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5095" windowHeight="12600" tabRatio="834"/>
  </bookViews>
  <sheets>
    <sheet name="封面展示" sheetId="32" r:id="rId1"/>
    <sheet name="员工信息表" sheetId="2" r:id="rId2"/>
    <sheet name="借支明细表" sheetId="3" r:id="rId3"/>
    <sheet name="工资结算表" sheetId="6" r:id="rId4"/>
    <sheet name="工资汇总" sheetId="31" r:id="rId5"/>
    <sheet name="使用说明" sheetId="33" r:id="rId6"/>
    <sheet name="1月" sheetId="19" r:id="rId7"/>
    <sheet name="2月" sheetId="20" r:id="rId8"/>
    <sheet name="3月" sheetId="21" r:id="rId9"/>
    <sheet name="4月" sheetId="22" r:id="rId10"/>
    <sheet name="5月" sheetId="23" r:id="rId11"/>
    <sheet name="6月" sheetId="24" r:id="rId12"/>
    <sheet name="7月" sheetId="25" r:id="rId13"/>
    <sheet name="8月" sheetId="26" r:id="rId14"/>
    <sheet name="9月" sheetId="27" r:id="rId15"/>
    <sheet name="10月" sheetId="28" r:id="rId16"/>
    <sheet name="11月" sheetId="29" r:id="rId17"/>
    <sheet name="12月" sheetId="30" r:id="rId18"/>
  </sheets>
  <externalReferences>
    <externalReference r:id="rId19"/>
    <externalReference r:id="rId20"/>
  </externalReferences>
  <definedNames>
    <definedName name="_xlnm._FilterDatabase" localSheetId="2" hidden="1">借支明细表!$D$2:$K$164</definedName>
    <definedName name="月份">员工信息表!$P$3:$P$14</definedName>
    <definedName name="日期">员工信息表!$Q$3:$Q$33</definedName>
    <definedName name="工种">员工信息表!#REF!</definedName>
    <definedName name="姓名">员工信息表!$B$3:$B$3000</definedName>
    <definedName name="借款方式">员工信息表!$N$3:$N$33</definedName>
    <definedName name="_xlnm.Print_Area" localSheetId="3">工资结算表!$B:$R</definedName>
    <definedName name="_xlnm.Print_Area" localSheetId="2">借支明细表!$D:$K</definedName>
    <definedName name="年份">员工信息表!$R$3:$R$18</definedName>
    <definedName name="_xlnm.Print_Titles" localSheetId="6">'1月'!$1:$3</definedName>
    <definedName name="_xlnm.Print_Titles" localSheetId="7">'2月'!$1:$3</definedName>
    <definedName name="_xlnm.Print_Titles" localSheetId="8">'3月'!$1:$3</definedName>
    <definedName name="_xlnm.Print_Titles" localSheetId="9">'4月'!$1:$3</definedName>
    <definedName name="_xlnm.Print_Titles" localSheetId="10">'5月'!$1:$3</definedName>
    <definedName name="_xlnm.Print_Titles" localSheetId="11">'6月'!$1:$3</definedName>
    <definedName name="_xlnm.Print_Titles" localSheetId="12">'7月'!$1:$3</definedName>
    <definedName name="_xlnm.Print_Titles" localSheetId="13">'8月'!$1:$3</definedName>
    <definedName name="_xlnm.Print_Titles" localSheetId="14">'9月'!$1:$3</definedName>
    <definedName name="_xlnm.Print_Titles" localSheetId="15">'10月'!$1:$3</definedName>
    <definedName name="_xlnm.Print_Titles" localSheetId="16">'11月'!$1:$3</definedName>
    <definedName name="_xlnm.Print_Titles" localSheetId="17">'12月'!$1:$3</definedName>
    <definedName name="_xlnm._FilterDatabase" localSheetId="6" hidden="1">'1月'!$B$4:$M$327</definedName>
    <definedName name="报表">#REF!</definedName>
    <definedName name="出口">#REF!</definedName>
    <definedName name="电机">#REF!</definedName>
    <definedName name="类别">#REF!</definedName>
    <definedName name="名称规格">#REF!</definedName>
    <definedName name="其他">#REF!</definedName>
    <definedName name="潜水泵">#REF!</definedName>
    <definedName name="上海污泵">#REF!</definedName>
    <definedName name="无堵塞">#REF!</definedName>
    <definedName name="油浸泵">#REF!</definedName>
    <definedName name="客户">OFFSET([1]录入请用字段!$B$4,,,COUNTA([1]录入请用字段!$B:$B),)</definedName>
    <definedName name="JBZL">[2]基本资料!$A$1:$D$65536</definedName>
  </definedNames>
  <calcPr calcId="144525" concurrentCalc="0"/>
</workbook>
</file>

<file path=xl/sharedStrings.xml><?xml version="1.0" encoding="utf-8"?>
<sst xmlns="http://schemas.openxmlformats.org/spreadsheetml/2006/main" count="81">
  <si>
    <t>年度工资管理系统</t>
  </si>
  <si>
    <t>基础信息表</t>
  </si>
  <si>
    <t>姓名</t>
  </si>
  <si>
    <t>职位</t>
  </si>
  <si>
    <t>单价</t>
  </si>
  <si>
    <t>入职日期</t>
  </si>
  <si>
    <t>离职日期</t>
  </si>
  <si>
    <t>身份证号码</t>
  </si>
  <si>
    <t>电话</t>
  </si>
  <si>
    <t>银行卡开户行</t>
  </si>
  <si>
    <t>银行卡号</t>
  </si>
  <si>
    <t>借款方式</t>
  </si>
  <si>
    <t>月份</t>
  </si>
  <si>
    <t>日期</t>
  </si>
  <si>
    <t>年份</t>
  </si>
  <si>
    <t>熊大</t>
  </si>
  <si>
    <t>技工</t>
  </si>
  <si>
    <t>510921198711203711</t>
  </si>
  <si>
    <t>中国银行</t>
  </si>
  <si>
    <t>1254554555545</t>
  </si>
  <si>
    <t>现金</t>
  </si>
  <si>
    <t>熊二</t>
  </si>
  <si>
    <t>511011198711110045</t>
  </si>
  <si>
    <t>银行转帐</t>
  </si>
  <si>
    <t>光头强</t>
  </si>
  <si>
    <t>什工</t>
  </si>
  <si>
    <t>123456789876543211</t>
  </si>
  <si>
    <t>支付宝转账</t>
  </si>
  <si>
    <t>小明</t>
  </si>
  <si>
    <t>力工</t>
  </si>
  <si>
    <t>987654321123456789</t>
  </si>
  <si>
    <t>微信转账</t>
  </si>
  <si>
    <t>借支</t>
  </si>
  <si>
    <t>公司转账</t>
  </si>
  <si>
    <t>借支登记表</t>
  </si>
  <si>
    <t>辅助列1</t>
  </si>
  <si>
    <t>辅助列2</t>
  </si>
  <si>
    <t>借款金额</t>
  </si>
  <si>
    <t>借款用途</t>
  </si>
  <si>
    <t>借款条码</t>
  </si>
  <si>
    <t>备注</t>
  </si>
  <si>
    <t>AA</t>
  </si>
  <si>
    <t>BB</t>
  </si>
  <si>
    <t>CC</t>
  </si>
  <si>
    <t>工资结算表</t>
  </si>
  <si>
    <t>1月</t>
  </si>
  <si>
    <t>输入姓名:</t>
  </si>
  <si>
    <t>职位:</t>
  </si>
  <si>
    <t>电话:</t>
  </si>
  <si>
    <t>入职日期:</t>
  </si>
  <si>
    <t>输入月份</t>
  </si>
  <si>
    <t>—</t>
  </si>
  <si>
    <t>借款合计</t>
  </si>
  <si>
    <t>工种</t>
  </si>
  <si>
    <t>日工资</t>
  </si>
  <si>
    <t>出勤天数</t>
  </si>
  <si>
    <t>应发工资</t>
  </si>
  <si>
    <t>借款</t>
  </si>
  <si>
    <t>实发工资</t>
  </si>
  <si>
    <t>开户行:</t>
  </si>
  <si>
    <t>银行卡号:</t>
  </si>
  <si>
    <t>离职日期:</t>
  </si>
  <si>
    <t>加班时间</t>
  </si>
  <si>
    <t>加班单价</t>
  </si>
  <si>
    <t>补贴</t>
  </si>
  <si>
    <t>未发工资</t>
  </si>
  <si>
    <t>合计</t>
  </si>
  <si>
    <t>年度员工工资汇总</t>
  </si>
  <si>
    <t>应发总工资</t>
  </si>
  <si>
    <t>统计</t>
  </si>
  <si>
    <t>借支金额</t>
  </si>
  <si>
    <t>未付工资</t>
  </si>
  <si>
    <t>借支总额</t>
  </si>
  <si>
    <t>未付总额</t>
  </si>
  <si>
    <t>返回</t>
  </si>
  <si>
    <t>本月应发工资</t>
  </si>
  <si>
    <t>序号</t>
  </si>
  <si>
    <t>职别</t>
  </si>
  <si>
    <t>领款人签名</t>
  </si>
  <si>
    <t>本月借支总额</t>
  </si>
  <si>
    <t>本月未付总额</t>
  </si>
</sst>
</file>

<file path=xl/styles.xml><?xml version="1.0" encoding="utf-8"?>
<styleSheet xmlns="http://schemas.openxmlformats.org/spreadsheetml/2006/main">
  <numFmts count="11">
    <numFmt numFmtId="176" formatCode="0&quot;月&quot;"/>
    <numFmt numFmtId="177" formatCode="0&quot;年&quot;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7" formatCode="&quot;￥&quot;#,##0.00;&quot;￥&quot;\-#,##0.00"/>
    <numFmt numFmtId="43" formatCode="_ * #,##0.00_ ;_ * \-#,##0.00_ ;_ * &quot;-&quot;??_ ;_ @_ "/>
    <numFmt numFmtId="178" formatCode="0.00_ "/>
    <numFmt numFmtId="179" formatCode="0_ "/>
    <numFmt numFmtId="180" formatCode="0.0_ "/>
    <numFmt numFmtId="181" formatCode="yyyy/m/d;@"/>
  </numFmts>
  <fonts count="68">
    <font>
      <sz val="11"/>
      <name val="宋体"/>
      <charset val="134"/>
    </font>
    <font>
      <sz val="10"/>
      <name val="思源黑体 Bold"/>
      <charset val="134"/>
    </font>
    <font>
      <sz val="12"/>
      <name val="思源黑体 Bold"/>
      <charset val="134"/>
    </font>
    <font>
      <b/>
      <sz val="12"/>
      <color theme="0"/>
      <name val="思源黑体 Bold"/>
      <charset val="134"/>
    </font>
    <font>
      <sz val="11"/>
      <name val="思源黑体 Bold"/>
      <charset val="134"/>
    </font>
    <font>
      <sz val="10"/>
      <color theme="1" tint="0.35"/>
      <name val="思源黑体 Bold"/>
      <charset val="134"/>
    </font>
    <font>
      <sz val="10"/>
      <color theme="0"/>
      <name val="思源黑体 Bold"/>
      <charset val="134"/>
    </font>
    <font>
      <b/>
      <sz val="18"/>
      <name val="思源黑体 Bold"/>
      <charset val="134"/>
    </font>
    <font>
      <b/>
      <sz val="12"/>
      <name val="思源黑体 Bold"/>
      <charset val="134"/>
    </font>
    <font>
      <b/>
      <sz val="12"/>
      <color rgb="FFFF0000"/>
      <name val="思源黑体 Bold"/>
      <charset val="134"/>
    </font>
    <font>
      <sz val="12"/>
      <color theme="0"/>
      <name val="思源黑体 Bold"/>
      <charset val="134"/>
    </font>
    <font>
      <sz val="11"/>
      <color theme="1" tint="0.35"/>
      <name val="思源黑体 Bold"/>
      <charset val="134"/>
    </font>
    <font>
      <b/>
      <sz val="12"/>
      <color rgb="FF00B050"/>
      <name val="思源黑体 Bold"/>
      <charset val="134"/>
    </font>
    <font>
      <b/>
      <sz val="12"/>
      <color rgb="FFFFC000"/>
      <name val="思源黑体 Bold"/>
      <charset val="134"/>
    </font>
    <font>
      <sz val="10"/>
      <name val="宋体"/>
      <charset val="134"/>
    </font>
    <font>
      <sz val="12"/>
      <name val="宋体"/>
      <charset val="134"/>
    </font>
    <font>
      <b/>
      <sz val="12"/>
      <color theme="0"/>
      <name val="宋体"/>
      <charset val="134"/>
      <scheme val="minor"/>
    </font>
    <font>
      <b/>
      <sz val="11"/>
      <color rgb="FFFF0000"/>
      <name val="思源黑体 Bold"/>
      <charset val="134"/>
    </font>
    <font>
      <sz val="11"/>
      <color theme="0"/>
      <name val="思源黑体 Bold"/>
      <charset val="134"/>
    </font>
    <font>
      <b/>
      <sz val="11"/>
      <color rgb="FF00B050"/>
      <name val="思源黑体 Bold"/>
      <charset val="134"/>
    </font>
    <font>
      <b/>
      <sz val="11"/>
      <color rgb="FFFFC000"/>
      <name val="思源黑体 Bold"/>
      <charset val="134"/>
    </font>
    <font>
      <b/>
      <sz val="10"/>
      <color theme="0"/>
      <name val="思源黑体 Bold"/>
      <charset val="134"/>
    </font>
    <font>
      <b/>
      <sz val="11"/>
      <name val="思源黑体 Bold"/>
      <charset val="134"/>
    </font>
    <font>
      <b/>
      <sz val="12"/>
      <color theme="1"/>
      <name val="宋体"/>
      <charset val="134"/>
    </font>
    <font>
      <sz val="12"/>
      <color theme="0"/>
      <name val="宋体"/>
      <charset val="134"/>
    </font>
    <font>
      <u/>
      <sz val="11"/>
      <color theme="0"/>
      <name val="宋体"/>
      <charset val="0"/>
      <scheme val="minor"/>
    </font>
    <font>
      <sz val="11"/>
      <color theme="0"/>
      <name val="宋体"/>
      <charset val="134"/>
    </font>
    <font>
      <sz val="11"/>
      <color theme="1" tint="0.35"/>
      <name val="宋体"/>
      <charset val="134"/>
    </font>
    <font>
      <b/>
      <sz val="18"/>
      <color theme="1"/>
      <name val="思源黑体 Bold"/>
      <charset val="134"/>
    </font>
    <font>
      <b/>
      <sz val="12"/>
      <color theme="1"/>
      <name val="思源黑体 Bold"/>
      <charset val="134"/>
    </font>
    <font>
      <b/>
      <sz val="11"/>
      <color theme="1" tint="0.35"/>
      <name val="思源黑体 Bold"/>
      <charset val="134"/>
    </font>
    <font>
      <sz val="18"/>
      <color theme="1"/>
      <name val="思源黑体 Bold"/>
      <charset val="134"/>
    </font>
    <font>
      <sz val="11"/>
      <color theme="1"/>
      <name val="思源黑体 Bold"/>
      <charset val="134"/>
    </font>
    <font>
      <b/>
      <sz val="11"/>
      <color theme="1"/>
      <name val="思源黑体 Bold"/>
      <charset val="134"/>
    </font>
    <font>
      <sz val="11"/>
      <color theme="1"/>
      <name val="宋体"/>
      <charset val="134"/>
    </font>
    <font>
      <sz val="11"/>
      <color theme="1" tint="0.35"/>
      <name val="微软雅黑"/>
      <charset val="134"/>
    </font>
    <font>
      <b/>
      <sz val="11"/>
      <color theme="0"/>
      <name val="思源黑体 Bold"/>
      <charset val="134"/>
    </font>
    <font>
      <sz val="10"/>
      <color theme="1"/>
      <name val="思源黑体 Bold"/>
      <charset val="134"/>
    </font>
    <font>
      <sz val="72"/>
      <color theme="0"/>
      <name val="思源黑体 Bold"/>
      <charset val="134"/>
    </font>
    <font>
      <b/>
      <i/>
      <sz val="36"/>
      <color rgb="FF7030A0"/>
      <name val="思源黑体 Bold"/>
      <charset val="134"/>
    </font>
    <font>
      <b/>
      <sz val="36"/>
      <color rgb="FF7030A0"/>
      <name val="思源黑体 Bold"/>
      <charset val="134"/>
    </font>
    <font>
      <sz val="11"/>
      <color theme="1" tint="0.15"/>
      <name val="思源黑体 Bold"/>
      <charset val="134"/>
    </font>
    <font>
      <b/>
      <sz val="11"/>
      <color theme="1" tint="0.15"/>
      <name val="思源黑体 Bold"/>
      <charset val="0"/>
    </font>
    <font>
      <sz val="11"/>
      <color rgb="FF003618"/>
      <name val="思源黑体 Bold"/>
      <charset val="134"/>
    </font>
    <font>
      <b/>
      <sz val="11"/>
      <color rgb="FF003618"/>
      <name val="思源黑体 Bold"/>
      <charset val="0"/>
    </font>
    <font>
      <b/>
      <sz val="11"/>
      <color theme="1" tint="0.15"/>
      <name val="思源黑体 Bold"/>
      <charset val="134"/>
    </font>
    <font>
      <b/>
      <sz val="10"/>
      <color theme="1" tint="0.15"/>
      <name val="思源黑体 Bold"/>
      <charset val="134"/>
    </font>
    <font>
      <sz val="9"/>
      <color theme="1" tint="0.15"/>
      <name val="思源黑体 Bold"/>
      <charset val="134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7A2E4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EAD8E3"/>
        <bgColor indexed="64"/>
      </patternFill>
    </fill>
    <fill>
      <patternFill patternType="solid">
        <fgColor rgb="FFF1E8F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</fills>
  <borders count="44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 tint="-0.35"/>
      </left>
      <right style="thin">
        <color theme="0" tint="-0.35"/>
      </right>
      <top style="thin">
        <color theme="0" tint="-0.35"/>
      </top>
      <bottom style="thin">
        <color theme="0" tint="-0.35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hair">
        <color theme="0" tint="-0.35"/>
      </left>
      <right style="hair">
        <color theme="0" tint="-0.35"/>
      </right>
      <top style="hair">
        <color theme="0" tint="-0.35"/>
      </top>
      <bottom style="hair">
        <color theme="0" tint="-0.35"/>
      </bottom>
      <diagonal/>
    </border>
    <border>
      <left/>
      <right style="hair">
        <color theme="5" tint="0.4"/>
      </right>
      <top/>
      <bottom style="hair">
        <color theme="5" tint="0.4"/>
      </bottom>
      <diagonal/>
    </border>
    <border>
      <left style="hair">
        <color theme="5" tint="0.4"/>
      </left>
      <right style="hair">
        <color theme="5" tint="0.4"/>
      </right>
      <top/>
      <bottom style="hair">
        <color theme="5" tint="0.4"/>
      </bottom>
      <diagonal/>
    </border>
    <border>
      <left style="hair">
        <color theme="5" tint="0.4"/>
      </left>
      <right style="hair">
        <color theme="0" tint="-0.5"/>
      </right>
      <top/>
      <bottom style="hair">
        <color theme="5" tint="0.4"/>
      </bottom>
      <diagonal/>
    </border>
    <border>
      <left style="hair">
        <color theme="0" tint="-0.5"/>
      </left>
      <right style="hair">
        <color theme="5" tint="0.4"/>
      </right>
      <top/>
      <bottom style="hair">
        <color theme="5" tint="0.4"/>
      </bottom>
      <diagonal/>
    </border>
    <border>
      <left style="thin">
        <color theme="0" tint="-0.5"/>
      </left>
      <right style="hair">
        <color theme="0" tint="-0.5"/>
      </right>
      <top style="hair">
        <color theme="0" tint="-0.5"/>
      </top>
      <bottom style="hair">
        <color theme="0" tint="-0.5"/>
      </bottom>
      <diagonal/>
    </border>
    <border>
      <left style="hair">
        <color theme="0" tint="-0.5"/>
      </left>
      <right style="hair">
        <color theme="0" tint="-0.5"/>
      </right>
      <top style="hair">
        <color theme="0" tint="-0.5"/>
      </top>
      <bottom style="hair">
        <color theme="0" tint="-0.5"/>
      </bottom>
      <diagonal/>
    </border>
    <border>
      <left style="thin">
        <color theme="0" tint="-0.5"/>
      </left>
      <right style="hair">
        <color theme="0" tint="-0.5"/>
      </right>
      <top style="hair">
        <color theme="0" tint="-0.5"/>
      </top>
      <bottom style="thin">
        <color theme="0" tint="-0.5"/>
      </bottom>
      <diagonal/>
    </border>
    <border>
      <left style="hair">
        <color theme="0" tint="-0.5"/>
      </left>
      <right style="hair">
        <color theme="0" tint="-0.5"/>
      </right>
      <top style="hair">
        <color theme="0" tint="-0.5"/>
      </top>
      <bottom style="thin">
        <color theme="0" tint="-0.5"/>
      </bottom>
      <diagonal/>
    </border>
    <border>
      <left style="hair">
        <color theme="0" tint="-0.5"/>
      </left>
      <right style="thin">
        <color theme="0" tint="-0.5"/>
      </right>
      <top style="hair">
        <color theme="0" tint="-0.5"/>
      </top>
      <bottom style="thin">
        <color theme="0" tint="-0.5"/>
      </bottom>
      <diagonal/>
    </border>
    <border>
      <left style="thin">
        <color theme="8" tint="-0.25"/>
      </left>
      <right style="thin">
        <color theme="0"/>
      </right>
      <top style="thin">
        <color theme="8" tint="-0.25"/>
      </top>
      <bottom/>
      <diagonal/>
    </border>
    <border>
      <left style="thin">
        <color theme="0"/>
      </left>
      <right style="thin">
        <color theme="0"/>
      </right>
      <top style="thin">
        <color theme="8" tint="-0.25"/>
      </top>
      <bottom/>
      <diagonal/>
    </border>
    <border>
      <left style="hair">
        <color theme="0" tint="-0.5"/>
      </left>
      <right style="hair">
        <color theme="0" tint="-0.5"/>
      </right>
      <top style="thin">
        <color theme="0" tint="-0.5"/>
      </top>
      <bottom style="hair">
        <color theme="0" tint="-0.5"/>
      </bottom>
      <diagonal/>
    </border>
    <border>
      <left style="hair">
        <color theme="0" tint="-0.5"/>
      </left>
      <right style="thin">
        <color theme="0" tint="-0.5"/>
      </right>
      <top style="thin">
        <color theme="0" tint="-0.5"/>
      </top>
      <bottom style="hair">
        <color theme="0" tint="-0.5"/>
      </bottom>
      <diagonal/>
    </border>
    <border>
      <left style="hair">
        <color theme="0" tint="-0.5"/>
      </left>
      <right style="thin">
        <color theme="0" tint="-0.5"/>
      </right>
      <top style="hair">
        <color theme="0" tint="-0.5"/>
      </top>
      <bottom style="hair">
        <color theme="0" tint="-0.5"/>
      </bottom>
      <diagonal/>
    </border>
    <border>
      <left style="hair">
        <color theme="0"/>
      </left>
      <right style="hair">
        <color theme="0"/>
      </right>
      <top style="hair">
        <color theme="0"/>
      </top>
      <bottom style="hair">
        <color theme="0"/>
      </bottom>
      <diagonal/>
    </border>
    <border>
      <left style="hair">
        <color rgb="FFC7A2E4"/>
      </left>
      <right style="hair">
        <color rgb="FFC7A2E4"/>
      </right>
      <top/>
      <bottom style="hair">
        <color rgb="FFC7A2E4"/>
      </bottom>
      <diagonal/>
    </border>
    <border>
      <left style="hair">
        <color rgb="FFC7A2E4"/>
      </left>
      <right style="hair">
        <color rgb="FFC7A2E4"/>
      </right>
      <top style="hair">
        <color rgb="FFC7A2E4"/>
      </top>
      <bottom style="hair">
        <color rgb="FFC7A2E4"/>
      </bottom>
      <diagonal/>
    </border>
    <border>
      <left style="hair">
        <color theme="0" tint="-0.5"/>
      </left>
      <right style="hair">
        <color theme="0" tint="-0.5"/>
      </right>
      <top/>
      <bottom style="hair">
        <color theme="0" tint="-0.5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hair">
        <color rgb="FFCCA9E7"/>
      </left>
      <right style="hair">
        <color rgb="FFCCA9E7"/>
      </right>
      <top style="hair">
        <color rgb="FFCCA9E7"/>
      </top>
      <bottom style="hair">
        <color rgb="FFCCA9E7"/>
      </bottom>
      <diagonal/>
    </border>
    <border>
      <left style="thin">
        <color theme="0" tint="-0.5"/>
      </left>
      <right style="thin">
        <color theme="0" tint="-0.5"/>
      </right>
      <top/>
      <bottom style="hair">
        <color theme="0" tint="-0.5"/>
      </bottom>
      <diagonal/>
    </border>
    <border>
      <left style="thin">
        <color theme="0" tint="-0.5"/>
      </left>
      <right style="hair">
        <color theme="0" tint="-0.5"/>
      </right>
      <top/>
      <bottom style="hair">
        <color theme="0" tint="-0.5"/>
      </bottom>
      <diagonal/>
    </border>
    <border>
      <left style="thin">
        <color theme="0" tint="-0.5"/>
      </left>
      <right style="thin">
        <color theme="0" tint="-0.5"/>
      </right>
      <top style="hair">
        <color theme="0" tint="-0.5"/>
      </top>
      <bottom style="thin">
        <color theme="0" tint="-0.5"/>
      </bottom>
      <diagonal/>
    </border>
    <border>
      <left style="hair">
        <color theme="0" tint="-0.5"/>
      </left>
      <right style="thin">
        <color theme="0" tint="-0.5"/>
      </right>
      <top/>
      <bottom style="hair">
        <color theme="0" tint="-0.5"/>
      </bottom>
      <diagonal/>
    </border>
    <border>
      <left/>
      <right/>
      <top/>
      <bottom style="medium">
        <color rgb="FF7B3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52" fillId="0" borderId="0" applyFont="0" applyFill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64" fillId="30" borderId="38" applyNumberFormat="0" applyAlignment="0" applyProtection="0">
      <alignment vertical="center"/>
    </xf>
    <xf numFmtId="44" fontId="52" fillId="0" borderId="0" applyFont="0" applyFill="0" applyBorder="0" applyAlignment="0" applyProtection="0">
      <alignment vertical="center"/>
    </xf>
    <xf numFmtId="41" fontId="52" fillId="0" borderId="0" applyFont="0" applyFill="0" applyBorder="0" applyAlignment="0" applyProtection="0">
      <alignment vertical="center"/>
    </xf>
    <xf numFmtId="0" fontId="53" fillId="14" borderId="0" applyNumberFormat="0" applyBorder="0" applyAlignment="0" applyProtection="0">
      <alignment vertical="center"/>
    </xf>
    <xf numFmtId="0" fontId="55" fillId="15" borderId="0" applyNumberFormat="0" applyBorder="0" applyAlignment="0" applyProtection="0">
      <alignment vertical="center"/>
    </xf>
    <xf numFmtId="43" fontId="52" fillId="0" borderId="0" applyFont="0" applyFill="0" applyBorder="0" applyAlignment="0" applyProtection="0">
      <alignment vertical="center"/>
    </xf>
    <xf numFmtId="0" fontId="48" fillId="29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9" fontId="52" fillId="0" borderId="0" applyFon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52" fillId="21" borderId="39" applyNumberFormat="0" applyFont="0" applyAlignment="0" applyProtection="0">
      <alignment vertical="center"/>
    </xf>
    <xf numFmtId="0" fontId="48" fillId="10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57" fillId="0" borderId="37" applyNumberFormat="0" applyFill="0" applyAlignment="0" applyProtection="0">
      <alignment vertical="center"/>
    </xf>
    <xf numFmtId="0" fontId="50" fillId="0" borderId="37" applyNumberFormat="0" applyFill="0" applyAlignment="0" applyProtection="0">
      <alignment vertical="center"/>
    </xf>
    <xf numFmtId="0" fontId="48" fillId="28" borderId="0" applyNumberFormat="0" applyBorder="0" applyAlignment="0" applyProtection="0">
      <alignment vertical="center"/>
    </xf>
    <xf numFmtId="0" fontId="54" fillId="0" borderId="40" applyNumberFormat="0" applyFill="0" applyAlignment="0" applyProtection="0">
      <alignment vertical="center"/>
    </xf>
    <xf numFmtId="0" fontId="48" fillId="27" borderId="0" applyNumberFormat="0" applyBorder="0" applyAlignment="0" applyProtection="0">
      <alignment vertical="center"/>
    </xf>
    <xf numFmtId="0" fontId="65" fillId="20" borderId="41" applyNumberFormat="0" applyAlignment="0" applyProtection="0">
      <alignment vertical="center"/>
    </xf>
    <xf numFmtId="0" fontId="56" fillId="20" borderId="38" applyNumberFormat="0" applyAlignment="0" applyProtection="0">
      <alignment vertical="center"/>
    </xf>
    <xf numFmtId="0" fontId="66" fillId="37" borderId="42" applyNumberFormat="0" applyAlignment="0" applyProtection="0">
      <alignment vertical="center"/>
    </xf>
    <xf numFmtId="0" fontId="53" fillId="23" borderId="0" applyNumberFormat="0" applyBorder="0" applyAlignment="0" applyProtection="0">
      <alignment vertical="center"/>
    </xf>
    <xf numFmtId="0" fontId="48" fillId="34" borderId="0" applyNumberFormat="0" applyBorder="0" applyAlignment="0" applyProtection="0">
      <alignment vertical="center"/>
    </xf>
    <xf numFmtId="0" fontId="49" fillId="0" borderId="36" applyNumberFormat="0" applyFill="0" applyAlignment="0" applyProtection="0">
      <alignment vertical="center"/>
    </xf>
    <xf numFmtId="0" fontId="67" fillId="0" borderId="43" applyNumberFormat="0" applyFill="0" applyAlignment="0" applyProtection="0">
      <alignment vertical="center"/>
    </xf>
    <xf numFmtId="0" fontId="58" fillId="22" borderId="0" applyNumberFormat="0" applyBorder="0" applyAlignment="0" applyProtection="0">
      <alignment vertical="center"/>
    </xf>
    <xf numFmtId="0" fontId="61" fillId="26" borderId="0" applyNumberFormat="0" applyBorder="0" applyAlignment="0" applyProtection="0">
      <alignment vertical="center"/>
    </xf>
    <xf numFmtId="0" fontId="53" fillId="19" borderId="0" applyNumberFormat="0" applyBorder="0" applyAlignment="0" applyProtection="0">
      <alignment vertical="center"/>
    </xf>
    <xf numFmtId="0" fontId="48" fillId="33" borderId="0" applyNumberFormat="0" applyBorder="0" applyAlignment="0" applyProtection="0">
      <alignment vertical="center"/>
    </xf>
    <xf numFmtId="0" fontId="53" fillId="18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53" fillId="36" borderId="0" applyNumberFormat="0" applyBorder="0" applyAlignment="0" applyProtection="0">
      <alignment vertical="center"/>
    </xf>
    <xf numFmtId="0" fontId="48" fillId="39" borderId="0" applyNumberFormat="0" applyBorder="0" applyAlignment="0" applyProtection="0">
      <alignment vertical="center"/>
    </xf>
    <xf numFmtId="0" fontId="48" fillId="32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48" fillId="31" borderId="0" applyNumberFormat="0" applyBorder="0" applyAlignment="0" applyProtection="0">
      <alignment vertical="center"/>
    </xf>
    <xf numFmtId="0" fontId="53" fillId="35" borderId="0" applyNumberFormat="0" applyBorder="0" applyAlignment="0" applyProtection="0">
      <alignment vertical="center"/>
    </xf>
    <xf numFmtId="0" fontId="48" fillId="9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53" fillId="11" borderId="0" applyNumberFormat="0" applyBorder="0" applyAlignment="0" applyProtection="0">
      <alignment vertical="center"/>
    </xf>
    <xf numFmtId="0" fontId="48" fillId="25" borderId="0" applyNumberFormat="0" applyBorder="0" applyAlignment="0" applyProtection="0">
      <alignment vertical="center"/>
    </xf>
  </cellStyleXfs>
  <cellXfs count="193">
    <xf numFmtId="0" fontId="0" fillId="0" borderId="0" xfId="0" applyNumberFormat="1" applyFont="1" applyFill="1" applyBorder="1" applyAlignment="1" applyProtection="1"/>
    <xf numFmtId="0" fontId="1" fillId="0" borderId="0" xfId="0" applyNumberFormat="1" applyFont="1" applyFill="1" applyBorder="1" applyAlignment="1" applyProtection="1">
      <alignment horizontal="center" vertical="center"/>
      <protection locked="0"/>
    </xf>
    <xf numFmtId="0" fontId="2" fillId="0" borderId="0" xfId="0" applyNumberFormat="1" applyFont="1" applyFill="1" applyBorder="1" applyAlignment="1" applyProtection="1">
      <alignment horizontal="center" vertical="center"/>
      <protection locked="0"/>
    </xf>
    <xf numFmtId="0" fontId="3" fillId="0" borderId="0" xfId="0" applyNumberFormat="1" applyFont="1" applyFill="1" applyBorder="1" applyAlignment="1" applyProtection="1">
      <alignment horizontal="center" vertical="center"/>
      <protection locked="0"/>
    </xf>
    <xf numFmtId="0" fontId="4" fillId="2" borderId="0" xfId="0" applyNumberFormat="1" applyFont="1" applyFill="1" applyBorder="1" applyAlignment="1" applyProtection="1"/>
    <xf numFmtId="0" fontId="5" fillId="0" borderId="0" xfId="0" applyNumberFormat="1" applyFont="1" applyFill="1" applyBorder="1" applyAlignment="1" applyProtection="1">
      <alignment horizontal="center" vertical="center"/>
      <protection locked="0"/>
    </xf>
    <xf numFmtId="178" fontId="5" fillId="0" borderId="0" xfId="0" applyNumberFormat="1" applyFont="1" applyFill="1" applyBorder="1" applyAlignment="1" applyProtection="1">
      <alignment horizontal="center" vertical="center"/>
      <protection locked="0"/>
    </xf>
    <xf numFmtId="0" fontId="4" fillId="0" borderId="0" xfId="0" applyNumberFormat="1" applyFont="1" applyFill="1" applyBorder="1" applyAlignment="1" applyProtection="1"/>
    <xf numFmtId="0" fontId="6" fillId="2" borderId="0" xfId="0" applyNumberFormat="1" applyFont="1" applyFill="1" applyBorder="1" applyAlignment="1" applyProtection="1">
      <alignment horizontal="center" vertical="center"/>
      <protection locked="0"/>
    </xf>
    <xf numFmtId="0" fontId="7" fillId="3" borderId="0" xfId="0" applyNumberFormat="1" applyFont="1" applyFill="1" applyAlignment="1" applyProtection="1">
      <alignment horizontal="center" vertical="center"/>
    </xf>
    <xf numFmtId="178" fontId="7" fillId="3" borderId="0" xfId="0" applyNumberFormat="1" applyFont="1" applyFill="1" applyAlignment="1" applyProtection="1">
      <alignment horizontal="center" vertical="center"/>
    </xf>
    <xf numFmtId="0" fontId="2" fillId="2" borderId="0" xfId="0" applyNumberFormat="1" applyFont="1" applyFill="1" applyBorder="1" applyAlignment="1" applyProtection="1">
      <alignment horizontal="center" vertical="center"/>
      <protection locked="0"/>
    </xf>
    <xf numFmtId="177" fontId="8" fillId="0" borderId="0" xfId="0" applyNumberFormat="1" applyFont="1" applyFill="1" applyAlignment="1" applyProtection="1">
      <alignment horizontal="center" vertical="center"/>
      <protection hidden="1"/>
    </xf>
    <xf numFmtId="176" fontId="8" fillId="0" borderId="0" xfId="0" applyNumberFormat="1" applyFont="1" applyFill="1" applyAlignment="1" applyProtection="1">
      <alignment horizontal="center" vertical="center"/>
      <protection locked="0"/>
    </xf>
    <xf numFmtId="176" fontId="9" fillId="0" borderId="0" xfId="0" applyNumberFormat="1" applyFont="1" applyFill="1" applyAlignment="1" applyProtection="1">
      <alignment vertical="center"/>
      <protection locked="0"/>
    </xf>
    <xf numFmtId="178" fontId="8" fillId="0" borderId="0" xfId="0" applyNumberFormat="1" applyFont="1" applyFill="1" applyAlignment="1" applyProtection="1">
      <alignment horizontal="center" vertical="center"/>
      <protection hidden="1"/>
    </xf>
    <xf numFmtId="179" fontId="8" fillId="0" borderId="0" xfId="0" applyNumberFormat="1" applyFont="1" applyFill="1" applyAlignment="1" applyProtection="1">
      <alignment horizontal="center" vertical="center"/>
      <protection hidden="1"/>
    </xf>
    <xf numFmtId="0" fontId="10" fillId="2" borderId="0" xfId="0" applyNumberFormat="1" applyFont="1" applyFill="1" applyBorder="1" applyAlignment="1" applyProtection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178" fontId="9" fillId="2" borderId="0" xfId="0" applyNumberFormat="1" applyFont="1" applyFill="1" applyBorder="1" applyAlignment="1" applyProtection="1">
      <alignment horizontal="center" vertical="center"/>
    </xf>
    <xf numFmtId="0" fontId="11" fillId="0" borderId="2" xfId="0" applyFont="1" applyFill="1" applyBorder="1" applyAlignment="1">
      <alignment horizontal="center" vertical="center"/>
    </xf>
    <xf numFmtId="0" fontId="11" fillId="5" borderId="2" xfId="0" applyFont="1" applyFill="1" applyBorder="1" applyAlignment="1">
      <alignment horizontal="center" vertical="center"/>
    </xf>
    <xf numFmtId="178" fontId="12" fillId="2" borderId="0" xfId="0" applyNumberFormat="1" applyFont="1" applyFill="1" applyBorder="1" applyAlignment="1" applyProtection="1">
      <alignment horizontal="center" vertical="center"/>
    </xf>
    <xf numFmtId="178" fontId="13" fillId="2" borderId="0" xfId="0" applyNumberFormat="1" applyFont="1" applyFill="1" applyBorder="1" applyAlignment="1" applyProtection="1">
      <alignment horizontal="center" vertical="center"/>
    </xf>
    <xf numFmtId="0" fontId="1" fillId="2" borderId="0" xfId="0" applyNumberFormat="1" applyFont="1" applyFill="1" applyBorder="1" applyAlignment="1" applyProtection="1">
      <alignment horizontal="center" vertical="center"/>
      <protection locked="0"/>
    </xf>
    <xf numFmtId="179" fontId="2" fillId="0" borderId="0" xfId="0" applyNumberFormat="1" applyFont="1" applyFill="1" applyAlignment="1" applyProtection="1">
      <alignment vertical="center"/>
      <protection hidden="1"/>
    </xf>
    <xf numFmtId="0" fontId="2" fillId="0" borderId="0" xfId="0" applyNumberFormat="1" applyFont="1" applyFill="1" applyAlignment="1" applyProtection="1">
      <alignment horizontal="left" vertical="center"/>
      <protection locked="0"/>
    </xf>
    <xf numFmtId="0" fontId="11" fillId="5" borderId="2" xfId="0" applyFont="1" applyFill="1" applyBorder="1" applyAlignment="1" applyProtection="1">
      <alignment horizontal="center" vertical="center"/>
    </xf>
    <xf numFmtId="0" fontId="11" fillId="0" borderId="2" xfId="0" applyFont="1" applyFill="1" applyBorder="1" applyAlignment="1">
      <alignment vertical="center"/>
    </xf>
    <xf numFmtId="0" fontId="2" fillId="0" borderId="0" xfId="0" applyNumberFormat="1" applyFont="1" applyFill="1" applyBorder="1" applyAlignment="1" applyProtection="1"/>
    <xf numFmtId="0" fontId="14" fillId="0" borderId="0" xfId="0" applyNumberFormat="1" applyFont="1" applyFill="1" applyBorder="1" applyAlignment="1" applyProtection="1">
      <alignment horizontal="center" vertical="center"/>
      <protection locked="0"/>
    </xf>
    <xf numFmtId="0" fontId="1" fillId="2" borderId="0" xfId="0" applyNumberFormat="1" applyFont="1" applyFill="1" applyBorder="1" applyAlignment="1" applyProtection="1"/>
    <xf numFmtId="0" fontId="1" fillId="0" borderId="0" xfId="0" applyNumberFormat="1" applyFont="1" applyFill="1" applyBorder="1" applyAlignment="1" applyProtection="1"/>
    <xf numFmtId="0" fontId="15" fillId="0" borderId="0" xfId="0" applyNumberFormat="1" applyFont="1" applyFill="1" applyBorder="1" applyAlignment="1" applyProtection="1">
      <alignment horizontal="center" vertical="center"/>
      <protection locked="0"/>
    </xf>
    <xf numFmtId="0" fontId="16" fillId="0" borderId="0" xfId="0" applyNumberFormat="1" applyFont="1" applyFill="1" applyBorder="1" applyAlignment="1" applyProtection="1">
      <alignment horizontal="center" vertical="center"/>
      <protection locked="0"/>
    </xf>
    <xf numFmtId="0" fontId="0" fillId="2" borderId="0" xfId="0" applyNumberFormat="1" applyFont="1" applyFill="1" applyBorder="1" applyAlignment="1" applyProtection="1"/>
    <xf numFmtId="178" fontId="17" fillId="2" borderId="0" xfId="0" applyNumberFormat="1" applyFont="1" applyFill="1" applyBorder="1" applyAlignment="1" applyProtection="1">
      <alignment horizontal="center" vertical="center"/>
    </xf>
    <xf numFmtId="0" fontId="18" fillId="2" borderId="0" xfId="0" applyNumberFormat="1" applyFont="1" applyFill="1" applyBorder="1" applyAlignment="1" applyProtection="1">
      <alignment horizontal="center" vertical="center"/>
    </xf>
    <xf numFmtId="178" fontId="19" fillId="2" borderId="0" xfId="0" applyNumberFormat="1" applyFont="1" applyFill="1" applyBorder="1" applyAlignment="1" applyProtection="1">
      <alignment horizontal="center" vertical="center"/>
    </xf>
    <xf numFmtId="178" fontId="20" fillId="2" borderId="0" xfId="0" applyNumberFormat="1" applyFont="1" applyFill="1" applyBorder="1" applyAlignment="1" applyProtection="1">
      <alignment horizontal="center" vertical="center"/>
    </xf>
    <xf numFmtId="0" fontId="21" fillId="0" borderId="0" xfId="0" applyNumberFormat="1" applyFont="1" applyFill="1" applyBorder="1" applyAlignment="1" applyProtection="1">
      <alignment horizontal="center" vertical="center"/>
      <protection locked="0"/>
    </xf>
    <xf numFmtId="177" fontId="22" fillId="0" borderId="0" xfId="0" applyNumberFormat="1" applyFont="1" applyFill="1" applyAlignment="1" applyProtection="1">
      <alignment horizontal="center" vertical="center"/>
      <protection hidden="1"/>
    </xf>
    <xf numFmtId="176" fontId="22" fillId="0" borderId="0" xfId="0" applyNumberFormat="1" applyFont="1" applyFill="1" applyAlignment="1" applyProtection="1">
      <alignment horizontal="center" vertical="center"/>
      <protection locked="0"/>
    </xf>
    <xf numFmtId="0" fontId="4" fillId="0" borderId="0" xfId="0" applyNumberFormat="1" applyFont="1" applyFill="1" applyBorder="1" applyAlignment="1" applyProtection="1">
      <alignment horizontal="center" vertical="center"/>
      <protection locked="0"/>
    </xf>
    <xf numFmtId="176" fontId="17" fillId="0" borderId="0" xfId="0" applyNumberFormat="1" applyFont="1" applyFill="1" applyAlignment="1" applyProtection="1">
      <alignment vertical="center"/>
      <protection locked="0"/>
    </xf>
    <xf numFmtId="178" fontId="22" fillId="0" borderId="0" xfId="0" applyNumberFormat="1" applyFont="1" applyFill="1" applyAlignment="1" applyProtection="1">
      <alignment horizontal="center" vertical="center"/>
      <protection hidden="1"/>
    </xf>
    <xf numFmtId="179" fontId="22" fillId="0" borderId="0" xfId="0" applyNumberFormat="1" applyFont="1" applyFill="1" applyAlignment="1" applyProtection="1">
      <alignment horizontal="center" vertical="center"/>
      <protection hidden="1"/>
    </xf>
    <xf numFmtId="179" fontId="4" fillId="0" borderId="0" xfId="0" applyNumberFormat="1" applyFont="1" applyFill="1" applyAlignment="1" applyProtection="1">
      <alignment vertical="center"/>
      <protection hidden="1"/>
    </xf>
    <xf numFmtId="0" fontId="4" fillId="0" borderId="0" xfId="0" applyNumberFormat="1" applyFont="1" applyFill="1" applyAlignment="1" applyProtection="1">
      <alignment horizontal="left" vertical="center"/>
      <protection locked="0"/>
    </xf>
    <xf numFmtId="0" fontId="0" fillId="3" borderId="0" xfId="0" applyNumberFormat="1" applyFont="1" applyFill="1" applyBorder="1" applyAlignment="1" applyProtection="1"/>
    <xf numFmtId="0" fontId="0" fillId="0" borderId="0" xfId="0" applyNumberFormat="1" applyFont="1" applyFill="1" applyBorder="1" applyAlignment="1" applyProtection="1">
      <alignment horizontal="center"/>
    </xf>
    <xf numFmtId="0" fontId="23" fillId="3" borderId="0" xfId="0" applyNumberFormat="1" applyFont="1" applyFill="1" applyBorder="1" applyAlignment="1" applyProtection="1">
      <alignment horizontal="center"/>
    </xf>
    <xf numFmtId="0" fontId="23" fillId="3" borderId="0" xfId="0" applyNumberFormat="1" applyFont="1" applyFill="1" applyBorder="1" applyAlignment="1" applyProtection="1"/>
    <xf numFmtId="0" fontId="23" fillId="3" borderId="0" xfId="0" applyNumberFormat="1" applyFont="1" applyFill="1" applyBorder="1" applyAlignment="1" applyProtection="1">
      <alignment horizontal="center" vertical="center"/>
    </xf>
    <xf numFmtId="0" fontId="23" fillId="3" borderId="0" xfId="0" applyNumberFormat="1" applyFont="1" applyFill="1" applyBorder="1" applyAlignment="1" applyProtection="1">
      <alignment horizontal="right"/>
    </xf>
    <xf numFmtId="0" fontId="23" fillId="3" borderId="0" xfId="0" applyNumberFormat="1" applyFont="1" applyFill="1" applyBorder="1" applyAlignment="1" applyProtection="1">
      <alignment horizontal="left"/>
    </xf>
    <xf numFmtId="0" fontId="23" fillId="3" borderId="0" xfId="0" applyNumberFormat="1" applyFont="1" applyFill="1" applyBorder="1" applyAlignment="1" applyProtection="1">
      <alignment horizontal="left" wrapText="1"/>
    </xf>
    <xf numFmtId="0" fontId="23" fillId="3" borderId="0" xfId="0" applyNumberFormat="1" applyFont="1" applyFill="1" applyBorder="1" applyAlignment="1" applyProtection="1">
      <alignment horizontal="left" vertical="center"/>
    </xf>
    <xf numFmtId="0" fontId="24" fillId="3" borderId="0" xfId="0" applyNumberFormat="1" applyFont="1" applyFill="1" applyBorder="1" applyAlignment="1" applyProtection="1">
      <alignment horizontal="right"/>
    </xf>
    <xf numFmtId="0" fontId="24" fillId="3" borderId="0" xfId="0" applyNumberFormat="1" applyFont="1" applyFill="1" applyBorder="1" applyAlignment="1" applyProtection="1">
      <alignment horizontal="left"/>
    </xf>
    <xf numFmtId="0" fontId="24" fillId="3" borderId="0" xfId="0" applyNumberFormat="1" applyFont="1" applyFill="1" applyBorder="1" applyAlignment="1" applyProtection="1"/>
    <xf numFmtId="0" fontId="25" fillId="2" borderId="0" xfId="10" applyNumberFormat="1" applyFont="1" applyFill="1" applyBorder="1" applyAlignment="1" applyProtection="1">
      <alignment horizontal="center"/>
    </xf>
    <xf numFmtId="0" fontId="15" fillId="0" borderId="0" xfId="0" applyNumberFormat="1" applyFont="1" applyFill="1" applyBorder="1" applyAlignment="1" applyProtection="1"/>
    <xf numFmtId="0" fontId="26" fillId="2" borderId="0" xfId="0" applyNumberFormat="1" applyFont="1" applyFill="1" applyBorder="1" applyAlignment="1" applyProtection="1">
      <alignment horizontal="center" vertical="center"/>
    </xf>
    <xf numFmtId="0" fontId="27" fillId="3" borderId="0" xfId="0" applyNumberFormat="1" applyFont="1" applyFill="1" applyBorder="1" applyAlignment="1" applyProtection="1">
      <alignment horizontal="center" vertical="center"/>
    </xf>
    <xf numFmtId="178" fontId="27" fillId="3" borderId="0" xfId="0" applyNumberFormat="1" applyFont="1" applyFill="1" applyBorder="1" applyAlignment="1" applyProtection="1">
      <alignment horizontal="center" vertical="center"/>
    </xf>
    <xf numFmtId="0" fontId="18" fillId="2" borderId="0" xfId="0" applyNumberFormat="1" applyFont="1" applyFill="1" applyBorder="1" applyAlignment="1" applyProtection="1">
      <alignment horizontal="center" vertical="center"/>
      <protection locked="0"/>
    </xf>
    <xf numFmtId="0" fontId="28" fillId="3" borderId="0" xfId="0" applyNumberFormat="1" applyFont="1" applyFill="1" applyAlignment="1" applyProtection="1">
      <alignment horizontal="center" vertical="center"/>
    </xf>
    <xf numFmtId="0" fontId="3" fillId="4" borderId="3" xfId="0" applyNumberFormat="1" applyFont="1" applyFill="1" applyBorder="1" applyAlignment="1" applyProtection="1">
      <alignment horizontal="center" vertical="center" wrapText="1"/>
    </xf>
    <xf numFmtId="178" fontId="3" fillId="4" borderId="3" xfId="0" applyNumberFormat="1" applyFont="1" applyFill="1" applyBorder="1" applyAlignment="1" applyProtection="1">
      <alignment horizontal="center" vertical="center" wrapText="1"/>
    </xf>
    <xf numFmtId="178" fontId="3" fillId="4" borderId="4" xfId="0" applyNumberFormat="1" applyFont="1" applyFill="1" applyBorder="1" applyAlignment="1" applyProtection="1">
      <alignment horizontal="center" vertical="center" wrapText="1"/>
    </xf>
    <xf numFmtId="178" fontId="3" fillId="4" borderId="5" xfId="0" applyNumberFormat="1" applyFont="1" applyFill="1" applyBorder="1" applyAlignment="1" applyProtection="1">
      <alignment horizontal="center" vertical="center" wrapText="1"/>
    </xf>
    <xf numFmtId="176" fontId="3" fillId="4" borderId="6" xfId="0" applyNumberFormat="1" applyFont="1" applyFill="1" applyBorder="1" applyAlignment="1" applyProtection="1">
      <alignment horizontal="center" vertical="center" wrapText="1"/>
    </xf>
    <xf numFmtId="0" fontId="3" fillId="4" borderId="1" xfId="0" applyNumberFormat="1" applyFont="1" applyFill="1" applyBorder="1" applyAlignment="1" applyProtection="1">
      <alignment horizontal="center" vertical="center" wrapText="1"/>
    </xf>
    <xf numFmtId="0" fontId="3" fillId="4" borderId="7" xfId="0" applyFont="1" applyFill="1" applyBorder="1" applyAlignment="1">
      <alignment horizontal="center" vertical="center"/>
    </xf>
    <xf numFmtId="0" fontId="3" fillId="4" borderId="8" xfId="0" applyFont="1" applyFill="1" applyBorder="1" applyAlignment="1">
      <alignment horizontal="center" vertical="center"/>
    </xf>
    <xf numFmtId="0" fontId="11" fillId="3" borderId="9" xfId="0" applyNumberFormat="1" applyFont="1" applyFill="1" applyBorder="1" applyAlignment="1" applyProtection="1">
      <alignment horizontal="center" vertical="center"/>
    </xf>
    <xf numFmtId="178" fontId="11" fillId="3" borderId="9" xfId="0" applyNumberFormat="1" applyFont="1" applyFill="1" applyBorder="1" applyAlignment="1" applyProtection="1">
      <alignment horizontal="center" vertical="center"/>
    </xf>
    <xf numFmtId="178" fontId="11" fillId="3" borderId="10" xfId="0" applyNumberFormat="1" applyFont="1" applyFill="1" applyBorder="1" applyAlignment="1" applyProtection="1">
      <alignment horizontal="center" vertical="center"/>
    </xf>
    <xf numFmtId="178" fontId="11" fillId="3" borderId="11" xfId="0" applyNumberFormat="1" applyFont="1" applyFill="1" applyBorder="1" applyAlignment="1" applyProtection="1">
      <alignment horizontal="center" vertical="center"/>
    </xf>
    <xf numFmtId="178" fontId="11" fillId="3" borderId="12" xfId="0" applyNumberFormat="1" applyFont="1" applyFill="1" applyBorder="1" applyAlignment="1" applyProtection="1">
      <alignment horizontal="center" vertical="center"/>
    </xf>
    <xf numFmtId="178" fontId="11" fillId="3" borderId="13" xfId="0" applyNumberFormat="1" applyFont="1" applyFill="1" applyBorder="1" applyAlignment="1" applyProtection="1">
      <alignment horizontal="center" vertical="center"/>
    </xf>
    <xf numFmtId="0" fontId="28" fillId="3" borderId="0" xfId="0" applyNumberFormat="1" applyFont="1" applyFill="1" applyAlignment="1" applyProtection="1">
      <alignment vertical="center"/>
    </xf>
    <xf numFmtId="0" fontId="4" fillId="0" borderId="0" xfId="0" applyNumberFormat="1" applyFont="1" applyFill="1" applyBorder="1" applyAlignment="1" applyProtection="1">
      <alignment horizontal="center" vertical="center"/>
    </xf>
    <xf numFmtId="0" fontId="4" fillId="2" borderId="0" xfId="0" applyNumberFormat="1" applyFont="1" applyFill="1" applyBorder="1" applyAlignment="1" applyProtection="1">
      <alignment horizontal="center" vertical="center"/>
      <protection locked="0"/>
    </xf>
    <xf numFmtId="0" fontId="11" fillId="0" borderId="0" xfId="0" applyNumberFormat="1" applyFont="1" applyFill="1" applyBorder="1" applyAlignment="1" applyProtection="1">
      <alignment horizontal="center" vertical="center"/>
      <protection locked="0"/>
    </xf>
    <xf numFmtId="0" fontId="11" fillId="0" borderId="0" xfId="0" applyNumberFormat="1" applyFont="1" applyFill="1" applyBorder="1" applyAlignment="1" applyProtection="1">
      <alignment horizontal="center" vertical="center"/>
    </xf>
    <xf numFmtId="0" fontId="11" fillId="0" borderId="0" xfId="0" applyNumberFormat="1" applyFont="1" applyFill="1" applyBorder="1" applyAlignment="1" applyProtection="1">
      <alignment vertical="center"/>
    </xf>
    <xf numFmtId="0" fontId="4" fillId="2" borderId="0" xfId="0" applyNumberFormat="1" applyFont="1" applyFill="1" applyBorder="1" applyAlignment="1" applyProtection="1">
      <alignment horizontal="center" vertical="center"/>
    </xf>
    <xf numFmtId="0" fontId="29" fillId="3" borderId="0" xfId="0" applyNumberFormat="1" applyFont="1" applyFill="1" applyBorder="1" applyAlignment="1" applyProtection="1">
      <alignment horizontal="right" vertical="center"/>
    </xf>
    <xf numFmtId="0" fontId="29" fillId="3" borderId="0" xfId="0" applyNumberFormat="1" applyFont="1" applyFill="1" applyBorder="1" applyAlignment="1" applyProtection="1">
      <alignment horizontal="left" vertical="center"/>
    </xf>
    <xf numFmtId="0" fontId="29" fillId="3" borderId="0" xfId="0" applyNumberFormat="1" applyFont="1" applyFill="1" applyBorder="1" applyAlignment="1" applyProtection="1">
      <alignment horizontal="right" vertical="center"/>
      <protection locked="0"/>
    </xf>
    <xf numFmtId="0" fontId="3" fillId="4" borderId="8" xfId="0" applyNumberFormat="1" applyFont="1" applyFill="1" applyBorder="1" applyAlignment="1" applyProtection="1">
      <alignment horizontal="center" vertical="center"/>
      <protection locked="0"/>
    </xf>
    <xf numFmtId="0" fontId="11" fillId="0" borderId="14" xfId="0" applyNumberFormat="1" applyFont="1" applyFill="1" applyBorder="1" applyAlignment="1" applyProtection="1">
      <alignment horizontal="center" vertical="center"/>
      <protection locked="0"/>
    </xf>
    <xf numFmtId="0" fontId="11" fillId="0" borderId="15" xfId="0" applyNumberFormat="1" applyFont="1" applyFill="1" applyBorder="1" applyAlignment="1" applyProtection="1">
      <alignment horizontal="center" vertical="center"/>
      <protection hidden="1"/>
    </xf>
    <xf numFmtId="180" fontId="11" fillId="0" borderId="15" xfId="0" applyNumberFormat="1" applyFont="1" applyFill="1" applyBorder="1" applyAlignment="1" applyProtection="1">
      <alignment horizontal="center" vertical="center"/>
      <protection hidden="1"/>
    </xf>
    <xf numFmtId="178" fontId="11" fillId="0" borderId="15" xfId="0" applyNumberFormat="1" applyFont="1" applyFill="1" applyBorder="1" applyAlignment="1" applyProtection="1">
      <alignment horizontal="center" vertical="center"/>
      <protection hidden="1"/>
    </xf>
    <xf numFmtId="178" fontId="30" fillId="3" borderId="16" xfId="0" applyNumberFormat="1" applyFont="1" applyFill="1" applyBorder="1" applyAlignment="1" applyProtection="1">
      <alignment horizontal="center" vertical="center"/>
      <protection locked="0"/>
    </xf>
    <xf numFmtId="178" fontId="30" fillId="3" borderId="17" xfId="0" applyNumberFormat="1" applyFont="1" applyFill="1" applyBorder="1" applyAlignment="1" applyProtection="1">
      <alignment horizontal="center" vertical="center"/>
      <protection hidden="1"/>
    </xf>
    <xf numFmtId="0" fontId="31" fillId="3" borderId="0" xfId="0" applyNumberFormat="1" applyFont="1" applyFill="1" applyBorder="1" applyAlignment="1" applyProtection="1">
      <alignment horizontal="center"/>
    </xf>
    <xf numFmtId="181" fontId="29" fillId="3" borderId="0" xfId="0" applyNumberFormat="1" applyFont="1" applyFill="1" applyBorder="1" applyAlignment="1" applyProtection="1">
      <alignment horizontal="left" vertical="center"/>
    </xf>
    <xf numFmtId="0" fontId="4" fillId="3" borderId="0" xfId="0" applyNumberFormat="1" applyFont="1" applyFill="1" applyBorder="1" applyAlignment="1" applyProtection="1">
      <alignment horizontal="center" vertical="center"/>
    </xf>
    <xf numFmtId="0" fontId="32" fillId="3" borderId="0" xfId="0" applyNumberFormat="1" applyFont="1" applyFill="1" applyBorder="1" applyAlignment="1" applyProtection="1">
      <alignment horizontal="center" vertical="center"/>
    </xf>
    <xf numFmtId="176" fontId="33" fillId="3" borderId="0" xfId="0" applyNumberFormat="1" applyFont="1" applyFill="1" applyBorder="1" applyAlignment="1" applyProtection="1">
      <alignment horizontal="center" vertical="center"/>
    </xf>
    <xf numFmtId="0" fontId="33" fillId="3" borderId="0" xfId="0" applyNumberFormat="1" applyFont="1" applyFill="1" applyAlignment="1" applyProtection="1">
      <alignment horizontal="center" vertical="center"/>
      <protection hidden="1"/>
    </xf>
    <xf numFmtId="181" fontId="29" fillId="3" borderId="0" xfId="0" applyNumberFormat="1" applyFont="1" applyFill="1" applyBorder="1" applyAlignment="1" applyProtection="1">
      <alignment horizontal="left" vertical="center"/>
      <protection hidden="1"/>
    </xf>
    <xf numFmtId="0" fontId="4" fillId="3" borderId="0" xfId="0" applyNumberFormat="1" applyFont="1" applyFill="1" applyBorder="1" applyAlignment="1" applyProtection="1">
      <alignment horizontal="center" vertical="center"/>
      <protection locked="0"/>
    </xf>
    <xf numFmtId="0" fontId="32" fillId="3" borderId="0" xfId="0" applyNumberFormat="1" applyFont="1" applyFill="1" applyBorder="1" applyAlignment="1" applyProtection="1">
      <alignment horizontal="center" vertical="center"/>
      <protection locked="0"/>
    </xf>
    <xf numFmtId="7" fontId="32" fillId="3" borderId="0" xfId="0" applyNumberFormat="1" applyFont="1" applyFill="1" applyAlignment="1" applyProtection="1">
      <alignment horizontal="center" vertical="center"/>
    </xf>
    <xf numFmtId="0" fontId="32" fillId="3" borderId="0" xfId="0" applyNumberFormat="1" applyFont="1" applyFill="1" applyBorder="1" applyAlignment="1" applyProtection="1">
      <alignment horizontal="right" vertical="center"/>
    </xf>
    <xf numFmtId="0" fontId="11" fillId="0" borderId="0" xfId="0" applyNumberFormat="1" applyFont="1" applyFill="1" applyBorder="1" applyAlignment="1" applyProtection="1">
      <alignment horizontal="center" vertical="center"/>
      <protection hidden="1"/>
    </xf>
    <xf numFmtId="178" fontId="11" fillId="0" borderId="0" xfId="0" applyNumberFormat="1" applyFont="1" applyFill="1" applyBorder="1" applyAlignment="1" applyProtection="1">
      <alignment horizontal="centerContinuous" vertical="center"/>
      <protection hidden="1"/>
    </xf>
    <xf numFmtId="178" fontId="11" fillId="0" borderId="0" xfId="0" applyNumberFormat="1" applyFont="1" applyFill="1" applyBorder="1" applyAlignment="1" applyProtection="1">
      <alignment horizontal="center" vertical="center"/>
      <protection hidden="1"/>
    </xf>
    <xf numFmtId="178" fontId="30" fillId="3" borderId="18" xfId="0" applyNumberFormat="1" applyFont="1" applyFill="1" applyBorder="1" applyAlignment="1" applyProtection="1">
      <alignment horizontal="center" vertical="center"/>
      <protection hidden="1"/>
    </xf>
    <xf numFmtId="7" fontId="33" fillId="3" borderId="0" xfId="0" applyNumberFormat="1" applyFont="1" applyFill="1" applyAlignment="1" applyProtection="1">
      <alignment horizontal="left" vertical="center"/>
      <protection hidden="1"/>
    </xf>
    <xf numFmtId="0" fontId="4" fillId="3" borderId="0" xfId="0" applyNumberFormat="1" applyFont="1" applyFill="1" applyBorder="1" applyAlignment="1" applyProtection="1">
      <alignment horizontal="center" vertical="center"/>
      <protection locked="0" hidden="1"/>
    </xf>
    <xf numFmtId="0" fontId="4" fillId="0" borderId="0" xfId="0" applyNumberFormat="1" applyFont="1" applyFill="1" applyBorder="1" applyAlignment="1" applyProtection="1">
      <alignment horizontal="center" vertical="center"/>
      <protection locked="0" hidden="1"/>
    </xf>
    <xf numFmtId="0" fontId="0" fillId="2" borderId="0" xfId="0" applyNumberFormat="1" applyFont="1" applyFill="1" applyBorder="1" applyAlignment="1" applyProtection="1">
      <alignment horizontal="center" vertical="center"/>
      <protection locked="0"/>
    </xf>
    <xf numFmtId="0" fontId="34" fillId="0" borderId="0" xfId="0" applyNumberFormat="1" applyFont="1" applyFill="1" applyBorder="1" applyAlignment="1" applyProtection="1">
      <alignment horizontal="center" vertical="center"/>
      <protection locked="0"/>
    </xf>
    <xf numFmtId="0" fontId="35" fillId="0" borderId="0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" fillId="4" borderId="19" xfId="0" applyNumberFormat="1" applyFont="1" applyFill="1" applyBorder="1" applyAlignment="1" applyProtection="1">
      <alignment horizontal="center" vertical="center"/>
      <protection locked="0"/>
    </xf>
    <xf numFmtId="0" fontId="3" fillId="4" borderId="2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applyNumberFormat="1" applyFont="1" applyFill="1" applyBorder="1" applyAlignment="1" applyProtection="1">
      <alignment horizontal="center" vertical="center"/>
      <protection hidden="1"/>
    </xf>
    <xf numFmtId="0" fontId="11" fillId="0" borderId="21" xfId="0" applyNumberFormat="1" applyFont="1" applyFill="1" applyBorder="1" applyAlignment="1" applyProtection="1">
      <alignment horizontal="center" vertical="center"/>
      <protection locked="0"/>
    </xf>
    <xf numFmtId="0" fontId="11" fillId="0" borderId="15" xfId="0" applyNumberFormat="1" applyFont="1" applyFill="1" applyBorder="1" applyAlignment="1" applyProtection="1">
      <alignment horizontal="center" vertical="center"/>
      <protection locked="0"/>
    </xf>
    <xf numFmtId="0" fontId="11" fillId="0" borderId="22" xfId="0" applyNumberFormat="1" applyFont="1" applyFill="1" applyBorder="1" applyAlignment="1" applyProtection="1">
      <alignment horizontal="center" vertical="center"/>
      <protection locked="0"/>
    </xf>
    <xf numFmtId="0" fontId="11" fillId="0" borderId="23" xfId="0" applyNumberFormat="1" applyFont="1" applyFill="1" applyBorder="1" applyAlignment="1" applyProtection="1">
      <alignment horizontal="center" vertical="center"/>
      <protection locked="0"/>
    </xf>
    <xf numFmtId="0" fontId="33" fillId="3" borderId="0" xfId="0" applyNumberFormat="1" applyFont="1" applyFill="1" applyBorder="1" applyAlignment="1" applyProtection="1">
      <alignment horizontal="center" vertical="center"/>
      <protection locked="0"/>
    </xf>
    <xf numFmtId="0" fontId="8" fillId="3" borderId="0" xfId="0" applyNumberFormat="1" applyFont="1" applyFill="1" applyBorder="1" applyAlignment="1" applyProtection="1">
      <alignment horizontal="center" vertical="center"/>
      <protection locked="0"/>
    </xf>
    <xf numFmtId="0" fontId="22" fillId="2" borderId="0" xfId="0" applyNumberFormat="1" applyFont="1" applyFill="1" applyBorder="1" applyAlignment="1" applyProtection="1">
      <alignment horizontal="center" vertical="center"/>
      <protection locked="0"/>
    </xf>
    <xf numFmtId="0" fontId="30" fillId="0" borderId="0" xfId="0" applyNumberFormat="1" applyFont="1" applyFill="1" applyBorder="1" applyAlignment="1" applyProtection="1">
      <alignment horizontal="center" vertical="center"/>
      <protection locked="0"/>
    </xf>
    <xf numFmtId="181" fontId="30" fillId="0" borderId="0" xfId="0" applyNumberFormat="1" applyFont="1" applyFill="1" applyBorder="1" applyAlignment="1" applyProtection="1">
      <alignment horizontal="center" vertical="center"/>
      <protection locked="0"/>
    </xf>
    <xf numFmtId="0" fontId="30" fillId="3" borderId="0" xfId="0" applyNumberFormat="1" applyFont="1" applyFill="1" applyBorder="1" applyAlignment="1" applyProtection="1">
      <alignment horizontal="center" vertical="center"/>
      <protection locked="0"/>
    </xf>
    <xf numFmtId="0" fontId="30" fillId="6" borderId="0" xfId="0" applyNumberFormat="1" applyFont="1" applyFill="1" applyBorder="1" applyAlignment="1" applyProtection="1">
      <alignment horizontal="center" vertical="center"/>
      <protection locked="0"/>
    </xf>
    <xf numFmtId="0" fontId="30" fillId="0" borderId="0" xfId="0" applyNumberFormat="1" applyFont="1" applyFill="1" applyBorder="1" applyAlignment="1" applyProtection="1">
      <alignment horizontal="center" vertical="center"/>
      <protection hidden="1"/>
    </xf>
    <xf numFmtId="0" fontId="22" fillId="0" borderId="0" xfId="0" applyNumberFormat="1" applyFont="1" applyFill="1" applyBorder="1" applyAlignment="1" applyProtection="1">
      <alignment horizontal="center" vertical="center"/>
      <protection locked="0"/>
    </xf>
    <xf numFmtId="0" fontId="22" fillId="3" borderId="0" xfId="0" applyNumberFormat="1" applyFont="1" applyFill="1" applyBorder="1" applyAlignment="1" applyProtection="1">
      <alignment horizontal="center" vertical="center"/>
      <protection locked="0"/>
    </xf>
    <xf numFmtId="0" fontId="36" fillId="2" borderId="0" xfId="0" applyNumberFormat="1" applyFont="1" applyFill="1" applyBorder="1" applyAlignment="1" applyProtection="1">
      <alignment horizontal="center" vertical="center"/>
      <protection locked="0"/>
    </xf>
    <xf numFmtId="0" fontId="28" fillId="3" borderId="0" xfId="0" applyNumberFormat="1" applyFont="1" applyFill="1" applyAlignment="1" applyProtection="1">
      <alignment horizontal="center" vertical="center"/>
      <protection locked="0"/>
    </xf>
    <xf numFmtId="181" fontId="28" fillId="3" borderId="0" xfId="0" applyNumberFormat="1" applyFont="1" applyFill="1" applyAlignment="1" applyProtection="1">
      <alignment horizontal="center" vertical="center"/>
      <protection locked="0"/>
    </xf>
    <xf numFmtId="0" fontId="8" fillId="2" borderId="0" xfId="0" applyNumberFormat="1" applyFont="1" applyFill="1" applyBorder="1" applyAlignment="1" applyProtection="1">
      <alignment horizontal="center" vertical="center"/>
      <protection locked="0"/>
    </xf>
    <xf numFmtId="0" fontId="3" fillId="4" borderId="24" xfId="0" applyNumberFormat="1" applyFont="1" applyFill="1" applyBorder="1" applyAlignment="1" applyProtection="1">
      <alignment horizontal="center" vertical="center"/>
      <protection locked="0"/>
    </xf>
    <xf numFmtId="181" fontId="3" fillId="4" borderId="24" xfId="0" applyNumberFormat="1" applyFont="1" applyFill="1" applyBorder="1" applyAlignment="1" applyProtection="1">
      <alignment horizontal="center" vertical="center"/>
      <protection locked="0"/>
    </xf>
    <xf numFmtId="0" fontId="30" fillId="0" borderId="25" xfId="0" applyNumberFormat="1" applyFont="1" applyFill="1" applyBorder="1" applyAlignment="1" applyProtection="1">
      <alignment horizontal="center" vertical="center"/>
      <protection locked="0"/>
    </xf>
    <xf numFmtId="181" fontId="30" fillId="0" borderId="25" xfId="0" applyNumberFormat="1" applyFont="1" applyFill="1" applyBorder="1" applyAlignment="1" applyProtection="1">
      <alignment horizontal="center" vertical="center"/>
      <protection locked="0"/>
    </xf>
    <xf numFmtId="0" fontId="30" fillId="0" borderId="26" xfId="0" applyNumberFormat="1" applyFont="1" applyFill="1" applyBorder="1" applyAlignment="1" applyProtection="1">
      <alignment horizontal="center" vertical="center"/>
      <protection locked="0"/>
    </xf>
    <xf numFmtId="181" fontId="30" fillId="0" borderId="26" xfId="0" applyNumberFormat="1" applyFont="1" applyFill="1" applyBorder="1" applyAlignment="1" applyProtection="1">
      <alignment horizontal="center" vertical="center"/>
      <protection locked="0"/>
    </xf>
    <xf numFmtId="0" fontId="30" fillId="0" borderId="26" xfId="0" applyNumberFormat="1" applyFont="1" applyFill="1" applyBorder="1" applyAlignment="1" applyProtection="1">
      <alignment horizontal="center" vertical="center"/>
    </xf>
    <xf numFmtId="0" fontId="30" fillId="0" borderId="27" xfId="0" applyNumberFormat="1" applyFont="1" applyFill="1" applyBorder="1" applyAlignment="1" applyProtection="1">
      <alignment horizontal="center" vertical="center"/>
      <protection locked="0"/>
    </xf>
    <xf numFmtId="181" fontId="30" fillId="0" borderId="27" xfId="0" applyNumberFormat="1" applyFont="1" applyFill="1" applyBorder="1" applyAlignment="1" applyProtection="1">
      <alignment horizontal="center" vertical="center"/>
      <protection locked="0"/>
    </xf>
    <xf numFmtId="0" fontId="30" fillId="0" borderId="15" xfId="0" applyNumberFormat="1" applyFont="1" applyFill="1" applyBorder="1" applyAlignment="1" applyProtection="1">
      <alignment horizontal="center" vertical="center"/>
      <protection locked="0"/>
    </xf>
    <xf numFmtId="181" fontId="30" fillId="0" borderId="15" xfId="0" applyNumberFormat="1" applyFont="1" applyFill="1" applyBorder="1" applyAlignment="1" applyProtection="1">
      <alignment horizontal="center" vertical="center"/>
      <protection locked="0"/>
    </xf>
    <xf numFmtId="0" fontId="8" fillId="6" borderId="0" xfId="0" applyNumberFormat="1" applyFont="1" applyFill="1" applyBorder="1" applyAlignment="1" applyProtection="1">
      <alignment horizontal="center" vertical="center"/>
      <protection locked="0"/>
    </xf>
    <xf numFmtId="0" fontId="3" fillId="4" borderId="28" xfId="0" applyNumberFormat="1" applyFont="1" applyFill="1" applyBorder="1" applyAlignment="1" applyProtection="1">
      <alignment horizontal="center" vertical="center"/>
      <protection locked="0"/>
    </xf>
    <xf numFmtId="0" fontId="3" fillId="4" borderId="29" xfId="0" applyNumberFormat="1" applyFont="1" applyFill="1" applyBorder="1" applyAlignment="1" applyProtection="1">
      <alignment horizontal="center" vertical="center"/>
      <protection hidden="1"/>
    </xf>
    <xf numFmtId="0" fontId="30" fillId="0" borderId="30" xfId="0" applyNumberFormat="1" applyFont="1" applyFill="1" applyBorder="1" applyAlignment="1" applyProtection="1">
      <alignment horizontal="center" vertical="center"/>
      <protection locked="0"/>
    </xf>
    <xf numFmtId="0" fontId="30" fillId="0" borderId="30" xfId="0" applyNumberFormat="1" applyFont="1" applyFill="1" applyBorder="1" applyAlignment="1" applyProtection="1">
      <alignment horizontal="center" vertical="center"/>
      <protection hidden="1"/>
    </xf>
    <xf numFmtId="0" fontId="30" fillId="0" borderId="31" xfId="0" applyNumberFormat="1" applyFont="1" applyFill="1" applyBorder="1" applyAlignment="1" applyProtection="1">
      <alignment horizontal="center" vertical="center"/>
      <protection locked="0"/>
    </xf>
    <xf numFmtId="0" fontId="30" fillId="0" borderId="32" xfId="0" applyNumberFormat="1" applyFont="1" applyFill="1" applyBorder="1" applyAlignment="1" applyProtection="1">
      <alignment horizontal="center" vertical="center"/>
      <protection hidden="1"/>
    </xf>
    <xf numFmtId="0" fontId="30" fillId="0" borderId="33" xfId="0" applyNumberFormat="1" applyFont="1" applyFill="1" applyBorder="1" applyAlignment="1" applyProtection="1">
      <alignment horizontal="center" vertical="center"/>
      <protection locked="0"/>
    </xf>
    <xf numFmtId="0" fontId="30" fillId="0" borderId="16" xfId="0" applyNumberFormat="1" applyFont="1" applyFill="1" applyBorder="1" applyAlignment="1" applyProtection="1">
      <alignment horizontal="center" vertical="center"/>
      <protection hidden="1"/>
    </xf>
    <xf numFmtId="0" fontId="33" fillId="3" borderId="0" xfId="0" applyNumberFormat="1" applyFont="1" applyFill="1" applyBorder="1" applyAlignment="1" applyProtection="1">
      <alignment horizontal="center" vertical="center"/>
      <protection hidden="1"/>
    </xf>
    <xf numFmtId="0" fontId="33" fillId="7" borderId="0" xfId="0" applyNumberFormat="1" applyFont="1" applyFill="1" applyBorder="1" applyAlignment="1" applyProtection="1">
      <alignment horizontal="center" vertical="center"/>
      <protection locked="0"/>
    </xf>
    <xf numFmtId="0" fontId="3" fillId="4" borderId="7" xfId="0" applyNumberFormat="1" applyFont="1" applyFill="1" applyBorder="1" applyAlignment="1" applyProtection="1">
      <alignment horizontal="center" vertical="center"/>
      <protection hidden="1"/>
    </xf>
    <xf numFmtId="0" fontId="8" fillId="0" borderId="0" xfId="0" applyNumberFormat="1" applyFont="1" applyFill="1" applyBorder="1" applyAlignment="1" applyProtection="1">
      <alignment horizontal="center" vertical="center"/>
      <protection locked="0"/>
    </xf>
    <xf numFmtId="0" fontId="30" fillId="0" borderId="27" xfId="0" applyNumberFormat="1" applyFont="1" applyFill="1" applyBorder="1" applyAlignment="1" applyProtection="1">
      <alignment horizontal="center" vertical="center"/>
      <protection hidden="1"/>
    </xf>
    <xf numFmtId="0" fontId="30" fillId="0" borderId="34" xfId="0" applyNumberFormat="1" applyFont="1" applyFill="1" applyBorder="1" applyAlignment="1" applyProtection="1">
      <alignment horizontal="center" vertical="center"/>
      <protection hidden="1"/>
    </xf>
    <xf numFmtId="0" fontId="30" fillId="0" borderId="17" xfId="0" applyNumberFormat="1" applyFont="1" applyFill="1" applyBorder="1" applyAlignment="1" applyProtection="1">
      <alignment horizontal="center" vertical="center"/>
      <protection hidden="1"/>
    </xf>
    <xf numFmtId="0" fontId="30" fillId="0" borderId="18" xfId="0" applyNumberFormat="1" applyFont="1" applyFill="1" applyBorder="1" applyAlignment="1" applyProtection="1">
      <alignment horizontal="center" vertical="center"/>
      <protection hidden="1"/>
    </xf>
    <xf numFmtId="0" fontId="37" fillId="0" borderId="0" xfId="0" applyFont="1" applyFill="1" applyAlignment="1"/>
    <xf numFmtId="0" fontId="38" fillId="8" borderId="0" xfId="0" applyNumberFormat="1" applyFont="1" applyFill="1" applyAlignment="1" applyProtection="1">
      <protection locked="0"/>
    </xf>
    <xf numFmtId="0" fontId="39" fillId="8" borderId="0" xfId="0" applyNumberFormat="1" applyFont="1" applyFill="1" applyAlignment="1" applyProtection="1">
      <alignment horizontal="center"/>
      <protection locked="0"/>
    </xf>
    <xf numFmtId="0" fontId="40" fillId="8" borderId="0" xfId="0" applyNumberFormat="1" applyFont="1" applyFill="1" applyAlignment="1" applyProtection="1">
      <alignment horizontal="center"/>
      <protection locked="0"/>
    </xf>
    <xf numFmtId="0" fontId="11" fillId="8" borderId="0" xfId="0" applyNumberFormat="1" applyFont="1" applyFill="1" applyBorder="1" applyAlignment="1" applyProtection="1">
      <protection locked="0"/>
    </xf>
    <xf numFmtId="0" fontId="41" fillId="8" borderId="0" xfId="0" applyNumberFormat="1" applyFont="1" applyFill="1" applyBorder="1" applyAlignment="1" applyProtection="1">
      <protection locked="0"/>
    </xf>
    <xf numFmtId="0" fontId="42" fillId="8" borderId="0" xfId="10" applyNumberFormat="1" applyFont="1" applyFill="1" applyBorder="1" applyAlignment="1" applyProtection="1">
      <alignment horizontal="center" vertical="center"/>
      <protection locked="0"/>
    </xf>
    <xf numFmtId="0" fontId="43" fillId="8" borderId="0" xfId="0" applyNumberFormat="1" applyFont="1" applyFill="1" applyBorder="1" applyAlignment="1" applyProtection="1">
      <protection locked="0"/>
    </xf>
    <xf numFmtId="0" fontId="44" fillId="8" borderId="0" xfId="10" applyNumberFormat="1" applyFont="1" applyFill="1" applyBorder="1" applyAlignment="1" applyProtection="1">
      <alignment horizontal="center" vertical="center"/>
      <protection locked="0"/>
    </xf>
    <xf numFmtId="0" fontId="41" fillId="8" borderId="35" xfId="0" applyNumberFormat="1" applyFont="1" applyFill="1" applyBorder="1" applyAlignment="1" applyProtection="1">
      <protection locked="0"/>
    </xf>
    <xf numFmtId="0" fontId="41" fillId="8" borderId="35" xfId="0" applyNumberFormat="1" applyFont="1" applyFill="1" applyBorder="1" applyAlignment="1" applyProtection="1">
      <alignment horizontal="center" vertical="center"/>
      <protection locked="0"/>
    </xf>
    <xf numFmtId="0" fontId="43" fillId="8" borderId="35" xfId="0" applyNumberFormat="1" applyFont="1" applyFill="1" applyBorder="1" applyAlignment="1" applyProtection="1">
      <protection locked="0"/>
    </xf>
    <xf numFmtId="0" fontId="43" fillId="8" borderId="35" xfId="0" applyNumberFormat="1" applyFont="1" applyFill="1" applyBorder="1" applyAlignment="1" applyProtection="1">
      <alignment horizontal="center" vertical="center"/>
      <protection locked="0"/>
    </xf>
    <xf numFmtId="0" fontId="45" fillId="8" borderId="0" xfId="0" applyNumberFormat="1" applyFont="1" applyFill="1" applyBorder="1" applyAlignment="1" applyProtection="1">
      <alignment horizontal="center" vertical="center"/>
      <protection locked="0"/>
    </xf>
    <xf numFmtId="0" fontId="43" fillId="8" borderId="0" xfId="0" applyNumberFormat="1" applyFont="1" applyFill="1" applyBorder="1" applyAlignment="1" applyProtection="1">
      <alignment horizontal="center" vertical="center"/>
      <protection locked="0"/>
    </xf>
    <xf numFmtId="0" fontId="45" fillId="8" borderId="0" xfId="0" applyNumberFormat="1" applyFont="1" applyFill="1" applyBorder="1" applyAlignment="1" applyProtection="1">
      <alignment horizontal="center" vertical="center" textRotation="255"/>
      <protection locked="0"/>
    </xf>
    <xf numFmtId="0" fontId="46" fillId="8" borderId="0" xfId="0" applyNumberFormat="1" applyFont="1" applyFill="1" applyBorder="1" applyAlignment="1" applyProtection="1">
      <alignment horizontal="center" vertical="center"/>
      <protection locked="0"/>
    </xf>
    <xf numFmtId="0" fontId="47" fillId="8" borderId="0" xfId="0" applyNumberFormat="1" applyFont="1" applyFill="1" applyBorder="1" applyAlignment="1" applyProtection="1">
      <alignment horizontal="left" vertical="center" wrapText="1"/>
      <protection locked="0"/>
    </xf>
    <xf numFmtId="0" fontId="4" fillId="8" borderId="0" xfId="0" applyNumberFormat="1" applyFont="1" applyFill="1" applyBorder="1" applyAlignment="1" applyProtection="1">
      <protection locked="0"/>
    </xf>
    <xf numFmtId="0" fontId="41" fillId="8" borderId="0" xfId="0" applyNumberFormat="1" applyFont="1" applyFill="1" applyBorder="1" applyAlignment="1" applyProtection="1">
      <alignment horizontal="center" vertical="center"/>
      <protection locked="0"/>
    </xf>
    <xf numFmtId="0" fontId="4" fillId="8" borderId="0" xfId="0" applyNumberFormat="1" applyFont="1" applyFill="1" applyBorder="1" applyAlignment="1" applyProtection="1">
      <alignment horizontal="center" vertical="center"/>
      <protection locked="0"/>
    </xf>
    <xf numFmtId="0" fontId="37" fillId="8" borderId="0" xfId="0" applyFont="1" applyFill="1" applyAlignment="1"/>
    <xf numFmtId="0" fontId="30" fillId="0" borderId="25" xfId="0" applyNumberFormat="1" applyFont="1" applyFill="1" applyBorder="1" applyAlignment="1" applyProtection="1" quotePrefix="1">
      <alignment horizontal="center" vertical="center"/>
      <protection locked="0"/>
    </xf>
    <xf numFmtId="0" fontId="30" fillId="0" borderId="26" xfId="0" applyNumberFormat="1" applyFont="1" applyFill="1" applyBorder="1" applyAlignment="1" applyProtection="1" quotePrefix="1">
      <alignment horizontal="center" vertical="center"/>
      <protection locked="0"/>
    </xf>
    <xf numFmtId="0" fontId="29" fillId="3" borderId="0" xfId="0" applyNumberFormat="1" applyFont="1" applyFill="1" applyBorder="1" applyAlignment="1" applyProtection="1" quotePrefix="1">
      <alignment horizontal="left" vertical="center"/>
    </xf>
    <xf numFmtId="0" fontId="4" fillId="3" borderId="0" xfId="0" applyNumberFormat="1" applyFont="1" applyFill="1" applyBorder="1" applyAlignment="1" applyProtection="1" quotePrefix="1">
      <alignment horizontal="center" vertical="center"/>
      <protection locked="0" hidden="1"/>
    </xf>
    <xf numFmtId="0" fontId="4" fillId="0" borderId="0" xfId="0" applyNumberFormat="1" applyFont="1" applyFill="1" applyBorder="1" applyAlignment="1" applyProtection="1" quotePrefix="1">
      <alignment horizontal="center" vertical="center"/>
      <protection locked="0" hidden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border>
        <left style="hair">
          <color theme="0" tint="-0.5"/>
        </left>
        <right style="hair">
          <color theme="0" tint="-0.5"/>
        </right>
        <top style="hair">
          <color theme="0" tint="-0.5"/>
        </top>
        <bottom style="hair">
          <color theme="0" tint="-0.5"/>
        </bottom>
      </border>
    </dxf>
  </dxfs>
  <tableStyles count="0"/>
  <colors>
    <mruColors>
      <color rgb="007B32B2"/>
      <color rgb="00F1E8F9"/>
      <color rgb="00FFFFDB"/>
      <color rgb="001A1A1A"/>
      <color rgb="005F238D"/>
      <color rgb="00EAD8E3"/>
      <color rgb="00B189C1"/>
      <color rgb="007931AF"/>
      <color rgb="00C7A2E4"/>
      <color rgb="00F9F9F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3" Type="http://schemas.openxmlformats.org/officeDocument/2006/relationships/sharedStrings" Target="sharedStrings.xml"/><Relationship Id="rId22" Type="http://schemas.openxmlformats.org/officeDocument/2006/relationships/styles" Target="styles.xml"/><Relationship Id="rId21" Type="http://schemas.openxmlformats.org/officeDocument/2006/relationships/theme" Target="theme/theme1.xml"/><Relationship Id="rId20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1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hyperlink" Target="#'2&#26376;'!A1"/><Relationship Id="rId8" Type="http://schemas.openxmlformats.org/officeDocument/2006/relationships/hyperlink" Target="#'6&#26376;'!A1"/><Relationship Id="rId7" Type="http://schemas.openxmlformats.org/officeDocument/2006/relationships/hyperlink" Target="#'5&#26376;'!A1"/><Relationship Id="rId6" Type="http://schemas.openxmlformats.org/officeDocument/2006/relationships/hyperlink" Target="#'7&#26376;'!A1"/><Relationship Id="rId5" Type="http://schemas.openxmlformats.org/officeDocument/2006/relationships/hyperlink" Target="#'11&#26376;'!A1"/><Relationship Id="rId4" Type="http://schemas.openxmlformats.org/officeDocument/2006/relationships/hyperlink" Target="#'12&#26376;'!A1"/><Relationship Id="rId3" Type="http://schemas.openxmlformats.org/officeDocument/2006/relationships/hyperlink" Target="#'10&#26376;'!A1"/><Relationship Id="rId2" Type="http://schemas.openxmlformats.org/officeDocument/2006/relationships/hyperlink" Target="#'8&#26376;'!A1"/><Relationship Id="rId17" Type="http://schemas.openxmlformats.org/officeDocument/2006/relationships/hyperlink" Target="#&#20351;&#29992;&#35828;&#26126;!A1"/><Relationship Id="rId16" Type="http://schemas.openxmlformats.org/officeDocument/2006/relationships/hyperlink" Target="#&#24037;&#36164;&#27719;&#24635;!A1"/><Relationship Id="rId15" Type="http://schemas.openxmlformats.org/officeDocument/2006/relationships/hyperlink" Target="#&#21592;&#24037;&#20449;&#24687;&#34920;!A1"/><Relationship Id="rId14" Type="http://schemas.openxmlformats.org/officeDocument/2006/relationships/hyperlink" Target="#&#20511;&#25903;&#26126;&#32454;&#34920;!A1"/><Relationship Id="rId13" Type="http://schemas.openxmlformats.org/officeDocument/2006/relationships/hyperlink" Target="#&#24037;&#36164;&#32467;&#31639;&#34920;!A1"/><Relationship Id="rId12" Type="http://schemas.openxmlformats.org/officeDocument/2006/relationships/hyperlink" Target="#'1&#26376;'!A1"/><Relationship Id="rId11" Type="http://schemas.openxmlformats.org/officeDocument/2006/relationships/hyperlink" Target="#'3&#26376;'!A1"/><Relationship Id="rId10" Type="http://schemas.openxmlformats.org/officeDocument/2006/relationships/hyperlink" Target="#'4&#26376;'!A1"/><Relationship Id="rId1" Type="http://schemas.openxmlformats.org/officeDocument/2006/relationships/hyperlink" Target="#'9&#26376;'!A1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hyperlink" Target="#'9&#26376;'!A1"/><Relationship Id="rId8" Type="http://schemas.openxmlformats.org/officeDocument/2006/relationships/hyperlink" Target="#'8&#26376;'!A1"/><Relationship Id="rId7" Type="http://schemas.openxmlformats.org/officeDocument/2006/relationships/hyperlink" Target="#'7&#26376;'!A1"/><Relationship Id="rId6" Type="http://schemas.openxmlformats.org/officeDocument/2006/relationships/hyperlink" Target="#'6&#26376;'!A1"/><Relationship Id="rId5" Type="http://schemas.openxmlformats.org/officeDocument/2006/relationships/hyperlink" Target="#'5&#26376;'!A1"/><Relationship Id="rId4" Type="http://schemas.openxmlformats.org/officeDocument/2006/relationships/hyperlink" Target="#'4&#26376;'!A1"/><Relationship Id="rId3" Type="http://schemas.openxmlformats.org/officeDocument/2006/relationships/hyperlink" Target="#'2&#26376;'!A1"/><Relationship Id="rId2" Type="http://schemas.openxmlformats.org/officeDocument/2006/relationships/hyperlink" Target="#'3&#26376;'!A1"/><Relationship Id="rId18" Type="http://schemas.openxmlformats.org/officeDocument/2006/relationships/hyperlink" Target="#&#20351;&#29992;&#35828;&#26126;!A1"/><Relationship Id="rId17" Type="http://schemas.openxmlformats.org/officeDocument/2006/relationships/hyperlink" Target="#&#23553;&#38754;&#23637;&#31034;!A1"/><Relationship Id="rId16" Type="http://schemas.openxmlformats.org/officeDocument/2006/relationships/hyperlink" Target="#&#20511;&#25903;&#26126;&#32454;&#34920;!A1"/><Relationship Id="rId15" Type="http://schemas.openxmlformats.org/officeDocument/2006/relationships/hyperlink" Target="#&#21592;&#24037;&#20449;&#24687;&#34920;!A1"/><Relationship Id="rId14" Type="http://schemas.openxmlformats.org/officeDocument/2006/relationships/hyperlink" Target="#&#24037;&#36164;&#27719;&#24635;!A1"/><Relationship Id="rId13" Type="http://schemas.openxmlformats.org/officeDocument/2006/relationships/hyperlink" Target="#&#24037;&#36164;&#32467;&#31639;&#34920;!A1"/><Relationship Id="rId12" Type="http://schemas.openxmlformats.org/officeDocument/2006/relationships/hyperlink" Target="#'12&#26376;'!A1"/><Relationship Id="rId11" Type="http://schemas.openxmlformats.org/officeDocument/2006/relationships/hyperlink" Target="#'11&#26376;'!A1"/><Relationship Id="rId10" Type="http://schemas.openxmlformats.org/officeDocument/2006/relationships/hyperlink" Target="#'10&#26376;'!A1"/><Relationship Id="rId1" Type="http://schemas.openxmlformats.org/officeDocument/2006/relationships/hyperlink" Target="#'1&#26376;'!A1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hyperlink" Target="#'9&#26376;'!A1"/><Relationship Id="rId8" Type="http://schemas.openxmlformats.org/officeDocument/2006/relationships/hyperlink" Target="#'8&#26376;'!A1"/><Relationship Id="rId7" Type="http://schemas.openxmlformats.org/officeDocument/2006/relationships/hyperlink" Target="#'7&#26376;'!A1"/><Relationship Id="rId6" Type="http://schemas.openxmlformats.org/officeDocument/2006/relationships/hyperlink" Target="#'6&#26376;'!A1"/><Relationship Id="rId5" Type="http://schemas.openxmlformats.org/officeDocument/2006/relationships/hyperlink" Target="#'5&#26376;'!A1"/><Relationship Id="rId4" Type="http://schemas.openxmlformats.org/officeDocument/2006/relationships/hyperlink" Target="#'4&#26376;'!A1"/><Relationship Id="rId3" Type="http://schemas.openxmlformats.org/officeDocument/2006/relationships/hyperlink" Target="#'2&#26376;'!A1"/><Relationship Id="rId2" Type="http://schemas.openxmlformats.org/officeDocument/2006/relationships/hyperlink" Target="#'3&#26376;'!A1"/><Relationship Id="rId18" Type="http://schemas.openxmlformats.org/officeDocument/2006/relationships/hyperlink" Target="#&#20351;&#29992;&#35828;&#26126;!A1"/><Relationship Id="rId17" Type="http://schemas.openxmlformats.org/officeDocument/2006/relationships/hyperlink" Target="#&#23553;&#38754;&#23637;&#31034;!A1"/><Relationship Id="rId16" Type="http://schemas.openxmlformats.org/officeDocument/2006/relationships/hyperlink" Target="#&#20511;&#25903;&#26126;&#32454;&#34920;!A1"/><Relationship Id="rId15" Type="http://schemas.openxmlformats.org/officeDocument/2006/relationships/hyperlink" Target="#&#21592;&#24037;&#20449;&#24687;&#34920;!A1"/><Relationship Id="rId14" Type="http://schemas.openxmlformats.org/officeDocument/2006/relationships/hyperlink" Target="#&#24037;&#36164;&#27719;&#24635;!A1"/><Relationship Id="rId13" Type="http://schemas.openxmlformats.org/officeDocument/2006/relationships/hyperlink" Target="#&#24037;&#36164;&#32467;&#31639;&#34920;!A1"/><Relationship Id="rId12" Type="http://schemas.openxmlformats.org/officeDocument/2006/relationships/hyperlink" Target="#'12&#26376;'!A1"/><Relationship Id="rId11" Type="http://schemas.openxmlformats.org/officeDocument/2006/relationships/hyperlink" Target="#'11&#26376;'!A1"/><Relationship Id="rId10" Type="http://schemas.openxmlformats.org/officeDocument/2006/relationships/hyperlink" Target="#'10&#26376;'!A1"/><Relationship Id="rId1" Type="http://schemas.openxmlformats.org/officeDocument/2006/relationships/hyperlink" Target="#'1&#26376;'!A1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hyperlink" Target="#'9&#26376;'!A1"/><Relationship Id="rId8" Type="http://schemas.openxmlformats.org/officeDocument/2006/relationships/hyperlink" Target="#'8&#26376;'!A1"/><Relationship Id="rId7" Type="http://schemas.openxmlformats.org/officeDocument/2006/relationships/hyperlink" Target="#'7&#26376;'!A1"/><Relationship Id="rId6" Type="http://schemas.openxmlformats.org/officeDocument/2006/relationships/hyperlink" Target="#'6&#26376;'!A1"/><Relationship Id="rId5" Type="http://schemas.openxmlformats.org/officeDocument/2006/relationships/hyperlink" Target="#'5&#26376;'!A1"/><Relationship Id="rId4" Type="http://schemas.openxmlformats.org/officeDocument/2006/relationships/hyperlink" Target="#'4&#26376;'!A1"/><Relationship Id="rId3" Type="http://schemas.openxmlformats.org/officeDocument/2006/relationships/hyperlink" Target="#'2&#26376;'!A1"/><Relationship Id="rId2" Type="http://schemas.openxmlformats.org/officeDocument/2006/relationships/hyperlink" Target="#'3&#26376;'!A1"/><Relationship Id="rId18" Type="http://schemas.openxmlformats.org/officeDocument/2006/relationships/hyperlink" Target="#&#20351;&#29992;&#35828;&#26126;!A1"/><Relationship Id="rId17" Type="http://schemas.openxmlformats.org/officeDocument/2006/relationships/hyperlink" Target="#&#23553;&#38754;&#23637;&#31034;!A1"/><Relationship Id="rId16" Type="http://schemas.openxmlformats.org/officeDocument/2006/relationships/hyperlink" Target="#&#20511;&#25903;&#26126;&#32454;&#34920;!A1"/><Relationship Id="rId15" Type="http://schemas.openxmlformats.org/officeDocument/2006/relationships/hyperlink" Target="#&#21592;&#24037;&#20449;&#24687;&#34920;!A1"/><Relationship Id="rId14" Type="http://schemas.openxmlformats.org/officeDocument/2006/relationships/hyperlink" Target="#&#24037;&#36164;&#27719;&#24635;!A1"/><Relationship Id="rId13" Type="http://schemas.openxmlformats.org/officeDocument/2006/relationships/hyperlink" Target="#&#24037;&#36164;&#32467;&#31639;&#34920;!A1"/><Relationship Id="rId12" Type="http://schemas.openxmlformats.org/officeDocument/2006/relationships/hyperlink" Target="#'12&#26376;'!A1"/><Relationship Id="rId11" Type="http://schemas.openxmlformats.org/officeDocument/2006/relationships/hyperlink" Target="#'11&#26376;'!A1"/><Relationship Id="rId10" Type="http://schemas.openxmlformats.org/officeDocument/2006/relationships/hyperlink" Target="#'10&#26376;'!A1"/><Relationship Id="rId1" Type="http://schemas.openxmlformats.org/officeDocument/2006/relationships/hyperlink" Target="#'1&#26376;'!A1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hyperlink" Target="#'9&#26376;'!A1"/><Relationship Id="rId8" Type="http://schemas.openxmlformats.org/officeDocument/2006/relationships/hyperlink" Target="#'8&#26376;'!A1"/><Relationship Id="rId7" Type="http://schemas.openxmlformats.org/officeDocument/2006/relationships/hyperlink" Target="#'7&#26376;'!A1"/><Relationship Id="rId6" Type="http://schemas.openxmlformats.org/officeDocument/2006/relationships/hyperlink" Target="#'6&#26376;'!A1"/><Relationship Id="rId5" Type="http://schemas.openxmlformats.org/officeDocument/2006/relationships/hyperlink" Target="#'5&#26376;'!A1"/><Relationship Id="rId4" Type="http://schemas.openxmlformats.org/officeDocument/2006/relationships/hyperlink" Target="#'4&#26376;'!A1"/><Relationship Id="rId3" Type="http://schemas.openxmlformats.org/officeDocument/2006/relationships/hyperlink" Target="#'2&#26376;'!A1"/><Relationship Id="rId2" Type="http://schemas.openxmlformats.org/officeDocument/2006/relationships/hyperlink" Target="#'3&#26376;'!A1"/><Relationship Id="rId18" Type="http://schemas.openxmlformats.org/officeDocument/2006/relationships/hyperlink" Target="#&#20351;&#29992;&#35828;&#26126;!A1"/><Relationship Id="rId17" Type="http://schemas.openxmlformats.org/officeDocument/2006/relationships/hyperlink" Target="#&#23553;&#38754;&#23637;&#31034;!A1"/><Relationship Id="rId16" Type="http://schemas.openxmlformats.org/officeDocument/2006/relationships/hyperlink" Target="#&#20511;&#25903;&#26126;&#32454;&#34920;!A1"/><Relationship Id="rId15" Type="http://schemas.openxmlformats.org/officeDocument/2006/relationships/hyperlink" Target="#&#21592;&#24037;&#20449;&#24687;&#34920;!A1"/><Relationship Id="rId14" Type="http://schemas.openxmlformats.org/officeDocument/2006/relationships/hyperlink" Target="#&#24037;&#36164;&#27719;&#24635;!A1"/><Relationship Id="rId13" Type="http://schemas.openxmlformats.org/officeDocument/2006/relationships/hyperlink" Target="#&#24037;&#36164;&#32467;&#31639;&#34920;!A1"/><Relationship Id="rId12" Type="http://schemas.openxmlformats.org/officeDocument/2006/relationships/hyperlink" Target="#'12&#26376;'!A1"/><Relationship Id="rId11" Type="http://schemas.openxmlformats.org/officeDocument/2006/relationships/hyperlink" Target="#'11&#26376;'!A1"/><Relationship Id="rId10" Type="http://schemas.openxmlformats.org/officeDocument/2006/relationships/hyperlink" Target="#'10&#26376;'!A1"/><Relationship Id="rId1" Type="http://schemas.openxmlformats.org/officeDocument/2006/relationships/hyperlink" Target="#'1&#26376;'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hyperlink" Target="#'9&#26376;'!A1"/><Relationship Id="rId8" Type="http://schemas.openxmlformats.org/officeDocument/2006/relationships/hyperlink" Target="#'8&#26376;'!A1"/><Relationship Id="rId7" Type="http://schemas.openxmlformats.org/officeDocument/2006/relationships/hyperlink" Target="#'7&#26376;'!A1"/><Relationship Id="rId6" Type="http://schemas.openxmlformats.org/officeDocument/2006/relationships/hyperlink" Target="#'6&#26376;'!A1"/><Relationship Id="rId5" Type="http://schemas.openxmlformats.org/officeDocument/2006/relationships/hyperlink" Target="#'5&#26376;'!A1"/><Relationship Id="rId4" Type="http://schemas.openxmlformats.org/officeDocument/2006/relationships/hyperlink" Target="#'4&#26376;'!A1"/><Relationship Id="rId3" Type="http://schemas.openxmlformats.org/officeDocument/2006/relationships/hyperlink" Target="#'2&#26376;'!A1"/><Relationship Id="rId2" Type="http://schemas.openxmlformats.org/officeDocument/2006/relationships/hyperlink" Target="#'3&#26376;'!A1"/><Relationship Id="rId18" Type="http://schemas.openxmlformats.org/officeDocument/2006/relationships/hyperlink" Target="#&#20351;&#29992;&#35828;&#26126;!A1"/><Relationship Id="rId17" Type="http://schemas.openxmlformats.org/officeDocument/2006/relationships/hyperlink" Target="#&#23553;&#38754;&#23637;&#31034;!A1"/><Relationship Id="rId16" Type="http://schemas.openxmlformats.org/officeDocument/2006/relationships/hyperlink" Target="#&#20511;&#25903;&#26126;&#32454;&#34920;!A1"/><Relationship Id="rId15" Type="http://schemas.openxmlformats.org/officeDocument/2006/relationships/hyperlink" Target="#&#21592;&#24037;&#20449;&#24687;&#34920;!A1"/><Relationship Id="rId14" Type="http://schemas.openxmlformats.org/officeDocument/2006/relationships/hyperlink" Target="#&#24037;&#36164;&#27719;&#24635;!A1"/><Relationship Id="rId13" Type="http://schemas.openxmlformats.org/officeDocument/2006/relationships/hyperlink" Target="#&#24037;&#36164;&#32467;&#31639;&#34920;!A1"/><Relationship Id="rId12" Type="http://schemas.openxmlformats.org/officeDocument/2006/relationships/hyperlink" Target="#'12&#26376;'!A1"/><Relationship Id="rId11" Type="http://schemas.openxmlformats.org/officeDocument/2006/relationships/hyperlink" Target="#'11&#26376;'!A1"/><Relationship Id="rId10" Type="http://schemas.openxmlformats.org/officeDocument/2006/relationships/hyperlink" Target="#'10&#26376;'!A1"/><Relationship Id="rId1" Type="http://schemas.openxmlformats.org/officeDocument/2006/relationships/hyperlink" Target="#'1&#26376;'!A1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hyperlink" Target="#'9&#26376;'!A1"/><Relationship Id="rId8" Type="http://schemas.openxmlformats.org/officeDocument/2006/relationships/hyperlink" Target="#'8&#26376;'!A1"/><Relationship Id="rId7" Type="http://schemas.openxmlformats.org/officeDocument/2006/relationships/hyperlink" Target="#'7&#26376;'!A1"/><Relationship Id="rId6" Type="http://schemas.openxmlformats.org/officeDocument/2006/relationships/hyperlink" Target="#'6&#26376;'!A1"/><Relationship Id="rId5" Type="http://schemas.openxmlformats.org/officeDocument/2006/relationships/hyperlink" Target="#'5&#26376;'!A1"/><Relationship Id="rId4" Type="http://schemas.openxmlformats.org/officeDocument/2006/relationships/hyperlink" Target="#'4&#26376;'!A1"/><Relationship Id="rId3" Type="http://schemas.openxmlformats.org/officeDocument/2006/relationships/hyperlink" Target="#'2&#26376;'!A1"/><Relationship Id="rId2" Type="http://schemas.openxmlformats.org/officeDocument/2006/relationships/hyperlink" Target="#'3&#26376;'!A1"/><Relationship Id="rId18" Type="http://schemas.openxmlformats.org/officeDocument/2006/relationships/hyperlink" Target="#&#20351;&#29992;&#35828;&#26126;!A1"/><Relationship Id="rId17" Type="http://schemas.openxmlformats.org/officeDocument/2006/relationships/hyperlink" Target="#&#23553;&#38754;&#23637;&#31034;!A1"/><Relationship Id="rId16" Type="http://schemas.openxmlformats.org/officeDocument/2006/relationships/hyperlink" Target="#&#20511;&#25903;&#26126;&#32454;&#34920;!A1"/><Relationship Id="rId15" Type="http://schemas.openxmlformats.org/officeDocument/2006/relationships/hyperlink" Target="#&#21592;&#24037;&#20449;&#24687;&#34920;!A1"/><Relationship Id="rId14" Type="http://schemas.openxmlformats.org/officeDocument/2006/relationships/hyperlink" Target="#&#24037;&#36164;&#27719;&#24635;!A1"/><Relationship Id="rId13" Type="http://schemas.openxmlformats.org/officeDocument/2006/relationships/hyperlink" Target="#&#24037;&#36164;&#32467;&#31639;&#34920;!A1"/><Relationship Id="rId12" Type="http://schemas.openxmlformats.org/officeDocument/2006/relationships/hyperlink" Target="#'12&#26376;'!A1"/><Relationship Id="rId11" Type="http://schemas.openxmlformats.org/officeDocument/2006/relationships/hyperlink" Target="#'11&#26376;'!A1"/><Relationship Id="rId10" Type="http://schemas.openxmlformats.org/officeDocument/2006/relationships/hyperlink" Target="#'10&#26376;'!A1"/><Relationship Id="rId1" Type="http://schemas.openxmlformats.org/officeDocument/2006/relationships/hyperlink" Target="#'1&#26376;'!A1"/></Relationships>
</file>

<file path=xl/drawings/_rels/drawing9.xml.rels><?xml version="1.0" encoding="UTF-8" standalone="yes"?>
<Relationships xmlns="http://schemas.openxmlformats.org/package/2006/relationships"><Relationship Id="rId9" Type="http://schemas.openxmlformats.org/officeDocument/2006/relationships/hyperlink" Target="#'9&#26376;'!A1"/><Relationship Id="rId8" Type="http://schemas.openxmlformats.org/officeDocument/2006/relationships/hyperlink" Target="#'8&#26376;'!A1"/><Relationship Id="rId7" Type="http://schemas.openxmlformats.org/officeDocument/2006/relationships/hyperlink" Target="#'7&#26376;'!A1"/><Relationship Id="rId6" Type="http://schemas.openxmlformats.org/officeDocument/2006/relationships/hyperlink" Target="#'6&#26376;'!A1"/><Relationship Id="rId5" Type="http://schemas.openxmlformats.org/officeDocument/2006/relationships/hyperlink" Target="#'5&#26376;'!A1"/><Relationship Id="rId4" Type="http://schemas.openxmlformats.org/officeDocument/2006/relationships/hyperlink" Target="#'4&#26376;'!A1"/><Relationship Id="rId3" Type="http://schemas.openxmlformats.org/officeDocument/2006/relationships/hyperlink" Target="#'2&#26376;'!A1"/><Relationship Id="rId2" Type="http://schemas.openxmlformats.org/officeDocument/2006/relationships/hyperlink" Target="#'3&#26376;'!A1"/><Relationship Id="rId18" Type="http://schemas.openxmlformats.org/officeDocument/2006/relationships/hyperlink" Target="#&#20351;&#29992;&#35828;&#26126;!A1"/><Relationship Id="rId17" Type="http://schemas.openxmlformats.org/officeDocument/2006/relationships/hyperlink" Target="#&#23553;&#38754;&#23637;&#31034;!A1"/><Relationship Id="rId16" Type="http://schemas.openxmlformats.org/officeDocument/2006/relationships/hyperlink" Target="#&#20511;&#25903;&#26126;&#32454;&#34920;!A1"/><Relationship Id="rId15" Type="http://schemas.openxmlformats.org/officeDocument/2006/relationships/hyperlink" Target="#&#21592;&#24037;&#20449;&#24687;&#34920;!A1"/><Relationship Id="rId14" Type="http://schemas.openxmlformats.org/officeDocument/2006/relationships/hyperlink" Target="#&#24037;&#36164;&#27719;&#24635;!A1"/><Relationship Id="rId13" Type="http://schemas.openxmlformats.org/officeDocument/2006/relationships/hyperlink" Target="#&#24037;&#36164;&#32467;&#31639;&#34920;!A1"/><Relationship Id="rId12" Type="http://schemas.openxmlformats.org/officeDocument/2006/relationships/hyperlink" Target="#'12&#26376;'!A1"/><Relationship Id="rId11" Type="http://schemas.openxmlformats.org/officeDocument/2006/relationships/hyperlink" Target="#'11&#26376;'!A1"/><Relationship Id="rId10" Type="http://schemas.openxmlformats.org/officeDocument/2006/relationships/hyperlink" Target="#'10&#26376;'!A1"/><Relationship Id="rId1" Type="http://schemas.openxmlformats.org/officeDocument/2006/relationships/hyperlink" Target="#'1&#26376;'!A1"/></Relationships>
</file>

<file path=xl/drawings/_rels/drawing10.xml.rels><?xml version="1.0" encoding="UTF-8" standalone="yes"?>
<Relationships xmlns="http://schemas.openxmlformats.org/package/2006/relationships"><Relationship Id="rId9" Type="http://schemas.openxmlformats.org/officeDocument/2006/relationships/hyperlink" Target="#'9&#26376;'!A1"/><Relationship Id="rId8" Type="http://schemas.openxmlformats.org/officeDocument/2006/relationships/hyperlink" Target="#'8&#26376;'!A1"/><Relationship Id="rId7" Type="http://schemas.openxmlformats.org/officeDocument/2006/relationships/hyperlink" Target="#'7&#26376;'!A1"/><Relationship Id="rId6" Type="http://schemas.openxmlformats.org/officeDocument/2006/relationships/hyperlink" Target="#'6&#26376;'!A1"/><Relationship Id="rId5" Type="http://schemas.openxmlformats.org/officeDocument/2006/relationships/hyperlink" Target="#'5&#26376;'!A1"/><Relationship Id="rId4" Type="http://schemas.openxmlformats.org/officeDocument/2006/relationships/hyperlink" Target="#'4&#26376;'!A1"/><Relationship Id="rId3" Type="http://schemas.openxmlformats.org/officeDocument/2006/relationships/hyperlink" Target="#'2&#26376;'!A1"/><Relationship Id="rId2" Type="http://schemas.openxmlformats.org/officeDocument/2006/relationships/hyperlink" Target="#'3&#26376;'!A1"/><Relationship Id="rId18" Type="http://schemas.openxmlformats.org/officeDocument/2006/relationships/hyperlink" Target="#&#20351;&#29992;&#35828;&#26126;!A1"/><Relationship Id="rId17" Type="http://schemas.openxmlformats.org/officeDocument/2006/relationships/hyperlink" Target="#&#23553;&#38754;&#23637;&#31034;!A1"/><Relationship Id="rId16" Type="http://schemas.openxmlformats.org/officeDocument/2006/relationships/hyperlink" Target="#&#20511;&#25903;&#26126;&#32454;&#34920;!A1"/><Relationship Id="rId15" Type="http://schemas.openxmlformats.org/officeDocument/2006/relationships/hyperlink" Target="#&#21592;&#24037;&#20449;&#24687;&#34920;!A1"/><Relationship Id="rId14" Type="http://schemas.openxmlformats.org/officeDocument/2006/relationships/hyperlink" Target="#&#24037;&#36164;&#27719;&#24635;!A1"/><Relationship Id="rId13" Type="http://schemas.openxmlformats.org/officeDocument/2006/relationships/hyperlink" Target="#&#24037;&#36164;&#32467;&#31639;&#34920;!A1"/><Relationship Id="rId12" Type="http://schemas.openxmlformats.org/officeDocument/2006/relationships/hyperlink" Target="#'12&#26376;'!A1"/><Relationship Id="rId11" Type="http://schemas.openxmlformats.org/officeDocument/2006/relationships/hyperlink" Target="#'11&#26376;'!A1"/><Relationship Id="rId10" Type="http://schemas.openxmlformats.org/officeDocument/2006/relationships/hyperlink" Target="#'10&#26376;'!A1"/><Relationship Id="rId1" Type="http://schemas.openxmlformats.org/officeDocument/2006/relationships/hyperlink" Target="#'1&#26376;'!A1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hyperlink" Target="#'9&#26376;'!A1"/><Relationship Id="rId8" Type="http://schemas.openxmlformats.org/officeDocument/2006/relationships/hyperlink" Target="#'8&#26376;'!A1"/><Relationship Id="rId7" Type="http://schemas.openxmlformats.org/officeDocument/2006/relationships/hyperlink" Target="#'7&#26376;'!A1"/><Relationship Id="rId6" Type="http://schemas.openxmlformats.org/officeDocument/2006/relationships/hyperlink" Target="#'6&#26376;'!A1"/><Relationship Id="rId5" Type="http://schemas.openxmlformats.org/officeDocument/2006/relationships/hyperlink" Target="#'5&#26376;'!A1"/><Relationship Id="rId4" Type="http://schemas.openxmlformats.org/officeDocument/2006/relationships/hyperlink" Target="#'4&#26376;'!A1"/><Relationship Id="rId3" Type="http://schemas.openxmlformats.org/officeDocument/2006/relationships/hyperlink" Target="#'2&#26376;'!A1"/><Relationship Id="rId2" Type="http://schemas.openxmlformats.org/officeDocument/2006/relationships/hyperlink" Target="#'3&#26376;'!A1"/><Relationship Id="rId18" Type="http://schemas.openxmlformats.org/officeDocument/2006/relationships/hyperlink" Target="#&#20351;&#29992;&#35828;&#26126;!A1"/><Relationship Id="rId17" Type="http://schemas.openxmlformats.org/officeDocument/2006/relationships/hyperlink" Target="#&#23553;&#38754;&#23637;&#31034;!A1"/><Relationship Id="rId16" Type="http://schemas.openxmlformats.org/officeDocument/2006/relationships/hyperlink" Target="#&#20511;&#25903;&#26126;&#32454;&#34920;!A1"/><Relationship Id="rId15" Type="http://schemas.openxmlformats.org/officeDocument/2006/relationships/hyperlink" Target="#&#21592;&#24037;&#20449;&#24687;&#34920;!A1"/><Relationship Id="rId14" Type="http://schemas.openxmlformats.org/officeDocument/2006/relationships/hyperlink" Target="#&#24037;&#36164;&#27719;&#24635;!A1"/><Relationship Id="rId13" Type="http://schemas.openxmlformats.org/officeDocument/2006/relationships/hyperlink" Target="#&#24037;&#36164;&#32467;&#31639;&#34920;!A1"/><Relationship Id="rId12" Type="http://schemas.openxmlformats.org/officeDocument/2006/relationships/hyperlink" Target="#'12&#26376;'!A1"/><Relationship Id="rId11" Type="http://schemas.openxmlformats.org/officeDocument/2006/relationships/hyperlink" Target="#'11&#26376;'!A1"/><Relationship Id="rId10" Type="http://schemas.openxmlformats.org/officeDocument/2006/relationships/hyperlink" Target="#'10&#26376;'!A1"/><Relationship Id="rId1" Type="http://schemas.openxmlformats.org/officeDocument/2006/relationships/hyperlink" Target="#'1&#26376;'!A1"/></Relationships>
</file>

<file path=xl/drawings/_rels/drawing12.xml.rels><?xml version="1.0" encoding="UTF-8" standalone="yes"?>
<Relationships xmlns="http://schemas.openxmlformats.org/package/2006/relationships"><Relationship Id="rId9" Type="http://schemas.openxmlformats.org/officeDocument/2006/relationships/hyperlink" Target="#'9&#26376;'!A1"/><Relationship Id="rId8" Type="http://schemas.openxmlformats.org/officeDocument/2006/relationships/hyperlink" Target="#'8&#26376;'!A1"/><Relationship Id="rId7" Type="http://schemas.openxmlformats.org/officeDocument/2006/relationships/hyperlink" Target="#'7&#26376;'!A1"/><Relationship Id="rId6" Type="http://schemas.openxmlformats.org/officeDocument/2006/relationships/hyperlink" Target="#'6&#26376;'!A1"/><Relationship Id="rId5" Type="http://schemas.openxmlformats.org/officeDocument/2006/relationships/hyperlink" Target="#'5&#26376;'!A1"/><Relationship Id="rId4" Type="http://schemas.openxmlformats.org/officeDocument/2006/relationships/hyperlink" Target="#'4&#26376;'!A1"/><Relationship Id="rId3" Type="http://schemas.openxmlformats.org/officeDocument/2006/relationships/hyperlink" Target="#'2&#26376;'!A1"/><Relationship Id="rId2" Type="http://schemas.openxmlformats.org/officeDocument/2006/relationships/hyperlink" Target="#'3&#26376;'!A1"/><Relationship Id="rId18" Type="http://schemas.openxmlformats.org/officeDocument/2006/relationships/hyperlink" Target="#&#20351;&#29992;&#35828;&#26126;!A1"/><Relationship Id="rId17" Type="http://schemas.openxmlformats.org/officeDocument/2006/relationships/hyperlink" Target="#&#23553;&#38754;&#23637;&#31034;!A1"/><Relationship Id="rId16" Type="http://schemas.openxmlformats.org/officeDocument/2006/relationships/hyperlink" Target="#&#20511;&#25903;&#26126;&#32454;&#34920;!A1"/><Relationship Id="rId15" Type="http://schemas.openxmlformats.org/officeDocument/2006/relationships/hyperlink" Target="#&#21592;&#24037;&#20449;&#24687;&#34920;!A1"/><Relationship Id="rId14" Type="http://schemas.openxmlformats.org/officeDocument/2006/relationships/hyperlink" Target="#&#24037;&#36164;&#27719;&#24635;!A1"/><Relationship Id="rId13" Type="http://schemas.openxmlformats.org/officeDocument/2006/relationships/hyperlink" Target="#&#24037;&#36164;&#32467;&#31639;&#34920;!A1"/><Relationship Id="rId12" Type="http://schemas.openxmlformats.org/officeDocument/2006/relationships/hyperlink" Target="#'12&#26376;'!A1"/><Relationship Id="rId11" Type="http://schemas.openxmlformats.org/officeDocument/2006/relationships/hyperlink" Target="#'11&#26376;'!A1"/><Relationship Id="rId10" Type="http://schemas.openxmlformats.org/officeDocument/2006/relationships/hyperlink" Target="#'10&#26376;'!A1"/><Relationship Id="rId1" Type="http://schemas.openxmlformats.org/officeDocument/2006/relationships/hyperlink" Target="#'1&#26376;'!A1"/></Relationships>
</file>

<file path=xl/drawings/_rels/drawing13.xml.rels><?xml version="1.0" encoding="UTF-8" standalone="yes"?>
<Relationships xmlns="http://schemas.openxmlformats.org/package/2006/relationships"><Relationship Id="rId9" Type="http://schemas.openxmlformats.org/officeDocument/2006/relationships/hyperlink" Target="#'9&#26376;'!A1"/><Relationship Id="rId8" Type="http://schemas.openxmlformats.org/officeDocument/2006/relationships/hyperlink" Target="#'8&#26376;'!A1"/><Relationship Id="rId7" Type="http://schemas.openxmlformats.org/officeDocument/2006/relationships/hyperlink" Target="#'7&#26376;'!A1"/><Relationship Id="rId6" Type="http://schemas.openxmlformats.org/officeDocument/2006/relationships/hyperlink" Target="#'6&#26376;'!A1"/><Relationship Id="rId5" Type="http://schemas.openxmlformats.org/officeDocument/2006/relationships/hyperlink" Target="#'5&#26376;'!A1"/><Relationship Id="rId4" Type="http://schemas.openxmlformats.org/officeDocument/2006/relationships/hyperlink" Target="#'4&#26376;'!A1"/><Relationship Id="rId3" Type="http://schemas.openxmlformats.org/officeDocument/2006/relationships/hyperlink" Target="#'2&#26376;'!A1"/><Relationship Id="rId2" Type="http://schemas.openxmlformats.org/officeDocument/2006/relationships/hyperlink" Target="#'3&#26376;'!A1"/><Relationship Id="rId18" Type="http://schemas.openxmlformats.org/officeDocument/2006/relationships/hyperlink" Target="#&#20351;&#29992;&#35828;&#26126;!A1"/><Relationship Id="rId17" Type="http://schemas.openxmlformats.org/officeDocument/2006/relationships/hyperlink" Target="#&#23553;&#38754;&#23637;&#31034;!A1"/><Relationship Id="rId16" Type="http://schemas.openxmlformats.org/officeDocument/2006/relationships/hyperlink" Target="#&#20511;&#25903;&#26126;&#32454;&#34920;!A1"/><Relationship Id="rId15" Type="http://schemas.openxmlformats.org/officeDocument/2006/relationships/hyperlink" Target="#&#21592;&#24037;&#20449;&#24687;&#34920;!A1"/><Relationship Id="rId14" Type="http://schemas.openxmlformats.org/officeDocument/2006/relationships/hyperlink" Target="#&#24037;&#36164;&#27719;&#24635;!A1"/><Relationship Id="rId13" Type="http://schemas.openxmlformats.org/officeDocument/2006/relationships/hyperlink" Target="#&#24037;&#36164;&#32467;&#31639;&#34920;!A1"/><Relationship Id="rId12" Type="http://schemas.openxmlformats.org/officeDocument/2006/relationships/hyperlink" Target="#'12&#26376;'!A1"/><Relationship Id="rId11" Type="http://schemas.openxmlformats.org/officeDocument/2006/relationships/hyperlink" Target="#'11&#26376;'!A1"/><Relationship Id="rId10" Type="http://schemas.openxmlformats.org/officeDocument/2006/relationships/hyperlink" Target="#'10&#26376;'!A1"/><Relationship Id="rId1" Type="http://schemas.openxmlformats.org/officeDocument/2006/relationships/hyperlink" Target="#'1&#26376;'!A1"/></Relationships>
</file>

<file path=xl/drawings/_rels/drawing14.xml.rels><?xml version="1.0" encoding="UTF-8" standalone="yes"?>
<Relationships xmlns="http://schemas.openxmlformats.org/package/2006/relationships"><Relationship Id="rId9" Type="http://schemas.openxmlformats.org/officeDocument/2006/relationships/hyperlink" Target="#'9&#26376;'!A1"/><Relationship Id="rId8" Type="http://schemas.openxmlformats.org/officeDocument/2006/relationships/hyperlink" Target="#'8&#26376;'!A1"/><Relationship Id="rId7" Type="http://schemas.openxmlformats.org/officeDocument/2006/relationships/hyperlink" Target="#'7&#26376;'!A1"/><Relationship Id="rId6" Type="http://schemas.openxmlformats.org/officeDocument/2006/relationships/hyperlink" Target="#'6&#26376;'!A1"/><Relationship Id="rId5" Type="http://schemas.openxmlformats.org/officeDocument/2006/relationships/hyperlink" Target="#'5&#26376;'!A1"/><Relationship Id="rId4" Type="http://schemas.openxmlformats.org/officeDocument/2006/relationships/hyperlink" Target="#'4&#26376;'!A1"/><Relationship Id="rId3" Type="http://schemas.openxmlformats.org/officeDocument/2006/relationships/hyperlink" Target="#'2&#26376;'!A1"/><Relationship Id="rId2" Type="http://schemas.openxmlformats.org/officeDocument/2006/relationships/hyperlink" Target="#'3&#26376;'!A1"/><Relationship Id="rId18" Type="http://schemas.openxmlformats.org/officeDocument/2006/relationships/hyperlink" Target="#&#20351;&#29992;&#35828;&#26126;!A1"/><Relationship Id="rId17" Type="http://schemas.openxmlformats.org/officeDocument/2006/relationships/hyperlink" Target="#&#23553;&#38754;&#23637;&#31034;!A1"/><Relationship Id="rId16" Type="http://schemas.openxmlformats.org/officeDocument/2006/relationships/hyperlink" Target="#&#20511;&#25903;&#26126;&#32454;&#34920;!A1"/><Relationship Id="rId15" Type="http://schemas.openxmlformats.org/officeDocument/2006/relationships/hyperlink" Target="#&#21592;&#24037;&#20449;&#24687;&#34920;!A1"/><Relationship Id="rId14" Type="http://schemas.openxmlformats.org/officeDocument/2006/relationships/hyperlink" Target="#&#24037;&#36164;&#27719;&#24635;!A1"/><Relationship Id="rId13" Type="http://schemas.openxmlformats.org/officeDocument/2006/relationships/hyperlink" Target="#&#24037;&#36164;&#32467;&#31639;&#34920;!A1"/><Relationship Id="rId12" Type="http://schemas.openxmlformats.org/officeDocument/2006/relationships/hyperlink" Target="#'12&#26376;'!A1"/><Relationship Id="rId11" Type="http://schemas.openxmlformats.org/officeDocument/2006/relationships/hyperlink" Target="#'11&#26376;'!A1"/><Relationship Id="rId10" Type="http://schemas.openxmlformats.org/officeDocument/2006/relationships/hyperlink" Target="#'10&#26376;'!A1"/><Relationship Id="rId1" Type="http://schemas.openxmlformats.org/officeDocument/2006/relationships/hyperlink" Target="#'1&#26376;'!A1"/></Relationships>
</file>

<file path=xl/drawings/_rels/drawing15.xml.rels><?xml version="1.0" encoding="UTF-8" standalone="yes"?>
<Relationships xmlns="http://schemas.openxmlformats.org/package/2006/relationships"><Relationship Id="rId9" Type="http://schemas.openxmlformats.org/officeDocument/2006/relationships/hyperlink" Target="#'9&#26376;'!A1"/><Relationship Id="rId8" Type="http://schemas.openxmlformats.org/officeDocument/2006/relationships/hyperlink" Target="#'8&#26376;'!A1"/><Relationship Id="rId7" Type="http://schemas.openxmlformats.org/officeDocument/2006/relationships/hyperlink" Target="#'7&#26376;'!A1"/><Relationship Id="rId6" Type="http://schemas.openxmlformats.org/officeDocument/2006/relationships/hyperlink" Target="#'6&#26376;'!A1"/><Relationship Id="rId5" Type="http://schemas.openxmlformats.org/officeDocument/2006/relationships/hyperlink" Target="#'5&#26376;'!A1"/><Relationship Id="rId4" Type="http://schemas.openxmlformats.org/officeDocument/2006/relationships/hyperlink" Target="#'4&#26376;'!A1"/><Relationship Id="rId3" Type="http://schemas.openxmlformats.org/officeDocument/2006/relationships/hyperlink" Target="#'2&#26376;'!A1"/><Relationship Id="rId2" Type="http://schemas.openxmlformats.org/officeDocument/2006/relationships/hyperlink" Target="#'3&#26376;'!A1"/><Relationship Id="rId18" Type="http://schemas.openxmlformats.org/officeDocument/2006/relationships/hyperlink" Target="#&#20351;&#29992;&#35828;&#26126;!A1"/><Relationship Id="rId17" Type="http://schemas.openxmlformats.org/officeDocument/2006/relationships/hyperlink" Target="#&#23553;&#38754;&#23637;&#31034;!A1"/><Relationship Id="rId16" Type="http://schemas.openxmlformats.org/officeDocument/2006/relationships/hyperlink" Target="#&#20511;&#25903;&#26126;&#32454;&#34920;!A1"/><Relationship Id="rId15" Type="http://schemas.openxmlformats.org/officeDocument/2006/relationships/hyperlink" Target="#&#21592;&#24037;&#20449;&#24687;&#34920;!A1"/><Relationship Id="rId14" Type="http://schemas.openxmlformats.org/officeDocument/2006/relationships/hyperlink" Target="#&#24037;&#36164;&#27719;&#24635;!A1"/><Relationship Id="rId13" Type="http://schemas.openxmlformats.org/officeDocument/2006/relationships/hyperlink" Target="#&#24037;&#36164;&#32467;&#31639;&#34920;!A1"/><Relationship Id="rId12" Type="http://schemas.openxmlformats.org/officeDocument/2006/relationships/hyperlink" Target="#'12&#26376;'!A1"/><Relationship Id="rId11" Type="http://schemas.openxmlformats.org/officeDocument/2006/relationships/hyperlink" Target="#'11&#26376;'!A1"/><Relationship Id="rId10" Type="http://schemas.openxmlformats.org/officeDocument/2006/relationships/hyperlink" Target="#'10&#26376;'!A1"/><Relationship Id="rId1" Type="http://schemas.openxmlformats.org/officeDocument/2006/relationships/hyperlink" Target="#'1&#26376;'!A1"/></Relationships>
</file>

<file path=xl/drawings/_rels/drawing16.xml.rels><?xml version="1.0" encoding="UTF-8" standalone="yes"?>
<Relationships xmlns="http://schemas.openxmlformats.org/package/2006/relationships"><Relationship Id="rId9" Type="http://schemas.openxmlformats.org/officeDocument/2006/relationships/hyperlink" Target="#'9&#26376;'!A1"/><Relationship Id="rId8" Type="http://schemas.openxmlformats.org/officeDocument/2006/relationships/hyperlink" Target="#'8&#26376;'!A1"/><Relationship Id="rId7" Type="http://schemas.openxmlformats.org/officeDocument/2006/relationships/hyperlink" Target="#'7&#26376;'!A1"/><Relationship Id="rId6" Type="http://schemas.openxmlformats.org/officeDocument/2006/relationships/hyperlink" Target="#'6&#26376;'!A1"/><Relationship Id="rId5" Type="http://schemas.openxmlformats.org/officeDocument/2006/relationships/hyperlink" Target="#'5&#26376;'!A1"/><Relationship Id="rId4" Type="http://schemas.openxmlformats.org/officeDocument/2006/relationships/hyperlink" Target="#'4&#26376;'!A1"/><Relationship Id="rId3" Type="http://schemas.openxmlformats.org/officeDocument/2006/relationships/hyperlink" Target="#'2&#26376;'!A1"/><Relationship Id="rId2" Type="http://schemas.openxmlformats.org/officeDocument/2006/relationships/hyperlink" Target="#'3&#26376;'!A1"/><Relationship Id="rId18" Type="http://schemas.openxmlformats.org/officeDocument/2006/relationships/hyperlink" Target="#&#20351;&#29992;&#35828;&#26126;!A1"/><Relationship Id="rId17" Type="http://schemas.openxmlformats.org/officeDocument/2006/relationships/hyperlink" Target="#&#23553;&#38754;&#23637;&#31034;!A1"/><Relationship Id="rId16" Type="http://schemas.openxmlformats.org/officeDocument/2006/relationships/hyperlink" Target="#&#20511;&#25903;&#26126;&#32454;&#34920;!A1"/><Relationship Id="rId15" Type="http://schemas.openxmlformats.org/officeDocument/2006/relationships/hyperlink" Target="#&#21592;&#24037;&#20449;&#24687;&#34920;!A1"/><Relationship Id="rId14" Type="http://schemas.openxmlformats.org/officeDocument/2006/relationships/hyperlink" Target="#&#24037;&#36164;&#27719;&#24635;!A1"/><Relationship Id="rId13" Type="http://schemas.openxmlformats.org/officeDocument/2006/relationships/hyperlink" Target="#&#24037;&#36164;&#32467;&#31639;&#34920;!A1"/><Relationship Id="rId12" Type="http://schemas.openxmlformats.org/officeDocument/2006/relationships/hyperlink" Target="#'12&#26376;'!A1"/><Relationship Id="rId11" Type="http://schemas.openxmlformats.org/officeDocument/2006/relationships/hyperlink" Target="#'11&#26376;'!A1"/><Relationship Id="rId10" Type="http://schemas.openxmlformats.org/officeDocument/2006/relationships/hyperlink" Target="#'10&#26376;'!A1"/><Relationship Id="rId1" Type="http://schemas.openxmlformats.org/officeDocument/2006/relationships/hyperlink" Target="#'1&#26376;'!A1"/></Relationships>
</file>

<file path=xl/drawings/_rels/drawing17.xml.rels><?xml version="1.0" encoding="UTF-8" standalone="yes"?>
<Relationships xmlns="http://schemas.openxmlformats.org/package/2006/relationships"><Relationship Id="rId9" Type="http://schemas.openxmlformats.org/officeDocument/2006/relationships/hyperlink" Target="#'9&#26376;'!A1"/><Relationship Id="rId8" Type="http://schemas.openxmlformats.org/officeDocument/2006/relationships/hyperlink" Target="#'8&#26376;'!A1"/><Relationship Id="rId7" Type="http://schemas.openxmlformats.org/officeDocument/2006/relationships/hyperlink" Target="#'7&#26376;'!A1"/><Relationship Id="rId6" Type="http://schemas.openxmlformats.org/officeDocument/2006/relationships/hyperlink" Target="#'6&#26376;'!A1"/><Relationship Id="rId5" Type="http://schemas.openxmlformats.org/officeDocument/2006/relationships/hyperlink" Target="#'5&#26376;'!A1"/><Relationship Id="rId4" Type="http://schemas.openxmlformats.org/officeDocument/2006/relationships/hyperlink" Target="#'4&#26376;'!A1"/><Relationship Id="rId3" Type="http://schemas.openxmlformats.org/officeDocument/2006/relationships/hyperlink" Target="#'2&#26376;'!A1"/><Relationship Id="rId2" Type="http://schemas.openxmlformats.org/officeDocument/2006/relationships/hyperlink" Target="#'3&#26376;'!A1"/><Relationship Id="rId18" Type="http://schemas.openxmlformats.org/officeDocument/2006/relationships/hyperlink" Target="#&#20351;&#29992;&#35828;&#26126;!A1"/><Relationship Id="rId17" Type="http://schemas.openxmlformats.org/officeDocument/2006/relationships/hyperlink" Target="#&#23553;&#38754;&#23637;&#31034;!A1"/><Relationship Id="rId16" Type="http://schemas.openxmlformats.org/officeDocument/2006/relationships/hyperlink" Target="#&#20511;&#25903;&#26126;&#32454;&#34920;!A1"/><Relationship Id="rId15" Type="http://schemas.openxmlformats.org/officeDocument/2006/relationships/hyperlink" Target="#&#21592;&#24037;&#20449;&#24687;&#34920;!A1"/><Relationship Id="rId14" Type="http://schemas.openxmlformats.org/officeDocument/2006/relationships/hyperlink" Target="#&#24037;&#36164;&#27719;&#24635;!A1"/><Relationship Id="rId13" Type="http://schemas.openxmlformats.org/officeDocument/2006/relationships/hyperlink" Target="#&#24037;&#36164;&#32467;&#31639;&#34920;!A1"/><Relationship Id="rId12" Type="http://schemas.openxmlformats.org/officeDocument/2006/relationships/hyperlink" Target="#'12&#26376;'!A1"/><Relationship Id="rId11" Type="http://schemas.openxmlformats.org/officeDocument/2006/relationships/hyperlink" Target="#'11&#26376;'!A1"/><Relationship Id="rId10" Type="http://schemas.openxmlformats.org/officeDocument/2006/relationships/hyperlink" Target="#'10&#26376;'!A1"/><Relationship Id="rId1" Type="http://schemas.openxmlformats.org/officeDocument/2006/relationships/hyperlink" Target="#'1&#26376;'!A1"/></Relationships>
</file>

<file path=xl/drawings/_rels/drawing18.xml.rels><?xml version="1.0" encoding="UTF-8" standalone="yes"?>
<Relationships xmlns="http://schemas.openxmlformats.org/package/2006/relationships"><Relationship Id="rId9" Type="http://schemas.openxmlformats.org/officeDocument/2006/relationships/hyperlink" Target="#'9&#26376;'!A1"/><Relationship Id="rId8" Type="http://schemas.openxmlformats.org/officeDocument/2006/relationships/hyperlink" Target="#'8&#26376;'!A1"/><Relationship Id="rId7" Type="http://schemas.openxmlformats.org/officeDocument/2006/relationships/hyperlink" Target="#'7&#26376;'!A1"/><Relationship Id="rId6" Type="http://schemas.openxmlformats.org/officeDocument/2006/relationships/hyperlink" Target="#'6&#26376;'!A1"/><Relationship Id="rId5" Type="http://schemas.openxmlformats.org/officeDocument/2006/relationships/hyperlink" Target="#'5&#26376;'!A1"/><Relationship Id="rId4" Type="http://schemas.openxmlformats.org/officeDocument/2006/relationships/hyperlink" Target="#'4&#26376;'!A1"/><Relationship Id="rId3" Type="http://schemas.openxmlformats.org/officeDocument/2006/relationships/hyperlink" Target="#'2&#26376;'!A1"/><Relationship Id="rId2" Type="http://schemas.openxmlformats.org/officeDocument/2006/relationships/hyperlink" Target="#'3&#26376;'!A1"/><Relationship Id="rId18" Type="http://schemas.openxmlformats.org/officeDocument/2006/relationships/hyperlink" Target="#&#20351;&#29992;&#35828;&#26126;!A1"/><Relationship Id="rId17" Type="http://schemas.openxmlformats.org/officeDocument/2006/relationships/hyperlink" Target="#&#23553;&#38754;&#23637;&#31034;!A1"/><Relationship Id="rId16" Type="http://schemas.openxmlformats.org/officeDocument/2006/relationships/hyperlink" Target="#&#20511;&#25903;&#26126;&#32454;&#34920;!A1"/><Relationship Id="rId15" Type="http://schemas.openxmlformats.org/officeDocument/2006/relationships/hyperlink" Target="#&#21592;&#24037;&#20449;&#24687;&#34920;!A1"/><Relationship Id="rId14" Type="http://schemas.openxmlformats.org/officeDocument/2006/relationships/hyperlink" Target="#&#24037;&#36164;&#27719;&#24635;!A1"/><Relationship Id="rId13" Type="http://schemas.openxmlformats.org/officeDocument/2006/relationships/hyperlink" Target="#&#24037;&#36164;&#32467;&#31639;&#34920;!A1"/><Relationship Id="rId12" Type="http://schemas.openxmlformats.org/officeDocument/2006/relationships/hyperlink" Target="#'12&#26376;'!A1"/><Relationship Id="rId11" Type="http://schemas.openxmlformats.org/officeDocument/2006/relationships/hyperlink" Target="#'11&#26376;'!A1"/><Relationship Id="rId10" Type="http://schemas.openxmlformats.org/officeDocument/2006/relationships/hyperlink" Target="#'10&#26376;'!A1"/><Relationship Id="rId1" Type="http://schemas.openxmlformats.org/officeDocument/2006/relationships/hyperlink" Target="#'1&#26376;'!A1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295275</xdr:colOff>
      <xdr:row>13</xdr:row>
      <xdr:rowOff>113665</xdr:rowOff>
    </xdr:from>
    <xdr:to>
      <xdr:col>12</xdr:col>
      <xdr:colOff>116205</xdr:colOff>
      <xdr:row>17</xdr:row>
      <xdr:rowOff>20955</xdr:rowOff>
    </xdr:to>
    <xdr:sp>
      <xdr:nvSpPr>
        <xdr:cNvPr id="62" name="矩形: 圆角 21"/>
        <xdr:cNvSpPr/>
      </xdr:nvSpPr>
      <xdr:spPr>
        <a:xfrm>
          <a:off x="819150" y="3485515"/>
          <a:ext cx="5916930" cy="1075690"/>
        </a:xfrm>
        <a:prstGeom prst="roundRect">
          <a:avLst>
            <a:gd name="adj" fmla="val 5102"/>
          </a:avLst>
        </a:prstGeom>
        <a:noFill/>
        <a:ln>
          <a:solidFill>
            <a:srgbClr val="7931AF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chemeClr val="bg1"/>
              </a:solidFill>
            </a14:hiddenFill>
          </a:ext>
        </a:extLst>
      </xdr:spPr>
      <xdr:txBody>
        <a:bodyPr wrap="none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zh-CN" altLang="en-US" sz="2700">
            <a:solidFill>
              <a:schemeClr val="tx1"/>
            </a:solidFill>
            <a:latin typeface="Arial" panose="020B0604020202020204" pitchFamily="7" charset="0"/>
            <a:ea typeface="阿里巴巴普惠体 R" panose="00020600040101010101" pitchFamily="18" charset="-122"/>
            <a:cs typeface="Arial" panose="020B0604020202020204" pitchFamily="7" charset="0"/>
          </a:endParaRPr>
        </a:p>
      </xdr:txBody>
    </xdr:sp>
    <xdr:clientData/>
  </xdr:twoCellAnchor>
  <xdr:twoCellAnchor>
    <xdr:from>
      <xdr:col>4</xdr:col>
      <xdr:colOff>125095</xdr:colOff>
      <xdr:row>15</xdr:row>
      <xdr:rowOff>179705</xdr:rowOff>
    </xdr:from>
    <xdr:to>
      <xdr:col>11</xdr:col>
      <xdr:colOff>533400</xdr:colOff>
      <xdr:row>16</xdr:row>
      <xdr:rowOff>182245</xdr:rowOff>
    </xdr:to>
    <xdr:grpSp>
      <xdr:nvGrpSpPr>
        <xdr:cNvPr id="58" name="组合 57"/>
        <xdr:cNvGrpSpPr/>
      </xdr:nvGrpSpPr>
      <xdr:grpSpPr>
        <a:xfrm>
          <a:off x="1868170" y="4135755"/>
          <a:ext cx="4675505" cy="294640"/>
          <a:chOff x="2387" y="7108"/>
          <a:chExt cx="7363" cy="454"/>
        </a:xfrm>
      </xdr:grpSpPr>
      <xdr:sp>
        <xdr:nvSpPr>
          <xdr:cNvPr id="7" name="文本框 6">
            <a:hlinkClick xmlns:r="http://schemas.openxmlformats.org/officeDocument/2006/relationships" r:id="rId1"/>
          </xdr:cNvPr>
          <xdr:cNvSpPr txBox="1"/>
        </xdr:nvSpPr>
        <xdr:spPr>
          <a:xfrm>
            <a:off x="4918" y="7108"/>
            <a:ext cx="992" cy="454"/>
          </a:xfrm>
          <a:prstGeom prst="rect">
            <a:avLst/>
          </a:prstGeom>
          <a:noFill/>
          <a:ln w="9525" cmpd="sng">
            <a:noFill/>
          </a:ln>
          <a:extLst>
            <a:ext uri="{909E8E84-426E-40DD-AFC4-6F175D3DCCD1}">
              <a14:hiddenFill xmlns:a14="http://schemas.microsoft.com/office/drawing/2010/main">
                <a:solidFill>
                  <a:schemeClr val="lt1"/>
                </a:solidFill>
              </a14:hiddenFill>
            </a:ext>
          </a:ex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400" b="1">
                <a:solidFill>
                  <a:srgbClr val="7030A0"/>
                </a:solidFill>
                <a:latin typeface="思源黑体 Bold" panose="020B0800000000000000" charset="-122"/>
                <a:ea typeface="思源黑体 Bold" panose="020B0800000000000000" charset="-122"/>
                <a:cs typeface="思源黑体 Bold" panose="020B0800000000000000" charset="-122"/>
              </a:rPr>
              <a:t>09</a:t>
            </a:r>
            <a:r>
              <a:rPr lang="zh-CN" altLang="en-US" sz="1400" b="1">
                <a:solidFill>
                  <a:srgbClr val="7030A0"/>
                </a:solidFill>
                <a:latin typeface="思源黑体 Bold" panose="020B0800000000000000" charset="-122"/>
                <a:ea typeface="思源黑体 Bold" panose="020B0800000000000000" charset="-122"/>
                <a:cs typeface="思源黑体 Bold" panose="020B0800000000000000" charset="-122"/>
              </a:rPr>
              <a:t>月</a:t>
            </a:r>
            <a:endParaRPr lang="zh-CN" altLang="en-US" sz="1400" b="1">
              <a:solidFill>
                <a:srgbClr val="7030A0"/>
              </a:solidFill>
              <a:latin typeface="思源黑体 Bold" panose="020B0800000000000000" charset="-122"/>
              <a:ea typeface="思源黑体 Bold" panose="020B0800000000000000" charset="-122"/>
              <a:cs typeface="思源黑体 Bold" panose="020B0800000000000000" charset="-122"/>
            </a:endParaRPr>
          </a:p>
        </xdr:txBody>
      </xdr:sp>
      <xdr:sp>
        <xdr:nvSpPr>
          <xdr:cNvPr id="8" name="文本框 7">
            <a:hlinkClick xmlns:r="http://schemas.openxmlformats.org/officeDocument/2006/relationships" r:id="rId2"/>
          </xdr:cNvPr>
          <xdr:cNvSpPr txBox="1"/>
        </xdr:nvSpPr>
        <xdr:spPr>
          <a:xfrm>
            <a:off x="3638" y="7108"/>
            <a:ext cx="992" cy="454"/>
          </a:xfrm>
          <a:prstGeom prst="rect">
            <a:avLst/>
          </a:prstGeom>
          <a:noFill/>
          <a:ln w="9525" cmpd="sng">
            <a:noFill/>
          </a:ln>
          <a:extLst>
            <a:ext uri="{909E8E84-426E-40DD-AFC4-6F175D3DCCD1}">
              <a14:hiddenFill xmlns:a14="http://schemas.microsoft.com/office/drawing/2010/main">
                <a:solidFill>
                  <a:schemeClr val="lt1"/>
                </a:solidFill>
              </a14:hiddenFill>
            </a:ext>
          </a:ex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400" b="1">
                <a:solidFill>
                  <a:srgbClr val="7030A0"/>
                </a:solidFill>
                <a:latin typeface="思源黑体 Bold" panose="020B0800000000000000" charset="-122"/>
                <a:ea typeface="思源黑体 Bold" panose="020B0800000000000000" charset="-122"/>
                <a:cs typeface="思源黑体 Bold" panose="020B0800000000000000" charset="-122"/>
              </a:rPr>
              <a:t>08</a:t>
            </a:r>
            <a:r>
              <a:rPr lang="zh-CN" altLang="en-US" sz="1400" b="1">
                <a:solidFill>
                  <a:srgbClr val="7030A0"/>
                </a:solidFill>
                <a:latin typeface="思源黑体 Bold" panose="020B0800000000000000" charset="-122"/>
                <a:ea typeface="思源黑体 Bold" panose="020B0800000000000000" charset="-122"/>
                <a:cs typeface="思源黑体 Bold" panose="020B0800000000000000" charset="-122"/>
              </a:rPr>
              <a:t>月</a:t>
            </a:r>
            <a:endParaRPr lang="zh-CN" altLang="en-US" sz="1400" b="1">
              <a:solidFill>
                <a:srgbClr val="7030A0"/>
              </a:solidFill>
              <a:latin typeface="思源黑体 Bold" panose="020B0800000000000000" charset="-122"/>
              <a:ea typeface="思源黑体 Bold" panose="020B0800000000000000" charset="-122"/>
              <a:cs typeface="思源黑体 Bold" panose="020B0800000000000000" charset="-122"/>
            </a:endParaRPr>
          </a:p>
        </xdr:txBody>
      </xdr:sp>
      <xdr:sp>
        <xdr:nvSpPr>
          <xdr:cNvPr id="9" name="文本框 8">
            <a:hlinkClick xmlns:r="http://schemas.openxmlformats.org/officeDocument/2006/relationships" r:id="rId3"/>
          </xdr:cNvPr>
          <xdr:cNvSpPr txBox="1"/>
        </xdr:nvSpPr>
        <xdr:spPr>
          <a:xfrm>
            <a:off x="6198" y="7108"/>
            <a:ext cx="992" cy="454"/>
          </a:xfrm>
          <a:prstGeom prst="rect">
            <a:avLst/>
          </a:prstGeom>
          <a:noFill/>
          <a:ln w="9525" cmpd="sng">
            <a:noFill/>
          </a:ln>
          <a:extLst>
            <a:ext uri="{909E8E84-426E-40DD-AFC4-6F175D3DCCD1}">
              <a14:hiddenFill xmlns:a14="http://schemas.microsoft.com/office/drawing/2010/main">
                <a:solidFill>
                  <a:schemeClr val="lt1"/>
                </a:solidFill>
              </a14:hiddenFill>
            </a:ext>
          </a:ex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400" b="1">
                <a:solidFill>
                  <a:srgbClr val="7030A0"/>
                </a:solidFill>
                <a:latin typeface="思源黑体 Bold" panose="020B0800000000000000" charset="-122"/>
                <a:ea typeface="思源黑体 Bold" panose="020B0800000000000000" charset="-122"/>
                <a:cs typeface="思源黑体 Bold" panose="020B0800000000000000" charset="-122"/>
              </a:rPr>
              <a:t>10</a:t>
            </a:r>
            <a:r>
              <a:rPr lang="zh-CN" altLang="en-US" sz="1400" b="1">
                <a:solidFill>
                  <a:srgbClr val="7030A0"/>
                </a:solidFill>
                <a:latin typeface="思源黑体 Bold" panose="020B0800000000000000" charset="-122"/>
                <a:ea typeface="思源黑体 Bold" panose="020B0800000000000000" charset="-122"/>
                <a:cs typeface="思源黑体 Bold" panose="020B0800000000000000" charset="-122"/>
              </a:rPr>
              <a:t>月</a:t>
            </a:r>
            <a:endParaRPr lang="zh-CN" altLang="en-US" sz="1400" b="1">
              <a:solidFill>
                <a:srgbClr val="7030A0"/>
              </a:solidFill>
              <a:latin typeface="思源黑体 Bold" panose="020B0800000000000000" charset="-122"/>
              <a:ea typeface="思源黑体 Bold" panose="020B0800000000000000" charset="-122"/>
              <a:cs typeface="思源黑体 Bold" panose="020B0800000000000000" charset="-122"/>
            </a:endParaRPr>
          </a:p>
        </xdr:txBody>
      </xdr:sp>
      <xdr:sp>
        <xdr:nvSpPr>
          <xdr:cNvPr id="10" name="文本框 9">
            <a:hlinkClick xmlns:r="http://schemas.openxmlformats.org/officeDocument/2006/relationships" r:id="rId4"/>
          </xdr:cNvPr>
          <xdr:cNvSpPr txBox="1"/>
        </xdr:nvSpPr>
        <xdr:spPr>
          <a:xfrm>
            <a:off x="8758" y="7108"/>
            <a:ext cx="992" cy="454"/>
          </a:xfrm>
          <a:prstGeom prst="rect">
            <a:avLst/>
          </a:prstGeom>
          <a:noFill/>
          <a:ln w="9525" cmpd="sng">
            <a:noFill/>
          </a:ln>
          <a:extLst>
            <a:ext uri="{909E8E84-426E-40DD-AFC4-6F175D3DCCD1}">
              <a14:hiddenFill xmlns:a14="http://schemas.microsoft.com/office/drawing/2010/main">
                <a:solidFill>
                  <a:schemeClr val="lt1"/>
                </a:solidFill>
              </a14:hiddenFill>
            </a:ext>
          </a:ex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400" b="1">
                <a:solidFill>
                  <a:srgbClr val="7030A0"/>
                </a:solidFill>
                <a:latin typeface="思源黑体 Bold" panose="020B0800000000000000" charset="-122"/>
                <a:ea typeface="思源黑体 Bold" panose="020B0800000000000000" charset="-122"/>
                <a:cs typeface="思源黑体 Bold" panose="020B0800000000000000" charset="-122"/>
              </a:rPr>
              <a:t>12</a:t>
            </a:r>
            <a:r>
              <a:rPr lang="zh-CN" altLang="en-US" sz="1400" b="1">
                <a:solidFill>
                  <a:srgbClr val="7030A0"/>
                </a:solidFill>
                <a:latin typeface="思源黑体 Bold" panose="020B0800000000000000" charset="-122"/>
                <a:ea typeface="思源黑体 Bold" panose="020B0800000000000000" charset="-122"/>
                <a:cs typeface="思源黑体 Bold" panose="020B0800000000000000" charset="-122"/>
              </a:rPr>
              <a:t>月</a:t>
            </a:r>
            <a:endParaRPr lang="zh-CN" altLang="en-US" sz="1400" b="1">
              <a:solidFill>
                <a:srgbClr val="7030A0"/>
              </a:solidFill>
              <a:latin typeface="思源黑体 Bold" panose="020B0800000000000000" charset="-122"/>
              <a:ea typeface="思源黑体 Bold" panose="020B0800000000000000" charset="-122"/>
              <a:cs typeface="思源黑体 Bold" panose="020B0800000000000000" charset="-122"/>
            </a:endParaRPr>
          </a:p>
        </xdr:txBody>
      </xdr:sp>
      <xdr:sp>
        <xdr:nvSpPr>
          <xdr:cNvPr id="11" name="文本框 10">
            <a:hlinkClick xmlns:r="http://schemas.openxmlformats.org/officeDocument/2006/relationships" r:id="rId5"/>
          </xdr:cNvPr>
          <xdr:cNvSpPr txBox="1"/>
        </xdr:nvSpPr>
        <xdr:spPr>
          <a:xfrm>
            <a:off x="7478" y="7108"/>
            <a:ext cx="992" cy="454"/>
          </a:xfrm>
          <a:prstGeom prst="rect">
            <a:avLst/>
          </a:prstGeom>
          <a:noFill/>
          <a:ln w="9525" cmpd="sng">
            <a:noFill/>
          </a:ln>
          <a:extLst>
            <a:ext uri="{909E8E84-426E-40DD-AFC4-6F175D3DCCD1}">
              <a14:hiddenFill xmlns:a14="http://schemas.microsoft.com/office/drawing/2010/main">
                <a:solidFill>
                  <a:schemeClr val="lt1"/>
                </a:solidFill>
              </a14:hiddenFill>
            </a:ext>
          </a:ex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400" b="1">
                <a:solidFill>
                  <a:srgbClr val="7030A0"/>
                </a:solidFill>
                <a:latin typeface="思源黑体 Bold" panose="020B0800000000000000" charset="-122"/>
                <a:ea typeface="思源黑体 Bold" panose="020B0800000000000000" charset="-122"/>
                <a:cs typeface="思源黑体 Bold" panose="020B0800000000000000" charset="-122"/>
              </a:rPr>
              <a:t>11</a:t>
            </a:r>
            <a:r>
              <a:rPr lang="zh-CN" altLang="en-US" sz="1400" b="1">
                <a:solidFill>
                  <a:srgbClr val="7030A0"/>
                </a:solidFill>
                <a:latin typeface="思源黑体 Bold" panose="020B0800000000000000" charset="-122"/>
                <a:ea typeface="思源黑体 Bold" panose="020B0800000000000000" charset="-122"/>
                <a:cs typeface="思源黑体 Bold" panose="020B0800000000000000" charset="-122"/>
              </a:rPr>
              <a:t>月</a:t>
            </a:r>
            <a:endParaRPr lang="zh-CN" altLang="en-US" sz="1400" b="1">
              <a:solidFill>
                <a:srgbClr val="7030A0"/>
              </a:solidFill>
              <a:latin typeface="思源黑体 Bold" panose="020B0800000000000000" charset="-122"/>
              <a:ea typeface="思源黑体 Bold" panose="020B0800000000000000" charset="-122"/>
              <a:cs typeface="思源黑体 Bold" panose="020B0800000000000000" charset="-122"/>
            </a:endParaRPr>
          </a:p>
        </xdr:txBody>
      </xdr:sp>
      <xdr:sp>
        <xdr:nvSpPr>
          <xdr:cNvPr id="13" name="文本框 12">
            <a:hlinkClick xmlns:r="http://schemas.openxmlformats.org/officeDocument/2006/relationships" r:id="rId6"/>
          </xdr:cNvPr>
          <xdr:cNvSpPr txBox="1"/>
        </xdr:nvSpPr>
        <xdr:spPr>
          <a:xfrm>
            <a:off x="2387" y="7108"/>
            <a:ext cx="963" cy="454"/>
          </a:xfrm>
          <a:prstGeom prst="rect">
            <a:avLst/>
          </a:prstGeom>
          <a:noFill/>
          <a:ln w="9525" cmpd="sng">
            <a:noFill/>
          </a:ln>
          <a:extLst>
            <a:ext uri="{909E8E84-426E-40DD-AFC4-6F175D3DCCD1}">
              <a14:hiddenFill xmlns:a14="http://schemas.microsoft.com/office/drawing/2010/main">
                <a:solidFill>
                  <a:schemeClr val="lt1"/>
                </a:solidFill>
              </a14:hiddenFill>
            </a:ext>
          </a:ex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400" b="1">
                <a:solidFill>
                  <a:srgbClr val="7030A0"/>
                </a:solidFill>
                <a:latin typeface="思源黑体 Bold" panose="020B0800000000000000" charset="-122"/>
                <a:ea typeface="思源黑体 Bold" panose="020B0800000000000000" charset="-122"/>
                <a:cs typeface="思源黑体 Bold" panose="020B0800000000000000" charset="-122"/>
              </a:rPr>
              <a:t>07</a:t>
            </a:r>
            <a:r>
              <a:rPr lang="zh-CN" altLang="en-US" sz="1400" b="1">
                <a:solidFill>
                  <a:srgbClr val="7030A0"/>
                </a:solidFill>
                <a:latin typeface="思源黑体 Bold" panose="020B0800000000000000" charset="-122"/>
                <a:ea typeface="思源黑体 Bold" panose="020B0800000000000000" charset="-122"/>
                <a:cs typeface="思源黑体 Bold" panose="020B0800000000000000" charset="-122"/>
              </a:rPr>
              <a:t>月</a:t>
            </a:r>
            <a:endParaRPr lang="zh-CN" altLang="en-US" sz="1400" b="1">
              <a:solidFill>
                <a:srgbClr val="7030A0"/>
              </a:solidFill>
              <a:latin typeface="思源黑体 Bold" panose="020B0800000000000000" charset="-122"/>
              <a:ea typeface="思源黑体 Bold" panose="020B0800000000000000" charset="-122"/>
              <a:cs typeface="思源黑体 Bold" panose="020B0800000000000000" charset="-122"/>
            </a:endParaRPr>
          </a:p>
        </xdr:txBody>
      </xdr:sp>
    </xdr:grpSp>
    <xdr:clientData/>
  </xdr:twoCellAnchor>
  <xdr:twoCellAnchor>
    <xdr:from>
      <xdr:col>4</xdr:col>
      <xdr:colOff>106045</xdr:colOff>
      <xdr:row>13</xdr:row>
      <xdr:rowOff>214630</xdr:rowOff>
    </xdr:from>
    <xdr:to>
      <xdr:col>11</xdr:col>
      <xdr:colOff>514350</xdr:colOff>
      <xdr:row>14</xdr:row>
      <xdr:rowOff>217170</xdr:rowOff>
    </xdr:to>
    <xdr:grpSp>
      <xdr:nvGrpSpPr>
        <xdr:cNvPr id="60" name="组合 59"/>
        <xdr:cNvGrpSpPr/>
      </xdr:nvGrpSpPr>
      <xdr:grpSpPr>
        <a:xfrm>
          <a:off x="1849120" y="3586480"/>
          <a:ext cx="4675505" cy="294640"/>
          <a:chOff x="2387" y="6308"/>
          <a:chExt cx="7363" cy="454"/>
        </a:xfrm>
      </xdr:grpSpPr>
      <xdr:sp>
        <xdr:nvSpPr>
          <xdr:cNvPr id="6" name="文本框 5">
            <a:hlinkClick xmlns:r="http://schemas.openxmlformats.org/officeDocument/2006/relationships" r:id="rId7"/>
          </xdr:cNvPr>
          <xdr:cNvSpPr txBox="1"/>
        </xdr:nvSpPr>
        <xdr:spPr>
          <a:xfrm>
            <a:off x="7478" y="6308"/>
            <a:ext cx="992" cy="454"/>
          </a:xfrm>
          <a:prstGeom prst="rect">
            <a:avLst/>
          </a:prstGeom>
          <a:noFill/>
          <a:ln w="9525" cmpd="sng">
            <a:noFill/>
          </a:ln>
          <a:extLst>
            <a:ext uri="{909E8E84-426E-40DD-AFC4-6F175D3DCCD1}">
              <a14:hiddenFill xmlns:a14="http://schemas.microsoft.com/office/drawing/2010/main">
                <a:solidFill>
                  <a:schemeClr val="lt1"/>
                </a:solidFill>
              </a14:hiddenFill>
            </a:ext>
          </a:ex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400" b="1">
                <a:solidFill>
                  <a:srgbClr val="7030A0"/>
                </a:solidFill>
                <a:latin typeface="思源黑体 Bold" panose="020B0800000000000000" charset="-122"/>
                <a:ea typeface="思源黑体 Bold" panose="020B0800000000000000" charset="-122"/>
                <a:cs typeface="思源黑体 Bold" panose="020B0800000000000000" charset="-122"/>
              </a:rPr>
              <a:t>05</a:t>
            </a:r>
            <a:r>
              <a:rPr lang="zh-CN" altLang="en-US" sz="1400" b="1">
                <a:solidFill>
                  <a:srgbClr val="7030A0"/>
                </a:solidFill>
                <a:latin typeface="思源黑体 Bold" panose="020B0800000000000000" charset="-122"/>
                <a:ea typeface="思源黑体 Bold" panose="020B0800000000000000" charset="-122"/>
                <a:cs typeface="思源黑体 Bold" panose="020B0800000000000000" charset="-122"/>
              </a:rPr>
              <a:t>月</a:t>
            </a:r>
            <a:endParaRPr lang="zh-CN" altLang="en-US" sz="1400" b="1">
              <a:solidFill>
                <a:srgbClr val="7030A0"/>
              </a:solidFill>
              <a:latin typeface="思源黑体 Bold" panose="020B0800000000000000" charset="-122"/>
              <a:ea typeface="思源黑体 Bold" panose="020B0800000000000000" charset="-122"/>
              <a:cs typeface="思源黑体 Bold" panose="020B0800000000000000" charset="-122"/>
            </a:endParaRPr>
          </a:p>
        </xdr:txBody>
      </xdr:sp>
      <xdr:sp>
        <xdr:nvSpPr>
          <xdr:cNvPr id="12" name="文本框 11">
            <a:hlinkClick xmlns:r="http://schemas.openxmlformats.org/officeDocument/2006/relationships" r:id="rId8"/>
          </xdr:cNvPr>
          <xdr:cNvSpPr txBox="1"/>
        </xdr:nvSpPr>
        <xdr:spPr>
          <a:xfrm>
            <a:off x="8758" y="6308"/>
            <a:ext cx="992" cy="454"/>
          </a:xfrm>
          <a:prstGeom prst="rect">
            <a:avLst/>
          </a:prstGeom>
          <a:noFill/>
          <a:ln w="9525" cmpd="sng">
            <a:noFill/>
          </a:ln>
          <a:extLst>
            <a:ext uri="{909E8E84-426E-40DD-AFC4-6F175D3DCCD1}">
              <a14:hiddenFill xmlns:a14="http://schemas.microsoft.com/office/drawing/2010/main">
                <a:solidFill>
                  <a:schemeClr val="lt1"/>
                </a:solidFill>
              </a14:hiddenFill>
            </a:ext>
          </a:ex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400" b="1">
                <a:solidFill>
                  <a:srgbClr val="7030A0"/>
                </a:solidFill>
                <a:latin typeface="思源黑体 Bold" panose="020B0800000000000000" charset="-122"/>
                <a:ea typeface="思源黑体 Bold" panose="020B0800000000000000" charset="-122"/>
                <a:cs typeface="思源黑体 Bold" panose="020B0800000000000000" charset="-122"/>
              </a:rPr>
              <a:t>06</a:t>
            </a:r>
            <a:r>
              <a:rPr lang="zh-CN" altLang="en-US" sz="1400" b="1">
                <a:solidFill>
                  <a:srgbClr val="7030A0"/>
                </a:solidFill>
                <a:latin typeface="思源黑体 Bold" panose="020B0800000000000000" charset="-122"/>
                <a:ea typeface="思源黑体 Bold" panose="020B0800000000000000" charset="-122"/>
                <a:cs typeface="思源黑体 Bold" panose="020B0800000000000000" charset="-122"/>
              </a:rPr>
              <a:t>月</a:t>
            </a:r>
            <a:endParaRPr lang="zh-CN" altLang="en-US" sz="1400" b="1">
              <a:solidFill>
                <a:srgbClr val="7030A0"/>
              </a:solidFill>
              <a:latin typeface="思源黑体 Bold" panose="020B0800000000000000" charset="-122"/>
              <a:ea typeface="思源黑体 Bold" panose="020B0800000000000000" charset="-122"/>
              <a:cs typeface="思源黑体 Bold" panose="020B0800000000000000" charset="-122"/>
            </a:endParaRPr>
          </a:p>
        </xdr:txBody>
      </xdr:sp>
      <xdr:sp>
        <xdr:nvSpPr>
          <xdr:cNvPr id="14" name="文本框 13">
            <a:hlinkClick xmlns:r="http://schemas.openxmlformats.org/officeDocument/2006/relationships" r:id="rId9"/>
          </xdr:cNvPr>
          <xdr:cNvSpPr txBox="1"/>
        </xdr:nvSpPr>
        <xdr:spPr>
          <a:xfrm>
            <a:off x="3638" y="6308"/>
            <a:ext cx="992" cy="454"/>
          </a:xfrm>
          <a:prstGeom prst="rect">
            <a:avLst/>
          </a:prstGeom>
          <a:noFill/>
          <a:ln w="9525" cmpd="sng">
            <a:noFill/>
          </a:ln>
          <a:extLst>
            <a:ext uri="{909E8E84-426E-40DD-AFC4-6F175D3DCCD1}">
              <a14:hiddenFill xmlns:a14="http://schemas.microsoft.com/office/drawing/2010/main">
                <a:solidFill>
                  <a:schemeClr val="lt1"/>
                </a:solidFill>
              </a14:hiddenFill>
            </a:ext>
          </a:ex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400" b="1">
                <a:solidFill>
                  <a:srgbClr val="7030A0"/>
                </a:solidFill>
                <a:latin typeface="思源黑体 Bold" panose="020B0800000000000000" charset="-122"/>
                <a:ea typeface="思源黑体 Bold" panose="020B0800000000000000" charset="-122"/>
                <a:cs typeface="思源黑体 Bold" panose="020B0800000000000000" charset="-122"/>
              </a:rPr>
              <a:t>02</a:t>
            </a:r>
            <a:r>
              <a:rPr lang="zh-CN" altLang="en-US" sz="1400" b="1">
                <a:solidFill>
                  <a:srgbClr val="7030A0"/>
                </a:solidFill>
                <a:latin typeface="思源黑体 Bold" panose="020B0800000000000000" charset="-122"/>
                <a:ea typeface="思源黑体 Bold" panose="020B0800000000000000" charset="-122"/>
                <a:cs typeface="思源黑体 Bold" panose="020B0800000000000000" charset="-122"/>
              </a:rPr>
              <a:t>月</a:t>
            </a:r>
            <a:endParaRPr lang="zh-CN" altLang="en-US" sz="1400" b="1">
              <a:solidFill>
                <a:srgbClr val="7030A0"/>
              </a:solidFill>
              <a:latin typeface="思源黑体 Bold" panose="020B0800000000000000" charset="-122"/>
              <a:ea typeface="思源黑体 Bold" panose="020B0800000000000000" charset="-122"/>
              <a:cs typeface="思源黑体 Bold" panose="020B0800000000000000" charset="-122"/>
            </a:endParaRPr>
          </a:p>
        </xdr:txBody>
      </xdr:sp>
      <xdr:sp>
        <xdr:nvSpPr>
          <xdr:cNvPr id="15" name="文本框 14">
            <a:hlinkClick xmlns:r="http://schemas.openxmlformats.org/officeDocument/2006/relationships" r:id="rId10"/>
          </xdr:cNvPr>
          <xdr:cNvSpPr txBox="1"/>
        </xdr:nvSpPr>
        <xdr:spPr>
          <a:xfrm>
            <a:off x="6198" y="6308"/>
            <a:ext cx="992" cy="454"/>
          </a:xfrm>
          <a:prstGeom prst="rect">
            <a:avLst/>
          </a:prstGeom>
          <a:noFill/>
          <a:ln w="9525" cmpd="sng">
            <a:noFill/>
          </a:ln>
          <a:extLst>
            <a:ext uri="{909E8E84-426E-40DD-AFC4-6F175D3DCCD1}">
              <a14:hiddenFill xmlns:a14="http://schemas.microsoft.com/office/drawing/2010/main">
                <a:solidFill>
                  <a:schemeClr val="lt1"/>
                </a:solidFill>
              </a14:hiddenFill>
            </a:ext>
          </a:ex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400" b="1">
                <a:solidFill>
                  <a:srgbClr val="7030A0"/>
                </a:solidFill>
                <a:latin typeface="思源黑体 Bold" panose="020B0800000000000000" charset="-122"/>
                <a:ea typeface="思源黑体 Bold" panose="020B0800000000000000" charset="-122"/>
                <a:cs typeface="思源黑体 Bold" panose="020B0800000000000000" charset="-122"/>
              </a:rPr>
              <a:t>04</a:t>
            </a:r>
            <a:r>
              <a:rPr lang="zh-CN" altLang="en-US" sz="1400" b="1">
                <a:solidFill>
                  <a:srgbClr val="7030A0"/>
                </a:solidFill>
                <a:latin typeface="思源黑体 Bold" panose="020B0800000000000000" charset="-122"/>
                <a:ea typeface="思源黑体 Bold" panose="020B0800000000000000" charset="-122"/>
                <a:cs typeface="思源黑体 Bold" panose="020B0800000000000000" charset="-122"/>
              </a:rPr>
              <a:t>月</a:t>
            </a:r>
            <a:endParaRPr lang="zh-CN" altLang="en-US" sz="1400" b="1">
              <a:solidFill>
                <a:srgbClr val="7030A0"/>
              </a:solidFill>
              <a:latin typeface="思源黑体 Bold" panose="020B0800000000000000" charset="-122"/>
              <a:ea typeface="思源黑体 Bold" panose="020B0800000000000000" charset="-122"/>
              <a:cs typeface="思源黑体 Bold" panose="020B0800000000000000" charset="-122"/>
            </a:endParaRPr>
          </a:p>
        </xdr:txBody>
      </xdr:sp>
      <xdr:sp>
        <xdr:nvSpPr>
          <xdr:cNvPr id="16" name="文本框 15">
            <a:hlinkClick xmlns:r="http://schemas.openxmlformats.org/officeDocument/2006/relationships" r:id="rId11"/>
          </xdr:cNvPr>
          <xdr:cNvSpPr txBox="1"/>
        </xdr:nvSpPr>
        <xdr:spPr>
          <a:xfrm>
            <a:off x="4918" y="6308"/>
            <a:ext cx="992" cy="454"/>
          </a:xfrm>
          <a:prstGeom prst="rect">
            <a:avLst/>
          </a:prstGeom>
          <a:noFill/>
          <a:ln w="9525" cmpd="sng">
            <a:noFill/>
          </a:ln>
          <a:extLst>
            <a:ext uri="{909E8E84-426E-40DD-AFC4-6F175D3DCCD1}">
              <a14:hiddenFill xmlns:a14="http://schemas.microsoft.com/office/drawing/2010/main">
                <a:solidFill>
                  <a:schemeClr val="lt1"/>
                </a:solidFill>
              </a14:hiddenFill>
            </a:ext>
          </a:ex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400" b="1">
                <a:solidFill>
                  <a:srgbClr val="7030A0"/>
                </a:solidFill>
                <a:latin typeface="思源黑体 Bold" panose="020B0800000000000000" charset="-122"/>
                <a:ea typeface="思源黑体 Bold" panose="020B0800000000000000" charset="-122"/>
                <a:cs typeface="思源黑体 Bold" panose="020B0800000000000000" charset="-122"/>
              </a:rPr>
              <a:t>03</a:t>
            </a:r>
            <a:r>
              <a:rPr lang="zh-CN" altLang="en-US" sz="1400" b="1">
                <a:solidFill>
                  <a:srgbClr val="7030A0"/>
                </a:solidFill>
                <a:latin typeface="思源黑体 Bold" panose="020B0800000000000000" charset="-122"/>
                <a:ea typeface="思源黑体 Bold" panose="020B0800000000000000" charset="-122"/>
                <a:cs typeface="思源黑体 Bold" panose="020B0800000000000000" charset="-122"/>
              </a:rPr>
              <a:t>月</a:t>
            </a:r>
            <a:endParaRPr lang="zh-CN" altLang="en-US" sz="1400" b="1">
              <a:solidFill>
                <a:srgbClr val="7030A0"/>
              </a:solidFill>
              <a:latin typeface="思源黑体 Bold" panose="020B0800000000000000" charset="-122"/>
              <a:ea typeface="思源黑体 Bold" panose="020B0800000000000000" charset="-122"/>
              <a:cs typeface="思源黑体 Bold" panose="020B0800000000000000" charset="-122"/>
            </a:endParaRPr>
          </a:p>
        </xdr:txBody>
      </xdr:sp>
      <xdr:sp>
        <xdr:nvSpPr>
          <xdr:cNvPr id="17" name="文本框 16">
            <a:hlinkClick xmlns:r="http://schemas.openxmlformats.org/officeDocument/2006/relationships" r:id="rId12"/>
          </xdr:cNvPr>
          <xdr:cNvSpPr txBox="1"/>
        </xdr:nvSpPr>
        <xdr:spPr>
          <a:xfrm>
            <a:off x="2387" y="6308"/>
            <a:ext cx="963" cy="454"/>
          </a:xfrm>
          <a:prstGeom prst="rect">
            <a:avLst/>
          </a:prstGeom>
          <a:noFill/>
          <a:ln w="9525" cmpd="sng">
            <a:noFill/>
          </a:ln>
          <a:extLst>
            <a:ext uri="{909E8E84-426E-40DD-AFC4-6F175D3DCCD1}">
              <a14:hiddenFill xmlns:a14="http://schemas.microsoft.com/office/drawing/2010/main">
                <a:solidFill>
                  <a:schemeClr val="lt1"/>
                </a:solidFill>
              </a14:hiddenFill>
            </a:ext>
          </a:ex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400" b="1">
                <a:solidFill>
                  <a:srgbClr val="7030A0"/>
                </a:solidFill>
                <a:latin typeface="思源黑体 Bold" panose="020B0800000000000000" charset="-122"/>
                <a:ea typeface="思源黑体 Bold" panose="020B0800000000000000" charset="-122"/>
                <a:cs typeface="思源黑体 Bold" panose="020B0800000000000000" charset="-122"/>
              </a:rPr>
              <a:t>01</a:t>
            </a:r>
            <a:r>
              <a:rPr lang="zh-CN" altLang="en-US" sz="1400" b="1">
                <a:solidFill>
                  <a:srgbClr val="7030A0"/>
                </a:solidFill>
                <a:latin typeface="思源黑体 Bold" panose="020B0800000000000000" charset="-122"/>
                <a:ea typeface="思源黑体 Bold" panose="020B0800000000000000" charset="-122"/>
                <a:cs typeface="思源黑体 Bold" panose="020B0800000000000000" charset="-122"/>
              </a:rPr>
              <a:t>月</a:t>
            </a:r>
            <a:endParaRPr lang="zh-CN" altLang="en-US" sz="1400" b="1">
              <a:solidFill>
                <a:srgbClr val="7030A0"/>
              </a:solidFill>
              <a:latin typeface="思源黑体 Bold" panose="020B0800000000000000" charset="-122"/>
              <a:ea typeface="思源黑体 Bold" panose="020B0800000000000000" charset="-122"/>
              <a:cs typeface="思源黑体 Bold" panose="020B0800000000000000" charset="-122"/>
            </a:endParaRPr>
          </a:p>
        </xdr:txBody>
      </xdr:sp>
    </xdr:grpSp>
    <xdr:clientData/>
  </xdr:twoCellAnchor>
  <xdr:twoCellAnchor>
    <xdr:from>
      <xdr:col>2</xdr:col>
      <xdr:colOff>295275</xdr:colOff>
      <xdr:row>7</xdr:row>
      <xdr:rowOff>44450</xdr:rowOff>
    </xdr:from>
    <xdr:to>
      <xdr:col>12</xdr:col>
      <xdr:colOff>120015</xdr:colOff>
      <xdr:row>8</xdr:row>
      <xdr:rowOff>171450</xdr:rowOff>
    </xdr:to>
    <xdr:grpSp>
      <xdr:nvGrpSpPr>
        <xdr:cNvPr id="67" name="组合 66"/>
        <xdr:cNvGrpSpPr/>
      </xdr:nvGrpSpPr>
      <xdr:grpSpPr>
        <a:xfrm>
          <a:off x="819150" y="2025650"/>
          <a:ext cx="5920740" cy="298450"/>
          <a:chOff x="1422" y="2785"/>
          <a:chExt cx="9372" cy="596"/>
        </a:xfrm>
        <a:solidFill>
          <a:srgbClr val="F1E8F9"/>
        </a:solidFill>
      </xdr:grpSpPr>
      <xdr:sp>
        <xdr:nvSpPr>
          <xdr:cNvPr id="19" name="文本框 18">
            <a:hlinkClick xmlns:r="http://schemas.openxmlformats.org/officeDocument/2006/relationships" r:id="rId13"/>
          </xdr:cNvPr>
          <xdr:cNvSpPr txBox="1"/>
        </xdr:nvSpPr>
        <xdr:spPr>
          <a:xfrm>
            <a:off x="8158" y="2786"/>
            <a:ext cx="2637" cy="595"/>
          </a:xfrm>
          <a:prstGeom prst="rect">
            <a:avLst/>
          </a:prstGeom>
          <a:grpFill/>
          <a:ln>
            <a:solidFill>
              <a:schemeClr val="bg1"/>
            </a:solidFill>
          </a:ln>
        </xdr:spPr>
        <xdr:style>
          <a:lnRef idx="1">
            <a:schemeClr val="accent5"/>
          </a:lnRef>
          <a:fillRef idx="3">
            <a:schemeClr val="accent5"/>
          </a:fillRef>
          <a:effectRef idx="2">
            <a:schemeClr val="accent5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400" b="1">
                <a:solidFill>
                  <a:srgbClr val="7030A0"/>
                </a:solidFill>
                <a:latin typeface="思源黑体 Bold" panose="020B0800000000000000" charset="-122"/>
                <a:ea typeface="思源黑体 Bold" panose="020B0800000000000000" charset="-122"/>
              </a:rPr>
              <a:t>工资结算表</a:t>
            </a:r>
            <a:endParaRPr lang="zh-CN" altLang="en-US" sz="1400" b="1">
              <a:solidFill>
                <a:srgbClr val="7030A0"/>
              </a:solidFill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24" name="文本框 23">
            <a:hlinkClick xmlns:r="http://schemas.openxmlformats.org/officeDocument/2006/relationships" r:id="rId14"/>
          </xdr:cNvPr>
          <xdr:cNvSpPr txBox="1"/>
        </xdr:nvSpPr>
        <xdr:spPr>
          <a:xfrm>
            <a:off x="4790" y="2787"/>
            <a:ext cx="2637" cy="595"/>
          </a:xfrm>
          <a:prstGeom prst="rect">
            <a:avLst/>
          </a:prstGeom>
          <a:grpFill/>
          <a:ln>
            <a:solidFill>
              <a:schemeClr val="bg1"/>
            </a:solidFill>
          </a:ln>
        </xdr:spPr>
        <xdr:style>
          <a:lnRef idx="1">
            <a:schemeClr val="accent5"/>
          </a:lnRef>
          <a:fillRef idx="3">
            <a:schemeClr val="accent5"/>
          </a:fillRef>
          <a:effectRef idx="2">
            <a:schemeClr val="accent5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400" b="1">
                <a:solidFill>
                  <a:srgbClr val="7030A0"/>
                </a:solidFill>
                <a:latin typeface="思源黑体 Bold" panose="020B0800000000000000" charset="-122"/>
                <a:ea typeface="思源黑体 Bold" panose="020B0800000000000000" charset="-122"/>
              </a:rPr>
              <a:t>借支明细表</a:t>
            </a:r>
            <a:endParaRPr lang="zh-CN" altLang="en-US" sz="1400" b="1">
              <a:solidFill>
                <a:srgbClr val="7030A0"/>
              </a:solidFill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29" name="文本框 28">
            <a:hlinkClick xmlns:r="http://schemas.openxmlformats.org/officeDocument/2006/relationships" r:id="rId15"/>
          </xdr:cNvPr>
          <xdr:cNvSpPr txBox="1"/>
        </xdr:nvSpPr>
        <xdr:spPr>
          <a:xfrm>
            <a:off x="1422" y="2785"/>
            <a:ext cx="2637" cy="595"/>
          </a:xfrm>
          <a:prstGeom prst="rect">
            <a:avLst/>
          </a:prstGeom>
          <a:grpFill/>
          <a:ln>
            <a:solidFill>
              <a:schemeClr val="bg1"/>
            </a:solidFill>
          </a:ln>
        </xdr:spPr>
        <xdr:style>
          <a:lnRef idx="1">
            <a:schemeClr val="accent5"/>
          </a:lnRef>
          <a:fillRef idx="3">
            <a:schemeClr val="accent5"/>
          </a:fillRef>
          <a:effectRef idx="2">
            <a:schemeClr val="accent5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400" b="1">
                <a:solidFill>
                  <a:srgbClr val="7030A0"/>
                </a:solidFill>
                <a:latin typeface="思源黑体 Bold" panose="020B0800000000000000" charset="-122"/>
                <a:ea typeface="思源黑体 Bold" panose="020B0800000000000000" charset="-122"/>
              </a:rPr>
              <a:t>员工信息表</a:t>
            </a:r>
            <a:endParaRPr lang="zh-CN" altLang="en-US" sz="1400" b="1">
              <a:solidFill>
                <a:srgbClr val="7030A0"/>
              </a:solidFill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</xdr:grpSp>
    <xdr:clientData/>
  </xdr:twoCellAnchor>
  <xdr:twoCellAnchor>
    <xdr:from>
      <xdr:col>1</xdr:col>
      <xdr:colOff>4445</xdr:colOff>
      <xdr:row>1</xdr:row>
      <xdr:rowOff>9525</xdr:rowOff>
    </xdr:from>
    <xdr:to>
      <xdr:col>5</xdr:col>
      <xdr:colOff>474345</xdr:colOff>
      <xdr:row>2</xdr:row>
      <xdr:rowOff>909955</xdr:rowOff>
    </xdr:to>
    <xdr:grpSp>
      <xdr:nvGrpSpPr>
        <xdr:cNvPr id="45" name="组合 44"/>
        <xdr:cNvGrpSpPr/>
      </xdr:nvGrpSpPr>
      <xdr:grpSpPr>
        <a:xfrm flipH="1">
          <a:off x="194945" y="180975"/>
          <a:ext cx="2632075" cy="1052830"/>
          <a:chOff x="4912290" y="-22995"/>
          <a:chExt cx="7279710" cy="2711115"/>
        </a:xfrm>
      </xdr:grpSpPr>
      <xdr:sp>
        <xdr:nvSpPr>
          <xdr:cNvPr id="46" name="任意多边形: 形状 35"/>
          <xdr:cNvSpPr/>
        </xdr:nvSpPr>
        <xdr:spPr>
          <a:xfrm rot="10800000">
            <a:off x="4912290" y="-22995"/>
            <a:ext cx="7279710" cy="2711115"/>
          </a:xfrm>
          <a:custGeom>
            <a:avLst/>
            <a:gdLst>
              <a:gd name="connsiteX0" fmla="*/ 0 w 7279710"/>
              <a:gd name="connsiteY0" fmla="*/ 0 h 2711115"/>
              <a:gd name="connsiteX1" fmla="*/ 44943 w 7279710"/>
              <a:gd name="connsiteY1" fmla="*/ 69394 h 2711115"/>
              <a:gd name="connsiteX2" fmla="*/ 7210942 w 7279710"/>
              <a:gd name="connsiteY2" fmla="*/ 2700145 h 2711115"/>
              <a:gd name="connsiteX3" fmla="*/ 7279710 w 7279710"/>
              <a:gd name="connsiteY3" fmla="*/ 2711115 h 2711115"/>
              <a:gd name="connsiteX4" fmla="*/ 0 w 7279710"/>
              <a:gd name="connsiteY4" fmla="*/ 2711115 h 2711115"/>
              <a:gd name="connsiteX5" fmla="*/ 0 w 7279710"/>
              <a:gd name="connsiteY5" fmla="*/ 0 h 27111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7279710" h="2711115">
                <a:moveTo>
                  <a:pt x="0" y="0"/>
                </a:moveTo>
                <a:lnTo>
                  <a:pt x="44943" y="69394"/>
                </a:lnTo>
                <a:cubicBezTo>
                  <a:pt x="1671239" y="2450805"/>
                  <a:pt x="4573039" y="2315082"/>
                  <a:pt x="7210942" y="2700145"/>
                </a:cubicBezTo>
                <a:lnTo>
                  <a:pt x="7279710" y="2711115"/>
                </a:lnTo>
                <a:lnTo>
                  <a:pt x="0" y="2711115"/>
                </a:lnTo>
                <a:lnTo>
                  <a:pt x="0" y="0"/>
                </a:lnTo>
                <a:close/>
              </a:path>
            </a:pathLst>
          </a:custGeom>
          <a:gradFill>
            <a:gsLst>
              <a:gs pos="51000">
                <a:srgbClr val="A16ACB">
                  <a:alpha val="100000"/>
                </a:srgbClr>
              </a:gs>
              <a:gs pos="100000">
                <a:srgbClr val="C7A2E4"/>
              </a:gs>
              <a:gs pos="0">
                <a:srgbClr val="7B32B2"/>
              </a:gs>
            </a:gsLst>
            <a:lin scaled="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/>
          </a:p>
        </xdr:txBody>
      </xdr:sp>
      <xdr:sp>
        <xdr:nvSpPr>
          <xdr:cNvPr id="47" name="任意多边形: 形状 36"/>
          <xdr:cNvSpPr/>
        </xdr:nvSpPr>
        <xdr:spPr>
          <a:xfrm rot="10800000">
            <a:off x="6629098" y="-22995"/>
            <a:ext cx="5562902" cy="2071740"/>
          </a:xfrm>
          <a:custGeom>
            <a:avLst/>
            <a:gdLst>
              <a:gd name="connsiteX0" fmla="*/ 0 w 7279710"/>
              <a:gd name="connsiteY0" fmla="*/ 0 h 2711115"/>
              <a:gd name="connsiteX1" fmla="*/ 44943 w 7279710"/>
              <a:gd name="connsiteY1" fmla="*/ 69394 h 2711115"/>
              <a:gd name="connsiteX2" fmla="*/ 7210942 w 7279710"/>
              <a:gd name="connsiteY2" fmla="*/ 2700145 h 2711115"/>
              <a:gd name="connsiteX3" fmla="*/ 7279710 w 7279710"/>
              <a:gd name="connsiteY3" fmla="*/ 2711115 h 2711115"/>
              <a:gd name="connsiteX4" fmla="*/ 0 w 7279710"/>
              <a:gd name="connsiteY4" fmla="*/ 2711115 h 2711115"/>
              <a:gd name="connsiteX5" fmla="*/ 0 w 7279710"/>
              <a:gd name="connsiteY5" fmla="*/ 0 h 27111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7279710" h="2711115">
                <a:moveTo>
                  <a:pt x="0" y="0"/>
                </a:moveTo>
                <a:lnTo>
                  <a:pt x="44943" y="69394"/>
                </a:lnTo>
                <a:cubicBezTo>
                  <a:pt x="1671239" y="2450805"/>
                  <a:pt x="4573039" y="2315082"/>
                  <a:pt x="7210942" y="2700145"/>
                </a:cubicBezTo>
                <a:lnTo>
                  <a:pt x="7279710" y="2711115"/>
                </a:lnTo>
                <a:lnTo>
                  <a:pt x="0" y="2711115"/>
                </a:lnTo>
                <a:lnTo>
                  <a:pt x="0" y="0"/>
                </a:lnTo>
                <a:close/>
              </a:path>
            </a:pathLst>
          </a:custGeom>
          <a:solidFill>
            <a:srgbClr val="7030A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/>
          </a:p>
        </xdr:txBody>
      </xdr:sp>
    </xdr:grpSp>
    <xdr:clientData/>
  </xdr:twoCellAnchor>
  <xdr:twoCellAnchor>
    <xdr:from>
      <xdr:col>9</xdr:col>
      <xdr:colOff>443865</xdr:colOff>
      <xdr:row>16</xdr:row>
      <xdr:rowOff>24765</xdr:rowOff>
    </xdr:from>
    <xdr:to>
      <xdr:col>13</xdr:col>
      <xdr:colOff>332740</xdr:colOff>
      <xdr:row>19</xdr:row>
      <xdr:rowOff>9525</xdr:rowOff>
    </xdr:to>
    <xdr:grpSp>
      <xdr:nvGrpSpPr>
        <xdr:cNvPr id="48" name="组合 47"/>
        <xdr:cNvGrpSpPr/>
      </xdr:nvGrpSpPr>
      <xdr:grpSpPr>
        <a:xfrm flipH="1">
          <a:off x="5234940" y="4272915"/>
          <a:ext cx="2327275" cy="886460"/>
          <a:chOff x="0" y="4146886"/>
          <a:chExt cx="7279710" cy="2711115"/>
        </a:xfrm>
      </xdr:grpSpPr>
      <xdr:sp>
        <xdr:nvSpPr>
          <xdr:cNvPr id="49" name="任意多边形: 形状 34"/>
          <xdr:cNvSpPr/>
        </xdr:nvSpPr>
        <xdr:spPr>
          <a:xfrm>
            <a:off x="0" y="4146886"/>
            <a:ext cx="7279710" cy="2711115"/>
          </a:xfrm>
          <a:custGeom>
            <a:avLst/>
            <a:gdLst>
              <a:gd name="connsiteX0" fmla="*/ 0 w 7279710"/>
              <a:gd name="connsiteY0" fmla="*/ 0 h 2711115"/>
              <a:gd name="connsiteX1" fmla="*/ 44943 w 7279710"/>
              <a:gd name="connsiteY1" fmla="*/ 69394 h 2711115"/>
              <a:gd name="connsiteX2" fmla="*/ 7210942 w 7279710"/>
              <a:gd name="connsiteY2" fmla="*/ 2700145 h 2711115"/>
              <a:gd name="connsiteX3" fmla="*/ 7279710 w 7279710"/>
              <a:gd name="connsiteY3" fmla="*/ 2711115 h 2711115"/>
              <a:gd name="connsiteX4" fmla="*/ 0 w 7279710"/>
              <a:gd name="connsiteY4" fmla="*/ 2711115 h 2711115"/>
              <a:gd name="connsiteX5" fmla="*/ 0 w 7279710"/>
              <a:gd name="connsiteY5" fmla="*/ 0 h 27111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7279710" h="2711115">
                <a:moveTo>
                  <a:pt x="0" y="0"/>
                </a:moveTo>
                <a:lnTo>
                  <a:pt x="44943" y="69394"/>
                </a:lnTo>
                <a:cubicBezTo>
                  <a:pt x="1671239" y="2450805"/>
                  <a:pt x="4573039" y="2315082"/>
                  <a:pt x="7210942" y="2700145"/>
                </a:cubicBezTo>
                <a:lnTo>
                  <a:pt x="7279710" y="2711115"/>
                </a:lnTo>
                <a:lnTo>
                  <a:pt x="0" y="2711115"/>
                </a:lnTo>
                <a:lnTo>
                  <a:pt x="0" y="0"/>
                </a:lnTo>
                <a:close/>
              </a:path>
            </a:pathLst>
          </a:custGeom>
          <a:gradFill>
            <a:gsLst>
              <a:gs pos="93000">
                <a:srgbClr val="7B32B2">
                  <a:alpha val="100000"/>
                </a:srgbClr>
              </a:gs>
              <a:gs pos="53000">
                <a:srgbClr val="7B32B2"/>
              </a:gs>
              <a:gs pos="0">
                <a:srgbClr val="CCA9E7"/>
              </a:gs>
            </a:gsLst>
            <a:lin scaled="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/>
          </a:p>
        </xdr:txBody>
      </xdr:sp>
      <xdr:sp>
        <xdr:nvSpPr>
          <xdr:cNvPr id="50" name="任意多边形: 形状 37"/>
          <xdr:cNvSpPr/>
        </xdr:nvSpPr>
        <xdr:spPr>
          <a:xfrm>
            <a:off x="0" y="4786261"/>
            <a:ext cx="5562902" cy="2071740"/>
          </a:xfrm>
          <a:custGeom>
            <a:avLst/>
            <a:gdLst>
              <a:gd name="connsiteX0" fmla="*/ 0 w 7279710"/>
              <a:gd name="connsiteY0" fmla="*/ 0 h 2711115"/>
              <a:gd name="connsiteX1" fmla="*/ 44943 w 7279710"/>
              <a:gd name="connsiteY1" fmla="*/ 69394 h 2711115"/>
              <a:gd name="connsiteX2" fmla="*/ 7210942 w 7279710"/>
              <a:gd name="connsiteY2" fmla="*/ 2700145 h 2711115"/>
              <a:gd name="connsiteX3" fmla="*/ 7279710 w 7279710"/>
              <a:gd name="connsiteY3" fmla="*/ 2711115 h 2711115"/>
              <a:gd name="connsiteX4" fmla="*/ 0 w 7279710"/>
              <a:gd name="connsiteY4" fmla="*/ 2711115 h 2711115"/>
              <a:gd name="connsiteX5" fmla="*/ 0 w 7279710"/>
              <a:gd name="connsiteY5" fmla="*/ 0 h 27111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7279710" h="2711115">
                <a:moveTo>
                  <a:pt x="0" y="0"/>
                </a:moveTo>
                <a:lnTo>
                  <a:pt x="44943" y="69394"/>
                </a:lnTo>
                <a:cubicBezTo>
                  <a:pt x="1671239" y="2450805"/>
                  <a:pt x="4573039" y="2315082"/>
                  <a:pt x="7210942" y="2700145"/>
                </a:cubicBezTo>
                <a:lnTo>
                  <a:pt x="7279710" y="2711115"/>
                </a:lnTo>
                <a:lnTo>
                  <a:pt x="0" y="2711115"/>
                </a:lnTo>
                <a:lnTo>
                  <a:pt x="0" y="0"/>
                </a:lnTo>
                <a:close/>
              </a:path>
            </a:pathLst>
          </a:custGeom>
          <a:gradFill>
            <a:gsLst>
              <a:gs pos="0">
                <a:srgbClr val="7B32B2"/>
              </a:gs>
              <a:gs pos="100000">
                <a:srgbClr val="401A5D"/>
              </a:gs>
            </a:gsLst>
            <a:lin scaled="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/>
          </a:p>
        </xdr:txBody>
      </xdr:sp>
    </xdr:grpSp>
    <xdr:clientData/>
  </xdr:twoCellAnchor>
  <xdr:twoCellAnchor>
    <xdr:from>
      <xdr:col>2</xdr:col>
      <xdr:colOff>342900</xdr:colOff>
      <xdr:row>13</xdr:row>
      <xdr:rowOff>64135</xdr:rowOff>
    </xdr:from>
    <xdr:to>
      <xdr:col>3</xdr:col>
      <xdr:colOff>429260</xdr:colOff>
      <xdr:row>17</xdr:row>
      <xdr:rowOff>0</xdr:rowOff>
    </xdr:to>
    <xdr:grpSp>
      <xdr:nvGrpSpPr>
        <xdr:cNvPr id="63" name="组合 62"/>
        <xdr:cNvGrpSpPr/>
      </xdr:nvGrpSpPr>
      <xdr:grpSpPr>
        <a:xfrm>
          <a:off x="866775" y="3435985"/>
          <a:ext cx="695960" cy="1104265"/>
          <a:chOff x="855" y="6460"/>
          <a:chExt cx="1096" cy="1689"/>
        </a:xfrm>
      </xdr:grpSpPr>
      <xdr:sp>
        <xdr:nvSpPr>
          <xdr:cNvPr id="61" name="任意多边形 144"/>
          <xdr:cNvSpPr>
            <a:spLocks noChangeArrowheads="1"/>
          </xdr:cNvSpPr>
        </xdr:nvSpPr>
        <xdr:spPr>
          <a:xfrm>
            <a:off x="855" y="6525"/>
            <a:ext cx="1096" cy="1482"/>
          </a:xfrm>
          <a:custGeom>
            <a:avLst/>
            <a:gdLst>
              <a:gd name="T0" fmla="*/ 3240 w 3550"/>
              <a:gd name="T1" fmla="*/ 0 h 3876"/>
              <a:gd name="T2" fmla="*/ 3240 w 3550"/>
              <a:gd name="T3" fmla="*/ 0 h 3876"/>
              <a:gd name="T4" fmla="*/ 300 w 3550"/>
              <a:gd name="T5" fmla="*/ 0 h 3876"/>
              <a:gd name="T6" fmla="*/ 0 w 3550"/>
              <a:gd name="T7" fmla="*/ 0 h 3876"/>
              <a:gd name="T8" fmla="*/ 300 w 3550"/>
              <a:gd name="T9" fmla="*/ 300 h 3876"/>
              <a:gd name="T10" fmla="*/ 300 w 3550"/>
              <a:gd name="T11" fmla="*/ 3695 h 3876"/>
              <a:gd name="T12" fmla="*/ 489 w 3550"/>
              <a:gd name="T13" fmla="*/ 3875 h 3876"/>
              <a:gd name="T14" fmla="*/ 3360 w 3550"/>
              <a:gd name="T15" fmla="*/ 3875 h 3876"/>
              <a:gd name="T16" fmla="*/ 3549 w 3550"/>
              <a:gd name="T17" fmla="*/ 3695 h 3876"/>
              <a:gd name="T18" fmla="*/ 3549 w 3550"/>
              <a:gd name="T19" fmla="*/ 300 h 3876"/>
              <a:gd name="T20" fmla="*/ 3240 w 3550"/>
              <a:gd name="T21" fmla="*/ 0 h 3876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  <a:cxn ang="0">
                <a:pos x="T14" y="T15"/>
              </a:cxn>
              <a:cxn ang="0">
                <a:pos x="T16" y="T17"/>
              </a:cxn>
              <a:cxn ang="0">
                <a:pos x="T18" y="T19"/>
              </a:cxn>
              <a:cxn ang="0">
                <a:pos x="T20" y="T21"/>
              </a:cxn>
            </a:cxnLst>
            <a:rect l="0" t="0" r="r" b="b"/>
            <a:pathLst>
              <a:path w="3550" h="3876">
                <a:moveTo>
                  <a:pt x="3240" y="0"/>
                </a:moveTo>
                <a:lnTo>
                  <a:pt x="3240" y="0"/>
                </a:lnTo>
                <a:cubicBezTo>
                  <a:pt x="300" y="0"/>
                  <a:pt x="300" y="0"/>
                  <a:pt x="300" y="0"/>
                </a:cubicBezTo>
                <a:cubicBezTo>
                  <a:pt x="0" y="0"/>
                  <a:pt x="0" y="0"/>
                  <a:pt x="0" y="0"/>
                </a:cubicBezTo>
                <a:cubicBezTo>
                  <a:pt x="163" y="0"/>
                  <a:pt x="300" y="137"/>
                  <a:pt x="300" y="300"/>
                </a:cubicBezTo>
                <a:cubicBezTo>
                  <a:pt x="300" y="3695"/>
                  <a:pt x="300" y="3695"/>
                  <a:pt x="300" y="3695"/>
                </a:cubicBezTo>
                <a:cubicBezTo>
                  <a:pt x="300" y="3798"/>
                  <a:pt x="386" y="3875"/>
                  <a:pt x="489" y="3875"/>
                </a:cubicBezTo>
                <a:cubicBezTo>
                  <a:pt x="3360" y="3875"/>
                  <a:pt x="3360" y="3875"/>
                  <a:pt x="3360" y="3875"/>
                </a:cubicBezTo>
                <a:cubicBezTo>
                  <a:pt x="3463" y="3875"/>
                  <a:pt x="3549" y="3798"/>
                  <a:pt x="3549" y="3695"/>
                </a:cubicBezTo>
                <a:cubicBezTo>
                  <a:pt x="3549" y="300"/>
                  <a:pt x="3549" y="300"/>
                  <a:pt x="3549" y="300"/>
                </a:cubicBezTo>
                <a:cubicBezTo>
                  <a:pt x="3549" y="137"/>
                  <a:pt x="3412" y="0"/>
                  <a:pt x="3240" y="0"/>
                </a:cubicBezTo>
              </a:path>
            </a:pathLst>
          </a:custGeom>
          <a:solidFill>
            <a:srgbClr val="7931AF"/>
          </a:solidFill>
          <a:ln w="190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altLang="en-US">
              <a:solidFill>
                <a:schemeClr val="lt1"/>
              </a:solidFill>
            </a:endParaRPr>
          </a:p>
        </xdr:txBody>
      </xdr:sp>
      <xdr:sp>
        <xdr:nvSpPr>
          <xdr:cNvPr id="18" name="文本框 17"/>
          <xdr:cNvSpPr txBox="1"/>
        </xdr:nvSpPr>
        <xdr:spPr>
          <a:xfrm>
            <a:off x="1058" y="6460"/>
            <a:ext cx="763" cy="1689"/>
          </a:xfrm>
          <a:prstGeom prst="rect">
            <a:avLst/>
          </a:prstGeom>
          <a:noFill/>
          <a:ln>
            <a:noFill/>
          </a:ln>
          <a:effectLst>
            <a:outerShdw blurRad="40000" dist="23000" dir="5400000" rotWithShape="0">
              <a:schemeClr val="bg1">
                <a:lumMod val="95000"/>
                <a:alpha val="35000"/>
              </a:scheme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chemeClr val="accent6">
                    <a:lumMod val="20000"/>
                    <a:lumOff val="80000"/>
                  </a:schemeClr>
                </a:solidFill>
              </a14:hiddenFill>
            </a:ext>
          </a:extLst>
        </xdr:spPr>
        <xdr:style>
          <a:lnRef idx="1">
            <a:schemeClr val="accent5"/>
          </a:lnRef>
          <a:fillRef idx="3">
            <a:schemeClr val="accent5"/>
          </a:fillRef>
          <a:effectRef idx="2">
            <a:schemeClr val="accent5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600" b="1">
                <a:solidFill>
                  <a:schemeClr val="bg1"/>
                </a:solidFill>
                <a:latin typeface="思源黑体 Bold" panose="020B0800000000000000" charset="-122"/>
                <a:ea typeface="思源黑体 Bold" panose="020B0800000000000000" charset="-122"/>
              </a:rPr>
              <a:t>工资表</a:t>
            </a:r>
            <a:endParaRPr lang="zh-CN" altLang="en-US" sz="1600" b="1">
              <a:solidFill>
                <a:schemeClr val="bg1"/>
              </a:solidFill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</xdr:grpSp>
    <xdr:clientData/>
  </xdr:twoCellAnchor>
  <xdr:twoCellAnchor>
    <xdr:from>
      <xdr:col>2</xdr:col>
      <xdr:colOff>295275</xdr:colOff>
      <xdr:row>10</xdr:row>
      <xdr:rowOff>66675</xdr:rowOff>
    </xdr:from>
    <xdr:to>
      <xdr:col>12</xdr:col>
      <xdr:colOff>120015</xdr:colOff>
      <xdr:row>11</xdr:row>
      <xdr:rowOff>151765</xdr:rowOff>
    </xdr:to>
    <xdr:grpSp>
      <xdr:nvGrpSpPr>
        <xdr:cNvPr id="66" name="组合 65"/>
        <xdr:cNvGrpSpPr/>
      </xdr:nvGrpSpPr>
      <xdr:grpSpPr>
        <a:xfrm>
          <a:off x="819150" y="2562225"/>
          <a:ext cx="5920740" cy="377190"/>
          <a:chOff x="1422" y="4005"/>
          <a:chExt cx="9372" cy="594"/>
        </a:xfrm>
        <a:solidFill>
          <a:srgbClr val="F1E8F9"/>
        </a:solidFill>
      </xdr:grpSpPr>
      <xdr:sp>
        <xdr:nvSpPr>
          <xdr:cNvPr id="27" name="文本框 26">
            <a:hlinkClick xmlns:r="http://schemas.openxmlformats.org/officeDocument/2006/relationships" r:id="rId16"/>
          </xdr:cNvPr>
          <xdr:cNvSpPr txBox="1"/>
        </xdr:nvSpPr>
        <xdr:spPr>
          <a:xfrm>
            <a:off x="1422" y="4005"/>
            <a:ext cx="2637" cy="595"/>
          </a:xfrm>
          <a:prstGeom prst="rect">
            <a:avLst/>
          </a:prstGeom>
          <a:grpFill/>
          <a:ln>
            <a:solidFill>
              <a:schemeClr val="bg1"/>
            </a:solidFill>
          </a:ln>
        </xdr:spPr>
        <xdr:style>
          <a:lnRef idx="1">
            <a:schemeClr val="accent5"/>
          </a:lnRef>
          <a:fillRef idx="3">
            <a:schemeClr val="accent5"/>
          </a:fillRef>
          <a:effectRef idx="2">
            <a:schemeClr val="accent5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400" b="1">
                <a:solidFill>
                  <a:srgbClr val="7030A0"/>
                </a:solidFill>
                <a:latin typeface="思源黑体 Bold" panose="020B0800000000000000" charset="-122"/>
                <a:ea typeface="思源黑体 Bold" panose="020B0800000000000000" charset="-122"/>
                <a:sym typeface="+mn-ea"/>
              </a:rPr>
              <a:t>年度工资统计</a:t>
            </a:r>
            <a:endParaRPr lang="zh-CN" altLang="en-US" sz="1400" b="1">
              <a:solidFill>
                <a:srgbClr val="7030A0"/>
              </a:solidFill>
              <a:latin typeface="思源黑体 Bold" panose="020B0800000000000000" charset="-122"/>
              <a:ea typeface="思源黑体 Bold" panose="020B0800000000000000" charset="-122"/>
              <a:sym typeface="+mn-ea"/>
            </a:endParaRPr>
          </a:p>
        </xdr:txBody>
      </xdr:sp>
      <xdr:sp>
        <xdr:nvSpPr>
          <xdr:cNvPr id="31" name="文本框 30">
            <a:hlinkClick xmlns:r="http://schemas.openxmlformats.org/officeDocument/2006/relationships" r:id="rId17"/>
          </xdr:cNvPr>
          <xdr:cNvSpPr txBox="1"/>
        </xdr:nvSpPr>
        <xdr:spPr>
          <a:xfrm>
            <a:off x="8158" y="4005"/>
            <a:ext cx="2637" cy="595"/>
          </a:xfrm>
          <a:prstGeom prst="rect">
            <a:avLst/>
          </a:prstGeom>
          <a:grpFill/>
          <a:ln>
            <a:solidFill>
              <a:schemeClr val="bg1"/>
            </a:solidFill>
          </a:ln>
        </xdr:spPr>
        <xdr:style>
          <a:lnRef idx="1">
            <a:schemeClr val="accent5"/>
          </a:lnRef>
          <a:fillRef idx="3">
            <a:schemeClr val="accent5"/>
          </a:fillRef>
          <a:effectRef idx="2">
            <a:schemeClr val="accent5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400" b="1">
                <a:solidFill>
                  <a:srgbClr val="7030A0"/>
                </a:solidFill>
                <a:latin typeface="思源黑体 Bold" panose="020B0800000000000000" charset="-122"/>
                <a:ea typeface="思源黑体 Bold" panose="020B0800000000000000" charset="-122"/>
                <a:cs typeface="思源黑体 Bold" panose="020B0800000000000000" charset="-122"/>
              </a:rPr>
              <a:t>使</a:t>
            </a:r>
            <a:r>
              <a:rPr lang="en-US" altLang="zh-CN" sz="1400" b="1">
                <a:solidFill>
                  <a:srgbClr val="7030A0"/>
                </a:solidFill>
                <a:latin typeface="思源黑体 Bold" panose="020B0800000000000000" charset="-122"/>
                <a:ea typeface="思源黑体 Bold" panose="020B0800000000000000" charset="-122"/>
                <a:cs typeface="思源黑体 Bold" panose="020B0800000000000000" charset="-122"/>
              </a:rPr>
              <a:t> </a:t>
            </a:r>
            <a:r>
              <a:rPr lang="zh-CN" altLang="en-US" sz="1400" b="1">
                <a:solidFill>
                  <a:srgbClr val="7030A0"/>
                </a:solidFill>
                <a:latin typeface="思源黑体 Bold" panose="020B0800000000000000" charset="-122"/>
                <a:ea typeface="思源黑体 Bold" panose="020B0800000000000000" charset="-122"/>
                <a:cs typeface="思源黑体 Bold" panose="020B0800000000000000" charset="-122"/>
              </a:rPr>
              <a:t>用</a:t>
            </a:r>
            <a:r>
              <a:rPr lang="en-US" altLang="zh-CN" sz="1400" b="1">
                <a:solidFill>
                  <a:srgbClr val="7030A0"/>
                </a:solidFill>
                <a:latin typeface="思源黑体 Bold" panose="020B0800000000000000" charset="-122"/>
                <a:ea typeface="思源黑体 Bold" panose="020B0800000000000000" charset="-122"/>
                <a:cs typeface="思源黑体 Bold" panose="020B0800000000000000" charset="-122"/>
              </a:rPr>
              <a:t> </a:t>
            </a:r>
            <a:r>
              <a:rPr lang="zh-CN" altLang="en-US" sz="1400" b="1">
                <a:solidFill>
                  <a:srgbClr val="7030A0"/>
                </a:solidFill>
                <a:latin typeface="思源黑体 Bold" panose="020B0800000000000000" charset="-122"/>
                <a:ea typeface="思源黑体 Bold" panose="020B0800000000000000" charset="-122"/>
                <a:cs typeface="思源黑体 Bold" panose="020B0800000000000000" charset="-122"/>
              </a:rPr>
              <a:t>说</a:t>
            </a:r>
            <a:r>
              <a:rPr lang="en-US" altLang="zh-CN" sz="1400" b="1">
                <a:solidFill>
                  <a:srgbClr val="7030A0"/>
                </a:solidFill>
                <a:latin typeface="思源黑体 Bold" panose="020B0800000000000000" charset="-122"/>
                <a:ea typeface="思源黑体 Bold" panose="020B0800000000000000" charset="-122"/>
                <a:cs typeface="思源黑体 Bold" panose="020B0800000000000000" charset="-122"/>
              </a:rPr>
              <a:t> </a:t>
            </a:r>
            <a:r>
              <a:rPr lang="zh-CN" altLang="en-US" sz="1400" b="1">
                <a:solidFill>
                  <a:srgbClr val="7030A0"/>
                </a:solidFill>
                <a:latin typeface="思源黑体 Bold" panose="020B0800000000000000" charset="-122"/>
                <a:ea typeface="思源黑体 Bold" panose="020B0800000000000000" charset="-122"/>
                <a:cs typeface="思源黑体 Bold" panose="020B0800000000000000" charset="-122"/>
              </a:rPr>
              <a:t>明</a:t>
            </a:r>
            <a:endParaRPr lang="zh-CN" altLang="en-US" sz="1400" b="1">
              <a:solidFill>
                <a:srgbClr val="7030A0"/>
              </a:solidFill>
              <a:latin typeface="思源黑体 Bold" panose="020B0800000000000000" charset="-122"/>
              <a:ea typeface="思源黑体 Bold" panose="020B0800000000000000" charset="-122"/>
              <a:cs typeface="思源黑体 Bold" panose="020B0800000000000000" charset="-122"/>
            </a:endParaRPr>
          </a:p>
        </xdr:txBody>
      </xdr:sp>
      <xdr:sp>
        <xdr:nvSpPr>
          <xdr:cNvPr id="65" name="文本框 64">
            <a:hlinkClick xmlns:r="http://schemas.openxmlformats.org/officeDocument/2006/relationships" r:id="rId13"/>
          </xdr:cNvPr>
          <xdr:cNvSpPr txBox="1"/>
        </xdr:nvSpPr>
        <xdr:spPr>
          <a:xfrm>
            <a:off x="4790" y="4005"/>
            <a:ext cx="2637" cy="595"/>
          </a:xfrm>
          <a:prstGeom prst="rect">
            <a:avLst/>
          </a:prstGeom>
          <a:grpFill/>
          <a:ln>
            <a:solidFill>
              <a:schemeClr val="bg1"/>
            </a:solidFill>
          </a:ln>
        </xdr:spPr>
        <xdr:style>
          <a:lnRef idx="1">
            <a:schemeClr val="accent5"/>
          </a:lnRef>
          <a:fillRef idx="3">
            <a:schemeClr val="accent5"/>
          </a:fillRef>
          <a:effectRef idx="2">
            <a:schemeClr val="accent5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400" b="1">
                <a:solidFill>
                  <a:srgbClr val="7030A0"/>
                </a:solidFill>
                <a:latin typeface="思源黑体 Bold" panose="020B0800000000000000" charset="-122"/>
                <a:ea typeface="思源黑体 Bold" panose="020B0800000000000000" charset="-122"/>
              </a:rPr>
              <a:t>借支查询表</a:t>
            </a:r>
            <a:endParaRPr lang="zh-CN" altLang="en-US" sz="1400" b="1">
              <a:solidFill>
                <a:srgbClr val="7030A0"/>
              </a:solidFill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</xdr:grpSp>
    <xdr:clientData/>
  </xdr:twoCellAnchor>
  <xdr:oneCellAnchor>
    <xdr:from>
      <xdr:col>1</xdr:col>
      <xdr:colOff>1270</xdr:colOff>
      <xdr:row>2</xdr:row>
      <xdr:rowOff>963930</xdr:rowOff>
    </xdr:from>
    <xdr:ext cx="7395210" cy="290830"/>
    <xdr:sp>
      <xdr:nvSpPr>
        <xdr:cNvPr id="76" name="矩形 75"/>
        <xdr:cNvSpPr/>
      </xdr:nvSpPr>
      <xdr:spPr>
        <a:xfrm>
          <a:off x="191770" y="1287780"/>
          <a:ext cx="7395210" cy="2908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rtlCol="0" anchor="t">
          <a:spAutoFit/>
        </a:bodyPr>
        <a:p>
          <a:pPr algn="ctr"/>
          <a:r>
            <a:rPr lang="zh-CN" altLang="en-US" sz="1600" b="1" i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思源黑体 Bold" panose="020B0800000000000000" charset="-122"/>
              <a:ea typeface="思源黑体 Bold" panose="020B0800000000000000" charset="-122"/>
            </a:rPr>
            <a:t>工地施工年度结算工资薪酬管理</a:t>
          </a:r>
          <a:endParaRPr lang="zh-CN" altLang="en-US" sz="1600" b="1" i="1"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思源黑体 Bold" panose="020B0800000000000000" charset="-122"/>
            <a:ea typeface="思源黑体 Bold" panose="020B0800000000000000" charset="-122"/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161925</xdr:colOff>
      <xdr:row>1</xdr:row>
      <xdr:rowOff>76835</xdr:rowOff>
    </xdr:from>
    <xdr:to>
      <xdr:col>0</xdr:col>
      <xdr:colOff>1244600</xdr:colOff>
      <xdr:row>26</xdr:row>
      <xdr:rowOff>119380</xdr:rowOff>
    </xdr:to>
    <xdr:grpSp>
      <xdr:nvGrpSpPr>
        <xdr:cNvPr id="23" name="组合 22"/>
        <xdr:cNvGrpSpPr/>
      </xdr:nvGrpSpPr>
      <xdr:grpSpPr>
        <a:xfrm>
          <a:off x="161925" y="610235"/>
          <a:ext cx="1082675" cy="5884545"/>
          <a:chOff x="15435" y="62"/>
          <a:chExt cx="1808" cy="10012"/>
        </a:xfrm>
        <a:noFill/>
        <a:effectLst>
          <a:outerShdw blurRad="50800" dist="38100" dir="5400000" algn="t" rotWithShape="0">
            <a:srgbClr val="CCA9E7">
              <a:alpha val="40000"/>
            </a:srgbClr>
          </a:outerShdw>
        </a:effectLst>
      </xdr:grpSpPr>
      <xdr:sp>
        <xdr:nvSpPr>
          <xdr:cNvPr id="24" name="圆角矩形 23">
            <a:hlinkClick xmlns:r="http://schemas.openxmlformats.org/officeDocument/2006/relationships" r:id="rId1"/>
          </xdr:cNvPr>
          <xdr:cNvSpPr/>
        </xdr:nvSpPr>
        <xdr:spPr>
          <a:xfrm>
            <a:off x="15435" y="3428"/>
            <a:ext cx="1809" cy="475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931AF"/>
                </a:gs>
                <a:gs pos="100000">
                  <a:srgbClr val="5F238D"/>
                </a:gs>
              </a:gsLst>
              <a:lin ang="5400000" scaled="1"/>
              <a:tileRect l="-100000" b="-100000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solidFill>
                  <a:schemeClr val="bg1"/>
                </a:solidFill>
                <a:latin typeface="思源黑体 Bold" panose="020B0800000000000000" charset="-122"/>
                <a:ea typeface="思源黑体 Bold" panose="020B0800000000000000" charset="-122"/>
              </a:rPr>
              <a:t>一月</a:t>
            </a:r>
            <a:endParaRPr lang="zh-CN" altLang="en-US" b="1">
              <a:solidFill>
                <a:schemeClr val="bg1"/>
              </a:solidFill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25" name="圆角矩形 24">
            <a:hlinkClick xmlns:r="http://schemas.openxmlformats.org/officeDocument/2006/relationships" r:id="rId2"/>
          </xdr:cNvPr>
          <xdr:cNvSpPr/>
        </xdr:nvSpPr>
        <xdr:spPr>
          <a:xfrm>
            <a:off x="15435" y="4570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931AF"/>
                </a:gs>
                <a:gs pos="100000">
                  <a:srgbClr val="5F238D"/>
                </a:gs>
              </a:gsLst>
              <a:lin ang="5400000" scaled="1"/>
              <a:tileRect l="-100000" b="-100000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solidFill>
                  <a:schemeClr val="bg1"/>
                </a:solidFill>
                <a:latin typeface="思源黑体 Bold" panose="020B0800000000000000" charset="-122"/>
                <a:ea typeface="思源黑体 Bold" panose="020B0800000000000000" charset="-122"/>
              </a:rPr>
              <a:t>三月</a:t>
            </a:r>
            <a:endParaRPr lang="zh-CN" altLang="en-US" b="1">
              <a:solidFill>
                <a:schemeClr val="bg1"/>
              </a:solidFill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26" name="圆角矩形 25">
            <a:hlinkClick xmlns:r="http://schemas.openxmlformats.org/officeDocument/2006/relationships" r:id="rId3"/>
          </xdr:cNvPr>
          <xdr:cNvSpPr/>
        </xdr:nvSpPr>
        <xdr:spPr>
          <a:xfrm>
            <a:off x="15435" y="3999"/>
            <a:ext cx="1809" cy="475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931AF"/>
                </a:gs>
                <a:gs pos="100000">
                  <a:srgbClr val="5F238D"/>
                </a:gs>
              </a:gsLst>
              <a:lin ang="5400000" scaled="1"/>
              <a:tileRect l="-100000" b="-100000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solidFill>
                  <a:schemeClr val="bg1"/>
                </a:solidFill>
                <a:latin typeface="思源黑体 Bold" panose="020B0800000000000000" charset="-122"/>
                <a:ea typeface="思源黑体 Bold" panose="020B0800000000000000" charset="-122"/>
                <a:sym typeface="+mn-ea"/>
              </a:rPr>
              <a:t>二月</a:t>
            </a:r>
            <a:endParaRPr lang="zh-CN" altLang="en-US" b="1">
              <a:solidFill>
                <a:schemeClr val="bg1"/>
              </a:solidFill>
              <a:latin typeface="思源黑体 Bold" panose="020B0800000000000000" charset="-122"/>
              <a:ea typeface="思源黑体 Bold" panose="020B0800000000000000" charset="-122"/>
              <a:sym typeface="+mn-ea"/>
            </a:endParaRPr>
          </a:p>
        </xdr:txBody>
      </xdr:sp>
      <xdr:sp>
        <xdr:nvSpPr>
          <xdr:cNvPr id="27" name="圆角矩形 26">
            <a:hlinkClick xmlns:r="http://schemas.openxmlformats.org/officeDocument/2006/relationships" r:id="rId4"/>
          </xdr:cNvPr>
          <xdr:cNvSpPr/>
        </xdr:nvSpPr>
        <xdr:spPr>
          <a:xfrm>
            <a:off x="15435" y="5136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931AF"/>
                </a:gs>
                <a:gs pos="100000">
                  <a:srgbClr val="5F238D"/>
                </a:gs>
              </a:gsLst>
              <a:lin ang="5400000" scaled="1"/>
              <a:tileRect l="-100000" b="-100000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solidFill>
                  <a:schemeClr val="bg1"/>
                </a:solidFill>
                <a:latin typeface="思源黑体 Bold" panose="020B0800000000000000" charset="-122"/>
                <a:ea typeface="思源黑体 Bold" panose="020B0800000000000000" charset="-122"/>
              </a:rPr>
              <a:t>四月</a:t>
            </a:r>
            <a:endParaRPr lang="zh-CN" altLang="en-US" b="1">
              <a:solidFill>
                <a:schemeClr val="bg1"/>
              </a:solidFill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28" name="圆角矩形 27">
            <a:hlinkClick xmlns:r="http://schemas.openxmlformats.org/officeDocument/2006/relationships" r:id="rId5"/>
          </xdr:cNvPr>
          <xdr:cNvSpPr/>
        </xdr:nvSpPr>
        <xdr:spPr>
          <a:xfrm>
            <a:off x="15435" y="5702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931AF"/>
                </a:gs>
                <a:gs pos="100000">
                  <a:srgbClr val="5F238D"/>
                </a:gs>
              </a:gsLst>
              <a:lin ang="5400000" scaled="1"/>
              <a:tileRect l="-100000" b="-100000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solidFill>
                  <a:schemeClr val="bg1"/>
                </a:solidFill>
                <a:latin typeface="思源黑体 Bold" panose="020B0800000000000000" charset="-122"/>
                <a:ea typeface="思源黑体 Bold" panose="020B0800000000000000" charset="-122"/>
              </a:rPr>
              <a:t>五月</a:t>
            </a:r>
            <a:endParaRPr lang="zh-CN" altLang="en-US" b="1">
              <a:solidFill>
                <a:schemeClr val="bg1"/>
              </a:solidFill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29" name="圆角矩形 28">
            <a:hlinkClick xmlns:r="http://schemas.openxmlformats.org/officeDocument/2006/relationships" r:id="rId6"/>
          </xdr:cNvPr>
          <xdr:cNvSpPr/>
        </xdr:nvSpPr>
        <xdr:spPr>
          <a:xfrm>
            <a:off x="15435" y="6268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931AF"/>
                </a:gs>
                <a:gs pos="100000">
                  <a:srgbClr val="5F238D"/>
                </a:gs>
              </a:gsLst>
              <a:lin ang="5400000" scaled="1"/>
              <a:tileRect l="-100000" b="-100000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solidFill>
                  <a:schemeClr val="bg1"/>
                </a:solidFill>
                <a:latin typeface="思源黑体 Bold" panose="020B0800000000000000" charset="-122"/>
                <a:ea typeface="思源黑体 Bold" panose="020B0800000000000000" charset="-122"/>
              </a:rPr>
              <a:t>六月</a:t>
            </a:r>
            <a:endParaRPr lang="zh-CN" altLang="en-US" b="1">
              <a:solidFill>
                <a:schemeClr val="bg1"/>
              </a:solidFill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30" name="圆角矩形 29">
            <a:hlinkClick xmlns:r="http://schemas.openxmlformats.org/officeDocument/2006/relationships" r:id="rId7"/>
          </xdr:cNvPr>
          <xdr:cNvSpPr/>
        </xdr:nvSpPr>
        <xdr:spPr>
          <a:xfrm>
            <a:off x="15435" y="6834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931AF"/>
                </a:gs>
                <a:gs pos="100000">
                  <a:srgbClr val="5F238D"/>
                </a:gs>
              </a:gsLst>
              <a:lin ang="5400000" scaled="1"/>
              <a:tileRect l="-100000" b="-100000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solidFill>
                  <a:schemeClr val="bg1"/>
                </a:solidFill>
                <a:latin typeface="思源黑体 Bold" panose="020B0800000000000000" charset="-122"/>
                <a:ea typeface="思源黑体 Bold" panose="020B0800000000000000" charset="-122"/>
              </a:rPr>
              <a:t>七月</a:t>
            </a:r>
            <a:endParaRPr lang="zh-CN" altLang="en-US" b="1">
              <a:solidFill>
                <a:schemeClr val="bg1"/>
              </a:solidFill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31" name="圆角矩形 30">
            <a:hlinkClick xmlns:r="http://schemas.openxmlformats.org/officeDocument/2006/relationships" r:id="rId8"/>
          </xdr:cNvPr>
          <xdr:cNvSpPr/>
        </xdr:nvSpPr>
        <xdr:spPr>
          <a:xfrm>
            <a:off x="15435" y="7390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931AF"/>
                </a:gs>
                <a:gs pos="100000">
                  <a:srgbClr val="5F238D"/>
                </a:gs>
              </a:gsLst>
              <a:lin ang="5400000" scaled="1"/>
              <a:tileRect l="-100000" b="-100000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solidFill>
                  <a:schemeClr val="bg1"/>
                </a:solidFill>
                <a:latin typeface="思源黑体 Bold" panose="020B0800000000000000" charset="-122"/>
                <a:ea typeface="思源黑体 Bold" panose="020B0800000000000000" charset="-122"/>
              </a:rPr>
              <a:t>八月</a:t>
            </a:r>
            <a:endParaRPr lang="zh-CN" altLang="en-US" b="1">
              <a:solidFill>
                <a:schemeClr val="bg1"/>
              </a:solidFill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32" name="圆角矩形 31">
            <a:hlinkClick xmlns:r="http://schemas.openxmlformats.org/officeDocument/2006/relationships" r:id="rId9"/>
          </xdr:cNvPr>
          <xdr:cNvSpPr/>
        </xdr:nvSpPr>
        <xdr:spPr>
          <a:xfrm>
            <a:off x="15435" y="7946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931AF"/>
                </a:gs>
                <a:gs pos="100000">
                  <a:srgbClr val="5F238D"/>
                </a:gs>
              </a:gsLst>
              <a:lin ang="5400000" scaled="1"/>
              <a:tileRect l="-100000" b="-100000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solidFill>
                  <a:schemeClr val="bg1"/>
                </a:solidFill>
                <a:latin typeface="思源黑体 Bold" panose="020B0800000000000000" charset="-122"/>
                <a:ea typeface="思源黑体 Bold" panose="020B0800000000000000" charset="-122"/>
              </a:rPr>
              <a:t>九月</a:t>
            </a:r>
            <a:endParaRPr lang="zh-CN" altLang="en-US" b="1">
              <a:solidFill>
                <a:schemeClr val="bg1"/>
              </a:solidFill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33" name="圆角矩形 32">
            <a:hlinkClick xmlns:r="http://schemas.openxmlformats.org/officeDocument/2006/relationships" r:id="rId10"/>
          </xdr:cNvPr>
          <xdr:cNvSpPr/>
        </xdr:nvSpPr>
        <xdr:spPr>
          <a:xfrm>
            <a:off x="15435" y="8502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931AF"/>
                </a:gs>
                <a:gs pos="100000">
                  <a:srgbClr val="5F238D"/>
                </a:gs>
              </a:gsLst>
              <a:lin ang="5400000" scaled="1"/>
              <a:tileRect l="-100000" b="-100000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solidFill>
                  <a:schemeClr val="bg1"/>
                </a:solidFill>
                <a:latin typeface="思源黑体 Bold" panose="020B0800000000000000" charset="-122"/>
                <a:ea typeface="思源黑体 Bold" panose="020B0800000000000000" charset="-122"/>
              </a:rPr>
              <a:t>十月</a:t>
            </a:r>
            <a:endParaRPr lang="zh-CN" altLang="en-US" b="1">
              <a:solidFill>
                <a:schemeClr val="bg1"/>
              </a:solidFill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34" name="圆角矩形 33">
            <a:hlinkClick xmlns:r="http://schemas.openxmlformats.org/officeDocument/2006/relationships" r:id="rId11"/>
          </xdr:cNvPr>
          <xdr:cNvSpPr/>
        </xdr:nvSpPr>
        <xdr:spPr>
          <a:xfrm>
            <a:off x="15435" y="9058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931AF"/>
                </a:gs>
                <a:gs pos="100000">
                  <a:srgbClr val="5F238D"/>
                </a:gs>
              </a:gsLst>
              <a:lin ang="5400000" scaled="1"/>
              <a:tileRect l="-100000" b="-100000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solidFill>
                  <a:schemeClr val="bg1"/>
                </a:solidFill>
                <a:latin typeface="思源黑体 Bold" panose="020B0800000000000000" charset="-122"/>
                <a:ea typeface="思源黑体 Bold" panose="020B0800000000000000" charset="-122"/>
              </a:rPr>
              <a:t>十一月</a:t>
            </a:r>
            <a:endParaRPr lang="zh-CN" altLang="en-US" b="1">
              <a:solidFill>
                <a:schemeClr val="bg1"/>
              </a:solidFill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35" name="圆角矩形 34">
            <a:hlinkClick xmlns:r="http://schemas.openxmlformats.org/officeDocument/2006/relationships" r:id="rId12"/>
          </xdr:cNvPr>
          <xdr:cNvSpPr/>
        </xdr:nvSpPr>
        <xdr:spPr>
          <a:xfrm>
            <a:off x="15435" y="9614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931AF"/>
                </a:gs>
                <a:gs pos="100000">
                  <a:srgbClr val="5F238D"/>
                </a:gs>
              </a:gsLst>
              <a:lin ang="5400000" scaled="1"/>
              <a:tileRect l="-100000" b="-100000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solidFill>
                  <a:schemeClr val="bg1"/>
                </a:solidFill>
                <a:latin typeface="思源黑体 Bold" panose="020B0800000000000000" charset="-122"/>
                <a:ea typeface="思源黑体 Bold" panose="020B0800000000000000" charset="-122"/>
              </a:rPr>
              <a:t>十二月</a:t>
            </a:r>
            <a:endParaRPr lang="zh-CN" altLang="en-US" b="1">
              <a:solidFill>
                <a:schemeClr val="bg1"/>
              </a:solidFill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36" name="圆角矩形 35">
            <a:hlinkClick xmlns:r="http://schemas.openxmlformats.org/officeDocument/2006/relationships" r:id="rId13"/>
          </xdr:cNvPr>
          <xdr:cNvSpPr/>
        </xdr:nvSpPr>
        <xdr:spPr>
          <a:xfrm>
            <a:off x="15435" y="1750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931AF"/>
                </a:gs>
                <a:gs pos="100000">
                  <a:srgbClr val="5F238D"/>
                </a:gs>
              </a:gsLst>
              <a:lin ang="5400000" scaled="1"/>
              <a:tileRect l="-100000" b="-100000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solidFill>
                  <a:schemeClr val="bg1"/>
                </a:solidFill>
                <a:latin typeface="思源黑体 Bold" panose="020B0800000000000000" charset="-122"/>
                <a:ea typeface="思源黑体 Bold" panose="020B0800000000000000" charset="-122"/>
                <a:sym typeface="+mn-ea"/>
              </a:rPr>
              <a:t>工资结算表</a:t>
            </a:r>
            <a:endParaRPr lang="zh-CN" altLang="en-US" b="1">
              <a:solidFill>
                <a:schemeClr val="bg1"/>
              </a:solidFill>
              <a:latin typeface="思源黑体 Bold" panose="020B0800000000000000" charset="-122"/>
              <a:ea typeface="思源黑体 Bold" panose="020B0800000000000000" charset="-122"/>
              <a:sym typeface="+mn-ea"/>
            </a:endParaRPr>
          </a:p>
        </xdr:txBody>
      </xdr:sp>
      <xdr:sp>
        <xdr:nvSpPr>
          <xdr:cNvPr id="37" name="圆角矩形 36">
            <a:hlinkClick xmlns:r="http://schemas.openxmlformats.org/officeDocument/2006/relationships" r:id="rId14"/>
          </xdr:cNvPr>
          <xdr:cNvSpPr/>
        </xdr:nvSpPr>
        <xdr:spPr>
          <a:xfrm>
            <a:off x="15435" y="2306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931AF"/>
                </a:gs>
                <a:gs pos="100000">
                  <a:srgbClr val="5F238D"/>
                </a:gs>
              </a:gsLst>
              <a:lin ang="5400000" scaled="1"/>
              <a:tileRect l="-100000" b="-100000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solidFill>
                  <a:schemeClr val="bg1"/>
                </a:solidFill>
                <a:latin typeface="思源黑体 Bold" panose="020B0800000000000000" charset="-122"/>
                <a:ea typeface="思源黑体 Bold" panose="020B0800000000000000" charset="-122"/>
              </a:rPr>
              <a:t>年度工资汇总</a:t>
            </a:r>
            <a:endParaRPr lang="zh-CN" altLang="en-US" b="1">
              <a:solidFill>
                <a:schemeClr val="bg1"/>
              </a:solidFill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38" name="圆角矩形 37">
            <a:hlinkClick xmlns:r="http://schemas.openxmlformats.org/officeDocument/2006/relationships" r:id="rId15"/>
          </xdr:cNvPr>
          <xdr:cNvSpPr/>
        </xdr:nvSpPr>
        <xdr:spPr>
          <a:xfrm>
            <a:off x="15435" y="628"/>
            <a:ext cx="1809" cy="460"/>
          </a:xfrm>
          <a:prstGeom prst="roundRect">
            <a:avLst/>
          </a:prstGeom>
          <a:grpFill/>
          <a:ln w="12700">
            <a:noFill/>
          </a:ln>
          <a:extLst>
            <a:ext uri="{909E8E84-426E-40DD-AFC4-6F175D3DCCD1}">
              <a14:hiddenFill xmlns:a14="http://schemas.microsoft.com/office/drawing/2010/main">
                <a:solidFill>
                  <a:schemeClr val="bg1"/>
                </a:solidFill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>
                <a:solidFill>
                  <a:schemeClr val="bg1"/>
                </a:solidFill>
                <a:latin typeface="思源黑体 Bold" panose="020B0800000000000000" charset="-122"/>
                <a:ea typeface="思源黑体 Bold" panose="020B0800000000000000" charset="-122"/>
              </a:rPr>
              <a:t>基础信息</a:t>
            </a:r>
            <a:endParaRPr lang="zh-CN" altLang="en-US">
              <a:solidFill>
                <a:schemeClr val="bg1"/>
              </a:solidFill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39" name="圆角矩形 38">
            <a:hlinkClick xmlns:r="http://schemas.openxmlformats.org/officeDocument/2006/relationships" r:id="rId16"/>
          </xdr:cNvPr>
          <xdr:cNvSpPr/>
        </xdr:nvSpPr>
        <xdr:spPr>
          <a:xfrm>
            <a:off x="15435" y="1184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931AF"/>
                </a:gs>
                <a:gs pos="100000">
                  <a:srgbClr val="5F238D"/>
                </a:gs>
              </a:gsLst>
              <a:lin ang="5400000" scaled="1"/>
              <a:tileRect l="-100000" b="-100000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solidFill>
                  <a:schemeClr val="bg1"/>
                </a:solidFill>
                <a:latin typeface="思源黑体 Bold" panose="020B0800000000000000" charset="-122"/>
                <a:ea typeface="思源黑体 Bold" panose="020B0800000000000000" charset="-122"/>
              </a:rPr>
              <a:t>借支明细表</a:t>
            </a:r>
            <a:endParaRPr lang="zh-CN" altLang="en-US" b="1">
              <a:solidFill>
                <a:schemeClr val="bg1"/>
              </a:solidFill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40" name="圆角矩形 39">
            <a:hlinkClick xmlns:r="http://schemas.openxmlformats.org/officeDocument/2006/relationships" r:id="rId17"/>
          </xdr:cNvPr>
          <xdr:cNvSpPr/>
        </xdr:nvSpPr>
        <xdr:spPr>
          <a:xfrm>
            <a:off x="15435" y="62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931AF"/>
                </a:gs>
                <a:gs pos="100000">
                  <a:srgbClr val="5F238D"/>
                </a:gs>
              </a:gsLst>
              <a:lin ang="5400000" scaled="1"/>
              <a:tileRect l="-100000" b="-100000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solidFill>
                  <a:schemeClr val="bg1"/>
                </a:solidFill>
                <a:latin typeface="思源黑体 Bold" panose="020B0800000000000000" charset="-122"/>
                <a:ea typeface="思源黑体 Bold" panose="020B0800000000000000" charset="-122"/>
                <a:sym typeface="+mn-ea"/>
              </a:rPr>
              <a:t>封面展示</a:t>
            </a:r>
            <a:endParaRPr lang="zh-CN" altLang="en-US" b="1">
              <a:solidFill>
                <a:schemeClr val="bg1"/>
              </a:solidFill>
              <a:latin typeface="思源黑体 Bold" panose="020B0800000000000000" charset="-122"/>
              <a:ea typeface="思源黑体 Bold" panose="020B0800000000000000" charset="-122"/>
              <a:sym typeface="+mn-ea"/>
            </a:endParaRPr>
          </a:p>
        </xdr:txBody>
      </xdr:sp>
      <xdr:sp>
        <xdr:nvSpPr>
          <xdr:cNvPr id="41" name="圆角矩形 40">
            <a:hlinkClick xmlns:r="http://schemas.openxmlformats.org/officeDocument/2006/relationships" r:id="rId18"/>
          </xdr:cNvPr>
          <xdr:cNvSpPr/>
        </xdr:nvSpPr>
        <xdr:spPr>
          <a:xfrm>
            <a:off x="15435" y="2862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931AF"/>
                </a:gs>
                <a:gs pos="100000">
                  <a:srgbClr val="5F238D"/>
                </a:gs>
              </a:gsLst>
              <a:lin ang="5400000" scaled="1"/>
              <a:tileRect l="-100000" b="-100000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solidFill>
                  <a:schemeClr val="bg1"/>
                </a:solidFill>
                <a:latin typeface="思源黑体 Bold" panose="020B0800000000000000" charset="-122"/>
                <a:ea typeface="思源黑体 Bold" panose="020B0800000000000000" charset="-122"/>
              </a:rPr>
              <a:t>使用说明</a:t>
            </a:r>
            <a:endParaRPr lang="zh-CN" altLang="en-US" b="1">
              <a:solidFill>
                <a:schemeClr val="bg1"/>
              </a:solidFill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180975</xdr:colOff>
      <xdr:row>1</xdr:row>
      <xdr:rowOff>15875</xdr:rowOff>
    </xdr:from>
    <xdr:to>
      <xdr:col>0</xdr:col>
      <xdr:colOff>1263650</xdr:colOff>
      <xdr:row>26</xdr:row>
      <xdr:rowOff>107315</xdr:rowOff>
    </xdr:to>
    <xdr:grpSp>
      <xdr:nvGrpSpPr>
        <xdr:cNvPr id="2" name="组合 1"/>
        <xdr:cNvGrpSpPr/>
      </xdr:nvGrpSpPr>
      <xdr:grpSpPr>
        <a:xfrm>
          <a:off x="180975" y="701675"/>
          <a:ext cx="1082675" cy="5882640"/>
          <a:chOff x="15435" y="62"/>
          <a:chExt cx="1808" cy="10012"/>
        </a:xfrm>
        <a:noFill/>
        <a:effectLst>
          <a:outerShdw blurRad="50800" dist="38100" dir="5400000" algn="t" rotWithShape="0">
            <a:prstClr val="black">
              <a:alpha val="40000"/>
            </a:prstClr>
          </a:outerShdw>
        </a:effectLst>
      </xdr:grpSpPr>
      <xdr:sp>
        <xdr:nvSpPr>
          <xdr:cNvPr id="3" name="圆角矩形 2">
            <a:hlinkClick xmlns:r="http://schemas.openxmlformats.org/officeDocument/2006/relationships" r:id="rId1"/>
          </xdr:cNvPr>
          <xdr:cNvSpPr/>
        </xdr:nvSpPr>
        <xdr:spPr>
          <a:xfrm>
            <a:off x="15435" y="3428"/>
            <a:ext cx="1809" cy="475"/>
          </a:xfrm>
          <a:prstGeom prst="roundRect">
            <a:avLst/>
          </a:prstGeom>
          <a:grpFill/>
          <a:ln w="12700">
            <a:gradFill>
              <a:gsLst>
                <a:gs pos="98000">
                  <a:srgbClr val="7931AF"/>
                </a:gs>
                <a:gs pos="7000">
                  <a:srgbClr val="B68DD6"/>
                </a:gs>
                <a:gs pos="41000">
                  <a:srgbClr val="7B32B2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一月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4" name="圆角矩形 3">
            <a:hlinkClick xmlns:r="http://schemas.openxmlformats.org/officeDocument/2006/relationships" r:id="rId2"/>
          </xdr:cNvPr>
          <xdr:cNvSpPr/>
        </xdr:nvSpPr>
        <xdr:spPr>
          <a:xfrm>
            <a:off x="15435" y="4570"/>
            <a:ext cx="1809" cy="470"/>
          </a:xfrm>
          <a:prstGeom prst="roundRect">
            <a:avLst/>
          </a:prstGeom>
          <a:grpFill/>
          <a:ln w="12700">
            <a:gradFill>
              <a:gsLst>
                <a:gs pos="98000">
                  <a:srgbClr val="7931AF"/>
                </a:gs>
                <a:gs pos="7000">
                  <a:srgbClr val="B68DD6"/>
                </a:gs>
                <a:gs pos="41000">
                  <a:srgbClr val="7B32B2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三月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5" name="圆角矩形 4">
            <a:hlinkClick xmlns:r="http://schemas.openxmlformats.org/officeDocument/2006/relationships" r:id="rId3"/>
          </xdr:cNvPr>
          <xdr:cNvSpPr/>
        </xdr:nvSpPr>
        <xdr:spPr>
          <a:xfrm>
            <a:off x="15435" y="3999"/>
            <a:ext cx="1809" cy="475"/>
          </a:xfrm>
          <a:prstGeom prst="roundRect">
            <a:avLst/>
          </a:prstGeom>
          <a:grpFill/>
          <a:ln w="12700">
            <a:gradFill>
              <a:gsLst>
                <a:gs pos="98000">
                  <a:srgbClr val="7931AF"/>
                </a:gs>
                <a:gs pos="7000">
                  <a:srgbClr val="B68DD6"/>
                </a:gs>
                <a:gs pos="41000">
                  <a:srgbClr val="7B32B2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  <a:sym typeface="+mn-ea"/>
              </a:rPr>
              <a:t>二月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  <a:sym typeface="+mn-ea"/>
            </a:endParaRPr>
          </a:p>
        </xdr:txBody>
      </xdr:sp>
      <xdr:sp>
        <xdr:nvSpPr>
          <xdr:cNvPr id="6" name="圆角矩形 5">
            <a:hlinkClick xmlns:r="http://schemas.openxmlformats.org/officeDocument/2006/relationships" r:id="rId4"/>
          </xdr:cNvPr>
          <xdr:cNvSpPr/>
        </xdr:nvSpPr>
        <xdr:spPr>
          <a:xfrm>
            <a:off x="15435" y="5136"/>
            <a:ext cx="1809" cy="470"/>
          </a:xfrm>
          <a:prstGeom prst="roundRect">
            <a:avLst/>
          </a:prstGeom>
          <a:grpFill/>
          <a:ln w="12700">
            <a:gradFill>
              <a:gsLst>
                <a:gs pos="98000">
                  <a:srgbClr val="7931AF"/>
                </a:gs>
                <a:gs pos="7000">
                  <a:srgbClr val="B68DD6"/>
                </a:gs>
                <a:gs pos="41000">
                  <a:srgbClr val="7B32B2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四月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7" name="圆角矩形 6">
            <a:hlinkClick xmlns:r="http://schemas.openxmlformats.org/officeDocument/2006/relationships" r:id="rId5"/>
          </xdr:cNvPr>
          <xdr:cNvSpPr/>
        </xdr:nvSpPr>
        <xdr:spPr>
          <a:xfrm>
            <a:off x="15435" y="5702"/>
            <a:ext cx="1809" cy="470"/>
          </a:xfrm>
          <a:prstGeom prst="roundRect">
            <a:avLst/>
          </a:prstGeom>
          <a:grpFill/>
          <a:ln w="12700">
            <a:gradFill>
              <a:gsLst>
                <a:gs pos="98000">
                  <a:srgbClr val="7931AF"/>
                </a:gs>
                <a:gs pos="7000">
                  <a:srgbClr val="B68DD6"/>
                </a:gs>
                <a:gs pos="41000">
                  <a:srgbClr val="7B32B2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五月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8" name="圆角矩形 7">
            <a:hlinkClick xmlns:r="http://schemas.openxmlformats.org/officeDocument/2006/relationships" r:id="rId6"/>
          </xdr:cNvPr>
          <xdr:cNvSpPr/>
        </xdr:nvSpPr>
        <xdr:spPr>
          <a:xfrm>
            <a:off x="15435" y="6268"/>
            <a:ext cx="1809" cy="470"/>
          </a:xfrm>
          <a:prstGeom prst="roundRect">
            <a:avLst/>
          </a:prstGeom>
          <a:grpFill/>
          <a:ln w="12700">
            <a:gradFill>
              <a:gsLst>
                <a:gs pos="98000">
                  <a:srgbClr val="7931AF"/>
                </a:gs>
                <a:gs pos="7000">
                  <a:srgbClr val="B68DD6"/>
                </a:gs>
                <a:gs pos="41000">
                  <a:srgbClr val="7B32B2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六月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9" name="圆角矩形 8">
            <a:hlinkClick xmlns:r="http://schemas.openxmlformats.org/officeDocument/2006/relationships" r:id="rId7"/>
          </xdr:cNvPr>
          <xdr:cNvSpPr/>
        </xdr:nvSpPr>
        <xdr:spPr>
          <a:xfrm>
            <a:off x="15435" y="6834"/>
            <a:ext cx="1809" cy="460"/>
          </a:xfrm>
          <a:prstGeom prst="roundRect">
            <a:avLst/>
          </a:prstGeom>
          <a:grpFill/>
          <a:ln w="12700">
            <a:gradFill>
              <a:gsLst>
                <a:gs pos="98000">
                  <a:srgbClr val="7931AF"/>
                </a:gs>
                <a:gs pos="7000">
                  <a:srgbClr val="B68DD6"/>
                </a:gs>
                <a:gs pos="41000">
                  <a:srgbClr val="7B32B2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七月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10" name="圆角矩形 9">
            <a:hlinkClick xmlns:r="http://schemas.openxmlformats.org/officeDocument/2006/relationships" r:id="rId8"/>
          </xdr:cNvPr>
          <xdr:cNvSpPr/>
        </xdr:nvSpPr>
        <xdr:spPr>
          <a:xfrm>
            <a:off x="15435" y="7390"/>
            <a:ext cx="1809" cy="460"/>
          </a:xfrm>
          <a:prstGeom prst="roundRect">
            <a:avLst/>
          </a:prstGeom>
          <a:grpFill/>
          <a:ln w="12700">
            <a:gradFill>
              <a:gsLst>
                <a:gs pos="98000">
                  <a:srgbClr val="7931AF"/>
                </a:gs>
                <a:gs pos="7000">
                  <a:srgbClr val="B68DD6"/>
                </a:gs>
                <a:gs pos="41000">
                  <a:srgbClr val="7B32B2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八月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11" name="圆角矩形 10">
            <a:hlinkClick xmlns:r="http://schemas.openxmlformats.org/officeDocument/2006/relationships" r:id="rId9"/>
          </xdr:cNvPr>
          <xdr:cNvSpPr/>
        </xdr:nvSpPr>
        <xdr:spPr>
          <a:xfrm>
            <a:off x="15435" y="7946"/>
            <a:ext cx="1809" cy="460"/>
          </a:xfrm>
          <a:prstGeom prst="roundRect">
            <a:avLst/>
          </a:prstGeom>
          <a:grpFill/>
          <a:ln w="12700">
            <a:gradFill>
              <a:gsLst>
                <a:gs pos="98000">
                  <a:srgbClr val="7931AF"/>
                </a:gs>
                <a:gs pos="7000">
                  <a:srgbClr val="B68DD6"/>
                </a:gs>
                <a:gs pos="41000">
                  <a:srgbClr val="7B32B2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九月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12" name="圆角矩形 11">
            <a:hlinkClick xmlns:r="http://schemas.openxmlformats.org/officeDocument/2006/relationships" r:id="rId10"/>
          </xdr:cNvPr>
          <xdr:cNvSpPr/>
        </xdr:nvSpPr>
        <xdr:spPr>
          <a:xfrm>
            <a:off x="15435" y="8502"/>
            <a:ext cx="1809" cy="460"/>
          </a:xfrm>
          <a:prstGeom prst="roundRect">
            <a:avLst/>
          </a:prstGeom>
          <a:grpFill/>
          <a:ln w="12700">
            <a:gradFill>
              <a:gsLst>
                <a:gs pos="98000">
                  <a:srgbClr val="7931AF"/>
                </a:gs>
                <a:gs pos="7000">
                  <a:srgbClr val="B68DD6"/>
                </a:gs>
                <a:gs pos="41000">
                  <a:srgbClr val="7B32B2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十月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13" name="圆角矩形 12">
            <a:hlinkClick xmlns:r="http://schemas.openxmlformats.org/officeDocument/2006/relationships" r:id="rId11"/>
          </xdr:cNvPr>
          <xdr:cNvSpPr/>
        </xdr:nvSpPr>
        <xdr:spPr>
          <a:xfrm>
            <a:off x="15435" y="9058"/>
            <a:ext cx="1809" cy="460"/>
          </a:xfrm>
          <a:prstGeom prst="roundRect">
            <a:avLst/>
          </a:prstGeom>
          <a:grpFill/>
          <a:ln w="12700">
            <a:gradFill>
              <a:gsLst>
                <a:gs pos="98000">
                  <a:srgbClr val="7931AF"/>
                </a:gs>
                <a:gs pos="7000">
                  <a:srgbClr val="B68DD6"/>
                </a:gs>
                <a:gs pos="41000">
                  <a:srgbClr val="7B32B2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十一月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14" name="圆角矩形 13">
            <a:hlinkClick xmlns:r="http://schemas.openxmlformats.org/officeDocument/2006/relationships" r:id="rId12"/>
          </xdr:cNvPr>
          <xdr:cNvSpPr/>
        </xdr:nvSpPr>
        <xdr:spPr>
          <a:xfrm>
            <a:off x="15435" y="9614"/>
            <a:ext cx="1809" cy="460"/>
          </a:xfrm>
          <a:prstGeom prst="roundRect">
            <a:avLst/>
          </a:prstGeom>
          <a:grpFill/>
          <a:ln w="12700">
            <a:gradFill>
              <a:gsLst>
                <a:gs pos="98000">
                  <a:srgbClr val="7931AF"/>
                </a:gs>
                <a:gs pos="7000">
                  <a:srgbClr val="B68DD6"/>
                </a:gs>
                <a:gs pos="41000">
                  <a:srgbClr val="7B32B2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十二月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15" name="圆角矩形 14">
            <a:hlinkClick xmlns:r="http://schemas.openxmlformats.org/officeDocument/2006/relationships" r:id="rId13"/>
          </xdr:cNvPr>
          <xdr:cNvSpPr/>
        </xdr:nvSpPr>
        <xdr:spPr>
          <a:xfrm>
            <a:off x="15435" y="1750"/>
            <a:ext cx="1809" cy="460"/>
          </a:xfrm>
          <a:prstGeom prst="roundRect">
            <a:avLst/>
          </a:prstGeom>
          <a:grpFill/>
          <a:ln w="12700">
            <a:gradFill>
              <a:gsLst>
                <a:gs pos="98000">
                  <a:srgbClr val="7931AF"/>
                </a:gs>
                <a:gs pos="7000">
                  <a:srgbClr val="B68DD6"/>
                </a:gs>
                <a:gs pos="41000">
                  <a:srgbClr val="7B32B2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solidFill>
                  <a:schemeClr val="bg1"/>
                </a:solidFill>
                <a:latin typeface="思源黑体 Bold" panose="020B0800000000000000" charset="-122"/>
                <a:ea typeface="思源黑体 Bold" panose="020B0800000000000000" charset="-122"/>
                <a:sym typeface="+mn-ea"/>
              </a:rPr>
              <a:t>工资结算表</a:t>
            </a:r>
            <a:endParaRPr lang="zh-CN" altLang="en-US" b="1">
              <a:solidFill>
                <a:schemeClr val="bg1"/>
              </a:solidFill>
              <a:latin typeface="思源黑体 Bold" panose="020B0800000000000000" charset="-122"/>
              <a:ea typeface="思源黑体 Bold" panose="020B0800000000000000" charset="-122"/>
              <a:sym typeface="+mn-ea"/>
            </a:endParaRPr>
          </a:p>
        </xdr:txBody>
      </xdr:sp>
      <xdr:sp>
        <xdr:nvSpPr>
          <xdr:cNvPr id="16" name="圆角矩形 15">
            <a:hlinkClick xmlns:r="http://schemas.openxmlformats.org/officeDocument/2006/relationships" r:id="rId14"/>
          </xdr:cNvPr>
          <xdr:cNvSpPr/>
        </xdr:nvSpPr>
        <xdr:spPr>
          <a:xfrm>
            <a:off x="15435" y="2306"/>
            <a:ext cx="1809" cy="460"/>
          </a:xfrm>
          <a:prstGeom prst="roundRect">
            <a:avLst/>
          </a:prstGeom>
          <a:grpFill/>
          <a:ln w="12700">
            <a:gradFill>
              <a:gsLst>
                <a:gs pos="98000">
                  <a:srgbClr val="7931AF"/>
                </a:gs>
                <a:gs pos="7000">
                  <a:srgbClr val="B68DD6"/>
                </a:gs>
                <a:gs pos="41000">
                  <a:srgbClr val="7B32B2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年度工资汇总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17" name="圆角矩形 16">
            <a:hlinkClick xmlns:r="http://schemas.openxmlformats.org/officeDocument/2006/relationships" r:id="rId15"/>
          </xdr:cNvPr>
          <xdr:cNvSpPr/>
        </xdr:nvSpPr>
        <xdr:spPr>
          <a:xfrm>
            <a:off x="15435" y="628"/>
            <a:ext cx="1809" cy="460"/>
          </a:xfrm>
          <a:prstGeom prst="roundRect">
            <a:avLst/>
          </a:prstGeom>
          <a:noFill/>
          <a:ln w="12700">
            <a:gradFill>
              <a:gsLst>
                <a:gs pos="98000">
                  <a:srgbClr val="7931AF"/>
                </a:gs>
                <a:gs pos="7000">
                  <a:srgbClr val="B68DD6"/>
                </a:gs>
                <a:gs pos="41000">
                  <a:srgbClr val="7B32B2"/>
                </a:gs>
              </a:gsLst>
              <a:lin ang="5400000" scaled="1"/>
            </a:gradFill>
          </a:ln>
          <a:extLst>
            <a:ext uri="{909E8E84-426E-40DD-AFC4-6F175D3DCCD1}">
              <a14:hiddenFill xmlns:a14="http://schemas.microsoft.com/office/drawing/2010/main">
                <a:solidFill>
                  <a:schemeClr val="bg1"/>
                </a:solidFill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>
                <a:solidFill>
                  <a:schemeClr val="bg1"/>
                </a:solidFill>
                <a:latin typeface="思源黑体 Bold" panose="020B0800000000000000" charset="-122"/>
                <a:ea typeface="思源黑体 Bold" panose="020B0800000000000000" charset="-122"/>
              </a:rPr>
              <a:t>基础信息</a:t>
            </a:r>
            <a:endParaRPr lang="zh-CN" altLang="en-US">
              <a:solidFill>
                <a:schemeClr val="bg1"/>
              </a:solidFill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18" name="圆角矩形 17">
            <a:hlinkClick xmlns:r="http://schemas.openxmlformats.org/officeDocument/2006/relationships" r:id="rId16"/>
          </xdr:cNvPr>
          <xdr:cNvSpPr/>
        </xdr:nvSpPr>
        <xdr:spPr>
          <a:xfrm>
            <a:off x="15435" y="1184"/>
            <a:ext cx="1809" cy="470"/>
          </a:xfrm>
          <a:prstGeom prst="roundRect">
            <a:avLst/>
          </a:prstGeom>
          <a:noFill/>
          <a:ln w="12700">
            <a:noFill/>
          </a:ln>
          <a:extLst>
            <a:ext uri="{909E8E84-426E-40DD-AFC4-6F175D3DCCD1}">
              <a14:hiddenFill xmlns:a14="http://schemas.microsoft.com/office/drawing/2010/main">
                <a:grpFill/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借支明细表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19" name="圆角矩形 18">
            <a:hlinkClick xmlns:r="http://schemas.openxmlformats.org/officeDocument/2006/relationships" r:id="rId17"/>
          </xdr:cNvPr>
          <xdr:cNvSpPr/>
        </xdr:nvSpPr>
        <xdr:spPr>
          <a:xfrm>
            <a:off x="15435" y="62"/>
            <a:ext cx="1809" cy="470"/>
          </a:xfrm>
          <a:prstGeom prst="roundRect">
            <a:avLst/>
          </a:prstGeom>
          <a:grpFill/>
          <a:ln w="12700">
            <a:gradFill>
              <a:gsLst>
                <a:gs pos="98000">
                  <a:srgbClr val="7931AF"/>
                </a:gs>
                <a:gs pos="7000">
                  <a:srgbClr val="B68DD6"/>
                </a:gs>
                <a:gs pos="41000">
                  <a:srgbClr val="7B32B2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  <a:sym typeface="+mn-ea"/>
              </a:rPr>
              <a:t>封面展示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  <a:sym typeface="+mn-ea"/>
            </a:endParaRPr>
          </a:p>
        </xdr:txBody>
      </xdr:sp>
      <xdr:sp>
        <xdr:nvSpPr>
          <xdr:cNvPr id="20" name="圆角矩形 19">
            <a:hlinkClick xmlns:r="http://schemas.openxmlformats.org/officeDocument/2006/relationships" r:id="rId18"/>
          </xdr:cNvPr>
          <xdr:cNvSpPr/>
        </xdr:nvSpPr>
        <xdr:spPr>
          <a:xfrm>
            <a:off x="15435" y="2862"/>
            <a:ext cx="1809" cy="470"/>
          </a:xfrm>
          <a:prstGeom prst="roundRect">
            <a:avLst/>
          </a:prstGeom>
          <a:grpFill/>
          <a:ln w="12700">
            <a:gradFill>
              <a:gsLst>
                <a:gs pos="98000">
                  <a:srgbClr val="7931AF"/>
                </a:gs>
                <a:gs pos="7000">
                  <a:srgbClr val="B68DD6"/>
                </a:gs>
                <a:gs pos="41000">
                  <a:srgbClr val="7B32B2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使用说明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105410</xdr:colOff>
      <xdr:row>1</xdr:row>
      <xdr:rowOff>0</xdr:rowOff>
    </xdr:from>
    <xdr:to>
      <xdr:col>0</xdr:col>
      <xdr:colOff>1188085</xdr:colOff>
      <xdr:row>21</xdr:row>
      <xdr:rowOff>231140</xdr:rowOff>
    </xdr:to>
    <xdr:grpSp>
      <xdr:nvGrpSpPr>
        <xdr:cNvPr id="2" name="组合 1"/>
        <xdr:cNvGrpSpPr/>
      </xdr:nvGrpSpPr>
      <xdr:grpSpPr>
        <a:xfrm>
          <a:off x="105410" y="901700"/>
          <a:ext cx="1082675" cy="5882640"/>
          <a:chOff x="15435" y="62"/>
          <a:chExt cx="1808" cy="10012"/>
        </a:xfrm>
        <a:noFill/>
        <a:effectLst>
          <a:outerShdw blurRad="50800" dist="38100" dir="5400000" algn="t" rotWithShape="0">
            <a:prstClr val="black">
              <a:alpha val="40000"/>
            </a:prstClr>
          </a:outerShdw>
        </a:effectLst>
      </xdr:grpSpPr>
      <xdr:sp>
        <xdr:nvSpPr>
          <xdr:cNvPr id="22" name="圆角矩形 21">
            <a:hlinkClick xmlns:r="http://schemas.openxmlformats.org/officeDocument/2006/relationships" r:id="rId1"/>
          </xdr:cNvPr>
          <xdr:cNvSpPr/>
        </xdr:nvSpPr>
        <xdr:spPr>
          <a:xfrm>
            <a:off x="15435" y="3428"/>
            <a:ext cx="1809" cy="475"/>
          </a:xfrm>
          <a:prstGeom prst="roundRect">
            <a:avLst/>
          </a:prstGeom>
          <a:grpFill/>
          <a:ln w="12700">
            <a:gradFill>
              <a:gsLst>
                <a:gs pos="98000">
                  <a:srgbClr val="7931AF"/>
                </a:gs>
                <a:gs pos="7000">
                  <a:srgbClr val="B68DD6"/>
                </a:gs>
                <a:gs pos="41000">
                  <a:srgbClr val="7B32B2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一月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23" name="圆角矩形 22">
            <a:hlinkClick xmlns:r="http://schemas.openxmlformats.org/officeDocument/2006/relationships" r:id="rId2"/>
          </xdr:cNvPr>
          <xdr:cNvSpPr/>
        </xdr:nvSpPr>
        <xdr:spPr>
          <a:xfrm>
            <a:off x="15435" y="4570"/>
            <a:ext cx="1809" cy="470"/>
          </a:xfrm>
          <a:prstGeom prst="roundRect">
            <a:avLst/>
          </a:prstGeom>
          <a:grpFill/>
          <a:ln w="12700">
            <a:gradFill>
              <a:gsLst>
                <a:gs pos="98000">
                  <a:srgbClr val="7931AF"/>
                </a:gs>
                <a:gs pos="7000">
                  <a:srgbClr val="B68DD6"/>
                </a:gs>
                <a:gs pos="41000">
                  <a:srgbClr val="7B32B2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三月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24" name="圆角矩形 23">
            <a:hlinkClick xmlns:r="http://schemas.openxmlformats.org/officeDocument/2006/relationships" r:id="rId3"/>
          </xdr:cNvPr>
          <xdr:cNvSpPr/>
        </xdr:nvSpPr>
        <xdr:spPr>
          <a:xfrm>
            <a:off x="15435" y="3999"/>
            <a:ext cx="1809" cy="475"/>
          </a:xfrm>
          <a:prstGeom prst="roundRect">
            <a:avLst/>
          </a:prstGeom>
          <a:grpFill/>
          <a:ln w="12700">
            <a:gradFill>
              <a:gsLst>
                <a:gs pos="98000">
                  <a:srgbClr val="7931AF"/>
                </a:gs>
                <a:gs pos="7000">
                  <a:srgbClr val="B68DD6"/>
                </a:gs>
                <a:gs pos="41000">
                  <a:srgbClr val="7B32B2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  <a:sym typeface="+mn-ea"/>
              </a:rPr>
              <a:t>二月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  <a:sym typeface="+mn-ea"/>
            </a:endParaRPr>
          </a:p>
        </xdr:txBody>
      </xdr:sp>
      <xdr:sp>
        <xdr:nvSpPr>
          <xdr:cNvPr id="25" name="圆角矩形 24">
            <a:hlinkClick xmlns:r="http://schemas.openxmlformats.org/officeDocument/2006/relationships" r:id="rId4"/>
          </xdr:cNvPr>
          <xdr:cNvSpPr/>
        </xdr:nvSpPr>
        <xdr:spPr>
          <a:xfrm>
            <a:off x="15435" y="5136"/>
            <a:ext cx="1809" cy="470"/>
          </a:xfrm>
          <a:prstGeom prst="roundRect">
            <a:avLst/>
          </a:prstGeom>
          <a:grpFill/>
          <a:ln w="12700">
            <a:gradFill>
              <a:gsLst>
                <a:gs pos="98000">
                  <a:srgbClr val="7931AF"/>
                </a:gs>
                <a:gs pos="7000">
                  <a:srgbClr val="B68DD6"/>
                </a:gs>
                <a:gs pos="41000">
                  <a:srgbClr val="7B32B2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四月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26" name="圆角矩形 25">
            <a:hlinkClick xmlns:r="http://schemas.openxmlformats.org/officeDocument/2006/relationships" r:id="rId5"/>
          </xdr:cNvPr>
          <xdr:cNvSpPr/>
        </xdr:nvSpPr>
        <xdr:spPr>
          <a:xfrm>
            <a:off x="15435" y="5702"/>
            <a:ext cx="1809" cy="470"/>
          </a:xfrm>
          <a:prstGeom prst="roundRect">
            <a:avLst/>
          </a:prstGeom>
          <a:grpFill/>
          <a:ln w="12700">
            <a:gradFill>
              <a:gsLst>
                <a:gs pos="98000">
                  <a:srgbClr val="7931AF"/>
                </a:gs>
                <a:gs pos="7000">
                  <a:srgbClr val="B68DD6"/>
                </a:gs>
                <a:gs pos="41000">
                  <a:srgbClr val="7B32B2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五月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27" name="圆角矩形 26">
            <a:hlinkClick xmlns:r="http://schemas.openxmlformats.org/officeDocument/2006/relationships" r:id="rId6"/>
          </xdr:cNvPr>
          <xdr:cNvSpPr/>
        </xdr:nvSpPr>
        <xdr:spPr>
          <a:xfrm>
            <a:off x="15435" y="6268"/>
            <a:ext cx="1809" cy="470"/>
          </a:xfrm>
          <a:prstGeom prst="roundRect">
            <a:avLst/>
          </a:prstGeom>
          <a:grpFill/>
          <a:ln w="12700">
            <a:gradFill>
              <a:gsLst>
                <a:gs pos="98000">
                  <a:srgbClr val="7931AF"/>
                </a:gs>
                <a:gs pos="7000">
                  <a:srgbClr val="B68DD6"/>
                </a:gs>
                <a:gs pos="41000">
                  <a:srgbClr val="7B32B2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六月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28" name="圆角矩形 27">
            <a:hlinkClick xmlns:r="http://schemas.openxmlformats.org/officeDocument/2006/relationships" r:id="rId7"/>
          </xdr:cNvPr>
          <xdr:cNvSpPr/>
        </xdr:nvSpPr>
        <xdr:spPr>
          <a:xfrm>
            <a:off x="15435" y="6834"/>
            <a:ext cx="1809" cy="460"/>
          </a:xfrm>
          <a:prstGeom prst="roundRect">
            <a:avLst/>
          </a:prstGeom>
          <a:grpFill/>
          <a:ln w="12700">
            <a:gradFill>
              <a:gsLst>
                <a:gs pos="98000">
                  <a:srgbClr val="7931AF"/>
                </a:gs>
                <a:gs pos="7000">
                  <a:srgbClr val="B68DD6"/>
                </a:gs>
                <a:gs pos="41000">
                  <a:srgbClr val="7B32B2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七月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29" name="圆角矩形 28">
            <a:hlinkClick xmlns:r="http://schemas.openxmlformats.org/officeDocument/2006/relationships" r:id="rId8"/>
          </xdr:cNvPr>
          <xdr:cNvSpPr/>
        </xdr:nvSpPr>
        <xdr:spPr>
          <a:xfrm>
            <a:off x="15435" y="7390"/>
            <a:ext cx="1809" cy="460"/>
          </a:xfrm>
          <a:prstGeom prst="roundRect">
            <a:avLst/>
          </a:prstGeom>
          <a:grpFill/>
          <a:ln w="12700">
            <a:gradFill>
              <a:gsLst>
                <a:gs pos="98000">
                  <a:srgbClr val="7931AF"/>
                </a:gs>
                <a:gs pos="7000">
                  <a:srgbClr val="B68DD6"/>
                </a:gs>
                <a:gs pos="41000">
                  <a:srgbClr val="7B32B2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八月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30" name="圆角矩形 29">
            <a:hlinkClick xmlns:r="http://schemas.openxmlformats.org/officeDocument/2006/relationships" r:id="rId9"/>
          </xdr:cNvPr>
          <xdr:cNvSpPr/>
        </xdr:nvSpPr>
        <xdr:spPr>
          <a:xfrm>
            <a:off x="15435" y="7946"/>
            <a:ext cx="1809" cy="460"/>
          </a:xfrm>
          <a:prstGeom prst="roundRect">
            <a:avLst/>
          </a:prstGeom>
          <a:grpFill/>
          <a:ln w="12700">
            <a:gradFill>
              <a:gsLst>
                <a:gs pos="98000">
                  <a:srgbClr val="7931AF"/>
                </a:gs>
                <a:gs pos="7000">
                  <a:srgbClr val="B68DD6"/>
                </a:gs>
                <a:gs pos="41000">
                  <a:srgbClr val="7B32B2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九月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31" name="圆角矩形 30">
            <a:hlinkClick xmlns:r="http://schemas.openxmlformats.org/officeDocument/2006/relationships" r:id="rId10"/>
          </xdr:cNvPr>
          <xdr:cNvSpPr/>
        </xdr:nvSpPr>
        <xdr:spPr>
          <a:xfrm>
            <a:off x="15435" y="8502"/>
            <a:ext cx="1809" cy="460"/>
          </a:xfrm>
          <a:prstGeom prst="roundRect">
            <a:avLst/>
          </a:prstGeom>
          <a:grpFill/>
          <a:ln w="12700">
            <a:gradFill>
              <a:gsLst>
                <a:gs pos="98000">
                  <a:srgbClr val="7931AF"/>
                </a:gs>
                <a:gs pos="7000">
                  <a:srgbClr val="B68DD6"/>
                </a:gs>
                <a:gs pos="41000">
                  <a:srgbClr val="7B32B2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十月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32" name="圆角矩形 31">
            <a:hlinkClick xmlns:r="http://schemas.openxmlformats.org/officeDocument/2006/relationships" r:id="rId11"/>
          </xdr:cNvPr>
          <xdr:cNvSpPr/>
        </xdr:nvSpPr>
        <xdr:spPr>
          <a:xfrm>
            <a:off x="15435" y="9058"/>
            <a:ext cx="1809" cy="460"/>
          </a:xfrm>
          <a:prstGeom prst="roundRect">
            <a:avLst/>
          </a:prstGeom>
          <a:grpFill/>
          <a:ln w="12700">
            <a:gradFill>
              <a:gsLst>
                <a:gs pos="98000">
                  <a:srgbClr val="7931AF"/>
                </a:gs>
                <a:gs pos="7000">
                  <a:srgbClr val="B68DD6"/>
                </a:gs>
                <a:gs pos="41000">
                  <a:srgbClr val="7B32B2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十一月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33" name="圆角矩形 32">
            <a:hlinkClick xmlns:r="http://schemas.openxmlformats.org/officeDocument/2006/relationships" r:id="rId12"/>
          </xdr:cNvPr>
          <xdr:cNvSpPr/>
        </xdr:nvSpPr>
        <xdr:spPr>
          <a:xfrm>
            <a:off x="15435" y="9614"/>
            <a:ext cx="1809" cy="460"/>
          </a:xfrm>
          <a:prstGeom prst="roundRect">
            <a:avLst/>
          </a:prstGeom>
          <a:grpFill/>
          <a:ln w="12700">
            <a:gradFill>
              <a:gsLst>
                <a:gs pos="98000">
                  <a:srgbClr val="7931AF"/>
                </a:gs>
                <a:gs pos="7000">
                  <a:srgbClr val="B68DD6"/>
                </a:gs>
                <a:gs pos="41000">
                  <a:srgbClr val="7B32B2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十二月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34" name="圆角矩形 33">
            <a:hlinkClick xmlns:r="http://schemas.openxmlformats.org/officeDocument/2006/relationships" r:id="rId13"/>
          </xdr:cNvPr>
          <xdr:cNvSpPr/>
        </xdr:nvSpPr>
        <xdr:spPr>
          <a:xfrm>
            <a:off x="15435" y="1750"/>
            <a:ext cx="1809" cy="460"/>
          </a:xfrm>
          <a:prstGeom prst="roundRect">
            <a:avLst/>
          </a:prstGeom>
          <a:noFill/>
          <a:ln w="12700">
            <a:noFill/>
          </a:ln>
          <a:extLst>
            <a:ext uri="{909E8E84-426E-40DD-AFC4-6F175D3DCCD1}">
              <a14:hiddenFill xmlns:a14="http://schemas.microsoft.com/office/drawing/2010/main">
                <a:grpFill/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solidFill>
                  <a:schemeClr val="bg1"/>
                </a:solidFill>
                <a:latin typeface="思源黑体 Bold" panose="020B0800000000000000" charset="-122"/>
                <a:ea typeface="思源黑体 Bold" panose="020B0800000000000000" charset="-122"/>
                <a:sym typeface="+mn-ea"/>
              </a:rPr>
              <a:t>工资结算表</a:t>
            </a:r>
            <a:endParaRPr lang="zh-CN" altLang="en-US" b="1">
              <a:solidFill>
                <a:schemeClr val="bg1"/>
              </a:solidFill>
              <a:latin typeface="思源黑体 Bold" panose="020B0800000000000000" charset="-122"/>
              <a:ea typeface="思源黑体 Bold" panose="020B0800000000000000" charset="-122"/>
              <a:sym typeface="+mn-ea"/>
            </a:endParaRPr>
          </a:p>
        </xdr:txBody>
      </xdr:sp>
      <xdr:sp>
        <xdr:nvSpPr>
          <xdr:cNvPr id="35" name="圆角矩形 34">
            <a:hlinkClick xmlns:r="http://schemas.openxmlformats.org/officeDocument/2006/relationships" r:id="rId14"/>
          </xdr:cNvPr>
          <xdr:cNvSpPr/>
        </xdr:nvSpPr>
        <xdr:spPr>
          <a:xfrm>
            <a:off x="15435" y="2306"/>
            <a:ext cx="1809" cy="460"/>
          </a:xfrm>
          <a:prstGeom prst="roundRect">
            <a:avLst/>
          </a:prstGeom>
          <a:grpFill/>
          <a:ln w="12700">
            <a:gradFill>
              <a:gsLst>
                <a:gs pos="98000">
                  <a:srgbClr val="7931AF"/>
                </a:gs>
                <a:gs pos="7000">
                  <a:srgbClr val="B68DD6"/>
                </a:gs>
                <a:gs pos="41000">
                  <a:srgbClr val="7B32B2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年度工资汇总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36" name="圆角矩形 35">
            <a:hlinkClick xmlns:r="http://schemas.openxmlformats.org/officeDocument/2006/relationships" r:id="rId15"/>
          </xdr:cNvPr>
          <xdr:cNvSpPr/>
        </xdr:nvSpPr>
        <xdr:spPr>
          <a:xfrm>
            <a:off x="15435" y="628"/>
            <a:ext cx="1809" cy="460"/>
          </a:xfrm>
          <a:prstGeom prst="roundRect">
            <a:avLst/>
          </a:prstGeom>
          <a:noFill/>
          <a:ln w="12700">
            <a:gradFill>
              <a:gsLst>
                <a:gs pos="98000">
                  <a:srgbClr val="7931AF"/>
                </a:gs>
                <a:gs pos="7000">
                  <a:srgbClr val="B68DD6"/>
                </a:gs>
                <a:gs pos="41000">
                  <a:srgbClr val="7B32B2"/>
                </a:gs>
              </a:gsLst>
              <a:lin ang="5400000" scaled="1"/>
            </a:gradFill>
          </a:ln>
          <a:extLst>
            <a:ext uri="{909E8E84-426E-40DD-AFC4-6F175D3DCCD1}">
              <a14:hiddenFill xmlns:a14="http://schemas.microsoft.com/office/drawing/2010/main">
                <a:solidFill>
                  <a:schemeClr val="bg1"/>
                </a:solidFill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>
                <a:solidFill>
                  <a:schemeClr val="bg1"/>
                </a:solidFill>
                <a:latin typeface="思源黑体 Bold" panose="020B0800000000000000" charset="-122"/>
                <a:ea typeface="思源黑体 Bold" panose="020B0800000000000000" charset="-122"/>
              </a:rPr>
              <a:t>基础信息</a:t>
            </a:r>
            <a:endParaRPr lang="zh-CN" altLang="en-US">
              <a:solidFill>
                <a:schemeClr val="bg1"/>
              </a:solidFill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37" name="圆角矩形 36">
            <a:hlinkClick xmlns:r="http://schemas.openxmlformats.org/officeDocument/2006/relationships" r:id="rId16"/>
          </xdr:cNvPr>
          <xdr:cNvSpPr/>
        </xdr:nvSpPr>
        <xdr:spPr>
          <a:xfrm>
            <a:off x="15435" y="1184"/>
            <a:ext cx="1809" cy="470"/>
          </a:xfrm>
          <a:prstGeom prst="roundRect">
            <a:avLst/>
          </a:prstGeom>
          <a:grpFill/>
          <a:ln w="12700">
            <a:gradFill>
              <a:gsLst>
                <a:gs pos="98000">
                  <a:srgbClr val="7931AF"/>
                </a:gs>
                <a:gs pos="7000">
                  <a:srgbClr val="B68DD6"/>
                </a:gs>
                <a:gs pos="41000">
                  <a:srgbClr val="7B32B2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借支明细表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38" name="圆角矩形 37">
            <a:hlinkClick xmlns:r="http://schemas.openxmlformats.org/officeDocument/2006/relationships" r:id="rId17"/>
          </xdr:cNvPr>
          <xdr:cNvSpPr/>
        </xdr:nvSpPr>
        <xdr:spPr>
          <a:xfrm>
            <a:off x="15435" y="62"/>
            <a:ext cx="1809" cy="470"/>
          </a:xfrm>
          <a:prstGeom prst="roundRect">
            <a:avLst/>
          </a:prstGeom>
          <a:grpFill/>
          <a:ln w="12700">
            <a:gradFill>
              <a:gsLst>
                <a:gs pos="98000">
                  <a:srgbClr val="7931AF"/>
                </a:gs>
                <a:gs pos="7000">
                  <a:srgbClr val="B68DD6"/>
                </a:gs>
                <a:gs pos="41000">
                  <a:srgbClr val="7B32B2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  <a:sym typeface="+mn-ea"/>
              </a:rPr>
              <a:t>封面展示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  <a:sym typeface="+mn-ea"/>
            </a:endParaRPr>
          </a:p>
        </xdr:txBody>
      </xdr:sp>
      <xdr:sp>
        <xdr:nvSpPr>
          <xdr:cNvPr id="39" name="圆角矩形 38">
            <a:hlinkClick xmlns:r="http://schemas.openxmlformats.org/officeDocument/2006/relationships" r:id="rId18"/>
          </xdr:cNvPr>
          <xdr:cNvSpPr/>
        </xdr:nvSpPr>
        <xdr:spPr>
          <a:xfrm>
            <a:off x="15435" y="2862"/>
            <a:ext cx="1809" cy="470"/>
          </a:xfrm>
          <a:prstGeom prst="roundRect">
            <a:avLst/>
          </a:prstGeom>
          <a:grpFill/>
          <a:ln w="12700">
            <a:gradFill>
              <a:gsLst>
                <a:gs pos="98000">
                  <a:srgbClr val="7931AF"/>
                </a:gs>
                <a:gs pos="7000">
                  <a:srgbClr val="B68DD6"/>
                </a:gs>
                <a:gs pos="41000">
                  <a:srgbClr val="7B32B2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使用说明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133985</xdr:colOff>
      <xdr:row>7</xdr:row>
      <xdr:rowOff>196850</xdr:rowOff>
    </xdr:from>
    <xdr:to>
      <xdr:col>0</xdr:col>
      <xdr:colOff>1216660</xdr:colOff>
      <xdr:row>30</xdr:row>
      <xdr:rowOff>237490</xdr:rowOff>
    </xdr:to>
    <xdr:grpSp>
      <xdr:nvGrpSpPr>
        <xdr:cNvPr id="21" name="组合 20"/>
        <xdr:cNvGrpSpPr/>
      </xdr:nvGrpSpPr>
      <xdr:grpSpPr>
        <a:xfrm>
          <a:off x="133985" y="2520950"/>
          <a:ext cx="1082675" cy="5882640"/>
          <a:chOff x="15435" y="62"/>
          <a:chExt cx="1808" cy="10012"/>
        </a:xfrm>
        <a:noFill/>
        <a:effectLst>
          <a:outerShdw blurRad="50800" dist="38100" dir="5400000" algn="t" rotWithShape="0">
            <a:prstClr val="black">
              <a:alpha val="40000"/>
            </a:prstClr>
          </a:outerShdw>
        </a:effectLst>
      </xdr:grpSpPr>
      <xdr:sp>
        <xdr:nvSpPr>
          <xdr:cNvPr id="22" name="圆角矩形 21">
            <a:hlinkClick xmlns:r="http://schemas.openxmlformats.org/officeDocument/2006/relationships" r:id="rId1"/>
          </xdr:cNvPr>
          <xdr:cNvSpPr/>
        </xdr:nvSpPr>
        <xdr:spPr>
          <a:xfrm>
            <a:off x="15435" y="3428"/>
            <a:ext cx="1809" cy="475"/>
          </a:xfrm>
          <a:prstGeom prst="roundRect">
            <a:avLst/>
          </a:prstGeom>
          <a:grpFill/>
          <a:ln w="12700">
            <a:gradFill>
              <a:gsLst>
                <a:gs pos="29000">
                  <a:srgbClr val="B88BD9">
                    <a:alpha val="100000"/>
                  </a:srgbClr>
                </a:gs>
                <a:gs pos="53000">
                  <a:srgbClr val="A36DCB">
                    <a:alpha val="100000"/>
                  </a:srgbClr>
                </a:gs>
                <a:gs pos="0">
                  <a:srgbClr val="CCA9E7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一月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23" name="圆角矩形 22">
            <a:hlinkClick xmlns:r="http://schemas.openxmlformats.org/officeDocument/2006/relationships" r:id="rId2"/>
          </xdr:cNvPr>
          <xdr:cNvSpPr/>
        </xdr:nvSpPr>
        <xdr:spPr>
          <a:xfrm>
            <a:off x="15435" y="4570"/>
            <a:ext cx="1809" cy="470"/>
          </a:xfrm>
          <a:prstGeom prst="roundRect">
            <a:avLst/>
          </a:prstGeom>
          <a:grpFill/>
          <a:ln w="12700">
            <a:gradFill>
              <a:gsLst>
                <a:gs pos="29000">
                  <a:srgbClr val="B88BD9">
                    <a:alpha val="100000"/>
                  </a:srgbClr>
                </a:gs>
                <a:gs pos="53000">
                  <a:srgbClr val="A36DCB">
                    <a:alpha val="100000"/>
                  </a:srgbClr>
                </a:gs>
                <a:gs pos="0">
                  <a:srgbClr val="CCA9E7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三月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24" name="圆角矩形 23">
            <a:hlinkClick xmlns:r="http://schemas.openxmlformats.org/officeDocument/2006/relationships" r:id="rId3"/>
          </xdr:cNvPr>
          <xdr:cNvSpPr/>
        </xdr:nvSpPr>
        <xdr:spPr>
          <a:xfrm>
            <a:off x="15435" y="3999"/>
            <a:ext cx="1809" cy="475"/>
          </a:xfrm>
          <a:prstGeom prst="roundRect">
            <a:avLst/>
          </a:prstGeom>
          <a:grpFill/>
          <a:ln w="12700">
            <a:gradFill>
              <a:gsLst>
                <a:gs pos="29000">
                  <a:srgbClr val="B88BD9">
                    <a:alpha val="100000"/>
                  </a:srgbClr>
                </a:gs>
                <a:gs pos="53000">
                  <a:srgbClr val="A36DCB">
                    <a:alpha val="100000"/>
                  </a:srgbClr>
                </a:gs>
                <a:gs pos="0">
                  <a:srgbClr val="CCA9E7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  <a:sym typeface="+mn-ea"/>
              </a:rPr>
              <a:t>二月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  <a:sym typeface="+mn-ea"/>
            </a:endParaRPr>
          </a:p>
        </xdr:txBody>
      </xdr:sp>
      <xdr:sp>
        <xdr:nvSpPr>
          <xdr:cNvPr id="25" name="圆角矩形 24">
            <a:hlinkClick xmlns:r="http://schemas.openxmlformats.org/officeDocument/2006/relationships" r:id="rId4"/>
          </xdr:cNvPr>
          <xdr:cNvSpPr/>
        </xdr:nvSpPr>
        <xdr:spPr>
          <a:xfrm>
            <a:off x="15435" y="5136"/>
            <a:ext cx="1809" cy="470"/>
          </a:xfrm>
          <a:prstGeom prst="roundRect">
            <a:avLst/>
          </a:prstGeom>
          <a:grpFill/>
          <a:ln w="12700">
            <a:gradFill>
              <a:gsLst>
                <a:gs pos="29000">
                  <a:srgbClr val="B88BD9">
                    <a:alpha val="100000"/>
                  </a:srgbClr>
                </a:gs>
                <a:gs pos="53000">
                  <a:srgbClr val="A36DCB">
                    <a:alpha val="100000"/>
                  </a:srgbClr>
                </a:gs>
                <a:gs pos="0">
                  <a:srgbClr val="CCA9E7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四月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26" name="圆角矩形 25">
            <a:hlinkClick xmlns:r="http://schemas.openxmlformats.org/officeDocument/2006/relationships" r:id="rId5"/>
          </xdr:cNvPr>
          <xdr:cNvSpPr/>
        </xdr:nvSpPr>
        <xdr:spPr>
          <a:xfrm>
            <a:off x="15435" y="5702"/>
            <a:ext cx="1809" cy="470"/>
          </a:xfrm>
          <a:prstGeom prst="roundRect">
            <a:avLst/>
          </a:prstGeom>
          <a:grpFill/>
          <a:ln w="12700">
            <a:gradFill>
              <a:gsLst>
                <a:gs pos="29000">
                  <a:srgbClr val="B88BD9">
                    <a:alpha val="100000"/>
                  </a:srgbClr>
                </a:gs>
                <a:gs pos="53000">
                  <a:srgbClr val="A36DCB">
                    <a:alpha val="100000"/>
                  </a:srgbClr>
                </a:gs>
                <a:gs pos="0">
                  <a:srgbClr val="CCA9E7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五月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27" name="圆角矩形 26">
            <a:hlinkClick xmlns:r="http://schemas.openxmlformats.org/officeDocument/2006/relationships" r:id="rId6"/>
          </xdr:cNvPr>
          <xdr:cNvSpPr/>
        </xdr:nvSpPr>
        <xdr:spPr>
          <a:xfrm>
            <a:off x="15435" y="6268"/>
            <a:ext cx="1809" cy="470"/>
          </a:xfrm>
          <a:prstGeom prst="roundRect">
            <a:avLst/>
          </a:prstGeom>
          <a:grpFill/>
          <a:ln w="12700">
            <a:gradFill>
              <a:gsLst>
                <a:gs pos="29000">
                  <a:srgbClr val="B88BD9">
                    <a:alpha val="100000"/>
                  </a:srgbClr>
                </a:gs>
                <a:gs pos="53000">
                  <a:srgbClr val="A36DCB">
                    <a:alpha val="100000"/>
                  </a:srgbClr>
                </a:gs>
                <a:gs pos="0">
                  <a:srgbClr val="CCA9E7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六月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28" name="圆角矩形 27">
            <a:hlinkClick xmlns:r="http://schemas.openxmlformats.org/officeDocument/2006/relationships" r:id="rId7"/>
          </xdr:cNvPr>
          <xdr:cNvSpPr/>
        </xdr:nvSpPr>
        <xdr:spPr>
          <a:xfrm>
            <a:off x="15435" y="6834"/>
            <a:ext cx="1809" cy="460"/>
          </a:xfrm>
          <a:prstGeom prst="roundRect">
            <a:avLst/>
          </a:prstGeom>
          <a:grpFill/>
          <a:ln w="12700">
            <a:gradFill>
              <a:gsLst>
                <a:gs pos="29000">
                  <a:srgbClr val="B88BD9">
                    <a:alpha val="100000"/>
                  </a:srgbClr>
                </a:gs>
                <a:gs pos="53000">
                  <a:srgbClr val="A36DCB">
                    <a:alpha val="100000"/>
                  </a:srgbClr>
                </a:gs>
                <a:gs pos="0">
                  <a:srgbClr val="CCA9E7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七月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29" name="圆角矩形 28">
            <a:hlinkClick xmlns:r="http://schemas.openxmlformats.org/officeDocument/2006/relationships" r:id="rId8"/>
          </xdr:cNvPr>
          <xdr:cNvSpPr/>
        </xdr:nvSpPr>
        <xdr:spPr>
          <a:xfrm>
            <a:off x="15435" y="7390"/>
            <a:ext cx="1809" cy="460"/>
          </a:xfrm>
          <a:prstGeom prst="roundRect">
            <a:avLst/>
          </a:prstGeom>
          <a:grpFill/>
          <a:ln w="12700">
            <a:gradFill>
              <a:gsLst>
                <a:gs pos="29000">
                  <a:srgbClr val="B88BD9">
                    <a:alpha val="100000"/>
                  </a:srgbClr>
                </a:gs>
                <a:gs pos="53000">
                  <a:srgbClr val="A36DCB">
                    <a:alpha val="100000"/>
                  </a:srgbClr>
                </a:gs>
                <a:gs pos="0">
                  <a:srgbClr val="CCA9E7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八月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30" name="圆角矩形 29">
            <a:hlinkClick xmlns:r="http://schemas.openxmlformats.org/officeDocument/2006/relationships" r:id="rId9"/>
          </xdr:cNvPr>
          <xdr:cNvSpPr/>
        </xdr:nvSpPr>
        <xdr:spPr>
          <a:xfrm>
            <a:off x="15435" y="7946"/>
            <a:ext cx="1809" cy="460"/>
          </a:xfrm>
          <a:prstGeom prst="roundRect">
            <a:avLst/>
          </a:prstGeom>
          <a:grpFill/>
          <a:ln w="12700">
            <a:gradFill>
              <a:gsLst>
                <a:gs pos="29000">
                  <a:srgbClr val="B88BD9">
                    <a:alpha val="100000"/>
                  </a:srgbClr>
                </a:gs>
                <a:gs pos="53000">
                  <a:srgbClr val="A36DCB">
                    <a:alpha val="100000"/>
                  </a:srgbClr>
                </a:gs>
                <a:gs pos="0">
                  <a:srgbClr val="CCA9E7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九月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31" name="圆角矩形 30">
            <a:hlinkClick xmlns:r="http://schemas.openxmlformats.org/officeDocument/2006/relationships" r:id="rId10"/>
          </xdr:cNvPr>
          <xdr:cNvSpPr/>
        </xdr:nvSpPr>
        <xdr:spPr>
          <a:xfrm>
            <a:off x="15435" y="8502"/>
            <a:ext cx="1809" cy="460"/>
          </a:xfrm>
          <a:prstGeom prst="roundRect">
            <a:avLst/>
          </a:prstGeom>
          <a:grpFill/>
          <a:ln w="12700">
            <a:gradFill>
              <a:gsLst>
                <a:gs pos="29000">
                  <a:srgbClr val="B88BD9">
                    <a:alpha val="100000"/>
                  </a:srgbClr>
                </a:gs>
                <a:gs pos="53000">
                  <a:srgbClr val="A36DCB">
                    <a:alpha val="100000"/>
                  </a:srgbClr>
                </a:gs>
                <a:gs pos="0">
                  <a:srgbClr val="CCA9E7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十月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32" name="圆角矩形 31">
            <a:hlinkClick xmlns:r="http://schemas.openxmlformats.org/officeDocument/2006/relationships" r:id="rId11"/>
          </xdr:cNvPr>
          <xdr:cNvSpPr/>
        </xdr:nvSpPr>
        <xdr:spPr>
          <a:xfrm>
            <a:off x="15435" y="9058"/>
            <a:ext cx="1809" cy="460"/>
          </a:xfrm>
          <a:prstGeom prst="roundRect">
            <a:avLst/>
          </a:prstGeom>
          <a:grpFill/>
          <a:ln w="12700">
            <a:gradFill>
              <a:gsLst>
                <a:gs pos="29000">
                  <a:srgbClr val="B88BD9">
                    <a:alpha val="100000"/>
                  </a:srgbClr>
                </a:gs>
                <a:gs pos="53000">
                  <a:srgbClr val="A36DCB">
                    <a:alpha val="100000"/>
                  </a:srgbClr>
                </a:gs>
                <a:gs pos="0">
                  <a:srgbClr val="CCA9E7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十一月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33" name="圆角矩形 32">
            <a:hlinkClick xmlns:r="http://schemas.openxmlformats.org/officeDocument/2006/relationships" r:id="rId12"/>
          </xdr:cNvPr>
          <xdr:cNvSpPr/>
        </xdr:nvSpPr>
        <xdr:spPr>
          <a:xfrm>
            <a:off x="15435" y="9614"/>
            <a:ext cx="1809" cy="460"/>
          </a:xfrm>
          <a:prstGeom prst="roundRect">
            <a:avLst/>
          </a:prstGeom>
          <a:grpFill/>
          <a:ln w="12700">
            <a:gradFill>
              <a:gsLst>
                <a:gs pos="29000">
                  <a:srgbClr val="B88BD9">
                    <a:alpha val="100000"/>
                  </a:srgbClr>
                </a:gs>
                <a:gs pos="53000">
                  <a:srgbClr val="A36DCB">
                    <a:alpha val="100000"/>
                  </a:srgbClr>
                </a:gs>
                <a:gs pos="0">
                  <a:srgbClr val="CCA9E7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十二月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34" name="圆角矩形 33">
            <a:hlinkClick xmlns:r="http://schemas.openxmlformats.org/officeDocument/2006/relationships" r:id="rId13"/>
          </xdr:cNvPr>
          <xdr:cNvSpPr/>
        </xdr:nvSpPr>
        <xdr:spPr>
          <a:xfrm>
            <a:off x="15435" y="1750"/>
            <a:ext cx="1809" cy="460"/>
          </a:xfrm>
          <a:prstGeom prst="roundRect">
            <a:avLst/>
          </a:prstGeom>
          <a:grpFill/>
          <a:ln w="12700">
            <a:gradFill>
              <a:gsLst>
                <a:gs pos="29000">
                  <a:srgbClr val="B88BD9">
                    <a:alpha val="100000"/>
                  </a:srgbClr>
                </a:gs>
                <a:gs pos="53000">
                  <a:srgbClr val="A36DCB">
                    <a:alpha val="100000"/>
                  </a:srgbClr>
                </a:gs>
                <a:gs pos="0">
                  <a:srgbClr val="CCA9E7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solidFill>
                  <a:schemeClr val="bg1"/>
                </a:solidFill>
                <a:latin typeface="思源黑体 Bold" panose="020B0800000000000000" charset="-122"/>
                <a:ea typeface="思源黑体 Bold" panose="020B0800000000000000" charset="-122"/>
                <a:sym typeface="+mn-ea"/>
              </a:rPr>
              <a:t>工资结算表</a:t>
            </a:r>
            <a:endParaRPr lang="zh-CN" altLang="en-US" b="1">
              <a:solidFill>
                <a:schemeClr val="bg1"/>
              </a:solidFill>
              <a:latin typeface="思源黑体 Bold" panose="020B0800000000000000" charset="-122"/>
              <a:ea typeface="思源黑体 Bold" panose="020B0800000000000000" charset="-122"/>
              <a:sym typeface="+mn-ea"/>
            </a:endParaRPr>
          </a:p>
        </xdr:txBody>
      </xdr:sp>
      <xdr:sp>
        <xdr:nvSpPr>
          <xdr:cNvPr id="35" name="圆角矩形 34">
            <a:hlinkClick xmlns:r="http://schemas.openxmlformats.org/officeDocument/2006/relationships" r:id="rId14"/>
          </xdr:cNvPr>
          <xdr:cNvSpPr/>
        </xdr:nvSpPr>
        <xdr:spPr>
          <a:xfrm>
            <a:off x="15435" y="2306"/>
            <a:ext cx="1809" cy="460"/>
          </a:xfrm>
          <a:prstGeom prst="roundRect">
            <a:avLst/>
          </a:prstGeom>
          <a:noFill/>
          <a:ln w="12700">
            <a:noFill/>
          </a:ln>
          <a:extLst>
            <a:ext uri="{909E8E84-426E-40DD-AFC4-6F175D3DCCD1}">
              <a14:hiddenFill xmlns:a14="http://schemas.microsoft.com/office/drawing/2010/main">
                <a:grpFill/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年度工资汇总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36" name="圆角矩形 35">
            <a:hlinkClick xmlns:r="http://schemas.openxmlformats.org/officeDocument/2006/relationships" r:id="rId15"/>
          </xdr:cNvPr>
          <xdr:cNvSpPr/>
        </xdr:nvSpPr>
        <xdr:spPr>
          <a:xfrm>
            <a:off x="15435" y="628"/>
            <a:ext cx="1809" cy="460"/>
          </a:xfrm>
          <a:prstGeom prst="roundRect">
            <a:avLst/>
          </a:prstGeom>
          <a:noFill/>
          <a:ln w="12700">
            <a:gradFill>
              <a:gsLst>
                <a:gs pos="29000">
                  <a:srgbClr val="B88BD9">
                    <a:alpha val="100000"/>
                  </a:srgbClr>
                </a:gs>
                <a:gs pos="53000">
                  <a:srgbClr val="A36DCB">
                    <a:alpha val="100000"/>
                  </a:srgbClr>
                </a:gs>
                <a:gs pos="0">
                  <a:srgbClr val="CCA9E7"/>
                </a:gs>
                <a:gs pos="100000">
                  <a:srgbClr val="7931AF"/>
                </a:gs>
              </a:gsLst>
              <a:lin ang="5400000" scaled="1"/>
            </a:gradFill>
          </a:ln>
          <a:extLst>
            <a:ext uri="{909E8E84-426E-40DD-AFC4-6F175D3DCCD1}">
              <a14:hiddenFill xmlns:a14="http://schemas.microsoft.com/office/drawing/2010/main">
                <a:solidFill>
                  <a:schemeClr val="bg1"/>
                </a:solidFill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>
                <a:solidFill>
                  <a:schemeClr val="bg1"/>
                </a:solidFill>
                <a:latin typeface="思源黑体 Bold" panose="020B0800000000000000" charset="-122"/>
                <a:ea typeface="思源黑体 Bold" panose="020B0800000000000000" charset="-122"/>
              </a:rPr>
              <a:t>基础信息</a:t>
            </a:r>
            <a:endParaRPr lang="zh-CN" altLang="en-US">
              <a:solidFill>
                <a:schemeClr val="bg1"/>
              </a:solidFill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37" name="圆角矩形 36">
            <a:hlinkClick xmlns:r="http://schemas.openxmlformats.org/officeDocument/2006/relationships" r:id="rId16"/>
          </xdr:cNvPr>
          <xdr:cNvSpPr/>
        </xdr:nvSpPr>
        <xdr:spPr>
          <a:xfrm>
            <a:off x="15435" y="1184"/>
            <a:ext cx="1809" cy="470"/>
          </a:xfrm>
          <a:prstGeom prst="roundRect">
            <a:avLst/>
          </a:prstGeom>
          <a:grpFill/>
          <a:ln w="12700">
            <a:gradFill>
              <a:gsLst>
                <a:gs pos="29000">
                  <a:srgbClr val="B88BD9">
                    <a:alpha val="100000"/>
                  </a:srgbClr>
                </a:gs>
                <a:gs pos="53000">
                  <a:srgbClr val="A36DCB">
                    <a:alpha val="100000"/>
                  </a:srgbClr>
                </a:gs>
                <a:gs pos="0">
                  <a:srgbClr val="CCA9E7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借支明细表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38" name="圆角矩形 37">
            <a:hlinkClick xmlns:r="http://schemas.openxmlformats.org/officeDocument/2006/relationships" r:id="rId17"/>
          </xdr:cNvPr>
          <xdr:cNvSpPr/>
        </xdr:nvSpPr>
        <xdr:spPr>
          <a:xfrm>
            <a:off x="15435" y="62"/>
            <a:ext cx="1809" cy="470"/>
          </a:xfrm>
          <a:prstGeom prst="roundRect">
            <a:avLst/>
          </a:prstGeom>
          <a:grpFill/>
          <a:ln w="12700">
            <a:gradFill>
              <a:gsLst>
                <a:gs pos="29000">
                  <a:srgbClr val="B88BD9">
                    <a:alpha val="100000"/>
                  </a:srgbClr>
                </a:gs>
                <a:gs pos="53000">
                  <a:srgbClr val="A36DCB">
                    <a:alpha val="100000"/>
                  </a:srgbClr>
                </a:gs>
                <a:gs pos="0">
                  <a:srgbClr val="CCA9E7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  <a:sym typeface="+mn-ea"/>
              </a:rPr>
              <a:t>封面展示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  <a:sym typeface="+mn-ea"/>
            </a:endParaRPr>
          </a:p>
        </xdr:txBody>
      </xdr:sp>
      <xdr:sp>
        <xdr:nvSpPr>
          <xdr:cNvPr id="39" name="圆角矩形 38">
            <a:hlinkClick xmlns:r="http://schemas.openxmlformats.org/officeDocument/2006/relationships" r:id="rId18"/>
          </xdr:cNvPr>
          <xdr:cNvSpPr/>
        </xdr:nvSpPr>
        <xdr:spPr>
          <a:xfrm>
            <a:off x="15435" y="2862"/>
            <a:ext cx="1809" cy="470"/>
          </a:xfrm>
          <a:prstGeom prst="roundRect">
            <a:avLst/>
          </a:prstGeom>
          <a:grpFill/>
          <a:ln w="12700">
            <a:gradFill>
              <a:gsLst>
                <a:gs pos="29000">
                  <a:srgbClr val="B88BD9">
                    <a:alpha val="100000"/>
                  </a:srgbClr>
                </a:gs>
                <a:gs pos="53000">
                  <a:srgbClr val="A36DCB">
                    <a:alpha val="100000"/>
                  </a:srgbClr>
                </a:gs>
                <a:gs pos="0">
                  <a:srgbClr val="CCA9E7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使用说明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635</xdr:rowOff>
    </xdr:from>
    <xdr:to>
      <xdr:col>13</xdr:col>
      <xdr:colOff>443230</xdr:colOff>
      <xdr:row>59</xdr:row>
      <xdr:rowOff>68580</xdr:rowOff>
    </xdr:to>
    <xdr:grpSp>
      <xdr:nvGrpSpPr>
        <xdr:cNvPr id="21" name="组合 20"/>
        <xdr:cNvGrpSpPr/>
      </xdr:nvGrpSpPr>
      <xdr:grpSpPr>
        <a:xfrm>
          <a:off x="635" y="635"/>
          <a:ext cx="9987915" cy="11945620"/>
          <a:chOff x="107" y="-10"/>
          <a:chExt cx="15730" cy="18813"/>
        </a:xfrm>
      </xdr:grpSpPr>
      <xdr:grpSp>
        <xdr:nvGrpSpPr>
          <xdr:cNvPr id="22" name="组合 21"/>
          <xdr:cNvGrpSpPr/>
        </xdr:nvGrpSpPr>
        <xdr:grpSpPr>
          <a:xfrm>
            <a:off x="107" y="-10"/>
            <a:ext cx="15730" cy="18813"/>
            <a:chOff x="1929" y="691"/>
            <a:chExt cx="15702" cy="18813"/>
          </a:xfrm>
        </xdr:grpSpPr>
        <xdr:sp>
          <xdr:nvSpPr>
            <xdr:cNvPr id="23" name="矩形 1"/>
            <xdr:cNvSpPr/>
          </xdr:nvSpPr>
          <xdr:spPr>
            <a:xfrm>
              <a:off x="1955" y="691"/>
              <a:ext cx="15676" cy="18813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  <a:effectLst>
              <a:outerShdw blurRad="127000" sx="101000" sy="101000" algn="ctr" rotWithShape="0">
                <a:schemeClr val="bg1">
                  <a:lumMod val="75000"/>
                  <a:alpha val="30000"/>
                </a:scheme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</xdr:sp>
        <xdr:pic>
          <xdr:nvPicPr>
            <xdr:cNvPr id="24" name="图片 23"/>
            <xdr:cNvPicPr>
              <a:picLocks noChangeAspect="1"/>
            </xdr:cNvPicPr>
          </xdr:nvPicPr>
          <xdr:blipFill>
            <a:blip r:embed="rId1"/>
            <a:stretch>
              <a:fillRect/>
            </a:stretch>
          </xdr:blipFill>
          <xdr:spPr>
            <a:xfrm>
              <a:off x="2612" y="7630"/>
              <a:ext cx="5350" cy="1847"/>
            </a:xfrm>
            <a:prstGeom prst="rect">
              <a:avLst/>
            </a:prstGeom>
            <a:noFill/>
            <a:ln w="9525">
              <a:noFill/>
            </a:ln>
          </xdr:spPr>
        </xdr:pic>
        <xdr:grpSp>
          <xdr:nvGrpSpPr>
            <xdr:cNvPr id="25" name="组合 102"/>
            <xdr:cNvGrpSpPr/>
          </xdr:nvGrpSpPr>
          <xdr:grpSpPr>
            <a:xfrm rot="0">
              <a:off x="1929" y="1552"/>
              <a:ext cx="7686" cy="1159"/>
              <a:chOff x="-48" y="701"/>
              <a:chExt cx="6845" cy="1248"/>
            </a:xfrm>
          </xdr:grpSpPr>
          <xdr:sp>
            <xdr:nvSpPr>
              <xdr:cNvPr id="26" name="矩形 25"/>
              <xdr:cNvSpPr/>
            </xdr:nvSpPr>
            <xdr:spPr>
              <a:xfrm>
                <a:off x="-48" y="717"/>
                <a:ext cx="170" cy="737"/>
              </a:xfrm>
              <a:prstGeom prst="rect">
                <a:avLst/>
              </a:prstGeom>
              <a:solidFill>
                <a:srgbClr val="FF2832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</xdr:sp>
          <xdr:sp>
            <xdr:nvSpPr>
              <xdr:cNvPr id="27" name="文本框 26"/>
              <xdr:cNvSpPr txBox="1"/>
            </xdr:nvSpPr>
            <xdr:spPr>
              <a:xfrm>
                <a:off x="166" y="701"/>
                <a:ext cx="6631" cy="1036"/>
              </a:xfrm>
              <a:prstGeom prst="rect">
                <a:avLst/>
              </a:prstGeom>
              <a:noFill/>
            </xdr:spPr>
            <xdr:txBody>
              <a:bodyPr wrap="square" rtlCol="0">
                <a:no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algn="l" eaLnBrk="1"/>
                <a:r>
                  <a:rPr lang="zh-CN" altLang="en-US" sz="2600" b="1" kern="1200">
                    <a:solidFill>
                      <a:srgbClr val="222222"/>
                    </a:solidFill>
                    <a:latin typeface="黑体" panose="02010609060101010101" charset="-122"/>
                    <a:ea typeface="黑体" panose="02010609060101010101" charset="-122"/>
                    <a:cs typeface="Times New Roman" panose="02020603050405020304" pitchFamily="12"/>
                    <a:sym typeface="Times New Roman" panose="02020603050405020304" pitchFamily="12"/>
                  </a:rPr>
                  <a:t>表格</a:t>
                </a:r>
                <a:r>
                  <a:rPr lang="en-US" altLang="zh-CN" sz="2600" b="1" kern="1200">
                    <a:solidFill>
                      <a:srgbClr val="222222"/>
                    </a:solidFill>
                    <a:latin typeface="黑体" panose="02010609060101010101" charset="-122"/>
                    <a:ea typeface="黑体" panose="02010609060101010101" charset="-122"/>
                    <a:cs typeface="Times New Roman" panose="02020603050405020304" pitchFamily="12"/>
                    <a:sym typeface="Times New Roman" panose="02020603050405020304" pitchFamily="12"/>
                  </a:rPr>
                  <a:t>模板使用说明</a:t>
                </a:r>
                <a:endParaRPr lang="en-US" altLang="zh-CN" sz="2600" kern="100">
                  <a:latin typeface="黑体" panose="02010609060101010101" charset="-122"/>
                  <a:ea typeface="黑体" panose="02010609060101010101" charset="-122"/>
                  <a:cs typeface="Times New Roman" panose="02020603050405020304" pitchFamily="12"/>
                  <a:sym typeface="Times New Roman" panose="02020603050405020304" pitchFamily="12"/>
                </a:endParaRPr>
              </a:p>
            </xdr:txBody>
          </xdr:sp>
          <xdr:sp>
            <xdr:nvSpPr>
              <xdr:cNvPr id="28" name="文本框 27"/>
              <xdr:cNvSpPr txBox="1"/>
            </xdr:nvSpPr>
            <xdr:spPr>
              <a:xfrm>
                <a:off x="74" y="1481"/>
                <a:ext cx="5912" cy="468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algn="l" eaLnBrk="1"/>
                <a:r>
                  <a:rPr lang="en-US" altLang="zh-CN" sz="1200" kern="1200">
                    <a:solidFill>
                      <a:srgbClr val="222222">
                        <a:alpha val="60000"/>
                      </a:srgbClr>
                    </a:solidFill>
                    <a:latin typeface="黑体" panose="02010609060101010101" charset="-122"/>
                    <a:ea typeface="黑体" panose="02010609060101010101" charset="-122"/>
                    <a:cs typeface="Times New Roman" panose="02020603050405020304" pitchFamily="12"/>
                    <a:sym typeface="Times New Roman" panose="02020603050405020304" pitchFamily="12"/>
                  </a:rPr>
                  <a:t>（本页为说明页，用户使用模板时可删除本页内容）</a:t>
                </a:r>
                <a:endParaRPr lang="en-US" altLang="zh-CN" sz="1200" kern="1200">
                  <a:solidFill>
                    <a:srgbClr val="222222">
                      <a:alpha val="60000"/>
                    </a:srgbClr>
                  </a:solidFill>
                  <a:latin typeface="黑体" panose="02010609060101010101" charset="-122"/>
                  <a:ea typeface="黑体" panose="02010609060101010101" charset="-122"/>
                  <a:cs typeface="Times New Roman" panose="02020603050405020304" pitchFamily="12"/>
                  <a:sym typeface="Times New Roman" panose="02020603050405020304" pitchFamily="12"/>
                </a:endParaRPr>
              </a:p>
            </xdr:txBody>
          </xdr:sp>
        </xdr:grpSp>
        <xdr:grpSp>
          <xdr:nvGrpSpPr>
            <xdr:cNvPr id="29" name="组合 28"/>
            <xdr:cNvGrpSpPr/>
          </xdr:nvGrpSpPr>
          <xdr:grpSpPr>
            <a:xfrm rot="0">
              <a:off x="2453" y="2975"/>
              <a:ext cx="5363" cy="1090"/>
              <a:chOff x="1212" y="2209"/>
              <a:chExt cx="4839" cy="1158"/>
            </a:xfrm>
          </xdr:grpSpPr>
          <xdr:sp>
            <xdr:nvSpPr>
              <xdr:cNvPr id="30" name="文本框 29"/>
              <xdr:cNvSpPr txBox="1"/>
            </xdr:nvSpPr>
            <xdr:spPr>
              <a:xfrm>
                <a:off x="1212" y="2209"/>
                <a:ext cx="1555" cy="1158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algn="l" eaLnBrk="1"/>
                <a:r>
                  <a:rPr lang="en-US" altLang="zh-CN" sz="3800" b="1" kern="1200">
                    <a:solidFill>
                      <a:srgbClr val="FF2832"/>
                    </a:solidFill>
                    <a:latin typeface="黑体" panose="02010609060101010101" charset="-122"/>
                    <a:ea typeface="黑体" panose="02010609060101010101" charset="-122"/>
                    <a:cs typeface="Times New Roman" panose="02020603050405020304" pitchFamily="12"/>
                    <a:sym typeface="Times New Roman" panose="02020603050405020304" pitchFamily="12"/>
                  </a:rPr>
                  <a:t>01</a:t>
                </a:r>
                <a:endParaRPr lang="en-US" altLang="zh-CN" sz="3800" b="1" kern="1200">
                  <a:solidFill>
                    <a:srgbClr val="FF2832"/>
                  </a:solidFill>
                  <a:latin typeface="黑体" panose="02010609060101010101" charset="-122"/>
                  <a:ea typeface="黑体" panose="02010609060101010101" charset="-122"/>
                  <a:cs typeface="Times New Roman" panose="02020603050405020304" pitchFamily="12"/>
                  <a:sym typeface="Times New Roman" panose="02020603050405020304" pitchFamily="12"/>
                </a:endParaRPr>
              </a:p>
            </xdr:txBody>
          </xdr:sp>
          <xdr:sp>
            <xdr:nvSpPr>
              <xdr:cNvPr id="31" name="文本框 30"/>
              <xdr:cNvSpPr txBox="1"/>
            </xdr:nvSpPr>
            <xdr:spPr>
              <a:xfrm>
                <a:off x="2218" y="2404"/>
                <a:ext cx="3833" cy="731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algn="l" eaLnBrk="1">
                  <a:buClrTx/>
                  <a:buSzTx/>
                  <a:buFontTx/>
                </a:pPr>
                <a:r>
                  <a:rPr lang="en-US" altLang="zh-CN" sz="2200" b="1" kern="1200">
                    <a:solidFill>
                      <a:srgbClr val="222222"/>
                    </a:solidFill>
                    <a:latin typeface="黑体" panose="02010609060101010101" charset="-122"/>
                    <a:ea typeface="黑体" panose="02010609060101010101" charset="-122"/>
                    <a:cs typeface="Times New Roman" panose="02020603050405020304" pitchFamily="12"/>
                    <a:sym typeface="Times New Roman" panose="02020603050405020304" pitchFamily="12"/>
                  </a:rPr>
                  <a:t>基础操作</a:t>
                </a:r>
                <a:r>
                  <a:rPr lang="zh-CN" altLang="en-US" sz="2200" b="1" kern="1200">
                    <a:solidFill>
                      <a:srgbClr val="222222"/>
                    </a:solidFill>
                    <a:latin typeface="黑体" panose="02010609060101010101" charset="-122"/>
                    <a:ea typeface="黑体" panose="02010609060101010101" charset="-122"/>
                    <a:cs typeface="Times New Roman" panose="02020603050405020304" pitchFamily="12"/>
                    <a:sym typeface="Times New Roman" panose="02020603050405020304" pitchFamily="12"/>
                  </a:rPr>
                  <a:t>指南</a:t>
                </a:r>
                <a:endParaRPr lang="en-US" altLang="zh-CN" sz="2200" b="1" kern="1200">
                  <a:solidFill>
                    <a:srgbClr val="222222"/>
                  </a:solidFill>
                  <a:latin typeface="黑体" panose="02010609060101010101" charset="-122"/>
                  <a:ea typeface="黑体" panose="02010609060101010101" charset="-122"/>
                  <a:cs typeface="Times New Roman" panose="02020603050405020304" pitchFamily="12"/>
                  <a:sym typeface="Times New Roman" panose="02020603050405020304" pitchFamily="12"/>
                </a:endParaRPr>
              </a:p>
            </xdr:txBody>
          </xdr:sp>
        </xdr:grpSp>
        <xdr:cxnSp>
          <xdr:nvCxnSpPr>
            <xdr:cNvPr id="32" name="直接连接符 31"/>
            <xdr:cNvCxnSpPr/>
          </xdr:nvCxnSpPr>
          <xdr:spPr>
            <a:xfrm>
              <a:off x="10789" y="3893"/>
              <a:ext cx="0" cy="14467"/>
            </a:xfrm>
            <a:prstGeom prst="line">
              <a:avLst/>
            </a:prstGeom>
            <a:ln w="9525">
              <a:solidFill>
                <a:srgbClr val="222222">
                  <a:alpha val="8000"/>
                </a:srgb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33" name="组合 32"/>
            <xdr:cNvGrpSpPr/>
          </xdr:nvGrpSpPr>
          <xdr:grpSpPr>
            <a:xfrm>
              <a:off x="11420" y="2991"/>
              <a:ext cx="5114" cy="2265"/>
              <a:chOff x="8438" y="3702"/>
              <a:chExt cx="4604" cy="2381"/>
            </a:xfrm>
          </xdr:grpSpPr>
          <xdr:cxnSp>
            <xdr:nvCxnSpPr>
              <xdr:cNvPr id="34" name="直接连接符 33"/>
              <xdr:cNvCxnSpPr/>
            </xdr:nvCxnSpPr>
            <xdr:spPr>
              <a:xfrm>
                <a:off x="8722" y="6083"/>
                <a:ext cx="4320" cy="0"/>
              </a:xfrm>
              <a:prstGeom prst="line">
                <a:avLst/>
              </a:prstGeom>
              <a:ln w="9525">
                <a:solidFill>
                  <a:srgbClr val="222222">
                    <a:alpha val="8000"/>
                  </a:srgb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grpSp>
            <xdr:nvGrpSpPr>
              <xdr:cNvPr id="35" name="组合 34"/>
              <xdr:cNvGrpSpPr/>
            </xdr:nvGrpSpPr>
            <xdr:grpSpPr>
              <a:xfrm rot="0">
                <a:off x="8438" y="3702"/>
                <a:ext cx="3264" cy="2257"/>
                <a:chOff x="10730" y="2878"/>
                <a:chExt cx="3249" cy="2286"/>
              </a:xfrm>
            </xdr:grpSpPr>
            <xdr:sp>
              <xdr:nvSpPr>
                <xdr:cNvPr id="36" name="文本框 35"/>
                <xdr:cNvSpPr txBox="1"/>
              </xdr:nvSpPr>
              <xdr:spPr>
                <a:xfrm>
                  <a:off x="10892" y="4279"/>
                  <a:ext cx="1702" cy="463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no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marL="0" algn="l" eaLnBrk="1"/>
                  <a:r>
                    <a:rPr lang="en-US" altLang="zh-CN" sz="900" kern="1200">
                      <a:solidFill>
                        <a:srgbClr val="222222">
                          <a:alpha val="60000"/>
                        </a:srgbClr>
                      </a:solidFill>
                      <a:latin typeface="黑体" panose="02010609060101010101" charset="-122"/>
                      <a:ea typeface="黑体" panose="02010609060101010101" charset="-122"/>
                      <a:cs typeface="Times New Roman" panose="02020603050405020304" pitchFamily="12"/>
                      <a:sym typeface="Times New Roman" panose="02020603050405020304" pitchFamily="12"/>
                    </a:rPr>
                    <a:t>中文｜字体名称</a:t>
                  </a:r>
                  <a:endParaRPr lang="en-US" altLang="zh-CN" sz="900" kern="1200">
                    <a:solidFill>
                      <a:srgbClr val="222222">
                        <a:alpha val="60000"/>
                      </a:srgbClr>
                    </a:solidFill>
                    <a:latin typeface="黑体" panose="02010609060101010101" charset="-122"/>
                    <a:ea typeface="黑体" panose="02010609060101010101" charset="-122"/>
                    <a:cs typeface="Times New Roman" panose="02020603050405020304" pitchFamily="12"/>
                    <a:sym typeface="Times New Roman" panose="02020603050405020304" pitchFamily="12"/>
                  </a:endParaRPr>
                </a:p>
              </xdr:txBody>
            </xdr:sp>
            <xdr:sp>
              <xdr:nvSpPr>
                <xdr:cNvPr id="37" name="文本框 36"/>
                <xdr:cNvSpPr txBox="1"/>
              </xdr:nvSpPr>
              <xdr:spPr>
                <a:xfrm>
                  <a:off x="10859" y="4677"/>
                  <a:ext cx="3050" cy="487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marL="0" algn="l" eaLnBrk="1"/>
                  <a:r>
                    <a:rPr lang="zh-CN" altLang="en-US" sz="1200" kern="100">
                      <a:solidFill>
                        <a:sysClr val="windowText" lastClr="000000"/>
                      </a:solidFill>
                      <a:latin typeface="汉仪君黑-55W" panose="00020600040101010101" charset="-122"/>
                      <a:ea typeface="宋体" panose="02010600030101010101" pitchFamily="7" charset="-122"/>
                      <a:cs typeface="汉仪君黑-55W" panose="00020600040101010101" charset="-122"/>
                      <a:sym typeface="Times New Roman" panose="02020603050405020304" pitchFamily="12"/>
                    </a:rPr>
                    <a:t>思源黑体 Bold</a:t>
                  </a:r>
                  <a:endParaRPr lang="zh-CN" altLang="en-US" sz="1200" kern="100">
                    <a:solidFill>
                      <a:sysClr val="windowText" lastClr="000000"/>
                    </a:solidFill>
                    <a:latin typeface="汉仪君黑-55W" panose="00020600040101010101" charset="-122"/>
                    <a:ea typeface="宋体" panose="02010600030101010101" pitchFamily="7" charset="-122"/>
                    <a:cs typeface="汉仪君黑-55W" panose="00020600040101010101" charset="-122"/>
                    <a:sym typeface="Times New Roman" panose="02020603050405020304" pitchFamily="12"/>
                  </a:endParaRPr>
                </a:p>
              </xdr:txBody>
            </xdr:sp>
            <xdr:grpSp>
              <xdr:nvGrpSpPr>
                <xdr:cNvPr id="38" name="组合 37"/>
                <xdr:cNvGrpSpPr/>
              </xdr:nvGrpSpPr>
              <xdr:grpSpPr>
                <a:xfrm rot="0">
                  <a:off x="10730" y="2878"/>
                  <a:ext cx="3249" cy="1227"/>
                  <a:chOff x="1046" y="2210"/>
                  <a:chExt cx="3249" cy="1227"/>
                </a:xfrm>
              </xdr:grpSpPr>
              <xdr:sp>
                <xdr:nvSpPr>
                  <xdr:cNvPr id="39" name="文本框 38"/>
                  <xdr:cNvSpPr txBox="1"/>
                </xdr:nvSpPr>
                <xdr:spPr>
                  <a:xfrm>
                    <a:off x="1046" y="2210"/>
                    <a:ext cx="1505" cy="1227"/>
                  </a:xfrm>
                  <a:prstGeom prst="rect">
                    <a:avLst/>
                  </a:prstGeom>
                  <a:noFill/>
                </xdr:spPr>
                <xdr:txBody>
                  <a:bodyPr wrap="square" rtlCol="0">
                    <a:spAutoFit/>
                  </a:bodyPr>
                  <a:lstStyle>
                    <a:defPPr>
                      <a:defRPr lang="zh-CN"/>
                    </a:defPPr>
                    <a:lvl1pPr marL="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marL="0" algn="l" eaLnBrk="1"/>
                    <a:r>
                      <a:rPr lang="en-US" altLang="zh-CN" sz="3800" b="1" kern="1200">
                        <a:solidFill>
                          <a:srgbClr val="FF2832"/>
                        </a:solidFill>
                        <a:latin typeface="黑体" panose="02010609060101010101" charset="-122"/>
                        <a:ea typeface="黑体" panose="02010609060101010101" charset="-122"/>
                        <a:cs typeface="Times New Roman" panose="02020603050405020304" pitchFamily="12"/>
                        <a:sym typeface="Times New Roman" panose="02020603050405020304" pitchFamily="12"/>
                      </a:rPr>
                      <a:t>02</a:t>
                    </a:r>
                    <a:endParaRPr lang="en-US" altLang="zh-CN" sz="3800" b="1" kern="1200">
                      <a:solidFill>
                        <a:srgbClr val="FF2832"/>
                      </a:solidFill>
                      <a:latin typeface="黑体" panose="02010609060101010101" charset="-122"/>
                      <a:ea typeface="黑体" panose="02010609060101010101" charset="-122"/>
                      <a:cs typeface="Times New Roman" panose="02020603050405020304" pitchFamily="12"/>
                      <a:sym typeface="Times New Roman" panose="02020603050405020304" pitchFamily="12"/>
                    </a:endParaRPr>
                  </a:p>
                </xdr:txBody>
              </xdr:sp>
              <xdr:sp>
                <xdr:nvSpPr>
                  <xdr:cNvPr id="40" name="文本框 39"/>
                  <xdr:cNvSpPr txBox="1"/>
                </xdr:nvSpPr>
                <xdr:spPr>
                  <a:xfrm>
                    <a:off x="2013" y="2404"/>
                    <a:ext cx="2282" cy="734"/>
                  </a:xfrm>
                  <a:prstGeom prst="rect">
                    <a:avLst/>
                  </a:prstGeom>
                  <a:noFill/>
                </xdr:spPr>
                <xdr:txBody>
                  <a:bodyPr wrap="square" rtlCol="0">
                    <a:spAutoFit/>
                  </a:bodyPr>
                  <a:lstStyle>
                    <a:defPPr>
                      <a:defRPr lang="zh-CN"/>
                    </a:defPPr>
                    <a:lvl1pPr marL="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100"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marL="0" algn="l" eaLnBrk="1"/>
                    <a:r>
                      <a:rPr lang="en-US" altLang="zh-CN" sz="2200" b="1" kern="1200">
                        <a:solidFill>
                          <a:srgbClr val="222222"/>
                        </a:solidFill>
                        <a:latin typeface="黑体" panose="02010609060101010101" charset="-122"/>
                        <a:ea typeface="黑体" panose="02010609060101010101" charset="-122"/>
                        <a:cs typeface="Times New Roman" panose="02020603050405020304" pitchFamily="12"/>
                        <a:sym typeface="Times New Roman" panose="02020603050405020304" pitchFamily="12"/>
                      </a:rPr>
                      <a:t>字体说明</a:t>
                    </a:r>
                    <a:endParaRPr lang="en-US" altLang="zh-CN" sz="2200" b="1" kern="1200">
                      <a:solidFill>
                        <a:srgbClr val="222222"/>
                      </a:solidFill>
                      <a:latin typeface="黑体" panose="02010609060101010101" charset="-122"/>
                      <a:ea typeface="黑体" panose="02010609060101010101" charset="-122"/>
                      <a:cs typeface="Times New Roman" panose="02020603050405020304" pitchFamily="12"/>
                      <a:sym typeface="Times New Roman" panose="02020603050405020304" pitchFamily="12"/>
                    </a:endParaRPr>
                  </a:p>
                </xdr:txBody>
              </xdr:sp>
            </xdr:grpSp>
          </xdr:grpSp>
        </xdr:grpSp>
        <xdr:grpSp>
          <xdr:nvGrpSpPr>
            <xdr:cNvPr id="41" name="组合 40"/>
            <xdr:cNvGrpSpPr/>
          </xdr:nvGrpSpPr>
          <xdr:grpSpPr>
            <a:xfrm>
              <a:off x="11384" y="9898"/>
              <a:ext cx="5115" cy="4220"/>
              <a:chOff x="8432" y="9476"/>
              <a:chExt cx="4625" cy="4444"/>
            </a:xfrm>
          </xdr:grpSpPr>
          <xdr:grpSp>
            <xdr:nvGrpSpPr>
              <xdr:cNvPr id="42" name="组合 61"/>
              <xdr:cNvGrpSpPr/>
            </xdr:nvGrpSpPr>
            <xdr:grpSpPr>
              <a:xfrm rot="0">
                <a:off x="8434" y="9476"/>
                <a:ext cx="3323" cy="1212"/>
                <a:chOff x="1213" y="2210"/>
                <a:chExt cx="3309" cy="1228"/>
              </a:xfrm>
            </xdr:grpSpPr>
            <xdr:sp>
              <xdr:nvSpPr>
                <xdr:cNvPr id="43" name="文本框 42"/>
                <xdr:cNvSpPr txBox="1"/>
              </xdr:nvSpPr>
              <xdr:spPr>
                <a:xfrm>
                  <a:off x="1213" y="2210"/>
                  <a:ext cx="1554" cy="1228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marL="0" algn="l" eaLnBrk="1"/>
                  <a:r>
                    <a:rPr lang="en-US" altLang="zh-CN" sz="3800" b="1" kern="1200">
                      <a:solidFill>
                        <a:srgbClr val="FF2832"/>
                      </a:solidFill>
                      <a:latin typeface="黑体" panose="02010609060101010101" charset="-122"/>
                      <a:ea typeface="黑体" panose="02010609060101010101" charset="-122"/>
                      <a:cs typeface="Times New Roman" panose="02020603050405020304" pitchFamily="12"/>
                      <a:sym typeface="Times New Roman" panose="02020603050405020304" pitchFamily="12"/>
                    </a:rPr>
                    <a:t>03</a:t>
                  </a:r>
                  <a:endParaRPr lang="en-US" altLang="zh-CN" sz="3800" b="1" kern="1200">
                    <a:solidFill>
                      <a:srgbClr val="FF2832"/>
                    </a:solidFill>
                    <a:latin typeface="黑体" panose="02010609060101010101" charset="-122"/>
                    <a:ea typeface="黑体" panose="02010609060101010101" charset="-122"/>
                    <a:cs typeface="Times New Roman" panose="02020603050405020304" pitchFamily="12"/>
                    <a:sym typeface="Times New Roman" panose="02020603050405020304" pitchFamily="12"/>
                  </a:endParaRPr>
                </a:p>
              </xdr:txBody>
            </xdr:sp>
            <xdr:sp>
              <xdr:nvSpPr>
                <xdr:cNvPr id="44" name="文本框 43"/>
                <xdr:cNvSpPr txBox="1"/>
              </xdr:nvSpPr>
              <xdr:spPr>
                <a:xfrm>
                  <a:off x="2236" y="2404"/>
                  <a:ext cx="2286" cy="73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marL="0" algn="l" eaLnBrk="1"/>
                  <a:r>
                    <a:rPr lang="en-US" altLang="zh-CN" sz="2200" b="1" kern="1200">
                      <a:solidFill>
                        <a:srgbClr val="222222"/>
                      </a:solidFill>
                      <a:latin typeface="黑体" panose="02010609060101010101" charset="-122"/>
                      <a:ea typeface="黑体" panose="02010609060101010101" charset="-122"/>
                      <a:cs typeface="Times New Roman" panose="02020603050405020304" pitchFamily="12"/>
                      <a:sym typeface="Times New Roman" panose="02020603050405020304" pitchFamily="12"/>
                    </a:rPr>
                    <a:t>素材说明</a:t>
                  </a:r>
                  <a:endParaRPr lang="en-US" altLang="zh-CN" sz="2200" b="1" kern="1200">
                    <a:solidFill>
                      <a:srgbClr val="222222"/>
                    </a:solidFill>
                    <a:latin typeface="黑体" panose="02010609060101010101" charset="-122"/>
                    <a:ea typeface="黑体" panose="02010609060101010101" charset="-122"/>
                    <a:cs typeface="Times New Roman" panose="02020603050405020304" pitchFamily="12"/>
                    <a:sym typeface="Times New Roman" panose="02020603050405020304" pitchFamily="12"/>
                  </a:endParaRPr>
                </a:p>
              </xdr:txBody>
            </xdr:sp>
          </xdr:grpSp>
          <xdr:grpSp>
            <xdr:nvGrpSpPr>
              <xdr:cNvPr id="45" name="组合 69"/>
              <xdr:cNvGrpSpPr/>
            </xdr:nvGrpSpPr>
            <xdr:grpSpPr>
              <a:xfrm rot="0">
                <a:off x="8443" y="10825"/>
                <a:ext cx="4614" cy="1848"/>
                <a:chOff x="7157" y="3565"/>
                <a:chExt cx="4598" cy="1868"/>
              </a:xfrm>
            </xdr:grpSpPr>
            <xdr:sp>
              <xdr:nvSpPr>
                <xdr:cNvPr id="46" name="文本框 45"/>
                <xdr:cNvSpPr txBox="1"/>
              </xdr:nvSpPr>
              <xdr:spPr>
                <a:xfrm>
                  <a:off x="7157" y="3565"/>
                  <a:ext cx="1289" cy="431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marL="0" algn="l" eaLnBrk="1"/>
                  <a:r>
                    <a:rPr lang="en-US" altLang="zh-CN" b="1" kern="1200">
                      <a:solidFill>
                        <a:srgbClr val="222222"/>
                      </a:solidFill>
                      <a:latin typeface="黑体" panose="02010609060101010101" charset="-122"/>
                      <a:ea typeface="黑体" panose="02010609060101010101" charset="-122"/>
                      <a:cs typeface="Times New Roman" panose="02020603050405020304" pitchFamily="12"/>
                      <a:sym typeface="Times New Roman" panose="02020603050405020304" pitchFamily="12"/>
                    </a:rPr>
                    <a:t>图片：</a:t>
                  </a:r>
                  <a:endParaRPr lang="en-US" altLang="zh-CN" b="1" kern="1200">
                    <a:solidFill>
                      <a:srgbClr val="222222"/>
                    </a:solidFill>
                    <a:latin typeface="黑体" panose="02010609060101010101" charset="-122"/>
                    <a:ea typeface="黑体" panose="02010609060101010101" charset="-122"/>
                    <a:cs typeface="Times New Roman" panose="02020603050405020304" pitchFamily="12"/>
                    <a:sym typeface="Times New Roman" panose="02020603050405020304" pitchFamily="12"/>
                  </a:endParaRPr>
                </a:p>
              </xdr:txBody>
            </xdr:sp>
            <xdr:sp>
              <xdr:nvSpPr>
                <xdr:cNvPr id="47" name="文本框 46"/>
                <xdr:cNvSpPr txBox="1"/>
              </xdr:nvSpPr>
              <xdr:spPr>
                <a:xfrm>
                  <a:off x="7157" y="4029"/>
                  <a:ext cx="4598" cy="140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marL="0" algn="l" eaLnBrk="1" fontAlgn="t">
                    <a:lnSpc>
                      <a:spcPct val="100000"/>
                    </a:lnSpc>
                  </a:pPr>
                  <a:r>
                    <a:rPr lang="zh-CN" altLang="en-US" sz="900" kern="1200">
                      <a:solidFill>
                        <a:srgbClr val="222222">
                          <a:alpha val="60000"/>
                        </a:srgbClr>
                      </a:solidFill>
                      <a:latin typeface="黑体" panose="02010609060101010101" charset="-122"/>
                      <a:ea typeface="黑体" panose="02010609060101010101" charset="-122"/>
                      <a:cs typeface="黑体" panose="02010609060101010101" charset="-122"/>
                      <a:sym typeface="+mn-ea"/>
                    </a:rPr>
                    <a:t>模板中使用的图片来源于【网站名称】，该图片具有CC0共享协议，您可在遵循CC0共享协议的情况下使用。</a:t>
                  </a:r>
                  <a:endParaRPr lang="zh-CN" altLang="en-US" sz="900" kern="1200">
                    <a:solidFill>
                      <a:srgbClr val="222222">
                        <a:alpha val="60000"/>
                      </a:srgbClr>
                    </a:solidFill>
                    <a:latin typeface="黑体" panose="02010609060101010101" charset="-122"/>
                    <a:ea typeface="黑体" panose="02010609060101010101" charset="-122"/>
                    <a:cs typeface="黑体" panose="02010609060101010101" charset="-122"/>
                    <a:sym typeface="+mn-ea"/>
                  </a:endParaRPr>
                </a:p>
                <a:p>
                  <a:pPr marL="0" algn="l" eaLnBrk="1" fontAlgn="t">
                    <a:lnSpc>
                      <a:spcPct val="100000"/>
                    </a:lnSpc>
                  </a:pPr>
                  <a:endParaRPr lang="zh-CN" altLang="en-US" sz="900" kern="1200">
                    <a:solidFill>
                      <a:srgbClr val="222222">
                        <a:alpha val="60000"/>
                      </a:srgbClr>
                    </a:solidFill>
                    <a:latin typeface="黑体" panose="02010609060101010101" charset="-122"/>
                    <a:ea typeface="黑体" panose="02010609060101010101" charset="-122"/>
                    <a:cs typeface="黑体" panose="02010609060101010101" charset="-122"/>
                    <a:sym typeface="+mn-ea"/>
                  </a:endParaRPr>
                </a:p>
                <a:p>
                  <a:pPr marL="0" algn="l" eaLnBrk="1" fontAlgn="t">
                    <a:lnSpc>
                      <a:spcPct val="100000"/>
                    </a:lnSpc>
                  </a:pPr>
                  <a:endParaRPr lang="zh-CN" altLang="en-US" sz="900" kern="1200">
                    <a:solidFill>
                      <a:srgbClr val="222222">
                        <a:alpha val="60000"/>
                      </a:srgbClr>
                    </a:solidFill>
                    <a:latin typeface="黑体" panose="02010609060101010101" charset="-122"/>
                    <a:ea typeface="黑体" panose="02010609060101010101" charset="-122"/>
                    <a:cs typeface="黑体" panose="02010609060101010101" charset="-122"/>
                    <a:sym typeface="+mn-ea"/>
                  </a:endParaRPr>
                </a:p>
                <a:p>
                  <a:pPr marL="0" algn="l" eaLnBrk="1" fontAlgn="t">
                    <a:lnSpc>
                      <a:spcPct val="100000"/>
                    </a:lnSpc>
                  </a:pPr>
                  <a:endParaRPr lang="zh-CN" altLang="en-US" sz="900" kern="1200">
                    <a:solidFill>
                      <a:srgbClr val="222222">
                        <a:alpha val="60000"/>
                      </a:srgbClr>
                    </a:solidFill>
                    <a:latin typeface="黑体" panose="02010609060101010101" charset="-122"/>
                    <a:ea typeface="黑体" panose="02010609060101010101" charset="-122"/>
                    <a:cs typeface="黑体" panose="02010609060101010101" charset="-122"/>
                    <a:sym typeface="+mn-ea"/>
                  </a:endParaRPr>
                </a:p>
              </xdr:txBody>
            </xdr:sp>
          </xdr:grpSp>
          <xdr:grpSp>
            <xdr:nvGrpSpPr>
              <xdr:cNvPr id="48" name="组合 77"/>
              <xdr:cNvGrpSpPr/>
            </xdr:nvGrpSpPr>
            <xdr:grpSpPr>
              <a:xfrm rot="0">
                <a:off x="8432" y="12608"/>
                <a:ext cx="4625" cy="1312"/>
                <a:chOff x="7146" y="5903"/>
                <a:chExt cx="4609" cy="1330"/>
              </a:xfrm>
            </xdr:grpSpPr>
            <xdr:sp>
              <xdr:nvSpPr>
                <xdr:cNvPr id="49" name="文本框 48"/>
                <xdr:cNvSpPr txBox="1"/>
              </xdr:nvSpPr>
              <xdr:spPr>
                <a:xfrm>
                  <a:off x="7171" y="5903"/>
                  <a:ext cx="1287" cy="431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marL="0" algn="l" eaLnBrk="1"/>
                  <a:r>
                    <a:rPr lang="en-US" altLang="zh-CN" b="1" kern="1200">
                      <a:solidFill>
                        <a:srgbClr val="222222"/>
                      </a:solidFill>
                      <a:latin typeface="黑体" panose="02010609060101010101" charset="-122"/>
                      <a:ea typeface="黑体" panose="02010609060101010101" charset="-122"/>
                      <a:cs typeface="Times New Roman" panose="02020603050405020304" pitchFamily="12"/>
                      <a:sym typeface="Times New Roman" panose="02020603050405020304" pitchFamily="12"/>
                    </a:rPr>
                    <a:t>素材：</a:t>
                  </a:r>
                  <a:endParaRPr lang="en-US" altLang="zh-CN" b="1" kern="1200">
                    <a:solidFill>
                      <a:srgbClr val="222222"/>
                    </a:solidFill>
                    <a:latin typeface="黑体" panose="02010609060101010101" charset="-122"/>
                    <a:ea typeface="黑体" panose="02010609060101010101" charset="-122"/>
                    <a:cs typeface="Times New Roman" panose="02020603050405020304" pitchFamily="12"/>
                    <a:sym typeface="Times New Roman" panose="02020603050405020304" pitchFamily="12"/>
                  </a:endParaRPr>
                </a:p>
              </xdr:txBody>
            </xdr:sp>
            <xdr:sp>
              <xdr:nvSpPr>
                <xdr:cNvPr id="50" name="文本框 49"/>
                <xdr:cNvSpPr txBox="1"/>
              </xdr:nvSpPr>
              <xdr:spPr>
                <a:xfrm>
                  <a:off x="7146" y="6322"/>
                  <a:ext cx="4609" cy="911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marL="0" algn="l" eaLnBrk="1" fontAlgn="t">
                    <a:lnSpc>
                      <a:spcPct val="100000"/>
                    </a:lnSpc>
                  </a:pPr>
                  <a:r>
                    <a:rPr lang="zh-CN" altLang="en-US" sz="900" kern="1200">
                      <a:solidFill>
                        <a:srgbClr val="222222">
                          <a:alpha val="60000"/>
                        </a:srgbClr>
                      </a:solidFill>
                      <a:latin typeface="黑体" panose="02010609060101010101" charset="-122"/>
                      <a:ea typeface="黑体" panose="02010609060101010101" charset="-122"/>
                      <a:cs typeface="黑体" panose="02010609060101010101" charset="-122"/>
                      <a:sym typeface="+mn-ea"/>
                    </a:rPr>
                    <a:t>模板中使用的素材来源于【网站名称】，该图片具有CC0共享协议，您可在遵循CC0共享协议的情况下使用。</a:t>
                  </a:r>
                  <a:endParaRPr lang="zh-CN" altLang="en-US" sz="900" kern="1200">
                    <a:solidFill>
                      <a:srgbClr val="222222">
                        <a:alpha val="60000"/>
                      </a:srgbClr>
                    </a:solidFill>
                    <a:latin typeface="黑体" panose="02010609060101010101" charset="-122"/>
                    <a:ea typeface="黑体" panose="02010609060101010101" charset="-122"/>
                    <a:cs typeface="黑体" panose="02010609060101010101" charset="-122"/>
                    <a:sym typeface="+mn-ea"/>
                  </a:endParaRPr>
                </a:p>
                <a:p>
                  <a:pPr marL="0" algn="l" eaLnBrk="1" fontAlgn="t">
                    <a:lnSpc>
                      <a:spcPct val="100000"/>
                    </a:lnSpc>
                  </a:pPr>
                  <a:endParaRPr lang="zh-CN" altLang="en-US" sz="900" kern="1200">
                    <a:solidFill>
                      <a:srgbClr val="222222">
                        <a:alpha val="60000"/>
                      </a:srgbClr>
                    </a:solidFill>
                    <a:latin typeface="黑体" panose="02010609060101010101" charset="-122"/>
                    <a:ea typeface="黑体" panose="02010609060101010101" charset="-122"/>
                    <a:cs typeface="黑体" panose="02010609060101010101" charset="-122"/>
                    <a:sym typeface="+mn-ea"/>
                  </a:endParaRPr>
                </a:p>
              </xdr:txBody>
            </xdr:sp>
          </xdr:grpSp>
        </xdr:grpSp>
        <xdr:grpSp>
          <xdr:nvGrpSpPr>
            <xdr:cNvPr id="51" name="组合 69"/>
            <xdr:cNvGrpSpPr/>
          </xdr:nvGrpSpPr>
          <xdr:grpSpPr>
            <a:xfrm rot="0">
              <a:off x="2563" y="4290"/>
              <a:ext cx="5175" cy="941"/>
              <a:chOff x="7139" y="3569"/>
              <a:chExt cx="4652" cy="1008"/>
            </a:xfrm>
          </xdr:grpSpPr>
          <xdr:sp>
            <xdr:nvSpPr>
              <xdr:cNvPr id="52" name="文本框 51"/>
              <xdr:cNvSpPr txBox="1"/>
            </xdr:nvSpPr>
            <xdr:spPr>
              <a:xfrm>
                <a:off x="7139" y="3569"/>
                <a:ext cx="3308" cy="441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algn="l" eaLnBrk="1"/>
                <a:r>
                  <a:rPr lang="en-US" altLang="zh-CN" b="1" kern="1200">
                    <a:solidFill>
                      <a:srgbClr val="222222"/>
                    </a:solidFill>
                    <a:latin typeface="黑体" panose="02010609060101010101" charset="-122"/>
                    <a:ea typeface="黑体" panose="02010609060101010101" charset="-122"/>
                    <a:cs typeface="黑体" panose="02010609060101010101" charset="-122"/>
                    <a:sym typeface="Times New Roman" panose="02020603050405020304" pitchFamily="12"/>
                  </a:rPr>
                  <a:t>· </a:t>
                </a:r>
                <a:r>
                  <a:rPr lang="zh-CN" altLang="en-US" b="1" kern="1200">
                    <a:solidFill>
                      <a:srgbClr val="222222"/>
                    </a:solidFill>
                    <a:latin typeface="黑体" panose="02010609060101010101" charset="-122"/>
                    <a:ea typeface="黑体" panose="02010609060101010101" charset="-122"/>
                    <a:cs typeface="黑体" panose="02010609060101010101" charset="-122"/>
                    <a:sym typeface="Times New Roman" panose="02020603050405020304" pitchFamily="12"/>
                  </a:rPr>
                  <a:t>如何撤销工作表保护？</a:t>
                </a:r>
                <a:endParaRPr lang="en-US" altLang="zh-CN" kern="100">
                  <a:latin typeface="黑体" panose="02010609060101010101" charset="-122"/>
                  <a:ea typeface="黑体" panose="02010609060101010101" charset="-122"/>
                  <a:cs typeface="黑体" panose="02010609060101010101" charset="-122"/>
                  <a:sym typeface="Times New Roman" panose="02020603050405020304" pitchFamily="12"/>
                </a:endParaRPr>
              </a:p>
            </xdr:txBody>
          </xdr:sp>
          <xdr:sp>
            <xdr:nvSpPr>
              <xdr:cNvPr id="53" name="文本框 52"/>
              <xdr:cNvSpPr txBox="1"/>
            </xdr:nvSpPr>
            <xdr:spPr>
              <a:xfrm>
                <a:off x="7197" y="3960"/>
                <a:ext cx="4594" cy="617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algn="l" eaLnBrk="1" fontAlgn="t">
                  <a:lnSpc>
                    <a:spcPct val="100000"/>
                  </a:lnSpc>
                </a:pPr>
                <a:r>
                  <a:rPr lang="en-US" altLang="zh-CN" sz="900" kern="1200">
                    <a:solidFill>
                      <a:srgbClr val="222222">
                        <a:alpha val="60000"/>
                      </a:srgbClr>
                    </a:solidFill>
                    <a:latin typeface="黑体" panose="02010609060101010101" charset="-122"/>
                    <a:ea typeface="黑体" panose="02010609060101010101" charset="-122"/>
                    <a:cs typeface="黑体" panose="02010609060101010101" charset="-122"/>
                    <a:sym typeface="Times New Roman" panose="02020603050405020304" pitchFamily="12"/>
                  </a:rPr>
                  <a:t>1</a:t>
                </a:r>
                <a:r>
                  <a:rPr lang="zh-CN" altLang="en-US" sz="900" kern="1200">
                    <a:solidFill>
                      <a:srgbClr val="222222">
                        <a:alpha val="60000"/>
                      </a:srgbClr>
                    </a:solidFill>
                    <a:latin typeface="黑体" panose="02010609060101010101" charset="-122"/>
                    <a:ea typeface="黑体" panose="02010609060101010101" charset="-122"/>
                    <a:cs typeface="黑体" panose="02010609060101010101" charset="-122"/>
                    <a:sym typeface="Times New Roman" panose="02020603050405020304" pitchFamily="12"/>
                  </a:rPr>
                  <a:t>、</a:t>
                </a:r>
                <a:r>
                  <a:rPr lang="en-US" altLang="zh-CN" sz="900" kern="1200">
                    <a:solidFill>
                      <a:srgbClr val="222222">
                        <a:alpha val="60000"/>
                      </a:srgbClr>
                    </a:solidFill>
                    <a:latin typeface="黑体" panose="02010609060101010101" charset="-122"/>
                    <a:ea typeface="黑体" panose="02010609060101010101" charset="-122"/>
                    <a:cs typeface="黑体" panose="02010609060101010101" charset="-122"/>
                    <a:sym typeface="Times New Roman" panose="02020603050405020304" pitchFamily="12"/>
                  </a:rPr>
                  <a:t>选中对应工作表</a:t>
                </a:r>
                <a:r>
                  <a:rPr lang="zh-CN" altLang="en-US" sz="900" kern="1200">
                    <a:solidFill>
                      <a:srgbClr val="222222">
                        <a:alpha val="60000"/>
                      </a:srgbClr>
                    </a:solidFill>
                    <a:latin typeface="黑体" panose="02010609060101010101" charset="-122"/>
                    <a:ea typeface="黑体" panose="02010609060101010101" charset="-122"/>
                    <a:cs typeface="黑体" panose="02010609060101010101" charset="-122"/>
                    <a:sym typeface="Times New Roman" panose="02020603050405020304" pitchFamily="12"/>
                  </a:rPr>
                  <a:t>。</a:t>
                </a:r>
                <a:endParaRPr lang="en-US" altLang="zh-CN" sz="900" kern="1200">
                  <a:solidFill>
                    <a:srgbClr val="222222">
                      <a:alpha val="60000"/>
                    </a:srgbClr>
                  </a:solidFill>
                  <a:latin typeface="黑体" panose="02010609060101010101" charset="-122"/>
                  <a:ea typeface="黑体" panose="02010609060101010101" charset="-122"/>
                  <a:cs typeface="黑体" panose="02010609060101010101" charset="-122"/>
                  <a:sym typeface="Times New Roman" panose="02020603050405020304" pitchFamily="12"/>
                </a:endParaRPr>
              </a:p>
              <a:p>
                <a:pPr marL="0" algn="l" eaLnBrk="1" fontAlgn="t">
                  <a:lnSpc>
                    <a:spcPct val="100000"/>
                  </a:lnSpc>
                </a:pPr>
                <a:r>
                  <a:rPr lang="en-US" altLang="zh-CN" sz="900" kern="1200">
                    <a:solidFill>
                      <a:srgbClr val="222222">
                        <a:alpha val="60000"/>
                      </a:srgbClr>
                    </a:solidFill>
                    <a:latin typeface="黑体" panose="02010609060101010101" charset="-122"/>
                    <a:ea typeface="黑体" panose="02010609060101010101" charset="-122"/>
                    <a:cs typeface="黑体" panose="02010609060101010101" charset="-122"/>
                    <a:sym typeface="Times New Roman" panose="02020603050405020304" pitchFamily="12"/>
                  </a:rPr>
                  <a:t>2</a:t>
                </a:r>
                <a:r>
                  <a:rPr lang="zh-CN" altLang="en-US" sz="900" kern="1200">
                    <a:solidFill>
                      <a:srgbClr val="222222">
                        <a:alpha val="60000"/>
                      </a:srgbClr>
                    </a:solidFill>
                    <a:latin typeface="黑体" panose="02010609060101010101" charset="-122"/>
                    <a:ea typeface="黑体" panose="02010609060101010101" charset="-122"/>
                    <a:cs typeface="黑体" panose="02010609060101010101" charset="-122"/>
                    <a:sym typeface="Times New Roman" panose="02020603050405020304" pitchFamily="12"/>
                  </a:rPr>
                  <a:t>、</a:t>
                </a:r>
                <a:r>
                  <a:rPr lang="en-US" altLang="zh-CN" sz="900" kern="1200">
                    <a:solidFill>
                      <a:srgbClr val="222222">
                        <a:alpha val="60000"/>
                      </a:srgbClr>
                    </a:solidFill>
                    <a:latin typeface="黑体" panose="02010609060101010101" charset="-122"/>
                    <a:ea typeface="黑体" panose="02010609060101010101" charset="-122"/>
                    <a:cs typeface="黑体" panose="02010609060101010101" charset="-122"/>
                    <a:sym typeface="Times New Roman" panose="02020603050405020304" pitchFamily="12"/>
                  </a:rPr>
                  <a:t>点击：「审阅---撤销工作表」保护</a:t>
                </a:r>
                <a:r>
                  <a:rPr lang="zh-CN" altLang="en-US" sz="900" kern="1200">
                    <a:solidFill>
                      <a:srgbClr val="222222">
                        <a:alpha val="60000"/>
                      </a:srgbClr>
                    </a:solidFill>
                    <a:latin typeface="黑体" panose="02010609060101010101" charset="-122"/>
                    <a:ea typeface="黑体" panose="02010609060101010101" charset="-122"/>
                    <a:cs typeface="黑体" panose="02010609060101010101" charset="-122"/>
                    <a:sym typeface="Times New Roman" panose="02020603050405020304" pitchFamily="12"/>
                  </a:rPr>
                  <a:t>。</a:t>
                </a:r>
                <a:endParaRPr lang="en-US" altLang="zh-CN" sz="900" kern="1200">
                  <a:solidFill>
                    <a:srgbClr val="222222">
                      <a:alpha val="60000"/>
                    </a:srgbClr>
                  </a:solidFill>
                  <a:latin typeface="黑体" panose="02010609060101010101" charset="-122"/>
                  <a:ea typeface="黑体" panose="02010609060101010101" charset="-122"/>
                  <a:cs typeface="黑体" panose="02010609060101010101" charset="-122"/>
                  <a:sym typeface="Times New Roman" panose="02020603050405020304" pitchFamily="12"/>
                </a:endParaRPr>
              </a:p>
            </xdr:txBody>
          </xdr:sp>
        </xdr:grpSp>
        <xdr:grpSp>
          <xdr:nvGrpSpPr>
            <xdr:cNvPr id="54" name="组合 77"/>
            <xdr:cNvGrpSpPr/>
          </xdr:nvGrpSpPr>
          <xdr:grpSpPr>
            <a:xfrm rot="0">
              <a:off x="2545" y="6825"/>
              <a:ext cx="6112" cy="948"/>
              <a:chOff x="7127" y="5903"/>
              <a:chExt cx="5482" cy="1014"/>
            </a:xfrm>
          </xdr:grpSpPr>
          <xdr:sp>
            <xdr:nvSpPr>
              <xdr:cNvPr id="55" name="文本框 54"/>
              <xdr:cNvSpPr txBox="1"/>
            </xdr:nvSpPr>
            <xdr:spPr>
              <a:xfrm>
                <a:off x="7127" y="5903"/>
                <a:ext cx="2426" cy="438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algn="l" eaLnBrk="1"/>
                <a:r>
                  <a:rPr lang="en-US" altLang="zh-CN" b="1" kern="1200">
                    <a:solidFill>
                      <a:srgbClr val="222222"/>
                    </a:solidFill>
                    <a:latin typeface="黑体" panose="02010609060101010101" charset="-122"/>
                    <a:ea typeface="黑体" panose="02010609060101010101" charset="-122"/>
                    <a:cs typeface="黑体" panose="02010609060101010101" charset="-122"/>
                    <a:sym typeface="Times New Roman" panose="02020603050405020304" pitchFamily="12"/>
                  </a:rPr>
                  <a:t>· </a:t>
                </a:r>
                <a:r>
                  <a:rPr lang="zh-CN" altLang="en-US" b="1" kern="1200">
                    <a:solidFill>
                      <a:srgbClr val="222222"/>
                    </a:solidFill>
                    <a:latin typeface="黑体" panose="02010609060101010101" charset="-122"/>
                    <a:ea typeface="黑体" panose="02010609060101010101" charset="-122"/>
                    <a:cs typeface="黑体" panose="02010609060101010101" charset="-122"/>
                    <a:sym typeface="Times New Roman" panose="02020603050405020304" pitchFamily="12"/>
                  </a:rPr>
                  <a:t>如何增加行数？</a:t>
                </a:r>
                <a:endParaRPr lang="en-US" altLang="zh-CN" kern="100">
                  <a:latin typeface="黑体" panose="02010609060101010101" charset="-122"/>
                  <a:ea typeface="黑体" panose="02010609060101010101" charset="-122"/>
                  <a:cs typeface="黑体" panose="02010609060101010101" charset="-122"/>
                  <a:sym typeface="Times New Roman" panose="02020603050405020304" pitchFamily="12"/>
                </a:endParaRPr>
              </a:p>
            </xdr:txBody>
          </xdr:sp>
          <xdr:sp>
            <xdr:nvSpPr>
              <xdr:cNvPr id="56" name="文本框 55"/>
              <xdr:cNvSpPr txBox="1"/>
            </xdr:nvSpPr>
            <xdr:spPr>
              <a:xfrm>
                <a:off x="7197" y="6292"/>
                <a:ext cx="5412" cy="625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algn="l" eaLnBrk="1" fontAlgn="t">
                  <a:lnSpc>
                    <a:spcPct val="100000"/>
                  </a:lnSpc>
                </a:pPr>
                <a:r>
                  <a:rPr lang="en-US" altLang="zh-CN" sz="900" kern="1200">
                    <a:solidFill>
                      <a:srgbClr val="222222">
                        <a:alpha val="60000"/>
                      </a:srgbClr>
                    </a:solidFill>
                    <a:latin typeface="黑体" panose="02010609060101010101" charset="-122"/>
                    <a:ea typeface="黑体" panose="02010609060101010101" charset="-122"/>
                    <a:cs typeface="黑体" panose="02010609060101010101" charset="-122"/>
                    <a:sym typeface="Times New Roman" panose="02020603050405020304" pitchFamily="12"/>
                  </a:rPr>
                  <a:t>1</a:t>
                </a:r>
                <a:r>
                  <a:rPr lang="zh-CN" altLang="en-US" sz="900" kern="1200">
                    <a:solidFill>
                      <a:srgbClr val="222222">
                        <a:alpha val="60000"/>
                      </a:srgbClr>
                    </a:solidFill>
                    <a:latin typeface="黑体" panose="02010609060101010101" charset="-122"/>
                    <a:ea typeface="黑体" panose="02010609060101010101" charset="-122"/>
                    <a:cs typeface="黑体" panose="02010609060101010101" charset="-122"/>
                    <a:sym typeface="Times New Roman" panose="02020603050405020304" pitchFamily="12"/>
                  </a:rPr>
                  <a:t>、选中最后一行，鼠标放在选中区域右下角。</a:t>
                </a:r>
                <a:endParaRPr lang="en-US" altLang="zh-CN" sz="900" kern="1200">
                  <a:solidFill>
                    <a:srgbClr val="222222">
                      <a:alpha val="60000"/>
                    </a:srgbClr>
                  </a:solidFill>
                  <a:latin typeface="黑体" panose="02010609060101010101" charset="-122"/>
                  <a:ea typeface="黑体" panose="02010609060101010101" charset="-122"/>
                  <a:cs typeface="黑体" panose="02010609060101010101" charset="-122"/>
                  <a:sym typeface="Times New Roman" panose="02020603050405020304" pitchFamily="12"/>
                </a:endParaRPr>
              </a:p>
              <a:p>
                <a:pPr marL="0" algn="l" eaLnBrk="1" fontAlgn="t">
                  <a:lnSpc>
                    <a:spcPct val="100000"/>
                  </a:lnSpc>
                </a:pPr>
                <a:r>
                  <a:rPr lang="en-US" altLang="zh-CN" sz="900" kern="1200">
                    <a:solidFill>
                      <a:srgbClr val="222222">
                        <a:alpha val="60000"/>
                      </a:srgbClr>
                    </a:solidFill>
                    <a:latin typeface="黑体" panose="02010609060101010101" charset="-122"/>
                    <a:ea typeface="黑体" panose="02010609060101010101" charset="-122"/>
                    <a:cs typeface="黑体" panose="02010609060101010101" charset="-122"/>
                    <a:sym typeface="Times New Roman" panose="02020603050405020304" pitchFamily="12"/>
                  </a:rPr>
                  <a:t>2</a:t>
                </a:r>
                <a:r>
                  <a:rPr lang="zh-CN" altLang="en-US" sz="900" kern="1200">
                    <a:solidFill>
                      <a:srgbClr val="222222">
                        <a:alpha val="60000"/>
                      </a:srgbClr>
                    </a:solidFill>
                    <a:latin typeface="黑体" panose="02010609060101010101" charset="-122"/>
                    <a:ea typeface="黑体" panose="02010609060101010101" charset="-122"/>
                    <a:cs typeface="黑体" panose="02010609060101010101" charset="-122"/>
                    <a:sym typeface="Times New Roman" panose="02020603050405020304" pitchFamily="12"/>
                  </a:rPr>
                  <a:t>、当鼠标箭头变成黑色十字形时，点击鼠标左键下拉即可</a:t>
                </a:r>
                <a:r>
                  <a:rPr lang="en-US" altLang="zh-CN" sz="900" kern="1200">
                    <a:solidFill>
                      <a:srgbClr val="222222">
                        <a:alpha val="60000"/>
                      </a:srgbClr>
                    </a:solidFill>
                    <a:latin typeface="黑体" panose="02010609060101010101" charset="-122"/>
                    <a:ea typeface="黑体" panose="02010609060101010101" charset="-122"/>
                    <a:cs typeface="黑体" panose="02010609060101010101" charset="-122"/>
                    <a:sym typeface="Times New Roman" panose="02020603050405020304" pitchFamily="12"/>
                  </a:rPr>
                  <a:t>。</a:t>
                </a:r>
                <a:endParaRPr lang="en-US" altLang="zh-CN" sz="900" kern="1200">
                  <a:solidFill>
                    <a:srgbClr val="222222">
                      <a:alpha val="60000"/>
                    </a:srgbClr>
                  </a:solidFill>
                  <a:latin typeface="黑体" panose="02010609060101010101" charset="-122"/>
                  <a:ea typeface="黑体" panose="02010609060101010101" charset="-122"/>
                  <a:cs typeface="黑体" panose="02010609060101010101" charset="-122"/>
                  <a:sym typeface="Times New Roman" panose="02020603050405020304" pitchFamily="12"/>
                </a:endParaRPr>
              </a:p>
            </xdr:txBody>
          </xdr:sp>
        </xdr:grpSp>
        <xdr:pic>
          <xdr:nvPicPr>
            <xdr:cNvPr id="57" name="图片 56" descr="WPS图片编辑4"/>
            <xdr:cNvPicPr>
              <a:picLocks noChangeAspect="1"/>
            </xdr:cNvPicPr>
          </xdr:nvPicPr>
          <xdr:blipFill>
            <a:blip r:embed="rId2"/>
            <a:stretch>
              <a:fillRect/>
            </a:stretch>
          </xdr:blipFill>
          <xdr:spPr>
            <a:xfrm>
              <a:off x="2738" y="5322"/>
              <a:ext cx="7079" cy="1043"/>
            </a:xfrm>
            <a:prstGeom prst="rect">
              <a:avLst/>
            </a:prstGeom>
            <a:effectLst>
              <a:outerShdw blurRad="38100" sx="101000" sy="101000" algn="ctr" rotWithShape="0">
                <a:schemeClr val="bg1">
                  <a:lumMod val="75000"/>
                  <a:alpha val="40000"/>
                </a:schemeClr>
              </a:outerShdw>
            </a:effectLst>
          </xdr:spPr>
        </xdr:pic>
        <xdr:sp>
          <xdr:nvSpPr>
            <xdr:cNvPr id="58" name="文本框 57"/>
            <xdr:cNvSpPr txBox="1"/>
          </xdr:nvSpPr>
          <xdr:spPr>
            <a:xfrm>
              <a:off x="2561" y="9631"/>
              <a:ext cx="4905" cy="39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algn="l" eaLnBrk="1"/>
              <a:r>
                <a:rPr lang="en-US" altLang="zh-CN" b="1" kern="1200">
                  <a:solidFill>
                    <a:srgbClr val="222222"/>
                  </a:solidFill>
                  <a:latin typeface="黑体" panose="02010609060101010101" charset="-122"/>
                  <a:ea typeface="黑体" panose="02010609060101010101" charset="-122"/>
                  <a:cs typeface="黑体" panose="02010609060101010101" charset="-122"/>
                  <a:sym typeface="Times New Roman" panose="02020603050405020304" pitchFamily="12"/>
                </a:rPr>
                <a:t>· </a:t>
              </a:r>
              <a:r>
                <a:rPr lang="zh-CN" altLang="en-US" b="1" kern="1200">
                  <a:solidFill>
                    <a:srgbClr val="222222"/>
                  </a:solidFill>
                  <a:latin typeface="黑体" panose="02010609060101010101" charset="-122"/>
                  <a:ea typeface="黑体" panose="02010609060101010101" charset="-122"/>
                  <a:cs typeface="黑体" panose="02010609060101010101" charset="-122"/>
                  <a:sym typeface="Times New Roman" panose="02020603050405020304" pitchFamily="12"/>
                </a:rPr>
                <a:t>请在此处输入表格使用说明问题。</a:t>
              </a:r>
              <a:endParaRPr lang="en-US" altLang="zh-CN" kern="100"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endParaRPr>
            </a:p>
          </xdr:txBody>
        </xdr:sp>
        <xdr:sp>
          <xdr:nvSpPr>
            <xdr:cNvPr id="59" name="文本框 58"/>
            <xdr:cNvSpPr txBox="1"/>
          </xdr:nvSpPr>
          <xdr:spPr>
            <a:xfrm>
              <a:off x="11421" y="8177"/>
              <a:ext cx="5188" cy="1519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 fontAlgn="auto">
                <a:lnSpc>
                  <a:spcPct val="150000"/>
                </a:lnSpc>
              </a:pPr>
              <a:r>
                <a:rPr lang="zh-CN" altLang="en-US" sz="700">
                  <a:solidFill>
                    <a:srgbClr val="222222">
                      <a:alpha val="60000"/>
                    </a:srgbClr>
                  </a:solidFill>
                  <a:latin typeface="黑体" panose="02010609060101010101" charset="-122"/>
                  <a:ea typeface="黑体" panose="02010609060101010101" charset="-122"/>
                  <a:cs typeface="黑体" panose="02010609060101010101" charset="-122"/>
                </a:rPr>
                <a:t>【说明】</a:t>
              </a:r>
              <a:endParaRPr lang="zh-CN" altLang="en-US" sz="7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endParaRPr>
            </a:p>
            <a:p>
              <a:pPr marL="39370" algn="l" fontAlgn="auto">
                <a:lnSpc>
                  <a:spcPct val="200000"/>
                </a:lnSpc>
              </a:pPr>
              <a:r>
                <a:rPr sz="700">
                  <a:solidFill>
                    <a:srgbClr val="222222">
                      <a:alpha val="60000"/>
                    </a:srgbClr>
                  </a:solidFill>
                  <a:latin typeface="黑体" panose="02010609060101010101" charset="-122"/>
                  <a:ea typeface="黑体" panose="02010609060101010101" charset="-122"/>
                  <a:cs typeface="黑体" panose="02010609060101010101" charset="-122"/>
                  <a:sym typeface="+mn-ea"/>
                </a:rPr>
                <a:t>模板中使用的字体仅限于个人学习、研究或欣赏目的使用，如需商用请您自行向版权方购买、获取商用版权。</a:t>
              </a:r>
              <a:endParaRPr lang="zh-CN" altLang="en-US" sz="7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+mn-ea"/>
              </a:endParaRPr>
            </a:p>
          </xdr:txBody>
        </xdr:sp>
      </xdr:grpSp>
      <xdr:sp>
        <xdr:nvSpPr>
          <xdr:cNvPr id="60" name="文本框 59"/>
          <xdr:cNvSpPr txBox="1"/>
        </xdr:nvSpPr>
        <xdr:spPr>
          <a:xfrm>
            <a:off x="751" y="9526"/>
            <a:ext cx="7403" cy="4745"/>
          </a:xfrm>
          <a:prstGeom prst="rect">
            <a:avLst/>
          </a:prstGeom>
          <a:noFill/>
        </xdr:spPr>
        <xdr:txBody>
          <a:bodyPr wrap="square" rtlCol="0"/>
          <a:lstStyle>
            <a:defPPr>
              <a:defRPr lang="zh-CN"/>
            </a:defPPr>
            <a:lvl1pPr marL="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algn="l" eaLnBrk="1" fontAlgn="t">
              <a:lnSpc>
                <a:spcPct val="100000"/>
              </a:lnSpc>
            </a:pPr>
            <a:r>
              <a:rPr lang="zh-CN" altLang="en-US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+mn-ea"/>
              </a:rPr>
              <a:t>1、使用此表需先在《员工信息表》中录相关信息，便于后面各表格的使用。</a:t>
            </a:r>
            <a:endParaRPr lang="zh-CN" altLang="en-US" sz="900" kern="1200">
              <a:solidFill>
                <a:srgbClr val="222222">
                  <a:alpha val="60000"/>
                </a:srgbClr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+mn-ea"/>
            </a:endParaRPr>
          </a:p>
          <a:p>
            <a:pPr marL="0" algn="l" eaLnBrk="1" fontAlgn="t">
              <a:lnSpc>
                <a:spcPct val="100000"/>
              </a:lnSpc>
            </a:pPr>
            <a:endParaRPr lang="en-US" altLang="zh-CN" sz="900" kern="1200">
              <a:solidFill>
                <a:srgbClr val="222222">
                  <a:alpha val="60000"/>
                </a:srgbClr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+mn-ea"/>
            </a:endParaRPr>
          </a:p>
          <a:p>
            <a:pPr marL="0" algn="l" eaLnBrk="1" fontAlgn="t">
              <a:lnSpc>
                <a:spcPct val="100000"/>
              </a:lnSpc>
            </a:pPr>
            <a:r>
              <a:rPr lang="en-US" altLang="zh-CN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+mn-ea"/>
              </a:rPr>
              <a:t>2、1-12月的工资表格中职别、单价、应发工资、借支金额和未付工资是公式自动计算无需录入，其它根据实际情况有序录入即可；本月应发工资</a:t>
            </a:r>
            <a:r>
              <a:rPr lang="zh-CN" altLang="en-US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+mn-ea"/>
              </a:rPr>
              <a:t>、本月借支总额和本月未付总额自动统计；</a:t>
            </a:r>
            <a:endParaRPr lang="zh-CN" altLang="en-US" sz="900" kern="1200">
              <a:solidFill>
                <a:srgbClr val="222222">
                  <a:alpha val="60000"/>
                </a:srgbClr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+mn-ea"/>
            </a:endParaRPr>
          </a:p>
          <a:p>
            <a:pPr marL="0" algn="l" eaLnBrk="1" fontAlgn="t">
              <a:lnSpc>
                <a:spcPct val="100000"/>
              </a:lnSpc>
            </a:pPr>
            <a:endParaRPr lang="zh-CN" altLang="en-US" sz="900" kern="1200">
              <a:solidFill>
                <a:srgbClr val="222222">
                  <a:alpha val="60000"/>
                </a:srgbClr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+mn-ea"/>
            </a:endParaRPr>
          </a:p>
          <a:p>
            <a:pPr marL="0" algn="l" eaLnBrk="1" fontAlgn="t">
              <a:lnSpc>
                <a:spcPct val="100000"/>
              </a:lnSpc>
            </a:pPr>
            <a:r>
              <a:rPr lang="zh-CN" altLang="en-US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+mn-ea"/>
              </a:rPr>
              <a:t>3、《借支明细表》中月份、日期、姓名、借款方式均为下拉菜单选择方式录入。</a:t>
            </a:r>
            <a:endParaRPr lang="zh-CN" altLang="en-US" sz="900" kern="1200">
              <a:solidFill>
                <a:srgbClr val="222222">
                  <a:alpha val="60000"/>
                </a:srgbClr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+mn-ea"/>
            </a:endParaRPr>
          </a:p>
          <a:p>
            <a:pPr marL="0" algn="l" eaLnBrk="1" fontAlgn="t">
              <a:lnSpc>
                <a:spcPct val="100000"/>
              </a:lnSpc>
            </a:pPr>
            <a:endParaRPr lang="zh-CN" altLang="en-US" sz="900" kern="1200">
              <a:solidFill>
                <a:srgbClr val="222222">
                  <a:alpha val="60000"/>
                </a:srgbClr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+mn-ea"/>
            </a:endParaRPr>
          </a:p>
          <a:p>
            <a:pPr marL="0" algn="l" eaLnBrk="1" fontAlgn="t">
              <a:lnSpc>
                <a:spcPct val="100000"/>
              </a:lnSpc>
            </a:pPr>
            <a:r>
              <a:rPr lang="zh-CN" altLang="en-US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+mn-ea"/>
              </a:rPr>
              <a:t>4、《工资结算表》中选择员工姓名，左侧表格中即可自动计算出该员工12个月的出勤及工资情况，右侧表格中选择起止月份，即可查询出该员工在这期间所有的借支记录。</a:t>
            </a:r>
            <a:endParaRPr lang="zh-CN" altLang="en-US" sz="900" kern="1200">
              <a:solidFill>
                <a:srgbClr val="222222">
                  <a:alpha val="60000"/>
                </a:srgbClr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+mn-ea"/>
            </a:endParaRPr>
          </a:p>
          <a:p>
            <a:pPr marL="0" algn="l" eaLnBrk="1" fontAlgn="t">
              <a:lnSpc>
                <a:spcPct val="100000"/>
              </a:lnSpc>
            </a:pPr>
            <a:endParaRPr lang="zh-CN" altLang="en-US" sz="900" kern="1200">
              <a:solidFill>
                <a:srgbClr val="222222">
                  <a:alpha val="60000"/>
                </a:srgbClr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+mn-ea"/>
            </a:endParaRPr>
          </a:p>
          <a:p>
            <a:pPr marL="0" algn="l" eaLnBrk="1" fontAlgn="t">
              <a:lnSpc>
                <a:spcPct val="100000"/>
              </a:lnSpc>
            </a:pPr>
            <a:r>
              <a:rPr lang="zh-CN" altLang="en-US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+mn-ea"/>
              </a:rPr>
              <a:t>5、工资汇总表为公式计算，无需录入</a:t>
            </a:r>
            <a:endParaRPr lang="zh-CN" altLang="en-US" sz="900" kern="1200">
              <a:solidFill>
                <a:srgbClr val="222222">
                  <a:alpha val="60000"/>
                </a:srgbClr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+mn-ea"/>
            </a:endParaRPr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191135</xdr:colOff>
      <xdr:row>9</xdr:row>
      <xdr:rowOff>15875</xdr:rowOff>
    </xdr:from>
    <xdr:to>
      <xdr:col>0</xdr:col>
      <xdr:colOff>1273810</xdr:colOff>
      <xdr:row>33</xdr:row>
      <xdr:rowOff>107315</xdr:rowOff>
    </xdr:to>
    <xdr:grpSp>
      <xdr:nvGrpSpPr>
        <xdr:cNvPr id="2" name="组合 1"/>
        <xdr:cNvGrpSpPr/>
      </xdr:nvGrpSpPr>
      <xdr:grpSpPr>
        <a:xfrm>
          <a:off x="191135" y="2555875"/>
          <a:ext cx="1082675" cy="5882640"/>
          <a:chOff x="15435" y="62"/>
          <a:chExt cx="1808" cy="10012"/>
        </a:xfrm>
        <a:noFill/>
        <a:effectLst>
          <a:outerShdw blurRad="50800" dist="38100" dir="5400000" algn="t" rotWithShape="0">
            <a:prstClr val="black">
              <a:alpha val="40000"/>
            </a:prstClr>
          </a:outerShdw>
        </a:effectLst>
      </xdr:grpSpPr>
      <xdr:sp>
        <xdr:nvSpPr>
          <xdr:cNvPr id="3" name="圆角矩形 2">
            <a:hlinkClick xmlns:r="http://schemas.openxmlformats.org/officeDocument/2006/relationships" r:id="rId1"/>
          </xdr:cNvPr>
          <xdr:cNvSpPr/>
        </xdr:nvSpPr>
        <xdr:spPr>
          <a:xfrm>
            <a:off x="15435" y="3428"/>
            <a:ext cx="1809" cy="475"/>
          </a:xfrm>
          <a:prstGeom prst="roundRect">
            <a:avLst/>
          </a:prstGeom>
          <a:noFill/>
          <a:ln w="12700">
            <a:noFill/>
          </a:ln>
          <a:extLst>
            <a:ext uri="{909E8E84-426E-40DD-AFC4-6F175D3DCCD1}">
              <a14:hiddenFill xmlns:a14="http://schemas.microsoft.com/office/drawing/2010/main">
                <a:grpFill/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一月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23" name="圆角矩形 22">
            <a:hlinkClick xmlns:r="http://schemas.openxmlformats.org/officeDocument/2006/relationships" r:id="rId2"/>
          </xdr:cNvPr>
          <xdr:cNvSpPr/>
        </xdr:nvSpPr>
        <xdr:spPr>
          <a:xfrm>
            <a:off x="15435" y="4570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931AF"/>
                </a:gs>
                <a:gs pos="100000">
                  <a:srgbClr val="5F238D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三月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24" name="圆角矩形 23">
            <a:hlinkClick xmlns:r="http://schemas.openxmlformats.org/officeDocument/2006/relationships" r:id="rId3"/>
          </xdr:cNvPr>
          <xdr:cNvSpPr/>
        </xdr:nvSpPr>
        <xdr:spPr>
          <a:xfrm>
            <a:off x="15435" y="3999"/>
            <a:ext cx="1809" cy="475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931AF"/>
                </a:gs>
                <a:gs pos="100000">
                  <a:srgbClr val="5F238D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  <a:sym typeface="+mn-ea"/>
              </a:rPr>
              <a:t>二月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  <a:sym typeface="+mn-ea"/>
            </a:endParaRPr>
          </a:p>
        </xdr:txBody>
      </xdr:sp>
      <xdr:sp>
        <xdr:nvSpPr>
          <xdr:cNvPr id="25" name="圆角矩形 24">
            <a:hlinkClick xmlns:r="http://schemas.openxmlformats.org/officeDocument/2006/relationships" r:id="rId4"/>
          </xdr:cNvPr>
          <xdr:cNvSpPr/>
        </xdr:nvSpPr>
        <xdr:spPr>
          <a:xfrm>
            <a:off x="15435" y="5136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931AF"/>
                </a:gs>
                <a:gs pos="100000">
                  <a:srgbClr val="5F238D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四月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26" name="圆角矩形 25">
            <a:hlinkClick xmlns:r="http://schemas.openxmlformats.org/officeDocument/2006/relationships" r:id="rId5"/>
          </xdr:cNvPr>
          <xdr:cNvSpPr/>
        </xdr:nvSpPr>
        <xdr:spPr>
          <a:xfrm>
            <a:off x="15435" y="5702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931AF"/>
                </a:gs>
                <a:gs pos="100000">
                  <a:srgbClr val="5F238D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五月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27" name="圆角矩形 26">
            <a:hlinkClick xmlns:r="http://schemas.openxmlformats.org/officeDocument/2006/relationships" r:id="rId6"/>
          </xdr:cNvPr>
          <xdr:cNvSpPr/>
        </xdr:nvSpPr>
        <xdr:spPr>
          <a:xfrm>
            <a:off x="15435" y="6268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931AF"/>
                </a:gs>
                <a:gs pos="100000">
                  <a:srgbClr val="5F238D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六月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28" name="圆角矩形 27">
            <a:hlinkClick xmlns:r="http://schemas.openxmlformats.org/officeDocument/2006/relationships" r:id="rId7"/>
          </xdr:cNvPr>
          <xdr:cNvSpPr/>
        </xdr:nvSpPr>
        <xdr:spPr>
          <a:xfrm>
            <a:off x="15435" y="6834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931AF"/>
                </a:gs>
                <a:gs pos="100000">
                  <a:srgbClr val="5F238D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七月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29" name="圆角矩形 28">
            <a:hlinkClick xmlns:r="http://schemas.openxmlformats.org/officeDocument/2006/relationships" r:id="rId8"/>
          </xdr:cNvPr>
          <xdr:cNvSpPr/>
        </xdr:nvSpPr>
        <xdr:spPr>
          <a:xfrm>
            <a:off x="15435" y="7390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931AF"/>
                </a:gs>
                <a:gs pos="100000">
                  <a:srgbClr val="5F238D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八月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30" name="圆角矩形 29">
            <a:hlinkClick xmlns:r="http://schemas.openxmlformats.org/officeDocument/2006/relationships" r:id="rId9"/>
          </xdr:cNvPr>
          <xdr:cNvSpPr/>
        </xdr:nvSpPr>
        <xdr:spPr>
          <a:xfrm>
            <a:off x="15435" y="7946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931AF"/>
                </a:gs>
                <a:gs pos="100000">
                  <a:srgbClr val="5F238D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九月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31" name="圆角矩形 30">
            <a:hlinkClick xmlns:r="http://schemas.openxmlformats.org/officeDocument/2006/relationships" r:id="rId10"/>
          </xdr:cNvPr>
          <xdr:cNvSpPr/>
        </xdr:nvSpPr>
        <xdr:spPr>
          <a:xfrm>
            <a:off x="15435" y="8502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931AF"/>
                </a:gs>
                <a:gs pos="100000">
                  <a:srgbClr val="5F238D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十月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32" name="圆角矩形 31">
            <a:hlinkClick xmlns:r="http://schemas.openxmlformats.org/officeDocument/2006/relationships" r:id="rId11"/>
          </xdr:cNvPr>
          <xdr:cNvSpPr/>
        </xdr:nvSpPr>
        <xdr:spPr>
          <a:xfrm>
            <a:off x="15435" y="9058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931AF"/>
                </a:gs>
                <a:gs pos="100000">
                  <a:srgbClr val="5F238D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十一月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33" name="圆角矩形 32">
            <a:hlinkClick xmlns:r="http://schemas.openxmlformats.org/officeDocument/2006/relationships" r:id="rId12"/>
          </xdr:cNvPr>
          <xdr:cNvSpPr/>
        </xdr:nvSpPr>
        <xdr:spPr>
          <a:xfrm>
            <a:off x="15435" y="9614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931AF"/>
                </a:gs>
                <a:gs pos="100000">
                  <a:srgbClr val="5F238D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十二月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34" name="圆角矩形 33">
            <a:hlinkClick xmlns:r="http://schemas.openxmlformats.org/officeDocument/2006/relationships" r:id="rId13"/>
          </xdr:cNvPr>
          <xdr:cNvSpPr/>
        </xdr:nvSpPr>
        <xdr:spPr>
          <a:xfrm>
            <a:off x="15435" y="1750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931AF"/>
                </a:gs>
                <a:gs pos="100000">
                  <a:srgbClr val="5F238D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solidFill>
                  <a:schemeClr val="bg1"/>
                </a:solidFill>
                <a:latin typeface="思源黑体 Bold" panose="020B0800000000000000" charset="-122"/>
                <a:ea typeface="思源黑体 Bold" panose="020B0800000000000000" charset="-122"/>
                <a:sym typeface="+mn-ea"/>
              </a:rPr>
              <a:t>工资结算表</a:t>
            </a:r>
            <a:endParaRPr lang="zh-CN" altLang="en-US" b="1">
              <a:solidFill>
                <a:schemeClr val="bg1"/>
              </a:solidFill>
              <a:latin typeface="思源黑体 Bold" panose="020B0800000000000000" charset="-122"/>
              <a:ea typeface="思源黑体 Bold" panose="020B0800000000000000" charset="-122"/>
              <a:sym typeface="+mn-ea"/>
            </a:endParaRPr>
          </a:p>
        </xdr:txBody>
      </xdr:sp>
      <xdr:sp>
        <xdr:nvSpPr>
          <xdr:cNvPr id="35" name="圆角矩形 34">
            <a:hlinkClick xmlns:r="http://schemas.openxmlformats.org/officeDocument/2006/relationships" r:id="rId14"/>
          </xdr:cNvPr>
          <xdr:cNvSpPr/>
        </xdr:nvSpPr>
        <xdr:spPr>
          <a:xfrm>
            <a:off x="15435" y="2306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931AF"/>
                </a:gs>
                <a:gs pos="100000">
                  <a:srgbClr val="5F238D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年度工资汇总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36" name="圆角矩形 35">
            <a:hlinkClick xmlns:r="http://schemas.openxmlformats.org/officeDocument/2006/relationships" r:id="rId15"/>
          </xdr:cNvPr>
          <xdr:cNvSpPr/>
        </xdr:nvSpPr>
        <xdr:spPr>
          <a:xfrm>
            <a:off x="15435" y="628"/>
            <a:ext cx="1809" cy="460"/>
          </a:xfrm>
          <a:prstGeom prst="roundRect">
            <a:avLst/>
          </a:prstGeom>
          <a:noFill/>
          <a:ln w="12700">
            <a:gradFill>
              <a:gsLst>
                <a:gs pos="0">
                  <a:srgbClr val="C7A2E4"/>
                </a:gs>
                <a:gs pos="46000">
                  <a:srgbClr val="7931AF"/>
                </a:gs>
                <a:gs pos="100000">
                  <a:srgbClr val="5F238D"/>
                </a:gs>
              </a:gsLst>
              <a:lin ang="5400000" scaled="1"/>
            </a:gradFill>
          </a:ln>
          <a:extLst>
            <a:ext uri="{909E8E84-426E-40DD-AFC4-6F175D3DCCD1}">
              <a14:hiddenFill xmlns:a14="http://schemas.microsoft.com/office/drawing/2010/main">
                <a:solidFill>
                  <a:schemeClr val="bg1"/>
                </a:solidFill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>
                <a:solidFill>
                  <a:schemeClr val="bg1"/>
                </a:solidFill>
                <a:latin typeface="思源黑体 Bold" panose="020B0800000000000000" charset="-122"/>
                <a:ea typeface="思源黑体 Bold" panose="020B0800000000000000" charset="-122"/>
              </a:rPr>
              <a:t>基础信息</a:t>
            </a:r>
            <a:endParaRPr lang="zh-CN" altLang="en-US">
              <a:solidFill>
                <a:schemeClr val="bg1"/>
              </a:solidFill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37" name="圆角矩形 36">
            <a:hlinkClick xmlns:r="http://schemas.openxmlformats.org/officeDocument/2006/relationships" r:id="rId16"/>
          </xdr:cNvPr>
          <xdr:cNvSpPr/>
        </xdr:nvSpPr>
        <xdr:spPr>
          <a:xfrm>
            <a:off x="15435" y="1184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931AF"/>
                </a:gs>
                <a:gs pos="100000">
                  <a:srgbClr val="5F238D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借支明细表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38" name="圆角矩形 37">
            <a:hlinkClick xmlns:r="http://schemas.openxmlformats.org/officeDocument/2006/relationships" r:id="rId17"/>
          </xdr:cNvPr>
          <xdr:cNvSpPr/>
        </xdr:nvSpPr>
        <xdr:spPr>
          <a:xfrm>
            <a:off x="15435" y="62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931AF"/>
                </a:gs>
                <a:gs pos="100000">
                  <a:srgbClr val="5F238D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  <a:sym typeface="+mn-ea"/>
              </a:rPr>
              <a:t>封面展示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  <a:sym typeface="+mn-ea"/>
            </a:endParaRPr>
          </a:p>
        </xdr:txBody>
      </xdr:sp>
      <xdr:sp>
        <xdr:nvSpPr>
          <xdr:cNvPr id="39" name="圆角矩形 38">
            <a:hlinkClick xmlns:r="http://schemas.openxmlformats.org/officeDocument/2006/relationships" r:id="rId18"/>
          </xdr:cNvPr>
          <xdr:cNvSpPr/>
        </xdr:nvSpPr>
        <xdr:spPr>
          <a:xfrm>
            <a:off x="15435" y="2862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931AF"/>
                </a:gs>
                <a:gs pos="100000">
                  <a:srgbClr val="5F238D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使用说明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210820</xdr:colOff>
      <xdr:row>9</xdr:row>
      <xdr:rowOff>15875</xdr:rowOff>
    </xdr:from>
    <xdr:to>
      <xdr:col>0</xdr:col>
      <xdr:colOff>1293495</xdr:colOff>
      <xdr:row>33</xdr:row>
      <xdr:rowOff>107315</xdr:rowOff>
    </xdr:to>
    <xdr:grpSp>
      <xdr:nvGrpSpPr>
        <xdr:cNvPr id="40" name="组合 39"/>
        <xdr:cNvGrpSpPr/>
      </xdr:nvGrpSpPr>
      <xdr:grpSpPr>
        <a:xfrm>
          <a:off x="210820" y="2555875"/>
          <a:ext cx="1082675" cy="5882640"/>
          <a:chOff x="15435" y="62"/>
          <a:chExt cx="1808" cy="10012"/>
        </a:xfrm>
        <a:noFill/>
        <a:effectLst>
          <a:outerShdw blurRad="50800" dist="38100" dir="5400000" algn="t" rotWithShape="0">
            <a:prstClr val="black">
              <a:alpha val="40000"/>
            </a:prstClr>
          </a:outerShdw>
        </a:effectLst>
      </xdr:grpSpPr>
      <xdr:sp>
        <xdr:nvSpPr>
          <xdr:cNvPr id="41" name="圆角矩形 40">
            <a:hlinkClick xmlns:r="http://schemas.openxmlformats.org/officeDocument/2006/relationships" r:id="rId1"/>
          </xdr:cNvPr>
          <xdr:cNvSpPr/>
        </xdr:nvSpPr>
        <xdr:spPr>
          <a:xfrm>
            <a:off x="15435" y="3428"/>
            <a:ext cx="1809" cy="475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B32B2"/>
                </a:gs>
                <a:gs pos="100000">
                  <a:srgbClr val="5F238D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一月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42" name="圆角矩形 41">
            <a:hlinkClick xmlns:r="http://schemas.openxmlformats.org/officeDocument/2006/relationships" r:id="rId2"/>
          </xdr:cNvPr>
          <xdr:cNvSpPr/>
        </xdr:nvSpPr>
        <xdr:spPr>
          <a:xfrm>
            <a:off x="15435" y="4570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B32B2"/>
                </a:gs>
                <a:gs pos="100000">
                  <a:srgbClr val="5F238D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三月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43" name="圆角矩形 42">
            <a:hlinkClick xmlns:r="http://schemas.openxmlformats.org/officeDocument/2006/relationships" r:id="rId3"/>
          </xdr:cNvPr>
          <xdr:cNvSpPr/>
        </xdr:nvSpPr>
        <xdr:spPr>
          <a:xfrm>
            <a:off x="15435" y="3999"/>
            <a:ext cx="1809" cy="475"/>
          </a:xfrm>
          <a:prstGeom prst="roundRect">
            <a:avLst/>
          </a:prstGeom>
          <a:noFill/>
          <a:ln w="12700">
            <a:noFill/>
          </a:ln>
          <a:extLst>
            <a:ext uri="{909E8E84-426E-40DD-AFC4-6F175D3DCCD1}">
              <a14:hiddenFill xmlns:a14="http://schemas.microsoft.com/office/drawing/2010/main">
                <a:grpFill/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  <a:sym typeface="+mn-ea"/>
              </a:rPr>
              <a:t>二月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  <a:sym typeface="+mn-ea"/>
            </a:endParaRPr>
          </a:p>
        </xdr:txBody>
      </xdr:sp>
      <xdr:sp>
        <xdr:nvSpPr>
          <xdr:cNvPr id="44" name="圆角矩形 43">
            <a:hlinkClick xmlns:r="http://schemas.openxmlformats.org/officeDocument/2006/relationships" r:id="rId4"/>
          </xdr:cNvPr>
          <xdr:cNvSpPr/>
        </xdr:nvSpPr>
        <xdr:spPr>
          <a:xfrm>
            <a:off x="15435" y="5136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B32B2"/>
                </a:gs>
                <a:gs pos="100000">
                  <a:srgbClr val="5F238D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四月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45" name="圆角矩形 44">
            <a:hlinkClick xmlns:r="http://schemas.openxmlformats.org/officeDocument/2006/relationships" r:id="rId5"/>
          </xdr:cNvPr>
          <xdr:cNvSpPr/>
        </xdr:nvSpPr>
        <xdr:spPr>
          <a:xfrm>
            <a:off x="15435" y="5702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B32B2"/>
                </a:gs>
                <a:gs pos="100000">
                  <a:srgbClr val="5F238D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五月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46" name="圆角矩形 45">
            <a:hlinkClick xmlns:r="http://schemas.openxmlformats.org/officeDocument/2006/relationships" r:id="rId6"/>
          </xdr:cNvPr>
          <xdr:cNvSpPr/>
        </xdr:nvSpPr>
        <xdr:spPr>
          <a:xfrm>
            <a:off x="15435" y="6268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B32B2"/>
                </a:gs>
                <a:gs pos="100000">
                  <a:srgbClr val="5F238D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六月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47" name="圆角矩形 46">
            <a:hlinkClick xmlns:r="http://schemas.openxmlformats.org/officeDocument/2006/relationships" r:id="rId7"/>
          </xdr:cNvPr>
          <xdr:cNvSpPr/>
        </xdr:nvSpPr>
        <xdr:spPr>
          <a:xfrm>
            <a:off x="15435" y="6834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B32B2"/>
                </a:gs>
                <a:gs pos="100000">
                  <a:srgbClr val="5F238D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七月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48" name="圆角矩形 47">
            <a:hlinkClick xmlns:r="http://schemas.openxmlformats.org/officeDocument/2006/relationships" r:id="rId8"/>
          </xdr:cNvPr>
          <xdr:cNvSpPr/>
        </xdr:nvSpPr>
        <xdr:spPr>
          <a:xfrm>
            <a:off x="15435" y="7390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B32B2"/>
                </a:gs>
                <a:gs pos="100000">
                  <a:srgbClr val="5F238D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八月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49" name="圆角矩形 48">
            <a:hlinkClick xmlns:r="http://schemas.openxmlformats.org/officeDocument/2006/relationships" r:id="rId9"/>
          </xdr:cNvPr>
          <xdr:cNvSpPr/>
        </xdr:nvSpPr>
        <xdr:spPr>
          <a:xfrm>
            <a:off x="15435" y="7946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B32B2"/>
                </a:gs>
                <a:gs pos="100000">
                  <a:srgbClr val="5F238D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九月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50" name="圆角矩形 49">
            <a:hlinkClick xmlns:r="http://schemas.openxmlformats.org/officeDocument/2006/relationships" r:id="rId10"/>
          </xdr:cNvPr>
          <xdr:cNvSpPr/>
        </xdr:nvSpPr>
        <xdr:spPr>
          <a:xfrm>
            <a:off x="15435" y="8502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B32B2"/>
                </a:gs>
                <a:gs pos="100000">
                  <a:srgbClr val="5F238D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十月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51" name="圆角矩形 50">
            <a:hlinkClick xmlns:r="http://schemas.openxmlformats.org/officeDocument/2006/relationships" r:id="rId11"/>
          </xdr:cNvPr>
          <xdr:cNvSpPr/>
        </xdr:nvSpPr>
        <xdr:spPr>
          <a:xfrm>
            <a:off x="15435" y="9058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B32B2"/>
                </a:gs>
                <a:gs pos="100000">
                  <a:srgbClr val="5F238D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十一月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52" name="圆角矩形 51">
            <a:hlinkClick xmlns:r="http://schemas.openxmlformats.org/officeDocument/2006/relationships" r:id="rId12"/>
          </xdr:cNvPr>
          <xdr:cNvSpPr/>
        </xdr:nvSpPr>
        <xdr:spPr>
          <a:xfrm>
            <a:off x="15435" y="9614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B32B2"/>
                </a:gs>
                <a:gs pos="100000">
                  <a:srgbClr val="5F238D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十二月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53" name="圆角矩形 52">
            <a:hlinkClick xmlns:r="http://schemas.openxmlformats.org/officeDocument/2006/relationships" r:id="rId13"/>
          </xdr:cNvPr>
          <xdr:cNvSpPr/>
        </xdr:nvSpPr>
        <xdr:spPr>
          <a:xfrm>
            <a:off x="15435" y="1750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B32B2"/>
                </a:gs>
                <a:gs pos="100000">
                  <a:srgbClr val="5F238D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solidFill>
                  <a:schemeClr val="bg1"/>
                </a:solidFill>
                <a:latin typeface="思源黑体 Bold" panose="020B0800000000000000" charset="-122"/>
                <a:ea typeface="思源黑体 Bold" panose="020B0800000000000000" charset="-122"/>
                <a:sym typeface="+mn-ea"/>
              </a:rPr>
              <a:t>工资结算表</a:t>
            </a:r>
            <a:endParaRPr lang="zh-CN" altLang="en-US" b="1">
              <a:solidFill>
                <a:schemeClr val="bg1"/>
              </a:solidFill>
              <a:latin typeface="思源黑体 Bold" panose="020B0800000000000000" charset="-122"/>
              <a:ea typeface="思源黑体 Bold" panose="020B0800000000000000" charset="-122"/>
              <a:sym typeface="+mn-ea"/>
            </a:endParaRPr>
          </a:p>
        </xdr:txBody>
      </xdr:sp>
      <xdr:sp>
        <xdr:nvSpPr>
          <xdr:cNvPr id="54" name="圆角矩形 53">
            <a:hlinkClick xmlns:r="http://schemas.openxmlformats.org/officeDocument/2006/relationships" r:id="rId14"/>
          </xdr:cNvPr>
          <xdr:cNvSpPr/>
        </xdr:nvSpPr>
        <xdr:spPr>
          <a:xfrm>
            <a:off x="15435" y="2306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B32B2"/>
                </a:gs>
                <a:gs pos="100000">
                  <a:srgbClr val="5F238D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年度工资汇总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55" name="圆角矩形 54">
            <a:hlinkClick xmlns:r="http://schemas.openxmlformats.org/officeDocument/2006/relationships" r:id="rId15"/>
          </xdr:cNvPr>
          <xdr:cNvSpPr/>
        </xdr:nvSpPr>
        <xdr:spPr>
          <a:xfrm>
            <a:off x="15435" y="628"/>
            <a:ext cx="1809" cy="460"/>
          </a:xfrm>
          <a:prstGeom prst="roundRect">
            <a:avLst/>
          </a:prstGeom>
          <a:noFill/>
          <a:ln w="12700">
            <a:gradFill>
              <a:gsLst>
                <a:gs pos="0">
                  <a:srgbClr val="C7A2E4"/>
                </a:gs>
                <a:gs pos="46000">
                  <a:srgbClr val="7B32B2"/>
                </a:gs>
                <a:gs pos="100000">
                  <a:srgbClr val="5F238D"/>
                </a:gs>
              </a:gsLst>
              <a:lin ang="5400000" scaled="1"/>
            </a:gradFill>
          </a:ln>
          <a:extLst>
            <a:ext uri="{909E8E84-426E-40DD-AFC4-6F175D3DCCD1}">
              <a14:hiddenFill xmlns:a14="http://schemas.microsoft.com/office/drawing/2010/main">
                <a:solidFill>
                  <a:schemeClr val="bg1"/>
                </a:solidFill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>
                <a:solidFill>
                  <a:schemeClr val="bg1"/>
                </a:solidFill>
                <a:latin typeface="思源黑体 Bold" panose="020B0800000000000000" charset="-122"/>
                <a:ea typeface="思源黑体 Bold" panose="020B0800000000000000" charset="-122"/>
              </a:rPr>
              <a:t>基础信息</a:t>
            </a:r>
            <a:endParaRPr lang="zh-CN" altLang="en-US">
              <a:solidFill>
                <a:schemeClr val="bg1"/>
              </a:solidFill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56" name="圆角矩形 55">
            <a:hlinkClick xmlns:r="http://schemas.openxmlformats.org/officeDocument/2006/relationships" r:id="rId16"/>
          </xdr:cNvPr>
          <xdr:cNvSpPr/>
        </xdr:nvSpPr>
        <xdr:spPr>
          <a:xfrm>
            <a:off x="15435" y="1184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B32B2"/>
                </a:gs>
                <a:gs pos="100000">
                  <a:srgbClr val="5F238D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借支明细表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57" name="圆角矩形 56">
            <a:hlinkClick xmlns:r="http://schemas.openxmlformats.org/officeDocument/2006/relationships" r:id="rId17"/>
          </xdr:cNvPr>
          <xdr:cNvSpPr/>
        </xdr:nvSpPr>
        <xdr:spPr>
          <a:xfrm>
            <a:off x="15435" y="62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B32B2"/>
                </a:gs>
                <a:gs pos="100000">
                  <a:srgbClr val="5F238D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  <a:sym typeface="+mn-ea"/>
              </a:rPr>
              <a:t>封面展示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  <a:sym typeface="+mn-ea"/>
            </a:endParaRPr>
          </a:p>
        </xdr:txBody>
      </xdr:sp>
      <xdr:sp>
        <xdr:nvSpPr>
          <xdr:cNvPr id="58" name="圆角矩形 57">
            <a:hlinkClick xmlns:r="http://schemas.openxmlformats.org/officeDocument/2006/relationships" r:id="rId18"/>
          </xdr:cNvPr>
          <xdr:cNvSpPr/>
        </xdr:nvSpPr>
        <xdr:spPr>
          <a:xfrm>
            <a:off x="15435" y="2862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B32B2"/>
                </a:gs>
                <a:gs pos="100000">
                  <a:srgbClr val="5F238D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使用说明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</xdr:grp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201295</xdr:colOff>
      <xdr:row>9</xdr:row>
      <xdr:rowOff>15875</xdr:rowOff>
    </xdr:from>
    <xdr:to>
      <xdr:col>0</xdr:col>
      <xdr:colOff>1283970</xdr:colOff>
      <xdr:row>33</xdr:row>
      <xdr:rowOff>107315</xdr:rowOff>
    </xdr:to>
    <xdr:grpSp>
      <xdr:nvGrpSpPr>
        <xdr:cNvPr id="40" name="组合 39"/>
        <xdr:cNvGrpSpPr/>
      </xdr:nvGrpSpPr>
      <xdr:grpSpPr>
        <a:xfrm>
          <a:off x="201295" y="2555875"/>
          <a:ext cx="1082675" cy="5882640"/>
          <a:chOff x="15435" y="62"/>
          <a:chExt cx="1808" cy="10012"/>
        </a:xfrm>
        <a:noFill/>
        <a:effectLst>
          <a:outerShdw blurRad="50800" dist="38100" dir="5400000" algn="t" rotWithShape="0">
            <a:prstClr val="black">
              <a:alpha val="40000"/>
            </a:prstClr>
          </a:outerShdw>
        </a:effectLst>
      </xdr:grpSpPr>
      <xdr:sp>
        <xdr:nvSpPr>
          <xdr:cNvPr id="41" name="圆角矩形 40">
            <a:hlinkClick xmlns:r="http://schemas.openxmlformats.org/officeDocument/2006/relationships" r:id="rId1"/>
          </xdr:cNvPr>
          <xdr:cNvSpPr/>
        </xdr:nvSpPr>
        <xdr:spPr>
          <a:xfrm>
            <a:off x="15435" y="3428"/>
            <a:ext cx="1809" cy="475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一月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42" name="圆角矩形 41">
            <a:hlinkClick xmlns:r="http://schemas.openxmlformats.org/officeDocument/2006/relationships" r:id="rId2"/>
          </xdr:cNvPr>
          <xdr:cNvSpPr/>
        </xdr:nvSpPr>
        <xdr:spPr>
          <a:xfrm>
            <a:off x="15435" y="4570"/>
            <a:ext cx="1809" cy="470"/>
          </a:xfrm>
          <a:prstGeom prst="roundRect">
            <a:avLst/>
          </a:prstGeom>
          <a:noFill/>
          <a:ln w="12700">
            <a:noFill/>
          </a:ln>
          <a:extLst>
            <a:ext uri="{909E8E84-426E-40DD-AFC4-6F175D3DCCD1}">
              <a14:hiddenFill xmlns:a14="http://schemas.microsoft.com/office/drawing/2010/main">
                <a:grpFill/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三月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43" name="圆角矩形 42">
            <a:hlinkClick xmlns:r="http://schemas.openxmlformats.org/officeDocument/2006/relationships" r:id="rId3"/>
          </xdr:cNvPr>
          <xdr:cNvSpPr/>
        </xdr:nvSpPr>
        <xdr:spPr>
          <a:xfrm>
            <a:off x="15435" y="3999"/>
            <a:ext cx="1809" cy="475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  <a:sym typeface="+mn-ea"/>
              </a:rPr>
              <a:t>二月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  <a:sym typeface="+mn-ea"/>
            </a:endParaRPr>
          </a:p>
        </xdr:txBody>
      </xdr:sp>
      <xdr:sp>
        <xdr:nvSpPr>
          <xdr:cNvPr id="44" name="圆角矩形 43">
            <a:hlinkClick xmlns:r="http://schemas.openxmlformats.org/officeDocument/2006/relationships" r:id="rId4"/>
          </xdr:cNvPr>
          <xdr:cNvSpPr/>
        </xdr:nvSpPr>
        <xdr:spPr>
          <a:xfrm>
            <a:off x="15435" y="5136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四月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45" name="圆角矩形 44">
            <a:hlinkClick xmlns:r="http://schemas.openxmlformats.org/officeDocument/2006/relationships" r:id="rId5"/>
          </xdr:cNvPr>
          <xdr:cNvSpPr/>
        </xdr:nvSpPr>
        <xdr:spPr>
          <a:xfrm>
            <a:off x="15435" y="5702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五月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46" name="圆角矩形 45">
            <a:hlinkClick xmlns:r="http://schemas.openxmlformats.org/officeDocument/2006/relationships" r:id="rId6"/>
          </xdr:cNvPr>
          <xdr:cNvSpPr/>
        </xdr:nvSpPr>
        <xdr:spPr>
          <a:xfrm>
            <a:off x="15435" y="6268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六月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47" name="圆角矩形 46">
            <a:hlinkClick xmlns:r="http://schemas.openxmlformats.org/officeDocument/2006/relationships" r:id="rId7"/>
          </xdr:cNvPr>
          <xdr:cNvSpPr/>
        </xdr:nvSpPr>
        <xdr:spPr>
          <a:xfrm>
            <a:off x="15435" y="6834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七月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48" name="圆角矩形 47">
            <a:hlinkClick xmlns:r="http://schemas.openxmlformats.org/officeDocument/2006/relationships" r:id="rId8"/>
          </xdr:cNvPr>
          <xdr:cNvSpPr/>
        </xdr:nvSpPr>
        <xdr:spPr>
          <a:xfrm>
            <a:off x="15435" y="7390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八月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49" name="圆角矩形 48">
            <a:hlinkClick xmlns:r="http://schemas.openxmlformats.org/officeDocument/2006/relationships" r:id="rId9"/>
          </xdr:cNvPr>
          <xdr:cNvSpPr/>
        </xdr:nvSpPr>
        <xdr:spPr>
          <a:xfrm>
            <a:off x="15435" y="7946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九月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50" name="圆角矩形 49">
            <a:hlinkClick xmlns:r="http://schemas.openxmlformats.org/officeDocument/2006/relationships" r:id="rId10"/>
          </xdr:cNvPr>
          <xdr:cNvSpPr/>
        </xdr:nvSpPr>
        <xdr:spPr>
          <a:xfrm>
            <a:off x="15435" y="8502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十月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51" name="圆角矩形 50">
            <a:hlinkClick xmlns:r="http://schemas.openxmlformats.org/officeDocument/2006/relationships" r:id="rId11"/>
          </xdr:cNvPr>
          <xdr:cNvSpPr/>
        </xdr:nvSpPr>
        <xdr:spPr>
          <a:xfrm>
            <a:off x="15435" y="9058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十一月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52" name="圆角矩形 51">
            <a:hlinkClick xmlns:r="http://schemas.openxmlformats.org/officeDocument/2006/relationships" r:id="rId12"/>
          </xdr:cNvPr>
          <xdr:cNvSpPr/>
        </xdr:nvSpPr>
        <xdr:spPr>
          <a:xfrm>
            <a:off x="15435" y="9614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十二月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53" name="圆角矩形 52">
            <a:hlinkClick xmlns:r="http://schemas.openxmlformats.org/officeDocument/2006/relationships" r:id="rId13"/>
          </xdr:cNvPr>
          <xdr:cNvSpPr/>
        </xdr:nvSpPr>
        <xdr:spPr>
          <a:xfrm>
            <a:off x="15435" y="1750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solidFill>
                  <a:schemeClr val="bg1"/>
                </a:solidFill>
                <a:latin typeface="思源黑体 Bold" panose="020B0800000000000000" charset="-122"/>
                <a:ea typeface="思源黑体 Bold" panose="020B0800000000000000" charset="-122"/>
                <a:sym typeface="+mn-ea"/>
              </a:rPr>
              <a:t>工资结算表</a:t>
            </a:r>
            <a:endParaRPr lang="zh-CN" altLang="en-US" b="1">
              <a:solidFill>
                <a:schemeClr val="bg1"/>
              </a:solidFill>
              <a:latin typeface="思源黑体 Bold" panose="020B0800000000000000" charset="-122"/>
              <a:ea typeface="思源黑体 Bold" panose="020B0800000000000000" charset="-122"/>
              <a:sym typeface="+mn-ea"/>
            </a:endParaRPr>
          </a:p>
        </xdr:txBody>
      </xdr:sp>
      <xdr:sp>
        <xdr:nvSpPr>
          <xdr:cNvPr id="54" name="圆角矩形 53">
            <a:hlinkClick xmlns:r="http://schemas.openxmlformats.org/officeDocument/2006/relationships" r:id="rId14"/>
          </xdr:cNvPr>
          <xdr:cNvSpPr/>
        </xdr:nvSpPr>
        <xdr:spPr>
          <a:xfrm>
            <a:off x="15435" y="2306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年度工资汇总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55" name="圆角矩形 54">
            <a:hlinkClick xmlns:r="http://schemas.openxmlformats.org/officeDocument/2006/relationships" r:id="rId15"/>
          </xdr:cNvPr>
          <xdr:cNvSpPr/>
        </xdr:nvSpPr>
        <xdr:spPr>
          <a:xfrm>
            <a:off x="15435" y="628"/>
            <a:ext cx="1809" cy="460"/>
          </a:xfrm>
          <a:prstGeom prst="roundRect">
            <a:avLst/>
          </a:prstGeom>
          <a:no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  <a:extLst>
            <a:ext uri="{909E8E84-426E-40DD-AFC4-6F175D3DCCD1}">
              <a14:hiddenFill xmlns:a14="http://schemas.microsoft.com/office/drawing/2010/main">
                <a:solidFill>
                  <a:schemeClr val="bg1"/>
                </a:solidFill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>
                <a:solidFill>
                  <a:schemeClr val="bg1"/>
                </a:solidFill>
                <a:latin typeface="思源黑体 Bold" panose="020B0800000000000000" charset="-122"/>
                <a:ea typeface="思源黑体 Bold" panose="020B0800000000000000" charset="-122"/>
              </a:rPr>
              <a:t>基础信息</a:t>
            </a:r>
            <a:endParaRPr lang="zh-CN" altLang="en-US">
              <a:solidFill>
                <a:schemeClr val="bg1"/>
              </a:solidFill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56" name="圆角矩形 55">
            <a:hlinkClick xmlns:r="http://schemas.openxmlformats.org/officeDocument/2006/relationships" r:id="rId16"/>
          </xdr:cNvPr>
          <xdr:cNvSpPr/>
        </xdr:nvSpPr>
        <xdr:spPr>
          <a:xfrm>
            <a:off x="15435" y="1184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借支明细表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57" name="圆角矩形 56">
            <a:hlinkClick xmlns:r="http://schemas.openxmlformats.org/officeDocument/2006/relationships" r:id="rId17"/>
          </xdr:cNvPr>
          <xdr:cNvSpPr/>
        </xdr:nvSpPr>
        <xdr:spPr>
          <a:xfrm>
            <a:off x="15435" y="62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  <a:sym typeface="+mn-ea"/>
              </a:rPr>
              <a:t>封面展示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  <a:sym typeface="+mn-ea"/>
            </a:endParaRPr>
          </a:p>
        </xdr:txBody>
      </xdr:sp>
      <xdr:sp>
        <xdr:nvSpPr>
          <xdr:cNvPr id="58" name="圆角矩形 57">
            <a:hlinkClick xmlns:r="http://schemas.openxmlformats.org/officeDocument/2006/relationships" r:id="rId18"/>
          </xdr:cNvPr>
          <xdr:cNvSpPr/>
        </xdr:nvSpPr>
        <xdr:spPr>
          <a:xfrm>
            <a:off x="15435" y="2862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使用说明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</xdr:grp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210820</xdr:colOff>
      <xdr:row>9</xdr:row>
      <xdr:rowOff>15875</xdr:rowOff>
    </xdr:from>
    <xdr:to>
      <xdr:col>0</xdr:col>
      <xdr:colOff>1293495</xdr:colOff>
      <xdr:row>33</xdr:row>
      <xdr:rowOff>107315</xdr:rowOff>
    </xdr:to>
    <xdr:grpSp>
      <xdr:nvGrpSpPr>
        <xdr:cNvPr id="40" name="组合 39"/>
        <xdr:cNvGrpSpPr/>
      </xdr:nvGrpSpPr>
      <xdr:grpSpPr>
        <a:xfrm>
          <a:off x="210820" y="2555875"/>
          <a:ext cx="1082675" cy="5882640"/>
          <a:chOff x="15435" y="62"/>
          <a:chExt cx="1808" cy="10012"/>
        </a:xfrm>
        <a:noFill/>
        <a:effectLst>
          <a:outerShdw blurRad="50800" dist="38100" dir="5400000" algn="t" rotWithShape="0">
            <a:prstClr val="black">
              <a:alpha val="40000"/>
            </a:prstClr>
          </a:outerShdw>
        </a:effectLst>
      </xdr:grpSpPr>
      <xdr:sp>
        <xdr:nvSpPr>
          <xdr:cNvPr id="41" name="圆角矩形 40">
            <a:hlinkClick xmlns:r="http://schemas.openxmlformats.org/officeDocument/2006/relationships" r:id="rId1"/>
          </xdr:cNvPr>
          <xdr:cNvSpPr/>
        </xdr:nvSpPr>
        <xdr:spPr>
          <a:xfrm>
            <a:off x="15435" y="3428"/>
            <a:ext cx="1809" cy="475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一月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42" name="圆角矩形 41">
            <a:hlinkClick xmlns:r="http://schemas.openxmlformats.org/officeDocument/2006/relationships" r:id="rId2"/>
          </xdr:cNvPr>
          <xdr:cNvSpPr/>
        </xdr:nvSpPr>
        <xdr:spPr>
          <a:xfrm>
            <a:off x="15435" y="4570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三月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43" name="圆角矩形 42">
            <a:hlinkClick xmlns:r="http://schemas.openxmlformats.org/officeDocument/2006/relationships" r:id="rId3"/>
          </xdr:cNvPr>
          <xdr:cNvSpPr/>
        </xdr:nvSpPr>
        <xdr:spPr>
          <a:xfrm>
            <a:off x="15435" y="3999"/>
            <a:ext cx="1809" cy="475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  <a:sym typeface="+mn-ea"/>
              </a:rPr>
              <a:t>二月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  <a:sym typeface="+mn-ea"/>
            </a:endParaRPr>
          </a:p>
        </xdr:txBody>
      </xdr:sp>
      <xdr:sp>
        <xdr:nvSpPr>
          <xdr:cNvPr id="44" name="圆角矩形 43">
            <a:hlinkClick xmlns:r="http://schemas.openxmlformats.org/officeDocument/2006/relationships" r:id="rId4"/>
          </xdr:cNvPr>
          <xdr:cNvSpPr/>
        </xdr:nvSpPr>
        <xdr:spPr>
          <a:xfrm>
            <a:off x="15435" y="5136"/>
            <a:ext cx="1809" cy="470"/>
          </a:xfrm>
          <a:prstGeom prst="roundRect">
            <a:avLst/>
          </a:prstGeom>
          <a:noFill/>
          <a:ln w="12700">
            <a:noFill/>
          </a:ln>
          <a:extLst>
            <a:ext uri="{909E8E84-426E-40DD-AFC4-6F175D3DCCD1}">
              <a14:hiddenFill xmlns:a14="http://schemas.microsoft.com/office/drawing/2010/main">
                <a:grpFill/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四月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45" name="圆角矩形 44">
            <a:hlinkClick xmlns:r="http://schemas.openxmlformats.org/officeDocument/2006/relationships" r:id="rId5"/>
          </xdr:cNvPr>
          <xdr:cNvSpPr/>
        </xdr:nvSpPr>
        <xdr:spPr>
          <a:xfrm>
            <a:off x="15435" y="5702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五月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46" name="圆角矩形 45">
            <a:hlinkClick xmlns:r="http://schemas.openxmlformats.org/officeDocument/2006/relationships" r:id="rId6"/>
          </xdr:cNvPr>
          <xdr:cNvSpPr/>
        </xdr:nvSpPr>
        <xdr:spPr>
          <a:xfrm>
            <a:off x="15435" y="6268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六月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47" name="圆角矩形 46">
            <a:hlinkClick xmlns:r="http://schemas.openxmlformats.org/officeDocument/2006/relationships" r:id="rId7"/>
          </xdr:cNvPr>
          <xdr:cNvSpPr/>
        </xdr:nvSpPr>
        <xdr:spPr>
          <a:xfrm>
            <a:off x="15435" y="6834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七月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48" name="圆角矩形 47">
            <a:hlinkClick xmlns:r="http://schemas.openxmlformats.org/officeDocument/2006/relationships" r:id="rId8"/>
          </xdr:cNvPr>
          <xdr:cNvSpPr/>
        </xdr:nvSpPr>
        <xdr:spPr>
          <a:xfrm>
            <a:off x="15435" y="7390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八月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49" name="圆角矩形 48">
            <a:hlinkClick xmlns:r="http://schemas.openxmlformats.org/officeDocument/2006/relationships" r:id="rId9"/>
          </xdr:cNvPr>
          <xdr:cNvSpPr/>
        </xdr:nvSpPr>
        <xdr:spPr>
          <a:xfrm>
            <a:off x="15435" y="7946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九月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50" name="圆角矩形 49">
            <a:hlinkClick xmlns:r="http://schemas.openxmlformats.org/officeDocument/2006/relationships" r:id="rId10"/>
          </xdr:cNvPr>
          <xdr:cNvSpPr/>
        </xdr:nvSpPr>
        <xdr:spPr>
          <a:xfrm>
            <a:off x="15435" y="8502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十月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51" name="圆角矩形 50">
            <a:hlinkClick xmlns:r="http://schemas.openxmlformats.org/officeDocument/2006/relationships" r:id="rId11"/>
          </xdr:cNvPr>
          <xdr:cNvSpPr/>
        </xdr:nvSpPr>
        <xdr:spPr>
          <a:xfrm>
            <a:off x="15435" y="9058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十一月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52" name="圆角矩形 51">
            <a:hlinkClick xmlns:r="http://schemas.openxmlformats.org/officeDocument/2006/relationships" r:id="rId12"/>
          </xdr:cNvPr>
          <xdr:cNvSpPr/>
        </xdr:nvSpPr>
        <xdr:spPr>
          <a:xfrm>
            <a:off x="15435" y="9614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十二月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53" name="圆角矩形 52">
            <a:hlinkClick xmlns:r="http://schemas.openxmlformats.org/officeDocument/2006/relationships" r:id="rId13"/>
          </xdr:cNvPr>
          <xdr:cNvSpPr/>
        </xdr:nvSpPr>
        <xdr:spPr>
          <a:xfrm>
            <a:off x="15435" y="1750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solidFill>
                  <a:schemeClr val="bg1"/>
                </a:solidFill>
                <a:latin typeface="思源黑体 Bold" panose="020B0800000000000000" charset="-122"/>
                <a:ea typeface="思源黑体 Bold" panose="020B0800000000000000" charset="-122"/>
                <a:sym typeface="+mn-ea"/>
              </a:rPr>
              <a:t>工资结算表</a:t>
            </a:r>
            <a:endParaRPr lang="zh-CN" altLang="en-US" b="1">
              <a:solidFill>
                <a:schemeClr val="bg1"/>
              </a:solidFill>
              <a:latin typeface="思源黑体 Bold" panose="020B0800000000000000" charset="-122"/>
              <a:ea typeface="思源黑体 Bold" panose="020B0800000000000000" charset="-122"/>
              <a:sym typeface="+mn-ea"/>
            </a:endParaRPr>
          </a:p>
        </xdr:txBody>
      </xdr:sp>
      <xdr:sp>
        <xdr:nvSpPr>
          <xdr:cNvPr id="54" name="圆角矩形 53">
            <a:hlinkClick xmlns:r="http://schemas.openxmlformats.org/officeDocument/2006/relationships" r:id="rId14"/>
          </xdr:cNvPr>
          <xdr:cNvSpPr/>
        </xdr:nvSpPr>
        <xdr:spPr>
          <a:xfrm>
            <a:off x="15435" y="2306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年度工资汇总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55" name="圆角矩形 54">
            <a:hlinkClick xmlns:r="http://schemas.openxmlformats.org/officeDocument/2006/relationships" r:id="rId15"/>
          </xdr:cNvPr>
          <xdr:cNvSpPr/>
        </xdr:nvSpPr>
        <xdr:spPr>
          <a:xfrm>
            <a:off x="15435" y="628"/>
            <a:ext cx="1809" cy="460"/>
          </a:xfrm>
          <a:prstGeom prst="roundRect">
            <a:avLst/>
          </a:prstGeom>
          <a:no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  <a:extLst>
            <a:ext uri="{909E8E84-426E-40DD-AFC4-6F175D3DCCD1}">
              <a14:hiddenFill xmlns:a14="http://schemas.microsoft.com/office/drawing/2010/main">
                <a:solidFill>
                  <a:schemeClr val="bg1"/>
                </a:solidFill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>
                <a:solidFill>
                  <a:schemeClr val="bg1"/>
                </a:solidFill>
                <a:latin typeface="思源黑体 Bold" panose="020B0800000000000000" charset="-122"/>
                <a:ea typeface="思源黑体 Bold" panose="020B0800000000000000" charset="-122"/>
              </a:rPr>
              <a:t>基础信息</a:t>
            </a:r>
            <a:endParaRPr lang="zh-CN" altLang="en-US">
              <a:solidFill>
                <a:schemeClr val="bg1"/>
              </a:solidFill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56" name="圆角矩形 55">
            <a:hlinkClick xmlns:r="http://schemas.openxmlformats.org/officeDocument/2006/relationships" r:id="rId16"/>
          </xdr:cNvPr>
          <xdr:cNvSpPr/>
        </xdr:nvSpPr>
        <xdr:spPr>
          <a:xfrm>
            <a:off x="15435" y="1184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借支明细表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57" name="圆角矩形 56">
            <a:hlinkClick xmlns:r="http://schemas.openxmlformats.org/officeDocument/2006/relationships" r:id="rId17"/>
          </xdr:cNvPr>
          <xdr:cNvSpPr/>
        </xdr:nvSpPr>
        <xdr:spPr>
          <a:xfrm>
            <a:off x="15435" y="62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  <a:sym typeface="+mn-ea"/>
              </a:rPr>
              <a:t>封面展示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  <a:sym typeface="+mn-ea"/>
            </a:endParaRPr>
          </a:p>
        </xdr:txBody>
      </xdr:sp>
      <xdr:sp>
        <xdr:nvSpPr>
          <xdr:cNvPr id="58" name="圆角矩形 57">
            <a:hlinkClick xmlns:r="http://schemas.openxmlformats.org/officeDocument/2006/relationships" r:id="rId18"/>
          </xdr:cNvPr>
          <xdr:cNvSpPr/>
        </xdr:nvSpPr>
        <xdr:spPr>
          <a:xfrm>
            <a:off x="15435" y="2862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使用说明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</xdr:grpSp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210820</xdr:colOff>
      <xdr:row>9</xdr:row>
      <xdr:rowOff>15875</xdr:rowOff>
    </xdr:from>
    <xdr:to>
      <xdr:col>0</xdr:col>
      <xdr:colOff>1293495</xdr:colOff>
      <xdr:row>33</xdr:row>
      <xdr:rowOff>107315</xdr:rowOff>
    </xdr:to>
    <xdr:grpSp>
      <xdr:nvGrpSpPr>
        <xdr:cNvPr id="40" name="组合 39"/>
        <xdr:cNvGrpSpPr/>
      </xdr:nvGrpSpPr>
      <xdr:grpSpPr>
        <a:xfrm>
          <a:off x="210820" y="2555875"/>
          <a:ext cx="1082675" cy="5882640"/>
          <a:chOff x="15435" y="62"/>
          <a:chExt cx="1808" cy="10012"/>
        </a:xfrm>
        <a:noFill/>
        <a:effectLst>
          <a:outerShdw blurRad="50800" dist="38100" dir="5400000" algn="t" rotWithShape="0">
            <a:prstClr val="black">
              <a:alpha val="40000"/>
            </a:prstClr>
          </a:outerShdw>
        </a:effectLst>
      </xdr:grpSpPr>
      <xdr:sp>
        <xdr:nvSpPr>
          <xdr:cNvPr id="41" name="圆角矩形 40">
            <a:hlinkClick xmlns:r="http://schemas.openxmlformats.org/officeDocument/2006/relationships" r:id="rId1"/>
          </xdr:cNvPr>
          <xdr:cNvSpPr/>
        </xdr:nvSpPr>
        <xdr:spPr>
          <a:xfrm>
            <a:off x="15435" y="3428"/>
            <a:ext cx="1809" cy="475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一月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42" name="圆角矩形 41">
            <a:hlinkClick xmlns:r="http://schemas.openxmlformats.org/officeDocument/2006/relationships" r:id="rId2"/>
          </xdr:cNvPr>
          <xdr:cNvSpPr/>
        </xdr:nvSpPr>
        <xdr:spPr>
          <a:xfrm>
            <a:off x="15435" y="4570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三月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43" name="圆角矩形 42">
            <a:hlinkClick xmlns:r="http://schemas.openxmlformats.org/officeDocument/2006/relationships" r:id="rId3"/>
          </xdr:cNvPr>
          <xdr:cNvSpPr/>
        </xdr:nvSpPr>
        <xdr:spPr>
          <a:xfrm>
            <a:off x="15435" y="3999"/>
            <a:ext cx="1809" cy="475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  <a:sym typeface="+mn-ea"/>
              </a:rPr>
              <a:t>二月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  <a:sym typeface="+mn-ea"/>
            </a:endParaRPr>
          </a:p>
        </xdr:txBody>
      </xdr:sp>
      <xdr:sp>
        <xdr:nvSpPr>
          <xdr:cNvPr id="44" name="圆角矩形 43">
            <a:hlinkClick xmlns:r="http://schemas.openxmlformats.org/officeDocument/2006/relationships" r:id="rId4"/>
          </xdr:cNvPr>
          <xdr:cNvSpPr/>
        </xdr:nvSpPr>
        <xdr:spPr>
          <a:xfrm>
            <a:off x="15435" y="5136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四月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45" name="圆角矩形 44">
            <a:hlinkClick xmlns:r="http://schemas.openxmlformats.org/officeDocument/2006/relationships" r:id="rId5"/>
          </xdr:cNvPr>
          <xdr:cNvSpPr/>
        </xdr:nvSpPr>
        <xdr:spPr>
          <a:xfrm>
            <a:off x="15435" y="5702"/>
            <a:ext cx="1809" cy="470"/>
          </a:xfrm>
          <a:prstGeom prst="roundRect">
            <a:avLst/>
          </a:prstGeom>
          <a:noFill/>
          <a:ln w="12700">
            <a:noFill/>
          </a:ln>
          <a:extLst>
            <a:ext uri="{909E8E84-426E-40DD-AFC4-6F175D3DCCD1}">
              <a14:hiddenFill xmlns:a14="http://schemas.microsoft.com/office/drawing/2010/main">
                <a:grpFill/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五月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46" name="圆角矩形 45">
            <a:hlinkClick xmlns:r="http://schemas.openxmlformats.org/officeDocument/2006/relationships" r:id="rId6"/>
          </xdr:cNvPr>
          <xdr:cNvSpPr/>
        </xdr:nvSpPr>
        <xdr:spPr>
          <a:xfrm>
            <a:off x="15435" y="6268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六月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47" name="圆角矩形 46">
            <a:hlinkClick xmlns:r="http://schemas.openxmlformats.org/officeDocument/2006/relationships" r:id="rId7"/>
          </xdr:cNvPr>
          <xdr:cNvSpPr/>
        </xdr:nvSpPr>
        <xdr:spPr>
          <a:xfrm>
            <a:off x="15435" y="6834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七月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48" name="圆角矩形 47">
            <a:hlinkClick xmlns:r="http://schemas.openxmlformats.org/officeDocument/2006/relationships" r:id="rId8"/>
          </xdr:cNvPr>
          <xdr:cNvSpPr/>
        </xdr:nvSpPr>
        <xdr:spPr>
          <a:xfrm>
            <a:off x="15435" y="7390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八月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49" name="圆角矩形 48">
            <a:hlinkClick xmlns:r="http://schemas.openxmlformats.org/officeDocument/2006/relationships" r:id="rId9"/>
          </xdr:cNvPr>
          <xdr:cNvSpPr/>
        </xdr:nvSpPr>
        <xdr:spPr>
          <a:xfrm>
            <a:off x="15435" y="7946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九月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50" name="圆角矩形 49">
            <a:hlinkClick xmlns:r="http://schemas.openxmlformats.org/officeDocument/2006/relationships" r:id="rId10"/>
          </xdr:cNvPr>
          <xdr:cNvSpPr/>
        </xdr:nvSpPr>
        <xdr:spPr>
          <a:xfrm>
            <a:off x="15435" y="8502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十月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51" name="圆角矩形 50">
            <a:hlinkClick xmlns:r="http://schemas.openxmlformats.org/officeDocument/2006/relationships" r:id="rId11"/>
          </xdr:cNvPr>
          <xdr:cNvSpPr/>
        </xdr:nvSpPr>
        <xdr:spPr>
          <a:xfrm>
            <a:off x="15435" y="9058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十一月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52" name="圆角矩形 51">
            <a:hlinkClick xmlns:r="http://schemas.openxmlformats.org/officeDocument/2006/relationships" r:id="rId12"/>
          </xdr:cNvPr>
          <xdr:cNvSpPr/>
        </xdr:nvSpPr>
        <xdr:spPr>
          <a:xfrm>
            <a:off x="15435" y="9614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十二月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53" name="圆角矩形 52">
            <a:hlinkClick xmlns:r="http://schemas.openxmlformats.org/officeDocument/2006/relationships" r:id="rId13"/>
          </xdr:cNvPr>
          <xdr:cNvSpPr/>
        </xdr:nvSpPr>
        <xdr:spPr>
          <a:xfrm>
            <a:off x="15435" y="1750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solidFill>
                  <a:schemeClr val="bg1"/>
                </a:solidFill>
                <a:latin typeface="思源黑体 Bold" panose="020B0800000000000000" charset="-122"/>
                <a:ea typeface="思源黑体 Bold" panose="020B0800000000000000" charset="-122"/>
                <a:sym typeface="+mn-ea"/>
              </a:rPr>
              <a:t>工资结算表</a:t>
            </a:r>
            <a:endParaRPr lang="zh-CN" altLang="en-US" b="1">
              <a:solidFill>
                <a:schemeClr val="bg1"/>
              </a:solidFill>
              <a:latin typeface="思源黑体 Bold" panose="020B0800000000000000" charset="-122"/>
              <a:ea typeface="思源黑体 Bold" panose="020B0800000000000000" charset="-122"/>
              <a:sym typeface="+mn-ea"/>
            </a:endParaRPr>
          </a:p>
        </xdr:txBody>
      </xdr:sp>
      <xdr:sp>
        <xdr:nvSpPr>
          <xdr:cNvPr id="54" name="圆角矩形 53">
            <a:hlinkClick xmlns:r="http://schemas.openxmlformats.org/officeDocument/2006/relationships" r:id="rId14"/>
          </xdr:cNvPr>
          <xdr:cNvSpPr/>
        </xdr:nvSpPr>
        <xdr:spPr>
          <a:xfrm>
            <a:off x="15435" y="2306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年度工资汇总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55" name="圆角矩形 54">
            <a:hlinkClick xmlns:r="http://schemas.openxmlformats.org/officeDocument/2006/relationships" r:id="rId15"/>
          </xdr:cNvPr>
          <xdr:cNvSpPr/>
        </xdr:nvSpPr>
        <xdr:spPr>
          <a:xfrm>
            <a:off x="15435" y="628"/>
            <a:ext cx="1809" cy="460"/>
          </a:xfrm>
          <a:prstGeom prst="roundRect">
            <a:avLst/>
          </a:prstGeom>
          <a:no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  <a:extLst>
            <a:ext uri="{909E8E84-426E-40DD-AFC4-6F175D3DCCD1}">
              <a14:hiddenFill xmlns:a14="http://schemas.microsoft.com/office/drawing/2010/main">
                <a:solidFill>
                  <a:schemeClr val="bg1"/>
                </a:solidFill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>
                <a:solidFill>
                  <a:schemeClr val="bg1"/>
                </a:solidFill>
                <a:latin typeface="思源黑体 Bold" panose="020B0800000000000000" charset="-122"/>
                <a:ea typeface="思源黑体 Bold" panose="020B0800000000000000" charset="-122"/>
              </a:rPr>
              <a:t>基础信息</a:t>
            </a:r>
            <a:endParaRPr lang="zh-CN" altLang="en-US">
              <a:solidFill>
                <a:schemeClr val="bg1"/>
              </a:solidFill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56" name="圆角矩形 55">
            <a:hlinkClick xmlns:r="http://schemas.openxmlformats.org/officeDocument/2006/relationships" r:id="rId16"/>
          </xdr:cNvPr>
          <xdr:cNvSpPr/>
        </xdr:nvSpPr>
        <xdr:spPr>
          <a:xfrm>
            <a:off x="15435" y="1184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借支明细表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57" name="圆角矩形 56">
            <a:hlinkClick xmlns:r="http://schemas.openxmlformats.org/officeDocument/2006/relationships" r:id="rId17"/>
          </xdr:cNvPr>
          <xdr:cNvSpPr/>
        </xdr:nvSpPr>
        <xdr:spPr>
          <a:xfrm>
            <a:off x="15435" y="62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  <a:sym typeface="+mn-ea"/>
              </a:rPr>
              <a:t>封面展示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  <a:sym typeface="+mn-ea"/>
            </a:endParaRPr>
          </a:p>
        </xdr:txBody>
      </xdr:sp>
      <xdr:sp>
        <xdr:nvSpPr>
          <xdr:cNvPr id="58" name="圆角矩形 57">
            <a:hlinkClick xmlns:r="http://schemas.openxmlformats.org/officeDocument/2006/relationships" r:id="rId18"/>
          </xdr:cNvPr>
          <xdr:cNvSpPr/>
        </xdr:nvSpPr>
        <xdr:spPr>
          <a:xfrm>
            <a:off x="15435" y="2862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使用说明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</xdr:grpSp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210820</xdr:colOff>
      <xdr:row>9</xdr:row>
      <xdr:rowOff>15875</xdr:rowOff>
    </xdr:from>
    <xdr:to>
      <xdr:col>0</xdr:col>
      <xdr:colOff>1293495</xdr:colOff>
      <xdr:row>33</xdr:row>
      <xdr:rowOff>107315</xdr:rowOff>
    </xdr:to>
    <xdr:grpSp>
      <xdr:nvGrpSpPr>
        <xdr:cNvPr id="40" name="组合 39"/>
        <xdr:cNvGrpSpPr/>
      </xdr:nvGrpSpPr>
      <xdr:grpSpPr>
        <a:xfrm>
          <a:off x="210820" y="2555875"/>
          <a:ext cx="1082675" cy="5882640"/>
          <a:chOff x="15435" y="62"/>
          <a:chExt cx="1808" cy="10012"/>
        </a:xfrm>
        <a:noFill/>
        <a:effectLst>
          <a:outerShdw blurRad="50800" dist="38100" dir="5400000" algn="t" rotWithShape="0">
            <a:prstClr val="black">
              <a:alpha val="40000"/>
            </a:prstClr>
          </a:outerShdw>
        </a:effectLst>
      </xdr:grpSpPr>
      <xdr:sp>
        <xdr:nvSpPr>
          <xdr:cNvPr id="41" name="圆角矩形 40">
            <a:hlinkClick xmlns:r="http://schemas.openxmlformats.org/officeDocument/2006/relationships" r:id="rId1"/>
          </xdr:cNvPr>
          <xdr:cNvSpPr/>
        </xdr:nvSpPr>
        <xdr:spPr>
          <a:xfrm>
            <a:off x="15435" y="3428"/>
            <a:ext cx="1809" cy="475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一月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42" name="圆角矩形 41">
            <a:hlinkClick xmlns:r="http://schemas.openxmlformats.org/officeDocument/2006/relationships" r:id="rId2"/>
          </xdr:cNvPr>
          <xdr:cNvSpPr/>
        </xdr:nvSpPr>
        <xdr:spPr>
          <a:xfrm>
            <a:off x="15435" y="4570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三月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43" name="圆角矩形 42">
            <a:hlinkClick xmlns:r="http://schemas.openxmlformats.org/officeDocument/2006/relationships" r:id="rId3"/>
          </xdr:cNvPr>
          <xdr:cNvSpPr/>
        </xdr:nvSpPr>
        <xdr:spPr>
          <a:xfrm>
            <a:off x="15435" y="3999"/>
            <a:ext cx="1809" cy="475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  <a:sym typeface="+mn-ea"/>
              </a:rPr>
              <a:t>二月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  <a:sym typeface="+mn-ea"/>
            </a:endParaRPr>
          </a:p>
        </xdr:txBody>
      </xdr:sp>
      <xdr:sp>
        <xdr:nvSpPr>
          <xdr:cNvPr id="44" name="圆角矩形 43">
            <a:hlinkClick xmlns:r="http://schemas.openxmlformats.org/officeDocument/2006/relationships" r:id="rId4"/>
          </xdr:cNvPr>
          <xdr:cNvSpPr/>
        </xdr:nvSpPr>
        <xdr:spPr>
          <a:xfrm>
            <a:off x="15435" y="5136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四月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45" name="圆角矩形 44">
            <a:hlinkClick xmlns:r="http://schemas.openxmlformats.org/officeDocument/2006/relationships" r:id="rId5"/>
          </xdr:cNvPr>
          <xdr:cNvSpPr/>
        </xdr:nvSpPr>
        <xdr:spPr>
          <a:xfrm>
            <a:off x="15435" y="5702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五月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46" name="圆角矩形 45">
            <a:hlinkClick xmlns:r="http://schemas.openxmlformats.org/officeDocument/2006/relationships" r:id="rId6"/>
          </xdr:cNvPr>
          <xdr:cNvSpPr/>
        </xdr:nvSpPr>
        <xdr:spPr>
          <a:xfrm>
            <a:off x="15435" y="6268"/>
            <a:ext cx="1809" cy="470"/>
          </a:xfrm>
          <a:prstGeom prst="roundRect">
            <a:avLst/>
          </a:prstGeom>
          <a:noFill/>
          <a:ln w="12700">
            <a:noFill/>
          </a:ln>
          <a:extLst>
            <a:ext uri="{909E8E84-426E-40DD-AFC4-6F175D3DCCD1}">
              <a14:hiddenFill xmlns:a14="http://schemas.microsoft.com/office/drawing/2010/main">
                <a:grpFill/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六月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47" name="圆角矩形 46">
            <a:hlinkClick xmlns:r="http://schemas.openxmlformats.org/officeDocument/2006/relationships" r:id="rId7"/>
          </xdr:cNvPr>
          <xdr:cNvSpPr/>
        </xdr:nvSpPr>
        <xdr:spPr>
          <a:xfrm>
            <a:off x="15435" y="6834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七月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48" name="圆角矩形 47">
            <a:hlinkClick xmlns:r="http://schemas.openxmlformats.org/officeDocument/2006/relationships" r:id="rId8"/>
          </xdr:cNvPr>
          <xdr:cNvSpPr/>
        </xdr:nvSpPr>
        <xdr:spPr>
          <a:xfrm>
            <a:off x="15435" y="7390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八月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49" name="圆角矩形 48">
            <a:hlinkClick xmlns:r="http://schemas.openxmlformats.org/officeDocument/2006/relationships" r:id="rId9"/>
          </xdr:cNvPr>
          <xdr:cNvSpPr/>
        </xdr:nvSpPr>
        <xdr:spPr>
          <a:xfrm>
            <a:off x="15435" y="7946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九月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50" name="圆角矩形 49">
            <a:hlinkClick xmlns:r="http://schemas.openxmlformats.org/officeDocument/2006/relationships" r:id="rId10"/>
          </xdr:cNvPr>
          <xdr:cNvSpPr/>
        </xdr:nvSpPr>
        <xdr:spPr>
          <a:xfrm>
            <a:off x="15435" y="8502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十月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51" name="圆角矩形 50">
            <a:hlinkClick xmlns:r="http://schemas.openxmlformats.org/officeDocument/2006/relationships" r:id="rId11"/>
          </xdr:cNvPr>
          <xdr:cNvSpPr/>
        </xdr:nvSpPr>
        <xdr:spPr>
          <a:xfrm>
            <a:off x="15435" y="9058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十一月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52" name="圆角矩形 51">
            <a:hlinkClick xmlns:r="http://schemas.openxmlformats.org/officeDocument/2006/relationships" r:id="rId12"/>
          </xdr:cNvPr>
          <xdr:cNvSpPr/>
        </xdr:nvSpPr>
        <xdr:spPr>
          <a:xfrm>
            <a:off x="15435" y="9614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十二月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53" name="圆角矩形 52">
            <a:hlinkClick xmlns:r="http://schemas.openxmlformats.org/officeDocument/2006/relationships" r:id="rId13"/>
          </xdr:cNvPr>
          <xdr:cNvSpPr/>
        </xdr:nvSpPr>
        <xdr:spPr>
          <a:xfrm>
            <a:off x="15435" y="1750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solidFill>
                  <a:schemeClr val="bg1"/>
                </a:solidFill>
                <a:latin typeface="思源黑体 Bold" panose="020B0800000000000000" charset="-122"/>
                <a:ea typeface="思源黑体 Bold" panose="020B0800000000000000" charset="-122"/>
                <a:sym typeface="+mn-ea"/>
              </a:rPr>
              <a:t>工资结算表</a:t>
            </a:r>
            <a:endParaRPr lang="zh-CN" altLang="en-US" b="1">
              <a:solidFill>
                <a:schemeClr val="bg1"/>
              </a:solidFill>
              <a:latin typeface="思源黑体 Bold" panose="020B0800000000000000" charset="-122"/>
              <a:ea typeface="思源黑体 Bold" panose="020B0800000000000000" charset="-122"/>
              <a:sym typeface="+mn-ea"/>
            </a:endParaRPr>
          </a:p>
        </xdr:txBody>
      </xdr:sp>
      <xdr:sp>
        <xdr:nvSpPr>
          <xdr:cNvPr id="54" name="圆角矩形 53">
            <a:hlinkClick xmlns:r="http://schemas.openxmlformats.org/officeDocument/2006/relationships" r:id="rId14"/>
          </xdr:cNvPr>
          <xdr:cNvSpPr/>
        </xdr:nvSpPr>
        <xdr:spPr>
          <a:xfrm>
            <a:off x="15435" y="2306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年度工资汇总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55" name="圆角矩形 54">
            <a:hlinkClick xmlns:r="http://schemas.openxmlformats.org/officeDocument/2006/relationships" r:id="rId15"/>
          </xdr:cNvPr>
          <xdr:cNvSpPr/>
        </xdr:nvSpPr>
        <xdr:spPr>
          <a:xfrm>
            <a:off x="15435" y="628"/>
            <a:ext cx="1809" cy="460"/>
          </a:xfrm>
          <a:prstGeom prst="roundRect">
            <a:avLst/>
          </a:prstGeom>
          <a:no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  <a:extLst>
            <a:ext uri="{909E8E84-426E-40DD-AFC4-6F175D3DCCD1}">
              <a14:hiddenFill xmlns:a14="http://schemas.microsoft.com/office/drawing/2010/main">
                <a:solidFill>
                  <a:schemeClr val="bg1"/>
                </a:solidFill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>
                <a:solidFill>
                  <a:schemeClr val="bg1"/>
                </a:solidFill>
                <a:latin typeface="思源黑体 Bold" panose="020B0800000000000000" charset="-122"/>
                <a:ea typeface="思源黑体 Bold" panose="020B0800000000000000" charset="-122"/>
              </a:rPr>
              <a:t>基础信息</a:t>
            </a:r>
            <a:endParaRPr lang="zh-CN" altLang="en-US">
              <a:solidFill>
                <a:schemeClr val="bg1"/>
              </a:solidFill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56" name="圆角矩形 55">
            <a:hlinkClick xmlns:r="http://schemas.openxmlformats.org/officeDocument/2006/relationships" r:id="rId16"/>
          </xdr:cNvPr>
          <xdr:cNvSpPr/>
        </xdr:nvSpPr>
        <xdr:spPr>
          <a:xfrm>
            <a:off x="15435" y="1184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借支明细表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57" name="圆角矩形 56">
            <a:hlinkClick xmlns:r="http://schemas.openxmlformats.org/officeDocument/2006/relationships" r:id="rId17"/>
          </xdr:cNvPr>
          <xdr:cNvSpPr/>
        </xdr:nvSpPr>
        <xdr:spPr>
          <a:xfrm>
            <a:off x="15435" y="62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  <a:sym typeface="+mn-ea"/>
              </a:rPr>
              <a:t>封面展示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  <a:sym typeface="+mn-ea"/>
            </a:endParaRPr>
          </a:p>
        </xdr:txBody>
      </xdr:sp>
      <xdr:sp>
        <xdr:nvSpPr>
          <xdr:cNvPr id="58" name="圆角矩形 57">
            <a:hlinkClick xmlns:r="http://schemas.openxmlformats.org/officeDocument/2006/relationships" r:id="rId18"/>
          </xdr:cNvPr>
          <xdr:cNvSpPr/>
        </xdr:nvSpPr>
        <xdr:spPr>
          <a:xfrm>
            <a:off x="15435" y="2862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使用说明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</xdr:grpSp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210820</xdr:colOff>
      <xdr:row>9</xdr:row>
      <xdr:rowOff>15875</xdr:rowOff>
    </xdr:from>
    <xdr:to>
      <xdr:col>0</xdr:col>
      <xdr:colOff>1293495</xdr:colOff>
      <xdr:row>33</xdr:row>
      <xdr:rowOff>107315</xdr:rowOff>
    </xdr:to>
    <xdr:grpSp>
      <xdr:nvGrpSpPr>
        <xdr:cNvPr id="40" name="组合 39"/>
        <xdr:cNvGrpSpPr/>
      </xdr:nvGrpSpPr>
      <xdr:grpSpPr>
        <a:xfrm>
          <a:off x="210820" y="2555875"/>
          <a:ext cx="1082675" cy="5882640"/>
          <a:chOff x="15435" y="62"/>
          <a:chExt cx="1808" cy="10012"/>
        </a:xfrm>
        <a:noFill/>
        <a:effectLst>
          <a:outerShdw blurRad="50800" dist="38100" dir="5400000" algn="t" rotWithShape="0">
            <a:prstClr val="black">
              <a:alpha val="40000"/>
            </a:prstClr>
          </a:outerShdw>
        </a:effectLst>
      </xdr:grpSpPr>
      <xdr:sp>
        <xdr:nvSpPr>
          <xdr:cNvPr id="41" name="圆角矩形 40">
            <a:hlinkClick xmlns:r="http://schemas.openxmlformats.org/officeDocument/2006/relationships" r:id="rId1"/>
          </xdr:cNvPr>
          <xdr:cNvSpPr/>
        </xdr:nvSpPr>
        <xdr:spPr>
          <a:xfrm>
            <a:off x="15435" y="3428"/>
            <a:ext cx="1809" cy="475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一月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42" name="圆角矩形 41">
            <a:hlinkClick xmlns:r="http://schemas.openxmlformats.org/officeDocument/2006/relationships" r:id="rId2"/>
          </xdr:cNvPr>
          <xdr:cNvSpPr/>
        </xdr:nvSpPr>
        <xdr:spPr>
          <a:xfrm>
            <a:off x="15435" y="4570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三月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43" name="圆角矩形 42">
            <a:hlinkClick xmlns:r="http://schemas.openxmlformats.org/officeDocument/2006/relationships" r:id="rId3"/>
          </xdr:cNvPr>
          <xdr:cNvSpPr/>
        </xdr:nvSpPr>
        <xdr:spPr>
          <a:xfrm>
            <a:off x="15435" y="3999"/>
            <a:ext cx="1809" cy="475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  <a:sym typeface="+mn-ea"/>
              </a:rPr>
              <a:t>二月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  <a:sym typeface="+mn-ea"/>
            </a:endParaRPr>
          </a:p>
        </xdr:txBody>
      </xdr:sp>
      <xdr:sp>
        <xdr:nvSpPr>
          <xdr:cNvPr id="44" name="圆角矩形 43">
            <a:hlinkClick xmlns:r="http://schemas.openxmlformats.org/officeDocument/2006/relationships" r:id="rId4"/>
          </xdr:cNvPr>
          <xdr:cNvSpPr/>
        </xdr:nvSpPr>
        <xdr:spPr>
          <a:xfrm>
            <a:off x="15435" y="5136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四月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45" name="圆角矩形 44">
            <a:hlinkClick xmlns:r="http://schemas.openxmlformats.org/officeDocument/2006/relationships" r:id="rId5"/>
          </xdr:cNvPr>
          <xdr:cNvSpPr/>
        </xdr:nvSpPr>
        <xdr:spPr>
          <a:xfrm>
            <a:off x="15435" y="5702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五月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46" name="圆角矩形 45">
            <a:hlinkClick xmlns:r="http://schemas.openxmlformats.org/officeDocument/2006/relationships" r:id="rId6"/>
          </xdr:cNvPr>
          <xdr:cNvSpPr/>
        </xdr:nvSpPr>
        <xdr:spPr>
          <a:xfrm>
            <a:off x="15435" y="6268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六月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47" name="圆角矩形 46">
            <a:hlinkClick xmlns:r="http://schemas.openxmlformats.org/officeDocument/2006/relationships" r:id="rId7"/>
          </xdr:cNvPr>
          <xdr:cNvSpPr/>
        </xdr:nvSpPr>
        <xdr:spPr>
          <a:xfrm>
            <a:off x="15435" y="6834"/>
            <a:ext cx="1809" cy="460"/>
          </a:xfrm>
          <a:prstGeom prst="roundRect">
            <a:avLst/>
          </a:prstGeom>
          <a:noFill/>
          <a:ln w="12700">
            <a:noFill/>
          </a:ln>
          <a:extLst>
            <a:ext uri="{909E8E84-426E-40DD-AFC4-6F175D3DCCD1}">
              <a14:hiddenFill xmlns:a14="http://schemas.microsoft.com/office/drawing/2010/main">
                <a:grpFill/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七月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48" name="圆角矩形 47">
            <a:hlinkClick xmlns:r="http://schemas.openxmlformats.org/officeDocument/2006/relationships" r:id="rId8"/>
          </xdr:cNvPr>
          <xdr:cNvSpPr/>
        </xdr:nvSpPr>
        <xdr:spPr>
          <a:xfrm>
            <a:off x="15435" y="7390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八月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49" name="圆角矩形 48">
            <a:hlinkClick xmlns:r="http://schemas.openxmlformats.org/officeDocument/2006/relationships" r:id="rId9"/>
          </xdr:cNvPr>
          <xdr:cNvSpPr/>
        </xdr:nvSpPr>
        <xdr:spPr>
          <a:xfrm>
            <a:off x="15435" y="7946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九月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50" name="圆角矩形 49">
            <a:hlinkClick xmlns:r="http://schemas.openxmlformats.org/officeDocument/2006/relationships" r:id="rId10"/>
          </xdr:cNvPr>
          <xdr:cNvSpPr/>
        </xdr:nvSpPr>
        <xdr:spPr>
          <a:xfrm>
            <a:off x="15435" y="8502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十月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51" name="圆角矩形 50">
            <a:hlinkClick xmlns:r="http://schemas.openxmlformats.org/officeDocument/2006/relationships" r:id="rId11"/>
          </xdr:cNvPr>
          <xdr:cNvSpPr/>
        </xdr:nvSpPr>
        <xdr:spPr>
          <a:xfrm>
            <a:off x="15435" y="9058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十一月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52" name="圆角矩形 51">
            <a:hlinkClick xmlns:r="http://schemas.openxmlformats.org/officeDocument/2006/relationships" r:id="rId12"/>
          </xdr:cNvPr>
          <xdr:cNvSpPr/>
        </xdr:nvSpPr>
        <xdr:spPr>
          <a:xfrm>
            <a:off x="15435" y="9614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十二月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53" name="圆角矩形 52">
            <a:hlinkClick xmlns:r="http://schemas.openxmlformats.org/officeDocument/2006/relationships" r:id="rId13"/>
          </xdr:cNvPr>
          <xdr:cNvSpPr/>
        </xdr:nvSpPr>
        <xdr:spPr>
          <a:xfrm>
            <a:off x="15435" y="1750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solidFill>
                  <a:schemeClr val="bg1"/>
                </a:solidFill>
                <a:latin typeface="思源黑体 Bold" panose="020B0800000000000000" charset="-122"/>
                <a:ea typeface="思源黑体 Bold" panose="020B0800000000000000" charset="-122"/>
                <a:sym typeface="+mn-ea"/>
              </a:rPr>
              <a:t>工资结算表</a:t>
            </a:r>
            <a:endParaRPr lang="zh-CN" altLang="en-US" b="1">
              <a:solidFill>
                <a:schemeClr val="bg1"/>
              </a:solidFill>
              <a:latin typeface="思源黑体 Bold" panose="020B0800000000000000" charset="-122"/>
              <a:ea typeface="思源黑体 Bold" panose="020B0800000000000000" charset="-122"/>
              <a:sym typeface="+mn-ea"/>
            </a:endParaRPr>
          </a:p>
        </xdr:txBody>
      </xdr:sp>
      <xdr:sp>
        <xdr:nvSpPr>
          <xdr:cNvPr id="54" name="圆角矩形 53">
            <a:hlinkClick xmlns:r="http://schemas.openxmlformats.org/officeDocument/2006/relationships" r:id="rId14"/>
          </xdr:cNvPr>
          <xdr:cNvSpPr/>
        </xdr:nvSpPr>
        <xdr:spPr>
          <a:xfrm>
            <a:off x="15435" y="2306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年度工资汇总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55" name="圆角矩形 54">
            <a:hlinkClick xmlns:r="http://schemas.openxmlformats.org/officeDocument/2006/relationships" r:id="rId15"/>
          </xdr:cNvPr>
          <xdr:cNvSpPr/>
        </xdr:nvSpPr>
        <xdr:spPr>
          <a:xfrm>
            <a:off x="15435" y="628"/>
            <a:ext cx="1809" cy="460"/>
          </a:xfrm>
          <a:prstGeom prst="roundRect">
            <a:avLst/>
          </a:prstGeom>
          <a:no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  <a:extLst>
            <a:ext uri="{909E8E84-426E-40DD-AFC4-6F175D3DCCD1}">
              <a14:hiddenFill xmlns:a14="http://schemas.microsoft.com/office/drawing/2010/main">
                <a:solidFill>
                  <a:schemeClr val="bg1"/>
                </a:solidFill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>
                <a:solidFill>
                  <a:schemeClr val="bg1"/>
                </a:solidFill>
                <a:latin typeface="思源黑体 Bold" panose="020B0800000000000000" charset="-122"/>
                <a:ea typeface="思源黑体 Bold" panose="020B0800000000000000" charset="-122"/>
              </a:rPr>
              <a:t>基础信息</a:t>
            </a:r>
            <a:endParaRPr lang="zh-CN" altLang="en-US">
              <a:solidFill>
                <a:schemeClr val="bg1"/>
              </a:solidFill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56" name="圆角矩形 55">
            <a:hlinkClick xmlns:r="http://schemas.openxmlformats.org/officeDocument/2006/relationships" r:id="rId16"/>
          </xdr:cNvPr>
          <xdr:cNvSpPr/>
        </xdr:nvSpPr>
        <xdr:spPr>
          <a:xfrm>
            <a:off x="15435" y="1184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借支明细表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57" name="圆角矩形 56">
            <a:hlinkClick xmlns:r="http://schemas.openxmlformats.org/officeDocument/2006/relationships" r:id="rId17"/>
          </xdr:cNvPr>
          <xdr:cNvSpPr/>
        </xdr:nvSpPr>
        <xdr:spPr>
          <a:xfrm>
            <a:off x="15435" y="62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  <a:sym typeface="+mn-ea"/>
              </a:rPr>
              <a:t>封面展示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  <a:sym typeface="+mn-ea"/>
            </a:endParaRPr>
          </a:p>
        </xdr:txBody>
      </xdr:sp>
      <xdr:sp>
        <xdr:nvSpPr>
          <xdr:cNvPr id="58" name="圆角矩形 57">
            <a:hlinkClick xmlns:r="http://schemas.openxmlformats.org/officeDocument/2006/relationships" r:id="rId18"/>
          </xdr:cNvPr>
          <xdr:cNvSpPr/>
        </xdr:nvSpPr>
        <xdr:spPr>
          <a:xfrm>
            <a:off x="15435" y="2862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使用说明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</xdr:grpSp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210820</xdr:colOff>
      <xdr:row>9</xdr:row>
      <xdr:rowOff>15875</xdr:rowOff>
    </xdr:from>
    <xdr:to>
      <xdr:col>0</xdr:col>
      <xdr:colOff>1294130</xdr:colOff>
      <xdr:row>33</xdr:row>
      <xdr:rowOff>107315</xdr:rowOff>
    </xdr:to>
    <xdr:grpSp>
      <xdr:nvGrpSpPr>
        <xdr:cNvPr id="40" name="组合 39"/>
        <xdr:cNvGrpSpPr/>
      </xdr:nvGrpSpPr>
      <xdr:grpSpPr>
        <a:xfrm>
          <a:off x="210820" y="2555875"/>
          <a:ext cx="1083310" cy="5882640"/>
          <a:chOff x="15435" y="62"/>
          <a:chExt cx="1809" cy="10012"/>
        </a:xfrm>
        <a:noFill/>
        <a:effectLst>
          <a:outerShdw blurRad="50800" dist="38100" dir="5400000" algn="t" rotWithShape="0">
            <a:prstClr val="black">
              <a:alpha val="40000"/>
            </a:prstClr>
          </a:outerShdw>
        </a:effectLst>
      </xdr:grpSpPr>
      <xdr:sp>
        <xdr:nvSpPr>
          <xdr:cNvPr id="41" name="圆角矩形 40">
            <a:hlinkClick xmlns:r="http://schemas.openxmlformats.org/officeDocument/2006/relationships" r:id="rId1"/>
          </xdr:cNvPr>
          <xdr:cNvSpPr/>
        </xdr:nvSpPr>
        <xdr:spPr>
          <a:xfrm>
            <a:off x="15435" y="3428"/>
            <a:ext cx="1809" cy="475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一月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42" name="圆角矩形 41">
            <a:hlinkClick xmlns:r="http://schemas.openxmlformats.org/officeDocument/2006/relationships" r:id="rId2"/>
          </xdr:cNvPr>
          <xdr:cNvSpPr/>
        </xdr:nvSpPr>
        <xdr:spPr>
          <a:xfrm>
            <a:off x="15435" y="4570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三月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43" name="圆角矩形 42">
            <a:hlinkClick xmlns:r="http://schemas.openxmlformats.org/officeDocument/2006/relationships" r:id="rId3"/>
          </xdr:cNvPr>
          <xdr:cNvSpPr/>
        </xdr:nvSpPr>
        <xdr:spPr>
          <a:xfrm>
            <a:off x="15435" y="3999"/>
            <a:ext cx="1809" cy="475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  <a:sym typeface="+mn-ea"/>
              </a:rPr>
              <a:t>二月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  <a:sym typeface="+mn-ea"/>
            </a:endParaRPr>
          </a:p>
        </xdr:txBody>
      </xdr:sp>
      <xdr:sp>
        <xdr:nvSpPr>
          <xdr:cNvPr id="44" name="圆角矩形 43">
            <a:hlinkClick xmlns:r="http://schemas.openxmlformats.org/officeDocument/2006/relationships" r:id="rId4"/>
          </xdr:cNvPr>
          <xdr:cNvSpPr/>
        </xdr:nvSpPr>
        <xdr:spPr>
          <a:xfrm>
            <a:off x="15435" y="5136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四月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45" name="圆角矩形 44">
            <a:hlinkClick xmlns:r="http://schemas.openxmlformats.org/officeDocument/2006/relationships" r:id="rId5"/>
          </xdr:cNvPr>
          <xdr:cNvSpPr/>
        </xdr:nvSpPr>
        <xdr:spPr>
          <a:xfrm>
            <a:off x="15435" y="5702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五月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46" name="圆角矩形 45">
            <a:hlinkClick xmlns:r="http://schemas.openxmlformats.org/officeDocument/2006/relationships" r:id="rId6"/>
          </xdr:cNvPr>
          <xdr:cNvSpPr/>
        </xdr:nvSpPr>
        <xdr:spPr>
          <a:xfrm>
            <a:off x="15435" y="6268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六月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47" name="圆角矩形 46">
            <a:hlinkClick xmlns:r="http://schemas.openxmlformats.org/officeDocument/2006/relationships" r:id="rId7"/>
          </xdr:cNvPr>
          <xdr:cNvSpPr/>
        </xdr:nvSpPr>
        <xdr:spPr>
          <a:xfrm>
            <a:off x="15435" y="6834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七月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48" name="圆角矩形 47">
            <a:hlinkClick xmlns:r="http://schemas.openxmlformats.org/officeDocument/2006/relationships" r:id="rId8"/>
          </xdr:cNvPr>
          <xdr:cNvSpPr/>
        </xdr:nvSpPr>
        <xdr:spPr>
          <a:xfrm>
            <a:off x="15435" y="7406"/>
            <a:ext cx="1809" cy="460"/>
          </a:xfrm>
          <a:prstGeom prst="roundRect">
            <a:avLst/>
          </a:prstGeom>
          <a:noFill/>
          <a:ln w="12700">
            <a:noFill/>
          </a:ln>
          <a:extLst>
            <a:ext uri="{909E8E84-426E-40DD-AFC4-6F175D3DCCD1}">
              <a14:hiddenFill xmlns:a14="http://schemas.microsoft.com/office/drawing/2010/main">
                <a:grpFill/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八月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49" name="圆角矩形 48">
            <a:hlinkClick xmlns:r="http://schemas.openxmlformats.org/officeDocument/2006/relationships" r:id="rId9"/>
          </xdr:cNvPr>
          <xdr:cNvSpPr/>
        </xdr:nvSpPr>
        <xdr:spPr>
          <a:xfrm>
            <a:off x="15435" y="7946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九月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50" name="圆角矩形 49">
            <a:hlinkClick xmlns:r="http://schemas.openxmlformats.org/officeDocument/2006/relationships" r:id="rId10"/>
          </xdr:cNvPr>
          <xdr:cNvSpPr/>
        </xdr:nvSpPr>
        <xdr:spPr>
          <a:xfrm>
            <a:off x="15435" y="8502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十月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51" name="圆角矩形 50">
            <a:hlinkClick xmlns:r="http://schemas.openxmlformats.org/officeDocument/2006/relationships" r:id="rId11"/>
          </xdr:cNvPr>
          <xdr:cNvSpPr/>
        </xdr:nvSpPr>
        <xdr:spPr>
          <a:xfrm>
            <a:off x="15435" y="9058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十一月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52" name="圆角矩形 51">
            <a:hlinkClick xmlns:r="http://schemas.openxmlformats.org/officeDocument/2006/relationships" r:id="rId12"/>
          </xdr:cNvPr>
          <xdr:cNvSpPr/>
        </xdr:nvSpPr>
        <xdr:spPr>
          <a:xfrm>
            <a:off x="15435" y="9614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十二月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53" name="圆角矩形 52">
            <a:hlinkClick xmlns:r="http://schemas.openxmlformats.org/officeDocument/2006/relationships" r:id="rId13"/>
          </xdr:cNvPr>
          <xdr:cNvSpPr/>
        </xdr:nvSpPr>
        <xdr:spPr>
          <a:xfrm>
            <a:off x="15435" y="1750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solidFill>
                  <a:schemeClr val="bg1"/>
                </a:solidFill>
                <a:latin typeface="思源黑体 Bold" panose="020B0800000000000000" charset="-122"/>
                <a:ea typeface="思源黑体 Bold" panose="020B0800000000000000" charset="-122"/>
                <a:sym typeface="+mn-ea"/>
              </a:rPr>
              <a:t>工资结算表</a:t>
            </a:r>
            <a:endParaRPr lang="zh-CN" altLang="en-US" b="1">
              <a:solidFill>
                <a:schemeClr val="bg1"/>
              </a:solidFill>
              <a:latin typeface="思源黑体 Bold" panose="020B0800000000000000" charset="-122"/>
              <a:ea typeface="思源黑体 Bold" panose="020B0800000000000000" charset="-122"/>
              <a:sym typeface="+mn-ea"/>
            </a:endParaRPr>
          </a:p>
        </xdr:txBody>
      </xdr:sp>
      <xdr:sp>
        <xdr:nvSpPr>
          <xdr:cNvPr id="54" name="圆角矩形 53">
            <a:hlinkClick xmlns:r="http://schemas.openxmlformats.org/officeDocument/2006/relationships" r:id="rId14"/>
          </xdr:cNvPr>
          <xdr:cNvSpPr/>
        </xdr:nvSpPr>
        <xdr:spPr>
          <a:xfrm>
            <a:off x="15435" y="2306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年度工资汇总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55" name="圆角矩形 54">
            <a:hlinkClick xmlns:r="http://schemas.openxmlformats.org/officeDocument/2006/relationships" r:id="rId15"/>
          </xdr:cNvPr>
          <xdr:cNvSpPr/>
        </xdr:nvSpPr>
        <xdr:spPr>
          <a:xfrm>
            <a:off x="15435" y="628"/>
            <a:ext cx="1809" cy="460"/>
          </a:xfrm>
          <a:prstGeom prst="roundRect">
            <a:avLst/>
          </a:prstGeom>
          <a:no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  <a:extLst>
            <a:ext uri="{909E8E84-426E-40DD-AFC4-6F175D3DCCD1}">
              <a14:hiddenFill xmlns:a14="http://schemas.microsoft.com/office/drawing/2010/main">
                <a:solidFill>
                  <a:schemeClr val="bg1"/>
                </a:solidFill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>
                <a:solidFill>
                  <a:schemeClr val="bg1"/>
                </a:solidFill>
                <a:latin typeface="思源黑体 Bold" panose="020B0800000000000000" charset="-122"/>
                <a:ea typeface="思源黑体 Bold" panose="020B0800000000000000" charset="-122"/>
              </a:rPr>
              <a:t>基础信息</a:t>
            </a:r>
            <a:endParaRPr lang="zh-CN" altLang="en-US">
              <a:solidFill>
                <a:schemeClr val="bg1"/>
              </a:solidFill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56" name="圆角矩形 55">
            <a:hlinkClick xmlns:r="http://schemas.openxmlformats.org/officeDocument/2006/relationships" r:id="rId16"/>
          </xdr:cNvPr>
          <xdr:cNvSpPr/>
        </xdr:nvSpPr>
        <xdr:spPr>
          <a:xfrm>
            <a:off x="15435" y="1184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借支明细表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57" name="圆角矩形 56">
            <a:hlinkClick xmlns:r="http://schemas.openxmlformats.org/officeDocument/2006/relationships" r:id="rId17"/>
          </xdr:cNvPr>
          <xdr:cNvSpPr/>
        </xdr:nvSpPr>
        <xdr:spPr>
          <a:xfrm>
            <a:off x="15435" y="62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  <a:sym typeface="+mn-ea"/>
              </a:rPr>
              <a:t>封面展示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  <a:sym typeface="+mn-ea"/>
            </a:endParaRPr>
          </a:p>
        </xdr:txBody>
      </xdr:sp>
      <xdr:sp>
        <xdr:nvSpPr>
          <xdr:cNvPr id="58" name="圆角矩形 57">
            <a:hlinkClick xmlns:r="http://schemas.openxmlformats.org/officeDocument/2006/relationships" r:id="rId18"/>
          </xdr:cNvPr>
          <xdr:cNvSpPr/>
        </xdr:nvSpPr>
        <xdr:spPr>
          <a:xfrm>
            <a:off x="15435" y="2862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使用说明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</xdr:grpSp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210820</xdr:colOff>
      <xdr:row>9</xdr:row>
      <xdr:rowOff>15875</xdr:rowOff>
    </xdr:from>
    <xdr:to>
      <xdr:col>0</xdr:col>
      <xdr:colOff>1293495</xdr:colOff>
      <xdr:row>33</xdr:row>
      <xdr:rowOff>107315</xdr:rowOff>
    </xdr:to>
    <xdr:grpSp>
      <xdr:nvGrpSpPr>
        <xdr:cNvPr id="40" name="组合 39"/>
        <xdr:cNvGrpSpPr/>
      </xdr:nvGrpSpPr>
      <xdr:grpSpPr>
        <a:xfrm>
          <a:off x="210820" y="2555875"/>
          <a:ext cx="1082675" cy="5882640"/>
          <a:chOff x="15435" y="62"/>
          <a:chExt cx="1808" cy="10012"/>
        </a:xfrm>
        <a:noFill/>
        <a:effectLst>
          <a:outerShdw blurRad="50800" dist="38100" dir="5400000" algn="t" rotWithShape="0">
            <a:prstClr val="black">
              <a:alpha val="40000"/>
            </a:prstClr>
          </a:outerShdw>
        </a:effectLst>
      </xdr:grpSpPr>
      <xdr:sp>
        <xdr:nvSpPr>
          <xdr:cNvPr id="41" name="圆角矩形 40">
            <a:hlinkClick xmlns:r="http://schemas.openxmlformats.org/officeDocument/2006/relationships" r:id="rId1"/>
          </xdr:cNvPr>
          <xdr:cNvSpPr/>
        </xdr:nvSpPr>
        <xdr:spPr>
          <a:xfrm>
            <a:off x="15435" y="3428"/>
            <a:ext cx="1809" cy="475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一月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42" name="圆角矩形 41">
            <a:hlinkClick xmlns:r="http://schemas.openxmlformats.org/officeDocument/2006/relationships" r:id="rId2"/>
          </xdr:cNvPr>
          <xdr:cNvSpPr/>
        </xdr:nvSpPr>
        <xdr:spPr>
          <a:xfrm>
            <a:off x="15435" y="4570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三月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43" name="圆角矩形 42">
            <a:hlinkClick xmlns:r="http://schemas.openxmlformats.org/officeDocument/2006/relationships" r:id="rId3"/>
          </xdr:cNvPr>
          <xdr:cNvSpPr/>
        </xdr:nvSpPr>
        <xdr:spPr>
          <a:xfrm>
            <a:off x="15435" y="3999"/>
            <a:ext cx="1809" cy="475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  <a:sym typeface="+mn-ea"/>
              </a:rPr>
              <a:t>二月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  <a:sym typeface="+mn-ea"/>
            </a:endParaRPr>
          </a:p>
        </xdr:txBody>
      </xdr:sp>
      <xdr:sp>
        <xdr:nvSpPr>
          <xdr:cNvPr id="44" name="圆角矩形 43">
            <a:hlinkClick xmlns:r="http://schemas.openxmlformats.org/officeDocument/2006/relationships" r:id="rId4"/>
          </xdr:cNvPr>
          <xdr:cNvSpPr/>
        </xdr:nvSpPr>
        <xdr:spPr>
          <a:xfrm>
            <a:off x="15435" y="5136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四月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45" name="圆角矩形 44">
            <a:hlinkClick xmlns:r="http://schemas.openxmlformats.org/officeDocument/2006/relationships" r:id="rId5"/>
          </xdr:cNvPr>
          <xdr:cNvSpPr/>
        </xdr:nvSpPr>
        <xdr:spPr>
          <a:xfrm>
            <a:off x="15435" y="5702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五月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46" name="圆角矩形 45">
            <a:hlinkClick xmlns:r="http://schemas.openxmlformats.org/officeDocument/2006/relationships" r:id="rId6"/>
          </xdr:cNvPr>
          <xdr:cNvSpPr/>
        </xdr:nvSpPr>
        <xdr:spPr>
          <a:xfrm>
            <a:off x="15435" y="6268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六月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47" name="圆角矩形 46">
            <a:hlinkClick xmlns:r="http://schemas.openxmlformats.org/officeDocument/2006/relationships" r:id="rId7"/>
          </xdr:cNvPr>
          <xdr:cNvSpPr/>
        </xdr:nvSpPr>
        <xdr:spPr>
          <a:xfrm>
            <a:off x="15435" y="6834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七月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48" name="圆角矩形 47">
            <a:hlinkClick xmlns:r="http://schemas.openxmlformats.org/officeDocument/2006/relationships" r:id="rId8"/>
          </xdr:cNvPr>
          <xdr:cNvSpPr/>
        </xdr:nvSpPr>
        <xdr:spPr>
          <a:xfrm>
            <a:off x="15435" y="7390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八月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49" name="圆角矩形 48">
            <a:hlinkClick xmlns:r="http://schemas.openxmlformats.org/officeDocument/2006/relationships" r:id="rId9"/>
          </xdr:cNvPr>
          <xdr:cNvSpPr/>
        </xdr:nvSpPr>
        <xdr:spPr>
          <a:xfrm>
            <a:off x="15435" y="7946"/>
            <a:ext cx="1809" cy="460"/>
          </a:xfrm>
          <a:prstGeom prst="roundRect">
            <a:avLst/>
          </a:prstGeom>
          <a:noFill/>
          <a:ln w="12700">
            <a:noFill/>
          </a:ln>
          <a:extLst>
            <a:ext uri="{909E8E84-426E-40DD-AFC4-6F175D3DCCD1}">
              <a14:hiddenFill xmlns:a14="http://schemas.microsoft.com/office/drawing/2010/main">
                <a:grpFill/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九月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50" name="圆角矩形 49">
            <a:hlinkClick xmlns:r="http://schemas.openxmlformats.org/officeDocument/2006/relationships" r:id="rId10"/>
          </xdr:cNvPr>
          <xdr:cNvSpPr/>
        </xdr:nvSpPr>
        <xdr:spPr>
          <a:xfrm>
            <a:off x="15435" y="8502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十月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51" name="圆角矩形 50">
            <a:hlinkClick xmlns:r="http://schemas.openxmlformats.org/officeDocument/2006/relationships" r:id="rId11"/>
          </xdr:cNvPr>
          <xdr:cNvSpPr/>
        </xdr:nvSpPr>
        <xdr:spPr>
          <a:xfrm>
            <a:off x="15435" y="9058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十一月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52" name="圆角矩形 51">
            <a:hlinkClick xmlns:r="http://schemas.openxmlformats.org/officeDocument/2006/relationships" r:id="rId12"/>
          </xdr:cNvPr>
          <xdr:cNvSpPr/>
        </xdr:nvSpPr>
        <xdr:spPr>
          <a:xfrm>
            <a:off x="15435" y="9614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十二月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53" name="圆角矩形 52">
            <a:hlinkClick xmlns:r="http://schemas.openxmlformats.org/officeDocument/2006/relationships" r:id="rId13"/>
          </xdr:cNvPr>
          <xdr:cNvSpPr/>
        </xdr:nvSpPr>
        <xdr:spPr>
          <a:xfrm>
            <a:off x="15435" y="1750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solidFill>
                  <a:schemeClr val="bg1"/>
                </a:solidFill>
                <a:latin typeface="思源黑体 Bold" panose="020B0800000000000000" charset="-122"/>
                <a:ea typeface="思源黑体 Bold" panose="020B0800000000000000" charset="-122"/>
                <a:sym typeface="+mn-ea"/>
              </a:rPr>
              <a:t>工资结算表</a:t>
            </a:r>
            <a:endParaRPr lang="zh-CN" altLang="en-US" b="1">
              <a:solidFill>
                <a:schemeClr val="bg1"/>
              </a:solidFill>
              <a:latin typeface="思源黑体 Bold" panose="020B0800000000000000" charset="-122"/>
              <a:ea typeface="思源黑体 Bold" panose="020B0800000000000000" charset="-122"/>
              <a:sym typeface="+mn-ea"/>
            </a:endParaRPr>
          </a:p>
        </xdr:txBody>
      </xdr:sp>
      <xdr:sp>
        <xdr:nvSpPr>
          <xdr:cNvPr id="54" name="圆角矩形 53">
            <a:hlinkClick xmlns:r="http://schemas.openxmlformats.org/officeDocument/2006/relationships" r:id="rId14"/>
          </xdr:cNvPr>
          <xdr:cNvSpPr/>
        </xdr:nvSpPr>
        <xdr:spPr>
          <a:xfrm>
            <a:off x="15435" y="2306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年度工资汇总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55" name="圆角矩形 54">
            <a:hlinkClick xmlns:r="http://schemas.openxmlformats.org/officeDocument/2006/relationships" r:id="rId15"/>
          </xdr:cNvPr>
          <xdr:cNvSpPr/>
        </xdr:nvSpPr>
        <xdr:spPr>
          <a:xfrm>
            <a:off x="15435" y="628"/>
            <a:ext cx="1809" cy="460"/>
          </a:xfrm>
          <a:prstGeom prst="roundRect">
            <a:avLst/>
          </a:prstGeom>
          <a:no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  <a:extLst>
            <a:ext uri="{909E8E84-426E-40DD-AFC4-6F175D3DCCD1}">
              <a14:hiddenFill xmlns:a14="http://schemas.microsoft.com/office/drawing/2010/main">
                <a:solidFill>
                  <a:schemeClr val="bg1"/>
                </a:solidFill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>
                <a:solidFill>
                  <a:schemeClr val="bg1"/>
                </a:solidFill>
                <a:latin typeface="思源黑体 Bold" panose="020B0800000000000000" charset="-122"/>
                <a:ea typeface="思源黑体 Bold" panose="020B0800000000000000" charset="-122"/>
              </a:rPr>
              <a:t>基础信息</a:t>
            </a:r>
            <a:endParaRPr lang="zh-CN" altLang="en-US">
              <a:solidFill>
                <a:schemeClr val="bg1"/>
              </a:solidFill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56" name="圆角矩形 55">
            <a:hlinkClick xmlns:r="http://schemas.openxmlformats.org/officeDocument/2006/relationships" r:id="rId16"/>
          </xdr:cNvPr>
          <xdr:cNvSpPr/>
        </xdr:nvSpPr>
        <xdr:spPr>
          <a:xfrm>
            <a:off x="15435" y="1184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借支明细表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57" name="圆角矩形 56">
            <a:hlinkClick xmlns:r="http://schemas.openxmlformats.org/officeDocument/2006/relationships" r:id="rId17"/>
          </xdr:cNvPr>
          <xdr:cNvSpPr/>
        </xdr:nvSpPr>
        <xdr:spPr>
          <a:xfrm>
            <a:off x="15435" y="62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  <a:sym typeface="+mn-ea"/>
              </a:rPr>
              <a:t>封面展示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  <a:sym typeface="+mn-ea"/>
            </a:endParaRPr>
          </a:p>
        </xdr:txBody>
      </xdr:sp>
      <xdr:sp>
        <xdr:nvSpPr>
          <xdr:cNvPr id="58" name="圆角矩形 57">
            <a:hlinkClick xmlns:r="http://schemas.openxmlformats.org/officeDocument/2006/relationships" r:id="rId18"/>
          </xdr:cNvPr>
          <xdr:cNvSpPr/>
        </xdr:nvSpPr>
        <xdr:spPr>
          <a:xfrm>
            <a:off x="15435" y="2862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使用说明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</xdr:grpSp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210820</xdr:colOff>
      <xdr:row>9</xdr:row>
      <xdr:rowOff>15875</xdr:rowOff>
    </xdr:from>
    <xdr:to>
      <xdr:col>0</xdr:col>
      <xdr:colOff>1293495</xdr:colOff>
      <xdr:row>33</xdr:row>
      <xdr:rowOff>107315</xdr:rowOff>
    </xdr:to>
    <xdr:grpSp>
      <xdr:nvGrpSpPr>
        <xdr:cNvPr id="40" name="组合 39"/>
        <xdr:cNvGrpSpPr/>
      </xdr:nvGrpSpPr>
      <xdr:grpSpPr>
        <a:xfrm>
          <a:off x="210820" y="2555875"/>
          <a:ext cx="1082675" cy="5882640"/>
          <a:chOff x="15435" y="62"/>
          <a:chExt cx="1808" cy="10012"/>
        </a:xfrm>
        <a:noFill/>
        <a:effectLst>
          <a:outerShdw blurRad="50800" dist="38100" dir="5400000" algn="t" rotWithShape="0">
            <a:prstClr val="black">
              <a:alpha val="40000"/>
            </a:prstClr>
          </a:outerShdw>
        </a:effectLst>
      </xdr:grpSpPr>
      <xdr:sp>
        <xdr:nvSpPr>
          <xdr:cNvPr id="41" name="圆角矩形 40">
            <a:hlinkClick xmlns:r="http://schemas.openxmlformats.org/officeDocument/2006/relationships" r:id="rId1"/>
          </xdr:cNvPr>
          <xdr:cNvSpPr/>
        </xdr:nvSpPr>
        <xdr:spPr>
          <a:xfrm>
            <a:off x="15435" y="3428"/>
            <a:ext cx="1809" cy="475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一月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42" name="圆角矩形 41">
            <a:hlinkClick xmlns:r="http://schemas.openxmlformats.org/officeDocument/2006/relationships" r:id="rId2"/>
          </xdr:cNvPr>
          <xdr:cNvSpPr/>
        </xdr:nvSpPr>
        <xdr:spPr>
          <a:xfrm>
            <a:off x="15435" y="4570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三月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43" name="圆角矩形 42">
            <a:hlinkClick xmlns:r="http://schemas.openxmlformats.org/officeDocument/2006/relationships" r:id="rId3"/>
          </xdr:cNvPr>
          <xdr:cNvSpPr/>
        </xdr:nvSpPr>
        <xdr:spPr>
          <a:xfrm>
            <a:off x="15435" y="3999"/>
            <a:ext cx="1809" cy="475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  <a:sym typeface="+mn-ea"/>
              </a:rPr>
              <a:t>二月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  <a:sym typeface="+mn-ea"/>
            </a:endParaRPr>
          </a:p>
        </xdr:txBody>
      </xdr:sp>
      <xdr:sp>
        <xdr:nvSpPr>
          <xdr:cNvPr id="44" name="圆角矩形 43">
            <a:hlinkClick xmlns:r="http://schemas.openxmlformats.org/officeDocument/2006/relationships" r:id="rId4"/>
          </xdr:cNvPr>
          <xdr:cNvSpPr/>
        </xdr:nvSpPr>
        <xdr:spPr>
          <a:xfrm>
            <a:off x="15435" y="5136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四月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45" name="圆角矩形 44">
            <a:hlinkClick xmlns:r="http://schemas.openxmlformats.org/officeDocument/2006/relationships" r:id="rId5"/>
          </xdr:cNvPr>
          <xdr:cNvSpPr/>
        </xdr:nvSpPr>
        <xdr:spPr>
          <a:xfrm>
            <a:off x="15435" y="5702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五月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46" name="圆角矩形 45">
            <a:hlinkClick xmlns:r="http://schemas.openxmlformats.org/officeDocument/2006/relationships" r:id="rId6"/>
          </xdr:cNvPr>
          <xdr:cNvSpPr/>
        </xdr:nvSpPr>
        <xdr:spPr>
          <a:xfrm>
            <a:off x="15435" y="6268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六月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47" name="圆角矩形 46">
            <a:hlinkClick xmlns:r="http://schemas.openxmlformats.org/officeDocument/2006/relationships" r:id="rId7"/>
          </xdr:cNvPr>
          <xdr:cNvSpPr/>
        </xdr:nvSpPr>
        <xdr:spPr>
          <a:xfrm>
            <a:off x="15435" y="6834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七月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48" name="圆角矩形 47">
            <a:hlinkClick xmlns:r="http://schemas.openxmlformats.org/officeDocument/2006/relationships" r:id="rId8"/>
          </xdr:cNvPr>
          <xdr:cNvSpPr/>
        </xdr:nvSpPr>
        <xdr:spPr>
          <a:xfrm>
            <a:off x="15435" y="7390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八月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49" name="圆角矩形 48">
            <a:hlinkClick xmlns:r="http://schemas.openxmlformats.org/officeDocument/2006/relationships" r:id="rId9"/>
          </xdr:cNvPr>
          <xdr:cNvSpPr/>
        </xdr:nvSpPr>
        <xdr:spPr>
          <a:xfrm>
            <a:off x="15435" y="7946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九月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50" name="圆角矩形 49">
            <a:hlinkClick xmlns:r="http://schemas.openxmlformats.org/officeDocument/2006/relationships" r:id="rId10"/>
          </xdr:cNvPr>
          <xdr:cNvSpPr/>
        </xdr:nvSpPr>
        <xdr:spPr>
          <a:xfrm>
            <a:off x="15435" y="8502"/>
            <a:ext cx="1809" cy="460"/>
          </a:xfrm>
          <a:prstGeom prst="roundRect">
            <a:avLst/>
          </a:prstGeom>
          <a:noFill/>
          <a:ln w="12700">
            <a:noFill/>
          </a:ln>
          <a:extLst>
            <a:ext uri="{909E8E84-426E-40DD-AFC4-6F175D3DCCD1}">
              <a14:hiddenFill xmlns:a14="http://schemas.microsoft.com/office/drawing/2010/main">
                <a:grpFill/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十月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51" name="圆角矩形 50">
            <a:hlinkClick xmlns:r="http://schemas.openxmlformats.org/officeDocument/2006/relationships" r:id="rId11"/>
          </xdr:cNvPr>
          <xdr:cNvSpPr/>
        </xdr:nvSpPr>
        <xdr:spPr>
          <a:xfrm>
            <a:off x="15435" y="9058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十一月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52" name="圆角矩形 51">
            <a:hlinkClick xmlns:r="http://schemas.openxmlformats.org/officeDocument/2006/relationships" r:id="rId12"/>
          </xdr:cNvPr>
          <xdr:cNvSpPr/>
        </xdr:nvSpPr>
        <xdr:spPr>
          <a:xfrm>
            <a:off x="15435" y="9614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十二月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53" name="圆角矩形 52">
            <a:hlinkClick xmlns:r="http://schemas.openxmlformats.org/officeDocument/2006/relationships" r:id="rId13"/>
          </xdr:cNvPr>
          <xdr:cNvSpPr/>
        </xdr:nvSpPr>
        <xdr:spPr>
          <a:xfrm>
            <a:off x="15435" y="1750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solidFill>
                  <a:schemeClr val="bg1"/>
                </a:solidFill>
                <a:latin typeface="思源黑体 Bold" panose="020B0800000000000000" charset="-122"/>
                <a:ea typeface="思源黑体 Bold" panose="020B0800000000000000" charset="-122"/>
                <a:sym typeface="+mn-ea"/>
              </a:rPr>
              <a:t>工资结算表</a:t>
            </a:r>
            <a:endParaRPr lang="zh-CN" altLang="en-US" b="1">
              <a:solidFill>
                <a:schemeClr val="bg1"/>
              </a:solidFill>
              <a:latin typeface="思源黑体 Bold" panose="020B0800000000000000" charset="-122"/>
              <a:ea typeface="思源黑体 Bold" panose="020B0800000000000000" charset="-122"/>
              <a:sym typeface="+mn-ea"/>
            </a:endParaRPr>
          </a:p>
        </xdr:txBody>
      </xdr:sp>
      <xdr:sp>
        <xdr:nvSpPr>
          <xdr:cNvPr id="54" name="圆角矩形 53">
            <a:hlinkClick xmlns:r="http://schemas.openxmlformats.org/officeDocument/2006/relationships" r:id="rId14"/>
          </xdr:cNvPr>
          <xdr:cNvSpPr/>
        </xdr:nvSpPr>
        <xdr:spPr>
          <a:xfrm>
            <a:off x="15435" y="2306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年度工资汇总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55" name="圆角矩形 54">
            <a:hlinkClick xmlns:r="http://schemas.openxmlformats.org/officeDocument/2006/relationships" r:id="rId15"/>
          </xdr:cNvPr>
          <xdr:cNvSpPr/>
        </xdr:nvSpPr>
        <xdr:spPr>
          <a:xfrm>
            <a:off x="15435" y="628"/>
            <a:ext cx="1809" cy="460"/>
          </a:xfrm>
          <a:prstGeom prst="roundRect">
            <a:avLst/>
          </a:prstGeom>
          <a:no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  <a:extLst>
            <a:ext uri="{909E8E84-426E-40DD-AFC4-6F175D3DCCD1}">
              <a14:hiddenFill xmlns:a14="http://schemas.microsoft.com/office/drawing/2010/main">
                <a:solidFill>
                  <a:schemeClr val="bg1"/>
                </a:solidFill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>
                <a:solidFill>
                  <a:schemeClr val="bg1"/>
                </a:solidFill>
                <a:latin typeface="思源黑体 Bold" panose="020B0800000000000000" charset="-122"/>
                <a:ea typeface="思源黑体 Bold" panose="020B0800000000000000" charset="-122"/>
              </a:rPr>
              <a:t>基础信息</a:t>
            </a:r>
            <a:endParaRPr lang="zh-CN" altLang="en-US">
              <a:solidFill>
                <a:schemeClr val="bg1"/>
              </a:solidFill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56" name="圆角矩形 55">
            <a:hlinkClick xmlns:r="http://schemas.openxmlformats.org/officeDocument/2006/relationships" r:id="rId16"/>
          </xdr:cNvPr>
          <xdr:cNvSpPr/>
        </xdr:nvSpPr>
        <xdr:spPr>
          <a:xfrm>
            <a:off x="15435" y="1184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借支明细表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57" name="圆角矩形 56">
            <a:hlinkClick xmlns:r="http://schemas.openxmlformats.org/officeDocument/2006/relationships" r:id="rId17"/>
          </xdr:cNvPr>
          <xdr:cNvSpPr/>
        </xdr:nvSpPr>
        <xdr:spPr>
          <a:xfrm>
            <a:off x="15435" y="62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  <a:sym typeface="+mn-ea"/>
              </a:rPr>
              <a:t>封面展示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  <a:sym typeface="+mn-ea"/>
            </a:endParaRPr>
          </a:p>
        </xdr:txBody>
      </xdr:sp>
      <xdr:sp>
        <xdr:nvSpPr>
          <xdr:cNvPr id="58" name="圆角矩形 57">
            <a:hlinkClick xmlns:r="http://schemas.openxmlformats.org/officeDocument/2006/relationships" r:id="rId18"/>
          </xdr:cNvPr>
          <xdr:cNvSpPr/>
        </xdr:nvSpPr>
        <xdr:spPr>
          <a:xfrm>
            <a:off x="15435" y="2862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5F238D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使用说明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</xdr:grpSp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210820</xdr:colOff>
      <xdr:row>9</xdr:row>
      <xdr:rowOff>15875</xdr:rowOff>
    </xdr:from>
    <xdr:to>
      <xdr:col>0</xdr:col>
      <xdr:colOff>1293495</xdr:colOff>
      <xdr:row>33</xdr:row>
      <xdr:rowOff>107315</xdr:rowOff>
    </xdr:to>
    <xdr:grpSp>
      <xdr:nvGrpSpPr>
        <xdr:cNvPr id="40" name="组合 39"/>
        <xdr:cNvGrpSpPr/>
      </xdr:nvGrpSpPr>
      <xdr:grpSpPr>
        <a:xfrm>
          <a:off x="210820" y="2555875"/>
          <a:ext cx="1082675" cy="5882640"/>
          <a:chOff x="15435" y="62"/>
          <a:chExt cx="1808" cy="10012"/>
        </a:xfrm>
        <a:noFill/>
        <a:effectLst>
          <a:outerShdw blurRad="50800" dist="38100" dir="5400000" algn="t" rotWithShape="0">
            <a:prstClr val="black">
              <a:alpha val="40000"/>
            </a:prstClr>
          </a:outerShdw>
        </a:effectLst>
      </xdr:grpSpPr>
      <xdr:sp>
        <xdr:nvSpPr>
          <xdr:cNvPr id="41" name="圆角矩形 40">
            <a:hlinkClick xmlns:r="http://schemas.openxmlformats.org/officeDocument/2006/relationships" r:id="rId1"/>
          </xdr:cNvPr>
          <xdr:cNvSpPr/>
        </xdr:nvSpPr>
        <xdr:spPr>
          <a:xfrm>
            <a:off x="15435" y="3428"/>
            <a:ext cx="1809" cy="475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931AF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一月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42" name="圆角矩形 41">
            <a:hlinkClick xmlns:r="http://schemas.openxmlformats.org/officeDocument/2006/relationships" r:id="rId2"/>
          </xdr:cNvPr>
          <xdr:cNvSpPr/>
        </xdr:nvSpPr>
        <xdr:spPr>
          <a:xfrm>
            <a:off x="15435" y="4570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931AF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三月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43" name="圆角矩形 42">
            <a:hlinkClick xmlns:r="http://schemas.openxmlformats.org/officeDocument/2006/relationships" r:id="rId3"/>
          </xdr:cNvPr>
          <xdr:cNvSpPr/>
        </xdr:nvSpPr>
        <xdr:spPr>
          <a:xfrm>
            <a:off x="15435" y="3999"/>
            <a:ext cx="1809" cy="475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931AF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  <a:sym typeface="+mn-ea"/>
              </a:rPr>
              <a:t>二月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  <a:sym typeface="+mn-ea"/>
            </a:endParaRPr>
          </a:p>
        </xdr:txBody>
      </xdr:sp>
      <xdr:sp>
        <xdr:nvSpPr>
          <xdr:cNvPr id="44" name="圆角矩形 43">
            <a:hlinkClick xmlns:r="http://schemas.openxmlformats.org/officeDocument/2006/relationships" r:id="rId4"/>
          </xdr:cNvPr>
          <xdr:cNvSpPr/>
        </xdr:nvSpPr>
        <xdr:spPr>
          <a:xfrm>
            <a:off x="15435" y="5136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931AF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四月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45" name="圆角矩形 44">
            <a:hlinkClick xmlns:r="http://schemas.openxmlformats.org/officeDocument/2006/relationships" r:id="rId5"/>
          </xdr:cNvPr>
          <xdr:cNvSpPr/>
        </xdr:nvSpPr>
        <xdr:spPr>
          <a:xfrm>
            <a:off x="15435" y="5702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931AF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五月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46" name="圆角矩形 45">
            <a:hlinkClick xmlns:r="http://schemas.openxmlformats.org/officeDocument/2006/relationships" r:id="rId6"/>
          </xdr:cNvPr>
          <xdr:cNvSpPr/>
        </xdr:nvSpPr>
        <xdr:spPr>
          <a:xfrm>
            <a:off x="15435" y="6268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931AF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六月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47" name="圆角矩形 46">
            <a:hlinkClick xmlns:r="http://schemas.openxmlformats.org/officeDocument/2006/relationships" r:id="rId7"/>
          </xdr:cNvPr>
          <xdr:cNvSpPr/>
        </xdr:nvSpPr>
        <xdr:spPr>
          <a:xfrm>
            <a:off x="15435" y="6834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931AF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七月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48" name="圆角矩形 47">
            <a:hlinkClick xmlns:r="http://schemas.openxmlformats.org/officeDocument/2006/relationships" r:id="rId8"/>
          </xdr:cNvPr>
          <xdr:cNvSpPr/>
        </xdr:nvSpPr>
        <xdr:spPr>
          <a:xfrm>
            <a:off x="15435" y="7390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931AF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八月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49" name="圆角矩形 48">
            <a:hlinkClick xmlns:r="http://schemas.openxmlformats.org/officeDocument/2006/relationships" r:id="rId9"/>
          </xdr:cNvPr>
          <xdr:cNvSpPr/>
        </xdr:nvSpPr>
        <xdr:spPr>
          <a:xfrm>
            <a:off x="15435" y="7946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931AF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九月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50" name="圆角矩形 49">
            <a:hlinkClick xmlns:r="http://schemas.openxmlformats.org/officeDocument/2006/relationships" r:id="rId10"/>
          </xdr:cNvPr>
          <xdr:cNvSpPr/>
        </xdr:nvSpPr>
        <xdr:spPr>
          <a:xfrm>
            <a:off x="15435" y="8502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931AF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十月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51" name="圆角矩形 50">
            <a:hlinkClick xmlns:r="http://schemas.openxmlformats.org/officeDocument/2006/relationships" r:id="rId11"/>
          </xdr:cNvPr>
          <xdr:cNvSpPr/>
        </xdr:nvSpPr>
        <xdr:spPr>
          <a:xfrm>
            <a:off x="15435" y="9058"/>
            <a:ext cx="1809" cy="460"/>
          </a:xfrm>
          <a:prstGeom prst="roundRect">
            <a:avLst/>
          </a:prstGeom>
          <a:noFill/>
          <a:ln w="12700">
            <a:noFill/>
          </a:ln>
          <a:extLst>
            <a:ext uri="{909E8E84-426E-40DD-AFC4-6F175D3DCCD1}">
              <a14:hiddenFill xmlns:a14="http://schemas.microsoft.com/office/drawing/2010/main">
                <a:grpFill/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十一月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52" name="圆角矩形 51">
            <a:hlinkClick xmlns:r="http://schemas.openxmlformats.org/officeDocument/2006/relationships" r:id="rId12"/>
          </xdr:cNvPr>
          <xdr:cNvSpPr/>
        </xdr:nvSpPr>
        <xdr:spPr>
          <a:xfrm>
            <a:off x="15435" y="9614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931AF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十二月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53" name="圆角矩形 52">
            <a:hlinkClick xmlns:r="http://schemas.openxmlformats.org/officeDocument/2006/relationships" r:id="rId13"/>
          </xdr:cNvPr>
          <xdr:cNvSpPr/>
        </xdr:nvSpPr>
        <xdr:spPr>
          <a:xfrm>
            <a:off x="15435" y="1750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931AF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solidFill>
                  <a:schemeClr val="bg1"/>
                </a:solidFill>
                <a:latin typeface="思源黑体 Bold" panose="020B0800000000000000" charset="-122"/>
                <a:ea typeface="思源黑体 Bold" panose="020B0800000000000000" charset="-122"/>
                <a:sym typeface="+mn-ea"/>
              </a:rPr>
              <a:t>工资结算表</a:t>
            </a:r>
            <a:endParaRPr lang="zh-CN" altLang="en-US" b="1">
              <a:solidFill>
                <a:schemeClr val="bg1"/>
              </a:solidFill>
              <a:latin typeface="思源黑体 Bold" panose="020B0800000000000000" charset="-122"/>
              <a:ea typeface="思源黑体 Bold" panose="020B0800000000000000" charset="-122"/>
              <a:sym typeface="+mn-ea"/>
            </a:endParaRPr>
          </a:p>
        </xdr:txBody>
      </xdr:sp>
      <xdr:sp>
        <xdr:nvSpPr>
          <xdr:cNvPr id="54" name="圆角矩形 53">
            <a:hlinkClick xmlns:r="http://schemas.openxmlformats.org/officeDocument/2006/relationships" r:id="rId14"/>
          </xdr:cNvPr>
          <xdr:cNvSpPr/>
        </xdr:nvSpPr>
        <xdr:spPr>
          <a:xfrm>
            <a:off x="15435" y="2306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931AF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年度工资汇总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55" name="圆角矩形 54">
            <a:hlinkClick xmlns:r="http://schemas.openxmlformats.org/officeDocument/2006/relationships" r:id="rId15"/>
          </xdr:cNvPr>
          <xdr:cNvSpPr/>
        </xdr:nvSpPr>
        <xdr:spPr>
          <a:xfrm>
            <a:off x="15435" y="628"/>
            <a:ext cx="1809" cy="460"/>
          </a:xfrm>
          <a:prstGeom prst="roundRect">
            <a:avLst/>
          </a:prstGeom>
          <a:noFill/>
          <a:ln w="12700">
            <a:gradFill>
              <a:gsLst>
                <a:gs pos="0">
                  <a:srgbClr val="C7A2E4"/>
                </a:gs>
                <a:gs pos="46000">
                  <a:srgbClr val="7931AF"/>
                </a:gs>
                <a:gs pos="100000">
                  <a:srgbClr val="7931AF"/>
                </a:gs>
              </a:gsLst>
              <a:lin ang="5400000" scaled="1"/>
            </a:gradFill>
          </a:ln>
          <a:extLst>
            <a:ext uri="{909E8E84-426E-40DD-AFC4-6F175D3DCCD1}">
              <a14:hiddenFill xmlns:a14="http://schemas.microsoft.com/office/drawing/2010/main">
                <a:solidFill>
                  <a:schemeClr val="bg1"/>
                </a:solidFill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>
                <a:solidFill>
                  <a:schemeClr val="bg1"/>
                </a:solidFill>
                <a:latin typeface="思源黑体 Bold" panose="020B0800000000000000" charset="-122"/>
                <a:ea typeface="思源黑体 Bold" panose="020B0800000000000000" charset="-122"/>
              </a:rPr>
              <a:t>基础信息</a:t>
            </a:r>
            <a:endParaRPr lang="zh-CN" altLang="en-US">
              <a:solidFill>
                <a:schemeClr val="bg1"/>
              </a:solidFill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56" name="圆角矩形 55">
            <a:hlinkClick xmlns:r="http://schemas.openxmlformats.org/officeDocument/2006/relationships" r:id="rId16"/>
          </xdr:cNvPr>
          <xdr:cNvSpPr/>
        </xdr:nvSpPr>
        <xdr:spPr>
          <a:xfrm>
            <a:off x="15435" y="1184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931AF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借支明细表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57" name="圆角矩形 56">
            <a:hlinkClick xmlns:r="http://schemas.openxmlformats.org/officeDocument/2006/relationships" r:id="rId17"/>
          </xdr:cNvPr>
          <xdr:cNvSpPr/>
        </xdr:nvSpPr>
        <xdr:spPr>
          <a:xfrm>
            <a:off x="15435" y="62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931AF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  <a:sym typeface="+mn-ea"/>
              </a:rPr>
              <a:t>封面展示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  <a:sym typeface="+mn-ea"/>
            </a:endParaRPr>
          </a:p>
        </xdr:txBody>
      </xdr:sp>
      <xdr:sp>
        <xdr:nvSpPr>
          <xdr:cNvPr id="58" name="圆角矩形 57">
            <a:hlinkClick xmlns:r="http://schemas.openxmlformats.org/officeDocument/2006/relationships" r:id="rId18"/>
          </xdr:cNvPr>
          <xdr:cNvSpPr/>
        </xdr:nvSpPr>
        <xdr:spPr>
          <a:xfrm>
            <a:off x="15435" y="2862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931AF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使用说明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</xdr:grpSp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201295</xdr:colOff>
      <xdr:row>9</xdr:row>
      <xdr:rowOff>15875</xdr:rowOff>
    </xdr:from>
    <xdr:to>
      <xdr:col>0</xdr:col>
      <xdr:colOff>1284605</xdr:colOff>
      <xdr:row>33</xdr:row>
      <xdr:rowOff>107315</xdr:rowOff>
    </xdr:to>
    <xdr:grpSp>
      <xdr:nvGrpSpPr>
        <xdr:cNvPr id="40" name="组合 39"/>
        <xdr:cNvGrpSpPr/>
      </xdr:nvGrpSpPr>
      <xdr:grpSpPr>
        <a:xfrm>
          <a:off x="201295" y="2327275"/>
          <a:ext cx="1083310" cy="4968240"/>
          <a:chOff x="15435" y="62"/>
          <a:chExt cx="1809" cy="10012"/>
        </a:xfrm>
        <a:noFill/>
        <a:effectLst>
          <a:outerShdw blurRad="50800" dist="38100" dir="5400000" algn="t" rotWithShape="0">
            <a:prstClr val="black">
              <a:alpha val="40000"/>
            </a:prstClr>
          </a:outerShdw>
        </a:effectLst>
      </xdr:grpSpPr>
      <xdr:sp>
        <xdr:nvSpPr>
          <xdr:cNvPr id="41" name="圆角矩形 40">
            <a:hlinkClick xmlns:r="http://schemas.openxmlformats.org/officeDocument/2006/relationships" r:id="rId1"/>
          </xdr:cNvPr>
          <xdr:cNvSpPr/>
        </xdr:nvSpPr>
        <xdr:spPr>
          <a:xfrm>
            <a:off x="15435" y="3428"/>
            <a:ext cx="1809" cy="475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931AF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一月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42" name="圆角矩形 41">
            <a:hlinkClick xmlns:r="http://schemas.openxmlformats.org/officeDocument/2006/relationships" r:id="rId2"/>
          </xdr:cNvPr>
          <xdr:cNvSpPr/>
        </xdr:nvSpPr>
        <xdr:spPr>
          <a:xfrm>
            <a:off x="15435" y="4570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931AF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三月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43" name="圆角矩形 42">
            <a:hlinkClick xmlns:r="http://schemas.openxmlformats.org/officeDocument/2006/relationships" r:id="rId3"/>
          </xdr:cNvPr>
          <xdr:cNvSpPr/>
        </xdr:nvSpPr>
        <xdr:spPr>
          <a:xfrm>
            <a:off x="15435" y="3999"/>
            <a:ext cx="1809" cy="475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931AF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  <a:sym typeface="+mn-ea"/>
              </a:rPr>
              <a:t>二月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  <a:sym typeface="+mn-ea"/>
            </a:endParaRPr>
          </a:p>
        </xdr:txBody>
      </xdr:sp>
      <xdr:sp>
        <xdr:nvSpPr>
          <xdr:cNvPr id="44" name="圆角矩形 43">
            <a:hlinkClick xmlns:r="http://schemas.openxmlformats.org/officeDocument/2006/relationships" r:id="rId4"/>
          </xdr:cNvPr>
          <xdr:cNvSpPr/>
        </xdr:nvSpPr>
        <xdr:spPr>
          <a:xfrm>
            <a:off x="15435" y="5136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931AF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四月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45" name="圆角矩形 44">
            <a:hlinkClick xmlns:r="http://schemas.openxmlformats.org/officeDocument/2006/relationships" r:id="rId5"/>
          </xdr:cNvPr>
          <xdr:cNvSpPr/>
        </xdr:nvSpPr>
        <xdr:spPr>
          <a:xfrm>
            <a:off x="15435" y="5702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931AF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五月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46" name="圆角矩形 45">
            <a:hlinkClick xmlns:r="http://schemas.openxmlformats.org/officeDocument/2006/relationships" r:id="rId6"/>
          </xdr:cNvPr>
          <xdr:cNvSpPr/>
        </xdr:nvSpPr>
        <xdr:spPr>
          <a:xfrm>
            <a:off x="15435" y="6268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931AF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六月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47" name="圆角矩形 46">
            <a:hlinkClick xmlns:r="http://schemas.openxmlformats.org/officeDocument/2006/relationships" r:id="rId7"/>
          </xdr:cNvPr>
          <xdr:cNvSpPr/>
        </xdr:nvSpPr>
        <xdr:spPr>
          <a:xfrm>
            <a:off x="15435" y="6834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931AF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七月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48" name="圆角矩形 47">
            <a:hlinkClick xmlns:r="http://schemas.openxmlformats.org/officeDocument/2006/relationships" r:id="rId8"/>
          </xdr:cNvPr>
          <xdr:cNvSpPr/>
        </xdr:nvSpPr>
        <xdr:spPr>
          <a:xfrm>
            <a:off x="15435" y="7390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931AF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八月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49" name="圆角矩形 48">
            <a:hlinkClick xmlns:r="http://schemas.openxmlformats.org/officeDocument/2006/relationships" r:id="rId9"/>
          </xdr:cNvPr>
          <xdr:cNvSpPr/>
        </xdr:nvSpPr>
        <xdr:spPr>
          <a:xfrm>
            <a:off x="15435" y="7946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931AF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九月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50" name="圆角矩形 49">
            <a:hlinkClick xmlns:r="http://schemas.openxmlformats.org/officeDocument/2006/relationships" r:id="rId10"/>
          </xdr:cNvPr>
          <xdr:cNvSpPr/>
        </xdr:nvSpPr>
        <xdr:spPr>
          <a:xfrm>
            <a:off x="15435" y="8502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931AF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十月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51" name="圆角矩形 50">
            <a:hlinkClick xmlns:r="http://schemas.openxmlformats.org/officeDocument/2006/relationships" r:id="rId11"/>
          </xdr:cNvPr>
          <xdr:cNvSpPr/>
        </xdr:nvSpPr>
        <xdr:spPr>
          <a:xfrm>
            <a:off x="15435" y="9058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931AF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十一月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52" name="圆角矩形 51">
            <a:hlinkClick xmlns:r="http://schemas.openxmlformats.org/officeDocument/2006/relationships" r:id="rId12"/>
          </xdr:cNvPr>
          <xdr:cNvSpPr/>
        </xdr:nvSpPr>
        <xdr:spPr>
          <a:xfrm>
            <a:off x="15435" y="9614"/>
            <a:ext cx="1809" cy="460"/>
          </a:xfrm>
          <a:prstGeom prst="roundRect">
            <a:avLst/>
          </a:prstGeom>
          <a:noFill/>
          <a:ln w="12700">
            <a:noFill/>
          </a:ln>
          <a:extLst>
            <a:ext uri="{909E8E84-426E-40DD-AFC4-6F175D3DCCD1}">
              <a14:hiddenFill xmlns:a14="http://schemas.microsoft.com/office/drawing/2010/main">
                <a:grpFill/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十二月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53" name="圆角矩形 52">
            <a:hlinkClick xmlns:r="http://schemas.openxmlformats.org/officeDocument/2006/relationships" r:id="rId13"/>
          </xdr:cNvPr>
          <xdr:cNvSpPr/>
        </xdr:nvSpPr>
        <xdr:spPr>
          <a:xfrm>
            <a:off x="15435" y="1750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931AF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solidFill>
                  <a:schemeClr val="bg1"/>
                </a:solidFill>
                <a:latin typeface="思源黑体 Bold" panose="020B0800000000000000" charset="-122"/>
                <a:ea typeface="思源黑体 Bold" panose="020B0800000000000000" charset="-122"/>
                <a:sym typeface="+mn-ea"/>
              </a:rPr>
              <a:t>工资结算表</a:t>
            </a:r>
            <a:endParaRPr lang="zh-CN" altLang="en-US" b="1">
              <a:solidFill>
                <a:schemeClr val="bg1"/>
              </a:solidFill>
              <a:latin typeface="思源黑体 Bold" panose="020B0800000000000000" charset="-122"/>
              <a:ea typeface="思源黑体 Bold" panose="020B0800000000000000" charset="-122"/>
              <a:sym typeface="+mn-ea"/>
            </a:endParaRPr>
          </a:p>
        </xdr:txBody>
      </xdr:sp>
      <xdr:sp>
        <xdr:nvSpPr>
          <xdr:cNvPr id="54" name="圆角矩形 53">
            <a:hlinkClick xmlns:r="http://schemas.openxmlformats.org/officeDocument/2006/relationships" r:id="rId14"/>
          </xdr:cNvPr>
          <xdr:cNvSpPr/>
        </xdr:nvSpPr>
        <xdr:spPr>
          <a:xfrm>
            <a:off x="15435" y="2306"/>
            <a:ext cx="1809" cy="46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931AF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年度工资汇总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55" name="圆角矩形 54">
            <a:hlinkClick xmlns:r="http://schemas.openxmlformats.org/officeDocument/2006/relationships" r:id="rId15"/>
          </xdr:cNvPr>
          <xdr:cNvSpPr/>
        </xdr:nvSpPr>
        <xdr:spPr>
          <a:xfrm>
            <a:off x="15435" y="628"/>
            <a:ext cx="1809" cy="460"/>
          </a:xfrm>
          <a:prstGeom prst="roundRect">
            <a:avLst/>
          </a:prstGeom>
          <a:noFill/>
          <a:ln w="12700">
            <a:gradFill>
              <a:gsLst>
                <a:gs pos="0">
                  <a:srgbClr val="C7A2E4"/>
                </a:gs>
                <a:gs pos="46000">
                  <a:srgbClr val="7931AF"/>
                </a:gs>
                <a:gs pos="100000">
                  <a:srgbClr val="7931AF"/>
                </a:gs>
              </a:gsLst>
              <a:lin ang="5400000" scaled="1"/>
            </a:gradFill>
          </a:ln>
          <a:extLst>
            <a:ext uri="{909E8E84-426E-40DD-AFC4-6F175D3DCCD1}">
              <a14:hiddenFill xmlns:a14="http://schemas.microsoft.com/office/drawing/2010/main">
                <a:solidFill>
                  <a:schemeClr val="bg1"/>
                </a:solidFill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>
                <a:solidFill>
                  <a:schemeClr val="bg1"/>
                </a:solidFill>
                <a:latin typeface="思源黑体 Bold" panose="020B0800000000000000" charset="-122"/>
                <a:ea typeface="思源黑体 Bold" panose="020B0800000000000000" charset="-122"/>
              </a:rPr>
              <a:t>基础信息</a:t>
            </a:r>
            <a:endParaRPr lang="zh-CN" altLang="en-US">
              <a:solidFill>
                <a:schemeClr val="bg1"/>
              </a:solidFill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56" name="圆角矩形 55">
            <a:hlinkClick xmlns:r="http://schemas.openxmlformats.org/officeDocument/2006/relationships" r:id="rId16"/>
          </xdr:cNvPr>
          <xdr:cNvSpPr/>
        </xdr:nvSpPr>
        <xdr:spPr>
          <a:xfrm>
            <a:off x="15435" y="1184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931AF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借支明细表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  <xdr:sp>
        <xdr:nvSpPr>
          <xdr:cNvPr id="57" name="圆角矩形 56">
            <a:hlinkClick xmlns:r="http://schemas.openxmlformats.org/officeDocument/2006/relationships" r:id="rId17"/>
          </xdr:cNvPr>
          <xdr:cNvSpPr/>
        </xdr:nvSpPr>
        <xdr:spPr>
          <a:xfrm>
            <a:off x="15435" y="62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931AF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  <a:sym typeface="+mn-ea"/>
              </a:rPr>
              <a:t>封面展示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  <a:sym typeface="+mn-ea"/>
            </a:endParaRPr>
          </a:p>
        </xdr:txBody>
      </xdr:sp>
      <xdr:sp>
        <xdr:nvSpPr>
          <xdr:cNvPr id="58" name="圆角矩形 57">
            <a:hlinkClick xmlns:r="http://schemas.openxmlformats.org/officeDocument/2006/relationships" r:id="rId18"/>
          </xdr:cNvPr>
          <xdr:cNvSpPr/>
        </xdr:nvSpPr>
        <xdr:spPr>
          <a:xfrm>
            <a:off x="15435" y="2862"/>
            <a:ext cx="1809" cy="470"/>
          </a:xfrm>
          <a:prstGeom prst="roundRect">
            <a:avLst/>
          </a:prstGeom>
          <a:grpFill/>
          <a:ln w="12700">
            <a:gradFill>
              <a:gsLst>
                <a:gs pos="0">
                  <a:srgbClr val="C7A2E4"/>
                </a:gs>
                <a:gs pos="46000">
                  <a:srgbClr val="7931AF"/>
                </a:gs>
                <a:gs pos="100000">
                  <a:srgbClr val="7931AF"/>
                </a:gs>
              </a:gsLst>
              <a:lin ang="5400000" scaled="1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latin typeface="思源黑体 Bold" panose="020B0800000000000000" charset="-122"/>
                <a:ea typeface="思源黑体 Bold" panose="020B0800000000000000" charset="-122"/>
              </a:rPr>
              <a:t>使用说明</a:t>
            </a:r>
            <a:endParaRPr lang="zh-CN" altLang="en-US" b="1">
              <a:latin typeface="思源黑体 Bold" panose="020B0800000000000000" charset="-122"/>
              <a:ea typeface="思源黑体 Bold" panose="020B0800000000000000" charset="-122"/>
            </a:endParaRPr>
          </a:p>
        </xdr:txBody>
      </xdr:sp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dministrator\&#26700;&#38754;\2018&#24180;7&#26376;&#31291;&#22771;&#20799;&#36164;&#26009;\&#26032;&#24314;&#25991;&#20214;&#22841;\&#36130;&#21153;&#31995;&#32479;&#20043;&#24212;&#25910;&#36134;&#27454;&#31649;&#29702;&#65288;VBA&#26597;&#35810;&#65289;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IT\AppData\Roaming\Kingsoft\office6\templates\download\b5b59cc1-2b27-81b4-7192-d1d25f0aa205\&#24211;&#23384;&#34920;-&#36890;&#29992;1.et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录入表"/>
      <sheetName val="录入请用字段"/>
      <sheetName val="按时间段查询表"/>
      <sheetName val="封面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目录"/>
      <sheetName val="基本资料"/>
      <sheetName val="入库"/>
      <sheetName val="出库"/>
      <sheetName val="库存表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EEECE1"/>
      </a:dk2>
      <a:lt2>
        <a:srgbClr val="1F497D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宋体"/>
        <a:ea typeface="宋体"/>
        <a:cs typeface="宋体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N19"/>
  <sheetViews>
    <sheetView showGridLines="0" tabSelected="1" workbookViewId="0">
      <selection activeCell="S17" sqref="S17"/>
    </sheetView>
  </sheetViews>
  <sheetFormatPr defaultColWidth="8" defaultRowHeight="13.5"/>
  <cols>
    <col min="1" max="1" width="2.5" style="7" customWidth="1"/>
    <col min="2" max="2" width="4.375" style="171" customWidth="1"/>
    <col min="3" max="13" width="8" style="171"/>
    <col min="14" max="14" width="4.375" style="171" customWidth="1"/>
    <col min="15" max="16384" width="8" style="171"/>
  </cols>
  <sheetData>
    <row r="2" s="171" customFormat="1" ht="12" customHeight="1" spans="2:14">
      <c r="B2" s="172"/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92"/>
    </row>
    <row r="3" s="171" customFormat="1" ht="78" customHeight="1" spans="2:14">
      <c r="B3" s="173" t="s">
        <v>0</v>
      </c>
      <c r="C3" s="174"/>
      <c r="D3" s="174"/>
      <c r="E3" s="174"/>
      <c r="F3" s="174"/>
      <c r="G3" s="174"/>
      <c r="H3" s="174"/>
      <c r="I3" s="174"/>
      <c r="J3" s="174"/>
      <c r="K3" s="174"/>
      <c r="L3" s="174"/>
      <c r="M3" s="174"/>
      <c r="N3" s="174"/>
    </row>
    <row r="4" s="171" customFormat="1" spans="2:14">
      <c r="B4" s="175"/>
      <c r="C4" s="176"/>
      <c r="D4" s="176"/>
      <c r="E4" s="176"/>
      <c r="F4" s="177"/>
      <c r="G4" s="178"/>
      <c r="H4" s="179"/>
      <c r="I4" s="178"/>
      <c r="J4" s="179"/>
      <c r="K4" s="178"/>
      <c r="L4" s="179"/>
      <c r="M4" s="178"/>
      <c r="N4" s="192"/>
    </row>
    <row r="5" s="171" customFormat="1" ht="12" customHeight="1" spans="2:14">
      <c r="B5" s="175"/>
      <c r="C5" s="180"/>
      <c r="D5" s="180"/>
      <c r="E5" s="180"/>
      <c r="F5" s="181"/>
      <c r="G5" s="182"/>
      <c r="H5" s="183"/>
      <c r="I5" s="182"/>
      <c r="J5" s="183"/>
      <c r="K5" s="182"/>
      <c r="L5" s="183"/>
      <c r="M5" s="182"/>
      <c r="N5" s="192"/>
    </row>
    <row r="6" s="171" customFormat="1" spans="2:14">
      <c r="B6" s="175"/>
      <c r="C6" s="176"/>
      <c r="D6" s="176"/>
      <c r="E6" s="176"/>
      <c r="F6" s="184"/>
      <c r="G6" s="178"/>
      <c r="H6" s="179"/>
      <c r="I6" s="178"/>
      <c r="J6" s="179"/>
      <c r="K6" s="178"/>
      <c r="L6" s="179"/>
      <c r="M6" s="178"/>
      <c r="N6" s="192"/>
    </row>
    <row r="7" s="171" customFormat="1" spans="2:14">
      <c r="B7" s="175"/>
      <c r="C7" s="176"/>
      <c r="D7" s="176"/>
      <c r="E7" s="176"/>
      <c r="F7" s="184"/>
      <c r="G7" s="178"/>
      <c r="H7" s="185"/>
      <c r="I7" s="178"/>
      <c r="J7" s="185"/>
      <c r="K7" s="178"/>
      <c r="L7" s="185"/>
      <c r="M7" s="178"/>
      <c r="N7" s="192"/>
    </row>
    <row r="8" s="171" customFormat="1" spans="2:14">
      <c r="B8" s="175"/>
      <c r="C8" s="176"/>
      <c r="D8" s="176"/>
      <c r="E8" s="176"/>
      <c r="F8" s="184"/>
      <c r="G8" s="178"/>
      <c r="H8" s="179"/>
      <c r="I8" s="178"/>
      <c r="J8" s="179"/>
      <c r="K8" s="178"/>
      <c r="L8" s="179"/>
      <c r="M8" s="178"/>
      <c r="N8" s="192"/>
    </row>
    <row r="9" s="171" customFormat="1" spans="2:14">
      <c r="B9" s="175"/>
      <c r="C9" s="176"/>
      <c r="D9" s="176"/>
      <c r="E9" s="176"/>
      <c r="F9" s="184"/>
      <c r="G9" s="178"/>
      <c r="H9" s="185"/>
      <c r="I9" s="178"/>
      <c r="J9" s="185"/>
      <c r="K9" s="178"/>
      <c r="L9" s="185"/>
      <c r="M9" s="178"/>
      <c r="N9" s="192"/>
    </row>
    <row r="10" s="171" customFormat="1" spans="2:14">
      <c r="B10" s="175"/>
      <c r="C10" s="176"/>
      <c r="D10" s="176"/>
      <c r="E10" s="176"/>
      <c r="F10" s="184"/>
      <c r="G10" s="178"/>
      <c r="H10" s="179"/>
      <c r="I10" s="178"/>
      <c r="J10" s="179"/>
      <c r="K10" s="178"/>
      <c r="L10" s="179"/>
      <c r="M10" s="178"/>
      <c r="N10" s="192"/>
    </row>
    <row r="11" s="171" customFormat="1" ht="23" customHeight="1" spans="2:14">
      <c r="B11" s="175"/>
      <c r="C11" s="176"/>
      <c r="D11" s="176"/>
      <c r="E11" s="176"/>
      <c r="F11" s="184"/>
      <c r="G11" s="178"/>
      <c r="H11" s="185"/>
      <c r="I11" s="178"/>
      <c r="J11" s="185"/>
      <c r="K11" s="178"/>
      <c r="L11" s="185"/>
      <c r="M11" s="178"/>
      <c r="N11" s="192"/>
    </row>
    <row r="12" s="171" customFormat="1" ht="23" customHeight="1" spans="2:14">
      <c r="B12" s="175"/>
      <c r="C12" s="176"/>
      <c r="D12" s="176"/>
      <c r="E12" s="176"/>
      <c r="F12" s="184"/>
      <c r="G12" s="178"/>
      <c r="H12" s="179"/>
      <c r="I12" s="178"/>
      <c r="J12" s="179"/>
      <c r="K12" s="178"/>
      <c r="L12" s="179"/>
      <c r="M12" s="178"/>
      <c r="N12" s="192"/>
    </row>
    <row r="13" s="171" customFormat="1" ht="23" customHeight="1" spans="2:14">
      <c r="B13" s="175"/>
      <c r="C13" s="176"/>
      <c r="D13" s="186"/>
      <c r="E13" s="187"/>
      <c r="F13" s="188"/>
      <c r="G13" s="188"/>
      <c r="H13" s="188"/>
      <c r="I13" s="188"/>
      <c r="J13" s="188"/>
      <c r="K13" s="188"/>
      <c r="L13" s="188"/>
      <c r="M13" s="188"/>
      <c r="N13" s="192"/>
    </row>
    <row r="14" s="171" customFormat="1" ht="23" customHeight="1" spans="2:14">
      <c r="B14" s="175"/>
      <c r="C14" s="176"/>
      <c r="D14" s="186"/>
      <c r="E14" s="187"/>
      <c r="F14" s="188"/>
      <c r="G14" s="188"/>
      <c r="H14" s="188"/>
      <c r="I14" s="188"/>
      <c r="J14" s="188"/>
      <c r="K14" s="188"/>
      <c r="L14" s="188"/>
      <c r="M14" s="188"/>
      <c r="N14" s="192"/>
    </row>
    <row r="15" s="171" customFormat="1" ht="23" customHeight="1" spans="2:14">
      <c r="B15" s="175"/>
      <c r="C15" s="176"/>
      <c r="D15" s="186"/>
      <c r="E15" s="187"/>
      <c r="F15" s="188"/>
      <c r="G15" s="188"/>
      <c r="H15" s="188"/>
      <c r="I15" s="188"/>
      <c r="J15" s="188"/>
      <c r="K15" s="188"/>
      <c r="L15" s="188"/>
      <c r="M15" s="188"/>
      <c r="N15" s="192"/>
    </row>
    <row r="16" s="171" customFormat="1" ht="23" customHeight="1" spans="2:14">
      <c r="B16" s="175"/>
      <c r="C16" s="176"/>
      <c r="D16" s="186"/>
      <c r="E16" s="187"/>
      <c r="F16" s="188"/>
      <c r="G16" s="188"/>
      <c r="H16" s="188"/>
      <c r="I16" s="188"/>
      <c r="J16" s="188"/>
      <c r="K16" s="188"/>
      <c r="L16" s="188"/>
      <c r="M16" s="188"/>
      <c r="N16" s="192"/>
    </row>
    <row r="17" s="171" customFormat="1" ht="23" customHeight="1" spans="2:14">
      <c r="B17" s="189"/>
      <c r="C17" s="176"/>
      <c r="D17" s="176"/>
      <c r="E17" s="176"/>
      <c r="F17" s="190"/>
      <c r="G17" s="176"/>
      <c r="H17" s="190"/>
      <c r="I17" s="176"/>
      <c r="J17" s="190"/>
      <c r="K17" s="176"/>
      <c r="L17" s="190"/>
      <c r="M17" s="176"/>
      <c r="N17" s="192"/>
    </row>
    <row r="18" s="171" customFormat="1" ht="23" customHeight="1" spans="2:14">
      <c r="B18" s="189"/>
      <c r="C18" s="176"/>
      <c r="D18" s="176"/>
      <c r="E18" s="176"/>
      <c r="F18" s="190"/>
      <c r="G18" s="176"/>
      <c r="H18" s="190"/>
      <c r="I18" s="176"/>
      <c r="J18" s="190"/>
      <c r="K18" s="176"/>
      <c r="L18" s="190"/>
      <c r="M18" s="176"/>
      <c r="N18" s="192"/>
    </row>
    <row r="19" s="171" customFormat="1" ht="25" customHeight="1" spans="2:14">
      <c r="B19" s="189"/>
      <c r="C19" s="189"/>
      <c r="D19" s="189"/>
      <c r="E19" s="189"/>
      <c r="F19" s="191"/>
      <c r="G19" s="189"/>
      <c r="H19" s="191"/>
      <c r="I19" s="189"/>
      <c r="J19" s="191"/>
      <c r="K19" s="189"/>
      <c r="L19" s="191"/>
      <c r="M19" s="189"/>
      <c r="N19" s="192"/>
    </row>
  </sheetData>
  <mergeCells count="7">
    <mergeCell ref="B3:N3"/>
    <mergeCell ref="F13:M13"/>
    <mergeCell ref="F14:M14"/>
    <mergeCell ref="F15:M15"/>
    <mergeCell ref="F16:M16"/>
    <mergeCell ref="D13:D16"/>
    <mergeCell ref="F6:F12"/>
  </mergeCells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autoPageBreaks="0"/>
  </sheetPr>
  <dimension ref="A1:S354"/>
  <sheetViews>
    <sheetView showGridLines="0" workbookViewId="0">
      <selection activeCell="E16" sqref="E16"/>
    </sheetView>
  </sheetViews>
  <sheetFormatPr defaultColWidth="9" defaultRowHeight="21" customHeight="1"/>
  <cols>
    <col min="1" max="1" width="17.625" style="131" customWidth="1"/>
    <col min="2" max="2" width="11.125" style="132" customWidth="1"/>
    <col min="3" max="3" width="9" style="132" customWidth="1"/>
    <col min="4" max="4" width="9.275" style="132" customWidth="1"/>
    <col min="5" max="5" width="12.25" style="133" customWidth="1"/>
    <col min="6" max="6" width="14.25" style="133" customWidth="1"/>
    <col min="7" max="7" width="26.25" style="132" customWidth="1"/>
    <col min="8" max="8" width="16.75" style="132" customWidth="1"/>
    <col min="9" max="9" width="16.625" style="132" customWidth="1"/>
    <col min="10" max="10" width="24" style="132" customWidth="1"/>
    <col min="11" max="11" width="2" style="134" customWidth="1"/>
    <col min="12" max="12" width="2" style="135" hidden="1" customWidth="1"/>
    <col min="13" max="13" width="2.5" style="135" hidden="1" customWidth="1"/>
    <col min="14" max="14" width="12.2583333333333" style="132" customWidth="1"/>
    <col min="15" max="15" width="2.125" style="134" customWidth="1"/>
    <col min="16" max="17" width="7.13333333333333" style="132" customWidth="1"/>
    <col min="18" max="18" width="10" style="136" customWidth="1"/>
    <col min="19" max="19" width="2.875" style="137" hidden="1" customWidth="1"/>
    <col min="20" max="20" width="17.125" style="138" customWidth="1"/>
    <col min="21" max="16384" width="9" style="138"/>
  </cols>
  <sheetData>
    <row r="1" s="129" customFormat="1" ht="42" customHeight="1" spans="1:19">
      <c r="A1" s="139"/>
      <c r="B1" s="140" t="s">
        <v>1</v>
      </c>
      <c r="C1" s="140"/>
      <c r="D1" s="140"/>
      <c r="E1" s="141"/>
      <c r="F1" s="141"/>
      <c r="G1" s="140"/>
      <c r="H1" s="140"/>
      <c r="I1" s="140"/>
      <c r="J1" s="140"/>
      <c r="R1" s="163"/>
      <c r="S1" s="164"/>
    </row>
    <row r="2" s="130" customFormat="1" ht="28" customHeight="1" spans="1:19">
      <c r="A2" s="142"/>
      <c r="B2" s="143" t="s">
        <v>2</v>
      </c>
      <c r="C2" s="143" t="s">
        <v>3</v>
      </c>
      <c r="D2" s="143" t="s">
        <v>4</v>
      </c>
      <c r="E2" s="144" t="s">
        <v>5</v>
      </c>
      <c r="F2" s="144" t="s">
        <v>6</v>
      </c>
      <c r="G2" s="143" t="s">
        <v>7</v>
      </c>
      <c r="H2" s="143" t="s">
        <v>8</v>
      </c>
      <c r="I2" s="143" t="s">
        <v>9</v>
      </c>
      <c r="J2" s="143" t="s">
        <v>10</v>
      </c>
      <c r="L2" s="154"/>
      <c r="M2" s="154"/>
      <c r="N2" s="155" t="s">
        <v>11</v>
      </c>
      <c r="P2" s="156" t="s">
        <v>12</v>
      </c>
      <c r="Q2" s="165" t="s">
        <v>13</v>
      </c>
      <c r="R2" s="156" t="s">
        <v>14</v>
      </c>
      <c r="S2" s="166"/>
    </row>
    <row r="3" ht="18" customHeight="1" spans="2:18">
      <c r="B3" s="145" t="s">
        <v>15</v>
      </c>
      <c r="C3" s="145" t="s">
        <v>16</v>
      </c>
      <c r="D3" s="145">
        <v>350</v>
      </c>
      <c r="E3" s="146">
        <v>44204</v>
      </c>
      <c r="F3" s="146">
        <v>44350</v>
      </c>
      <c r="G3" s="193" t="s">
        <v>17</v>
      </c>
      <c r="H3" s="145">
        <v>18000000000</v>
      </c>
      <c r="I3" s="145" t="s">
        <v>18</v>
      </c>
      <c r="J3" s="193" t="s">
        <v>19</v>
      </c>
      <c r="N3" s="157" t="s">
        <v>20</v>
      </c>
      <c r="P3" s="158">
        <v>1</v>
      </c>
      <c r="Q3" s="158">
        <v>1</v>
      </c>
      <c r="R3" s="158">
        <v>2021</v>
      </c>
    </row>
    <row r="4" ht="18" customHeight="1" spans="2:18">
      <c r="B4" s="147" t="s">
        <v>21</v>
      </c>
      <c r="C4" s="147" t="s">
        <v>16</v>
      </c>
      <c r="D4" s="147">
        <v>350</v>
      </c>
      <c r="E4" s="148">
        <v>44229</v>
      </c>
      <c r="F4" s="148">
        <v>44417</v>
      </c>
      <c r="G4" s="194" t="s">
        <v>22</v>
      </c>
      <c r="H4" s="147">
        <v>11111111111</v>
      </c>
      <c r="I4" s="147" t="s">
        <v>18</v>
      </c>
      <c r="J4" s="194" t="s">
        <v>19</v>
      </c>
      <c r="N4" s="157" t="s">
        <v>23</v>
      </c>
      <c r="P4" s="158">
        <v>2</v>
      </c>
      <c r="Q4" s="158">
        <v>2</v>
      </c>
      <c r="R4" s="158">
        <v>2022</v>
      </c>
    </row>
    <row r="5" ht="18" customHeight="1" spans="2:18">
      <c r="B5" s="147" t="s">
        <v>24</v>
      </c>
      <c r="C5" s="147" t="s">
        <v>25</v>
      </c>
      <c r="D5" s="147">
        <v>200</v>
      </c>
      <c r="E5" s="148">
        <v>44235</v>
      </c>
      <c r="F5" s="148">
        <v>44489</v>
      </c>
      <c r="G5" s="194" t="s">
        <v>26</v>
      </c>
      <c r="H5" s="147">
        <v>13222222222</v>
      </c>
      <c r="I5" s="147" t="s">
        <v>18</v>
      </c>
      <c r="J5" s="194" t="s">
        <v>19</v>
      </c>
      <c r="N5" s="157" t="s">
        <v>27</v>
      </c>
      <c r="P5" s="158">
        <v>3</v>
      </c>
      <c r="Q5" s="158">
        <v>3</v>
      </c>
      <c r="R5" s="158">
        <v>2023</v>
      </c>
    </row>
    <row r="6" ht="18" customHeight="1" spans="2:18">
      <c r="B6" s="147" t="s">
        <v>28</v>
      </c>
      <c r="C6" s="147" t="s">
        <v>29</v>
      </c>
      <c r="D6" s="147">
        <v>250</v>
      </c>
      <c r="E6" s="148">
        <v>44236</v>
      </c>
      <c r="F6" s="148">
        <v>44490</v>
      </c>
      <c r="G6" s="194" t="s">
        <v>30</v>
      </c>
      <c r="H6" s="147">
        <v>13333333333</v>
      </c>
      <c r="I6" s="147" t="s">
        <v>18</v>
      </c>
      <c r="J6" s="194" t="s">
        <v>19</v>
      </c>
      <c r="N6" s="157" t="s">
        <v>31</v>
      </c>
      <c r="P6" s="158">
        <v>4</v>
      </c>
      <c r="Q6" s="158">
        <v>4</v>
      </c>
      <c r="R6" s="158">
        <v>2024</v>
      </c>
    </row>
    <row r="7" ht="18" customHeight="1" spans="2:18">
      <c r="B7" s="147"/>
      <c r="C7" s="147"/>
      <c r="D7" s="147"/>
      <c r="E7" s="148"/>
      <c r="F7" s="148"/>
      <c r="G7" s="147"/>
      <c r="H7" s="147"/>
      <c r="I7" s="147"/>
      <c r="J7" s="147"/>
      <c r="N7" s="157" t="s">
        <v>32</v>
      </c>
      <c r="P7" s="158">
        <v>5</v>
      </c>
      <c r="Q7" s="158">
        <v>5</v>
      </c>
      <c r="R7" s="158">
        <v>2025</v>
      </c>
    </row>
    <row r="8" ht="18" customHeight="1" spans="2:18">
      <c r="B8" s="147"/>
      <c r="C8" s="147"/>
      <c r="D8" s="147"/>
      <c r="E8" s="148"/>
      <c r="F8" s="148"/>
      <c r="G8" s="147"/>
      <c r="H8" s="147"/>
      <c r="I8" s="147"/>
      <c r="J8" s="147"/>
      <c r="N8" s="157" t="s">
        <v>33</v>
      </c>
      <c r="P8" s="158">
        <v>6</v>
      </c>
      <c r="Q8" s="158">
        <v>6</v>
      </c>
      <c r="R8" s="158">
        <v>2026</v>
      </c>
    </row>
    <row r="9" ht="18" customHeight="1" spans="2:18">
      <c r="B9" s="147"/>
      <c r="C9" s="147"/>
      <c r="D9" s="147"/>
      <c r="E9" s="148"/>
      <c r="F9" s="148"/>
      <c r="G9" s="147"/>
      <c r="H9" s="147"/>
      <c r="I9" s="147"/>
      <c r="J9" s="147"/>
      <c r="N9" s="157"/>
      <c r="P9" s="158">
        <v>7</v>
      </c>
      <c r="Q9" s="158">
        <v>7</v>
      </c>
      <c r="R9" s="158">
        <v>2027</v>
      </c>
    </row>
    <row r="10" ht="18" customHeight="1" spans="2:18">
      <c r="B10" s="147"/>
      <c r="C10" s="147"/>
      <c r="D10" s="147"/>
      <c r="E10" s="148"/>
      <c r="F10" s="148"/>
      <c r="G10" s="147"/>
      <c r="H10" s="147"/>
      <c r="I10" s="147"/>
      <c r="J10" s="147"/>
      <c r="N10" s="157"/>
      <c r="P10" s="158">
        <v>8</v>
      </c>
      <c r="Q10" s="158">
        <v>8</v>
      </c>
      <c r="R10" s="158">
        <v>2028</v>
      </c>
    </row>
    <row r="11" ht="18" customHeight="1" spans="2:18">
      <c r="B11" s="147"/>
      <c r="C11" s="147"/>
      <c r="D11" s="147"/>
      <c r="E11" s="148"/>
      <c r="F11" s="148"/>
      <c r="G11" s="149"/>
      <c r="H11" s="147"/>
      <c r="I11" s="147"/>
      <c r="J11" s="147"/>
      <c r="N11" s="157"/>
      <c r="P11" s="158">
        <v>9</v>
      </c>
      <c r="Q11" s="158">
        <v>9</v>
      </c>
      <c r="R11" s="158">
        <v>2029</v>
      </c>
    </row>
    <row r="12" ht="18" customHeight="1" spans="2:18">
      <c r="B12" s="147"/>
      <c r="C12" s="147"/>
      <c r="D12" s="147"/>
      <c r="E12" s="148"/>
      <c r="F12" s="148"/>
      <c r="G12" s="147"/>
      <c r="H12" s="147"/>
      <c r="I12" s="147"/>
      <c r="J12" s="147"/>
      <c r="N12" s="157"/>
      <c r="P12" s="158">
        <v>10</v>
      </c>
      <c r="Q12" s="158">
        <v>10</v>
      </c>
      <c r="R12" s="158">
        <v>2030</v>
      </c>
    </row>
    <row r="13" ht="18" customHeight="1" spans="2:18">
      <c r="B13" s="147"/>
      <c r="C13" s="147"/>
      <c r="D13" s="147"/>
      <c r="E13" s="148"/>
      <c r="F13" s="148"/>
      <c r="G13" s="147"/>
      <c r="H13" s="147"/>
      <c r="I13" s="147"/>
      <c r="J13" s="147"/>
      <c r="N13" s="157"/>
      <c r="P13" s="158">
        <v>11</v>
      </c>
      <c r="Q13" s="158">
        <v>11</v>
      </c>
      <c r="R13" s="158">
        <v>2031</v>
      </c>
    </row>
    <row r="14" ht="18" customHeight="1" spans="2:18">
      <c r="B14" s="147"/>
      <c r="C14" s="147"/>
      <c r="D14" s="147"/>
      <c r="E14" s="148"/>
      <c r="F14" s="148"/>
      <c r="G14" s="147"/>
      <c r="H14" s="147"/>
      <c r="I14" s="147"/>
      <c r="J14" s="147"/>
      <c r="N14" s="157"/>
      <c r="P14" s="158">
        <v>12</v>
      </c>
      <c r="Q14" s="158">
        <v>12</v>
      </c>
      <c r="R14" s="158">
        <v>2032</v>
      </c>
    </row>
    <row r="15" ht="18" customHeight="1" spans="2:18">
      <c r="B15" s="147"/>
      <c r="C15" s="147"/>
      <c r="D15" s="147"/>
      <c r="E15" s="148"/>
      <c r="F15" s="148"/>
      <c r="G15" s="147"/>
      <c r="H15" s="147"/>
      <c r="I15" s="147"/>
      <c r="J15" s="147"/>
      <c r="N15" s="157"/>
      <c r="P15" s="158"/>
      <c r="Q15" s="158">
        <v>13</v>
      </c>
      <c r="R15" s="158"/>
    </row>
    <row r="16" ht="18" customHeight="1" spans="2:18">
      <c r="B16" s="147"/>
      <c r="C16" s="147"/>
      <c r="D16" s="147"/>
      <c r="E16" s="148"/>
      <c r="F16" s="148"/>
      <c r="G16" s="147"/>
      <c r="H16" s="147"/>
      <c r="I16" s="147"/>
      <c r="J16" s="147"/>
      <c r="N16" s="157"/>
      <c r="P16" s="158"/>
      <c r="Q16" s="158">
        <v>14</v>
      </c>
      <c r="R16" s="158"/>
    </row>
    <row r="17" ht="18" customHeight="1" spans="2:18">
      <c r="B17" s="147"/>
      <c r="C17" s="147"/>
      <c r="D17" s="147"/>
      <c r="E17" s="148"/>
      <c r="F17" s="148"/>
      <c r="G17" s="147"/>
      <c r="H17" s="147"/>
      <c r="I17" s="147"/>
      <c r="J17" s="147"/>
      <c r="N17" s="157"/>
      <c r="P17" s="158"/>
      <c r="Q17" s="158">
        <v>15</v>
      </c>
      <c r="R17" s="158"/>
    </row>
    <row r="18" ht="18" customHeight="1" spans="2:18">
      <c r="B18" s="147"/>
      <c r="C18" s="147"/>
      <c r="D18" s="147"/>
      <c r="E18" s="148"/>
      <c r="F18" s="148"/>
      <c r="G18" s="147"/>
      <c r="H18" s="147"/>
      <c r="I18" s="147"/>
      <c r="J18" s="147"/>
      <c r="N18" s="157"/>
      <c r="P18" s="158"/>
      <c r="Q18" s="158">
        <v>16</v>
      </c>
      <c r="R18" s="158"/>
    </row>
    <row r="19" ht="18" customHeight="1" spans="2:18">
      <c r="B19" s="147"/>
      <c r="C19" s="147"/>
      <c r="D19" s="147"/>
      <c r="E19" s="148"/>
      <c r="F19" s="148"/>
      <c r="G19" s="147"/>
      <c r="H19" s="147"/>
      <c r="I19" s="147"/>
      <c r="J19" s="147"/>
      <c r="N19" s="157"/>
      <c r="P19" s="158"/>
      <c r="Q19" s="158">
        <v>17</v>
      </c>
      <c r="R19" s="158"/>
    </row>
    <row r="20" ht="18" customHeight="1" spans="2:18">
      <c r="B20" s="147"/>
      <c r="C20" s="147"/>
      <c r="D20" s="147"/>
      <c r="E20" s="148"/>
      <c r="F20" s="148"/>
      <c r="G20" s="147"/>
      <c r="H20" s="147"/>
      <c r="I20" s="147"/>
      <c r="J20" s="147"/>
      <c r="N20" s="157"/>
      <c r="P20" s="158"/>
      <c r="Q20" s="158">
        <v>18</v>
      </c>
      <c r="R20" s="158"/>
    </row>
    <row r="21" ht="18" customHeight="1" spans="2:18">
      <c r="B21" s="147"/>
      <c r="C21" s="147"/>
      <c r="D21" s="147"/>
      <c r="E21" s="148"/>
      <c r="F21" s="148"/>
      <c r="G21" s="147"/>
      <c r="H21" s="147"/>
      <c r="I21" s="147"/>
      <c r="J21" s="147"/>
      <c r="N21" s="157"/>
      <c r="P21" s="158"/>
      <c r="Q21" s="158">
        <v>19</v>
      </c>
      <c r="R21" s="158"/>
    </row>
    <row r="22" ht="18" customHeight="1" spans="2:18">
      <c r="B22" s="147"/>
      <c r="C22" s="147"/>
      <c r="D22" s="147"/>
      <c r="E22" s="148"/>
      <c r="F22" s="148"/>
      <c r="G22" s="147"/>
      <c r="H22" s="147"/>
      <c r="I22" s="147"/>
      <c r="J22" s="149"/>
      <c r="N22" s="157"/>
      <c r="P22" s="158"/>
      <c r="Q22" s="158">
        <v>20</v>
      </c>
      <c r="R22" s="158"/>
    </row>
    <row r="23" ht="18" customHeight="1" spans="2:18">
      <c r="B23" s="147"/>
      <c r="C23" s="147"/>
      <c r="D23" s="147"/>
      <c r="E23" s="148"/>
      <c r="F23" s="148"/>
      <c r="G23" s="147"/>
      <c r="H23" s="147"/>
      <c r="I23" s="147"/>
      <c r="J23" s="147"/>
      <c r="N23" s="157"/>
      <c r="P23" s="158"/>
      <c r="Q23" s="158">
        <v>21</v>
      </c>
      <c r="R23" s="158"/>
    </row>
    <row r="24" ht="18" customHeight="1" spans="2:18">
      <c r="B24" s="147"/>
      <c r="C24" s="147"/>
      <c r="D24" s="147"/>
      <c r="E24" s="148"/>
      <c r="F24" s="148"/>
      <c r="G24" s="147"/>
      <c r="H24" s="147"/>
      <c r="I24" s="147"/>
      <c r="J24" s="147"/>
      <c r="N24" s="157"/>
      <c r="P24" s="158"/>
      <c r="Q24" s="158">
        <v>22</v>
      </c>
      <c r="R24" s="158"/>
    </row>
    <row r="25" ht="18" customHeight="1" spans="2:18">
      <c r="B25" s="147"/>
      <c r="C25" s="147"/>
      <c r="D25" s="147"/>
      <c r="E25" s="148"/>
      <c r="F25" s="148"/>
      <c r="G25" s="147"/>
      <c r="H25" s="147"/>
      <c r="I25" s="147"/>
      <c r="J25" s="147"/>
      <c r="N25" s="157"/>
      <c r="P25" s="158"/>
      <c r="Q25" s="158">
        <v>23</v>
      </c>
      <c r="R25" s="158"/>
    </row>
    <row r="26" ht="18" customHeight="1" spans="2:18">
      <c r="B26" s="147"/>
      <c r="C26" s="147"/>
      <c r="D26" s="147"/>
      <c r="E26" s="148"/>
      <c r="F26" s="148"/>
      <c r="G26" s="147"/>
      <c r="H26" s="147"/>
      <c r="I26" s="147"/>
      <c r="J26" s="147"/>
      <c r="N26" s="157"/>
      <c r="P26" s="158"/>
      <c r="Q26" s="158">
        <v>24</v>
      </c>
      <c r="R26" s="158"/>
    </row>
    <row r="27" ht="18" customHeight="1" spans="2:18">
      <c r="B27" s="147"/>
      <c r="C27" s="147"/>
      <c r="D27" s="147"/>
      <c r="E27" s="148"/>
      <c r="F27" s="148"/>
      <c r="G27" s="147"/>
      <c r="H27" s="147"/>
      <c r="I27" s="147"/>
      <c r="J27" s="147"/>
      <c r="N27" s="157"/>
      <c r="P27" s="158"/>
      <c r="Q27" s="158">
        <v>25</v>
      </c>
      <c r="R27" s="158"/>
    </row>
    <row r="28" ht="18" customHeight="1" spans="2:18">
      <c r="B28" s="147"/>
      <c r="C28" s="147"/>
      <c r="D28" s="147"/>
      <c r="E28" s="148"/>
      <c r="F28" s="148"/>
      <c r="G28" s="147"/>
      <c r="H28" s="147"/>
      <c r="I28" s="147"/>
      <c r="J28" s="147"/>
      <c r="N28" s="157"/>
      <c r="P28" s="158"/>
      <c r="Q28" s="158">
        <v>26</v>
      </c>
      <c r="R28" s="158"/>
    </row>
    <row r="29" ht="18" customHeight="1" spans="2:18">
      <c r="B29" s="147"/>
      <c r="C29" s="147"/>
      <c r="D29" s="147"/>
      <c r="E29" s="148"/>
      <c r="F29" s="148"/>
      <c r="G29" s="147"/>
      <c r="H29" s="147"/>
      <c r="I29" s="147"/>
      <c r="J29" s="147"/>
      <c r="N29" s="157"/>
      <c r="P29" s="158"/>
      <c r="Q29" s="158">
        <v>27</v>
      </c>
      <c r="R29" s="158"/>
    </row>
    <row r="30" ht="18" customHeight="1" spans="2:18">
      <c r="B30" s="150"/>
      <c r="C30" s="150"/>
      <c r="D30" s="150"/>
      <c r="E30" s="151"/>
      <c r="F30" s="151"/>
      <c r="G30" s="150"/>
      <c r="H30" s="150"/>
      <c r="I30" s="150"/>
      <c r="J30" s="150"/>
      <c r="N30" s="157"/>
      <c r="P30" s="158"/>
      <c r="Q30" s="158">
        <v>28</v>
      </c>
      <c r="R30" s="158"/>
    </row>
    <row r="31" ht="18" customHeight="1" spans="2:18">
      <c r="B31" s="152"/>
      <c r="C31" s="152"/>
      <c r="D31" s="152"/>
      <c r="E31" s="153"/>
      <c r="F31" s="153"/>
      <c r="G31" s="152"/>
      <c r="H31" s="152"/>
      <c r="I31" s="152"/>
      <c r="J31" s="152"/>
      <c r="N31" s="157"/>
      <c r="P31" s="158"/>
      <c r="Q31" s="158">
        <v>29</v>
      </c>
      <c r="R31" s="158"/>
    </row>
    <row r="32" ht="18" customHeight="1" spans="2:18">
      <c r="B32" s="152"/>
      <c r="C32" s="152"/>
      <c r="D32" s="152"/>
      <c r="E32" s="153"/>
      <c r="F32" s="153"/>
      <c r="G32" s="152"/>
      <c r="H32" s="152"/>
      <c r="I32" s="152"/>
      <c r="J32" s="152"/>
      <c r="N32" s="159"/>
      <c r="P32" s="160"/>
      <c r="Q32" s="167">
        <v>30</v>
      </c>
      <c r="R32" s="168"/>
    </row>
    <row r="33" ht="18" customHeight="1" spans="2:18">
      <c r="B33" s="152"/>
      <c r="C33" s="152"/>
      <c r="D33" s="152"/>
      <c r="E33" s="153"/>
      <c r="F33" s="153"/>
      <c r="G33" s="152"/>
      <c r="H33" s="152"/>
      <c r="I33" s="152"/>
      <c r="J33" s="152"/>
      <c r="N33" s="161"/>
      <c r="P33" s="162"/>
      <c r="Q33" s="169">
        <v>31</v>
      </c>
      <c r="R33" s="170"/>
    </row>
    <row r="34" customHeight="1" spans="2:10">
      <c r="B34" s="152"/>
      <c r="C34" s="152"/>
      <c r="D34" s="152"/>
      <c r="E34" s="153"/>
      <c r="F34" s="153"/>
      <c r="G34" s="152"/>
      <c r="H34" s="152"/>
      <c r="I34" s="152"/>
      <c r="J34" s="152"/>
    </row>
    <row r="35" customHeight="1" spans="2:10">
      <c r="B35" s="152"/>
      <c r="C35" s="152"/>
      <c r="D35" s="152"/>
      <c r="E35" s="153"/>
      <c r="F35" s="153"/>
      <c r="G35" s="152"/>
      <c r="H35" s="152"/>
      <c r="I35" s="152"/>
      <c r="J35" s="152"/>
    </row>
    <row r="36" customHeight="1" spans="2:10">
      <c r="B36" s="152"/>
      <c r="C36" s="152"/>
      <c r="D36" s="152"/>
      <c r="E36" s="153"/>
      <c r="F36" s="153"/>
      <c r="G36" s="152"/>
      <c r="H36" s="152"/>
      <c r="I36" s="152"/>
      <c r="J36" s="152"/>
    </row>
    <row r="37" customHeight="1" spans="2:10">
      <c r="B37" s="152"/>
      <c r="C37" s="152"/>
      <c r="D37" s="152"/>
      <c r="E37" s="153"/>
      <c r="F37" s="153"/>
      <c r="G37" s="152"/>
      <c r="H37" s="152"/>
      <c r="I37" s="152"/>
      <c r="J37" s="152"/>
    </row>
    <row r="38" customHeight="1" spans="2:10">
      <c r="B38" s="152"/>
      <c r="C38" s="152"/>
      <c r="D38" s="152"/>
      <c r="E38" s="153"/>
      <c r="F38" s="153"/>
      <c r="G38" s="152"/>
      <c r="H38" s="152"/>
      <c r="I38" s="152"/>
      <c r="J38" s="152"/>
    </row>
    <row r="39" customHeight="1" spans="2:10">
      <c r="B39" s="152"/>
      <c r="C39" s="152"/>
      <c r="D39" s="152"/>
      <c r="E39" s="153"/>
      <c r="F39" s="153"/>
      <c r="G39" s="152"/>
      <c r="H39" s="152"/>
      <c r="I39" s="152"/>
      <c r="J39" s="152"/>
    </row>
    <row r="40" customHeight="1" spans="2:10">
      <c r="B40" s="152"/>
      <c r="C40" s="152"/>
      <c r="D40" s="152"/>
      <c r="E40" s="153"/>
      <c r="F40" s="153"/>
      <c r="G40" s="152"/>
      <c r="H40" s="152"/>
      <c r="I40" s="152"/>
      <c r="J40" s="152"/>
    </row>
    <row r="41" customHeight="1" spans="2:10">
      <c r="B41" s="152"/>
      <c r="C41" s="152"/>
      <c r="D41" s="152"/>
      <c r="E41" s="153"/>
      <c r="F41" s="153"/>
      <c r="G41" s="152"/>
      <c r="H41" s="152"/>
      <c r="I41" s="152"/>
      <c r="J41" s="152"/>
    </row>
    <row r="42" customHeight="1" spans="2:10">
      <c r="B42" s="152"/>
      <c r="C42" s="152"/>
      <c r="D42" s="152"/>
      <c r="E42" s="153"/>
      <c r="F42" s="153"/>
      <c r="G42" s="152"/>
      <c r="H42" s="152"/>
      <c r="I42" s="152"/>
      <c r="J42" s="152"/>
    </row>
    <row r="43" customHeight="1" spans="2:10">
      <c r="B43" s="152"/>
      <c r="C43" s="152"/>
      <c r="D43" s="152"/>
      <c r="E43" s="153"/>
      <c r="F43" s="153"/>
      <c r="G43" s="152"/>
      <c r="H43" s="152"/>
      <c r="I43" s="152"/>
      <c r="J43" s="152"/>
    </row>
    <row r="44" customHeight="1" spans="2:10">
      <c r="B44" s="152"/>
      <c r="C44" s="152"/>
      <c r="D44" s="152"/>
      <c r="E44" s="153"/>
      <c r="F44" s="153"/>
      <c r="G44" s="152"/>
      <c r="H44" s="152"/>
      <c r="I44" s="152"/>
      <c r="J44" s="152"/>
    </row>
    <row r="45" customHeight="1" spans="2:10">
      <c r="B45" s="152"/>
      <c r="C45" s="152"/>
      <c r="D45" s="152"/>
      <c r="E45" s="153"/>
      <c r="F45" s="153"/>
      <c r="G45" s="152"/>
      <c r="H45" s="152"/>
      <c r="I45" s="152"/>
      <c r="J45" s="152"/>
    </row>
    <row r="46" customHeight="1" spans="2:10">
      <c r="B46" s="152"/>
      <c r="C46" s="152"/>
      <c r="D46" s="152"/>
      <c r="E46" s="153"/>
      <c r="F46" s="153"/>
      <c r="G46" s="152"/>
      <c r="H46" s="152"/>
      <c r="I46" s="152"/>
      <c r="J46" s="152"/>
    </row>
    <row r="47" customHeight="1" spans="2:10">
      <c r="B47" s="152"/>
      <c r="C47" s="152"/>
      <c r="D47" s="152"/>
      <c r="E47" s="153"/>
      <c r="F47" s="153"/>
      <c r="G47" s="152"/>
      <c r="H47" s="152"/>
      <c r="I47" s="152"/>
      <c r="J47" s="152"/>
    </row>
    <row r="48" customHeight="1" spans="2:10">
      <c r="B48" s="152"/>
      <c r="C48" s="152"/>
      <c r="D48" s="152"/>
      <c r="E48" s="153"/>
      <c r="F48" s="153"/>
      <c r="G48" s="152"/>
      <c r="H48" s="152"/>
      <c r="I48" s="152"/>
      <c r="J48" s="152"/>
    </row>
    <row r="49" customHeight="1" spans="2:10">
      <c r="B49" s="152"/>
      <c r="C49" s="152"/>
      <c r="D49" s="152"/>
      <c r="E49" s="153"/>
      <c r="F49" s="153"/>
      <c r="G49" s="152"/>
      <c r="H49" s="152"/>
      <c r="I49" s="152"/>
      <c r="J49" s="152"/>
    </row>
    <row r="50" customHeight="1" spans="2:10">
      <c r="B50" s="152"/>
      <c r="C50" s="152"/>
      <c r="D50" s="152"/>
      <c r="E50" s="153"/>
      <c r="F50" s="153"/>
      <c r="G50" s="152"/>
      <c r="H50" s="152"/>
      <c r="I50" s="152"/>
      <c r="J50" s="152"/>
    </row>
    <row r="51" customHeight="1" spans="2:10">
      <c r="B51" s="152"/>
      <c r="C51" s="152"/>
      <c r="D51" s="152"/>
      <c r="E51" s="153"/>
      <c r="F51" s="153"/>
      <c r="G51" s="152"/>
      <c r="H51" s="152"/>
      <c r="I51" s="152"/>
      <c r="J51" s="152"/>
    </row>
    <row r="52" customHeight="1" spans="2:10">
      <c r="B52" s="152"/>
      <c r="C52" s="152"/>
      <c r="D52" s="152"/>
      <c r="E52" s="153"/>
      <c r="F52" s="153"/>
      <c r="G52" s="152"/>
      <c r="H52" s="152"/>
      <c r="I52" s="152"/>
      <c r="J52" s="152"/>
    </row>
    <row r="53" customHeight="1" spans="2:10">
      <c r="B53" s="152"/>
      <c r="C53" s="152"/>
      <c r="D53" s="152"/>
      <c r="E53" s="153"/>
      <c r="F53" s="153"/>
      <c r="G53" s="152"/>
      <c r="H53" s="152"/>
      <c r="I53" s="152"/>
      <c r="J53" s="152"/>
    </row>
    <row r="54" customHeight="1" spans="2:10">
      <c r="B54" s="152"/>
      <c r="C54" s="152"/>
      <c r="D54" s="152"/>
      <c r="E54" s="153"/>
      <c r="F54" s="153"/>
      <c r="G54" s="152"/>
      <c r="H54" s="152"/>
      <c r="I54" s="152"/>
      <c r="J54" s="152"/>
    </row>
    <row r="55" customHeight="1" spans="2:10">
      <c r="B55" s="152"/>
      <c r="C55" s="152"/>
      <c r="D55" s="152"/>
      <c r="E55" s="153"/>
      <c r="F55" s="153"/>
      <c r="G55" s="152"/>
      <c r="H55" s="152"/>
      <c r="I55" s="152"/>
      <c r="J55" s="152"/>
    </row>
    <row r="56" customHeight="1" spans="2:10">
      <c r="B56" s="152"/>
      <c r="C56" s="152"/>
      <c r="D56" s="152"/>
      <c r="E56" s="153"/>
      <c r="F56" s="153"/>
      <c r="G56" s="152"/>
      <c r="H56" s="152"/>
      <c r="I56" s="152"/>
      <c r="J56" s="152"/>
    </row>
    <row r="57" customHeight="1" spans="2:10">
      <c r="B57" s="152"/>
      <c r="C57" s="152"/>
      <c r="D57" s="152"/>
      <c r="E57" s="153"/>
      <c r="F57" s="153"/>
      <c r="G57" s="152"/>
      <c r="H57" s="152"/>
      <c r="I57" s="152"/>
      <c r="J57" s="152"/>
    </row>
    <row r="58" customHeight="1" spans="2:10">
      <c r="B58" s="152"/>
      <c r="C58" s="152"/>
      <c r="D58" s="152"/>
      <c r="E58" s="153"/>
      <c r="F58" s="153"/>
      <c r="G58" s="152"/>
      <c r="H58" s="152"/>
      <c r="I58" s="152"/>
      <c r="J58" s="152"/>
    </row>
    <row r="59" customHeight="1" spans="2:10">
      <c r="B59" s="152"/>
      <c r="C59" s="152"/>
      <c r="D59" s="152"/>
      <c r="E59" s="153"/>
      <c r="F59" s="153"/>
      <c r="G59" s="152"/>
      <c r="H59" s="152"/>
      <c r="I59" s="152"/>
      <c r="J59" s="152"/>
    </row>
    <row r="60" customHeight="1" spans="2:10">
      <c r="B60" s="152"/>
      <c r="C60" s="152"/>
      <c r="D60" s="152"/>
      <c r="E60" s="153"/>
      <c r="F60" s="153"/>
      <c r="G60" s="152"/>
      <c r="H60" s="152"/>
      <c r="I60" s="152"/>
      <c r="J60" s="152"/>
    </row>
    <row r="61" customHeight="1" spans="2:10">
      <c r="B61" s="152"/>
      <c r="C61" s="152"/>
      <c r="D61" s="152"/>
      <c r="E61" s="153"/>
      <c r="F61" s="153"/>
      <c r="G61" s="152"/>
      <c r="H61" s="152"/>
      <c r="I61" s="152"/>
      <c r="J61" s="152"/>
    </row>
    <row r="62" customHeight="1" spans="2:10">
      <c r="B62" s="152"/>
      <c r="C62" s="152"/>
      <c r="D62" s="152"/>
      <c r="E62" s="153"/>
      <c r="F62" s="153"/>
      <c r="G62" s="152"/>
      <c r="H62" s="152"/>
      <c r="I62" s="152"/>
      <c r="J62" s="152"/>
    </row>
    <row r="63" customHeight="1" spans="2:10">
      <c r="B63" s="152"/>
      <c r="C63" s="152"/>
      <c r="D63" s="152"/>
      <c r="E63" s="153"/>
      <c r="F63" s="153"/>
      <c r="G63" s="152"/>
      <c r="H63" s="152"/>
      <c r="I63" s="152"/>
      <c r="J63" s="152"/>
    </row>
    <row r="64" customHeight="1" spans="2:10">
      <c r="B64" s="152"/>
      <c r="C64" s="152"/>
      <c r="D64" s="152"/>
      <c r="E64" s="153"/>
      <c r="F64" s="153"/>
      <c r="G64" s="152"/>
      <c r="H64" s="152"/>
      <c r="I64" s="152"/>
      <c r="J64" s="152"/>
    </row>
    <row r="65" customHeight="1" spans="2:10">
      <c r="B65" s="152"/>
      <c r="C65" s="152"/>
      <c r="D65" s="152"/>
      <c r="E65" s="153"/>
      <c r="F65" s="153"/>
      <c r="G65" s="152"/>
      <c r="H65" s="152"/>
      <c r="I65" s="152"/>
      <c r="J65" s="152"/>
    </row>
    <row r="66" customHeight="1" spans="2:10">
      <c r="B66" s="152"/>
      <c r="C66" s="152"/>
      <c r="D66" s="152"/>
      <c r="E66" s="153"/>
      <c r="F66" s="153"/>
      <c r="G66" s="152"/>
      <c r="H66" s="152"/>
      <c r="I66" s="152"/>
      <c r="J66" s="152"/>
    </row>
    <row r="67" customHeight="1" spans="2:10">
      <c r="B67" s="152"/>
      <c r="C67" s="152"/>
      <c r="D67" s="152"/>
      <c r="E67" s="153"/>
      <c r="F67" s="153"/>
      <c r="G67" s="152"/>
      <c r="H67" s="152"/>
      <c r="I67" s="152"/>
      <c r="J67" s="152"/>
    </row>
    <row r="68" customHeight="1" spans="2:10">
      <c r="B68" s="152"/>
      <c r="C68" s="152"/>
      <c r="D68" s="152"/>
      <c r="E68" s="153"/>
      <c r="F68" s="153"/>
      <c r="G68" s="152"/>
      <c r="H68" s="152"/>
      <c r="I68" s="152"/>
      <c r="J68" s="152"/>
    </row>
    <row r="69" customHeight="1" spans="2:10">
      <c r="B69" s="152"/>
      <c r="C69" s="152"/>
      <c r="D69" s="152"/>
      <c r="E69" s="153"/>
      <c r="F69" s="153"/>
      <c r="G69" s="152"/>
      <c r="H69" s="152"/>
      <c r="I69" s="152"/>
      <c r="J69" s="152"/>
    </row>
    <row r="70" customHeight="1" spans="2:10">
      <c r="B70" s="152"/>
      <c r="C70" s="152"/>
      <c r="D70" s="152"/>
      <c r="E70" s="153"/>
      <c r="F70" s="153"/>
      <c r="G70" s="152"/>
      <c r="H70" s="152"/>
      <c r="I70" s="152"/>
      <c r="J70" s="152"/>
    </row>
    <row r="71" customHeight="1" spans="2:10">
      <c r="B71" s="152"/>
      <c r="C71" s="152"/>
      <c r="D71" s="152"/>
      <c r="E71" s="153"/>
      <c r="F71" s="153"/>
      <c r="G71" s="152"/>
      <c r="H71" s="152"/>
      <c r="I71" s="152"/>
      <c r="J71" s="152"/>
    </row>
    <row r="72" customHeight="1" spans="2:10">
      <c r="B72" s="152"/>
      <c r="C72" s="152"/>
      <c r="D72" s="152"/>
      <c r="E72" s="153"/>
      <c r="F72" s="153"/>
      <c r="G72" s="152"/>
      <c r="H72" s="152"/>
      <c r="I72" s="152"/>
      <c r="J72" s="152"/>
    </row>
    <row r="73" customHeight="1" spans="2:10">
      <c r="B73" s="152"/>
      <c r="C73" s="152"/>
      <c r="D73" s="152"/>
      <c r="E73" s="153"/>
      <c r="F73" s="153"/>
      <c r="G73" s="152"/>
      <c r="H73" s="152"/>
      <c r="I73" s="152"/>
      <c r="J73" s="152"/>
    </row>
    <row r="74" customHeight="1" spans="2:10">
      <c r="B74" s="152"/>
      <c r="C74" s="152"/>
      <c r="D74" s="152"/>
      <c r="E74" s="153"/>
      <c r="F74" s="153"/>
      <c r="G74" s="152"/>
      <c r="H74" s="152"/>
      <c r="I74" s="152"/>
      <c r="J74" s="152"/>
    </row>
    <row r="75" customHeight="1" spans="2:10">
      <c r="B75" s="152"/>
      <c r="C75" s="152"/>
      <c r="D75" s="152"/>
      <c r="E75" s="153"/>
      <c r="F75" s="153"/>
      <c r="G75" s="152"/>
      <c r="H75" s="152"/>
      <c r="I75" s="152"/>
      <c r="J75" s="152"/>
    </row>
    <row r="76" customHeight="1" spans="2:10">
      <c r="B76" s="152"/>
      <c r="C76" s="152"/>
      <c r="D76" s="152"/>
      <c r="E76" s="153"/>
      <c r="F76" s="153"/>
      <c r="G76" s="152"/>
      <c r="H76" s="152"/>
      <c r="I76" s="152"/>
      <c r="J76" s="152"/>
    </row>
    <row r="77" customHeight="1" spans="2:10">
      <c r="B77" s="152"/>
      <c r="C77" s="152"/>
      <c r="D77" s="152"/>
      <c r="E77" s="153"/>
      <c r="F77" s="153"/>
      <c r="G77" s="152"/>
      <c r="H77" s="152"/>
      <c r="I77" s="152"/>
      <c r="J77" s="152"/>
    </row>
    <row r="78" customHeight="1" spans="2:10">
      <c r="B78" s="152"/>
      <c r="C78" s="152"/>
      <c r="D78" s="152"/>
      <c r="E78" s="153"/>
      <c r="F78" s="153"/>
      <c r="G78" s="152"/>
      <c r="H78" s="152"/>
      <c r="I78" s="152"/>
      <c r="J78" s="152"/>
    </row>
    <row r="79" customHeight="1" spans="2:10">
      <c r="B79" s="152"/>
      <c r="C79" s="152"/>
      <c r="D79" s="152"/>
      <c r="E79" s="153"/>
      <c r="F79" s="153"/>
      <c r="G79" s="152"/>
      <c r="H79" s="152"/>
      <c r="I79" s="152"/>
      <c r="J79" s="152"/>
    </row>
    <row r="80" customHeight="1" spans="2:10">
      <c r="B80" s="152"/>
      <c r="C80" s="152"/>
      <c r="D80" s="152"/>
      <c r="E80" s="153"/>
      <c r="F80" s="153"/>
      <c r="G80" s="152"/>
      <c r="H80" s="152"/>
      <c r="I80" s="152"/>
      <c r="J80" s="152"/>
    </row>
    <row r="81" customHeight="1" spans="2:10">
      <c r="B81" s="152"/>
      <c r="C81" s="152"/>
      <c r="D81" s="152"/>
      <c r="E81" s="153"/>
      <c r="F81" s="153"/>
      <c r="G81" s="152"/>
      <c r="H81" s="152"/>
      <c r="I81" s="152"/>
      <c r="J81" s="152"/>
    </row>
    <row r="82" customHeight="1" spans="2:10">
      <c r="B82" s="152"/>
      <c r="C82" s="152"/>
      <c r="D82" s="152"/>
      <c r="E82" s="153"/>
      <c r="F82" s="153"/>
      <c r="G82" s="152"/>
      <c r="H82" s="152"/>
      <c r="I82" s="152"/>
      <c r="J82" s="152"/>
    </row>
    <row r="83" customHeight="1" spans="2:10">
      <c r="B83" s="152"/>
      <c r="C83" s="152"/>
      <c r="D83" s="152"/>
      <c r="E83" s="153"/>
      <c r="F83" s="153"/>
      <c r="G83" s="152"/>
      <c r="H83" s="152"/>
      <c r="I83" s="152"/>
      <c r="J83" s="152"/>
    </row>
    <row r="84" customHeight="1" spans="2:10">
      <c r="B84" s="152"/>
      <c r="C84" s="152"/>
      <c r="D84" s="152"/>
      <c r="E84" s="153"/>
      <c r="F84" s="153"/>
      <c r="G84" s="152"/>
      <c r="H84" s="152"/>
      <c r="I84" s="152"/>
      <c r="J84" s="152"/>
    </row>
    <row r="85" customHeight="1" spans="2:10">
      <c r="B85" s="152"/>
      <c r="C85" s="152"/>
      <c r="D85" s="152"/>
      <c r="E85" s="153"/>
      <c r="F85" s="153"/>
      <c r="G85" s="152"/>
      <c r="H85" s="152"/>
      <c r="I85" s="152"/>
      <c r="J85" s="152"/>
    </row>
    <row r="86" customHeight="1" spans="2:10">
      <c r="B86" s="152"/>
      <c r="C86" s="152"/>
      <c r="D86" s="152"/>
      <c r="E86" s="153"/>
      <c r="F86" s="153"/>
      <c r="G86" s="152"/>
      <c r="H86" s="152"/>
      <c r="I86" s="152"/>
      <c r="J86" s="152"/>
    </row>
    <row r="87" customHeight="1" spans="2:10">
      <c r="B87" s="152"/>
      <c r="C87" s="152"/>
      <c r="D87" s="152"/>
      <c r="E87" s="153"/>
      <c r="F87" s="153"/>
      <c r="G87" s="152"/>
      <c r="H87" s="152"/>
      <c r="I87" s="152"/>
      <c r="J87" s="152"/>
    </row>
    <row r="88" customHeight="1" spans="2:10">
      <c r="B88" s="152"/>
      <c r="C88" s="152"/>
      <c r="D88" s="152"/>
      <c r="E88" s="153"/>
      <c r="F88" s="153"/>
      <c r="G88" s="152"/>
      <c r="H88" s="152"/>
      <c r="I88" s="152"/>
      <c r="J88" s="152"/>
    </row>
    <row r="89" customHeight="1" spans="2:10">
      <c r="B89" s="152"/>
      <c r="C89" s="152"/>
      <c r="D89" s="152"/>
      <c r="E89" s="153"/>
      <c r="F89" s="153"/>
      <c r="G89" s="152"/>
      <c r="H89" s="152"/>
      <c r="I89" s="152"/>
      <c r="J89" s="152"/>
    </row>
    <row r="90" customHeight="1" spans="2:10">
      <c r="B90" s="152"/>
      <c r="C90" s="152"/>
      <c r="D90" s="152"/>
      <c r="E90" s="153"/>
      <c r="F90" s="153"/>
      <c r="G90" s="152"/>
      <c r="H90" s="152"/>
      <c r="I90" s="152"/>
      <c r="J90" s="152"/>
    </row>
    <row r="91" customHeight="1" spans="2:10">
      <c r="B91" s="152"/>
      <c r="C91" s="152"/>
      <c r="D91" s="152"/>
      <c r="E91" s="153"/>
      <c r="F91" s="153"/>
      <c r="G91" s="152"/>
      <c r="H91" s="152"/>
      <c r="I91" s="152"/>
      <c r="J91" s="152"/>
    </row>
    <row r="92" customHeight="1" spans="2:10">
      <c r="B92" s="152"/>
      <c r="C92" s="152"/>
      <c r="D92" s="152"/>
      <c r="E92" s="153"/>
      <c r="F92" s="153"/>
      <c r="G92" s="152"/>
      <c r="H92" s="152"/>
      <c r="I92" s="152"/>
      <c r="J92" s="152"/>
    </row>
    <row r="93" customHeight="1" spans="2:10">
      <c r="B93" s="152"/>
      <c r="C93" s="152"/>
      <c r="D93" s="152"/>
      <c r="E93" s="153"/>
      <c r="F93" s="153"/>
      <c r="G93" s="152"/>
      <c r="H93" s="152"/>
      <c r="I93" s="152"/>
      <c r="J93" s="152"/>
    </row>
    <row r="94" customHeight="1" spans="2:10">
      <c r="B94" s="152"/>
      <c r="C94" s="152"/>
      <c r="D94" s="152"/>
      <c r="E94" s="153"/>
      <c r="F94" s="153"/>
      <c r="G94" s="152"/>
      <c r="H94" s="152"/>
      <c r="I94" s="152"/>
      <c r="J94" s="152"/>
    </row>
    <row r="95" customHeight="1" spans="2:10">
      <c r="B95" s="152"/>
      <c r="C95" s="152"/>
      <c r="D95" s="152"/>
      <c r="E95" s="153"/>
      <c r="F95" s="153"/>
      <c r="G95" s="152"/>
      <c r="H95" s="152"/>
      <c r="I95" s="152"/>
      <c r="J95" s="152"/>
    </row>
    <row r="96" customHeight="1" spans="2:10">
      <c r="B96" s="152"/>
      <c r="C96" s="152"/>
      <c r="D96" s="152"/>
      <c r="E96" s="153"/>
      <c r="F96" s="153"/>
      <c r="G96" s="152"/>
      <c r="H96" s="152"/>
      <c r="I96" s="152"/>
      <c r="J96" s="152"/>
    </row>
    <row r="97" customHeight="1" spans="2:10">
      <c r="B97" s="152"/>
      <c r="C97" s="152"/>
      <c r="D97" s="152"/>
      <c r="E97" s="153"/>
      <c r="F97" s="153"/>
      <c r="G97" s="152"/>
      <c r="H97" s="152"/>
      <c r="I97" s="152"/>
      <c r="J97" s="152"/>
    </row>
    <row r="98" customHeight="1" spans="2:10">
      <c r="B98" s="152"/>
      <c r="C98" s="152"/>
      <c r="D98" s="152"/>
      <c r="E98" s="153"/>
      <c r="F98" s="153"/>
      <c r="G98" s="152"/>
      <c r="H98" s="152"/>
      <c r="I98" s="152"/>
      <c r="J98" s="152"/>
    </row>
    <row r="99" customHeight="1" spans="2:10">
      <c r="B99" s="152"/>
      <c r="C99" s="152"/>
      <c r="D99" s="152"/>
      <c r="E99" s="153"/>
      <c r="F99" s="153"/>
      <c r="G99" s="152"/>
      <c r="H99" s="152"/>
      <c r="I99" s="152"/>
      <c r="J99" s="152"/>
    </row>
    <row r="100" customHeight="1" spans="2:10">
      <c r="B100" s="152"/>
      <c r="C100" s="152"/>
      <c r="D100" s="152"/>
      <c r="E100" s="153"/>
      <c r="F100" s="153"/>
      <c r="G100" s="152"/>
      <c r="H100" s="152"/>
      <c r="I100" s="152"/>
      <c r="J100" s="152"/>
    </row>
    <row r="101" customHeight="1" spans="2:10">
      <c r="B101" s="152"/>
      <c r="C101" s="152"/>
      <c r="D101" s="152"/>
      <c r="E101" s="153"/>
      <c r="F101" s="153"/>
      <c r="G101" s="152"/>
      <c r="H101" s="152"/>
      <c r="I101" s="152"/>
      <c r="J101" s="152"/>
    </row>
    <row r="102" customHeight="1" spans="2:10">
      <c r="B102" s="152"/>
      <c r="C102" s="152"/>
      <c r="D102" s="152"/>
      <c r="E102" s="153"/>
      <c r="F102" s="153"/>
      <c r="G102" s="152"/>
      <c r="H102" s="152"/>
      <c r="I102" s="152"/>
      <c r="J102" s="152"/>
    </row>
    <row r="103" customHeight="1" spans="2:10">
      <c r="B103" s="152"/>
      <c r="C103" s="152"/>
      <c r="D103" s="152"/>
      <c r="E103" s="153"/>
      <c r="F103" s="153"/>
      <c r="G103" s="152"/>
      <c r="H103" s="152"/>
      <c r="I103" s="152"/>
      <c r="J103" s="152"/>
    </row>
    <row r="104" customHeight="1" spans="2:10">
      <c r="B104" s="152"/>
      <c r="C104" s="152"/>
      <c r="D104" s="152"/>
      <c r="E104" s="153"/>
      <c r="F104" s="153"/>
      <c r="G104" s="152"/>
      <c r="H104" s="152"/>
      <c r="I104" s="152"/>
      <c r="J104" s="152"/>
    </row>
    <row r="105" customHeight="1" spans="2:10">
      <c r="B105" s="152"/>
      <c r="C105" s="152"/>
      <c r="D105" s="152"/>
      <c r="E105" s="153"/>
      <c r="F105" s="153"/>
      <c r="G105" s="152"/>
      <c r="H105" s="152"/>
      <c r="I105" s="152"/>
      <c r="J105" s="152"/>
    </row>
    <row r="106" customHeight="1" spans="2:10">
      <c r="B106" s="152"/>
      <c r="C106" s="152"/>
      <c r="D106" s="152"/>
      <c r="E106" s="153"/>
      <c r="F106" s="153"/>
      <c r="G106" s="152"/>
      <c r="H106" s="152"/>
      <c r="I106" s="152"/>
      <c r="J106" s="152"/>
    </row>
    <row r="107" customHeight="1" spans="2:10">
      <c r="B107" s="152"/>
      <c r="C107" s="152"/>
      <c r="D107" s="152"/>
      <c r="E107" s="153"/>
      <c r="F107" s="153"/>
      <c r="G107" s="152"/>
      <c r="H107" s="152"/>
      <c r="I107" s="152"/>
      <c r="J107" s="152"/>
    </row>
    <row r="108" customHeight="1" spans="2:10">
      <c r="B108" s="152"/>
      <c r="C108" s="152"/>
      <c r="D108" s="152"/>
      <c r="E108" s="153"/>
      <c r="F108" s="153"/>
      <c r="G108" s="152"/>
      <c r="H108" s="152"/>
      <c r="I108" s="152"/>
      <c r="J108" s="152"/>
    </row>
    <row r="109" customHeight="1" spans="2:10">
      <c r="B109" s="152"/>
      <c r="C109" s="152"/>
      <c r="D109" s="152"/>
      <c r="E109" s="153"/>
      <c r="F109" s="153"/>
      <c r="G109" s="152"/>
      <c r="H109" s="152"/>
      <c r="I109" s="152"/>
      <c r="J109" s="152"/>
    </row>
    <row r="110" customHeight="1" spans="2:10">
      <c r="B110" s="152"/>
      <c r="C110" s="152"/>
      <c r="D110" s="152"/>
      <c r="E110" s="153"/>
      <c r="F110" s="153"/>
      <c r="G110" s="152"/>
      <c r="H110" s="152"/>
      <c r="I110" s="152"/>
      <c r="J110" s="152"/>
    </row>
    <row r="111" customHeight="1" spans="2:10">
      <c r="B111" s="152"/>
      <c r="C111" s="152"/>
      <c r="D111" s="152"/>
      <c r="E111" s="153"/>
      <c r="F111" s="153"/>
      <c r="G111" s="152"/>
      <c r="H111" s="152"/>
      <c r="I111" s="152"/>
      <c r="J111" s="152"/>
    </row>
    <row r="112" customHeight="1" spans="2:10">
      <c r="B112" s="152"/>
      <c r="C112" s="152"/>
      <c r="D112" s="152"/>
      <c r="E112" s="153"/>
      <c r="F112" s="153"/>
      <c r="G112" s="152"/>
      <c r="H112" s="152"/>
      <c r="I112" s="152"/>
      <c r="J112" s="152"/>
    </row>
    <row r="113" customHeight="1" spans="2:10">
      <c r="B113" s="152"/>
      <c r="C113" s="152"/>
      <c r="D113" s="152"/>
      <c r="E113" s="153"/>
      <c r="F113" s="153"/>
      <c r="G113" s="152"/>
      <c r="H113" s="152"/>
      <c r="I113" s="152"/>
      <c r="J113" s="152"/>
    </row>
    <row r="114" customHeight="1" spans="2:10">
      <c r="B114" s="152"/>
      <c r="C114" s="152"/>
      <c r="D114" s="152"/>
      <c r="E114" s="153"/>
      <c r="F114" s="153"/>
      <c r="G114" s="152"/>
      <c r="H114" s="152"/>
      <c r="I114" s="152"/>
      <c r="J114" s="152"/>
    </row>
    <row r="115" customHeight="1" spans="2:10">
      <c r="B115" s="152"/>
      <c r="C115" s="152"/>
      <c r="D115" s="152"/>
      <c r="E115" s="153"/>
      <c r="F115" s="153"/>
      <c r="G115" s="152"/>
      <c r="H115" s="152"/>
      <c r="I115" s="152"/>
      <c r="J115" s="152"/>
    </row>
    <row r="116" customHeight="1" spans="2:10">
      <c r="B116" s="152"/>
      <c r="C116" s="152"/>
      <c r="D116" s="152"/>
      <c r="E116" s="153"/>
      <c r="F116" s="153"/>
      <c r="G116" s="152"/>
      <c r="H116" s="152"/>
      <c r="I116" s="152"/>
      <c r="J116" s="152"/>
    </row>
    <row r="117" customHeight="1" spans="2:10">
      <c r="B117" s="152"/>
      <c r="C117" s="152"/>
      <c r="D117" s="152"/>
      <c r="E117" s="153"/>
      <c r="F117" s="153"/>
      <c r="G117" s="152"/>
      <c r="H117" s="152"/>
      <c r="I117" s="152"/>
      <c r="J117" s="152"/>
    </row>
    <row r="118" customHeight="1" spans="2:10">
      <c r="B118" s="152"/>
      <c r="C118" s="152"/>
      <c r="D118" s="152"/>
      <c r="E118" s="153"/>
      <c r="F118" s="153"/>
      <c r="G118" s="152"/>
      <c r="H118" s="152"/>
      <c r="I118" s="152"/>
      <c r="J118" s="152"/>
    </row>
    <row r="119" customHeight="1" spans="2:10">
      <c r="B119" s="152"/>
      <c r="C119" s="152"/>
      <c r="D119" s="152"/>
      <c r="E119" s="153"/>
      <c r="F119" s="153"/>
      <c r="G119" s="152"/>
      <c r="H119" s="152"/>
      <c r="I119" s="152"/>
      <c r="J119" s="152"/>
    </row>
    <row r="120" customHeight="1" spans="2:10">
      <c r="B120" s="152"/>
      <c r="C120" s="152"/>
      <c r="D120" s="152"/>
      <c r="E120" s="153"/>
      <c r="F120" s="153"/>
      <c r="G120" s="152"/>
      <c r="H120" s="152"/>
      <c r="I120" s="152"/>
      <c r="J120" s="152"/>
    </row>
    <row r="121" customHeight="1" spans="2:10">
      <c r="B121" s="152"/>
      <c r="C121" s="152"/>
      <c r="D121" s="152"/>
      <c r="E121" s="153"/>
      <c r="F121" s="153"/>
      <c r="G121" s="152"/>
      <c r="H121" s="152"/>
      <c r="I121" s="152"/>
      <c r="J121" s="152"/>
    </row>
    <row r="122" customHeight="1" spans="2:10">
      <c r="B122" s="152"/>
      <c r="C122" s="152"/>
      <c r="D122" s="152"/>
      <c r="E122" s="153"/>
      <c r="F122" s="153"/>
      <c r="G122" s="152"/>
      <c r="H122" s="152"/>
      <c r="I122" s="152"/>
      <c r="J122" s="152"/>
    </row>
    <row r="123" customHeight="1" spans="2:10">
      <c r="B123" s="152"/>
      <c r="C123" s="152"/>
      <c r="D123" s="152"/>
      <c r="E123" s="153"/>
      <c r="F123" s="153"/>
      <c r="G123" s="152"/>
      <c r="H123" s="152"/>
      <c r="I123" s="152"/>
      <c r="J123" s="152"/>
    </row>
    <row r="124" customHeight="1" spans="2:10">
      <c r="B124" s="152"/>
      <c r="C124" s="152"/>
      <c r="D124" s="152"/>
      <c r="E124" s="153"/>
      <c r="F124" s="153"/>
      <c r="G124" s="152"/>
      <c r="H124" s="152"/>
      <c r="I124" s="152"/>
      <c r="J124" s="152"/>
    </row>
    <row r="125" customHeight="1" spans="2:10">
      <c r="B125" s="152"/>
      <c r="C125" s="152"/>
      <c r="D125" s="152"/>
      <c r="E125" s="153"/>
      <c r="F125" s="153"/>
      <c r="G125" s="152"/>
      <c r="H125" s="152"/>
      <c r="I125" s="152"/>
      <c r="J125" s="152"/>
    </row>
    <row r="126" customHeight="1" spans="2:10">
      <c r="B126" s="152"/>
      <c r="C126" s="152"/>
      <c r="D126" s="152"/>
      <c r="E126" s="153"/>
      <c r="F126" s="153"/>
      <c r="G126" s="152"/>
      <c r="H126" s="152"/>
      <c r="I126" s="152"/>
      <c r="J126" s="152"/>
    </row>
    <row r="127" customHeight="1" spans="2:10">
      <c r="B127" s="152"/>
      <c r="C127" s="152"/>
      <c r="D127" s="152"/>
      <c r="E127" s="153"/>
      <c r="F127" s="153"/>
      <c r="G127" s="152"/>
      <c r="H127" s="152"/>
      <c r="I127" s="152"/>
      <c r="J127" s="152"/>
    </row>
    <row r="128" customHeight="1" spans="2:10">
      <c r="B128" s="152"/>
      <c r="C128" s="152"/>
      <c r="D128" s="152"/>
      <c r="E128" s="153"/>
      <c r="F128" s="153"/>
      <c r="G128" s="152"/>
      <c r="H128" s="152"/>
      <c r="I128" s="152"/>
      <c r="J128" s="152"/>
    </row>
    <row r="129" customHeight="1" spans="2:10">
      <c r="B129" s="152"/>
      <c r="C129" s="152"/>
      <c r="D129" s="152"/>
      <c r="E129" s="153"/>
      <c r="F129" s="153"/>
      <c r="G129" s="152"/>
      <c r="H129" s="152"/>
      <c r="I129" s="152"/>
      <c r="J129" s="152"/>
    </row>
    <row r="130" customHeight="1" spans="2:10">
      <c r="B130" s="152"/>
      <c r="C130" s="152"/>
      <c r="D130" s="152"/>
      <c r="E130" s="153"/>
      <c r="F130" s="153"/>
      <c r="G130" s="152"/>
      <c r="H130" s="152"/>
      <c r="I130" s="152"/>
      <c r="J130" s="152"/>
    </row>
    <row r="131" customHeight="1" spans="2:10">
      <c r="B131" s="152"/>
      <c r="C131" s="152"/>
      <c r="D131" s="152"/>
      <c r="E131" s="153"/>
      <c r="F131" s="153"/>
      <c r="G131" s="152"/>
      <c r="H131" s="152"/>
      <c r="I131" s="152"/>
      <c r="J131" s="152"/>
    </row>
    <row r="132" customHeight="1" spans="2:10">
      <c r="B132" s="152"/>
      <c r="C132" s="152"/>
      <c r="D132" s="152"/>
      <c r="E132" s="153"/>
      <c r="F132" s="153"/>
      <c r="G132" s="152"/>
      <c r="H132" s="152"/>
      <c r="I132" s="152"/>
      <c r="J132" s="152"/>
    </row>
    <row r="133" customHeight="1" spans="2:10">
      <c r="B133" s="152"/>
      <c r="C133" s="152"/>
      <c r="D133" s="152"/>
      <c r="E133" s="153"/>
      <c r="F133" s="153"/>
      <c r="G133" s="152"/>
      <c r="H133" s="152"/>
      <c r="I133" s="152"/>
      <c r="J133" s="152"/>
    </row>
    <row r="134" customHeight="1" spans="2:10">
      <c r="B134" s="152"/>
      <c r="C134" s="152"/>
      <c r="D134" s="152"/>
      <c r="E134" s="153"/>
      <c r="F134" s="153"/>
      <c r="G134" s="152"/>
      <c r="H134" s="152"/>
      <c r="I134" s="152"/>
      <c r="J134" s="152"/>
    </row>
    <row r="135" customHeight="1" spans="2:10">
      <c r="B135" s="152"/>
      <c r="C135" s="152"/>
      <c r="D135" s="152"/>
      <c r="E135" s="153"/>
      <c r="F135" s="153"/>
      <c r="G135" s="152"/>
      <c r="H135" s="152"/>
      <c r="I135" s="152"/>
      <c r="J135" s="152"/>
    </row>
    <row r="136" customHeight="1" spans="2:10">
      <c r="B136" s="152"/>
      <c r="C136" s="152"/>
      <c r="D136" s="152"/>
      <c r="E136" s="153"/>
      <c r="F136" s="153"/>
      <c r="G136" s="152"/>
      <c r="H136" s="152"/>
      <c r="I136" s="152"/>
      <c r="J136" s="152"/>
    </row>
    <row r="137" customHeight="1" spans="2:10">
      <c r="B137" s="152"/>
      <c r="C137" s="152"/>
      <c r="D137" s="152"/>
      <c r="E137" s="153"/>
      <c r="F137" s="153"/>
      <c r="G137" s="152"/>
      <c r="H137" s="152"/>
      <c r="I137" s="152"/>
      <c r="J137" s="152"/>
    </row>
    <row r="138" customHeight="1" spans="2:10">
      <c r="B138" s="152"/>
      <c r="C138" s="152"/>
      <c r="D138" s="152"/>
      <c r="E138" s="153"/>
      <c r="F138" s="153"/>
      <c r="G138" s="152"/>
      <c r="H138" s="152"/>
      <c r="I138" s="152"/>
      <c r="J138" s="152"/>
    </row>
    <row r="139" customHeight="1" spans="2:10">
      <c r="B139" s="152"/>
      <c r="C139" s="152"/>
      <c r="D139" s="152"/>
      <c r="E139" s="153"/>
      <c r="F139" s="153"/>
      <c r="G139" s="152"/>
      <c r="H139" s="152"/>
      <c r="I139" s="152"/>
      <c r="J139" s="152"/>
    </row>
    <row r="140" customHeight="1" spans="2:10">
      <c r="B140" s="152"/>
      <c r="C140" s="152"/>
      <c r="D140" s="152"/>
      <c r="E140" s="153"/>
      <c r="F140" s="153"/>
      <c r="G140" s="152"/>
      <c r="H140" s="152"/>
      <c r="I140" s="152"/>
      <c r="J140" s="152"/>
    </row>
    <row r="141" customHeight="1" spans="2:10">
      <c r="B141" s="152"/>
      <c r="C141" s="152"/>
      <c r="D141" s="152"/>
      <c r="E141" s="153"/>
      <c r="F141" s="153"/>
      <c r="G141" s="152"/>
      <c r="H141" s="152"/>
      <c r="I141" s="152"/>
      <c r="J141" s="152"/>
    </row>
    <row r="142" customHeight="1" spans="2:10">
      <c r="B142" s="152"/>
      <c r="C142" s="152"/>
      <c r="D142" s="152"/>
      <c r="E142" s="153"/>
      <c r="F142" s="153"/>
      <c r="G142" s="152"/>
      <c r="H142" s="152"/>
      <c r="I142" s="152"/>
      <c r="J142" s="152"/>
    </row>
    <row r="143" customHeight="1" spans="2:10">
      <c r="B143" s="152"/>
      <c r="C143" s="152"/>
      <c r="D143" s="152"/>
      <c r="E143" s="153"/>
      <c r="F143" s="153"/>
      <c r="G143" s="152"/>
      <c r="H143" s="152"/>
      <c r="I143" s="152"/>
      <c r="J143" s="152"/>
    </row>
    <row r="144" customHeight="1" spans="2:10">
      <c r="B144" s="152"/>
      <c r="C144" s="152"/>
      <c r="D144" s="152"/>
      <c r="E144" s="153"/>
      <c r="F144" s="153"/>
      <c r="G144" s="152"/>
      <c r="H144" s="152"/>
      <c r="I144" s="152"/>
      <c r="J144" s="152"/>
    </row>
    <row r="145" customHeight="1" spans="2:10">
      <c r="B145" s="152"/>
      <c r="C145" s="152"/>
      <c r="D145" s="152"/>
      <c r="E145" s="153"/>
      <c r="F145" s="153"/>
      <c r="G145" s="152"/>
      <c r="H145" s="152"/>
      <c r="I145" s="152"/>
      <c r="J145" s="152"/>
    </row>
    <row r="146" customHeight="1" spans="2:10">
      <c r="B146" s="152"/>
      <c r="C146" s="152"/>
      <c r="D146" s="152"/>
      <c r="E146" s="153"/>
      <c r="F146" s="153"/>
      <c r="G146" s="152"/>
      <c r="H146" s="152"/>
      <c r="I146" s="152"/>
      <c r="J146" s="152"/>
    </row>
    <row r="147" customHeight="1" spans="2:10">
      <c r="B147" s="152"/>
      <c r="C147" s="152"/>
      <c r="D147" s="152"/>
      <c r="E147" s="153"/>
      <c r="F147" s="153"/>
      <c r="G147" s="152"/>
      <c r="H147" s="152"/>
      <c r="I147" s="152"/>
      <c r="J147" s="152"/>
    </row>
    <row r="148" customHeight="1" spans="2:10">
      <c r="B148" s="152"/>
      <c r="C148" s="152"/>
      <c r="D148" s="152"/>
      <c r="E148" s="153"/>
      <c r="F148" s="153"/>
      <c r="G148" s="152"/>
      <c r="H148" s="152"/>
      <c r="I148" s="152"/>
      <c r="J148" s="152"/>
    </row>
    <row r="149" customHeight="1" spans="2:10">
      <c r="B149" s="152"/>
      <c r="C149" s="152"/>
      <c r="D149" s="152"/>
      <c r="E149" s="153"/>
      <c r="F149" s="153"/>
      <c r="G149" s="152"/>
      <c r="H149" s="152"/>
      <c r="I149" s="152"/>
      <c r="J149" s="152"/>
    </row>
    <row r="150" customHeight="1" spans="2:10">
      <c r="B150" s="152"/>
      <c r="C150" s="152"/>
      <c r="D150" s="152"/>
      <c r="E150" s="153"/>
      <c r="F150" s="153"/>
      <c r="G150" s="152"/>
      <c r="H150" s="152"/>
      <c r="I150" s="152"/>
      <c r="J150" s="152"/>
    </row>
    <row r="151" customHeight="1" spans="2:10">
      <c r="B151" s="152"/>
      <c r="C151" s="152"/>
      <c r="D151" s="152"/>
      <c r="E151" s="153"/>
      <c r="F151" s="153"/>
      <c r="G151" s="152"/>
      <c r="H151" s="152"/>
      <c r="I151" s="152"/>
      <c r="J151" s="152"/>
    </row>
    <row r="152" customHeight="1" spans="2:10">
      <c r="B152" s="152"/>
      <c r="C152" s="152"/>
      <c r="D152" s="152"/>
      <c r="E152" s="153"/>
      <c r="F152" s="153"/>
      <c r="G152" s="152"/>
      <c r="H152" s="152"/>
      <c r="I152" s="152"/>
      <c r="J152" s="152"/>
    </row>
    <row r="153" customHeight="1" spans="2:10">
      <c r="B153" s="152"/>
      <c r="C153" s="152"/>
      <c r="D153" s="152"/>
      <c r="E153" s="153"/>
      <c r="F153" s="153"/>
      <c r="G153" s="152"/>
      <c r="H153" s="152"/>
      <c r="I153" s="152"/>
      <c r="J153" s="152"/>
    </row>
    <row r="154" customHeight="1" spans="2:10">
      <c r="B154" s="152"/>
      <c r="C154" s="152"/>
      <c r="D154" s="152"/>
      <c r="E154" s="153"/>
      <c r="F154" s="153"/>
      <c r="G154" s="152"/>
      <c r="H154" s="152"/>
      <c r="I154" s="152"/>
      <c r="J154" s="152"/>
    </row>
    <row r="155" customHeight="1" spans="2:10">
      <c r="B155" s="152"/>
      <c r="C155" s="152"/>
      <c r="D155" s="152"/>
      <c r="E155" s="153"/>
      <c r="F155" s="153"/>
      <c r="G155" s="152"/>
      <c r="H155" s="152"/>
      <c r="I155" s="152"/>
      <c r="J155" s="152"/>
    </row>
    <row r="156" customHeight="1" spans="2:10">
      <c r="B156" s="152"/>
      <c r="C156" s="152"/>
      <c r="D156" s="152"/>
      <c r="E156" s="153"/>
      <c r="F156" s="153"/>
      <c r="G156" s="152"/>
      <c r="H156" s="152"/>
      <c r="I156" s="152"/>
      <c r="J156" s="152"/>
    </row>
    <row r="157" customHeight="1" spans="2:10">
      <c r="B157" s="152"/>
      <c r="C157" s="152"/>
      <c r="D157" s="152"/>
      <c r="E157" s="153"/>
      <c r="F157" s="153"/>
      <c r="G157" s="152"/>
      <c r="H157" s="152"/>
      <c r="I157" s="152"/>
      <c r="J157" s="152"/>
    </row>
    <row r="158" customHeight="1" spans="2:10">
      <c r="B158" s="152"/>
      <c r="C158" s="152"/>
      <c r="D158" s="152"/>
      <c r="E158" s="153"/>
      <c r="F158" s="153"/>
      <c r="G158" s="152"/>
      <c r="H158" s="152"/>
      <c r="I158" s="152"/>
      <c r="J158" s="152"/>
    </row>
    <row r="159" customHeight="1" spans="2:10">
      <c r="B159" s="152"/>
      <c r="C159" s="152"/>
      <c r="D159" s="152"/>
      <c r="E159" s="153"/>
      <c r="F159" s="153"/>
      <c r="G159" s="152"/>
      <c r="H159" s="152"/>
      <c r="I159" s="152"/>
      <c r="J159" s="152"/>
    </row>
    <row r="160" customHeight="1" spans="2:10">
      <c r="B160" s="152"/>
      <c r="C160" s="152"/>
      <c r="D160" s="152"/>
      <c r="E160" s="153"/>
      <c r="F160" s="153"/>
      <c r="G160" s="152"/>
      <c r="H160" s="152"/>
      <c r="I160" s="152"/>
      <c r="J160" s="152"/>
    </row>
    <row r="161" customHeight="1" spans="2:10">
      <c r="B161" s="152"/>
      <c r="C161" s="152"/>
      <c r="D161" s="152"/>
      <c r="E161" s="153"/>
      <c r="F161" s="153"/>
      <c r="G161" s="152"/>
      <c r="H161" s="152"/>
      <c r="I161" s="152"/>
      <c r="J161" s="152"/>
    </row>
    <row r="162" customHeight="1" spans="2:10">
      <c r="B162" s="152"/>
      <c r="C162" s="152"/>
      <c r="D162" s="152"/>
      <c r="E162" s="153"/>
      <c r="F162" s="153"/>
      <c r="G162" s="152"/>
      <c r="H162" s="152"/>
      <c r="I162" s="152"/>
      <c r="J162" s="152"/>
    </row>
    <row r="163" customHeight="1" spans="2:10">
      <c r="B163" s="152"/>
      <c r="C163" s="152"/>
      <c r="D163" s="152"/>
      <c r="E163" s="153"/>
      <c r="F163" s="153"/>
      <c r="G163" s="152"/>
      <c r="H163" s="152"/>
      <c r="I163" s="152"/>
      <c r="J163" s="152"/>
    </row>
    <row r="164" customHeight="1" spans="2:10">
      <c r="B164" s="152"/>
      <c r="C164" s="152"/>
      <c r="D164" s="152"/>
      <c r="E164" s="153"/>
      <c r="F164" s="153"/>
      <c r="G164" s="152"/>
      <c r="H164" s="152"/>
      <c r="I164" s="152"/>
      <c r="J164" s="152"/>
    </row>
    <row r="165" customHeight="1" spans="2:10">
      <c r="B165" s="152"/>
      <c r="C165" s="152"/>
      <c r="D165" s="152"/>
      <c r="E165" s="153"/>
      <c r="F165" s="153"/>
      <c r="G165" s="152"/>
      <c r="H165" s="152"/>
      <c r="I165" s="152"/>
      <c r="J165" s="152"/>
    </row>
    <row r="166" customHeight="1" spans="2:10">
      <c r="B166" s="152"/>
      <c r="C166" s="152"/>
      <c r="D166" s="152"/>
      <c r="E166" s="153"/>
      <c r="F166" s="153"/>
      <c r="G166" s="152"/>
      <c r="H166" s="152"/>
      <c r="I166" s="152"/>
      <c r="J166" s="152"/>
    </row>
    <row r="167" customHeight="1" spans="2:10">
      <c r="B167" s="152"/>
      <c r="C167" s="152"/>
      <c r="D167" s="152"/>
      <c r="E167" s="153"/>
      <c r="F167" s="153"/>
      <c r="G167" s="152"/>
      <c r="H167" s="152"/>
      <c r="I167" s="152"/>
      <c r="J167" s="152"/>
    </row>
    <row r="168" customHeight="1" spans="2:10">
      <c r="B168" s="152"/>
      <c r="C168" s="152"/>
      <c r="D168" s="152"/>
      <c r="E168" s="153"/>
      <c r="F168" s="153"/>
      <c r="G168" s="152"/>
      <c r="H168" s="152"/>
      <c r="I168" s="152"/>
      <c r="J168" s="152"/>
    </row>
    <row r="169" customHeight="1" spans="2:10">
      <c r="B169" s="152"/>
      <c r="C169" s="152"/>
      <c r="D169" s="152"/>
      <c r="E169" s="153"/>
      <c r="F169" s="153"/>
      <c r="G169" s="152"/>
      <c r="H169" s="152"/>
      <c r="I169" s="152"/>
      <c r="J169" s="152"/>
    </row>
    <row r="170" customHeight="1" spans="2:10">
      <c r="B170" s="152"/>
      <c r="C170" s="152"/>
      <c r="D170" s="152"/>
      <c r="E170" s="153"/>
      <c r="F170" s="153"/>
      <c r="G170" s="152"/>
      <c r="H170" s="152"/>
      <c r="I170" s="152"/>
      <c r="J170" s="152"/>
    </row>
    <row r="171" customHeight="1" spans="2:10">
      <c r="B171" s="152"/>
      <c r="C171" s="152"/>
      <c r="D171" s="152"/>
      <c r="E171" s="153"/>
      <c r="F171" s="153"/>
      <c r="G171" s="152"/>
      <c r="H171" s="152"/>
      <c r="I171" s="152"/>
      <c r="J171" s="152"/>
    </row>
    <row r="172" customHeight="1" spans="2:10">
      <c r="B172" s="152"/>
      <c r="C172" s="152"/>
      <c r="D172" s="152"/>
      <c r="E172" s="153"/>
      <c r="F172" s="153"/>
      <c r="G172" s="152"/>
      <c r="H172" s="152"/>
      <c r="I172" s="152"/>
      <c r="J172" s="152"/>
    </row>
    <row r="173" customHeight="1" spans="2:10">
      <c r="B173" s="152"/>
      <c r="C173" s="152"/>
      <c r="D173" s="152"/>
      <c r="E173" s="153"/>
      <c r="F173" s="153"/>
      <c r="G173" s="152"/>
      <c r="H173" s="152"/>
      <c r="I173" s="152"/>
      <c r="J173" s="152"/>
    </row>
    <row r="174" customHeight="1" spans="2:10">
      <c r="B174" s="152"/>
      <c r="C174" s="152"/>
      <c r="D174" s="152"/>
      <c r="E174" s="153"/>
      <c r="F174" s="153"/>
      <c r="G174" s="152"/>
      <c r="H174" s="152"/>
      <c r="I174" s="152"/>
      <c r="J174" s="152"/>
    </row>
    <row r="175" customHeight="1" spans="2:10">
      <c r="B175" s="152"/>
      <c r="C175" s="152"/>
      <c r="D175" s="152"/>
      <c r="E175" s="153"/>
      <c r="F175" s="153"/>
      <c r="G175" s="152"/>
      <c r="H175" s="152"/>
      <c r="I175" s="152"/>
      <c r="J175" s="152"/>
    </row>
    <row r="176" customHeight="1" spans="2:10">
      <c r="B176" s="152"/>
      <c r="C176" s="152"/>
      <c r="D176" s="152"/>
      <c r="E176" s="153"/>
      <c r="F176" s="153"/>
      <c r="G176" s="152"/>
      <c r="H176" s="152"/>
      <c r="I176" s="152"/>
      <c r="J176" s="152"/>
    </row>
    <row r="177" customHeight="1" spans="2:10">
      <c r="B177" s="152"/>
      <c r="C177" s="152"/>
      <c r="D177" s="152"/>
      <c r="E177" s="153"/>
      <c r="F177" s="153"/>
      <c r="G177" s="152"/>
      <c r="H177" s="152"/>
      <c r="I177" s="152"/>
      <c r="J177" s="152"/>
    </row>
    <row r="178" customHeight="1" spans="2:10">
      <c r="B178" s="152"/>
      <c r="C178" s="152"/>
      <c r="D178" s="152"/>
      <c r="E178" s="153"/>
      <c r="F178" s="153"/>
      <c r="G178" s="152"/>
      <c r="H178" s="152"/>
      <c r="I178" s="152"/>
      <c r="J178" s="152"/>
    </row>
    <row r="179" customHeight="1" spans="2:10">
      <c r="B179" s="152"/>
      <c r="C179" s="152"/>
      <c r="D179" s="152"/>
      <c r="E179" s="153"/>
      <c r="F179" s="153"/>
      <c r="G179" s="152"/>
      <c r="H179" s="152"/>
      <c r="I179" s="152"/>
      <c r="J179" s="152"/>
    </row>
    <row r="180" customHeight="1" spans="2:10">
      <c r="B180" s="152"/>
      <c r="C180" s="152"/>
      <c r="D180" s="152"/>
      <c r="E180" s="153"/>
      <c r="F180" s="153"/>
      <c r="G180" s="152"/>
      <c r="H180" s="152"/>
      <c r="I180" s="152"/>
      <c r="J180" s="152"/>
    </row>
    <row r="181" customHeight="1" spans="2:10">
      <c r="B181" s="152"/>
      <c r="C181" s="152"/>
      <c r="D181" s="152"/>
      <c r="E181" s="153"/>
      <c r="F181" s="153"/>
      <c r="G181" s="152"/>
      <c r="H181" s="152"/>
      <c r="I181" s="152"/>
      <c r="J181" s="152"/>
    </row>
    <row r="182" customHeight="1" spans="2:10">
      <c r="B182" s="152"/>
      <c r="C182" s="152"/>
      <c r="D182" s="152"/>
      <c r="E182" s="153"/>
      <c r="F182" s="153"/>
      <c r="G182" s="152"/>
      <c r="H182" s="152"/>
      <c r="I182" s="152"/>
      <c r="J182" s="152"/>
    </row>
    <row r="183" customHeight="1" spans="2:10">
      <c r="B183" s="152"/>
      <c r="C183" s="152"/>
      <c r="D183" s="152"/>
      <c r="E183" s="153"/>
      <c r="F183" s="153"/>
      <c r="G183" s="152"/>
      <c r="H183" s="152"/>
      <c r="I183" s="152"/>
      <c r="J183" s="152"/>
    </row>
    <row r="184" customHeight="1" spans="2:10">
      <c r="B184" s="152"/>
      <c r="C184" s="152"/>
      <c r="D184" s="152"/>
      <c r="E184" s="153"/>
      <c r="F184" s="153"/>
      <c r="G184" s="152"/>
      <c r="H184" s="152"/>
      <c r="I184" s="152"/>
      <c r="J184" s="152"/>
    </row>
    <row r="185" customHeight="1" spans="2:10">
      <c r="B185" s="152"/>
      <c r="C185" s="152"/>
      <c r="D185" s="152"/>
      <c r="E185" s="153"/>
      <c r="F185" s="153"/>
      <c r="G185" s="152"/>
      <c r="H185" s="152"/>
      <c r="I185" s="152"/>
      <c r="J185" s="152"/>
    </row>
    <row r="186" customHeight="1" spans="2:10">
      <c r="B186" s="152"/>
      <c r="C186" s="152"/>
      <c r="D186" s="152"/>
      <c r="E186" s="153"/>
      <c r="F186" s="153"/>
      <c r="G186" s="152"/>
      <c r="H186" s="152"/>
      <c r="I186" s="152"/>
      <c r="J186" s="152"/>
    </row>
    <row r="187" customHeight="1" spans="2:10">
      <c r="B187" s="152"/>
      <c r="C187" s="152"/>
      <c r="D187" s="152"/>
      <c r="E187" s="153"/>
      <c r="F187" s="153"/>
      <c r="G187" s="152"/>
      <c r="H187" s="152"/>
      <c r="I187" s="152"/>
      <c r="J187" s="152"/>
    </row>
    <row r="188" customHeight="1" spans="2:10">
      <c r="B188" s="152"/>
      <c r="C188" s="152"/>
      <c r="D188" s="152"/>
      <c r="E188" s="153"/>
      <c r="F188" s="153"/>
      <c r="G188" s="152"/>
      <c r="H188" s="152"/>
      <c r="I188" s="152"/>
      <c r="J188" s="152"/>
    </row>
    <row r="189" customHeight="1" spans="2:10">
      <c r="B189" s="152"/>
      <c r="C189" s="152"/>
      <c r="D189" s="152"/>
      <c r="E189" s="153"/>
      <c r="F189" s="153"/>
      <c r="G189" s="152"/>
      <c r="H189" s="152"/>
      <c r="I189" s="152"/>
      <c r="J189" s="152"/>
    </row>
    <row r="190" customHeight="1" spans="2:10">
      <c r="B190" s="152"/>
      <c r="C190" s="152"/>
      <c r="D190" s="152"/>
      <c r="E190" s="153"/>
      <c r="F190" s="153"/>
      <c r="G190" s="152"/>
      <c r="H190" s="152"/>
      <c r="I190" s="152"/>
      <c r="J190" s="152"/>
    </row>
    <row r="191" customHeight="1" spans="2:10">
      <c r="B191" s="152"/>
      <c r="C191" s="152"/>
      <c r="D191" s="152"/>
      <c r="E191" s="153"/>
      <c r="F191" s="153"/>
      <c r="G191" s="152"/>
      <c r="H191" s="152"/>
      <c r="I191" s="152"/>
      <c r="J191" s="152"/>
    </row>
    <row r="192" customHeight="1" spans="2:10">
      <c r="B192" s="152"/>
      <c r="C192" s="152"/>
      <c r="D192" s="152"/>
      <c r="E192" s="153"/>
      <c r="F192" s="153"/>
      <c r="G192" s="152"/>
      <c r="H192" s="152"/>
      <c r="I192" s="152"/>
      <c r="J192" s="152"/>
    </row>
    <row r="193" customHeight="1" spans="2:10">
      <c r="B193" s="152"/>
      <c r="C193" s="152"/>
      <c r="D193" s="152"/>
      <c r="E193" s="153"/>
      <c r="F193" s="153"/>
      <c r="G193" s="152"/>
      <c r="H193" s="152"/>
      <c r="I193" s="152"/>
      <c r="J193" s="152"/>
    </row>
    <row r="194" customHeight="1" spans="2:10">
      <c r="B194" s="152"/>
      <c r="C194" s="152"/>
      <c r="D194" s="152"/>
      <c r="E194" s="153"/>
      <c r="F194" s="153"/>
      <c r="G194" s="152"/>
      <c r="H194" s="152"/>
      <c r="I194" s="152"/>
      <c r="J194" s="152"/>
    </row>
    <row r="195" customHeight="1" spans="2:10">
      <c r="B195" s="152"/>
      <c r="C195" s="152"/>
      <c r="D195" s="152"/>
      <c r="E195" s="153"/>
      <c r="F195" s="153"/>
      <c r="G195" s="152"/>
      <c r="H195" s="152"/>
      <c r="I195" s="152"/>
      <c r="J195" s="152"/>
    </row>
    <row r="196" customHeight="1" spans="2:10">
      <c r="B196" s="152"/>
      <c r="C196" s="152"/>
      <c r="D196" s="152"/>
      <c r="E196" s="153"/>
      <c r="F196" s="153"/>
      <c r="G196" s="152"/>
      <c r="H196" s="152"/>
      <c r="I196" s="152"/>
      <c r="J196" s="152"/>
    </row>
    <row r="197" customHeight="1" spans="2:10">
      <c r="B197" s="152"/>
      <c r="C197" s="152"/>
      <c r="D197" s="152"/>
      <c r="E197" s="153"/>
      <c r="F197" s="153"/>
      <c r="G197" s="152"/>
      <c r="H197" s="152"/>
      <c r="I197" s="152"/>
      <c r="J197" s="152"/>
    </row>
    <row r="198" customHeight="1" spans="2:10">
      <c r="B198" s="152"/>
      <c r="C198" s="152"/>
      <c r="D198" s="152"/>
      <c r="E198" s="153"/>
      <c r="F198" s="153"/>
      <c r="G198" s="152"/>
      <c r="H198" s="152"/>
      <c r="I198" s="152"/>
      <c r="J198" s="152"/>
    </row>
    <row r="199" customHeight="1" spans="2:10">
      <c r="B199" s="152"/>
      <c r="C199" s="152"/>
      <c r="D199" s="152"/>
      <c r="E199" s="153"/>
      <c r="F199" s="153"/>
      <c r="G199" s="152"/>
      <c r="H199" s="152"/>
      <c r="I199" s="152"/>
      <c r="J199" s="152"/>
    </row>
    <row r="200" customHeight="1" spans="2:10">
      <c r="B200" s="152"/>
      <c r="C200" s="152"/>
      <c r="D200" s="152"/>
      <c r="E200" s="153"/>
      <c r="F200" s="153"/>
      <c r="G200" s="152"/>
      <c r="H200" s="152"/>
      <c r="I200" s="152"/>
      <c r="J200" s="152"/>
    </row>
    <row r="201" customHeight="1" spans="2:10">
      <c r="B201" s="152"/>
      <c r="C201" s="152"/>
      <c r="D201" s="152"/>
      <c r="E201" s="153"/>
      <c r="F201" s="153"/>
      <c r="G201" s="152"/>
      <c r="H201" s="152"/>
      <c r="I201" s="152"/>
      <c r="J201" s="152"/>
    </row>
    <row r="202" customHeight="1" spans="2:10">
      <c r="B202" s="152"/>
      <c r="C202" s="152"/>
      <c r="D202" s="152"/>
      <c r="E202" s="153"/>
      <c r="F202" s="153"/>
      <c r="G202" s="152"/>
      <c r="H202" s="152"/>
      <c r="I202" s="152"/>
      <c r="J202" s="152"/>
    </row>
    <row r="203" customHeight="1" spans="2:10">
      <c r="B203" s="152"/>
      <c r="C203" s="152"/>
      <c r="D203" s="152"/>
      <c r="E203" s="153"/>
      <c r="F203" s="153"/>
      <c r="G203" s="152"/>
      <c r="H203" s="152"/>
      <c r="I203" s="152"/>
      <c r="J203" s="152"/>
    </row>
    <row r="204" customHeight="1" spans="2:10">
      <c r="B204" s="152"/>
      <c r="C204" s="152"/>
      <c r="D204" s="152"/>
      <c r="E204" s="153"/>
      <c r="F204" s="153"/>
      <c r="G204" s="152"/>
      <c r="H204" s="152"/>
      <c r="I204" s="152"/>
      <c r="J204" s="152"/>
    </row>
    <row r="205" customHeight="1" spans="2:10">
      <c r="B205" s="152"/>
      <c r="C205" s="152"/>
      <c r="D205" s="152"/>
      <c r="E205" s="153"/>
      <c r="F205" s="153"/>
      <c r="G205" s="152"/>
      <c r="H205" s="152"/>
      <c r="I205" s="152"/>
      <c r="J205" s="152"/>
    </row>
    <row r="206" customHeight="1" spans="2:10">
      <c r="B206" s="152"/>
      <c r="C206" s="152"/>
      <c r="D206" s="152"/>
      <c r="E206" s="153"/>
      <c r="F206" s="153"/>
      <c r="G206" s="152"/>
      <c r="H206" s="152"/>
      <c r="I206" s="152"/>
      <c r="J206" s="152"/>
    </row>
    <row r="207" customHeight="1" spans="2:10">
      <c r="B207" s="152"/>
      <c r="C207" s="152"/>
      <c r="D207" s="152"/>
      <c r="E207" s="153"/>
      <c r="F207" s="153"/>
      <c r="G207" s="152"/>
      <c r="H207" s="152"/>
      <c r="I207" s="152"/>
      <c r="J207" s="152"/>
    </row>
    <row r="208" customHeight="1" spans="2:10">
      <c r="B208" s="152"/>
      <c r="C208" s="152"/>
      <c r="D208" s="152"/>
      <c r="E208" s="153"/>
      <c r="F208" s="153"/>
      <c r="G208" s="152"/>
      <c r="H208" s="152"/>
      <c r="I208" s="152"/>
      <c r="J208" s="152"/>
    </row>
    <row r="209" customHeight="1" spans="2:10">
      <c r="B209" s="152"/>
      <c r="C209" s="152"/>
      <c r="D209" s="152"/>
      <c r="E209" s="153"/>
      <c r="F209" s="153"/>
      <c r="G209" s="152"/>
      <c r="H209" s="152"/>
      <c r="I209" s="152"/>
      <c r="J209" s="152"/>
    </row>
    <row r="210" customHeight="1" spans="2:10">
      <c r="B210" s="152"/>
      <c r="C210" s="152"/>
      <c r="D210" s="152"/>
      <c r="E210" s="153"/>
      <c r="F210" s="153"/>
      <c r="G210" s="152"/>
      <c r="H210" s="152"/>
      <c r="I210" s="152"/>
      <c r="J210" s="152"/>
    </row>
    <row r="211" customHeight="1" spans="2:10">
      <c r="B211" s="152"/>
      <c r="C211" s="152"/>
      <c r="D211" s="152"/>
      <c r="E211" s="153"/>
      <c r="F211" s="153"/>
      <c r="G211" s="152"/>
      <c r="H211" s="152"/>
      <c r="I211" s="152"/>
      <c r="J211" s="152"/>
    </row>
    <row r="212" customHeight="1" spans="2:10">
      <c r="B212" s="152"/>
      <c r="C212" s="152"/>
      <c r="D212" s="152"/>
      <c r="E212" s="153"/>
      <c r="F212" s="153"/>
      <c r="G212" s="152"/>
      <c r="H212" s="152"/>
      <c r="I212" s="152"/>
      <c r="J212" s="152"/>
    </row>
    <row r="213" customHeight="1" spans="2:10">
      <c r="B213" s="152"/>
      <c r="C213" s="152"/>
      <c r="D213" s="152"/>
      <c r="E213" s="153"/>
      <c r="F213" s="153"/>
      <c r="G213" s="152"/>
      <c r="H213" s="152"/>
      <c r="I213" s="152"/>
      <c r="J213" s="152"/>
    </row>
    <row r="214" customHeight="1" spans="2:10">
      <c r="B214" s="152"/>
      <c r="C214" s="152"/>
      <c r="D214" s="152"/>
      <c r="E214" s="153"/>
      <c r="F214" s="153"/>
      <c r="G214" s="152"/>
      <c r="H214" s="152"/>
      <c r="I214" s="152"/>
      <c r="J214" s="152"/>
    </row>
    <row r="215" customHeight="1" spans="2:10">
      <c r="B215" s="152"/>
      <c r="C215" s="152"/>
      <c r="D215" s="152"/>
      <c r="E215" s="153"/>
      <c r="F215" s="153"/>
      <c r="G215" s="152"/>
      <c r="H215" s="152"/>
      <c r="I215" s="152"/>
      <c r="J215" s="152"/>
    </row>
    <row r="216" customHeight="1" spans="2:10">
      <c r="B216" s="152"/>
      <c r="C216" s="152"/>
      <c r="D216" s="152"/>
      <c r="E216" s="153"/>
      <c r="F216" s="153"/>
      <c r="G216" s="152"/>
      <c r="H216" s="152"/>
      <c r="I216" s="152"/>
      <c r="J216" s="152"/>
    </row>
    <row r="217" customHeight="1" spans="2:10">
      <c r="B217" s="152"/>
      <c r="C217" s="152"/>
      <c r="D217" s="152"/>
      <c r="E217" s="153"/>
      <c r="F217" s="153"/>
      <c r="G217" s="152"/>
      <c r="H217" s="152"/>
      <c r="I217" s="152"/>
      <c r="J217" s="152"/>
    </row>
    <row r="218" customHeight="1" spans="2:10">
      <c r="B218" s="152"/>
      <c r="C218" s="152"/>
      <c r="D218" s="152"/>
      <c r="E218" s="153"/>
      <c r="F218" s="153"/>
      <c r="G218" s="152"/>
      <c r="H218" s="152"/>
      <c r="I218" s="152"/>
      <c r="J218" s="152"/>
    </row>
    <row r="219" customHeight="1" spans="2:10">
      <c r="B219" s="152"/>
      <c r="C219" s="152"/>
      <c r="D219" s="152"/>
      <c r="E219" s="153"/>
      <c r="F219" s="153"/>
      <c r="G219" s="152"/>
      <c r="H219" s="152"/>
      <c r="I219" s="152"/>
      <c r="J219" s="152"/>
    </row>
    <row r="220" customHeight="1" spans="2:10">
      <c r="B220" s="152"/>
      <c r="C220" s="152"/>
      <c r="D220" s="152"/>
      <c r="E220" s="153"/>
      <c r="F220" s="153"/>
      <c r="G220" s="152"/>
      <c r="H220" s="152"/>
      <c r="I220" s="152"/>
      <c r="J220" s="152"/>
    </row>
    <row r="221" customHeight="1" spans="2:10">
      <c r="B221" s="152"/>
      <c r="C221" s="152"/>
      <c r="D221" s="152"/>
      <c r="E221" s="153"/>
      <c r="F221" s="153"/>
      <c r="G221" s="152"/>
      <c r="H221" s="152"/>
      <c r="I221" s="152"/>
      <c r="J221" s="152"/>
    </row>
    <row r="222" customHeight="1" spans="2:10">
      <c r="B222" s="152"/>
      <c r="C222" s="152"/>
      <c r="D222" s="152"/>
      <c r="E222" s="153"/>
      <c r="F222" s="153"/>
      <c r="G222" s="152"/>
      <c r="H222" s="152"/>
      <c r="I222" s="152"/>
      <c r="J222" s="152"/>
    </row>
    <row r="223" customHeight="1" spans="2:10">
      <c r="B223" s="152"/>
      <c r="C223" s="152"/>
      <c r="D223" s="152"/>
      <c r="E223" s="153"/>
      <c r="F223" s="153"/>
      <c r="G223" s="152"/>
      <c r="H223" s="152"/>
      <c r="I223" s="152"/>
      <c r="J223" s="152"/>
    </row>
    <row r="224" customHeight="1" spans="2:10">
      <c r="B224" s="152"/>
      <c r="C224" s="152"/>
      <c r="D224" s="152"/>
      <c r="E224" s="153"/>
      <c r="F224" s="153"/>
      <c r="G224" s="152"/>
      <c r="H224" s="152"/>
      <c r="I224" s="152"/>
      <c r="J224" s="152"/>
    </row>
    <row r="225" customHeight="1" spans="2:10">
      <c r="B225" s="152"/>
      <c r="C225" s="152"/>
      <c r="D225" s="152"/>
      <c r="E225" s="153"/>
      <c r="F225" s="153"/>
      <c r="G225" s="152"/>
      <c r="H225" s="152"/>
      <c r="I225" s="152"/>
      <c r="J225" s="152"/>
    </row>
    <row r="226" customHeight="1" spans="2:10">
      <c r="B226" s="152"/>
      <c r="C226" s="152"/>
      <c r="D226" s="152"/>
      <c r="E226" s="153"/>
      <c r="F226" s="153"/>
      <c r="G226" s="152"/>
      <c r="H226" s="152"/>
      <c r="I226" s="152"/>
      <c r="J226" s="152"/>
    </row>
    <row r="227" customHeight="1" spans="2:10">
      <c r="B227" s="152"/>
      <c r="C227" s="152"/>
      <c r="D227" s="152"/>
      <c r="E227" s="153"/>
      <c r="F227" s="153"/>
      <c r="G227" s="152"/>
      <c r="H227" s="152"/>
      <c r="I227" s="152"/>
      <c r="J227" s="152"/>
    </row>
    <row r="228" customHeight="1" spans="2:10">
      <c r="B228" s="152"/>
      <c r="C228" s="152"/>
      <c r="D228" s="152"/>
      <c r="E228" s="153"/>
      <c r="F228" s="153"/>
      <c r="G228" s="152"/>
      <c r="H228" s="152"/>
      <c r="I228" s="152"/>
      <c r="J228" s="152"/>
    </row>
    <row r="229" customHeight="1" spans="2:10">
      <c r="B229" s="152"/>
      <c r="C229" s="152"/>
      <c r="D229" s="152"/>
      <c r="E229" s="153"/>
      <c r="F229" s="153"/>
      <c r="G229" s="152"/>
      <c r="H229" s="152"/>
      <c r="I229" s="152"/>
      <c r="J229" s="152"/>
    </row>
    <row r="230" customHeight="1" spans="2:10">
      <c r="B230" s="152"/>
      <c r="C230" s="152"/>
      <c r="D230" s="152"/>
      <c r="E230" s="153"/>
      <c r="F230" s="153"/>
      <c r="G230" s="152"/>
      <c r="H230" s="152"/>
      <c r="I230" s="152"/>
      <c r="J230" s="152"/>
    </row>
    <row r="231" customHeight="1" spans="2:10">
      <c r="B231" s="152"/>
      <c r="C231" s="152"/>
      <c r="D231" s="152"/>
      <c r="E231" s="153"/>
      <c r="F231" s="153"/>
      <c r="G231" s="152"/>
      <c r="H231" s="152"/>
      <c r="I231" s="152"/>
      <c r="J231" s="152"/>
    </row>
    <row r="232" customHeight="1" spans="2:10">
      <c r="B232" s="152"/>
      <c r="C232" s="152"/>
      <c r="D232" s="152"/>
      <c r="E232" s="153"/>
      <c r="F232" s="153"/>
      <c r="G232" s="152"/>
      <c r="H232" s="152"/>
      <c r="I232" s="152"/>
      <c r="J232" s="152"/>
    </row>
    <row r="233" customHeight="1" spans="2:10">
      <c r="B233" s="152"/>
      <c r="C233" s="152"/>
      <c r="D233" s="152"/>
      <c r="E233" s="153"/>
      <c r="F233" s="153"/>
      <c r="G233" s="152"/>
      <c r="H233" s="152"/>
      <c r="I233" s="152"/>
      <c r="J233" s="152"/>
    </row>
    <row r="234" customHeight="1" spans="2:10">
      <c r="B234" s="152"/>
      <c r="C234" s="152"/>
      <c r="D234" s="152"/>
      <c r="E234" s="153"/>
      <c r="F234" s="153"/>
      <c r="G234" s="152"/>
      <c r="H234" s="152"/>
      <c r="I234" s="152"/>
      <c r="J234" s="152"/>
    </row>
    <row r="235" customHeight="1" spans="2:10">
      <c r="B235" s="152"/>
      <c r="C235" s="152"/>
      <c r="D235" s="152"/>
      <c r="E235" s="153"/>
      <c r="F235" s="153"/>
      <c r="G235" s="152"/>
      <c r="H235" s="152"/>
      <c r="I235" s="152"/>
      <c r="J235" s="152"/>
    </row>
    <row r="236" customHeight="1" spans="2:10">
      <c r="B236" s="152"/>
      <c r="C236" s="152"/>
      <c r="D236" s="152"/>
      <c r="E236" s="153"/>
      <c r="F236" s="153"/>
      <c r="G236" s="152"/>
      <c r="H236" s="152"/>
      <c r="I236" s="152"/>
      <c r="J236" s="152"/>
    </row>
    <row r="237" customHeight="1" spans="2:10">
      <c r="B237" s="152"/>
      <c r="C237" s="152"/>
      <c r="D237" s="152"/>
      <c r="E237" s="153"/>
      <c r="F237" s="153"/>
      <c r="G237" s="152"/>
      <c r="H237" s="152"/>
      <c r="I237" s="152"/>
      <c r="J237" s="152"/>
    </row>
    <row r="238" customHeight="1" spans="2:10">
      <c r="B238" s="152"/>
      <c r="C238" s="152"/>
      <c r="D238" s="152"/>
      <c r="E238" s="153"/>
      <c r="F238" s="153"/>
      <c r="G238" s="152"/>
      <c r="H238" s="152"/>
      <c r="I238" s="152"/>
      <c r="J238" s="152"/>
    </row>
    <row r="239" customHeight="1" spans="2:10">
      <c r="B239" s="152"/>
      <c r="C239" s="152"/>
      <c r="D239" s="152"/>
      <c r="E239" s="153"/>
      <c r="F239" s="153"/>
      <c r="G239" s="152"/>
      <c r="H239" s="152"/>
      <c r="I239" s="152"/>
      <c r="J239" s="152"/>
    </row>
    <row r="240" customHeight="1" spans="2:10">
      <c r="B240" s="152"/>
      <c r="C240" s="152"/>
      <c r="D240" s="152"/>
      <c r="E240" s="153"/>
      <c r="F240" s="153"/>
      <c r="G240" s="152"/>
      <c r="H240" s="152"/>
      <c r="I240" s="152"/>
      <c r="J240" s="152"/>
    </row>
    <row r="241" customHeight="1" spans="2:10">
      <c r="B241" s="152"/>
      <c r="C241" s="152"/>
      <c r="D241" s="152"/>
      <c r="E241" s="153"/>
      <c r="F241" s="153"/>
      <c r="G241" s="152"/>
      <c r="H241" s="152"/>
      <c r="I241" s="152"/>
      <c r="J241" s="152"/>
    </row>
    <row r="242" customHeight="1" spans="2:10">
      <c r="B242" s="152"/>
      <c r="C242" s="152"/>
      <c r="D242" s="152"/>
      <c r="E242" s="153"/>
      <c r="F242" s="153"/>
      <c r="G242" s="152"/>
      <c r="H242" s="152"/>
      <c r="I242" s="152"/>
      <c r="J242" s="152"/>
    </row>
    <row r="243" customHeight="1" spans="2:10">
      <c r="B243" s="152"/>
      <c r="C243" s="152"/>
      <c r="D243" s="152"/>
      <c r="E243" s="153"/>
      <c r="F243" s="153"/>
      <c r="G243" s="152"/>
      <c r="H243" s="152"/>
      <c r="I243" s="152"/>
      <c r="J243" s="152"/>
    </row>
    <row r="244" customHeight="1" spans="2:10">
      <c r="B244" s="152"/>
      <c r="C244" s="152"/>
      <c r="D244" s="152"/>
      <c r="E244" s="153"/>
      <c r="F244" s="153"/>
      <c r="G244" s="152"/>
      <c r="H244" s="152"/>
      <c r="I244" s="152"/>
      <c r="J244" s="152"/>
    </row>
    <row r="245" customHeight="1" spans="2:10">
      <c r="B245" s="152"/>
      <c r="C245" s="152"/>
      <c r="D245" s="152"/>
      <c r="E245" s="153"/>
      <c r="F245" s="153"/>
      <c r="G245" s="152"/>
      <c r="H245" s="152"/>
      <c r="I245" s="152"/>
      <c r="J245" s="152"/>
    </row>
    <row r="246" customHeight="1" spans="2:10">
      <c r="B246" s="152"/>
      <c r="C246" s="152"/>
      <c r="D246" s="152"/>
      <c r="E246" s="153"/>
      <c r="F246" s="153"/>
      <c r="G246" s="152"/>
      <c r="H246" s="152"/>
      <c r="I246" s="152"/>
      <c r="J246" s="152"/>
    </row>
    <row r="247" customHeight="1" spans="2:10">
      <c r="B247" s="152"/>
      <c r="C247" s="152"/>
      <c r="D247" s="152"/>
      <c r="E247" s="153"/>
      <c r="F247" s="153"/>
      <c r="G247" s="152"/>
      <c r="H247" s="152"/>
      <c r="I247" s="152"/>
      <c r="J247" s="152"/>
    </row>
    <row r="248" customHeight="1" spans="2:10">
      <c r="B248" s="152"/>
      <c r="C248" s="152"/>
      <c r="D248" s="152"/>
      <c r="E248" s="153"/>
      <c r="F248" s="153"/>
      <c r="G248" s="152"/>
      <c r="H248" s="152"/>
      <c r="I248" s="152"/>
      <c r="J248" s="152"/>
    </row>
    <row r="249" customHeight="1" spans="2:10">
      <c r="B249" s="152"/>
      <c r="C249" s="152"/>
      <c r="D249" s="152"/>
      <c r="E249" s="153"/>
      <c r="F249" s="153"/>
      <c r="G249" s="152"/>
      <c r="H249" s="152"/>
      <c r="I249" s="152"/>
      <c r="J249" s="152"/>
    </row>
    <row r="250" customHeight="1" spans="2:10">
      <c r="B250" s="152"/>
      <c r="C250" s="152"/>
      <c r="D250" s="152"/>
      <c r="E250" s="153"/>
      <c r="F250" s="153"/>
      <c r="G250" s="152"/>
      <c r="H250" s="152"/>
      <c r="I250" s="152"/>
      <c r="J250" s="152"/>
    </row>
    <row r="251" customHeight="1" spans="2:10">
      <c r="B251" s="152"/>
      <c r="C251" s="152"/>
      <c r="D251" s="152"/>
      <c r="E251" s="153"/>
      <c r="F251" s="153"/>
      <c r="G251" s="152"/>
      <c r="H251" s="152"/>
      <c r="I251" s="152"/>
      <c r="J251" s="152"/>
    </row>
    <row r="252" customHeight="1" spans="2:10">
      <c r="B252" s="152"/>
      <c r="C252" s="152"/>
      <c r="D252" s="152"/>
      <c r="E252" s="153"/>
      <c r="F252" s="153"/>
      <c r="G252" s="152"/>
      <c r="H252" s="152"/>
      <c r="I252" s="152"/>
      <c r="J252" s="152"/>
    </row>
    <row r="253" customHeight="1" spans="2:10">
      <c r="B253" s="152"/>
      <c r="C253" s="152"/>
      <c r="D253" s="152"/>
      <c r="E253" s="153"/>
      <c r="F253" s="153"/>
      <c r="G253" s="152"/>
      <c r="H253" s="152"/>
      <c r="I253" s="152"/>
      <c r="J253" s="152"/>
    </row>
    <row r="254" customHeight="1" spans="2:10">
      <c r="B254" s="152"/>
      <c r="C254" s="152"/>
      <c r="D254" s="152"/>
      <c r="E254" s="153"/>
      <c r="F254" s="153"/>
      <c r="G254" s="152"/>
      <c r="H254" s="152"/>
      <c r="I254" s="152"/>
      <c r="J254" s="152"/>
    </row>
    <row r="255" customHeight="1" spans="2:10">
      <c r="B255" s="152"/>
      <c r="C255" s="152"/>
      <c r="D255" s="152"/>
      <c r="E255" s="153"/>
      <c r="F255" s="153"/>
      <c r="G255" s="152"/>
      <c r="H255" s="152"/>
      <c r="I255" s="152"/>
      <c r="J255" s="152"/>
    </row>
    <row r="256" customHeight="1" spans="2:10">
      <c r="B256" s="152"/>
      <c r="C256" s="152"/>
      <c r="D256" s="152"/>
      <c r="E256" s="153"/>
      <c r="F256" s="153"/>
      <c r="G256" s="152"/>
      <c r="H256" s="152"/>
      <c r="I256" s="152"/>
      <c r="J256" s="152"/>
    </row>
    <row r="257" customHeight="1" spans="2:10">
      <c r="B257" s="152"/>
      <c r="C257" s="152"/>
      <c r="D257" s="152"/>
      <c r="E257" s="153"/>
      <c r="F257" s="153"/>
      <c r="G257" s="152"/>
      <c r="H257" s="152"/>
      <c r="I257" s="152"/>
      <c r="J257" s="152"/>
    </row>
    <row r="258" customHeight="1" spans="2:10">
      <c r="B258" s="152"/>
      <c r="C258" s="152"/>
      <c r="D258" s="152"/>
      <c r="E258" s="153"/>
      <c r="F258" s="153"/>
      <c r="G258" s="152"/>
      <c r="H258" s="152"/>
      <c r="I258" s="152"/>
      <c r="J258" s="152"/>
    </row>
    <row r="259" customHeight="1" spans="2:10">
      <c r="B259" s="152"/>
      <c r="C259" s="152"/>
      <c r="D259" s="152"/>
      <c r="E259" s="153"/>
      <c r="F259" s="153"/>
      <c r="G259" s="152"/>
      <c r="H259" s="152"/>
      <c r="I259" s="152"/>
      <c r="J259" s="152"/>
    </row>
    <row r="260" customHeight="1" spans="2:10">
      <c r="B260" s="152"/>
      <c r="C260" s="152"/>
      <c r="D260" s="152"/>
      <c r="E260" s="153"/>
      <c r="F260" s="153"/>
      <c r="G260" s="152"/>
      <c r="H260" s="152"/>
      <c r="I260" s="152"/>
      <c r="J260" s="152"/>
    </row>
    <row r="261" customHeight="1" spans="2:10">
      <c r="B261" s="152"/>
      <c r="C261" s="152"/>
      <c r="D261" s="152"/>
      <c r="E261" s="153"/>
      <c r="F261" s="153"/>
      <c r="G261" s="152"/>
      <c r="H261" s="152"/>
      <c r="I261" s="152"/>
      <c r="J261" s="152"/>
    </row>
    <row r="262" customHeight="1" spans="2:10">
      <c r="B262" s="152"/>
      <c r="C262" s="152"/>
      <c r="D262" s="152"/>
      <c r="E262" s="153"/>
      <c r="F262" s="153"/>
      <c r="G262" s="152"/>
      <c r="H262" s="152"/>
      <c r="I262" s="152"/>
      <c r="J262" s="152"/>
    </row>
    <row r="263" customHeight="1" spans="2:10">
      <c r="B263" s="152"/>
      <c r="C263" s="152"/>
      <c r="D263" s="152"/>
      <c r="E263" s="153"/>
      <c r="F263" s="153"/>
      <c r="G263" s="152"/>
      <c r="H263" s="152"/>
      <c r="I263" s="152"/>
      <c r="J263" s="152"/>
    </row>
    <row r="264" customHeight="1" spans="2:10">
      <c r="B264" s="152"/>
      <c r="C264" s="152"/>
      <c r="D264" s="152"/>
      <c r="E264" s="153"/>
      <c r="F264" s="153"/>
      <c r="G264" s="152"/>
      <c r="H264" s="152"/>
      <c r="I264" s="152"/>
      <c r="J264" s="152"/>
    </row>
    <row r="265" customHeight="1" spans="2:10">
      <c r="B265" s="152"/>
      <c r="C265" s="152"/>
      <c r="D265" s="152"/>
      <c r="E265" s="153"/>
      <c r="F265" s="153"/>
      <c r="G265" s="152"/>
      <c r="H265" s="152"/>
      <c r="I265" s="152"/>
      <c r="J265" s="152"/>
    </row>
    <row r="266" customHeight="1" spans="2:10">
      <c r="B266" s="152"/>
      <c r="C266" s="152"/>
      <c r="D266" s="152"/>
      <c r="E266" s="153"/>
      <c r="F266" s="153"/>
      <c r="G266" s="152"/>
      <c r="H266" s="152"/>
      <c r="I266" s="152"/>
      <c r="J266" s="152"/>
    </row>
    <row r="267" customHeight="1" spans="2:10">
      <c r="B267" s="152"/>
      <c r="C267" s="152"/>
      <c r="D267" s="152"/>
      <c r="E267" s="153"/>
      <c r="F267" s="153"/>
      <c r="G267" s="152"/>
      <c r="H267" s="152"/>
      <c r="I267" s="152"/>
      <c r="J267" s="152"/>
    </row>
    <row r="268" customHeight="1" spans="2:10">
      <c r="B268" s="152"/>
      <c r="C268" s="152"/>
      <c r="D268" s="152"/>
      <c r="E268" s="153"/>
      <c r="F268" s="153"/>
      <c r="G268" s="152"/>
      <c r="H268" s="152"/>
      <c r="I268" s="152"/>
      <c r="J268" s="152"/>
    </row>
    <row r="269" customHeight="1" spans="2:10">
      <c r="B269" s="152"/>
      <c r="C269" s="152"/>
      <c r="D269" s="152"/>
      <c r="E269" s="153"/>
      <c r="F269" s="153"/>
      <c r="G269" s="152"/>
      <c r="H269" s="152"/>
      <c r="I269" s="152"/>
      <c r="J269" s="152"/>
    </row>
    <row r="270" customHeight="1" spans="2:10">
      <c r="B270" s="152"/>
      <c r="C270" s="152"/>
      <c r="D270" s="152"/>
      <c r="E270" s="153"/>
      <c r="F270" s="153"/>
      <c r="G270" s="152"/>
      <c r="H270" s="152"/>
      <c r="I270" s="152"/>
      <c r="J270" s="152"/>
    </row>
    <row r="271" customHeight="1" spans="2:10">
      <c r="B271" s="152"/>
      <c r="C271" s="152"/>
      <c r="D271" s="152"/>
      <c r="E271" s="153"/>
      <c r="F271" s="153"/>
      <c r="G271" s="152"/>
      <c r="H271" s="152"/>
      <c r="I271" s="152"/>
      <c r="J271" s="152"/>
    </row>
    <row r="272" customHeight="1" spans="2:10">
      <c r="B272" s="152"/>
      <c r="C272" s="152"/>
      <c r="D272" s="152"/>
      <c r="E272" s="153"/>
      <c r="F272" s="153"/>
      <c r="G272" s="152"/>
      <c r="H272" s="152"/>
      <c r="I272" s="152"/>
      <c r="J272" s="152"/>
    </row>
    <row r="273" customHeight="1" spans="2:10">
      <c r="B273" s="152"/>
      <c r="C273" s="152"/>
      <c r="D273" s="152"/>
      <c r="E273" s="153"/>
      <c r="F273" s="153"/>
      <c r="G273" s="152"/>
      <c r="H273" s="152"/>
      <c r="I273" s="152"/>
      <c r="J273" s="152"/>
    </row>
    <row r="274" customHeight="1" spans="2:10">
      <c r="B274" s="152"/>
      <c r="C274" s="152"/>
      <c r="D274" s="152"/>
      <c r="E274" s="153"/>
      <c r="F274" s="153"/>
      <c r="G274" s="152"/>
      <c r="H274" s="152"/>
      <c r="I274" s="152"/>
      <c r="J274" s="152"/>
    </row>
    <row r="275" customHeight="1" spans="2:10">
      <c r="B275" s="152"/>
      <c r="C275" s="152"/>
      <c r="D275" s="152"/>
      <c r="E275" s="153"/>
      <c r="F275" s="153"/>
      <c r="G275" s="152"/>
      <c r="H275" s="152"/>
      <c r="I275" s="152"/>
      <c r="J275" s="152"/>
    </row>
    <row r="276" customHeight="1" spans="2:10">
      <c r="B276" s="152"/>
      <c r="C276" s="152"/>
      <c r="D276" s="152"/>
      <c r="E276" s="153"/>
      <c r="F276" s="153"/>
      <c r="G276" s="152"/>
      <c r="H276" s="152"/>
      <c r="I276" s="152"/>
      <c r="J276" s="152"/>
    </row>
    <row r="277" customHeight="1" spans="2:10">
      <c r="B277" s="152"/>
      <c r="C277" s="152"/>
      <c r="D277" s="152"/>
      <c r="E277" s="153"/>
      <c r="F277" s="153"/>
      <c r="G277" s="152"/>
      <c r="H277" s="152"/>
      <c r="I277" s="152"/>
      <c r="J277" s="152"/>
    </row>
    <row r="278" customHeight="1" spans="2:10">
      <c r="B278" s="152"/>
      <c r="C278" s="152"/>
      <c r="D278" s="152"/>
      <c r="E278" s="153"/>
      <c r="F278" s="153"/>
      <c r="G278" s="152"/>
      <c r="H278" s="152"/>
      <c r="I278" s="152"/>
      <c r="J278" s="152"/>
    </row>
    <row r="279" customHeight="1" spans="2:10">
      <c r="B279" s="152"/>
      <c r="C279" s="152"/>
      <c r="D279" s="152"/>
      <c r="E279" s="153"/>
      <c r="F279" s="153"/>
      <c r="G279" s="152"/>
      <c r="H279" s="152"/>
      <c r="I279" s="152"/>
      <c r="J279" s="152"/>
    </row>
    <row r="280" customHeight="1" spans="2:10">
      <c r="B280" s="152"/>
      <c r="C280" s="152"/>
      <c r="D280" s="152"/>
      <c r="E280" s="153"/>
      <c r="F280" s="153"/>
      <c r="G280" s="152"/>
      <c r="H280" s="152"/>
      <c r="I280" s="152"/>
      <c r="J280" s="152"/>
    </row>
    <row r="281" customHeight="1" spans="2:10">
      <c r="B281" s="152"/>
      <c r="C281" s="152"/>
      <c r="D281" s="152"/>
      <c r="E281" s="153"/>
      <c r="F281" s="153"/>
      <c r="G281" s="152"/>
      <c r="H281" s="152"/>
      <c r="I281" s="152"/>
      <c r="J281" s="152"/>
    </row>
    <row r="282" customHeight="1" spans="2:10">
      <c r="B282" s="152"/>
      <c r="C282" s="152"/>
      <c r="D282" s="152"/>
      <c r="E282" s="153"/>
      <c r="F282" s="153"/>
      <c r="G282" s="152"/>
      <c r="H282" s="152"/>
      <c r="I282" s="152"/>
      <c r="J282" s="152"/>
    </row>
    <row r="283" customHeight="1" spans="2:10">
      <c r="B283" s="152"/>
      <c r="C283" s="152"/>
      <c r="D283" s="152"/>
      <c r="E283" s="153"/>
      <c r="F283" s="153"/>
      <c r="G283" s="152"/>
      <c r="H283" s="152"/>
      <c r="I283" s="152"/>
      <c r="J283" s="152"/>
    </row>
    <row r="284" customHeight="1" spans="2:10">
      <c r="B284" s="152"/>
      <c r="C284" s="152"/>
      <c r="D284" s="152"/>
      <c r="E284" s="153"/>
      <c r="F284" s="153"/>
      <c r="G284" s="152"/>
      <c r="H284" s="152"/>
      <c r="I284" s="152"/>
      <c r="J284" s="152"/>
    </row>
    <row r="285" customHeight="1" spans="2:10">
      <c r="B285" s="152"/>
      <c r="C285" s="152"/>
      <c r="D285" s="152"/>
      <c r="E285" s="153"/>
      <c r="F285" s="153"/>
      <c r="G285" s="152"/>
      <c r="H285" s="152"/>
      <c r="I285" s="152"/>
      <c r="J285" s="152"/>
    </row>
    <row r="286" customHeight="1" spans="2:10">
      <c r="B286" s="152"/>
      <c r="C286" s="152"/>
      <c r="D286" s="152"/>
      <c r="E286" s="153"/>
      <c r="F286" s="153"/>
      <c r="G286" s="152"/>
      <c r="H286" s="152"/>
      <c r="I286" s="152"/>
      <c r="J286" s="152"/>
    </row>
    <row r="287" customHeight="1" spans="2:10">
      <c r="B287" s="152"/>
      <c r="C287" s="152"/>
      <c r="D287" s="152"/>
      <c r="E287" s="153"/>
      <c r="F287" s="153"/>
      <c r="G287" s="152"/>
      <c r="H287" s="152"/>
      <c r="I287" s="152"/>
      <c r="J287" s="152"/>
    </row>
    <row r="288" customHeight="1" spans="2:10">
      <c r="B288" s="152"/>
      <c r="C288" s="152"/>
      <c r="D288" s="152"/>
      <c r="E288" s="153"/>
      <c r="F288" s="153"/>
      <c r="G288" s="152"/>
      <c r="H288" s="152"/>
      <c r="I288" s="152"/>
      <c r="J288" s="152"/>
    </row>
    <row r="289" customHeight="1" spans="2:10">
      <c r="B289" s="152"/>
      <c r="C289" s="152"/>
      <c r="D289" s="152"/>
      <c r="E289" s="153"/>
      <c r="F289" s="153"/>
      <c r="G289" s="152"/>
      <c r="H289" s="152"/>
      <c r="I289" s="152"/>
      <c r="J289" s="152"/>
    </row>
    <row r="290" customHeight="1" spans="2:10">
      <c r="B290" s="152"/>
      <c r="C290" s="152"/>
      <c r="D290" s="152"/>
      <c r="E290" s="153"/>
      <c r="F290" s="153"/>
      <c r="G290" s="152"/>
      <c r="H290" s="152"/>
      <c r="I290" s="152"/>
      <c r="J290" s="152"/>
    </row>
    <row r="291" customHeight="1" spans="2:10">
      <c r="B291" s="152"/>
      <c r="C291" s="152"/>
      <c r="D291" s="152"/>
      <c r="E291" s="153"/>
      <c r="F291" s="153"/>
      <c r="G291" s="152"/>
      <c r="H291" s="152"/>
      <c r="I291" s="152"/>
      <c r="J291" s="152"/>
    </row>
    <row r="292" customHeight="1" spans="2:10">
      <c r="B292" s="152"/>
      <c r="C292" s="152"/>
      <c r="D292" s="152"/>
      <c r="E292" s="153"/>
      <c r="F292" s="153"/>
      <c r="G292" s="152"/>
      <c r="H292" s="152"/>
      <c r="I292" s="152"/>
      <c r="J292" s="152"/>
    </row>
    <row r="293" customHeight="1" spans="2:10">
      <c r="B293" s="152"/>
      <c r="C293" s="152"/>
      <c r="D293" s="152"/>
      <c r="E293" s="153"/>
      <c r="F293" s="153"/>
      <c r="G293" s="152"/>
      <c r="H293" s="152"/>
      <c r="I293" s="152"/>
      <c r="J293" s="152"/>
    </row>
    <row r="294" customHeight="1" spans="2:10">
      <c r="B294" s="152"/>
      <c r="C294" s="152"/>
      <c r="D294" s="152"/>
      <c r="E294" s="153"/>
      <c r="F294" s="153"/>
      <c r="G294" s="152"/>
      <c r="H294" s="152"/>
      <c r="I294" s="152"/>
      <c r="J294" s="152"/>
    </row>
    <row r="295" customHeight="1" spans="2:10">
      <c r="B295" s="152"/>
      <c r="C295" s="152"/>
      <c r="D295" s="152"/>
      <c r="E295" s="153"/>
      <c r="F295" s="153"/>
      <c r="G295" s="152"/>
      <c r="H295" s="152"/>
      <c r="I295" s="152"/>
      <c r="J295" s="152"/>
    </row>
    <row r="296" customHeight="1" spans="2:10">
      <c r="B296" s="152"/>
      <c r="C296" s="152"/>
      <c r="D296" s="152"/>
      <c r="E296" s="153"/>
      <c r="F296" s="153"/>
      <c r="G296" s="152"/>
      <c r="H296" s="152"/>
      <c r="I296" s="152"/>
      <c r="J296" s="152"/>
    </row>
    <row r="297" customHeight="1" spans="2:10">
      <c r="B297" s="152"/>
      <c r="C297" s="152"/>
      <c r="D297" s="152"/>
      <c r="E297" s="153"/>
      <c r="F297" s="153"/>
      <c r="G297" s="152"/>
      <c r="H297" s="152"/>
      <c r="I297" s="152"/>
      <c r="J297" s="152"/>
    </row>
    <row r="298" customHeight="1" spans="2:10">
      <c r="B298" s="152"/>
      <c r="C298" s="152"/>
      <c r="D298" s="152"/>
      <c r="E298" s="153"/>
      <c r="F298" s="153"/>
      <c r="G298" s="152"/>
      <c r="H298" s="152"/>
      <c r="I298" s="152"/>
      <c r="J298" s="152"/>
    </row>
    <row r="299" customHeight="1" spans="2:10">
      <c r="B299" s="152"/>
      <c r="C299" s="152"/>
      <c r="D299" s="152"/>
      <c r="E299" s="153"/>
      <c r="F299" s="153"/>
      <c r="G299" s="152"/>
      <c r="H299" s="152"/>
      <c r="I299" s="152"/>
      <c r="J299" s="152"/>
    </row>
    <row r="300" customHeight="1" spans="2:10">
      <c r="B300" s="152"/>
      <c r="C300" s="152"/>
      <c r="D300" s="152"/>
      <c r="E300" s="153"/>
      <c r="F300" s="153"/>
      <c r="G300" s="152"/>
      <c r="H300" s="152"/>
      <c r="I300" s="152"/>
      <c r="J300" s="152"/>
    </row>
    <row r="301" customHeight="1" spans="2:10">
      <c r="B301" s="152"/>
      <c r="C301" s="152"/>
      <c r="D301" s="152"/>
      <c r="E301" s="153"/>
      <c r="F301" s="153"/>
      <c r="G301" s="152"/>
      <c r="H301" s="152"/>
      <c r="I301" s="152"/>
      <c r="J301" s="152"/>
    </row>
    <row r="302" customHeight="1" spans="2:10">
      <c r="B302" s="152"/>
      <c r="C302" s="152"/>
      <c r="D302" s="152"/>
      <c r="E302" s="153"/>
      <c r="F302" s="153"/>
      <c r="G302" s="152"/>
      <c r="H302" s="152"/>
      <c r="I302" s="152"/>
      <c r="J302" s="152"/>
    </row>
    <row r="303" customHeight="1" spans="2:10">
      <c r="B303" s="152"/>
      <c r="C303" s="152"/>
      <c r="D303" s="152"/>
      <c r="E303" s="153"/>
      <c r="F303" s="153"/>
      <c r="G303" s="152"/>
      <c r="H303" s="152"/>
      <c r="I303" s="152"/>
      <c r="J303" s="152"/>
    </row>
    <row r="304" customHeight="1" spans="2:10">
      <c r="B304" s="152"/>
      <c r="C304" s="152"/>
      <c r="D304" s="152"/>
      <c r="E304" s="153"/>
      <c r="F304" s="153"/>
      <c r="G304" s="152"/>
      <c r="H304" s="152"/>
      <c r="I304" s="152"/>
      <c r="J304" s="152"/>
    </row>
    <row r="305" customHeight="1" spans="2:10">
      <c r="B305" s="152"/>
      <c r="C305" s="152"/>
      <c r="D305" s="152"/>
      <c r="E305" s="153"/>
      <c r="F305" s="153"/>
      <c r="G305" s="152"/>
      <c r="H305" s="152"/>
      <c r="I305" s="152"/>
      <c r="J305" s="152"/>
    </row>
    <row r="306" customHeight="1" spans="2:10">
      <c r="B306" s="152"/>
      <c r="C306" s="152"/>
      <c r="D306" s="152"/>
      <c r="E306" s="153"/>
      <c r="F306" s="153"/>
      <c r="G306" s="152"/>
      <c r="H306" s="152"/>
      <c r="I306" s="152"/>
      <c r="J306" s="152"/>
    </row>
    <row r="307" customHeight="1" spans="2:10">
      <c r="B307" s="152"/>
      <c r="C307" s="152"/>
      <c r="D307" s="152"/>
      <c r="E307" s="153"/>
      <c r="F307" s="153"/>
      <c r="G307" s="152"/>
      <c r="H307" s="152"/>
      <c r="I307" s="152"/>
      <c r="J307" s="152"/>
    </row>
    <row r="308" customHeight="1" spans="2:10">
      <c r="B308" s="152"/>
      <c r="C308" s="152"/>
      <c r="D308" s="152"/>
      <c r="E308" s="153"/>
      <c r="F308" s="153"/>
      <c r="G308" s="152"/>
      <c r="H308" s="152"/>
      <c r="I308" s="152"/>
      <c r="J308" s="152"/>
    </row>
    <row r="309" customHeight="1" spans="2:10">
      <c r="B309" s="152"/>
      <c r="C309" s="152"/>
      <c r="D309" s="152"/>
      <c r="E309" s="153"/>
      <c r="F309" s="153"/>
      <c r="G309" s="152"/>
      <c r="H309" s="152"/>
      <c r="I309" s="152"/>
      <c r="J309" s="152"/>
    </row>
    <row r="310" customHeight="1" spans="2:10">
      <c r="B310" s="152"/>
      <c r="C310" s="152"/>
      <c r="D310" s="152"/>
      <c r="E310" s="153"/>
      <c r="F310" s="153"/>
      <c r="G310" s="152"/>
      <c r="H310" s="152"/>
      <c r="I310" s="152"/>
      <c r="J310" s="152"/>
    </row>
    <row r="311" customHeight="1" spans="2:10">
      <c r="B311" s="152"/>
      <c r="C311" s="152"/>
      <c r="D311" s="152"/>
      <c r="E311" s="153"/>
      <c r="F311" s="153"/>
      <c r="G311" s="152"/>
      <c r="H311" s="152"/>
      <c r="I311" s="152"/>
      <c r="J311" s="152"/>
    </row>
    <row r="312" customHeight="1" spans="2:10">
      <c r="B312" s="152"/>
      <c r="C312" s="152"/>
      <c r="D312" s="152"/>
      <c r="E312" s="153"/>
      <c r="F312" s="153"/>
      <c r="G312" s="152"/>
      <c r="H312" s="152"/>
      <c r="I312" s="152"/>
      <c r="J312" s="152"/>
    </row>
    <row r="313" customHeight="1" spans="2:10">
      <c r="B313" s="152"/>
      <c r="C313" s="152"/>
      <c r="D313" s="152"/>
      <c r="E313" s="153"/>
      <c r="F313" s="153"/>
      <c r="G313" s="152"/>
      <c r="H313" s="152"/>
      <c r="I313" s="152"/>
      <c r="J313" s="152"/>
    </row>
    <row r="314" customHeight="1" spans="2:10">
      <c r="B314" s="152"/>
      <c r="C314" s="152"/>
      <c r="D314" s="152"/>
      <c r="E314" s="153"/>
      <c r="F314" s="153"/>
      <c r="G314" s="152"/>
      <c r="H314" s="152"/>
      <c r="I314" s="152"/>
      <c r="J314" s="152"/>
    </row>
    <row r="315" customHeight="1" spans="2:10">
      <c r="B315" s="152"/>
      <c r="C315" s="152"/>
      <c r="D315" s="152"/>
      <c r="E315" s="153"/>
      <c r="F315" s="153"/>
      <c r="G315" s="152"/>
      <c r="H315" s="152"/>
      <c r="I315" s="152"/>
      <c r="J315" s="152"/>
    </row>
    <row r="316" customHeight="1" spans="2:10">
      <c r="B316" s="152"/>
      <c r="C316" s="152"/>
      <c r="D316" s="152"/>
      <c r="E316" s="153"/>
      <c r="F316" s="153"/>
      <c r="G316" s="152"/>
      <c r="H316" s="152"/>
      <c r="I316" s="152"/>
      <c r="J316" s="152"/>
    </row>
    <row r="317" customHeight="1" spans="2:10">
      <c r="B317" s="152"/>
      <c r="C317" s="152"/>
      <c r="D317" s="152"/>
      <c r="E317" s="153"/>
      <c r="F317" s="153"/>
      <c r="G317" s="152"/>
      <c r="H317" s="152"/>
      <c r="I317" s="152"/>
      <c r="J317" s="152"/>
    </row>
    <row r="318" customHeight="1" spans="2:10">
      <c r="B318" s="152"/>
      <c r="C318" s="152"/>
      <c r="D318" s="152"/>
      <c r="E318" s="153"/>
      <c r="F318" s="153"/>
      <c r="G318" s="152"/>
      <c r="H318" s="152"/>
      <c r="I318" s="152"/>
      <c r="J318" s="152"/>
    </row>
    <row r="319" customHeight="1" spans="2:10">
      <c r="B319" s="152"/>
      <c r="C319" s="152"/>
      <c r="D319" s="152"/>
      <c r="E319" s="153"/>
      <c r="F319" s="153"/>
      <c r="G319" s="152"/>
      <c r="H319" s="152"/>
      <c r="I319" s="152"/>
      <c r="J319" s="152"/>
    </row>
    <row r="320" customHeight="1" spans="2:10">
      <c r="B320" s="152"/>
      <c r="C320" s="152"/>
      <c r="D320" s="152"/>
      <c r="E320" s="153"/>
      <c r="F320" s="153"/>
      <c r="G320" s="152"/>
      <c r="H320" s="152"/>
      <c r="I320" s="152"/>
      <c r="J320" s="152"/>
    </row>
    <row r="321" customHeight="1" spans="2:10">
      <c r="B321" s="152"/>
      <c r="C321" s="152"/>
      <c r="D321" s="152"/>
      <c r="E321" s="153"/>
      <c r="F321" s="153"/>
      <c r="G321" s="152"/>
      <c r="H321" s="152"/>
      <c r="I321" s="152"/>
      <c r="J321" s="152"/>
    </row>
    <row r="322" customHeight="1" spans="2:10">
      <c r="B322" s="152"/>
      <c r="C322" s="152"/>
      <c r="D322" s="152"/>
      <c r="E322" s="153"/>
      <c r="F322" s="153"/>
      <c r="G322" s="152"/>
      <c r="H322" s="152"/>
      <c r="I322" s="152"/>
      <c r="J322" s="152"/>
    </row>
    <row r="323" customHeight="1" spans="2:10">
      <c r="B323" s="152"/>
      <c r="C323" s="152"/>
      <c r="D323" s="152"/>
      <c r="E323" s="153"/>
      <c r="F323" s="153"/>
      <c r="G323" s="152"/>
      <c r="H323" s="152"/>
      <c r="I323" s="152"/>
      <c r="J323" s="152"/>
    </row>
    <row r="324" customHeight="1" spans="2:10">
      <c r="B324" s="152"/>
      <c r="C324" s="152"/>
      <c r="D324" s="152"/>
      <c r="E324" s="153"/>
      <c r="F324" s="153"/>
      <c r="G324" s="152"/>
      <c r="H324" s="152"/>
      <c r="I324" s="152"/>
      <c r="J324" s="152"/>
    </row>
    <row r="325" customHeight="1" spans="2:10">
      <c r="B325" s="152"/>
      <c r="C325" s="152"/>
      <c r="D325" s="152"/>
      <c r="E325" s="153"/>
      <c r="F325" s="153"/>
      <c r="G325" s="152"/>
      <c r="H325" s="152"/>
      <c r="I325" s="152"/>
      <c r="J325" s="152"/>
    </row>
    <row r="326" customHeight="1" spans="2:10">
      <c r="B326" s="152"/>
      <c r="C326" s="152"/>
      <c r="D326" s="152"/>
      <c r="E326" s="153"/>
      <c r="F326" s="153"/>
      <c r="G326" s="152"/>
      <c r="H326" s="152"/>
      <c r="I326" s="152"/>
      <c r="J326" s="152"/>
    </row>
    <row r="327" customHeight="1" spans="2:10">
      <c r="B327" s="152"/>
      <c r="C327" s="152"/>
      <c r="D327" s="152"/>
      <c r="E327" s="153"/>
      <c r="F327" s="153"/>
      <c r="G327" s="152"/>
      <c r="H327" s="152"/>
      <c r="I327" s="152"/>
      <c r="J327" s="152"/>
    </row>
    <row r="328" customHeight="1" spans="2:10">
      <c r="B328" s="152"/>
      <c r="C328" s="152"/>
      <c r="D328" s="152"/>
      <c r="E328" s="153"/>
      <c r="F328" s="153"/>
      <c r="G328" s="152"/>
      <c r="H328" s="152"/>
      <c r="I328" s="152"/>
      <c r="J328" s="152"/>
    </row>
    <row r="329" customHeight="1" spans="2:10">
      <c r="B329" s="152"/>
      <c r="C329" s="152"/>
      <c r="D329" s="152"/>
      <c r="E329" s="153"/>
      <c r="F329" s="153"/>
      <c r="G329" s="152"/>
      <c r="H329" s="152"/>
      <c r="I329" s="152"/>
      <c r="J329" s="152"/>
    </row>
    <row r="330" customHeight="1" spans="2:10">
      <c r="B330" s="152"/>
      <c r="C330" s="152"/>
      <c r="D330" s="152"/>
      <c r="E330" s="153"/>
      <c r="F330" s="153"/>
      <c r="G330" s="152"/>
      <c r="H330" s="152"/>
      <c r="I330" s="152"/>
      <c r="J330" s="152"/>
    </row>
    <row r="331" customHeight="1" spans="2:10">
      <c r="B331" s="152"/>
      <c r="C331" s="152"/>
      <c r="D331" s="152"/>
      <c r="E331" s="153"/>
      <c r="F331" s="153"/>
      <c r="G331" s="152"/>
      <c r="H331" s="152"/>
      <c r="I331" s="152"/>
      <c r="J331" s="152"/>
    </row>
    <row r="332" customHeight="1" spans="2:10">
      <c r="B332" s="152"/>
      <c r="C332" s="152"/>
      <c r="D332" s="152"/>
      <c r="E332" s="153"/>
      <c r="F332" s="153"/>
      <c r="G332" s="152"/>
      <c r="H332" s="152"/>
      <c r="I332" s="152"/>
      <c r="J332" s="152"/>
    </row>
    <row r="333" customHeight="1" spans="2:10">
      <c r="B333" s="152"/>
      <c r="C333" s="152"/>
      <c r="D333" s="152"/>
      <c r="E333" s="153"/>
      <c r="F333" s="153"/>
      <c r="G333" s="152"/>
      <c r="H333" s="152"/>
      <c r="I333" s="152"/>
      <c r="J333" s="152"/>
    </row>
    <row r="334" customHeight="1" spans="2:10">
      <c r="B334" s="152"/>
      <c r="C334" s="152"/>
      <c r="D334" s="152"/>
      <c r="E334" s="153"/>
      <c r="F334" s="153"/>
      <c r="G334" s="152"/>
      <c r="H334" s="152"/>
      <c r="I334" s="152"/>
      <c r="J334" s="152"/>
    </row>
    <row r="335" customHeight="1" spans="2:10">
      <c r="B335" s="152"/>
      <c r="C335" s="152"/>
      <c r="D335" s="152"/>
      <c r="E335" s="153"/>
      <c r="F335" s="153"/>
      <c r="G335" s="152"/>
      <c r="H335" s="152"/>
      <c r="I335" s="152"/>
      <c r="J335" s="152"/>
    </row>
    <row r="336" customHeight="1" spans="2:10">
      <c r="B336" s="152"/>
      <c r="C336" s="152"/>
      <c r="D336" s="152"/>
      <c r="E336" s="153"/>
      <c r="F336" s="153"/>
      <c r="G336" s="152"/>
      <c r="H336" s="152"/>
      <c r="I336" s="152"/>
      <c r="J336" s="152"/>
    </row>
    <row r="337" customHeight="1" spans="2:10">
      <c r="B337" s="152"/>
      <c r="C337" s="152"/>
      <c r="D337" s="152"/>
      <c r="E337" s="153"/>
      <c r="F337" s="153"/>
      <c r="G337" s="152"/>
      <c r="H337" s="152"/>
      <c r="I337" s="152"/>
      <c r="J337" s="152"/>
    </row>
    <row r="338" customHeight="1" spans="2:10">
      <c r="B338" s="152"/>
      <c r="C338" s="152"/>
      <c r="D338" s="152"/>
      <c r="E338" s="153"/>
      <c r="F338" s="153"/>
      <c r="G338" s="152"/>
      <c r="H338" s="152"/>
      <c r="I338" s="152"/>
      <c r="J338" s="152"/>
    </row>
    <row r="339" customHeight="1" spans="2:10">
      <c r="B339" s="152"/>
      <c r="C339" s="152"/>
      <c r="D339" s="152"/>
      <c r="E339" s="153"/>
      <c r="F339" s="153"/>
      <c r="G339" s="152"/>
      <c r="H339" s="152"/>
      <c r="I339" s="152"/>
      <c r="J339" s="152"/>
    </row>
    <row r="340" customHeight="1" spans="2:10">
      <c r="B340" s="152"/>
      <c r="C340" s="152"/>
      <c r="D340" s="152"/>
      <c r="E340" s="153"/>
      <c r="F340" s="153"/>
      <c r="G340" s="152"/>
      <c r="H340" s="152"/>
      <c r="I340" s="152"/>
      <c r="J340" s="152"/>
    </row>
    <row r="341" customHeight="1" spans="2:10">
      <c r="B341" s="152"/>
      <c r="C341" s="152"/>
      <c r="D341" s="152"/>
      <c r="E341" s="153"/>
      <c r="F341" s="153"/>
      <c r="G341" s="152"/>
      <c r="H341" s="152"/>
      <c r="I341" s="152"/>
      <c r="J341" s="152"/>
    </row>
    <row r="342" customHeight="1" spans="2:10">
      <c r="B342" s="152"/>
      <c r="C342" s="152"/>
      <c r="D342" s="152"/>
      <c r="E342" s="153"/>
      <c r="F342" s="153"/>
      <c r="G342" s="152"/>
      <c r="H342" s="152"/>
      <c r="I342" s="152"/>
      <c r="J342" s="152"/>
    </row>
    <row r="343" customHeight="1" spans="2:10">
      <c r="B343" s="152"/>
      <c r="C343" s="152"/>
      <c r="D343" s="152"/>
      <c r="E343" s="153"/>
      <c r="F343" s="153"/>
      <c r="G343" s="152"/>
      <c r="H343" s="152"/>
      <c r="I343" s="152"/>
      <c r="J343" s="152"/>
    </row>
    <row r="344" customHeight="1" spans="2:10">
      <c r="B344" s="152"/>
      <c r="C344" s="152"/>
      <c r="D344" s="152"/>
      <c r="E344" s="153"/>
      <c r="F344" s="153"/>
      <c r="G344" s="152"/>
      <c r="H344" s="152"/>
      <c r="I344" s="152"/>
      <c r="J344" s="152"/>
    </row>
    <row r="345" customHeight="1" spans="2:10">
      <c r="B345" s="152"/>
      <c r="C345" s="152"/>
      <c r="D345" s="152"/>
      <c r="E345" s="153"/>
      <c r="F345" s="153"/>
      <c r="G345" s="152"/>
      <c r="H345" s="152"/>
      <c r="I345" s="152"/>
      <c r="J345" s="152"/>
    </row>
    <row r="346" customHeight="1" spans="2:10">
      <c r="B346" s="152"/>
      <c r="C346" s="152"/>
      <c r="D346" s="152"/>
      <c r="E346" s="153"/>
      <c r="F346" s="153"/>
      <c r="G346" s="152"/>
      <c r="H346" s="152"/>
      <c r="I346" s="152"/>
      <c r="J346" s="152"/>
    </row>
    <row r="347" customHeight="1" spans="2:10">
      <c r="B347" s="152"/>
      <c r="C347" s="152"/>
      <c r="D347" s="152"/>
      <c r="E347" s="153"/>
      <c r="F347" s="153"/>
      <c r="G347" s="152"/>
      <c r="H347" s="152"/>
      <c r="I347" s="152"/>
      <c r="J347" s="152"/>
    </row>
    <row r="348" customHeight="1" spans="2:10">
      <c r="B348" s="152"/>
      <c r="C348" s="152"/>
      <c r="D348" s="152"/>
      <c r="E348" s="153"/>
      <c r="F348" s="153"/>
      <c r="G348" s="152"/>
      <c r="H348" s="152"/>
      <c r="I348" s="152"/>
      <c r="J348" s="152"/>
    </row>
    <row r="349" customHeight="1" spans="2:10">
      <c r="B349" s="152"/>
      <c r="C349" s="152"/>
      <c r="D349" s="152"/>
      <c r="E349" s="153"/>
      <c r="F349" s="153"/>
      <c r="G349" s="152"/>
      <c r="H349" s="152"/>
      <c r="I349" s="152"/>
      <c r="J349" s="152"/>
    </row>
    <row r="350" customHeight="1" spans="2:10">
      <c r="B350" s="152"/>
      <c r="C350" s="152"/>
      <c r="D350" s="152"/>
      <c r="E350" s="153"/>
      <c r="F350" s="153"/>
      <c r="G350" s="152"/>
      <c r="H350" s="152"/>
      <c r="I350" s="152"/>
      <c r="J350" s="152"/>
    </row>
    <row r="351" customHeight="1" spans="2:10">
      <c r="B351" s="152"/>
      <c r="C351" s="152"/>
      <c r="D351" s="152"/>
      <c r="E351" s="153"/>
      <c r="F351" s="153"/>
      <c r="G351" s="152"/>
      <c r="H351" s="152"/>
      <c r="I351" s="152"/>
      <c r="J351" s="152"/>
    </row>
    <row r="352" customHeight="1" spans="2:10">
      <c r="B352" s="152"/>
      <c r="C352" s="152"/>
      <c r="D352" s="152"/>
      <c r="E352" s="153"/>
      <c r="F352" s="153"/>
      <c r="G352" s="152"/>
      <c r="H352" s="152"/>
      <c r="I352" s="152"/>
      <c r="J352" s="152"/>
    </row>
    <row r="353" customHeight="1" spans="2:10">
      <c r="B353" s="152"/>
      <c r="C353" s="152"/>
      <c r="D353" s="152"/>
      <c r="E353" s="153"/>
      <c r="F353" s="153"/>
      <c r="G353" s="152"/>
      <c r="H353" s="152"/>
      <c r="I353" s="152"/>
      <c r="J353" s="152"/>
    </row>
    <row r="354" customHeight="1" spans="2:10">
      <c r="B354" s="152"/>
      <c r="C354" s="152"/>
      <c r="D354" s="152"/>
      <c r="E354" s="153"/>
      <c r="F354" s="153"/>
      <c r="G354" s="152"/>
      <c r="H354" s="152"/>
      <c r="I354" s="152"/>
      <c r="J354" s="152"/>
    </row>
  </sheetData>
  <sheetProtection formatCells="0" formatColumns="0" formatRows="0"/>
  <mergeCells count="1">
    <mergeCell ref="B1:J1"/>
  </mergeCells>
  <pageMargins left="0.25" right="0.25" top="0.75" bottom="0.75" header="0.297916666666667" footer="0.297916666666667"/>
  <pageSetup paperSize="9" pageOrder="overThenDown" orientation="landscape"/>
  <headerFooter/>
  <ignoredErrors>
    <ignoredError sqref="J3:J6 G3:G6" numberStoredAsText="1"/>
  </ignoredError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K500"/>
  <sheetViews>
    <sheetView showGridLines="0" workbookViewId="0">
      <selection activeCell="N21" sqref="N21"/>
    </sheetView>
  </sheetViews>
  <sheetFormatPr defaultColWidth="9" defaultRowHeight="18" customHeight="1"/>
  <cols>
    <col min="1" max="1" width="18.125" style="117" customWidth="1"/>
    <col min="2" max="3" width="4.13333333333333" style="118" hidden="1" customWidth="1"/>
    <col min="4" max="4" width="9.63333333333333" style="119" customWidth="1"/>
    <col min="5" max="5" width="7.38333333333333" style="119" customWidth="1"/>
    <col min="6" max="6" width="13.7583333333333" style="119" customWidth="1"/>
    <col min="7" max="7" width="16.125" style="119" customWidth="1"/>
    <col min="8" max="10" width="16.3833333333333" style="119" customWidth="1"/>
    <col min="11" max="11" width="21.1333333333333" style="119" customWidth="1"/>
    <col min="12" max="12" width="1.3" style="120" customWidth="1"/>
    <col min="13" max="16384" width="9" style="120"/>
  </cols>
  <sheetData>
    <row r="1" ht="54" customHeight="1" spans="1:11">
      <c r="A1" s="66"/>
      <c r="B1" s="66"/>
      <c r="C1" s="66"/>
      <c r="D1" s="67" t="s">
        <v>34</v>
      </c>
      <c r="E1" s="67"/>
      <c r="F1" s="67"/>
      <c r="G1" s="67"/>
      <c r="H1" s="67"/>
      <c r="I1" s="67"/>
      <c r="J1" s="67"/>
      <c r="K1" s="67"/>
    </row>
    <row r="2" ht="24" customHeight="1" spans="1:11">
      <c r="A2" s="84"/>
      <c r="B2" s="121" t="s">
        <v>35</v>
      </c>
      <c r="C2" s="121" t="s">
        <v>36</v>
      </c>
      <c r="D2" s="122" t="s">
        <v>12</v>
      </c>
      <c r="E2" s="123" t="s">
        <v>13</v>
      </c>
      <c r="F2" s="123" t="s">
        <v>2</v>
      </c>
      <c r="G2" s="123" t="s">
        <v>11</v>
      </c>
      <c r="H2" s="123" t="s">
        <v>37</v>
      </c>
      <c r="I2" s="123" t="s">
        <v>38</v>
      </c>
      <c r="J2" s="123" t="s">
        <v>39</v>
      </c>
      <c r="K2" s="123" t="s">
        <v>40</v>
      </c>
    </row>
    <row r="3" customHeight="1" spans="1:11">
      <c r="A3" s="84"/>
      <c r="B3" s="124">
        <f>IF(AND($D3&gt;=工资结算表!$M$2,$D3&lt;=工资结算表!$O$2,$F3=工资结算表!$C$2),1,0)</f>
        <v>1</v>
      </c>
      <c r="C3" s="124">
        <f>COUNTIF($B$3:$B3,1)</f>
        <v>1</v>
      </c>
      <c r="D3" s="125">
        <v>2</v>
      </c>
      <c r="E3" s="125">
        <v>18</v>
      </c>
      <c r="F3" s="125" t="s">
        <v>15</v>
      </c>
      <c r="G3" s="125" t="s">
        <v>23</v>
      </c>
      <c r="H3" s="125">
        <v>200</v>
      </c>
      <c r="I3" s="125" t="s">
        <v>41</v>
      </c>
      <c r="J3" s="125" t="s">
        <v>42</v>
      </c>
      <c r="K3" s="127" t="s">
        <v>43</v>
      </c>
    </row>
    <row r="4" customHeight="1" spans="1:11">
      <c r="A4" s="84"/>
      <c r="B4" s="124">
        <f>IF(AND($D4&gt;=工资结算表!$M$2,$D4&lt;=工资结算表!$O$2,$F4=工资结算表!$C$2),1,0)</f>
        <v>1</v>
      </c>
      <c r="C4" s="124">
        <f>COUNTIF($B$3:$B4,1)</f>
        <v>2</v>
      </c>
      <c r="D4" s="126">
        <v>3</v>
      </c>
      <c r="E4" s="126">
        <v>28</v>
      </c>
      <c r="F4" s="126" t="s">
        <v>15</v>
      </c>
      <c r="G4" s="126" t="s">
        <v>20</v>
      </c>
      <c r="H4" s="126">
        <v>500</v>
      </c>
      <c r="I4" s="126"/>
      <c r="J4" s="126"/>
      <c r="K4" s="128"/>
    </row>
    <row r="5" customHeight="1" spans="1:11">
      <c r="A5" s="84"/>
      <c r="B5" s="124">
        <f>IF(AND($D5&gt;=工资结算表!$M$2,$D5&lt;=工资结算表!$O$2,$F5=工资结算表!$C$2),1,0)</f>
        <v>0</v>
      </c>
      <c r="C5" s="124">
        <f>COUNTIF($B$3:$B5,1)</f>
        <v>2</v>
      </c>
      <c r="D5" s="126">
        <v>4</v>
      </c>
      <c r="E5" s="126">
        <v>15</v>
      </c>
      <c r="F5" s="126" t="s">
        <v>21</v>
      </c>
      <c r="G5" s="126" t="s">
        <v>27</v>
      </c>
      <c r="H5" s="126">
        <v>250</v>
      </c>
      <c r="I5" s="126"/>
      <c r="J5" s="126"/>
      <c r="K5" s="128"/>
    </row>
    <row r="6" customHeight="1" spans="1:11">
      <c r="A6" s="84"/>
      <c r="B6" s="124">
        <f>IF(AND($D6&gt;=工资结算表!$M$2,$D6&lt;=工资结算表!$O$2,$F6=工资结算表!$C$2),1,0)</f>
        <v>0</v>
      </c>
      <c r="C6" s="124">
        <f>COUNTIF($B$3:$B6,1)</f>
        <v>2</v>
      </c>
      <c r="D6" s="126">
        <v>5</v>
      </c>
      <c r="E6" s="126">
        <v>27</v>
      </c>
      <c r="F6" s="126" t="s">
        <v>24</v>
      </c>
      <c r="G6" s="126" t="s">
        <v>27</v>
      </c>
      <c r="H6" s="126">
        <v>300</v>
      </c>
      <c r="I6" s="126"/>
      <c r="J6" s="126"/>
      <c r="K6" s="128"/>
    </row>
    <row r="7" customHeight="1" spans="1:11">
      <c r="A7" s="84"/>
      <c r="B7" s="124">
        <f>IF(AND($D7&gt;=工资结算表!$M$2,$D7&lt;=工资结算表!$O$2,$F7=工资结算表!$C$2),1,0)</f>
        <v>0</v>
      </c>
      <c r="C7" s="124">
        <f>COUNTIF($B$3:$B7,1)</f>
        <v>2</v>
      </c>
      <c r="D7" s="126">
        <v>6</v>
      </c>
      <c r="E7" s="126">
        <v>20</v>
      </c>
      <c r="F7" s="126" t="s">
        <v>28</v>
      </c>
      <c r="G7" s="126" t="s">
        <v>20</v>
      </c>
      <c r="H7" s="126">
        <v>500</v>
      </c>
      <c r="I7" s="126"/>
      <c r="J7" s="126"/>
      <c r="K7" s="128"/>
    </row>
    <row r="8" customHeight="1" spans="1:11">
      <c r="A8" s="84"/>
      <c r="B8" s="124">
        <f>IF(AND($D8&gt;=工资结算表!$M$2,$D8&lt;=工资结算表!$O$2,$F8=工资结算表!$C$2),1,0)</f>
        <v>0</v>
      </c>
      <c r="C8" s="124">
        <f>COUNTIF($B$3:$B8,1)</f>
        <v>2</v>
      </c>
      <c r="D8" s="126">
        <v>7</v>
      </c>
      <c r="E8" s="126"/>
      <c r="F8" s="126"/>
      <c r="G8" s="126"/>
      <c r="H8" s="126"/>
      <c r="I8" s="126"/>
      <c r="J8" s="126"/>
      <c r="K8" s="128"/>
    </row>
    <row r="9" customHeight="1" spans="1:11">
      <c r="A9" s="84"/>
      <c r="B9" s="124">
        <f>IF(AND($D9&gt;=工资结算表!$M$2,$D9&lt;=工资结算表!$O$2,$F9=工资结算表!$C$2),1,0)</f>
        <v>0</v>
      </c>
      <c r="C9" s="124">
        <f>COUNTIF($B$3:$B9,1)</f>
        <v>2</v>
      </c>
      <c r="D9" s="126">
        <v>8</v>
      </c>
      <c r="E9" s="126"/>
      <c r="F9" s="126"/>
      <c r="G9" s="126"/>
      <c r="H9" s="126"/>
      <c r="I9" s="126"/>
      <c r="J9" s="126"/>
      <c r="K9" s="128"/>
    </row>
    <row r="10" customHeight="1" spans="1:11">
      <c r="A10" s="84"/>
      <c r="B10" s="124">
        <f>IF(AND($D10&gt;=工资结算表!$M$2,$D10&lt;=工资结算表!$O$2,$F10=工资结算表!$C$2),1,0)</f>
        <v>0</v>
      </c>
      <c r="C10" s="124">
        <f>COUNTIF($B$3:$B10,1)</f>
        <v>2</v>
      </c>
      <c r="D10" s="126">
        <v>9</v>
      </c>
      <c r="E10" s="126"/>
      <c r="F10" s="126"/>
      <c r="G10" s="126"/>
      <c r="H10" s="126"/>
      <c r="I10" s="126"/>
      <c r="J10" s="126"/>
      <c r="K10" s="128"/>
    </row>
    <row r="11" customHeight="1" spans="1:11">
      <c r="A11" s="84"/>
      <c r="B11" s="124">
        <f>IF(AND($D11&gt;=工资结算表!$M$2,$D11&lt;=工资结算表!$O$2,$F11=工资结算表!$C$2),1,0)</f>
        <v>0</v>
      </c>
      <c r="C11" s="124">
        <f>COUNTIF($B$3:$B11,1)</f>
        <v>2</v>
      </c>
      <c r="D11" s="126">
        <v>10</v>
      </c>
      <c r="E11" s="126"/>
      <c r="F11" s="126"/>
      <c r="G11" s="126"/>
      <c r="H11" s="126"/>
      <c r="I11" s="126"/>
      <c r="J11" s="126"/>
      <c r="K11" s="128"/>
    </row>
    <row r="12" customHeight="1" spans="1:11">
      <c r="A12" s="84"/>
      <c r="B12" s="124">
        <f>IF(AND($D12&gt;=工资结算表!$M$2,$D12&lt;=工资结算表!$O$2,$F12=工资结算表!$C$2),1,0)</f>
        <v>0</v>
      </c>
      <c r="C12" s="124">
        <f>COUNTIF($B$3:$B12,1)</f>
        <v>2</v>
      </c>
      <c r="D12" s="126">
        <v>11</v>
      </c>
      <c r="E12" s="126"/>
      <c r="F12" s="126"/>
      <c r="G12" s="126"/>
      <c r="H12" s="126"/>
      <c r="I12" s="126"/>
      <c r="J12" s="126"/>
      <c r="K12" s="128"/>
    </row>
    <row r="13" customHeight="1" spans="1:11">
      <c r="A13" s="84"/>
      <c r="B13" s="124">
        <f>IF(AND($D13&gt;=工资结算表!$M$2,$D13&lt;=工资结算表!$O$2,$F13=工资结算表!$C$2),1,0)</f>
        <v>0</v>
      </c>
      <c r="C13" s="124">
        <f>COUNTIF($B$3:$B13,1)</f>
        <v>2</v>
      </c>
      <c r="D13" s="126"/>
      <c r="E13" s="126"/>
      <c r="F13" s="126"/>
      <c r="G13" s="126"/>
      <c r="H13" s="126"/>
      <c r="I13" s="126"/>
      <c r="J13" s="126"/>
      <c r="K13" s="128"/>
    </row>
    <row r="14" customHeight="1" spans="1:11">
      <c r="A14" s="84"/>
      <c r="B14" s="124">
        <f>IF(AND($D14&gt;=工资结算表!$M$2,$D14&lt;=工资结算表!$O$2,$F14=工资结算表!$C$2),1,0)</f>
        <v>0</v>
      </c>
      <c r="C14" s="124">
        <f>COUNTIF($B$3:$B14,1)</f>
        <v>2</v>
      </c>
      <c r="D14" s="126"/>
      <c r="E14" s="126"/>
      <c r="F14" s="126"/>
      <c r="G14" s="126"/>
      <c r="H14" s="126"/>
      <c r="I14" s="126"/>
      <c r="J14" s="126"/>
      <c r="K14" s="128"/>
    </row>
    <row r="15" customHeight="1" spans="1:11">
      <c r="A15" s="84"/>
      <c r="B15" s="124">
        <f>IF(AND($D15&gt;=工资结算表!$M$2,$D15&lt;=工资结算表!$O$2,$F15=工资结算表!$C$2),1,0)</f>
        <v>0</v>
      </c>
      <c r="C15" s="124">
        <f>COUNTIF($B$3:$B15,1)</f>
        <v>2</v>
      </c>
      <c r="D15" s="126"/>
      <c r="E15" s="126"/>
      <c r="F15" s="126"/>
      <c r="G15" s="126"/>
      <c r="H15" s="126"/>
      <c r="I15" s="126"/>
      <c r="J15" s="126"/>
      <c r="K15" s="128"/>
    </row>
    <row r="16" customHeight="1" spans="1:11">
      <c r="A16" s="84"/>
      <c r="B16" s="124">
        <f>IF(AND($D16&gt;=工资结算表!$M$2,$D16&lt;=工资结算表!$O$2,$F16=工资结算表!$C$2),1,0)</f>
        <v>0</v>
      </c>
      <c r="C16" s="124">
        <f>COUNTIF($B$3:$B16,1)</f>
        <v>2</v>
      </c>
      <c r="D16" s="126"/>
      <c r="E16" s="126"/>
      <c r="F16" s="126"/>
      <c r="G16" s="126"/>
      <c r="H16" s="126"/>
      <c r="I16" s="126"/>
      <c r="J16" s="126"/>
      <c r="K16" s="128"/>
    </row>
    <row r="17" customHeight="1" spans="1:11">
      <c r="A17" s="84"/>
      <c r="B17" s="124">
        <f>IF(AND($D17&gt;=工资结算表!$M$2,$D17&lt;=工资结算表!$O$2,$F17=工资结算表!$C$2),1,0)</f>
        <v>0</v>
      </c>
      <c r="C17" s="124">
        <f>COUNTIF($B$3:$B17,1)</f>
        <v>2</v>
      </c>
      <c r="D17" s="126"/>
      <c r="E17" s="126"/>
      <c r="F17" s="126"/>
      <c r="G17" s="126"/>
      <c r="H17" s="126"/>
      <c r="I17" s="126"/>
      <c r="J17" s="126"/>
      <c r="K17" s="128"/>
    </row>
    <row r="18" customHeight="1" spans="1:11">
      <c r="A18" s="84"/>
      <c r="B18" s="124">
        <f>IF(AND($D18&gt;=工资结算表!$M$2,$D18&lt;=工资结算表!$O$2,$F18=工资结算表!$C$2),1,0)</f>
        <v>0</v>
      </c>
      <c r="C18" s="124">
        <f>COUNTIF($B$3:$B18,1)</f>
        <v>2</v>
      </c>
      <c r="D18" s="126"/>
      <c r="E18" s="126"/>
      <c r="F18" s="126"/>
      <c r="G18" s="126"/>
      <c r="H18" s="126"/>
      <c r="I18" s="126"/>
      <c r="J18" s="126"/>
      <c r="K18" s="128"/>
    </row>
    <row r="19" customHeight="1" spans="1:11">
      <c r="A19" s="84"/>
      <c r="B19" s="124">
        <f>IF(AND($D19&gt;=工资结算表!$M$2,$D19&lt;=工资结算表!$O$2,$F19=工资结算表!$C$2),1,0)</f>
        <v>0</v>
      </c>
      <c r="C19" s="124">
        <f>COUNTIF($B$3:$B19,1)</f>
        <v>2</v>
      </c>
      <c r="D19" s="126"/>
      <c r="E19" s="126"/>
      <c r="F19" s="126"/>
      <c r="G19" s="126"/>
      <c r="H19" s="126"/>
      <c r="I19" s="126"/>
      <c r="J19" s="126"/>
      <c r="K19" s="128"/>
    </row>
    <row r="20" customHeight="1" spans="1:11">
      <c r="A20" s="84"/>
      <c r="B20" s="124">
        <f>IF(AND($D20&gt;=工资结算表!$M$2,$D20&lt;=工资结算表!$O$2,$F20=工资结算表!$C$2),1,0)</f>
        <v>0</v>
      </c>
      <c r="C20" s="124">
        <f>COUNTIF($B$3:$B20,1)</f>
        <v>2</v>
      </c>
      <c r="D20" s="126"/>
      <c r="E20" s="126"/>
      <c r="F20" s="126"/>
      <c r="G20" s="126"/>
      <c r="H20" s="126"/>
      <c r="I20" s="126"/>
      <c r="J20" s="126"/>
      <c r="K20" s="128"/>
    </row>
    <row r="21" customHeight="1" spans="1:11">
      <c r="A21" s="84"/>
      <c r="B21" s="124">
        <f>IF(AND($D21&gt;=工资结算表!$M$2,$D21&lt;=工资结算表!$O$2,$F21=工资结算表!$C$2),1,0)</f>
        <v>0</v>
      </c>
      <c r="C21" s="124">
        <f>COUNTIF($B$3:$B21,1)</f>
        <v>2</v>
      </c>
      <c r="D21" s="126"/>
      <c r="E21" s="126"/>
      <c r="F21" s="126"/>
      <c r="G21" s="126"/>
      <c r="H21" s="126"/>
      <c r="I21" s="126"/>
      <c r="J21" s="126"/>
      <c r="K21" s="128"/>
    </row>
    <row r="22" customHeight="1" spans="1:11">
      <c r="A22" s="84"/>
      <c r="B22" s="124">
        <f>IF(AND($D22&gt;=工资结算表!$M$2,$D22&lt;=工资结算表!$O$2,$F22=工资结算表!$C$2),1,0)</f>
        <v>0</v>
      </c>
      <c r="C22" s="124">
        <f>COUNTIF($B$3:$B22,1)</f>
        <v>2</v>
      </c>
      <c r="D22" s="126"/>
      <c r="E22" s="126"/>
      <c r="F22" s="126"/>
      <c r="G22" s="126"/>
      <c r="H22" s="126"/>
      <c r="I22" s="126"/>
      <c r="J22" s="126"/>
      <c r="K22" s="128"/>
    </row>
    <row r="23" customHeight="1" spans="1:11">
      <c r="A23" s="84"/>
      <c r="B23" s="124">
        <f>IF(AND($D23&gt;=工资结算表!$M$2,$D23&lt;=工资结算表!$O$2,$F23=工资结算表!$C$2),1,0)</f>
        <v>0</v>
      </c>
      <c r="C23" s="124">
        <f>COUNTIF($B$3:$B23,1)</f>
        <v>2</v>
      </c>
      <c r="D23" s="126"/>
      <c r="E23" s="126"/>
      <c r="F23" s="126"/>
      <c r="G23" s="126"/>
      <c r="H23" s="126"/>
      <c r="I23" s="126"/>
      <c r="J23" s="126"/>
      <c r="K23" s="128"/>
    </row>
    <row r="24" customHeight="1" spans="1:11">
      <c r="A24" s="84"/>
      <c r="B24" s="124">
        <f>IF(AND($D24&gt;=工资结算表!$M$2,$D24&lt;=工资结算表!$O$2,$F24=工资结算表!$C$2),1,0)</f>
        <v>0</v>
      </c>
      <c r="C24" s="124">
        <f>COUNTIF($B$3:$B24,1)</f>
        <v>2</v>
      </c>
      <c r="D24" s="126"/>
      <c r="E24" s="126"/>
      <c r="F24" s="126"/>
      <c r="G24" s="126"/>
      <c r="H24" s="126"/>
      <c r="I24" s="126"/>
      <c r="J24" s="126"/>
      <c r="K24" s="128"/>
    </row>
    <row r="25" customHeight="1" spans="1:11">
      <c r="A25" s="84"/>
      <c r="B25" s="124">
        <f>IF(AND($D25&gt;=工资结算表!$M$2,$D25&lt;=工资结算表!$O$2,$F25=工资结算表!$C$2),1,0)</f>
        <v>0</v>
      </c>
      <c r="C25" s="124">
        <f>COUNTIF($B$3:$B25,1)</f>
        <v>2</v>
      </c>
      <c r="D25" s="85"/>
      <c r="E25" s="85"/>
      <c r="F25" s="85"/>
      <c r="G25" s="85"/>
      <c r="H25" s="85"/>
      <c r="I25" s="85"/>
      <c r="J25" s="85"/>
      <c r="K25" s="85"/>
    </row>
    <row r="26" customHeight="1" spans="1:11">
      <c r="A26" s="84"/>
      <c r="B26" s="124">
        <f>IF(AND($D26&gt;=工资结算表!$M$2,$D26&lt;=工资结算表!$O$2,$F26=工资结算表!$C$2),1,0)</f>
        <v>0</v>
      </c>
      <c r="C26" s="124">
        <f>COUNTIF($B$3:$B26,1)</f>
        <v>2</v>
      </c>
      <c r="D26" s="85"/>
      <c r="E26" s="85"/>
      <c r="F26" s="85"/>
      <c r="G26" s="85"/>
      <c r="H26" s="85"/>
      <c r="I26" s="85"/>
      <c r="J26" s="85"/>
      <c r="K26" s="85"/>
    </row>
    <row r="27" customHeight="1" spans="1:11">
      <c r="A27" s="84"/>
      <c r="B27" s="124">
        <f>IF(AND($D27&gt;=工资结算表!$M$2,$D27&lt;=工资结算表!$O$2,$F27=工资结算表!$C$2),1,0)</f>
        <v>0</v>
      </c>
      <c r="C27" s="124">
        <f>COUNTIF($B$3:$B27,1)</f>
        <v>2</v>
      </c>
      <c r="D27" s="85"/>
      <c r="E27" s="85"/>
      <c r="F27" s="85"/>
      <c r="G27" s="85"/>
      <c r="H27" s="85"/>
      <c r="I27" s="85"/>
      <c r="J27" s="85"/>
      <c r="K27" s="85"/>
    </row>
    <row r="28" customHeight="1" spans="1:11">
      <c r="A28" s="84"/>
      <c r="B28" s="124">
        <f>IF(AND($D28&gt;=工资结算表!$M$2,$D28&lt;=工资结算表!$O$2,$F28=工资结算表!$C$2),1,0)</f>
        <v>0</v>
      </c>
      <c r="C28" s="124">
        <f>COUNTIF($B$3:$B28,1)</f>
        <v>2</v>
      </c>
      <c r="D28" s="85"/>
      <c r="E28" s="85"/>
      <c r="F28" s="85"/>
      <c r="G28" s="85"/>
      <c r="H28" s="85"/>
      <c r="I28" s="85"/>
      <c r="J28" s="85"/>
      <c r="K28" s="85"/>
    </row>
    <row r="29" customHeight="1" spans="1:11">
      <c r="A29" s="84"/>
      <c r="B29" s="124">
        <f>IF(AND($D29&gt;=工资结算表!$M$2,$D29&lt;=工资结算表!$O$2,$F29=工资结算表!$C$2),1,0)</f>
        <v>0</v>
      </c>
      <c r="C29" s="124">
        <f>COUNTIF($B$3:$B29,1)</f>
        <v>2</v>
      </c>
      <c r="D29" s="85"/>
      <c r="E29" s="85"/>
      <c r="F29" s="85"/>
      <c r="G29" s="85"/>
      <c r="H29" s="85"/>
      <c r="I29" s="85"/>
      <c r="J29" s="85"/>
      <c r="K29" s="85"/>
    </row>
    <row r="30" customHeight="1" spans="1:11">
      <c r="A30" s="84"/>
      <c r="B30" s="124">
        <f>IF(AND($D30&gt;=工资结算表!$M$2,$D30&lt;=工资结算表!$O$2,$F30=工资结算表!$C$2),1,0)</f>
        <v>0</v>
      </c>
      <c r="C30" s="124">
        <f>COUNTIF($B$3:$B30,1)</f>
        <v>2</v>
      </c>
      <c r="D30" s="85"/>
      <c r="E30" s="85"/>
      <c r="F30" s="85"/>
      <c r="G30" s="85"/>
      <c r="H30" s="85"/>
      <c r="I30" s="85"/>
      <c r="J30" s="85"/>
      <c r="K30" s="85"/>
    </row>
    <row r="31" customHeight="1" spans="1:11">
      <c r="A31" s="84"/>
      <c r="B31" s="124">
        <f>IF(AND($D31&gt;=工资结算表!$M$2,$D31&lt;=工资结算表!$O$2,$F31=工资结算表!$C$2),1,0)</f>
        <v>0</v>
      </c>
      <c r="C31" s="124">
        <f>COUNTIF($B$3:$B31,1)</f>
        <v>2</v>
      </c>
      <c r="D31" s="85"/>
      <c r="E31" s="85"/>
      <c r="F31" s="85"/>
      <c r="G31" s="85"/>
      <c r="H31" s="85"/>
      <c r="I31" s="85"/>
      <c r="J31" s="85"/>
      <c r="K31" s="85"/>
    </row>
    <row r="32" customHeight="1" spans="1:11">
      <c r="A32" s="84"/>
      <c r="B32" s="124">
        <f>IF(AND($D32&gt;=工资结算表!$M$2,$D32&lt;=工资结算表!$O$2,$F32=工资结算表!$C$2),1,0)</f>
        <v>0</v>
      </c>
      <c r="C32" s="124">
        <f>COUNTIF($B$3:$B32,1)</f>
        <v>2</v>
      </c>
      <c r="D32" s="85"/>
      <c r="E32" s="85"/>
      <c r="F32" s="85"/>
      <c r="G32" s="85"/>
      <c r="H32" s="85"/>
      <c r="I32" s="85"/>
      <c r="J32" s="85"/>
      <c r="K32" s="85"/>
    </row>
    <row r="33" customHeight="1" spans="1:11">
      <c r="A33" s="84"/>
      <c r="B33" s="124">
        <f>IF(AND($D33&gt;=工资结算表!$M$2,$D33&lt;=工资结算表!$O$2,$F33=工资结算表!$C$2),1,0)</f>
        <v>0</v>
      </c>
      <c r="C33" s="124">
        <f>COUNTIF($B$3:$B33,1)</f>
        <v>2</v>
      </c>
      <c r="D33" s="85"/>
      <c r="E33" s="85"/>
      <c r="F33" s="85"/>
      <c r="G33" s="85"/>
      <c r="H33" s="85"/>
      <c r="I33" s="85"/>
      <c r="J33" s="85"/>
      <c r="K33" s="85"/>
    </row>
    <row r="34" customHeight="1" spans="1:11">
      <c r="A34" s="84"/>
      <c r="B34" s="124">
        <f>IF(AND($D34&gt;=工资结算表!$M$2,$D34&lt;=工资结算表!$O$2,$F34=工资结算表!$C$2),1,0)</f>
        <v>0</v>
      </c>
      <c r="C34" s="124">
        <f>COUNTIF($B$3:$B34,1)</f>
        <v>2</v>
      </c>
      <c r="D34" s="85"/>
      <c r="E34" s="85"/>
      <c r="F34" s="85"/>
      <c r="G34" s="85"/>
      <c r="H34" s="85"/>
      <c r="I34" s="85"/>
      <c r="J34" s="85"/>
      <c r="K34" s="85"/>
    </row>
    <row r="35" customHeight="1" spans="1:11">
      <c r="A35" s="84"/>
      <c r="B35" s="124">
        <f>IF(AND($D35&gt;=工资结算表!$M$2,$D35&lt;=工资结算表!$O$2,$F35=工资结算表!$C$2),1,0)</f>
        <v>0</v>
      </c>
      <c r="C35" s="124">
        <f>COUNTIF($B$3:$B35,1)</f>
        <v>2</v>
      </c>
      <c r="D35" s="85"/>
      <c r="E35" s="85"/>
      <c r="F35" s="85"/>
      <c r="G35" s="85"/>
      <c r="H35" s="85"/>
      <c r="I35" s="85"/>
      <c r="J35" s="85"/>
      <c r="K35" s="85"/>
    </row>
    <row r="36" customHeight="1" spans="1:11">
      <c r="A36" s="84"/>
      <c r="B36" s="124">
        <f>IF(AND($D36&gt;=工资结算表!$M$2,$D36&lt;=工资结算表!$O$2,$F36=工资结算表!$C$2),1,0)</f>
        <v>0</v>
      </c>
      <c r="C36" s="124">
        <f>COUNTIF($B$3:$B36,1)</f>
        <v>2</v>
      </c>
      <c r="D36" s="85"/>
      <c r="E36" s="85"/>
      <c r="F36" s="85"/>
      <c r="G36" s="85"/>
      <c r="H36" s="85"/>
      <c r="I36" s="85"/>
      <c r="J36" s="85"/>
      <c r="K36" s="85"/>
    </row>
    <row r="37" customHeight="1" spans="1:11">
      <c r="A37" s="84"/>
      <c r="B37" s="124">
        <f>IF(AND($D37&gt;=工资结算表!$M$2,$D37&lt;=工资结算表!$O$2,$F37=工资结算表!$C$2),1,0)</f>
        <v>0</v>
      </c>
      <c r="C37" s="124">
        <f>COUNTIF($B$3:$B37,1)</f>
        <v>2</v>
      </c>
      <c r="D37" s="85"/>
      <c r="E37" s="85"/>
      <c r="F37" s="85"/>
      <c r="G37" s="85"/>
      <c r="H37" s="85"/>
      <c r="I37" s="85"/>
      <c r="J37" s="85"/>
      <c r="K37" s="85"/>
    </row>
    <row r="38" customHeight="1" spans="1:11">
      <c r="A38" s="84"/>
      <c r="B38" s="124">
        <f>IF(AND($D38&gt;=工资结算表!$M$2,$D38&lt;=工资结算表!$O$2,$F38=工资结算表!$C$2),1,0)</f>
        <v>0</v>
      </c>
      <c r="C38" s="124">
        <f>COUNTIF($B$3:$B38,1)</f>
        <v>2</v>
      </c>
      <c r="D38" s="85"/>
      <c r="E38" s="85"/>
      <c r="F38" s="85"/>
      <c r="G38" s="85"/>
      <c r="H38" s="85"/>
      <c r="I38" s="85"/>
      <c r="J38" s="85"/>
      <c r="K38" s="85"/>
    </row>
    <row r="39" customHeight="1" spans="1:11">
      <c r="A39" s="84"/>
      <c r="B39" s="124">
        <f>IF(AND($D39&gt;=工资结算表!$M$2,$D39&lt;=工资结算表!$O$2,$F39=工资结算表!$C$2),1,0)</f>
        <v>0</v>
      </c>
      <c r="C39" s="124">
        <f>COUNTIF($B$3:$B39,1)</f>
        <v>2</v>
      </c>
      <c r="D39" s="85"/>
      <c r="E39" s="85"/>
      <c r="F39" s="85"/>
      <c r="G39" s="85"/>
      <c r="H39" s="85"/>
      <c r="I39" s="85"/>
      <c r="J39" s="85"/>
      <c r="K39" s="85"/>
    </row>
    <row r="40" customHeight="1" spans="1:11">
      <c r="A40" s="84"/>
      <c r="B40" s="124">
        <f>IF(AND($D40&gt;=工资结算表!$M$2,$D40&lt;=工资结算表!$O$2,$F40=工资结算表!$C$2),1,0)</f>
        <v>0</v>
      </c>
      <c r="C40" s="124">
        <f>COUNTIF($B$3:$B40,1)</f>
        <v>2</v>
      </c>
      <c r="D40" s="85"/>
      <c r="E40" s="85"/>
      <c r="F40" s="85"/>
      <c r="G40" s="85"/>
      <c r="H40" s="85"/>
      <c r="I40" s="85"/>
      <c r="J40" s="85"/>
      <c r="K40" s="85"/>
    </row>
    <row r="41" customHeight="1" spans="1:11">
      <c r="A41" s="84"/>
      <c r="B41" s="124">
        <f>IF(AND($D41&gt;=工资结算表!$M$2,$D41&lt;=工资结算表!$O$2,$F41=工资结算表!$C$2),1,0)</f>
        <v>0</v>
      </c>
      <c r="C41" s="124">
        <f>COUNTIF($B$3:$B41,1)</f>
        <v>2</v>
      </c>
      <c r="D41" s="85"/>
      <c r="E41" s="85"/>
      <c r="F41" s="85"/>
      <c r="G41" s="85"/>
      <c r="H41" s="85"/>
      <c r="I41" s="85"/>
      <c r="J41" s="85"/>
      <c r="K41" s="85"/>
    </row>
    <row r="42" customHeight="1" spans="1:11">
      <c r="A42" s="84"/>
      <c r="B42" s="124">
        <f>IF(AND($D42&gt;=工资结算表!$M$2,$D42&lt;=工资结算表!$O$2,$F42=工资结算表!$C$2),1,0)</f>
        <v>0</v>
      </c>
      <c r="C42" s="124">
        <f>COUNTIF($B$3:$B42,1)</f>
        <v>2</v>
      </c>
      <c r="D42" s="85"/>
      <c r="E42" s="85"/>
      <c r="F42" s="85"/>
      <c r="G42" s="85"/>
      <c r="H42" s="85"/>
      <c r="I42" s="85"/>
      <c r="J42" s="85"/>
      <c r="K42" s="85"/>
    </row>
    <row r="43" customHeight="1" spans="1:11">
      <c r="A43" s="84"/>
      <c r="B43" s="124">
        <f>IF(AND($D43&gt;=工资结算表!$M$2,$D43&lt;=工资结算表!$O$2,$F43=工资结算表!$C$2),1,0)</f>
        <v>0</v>
      </c>
      <c r="C43" s="124">
        <f>COUNTIF($B$3:$B43,1)</f>
        <v>2</v>
      </c>
      <c r="D43" s="85"/>
      <c r="E43" s="85"/>
      <c r="F43" s="85"/>
      <c r="G43" s="85"/>
      <c r="H43" s="85"/>
      <c r="I43" s="85"/>
      <c r="J43" s="85"/>
      <c r="K43" s="85"/>
    </row>
    <row r="44" customHeight="1" spans="1:11">
      <c r="A44" s="84"/>
      <c r="B44" s="124">
        <f>IF(AND($D44&gt;=工资结算表!$M$2,$D44&lt;=工资结算表!$O$2,$F44=工资结算表!$C$2),1,0)</f>
        <v>0</v>
      </c>
      <c r="C44" s="124">
        <f>COUNTIF($B$3:$B44,1)</f>
        <v>2</v>
      </c>
      <c r="D44" s="85"/>
      <c r="E44" s="85"/>
      <c r="F44" s="85"/>
      <c r="G44" s="85"/>
      <c r="H44" s="85"/>
      <c r="I44" s="85"/>
      <c r="J44" s="85"/>
      <c r="K44" s="85"/>
    </row>
    <row r="45" customHeight="1" spans="1:11">
      <c r="A45" s="84"/>
      <c r="B45" s="124">
        <f>IF(AND($D45&gt;=工资结算表!$M$2,$D45&lt;=工资结算表!$O$2,$F45=工资结算表!$C$2),1,0)</f>
        <v>0</v>
      </c>
      <c r="C45" s="124">
        <f>COUNTIF($B$3:$B45,1)</f>
        <v>2</v>
      </c>
      <c r="D45" s="85"/>
      <c r="E45" s="85"/>
      <c r="F45" s="85"/>
      <c r="G45" s="85"/>
      <c r="H45" s="85"/>
      <c r="I45" s="85"/>
      <c r="J45" s="85"/>
      <c r="K45" s="85"/>
    </row>
    <row r="46" customHeight="1" spans="1:11">
      <c r="A46" s="84"/>
      <c r="B46" s="124">
        <f>IF(AND($D46&gt;=工资结算表!$M$2,$D46&lt;=工资结算表!$O$2,$F46=工资结算表!$C$2),1,0)</f>
        <v>0</v>
      </c>
      <c r="C46" s="124">
        <f>COUNTIF($B$3:$B46,1)</f>
        <v>2</v>
      </c>
      <c r="D46" s="85"/>
      <c r="E46" s="85"/>
      <c r="F46" s="85"/>
      <c r="G46" s="85"/>
      <c r="H46" s="85"/>
      <c r="I46" s="85"/>
      <c r="J46" s="85"/>
      <c r="K46" s="85"/>
    </row>
    <row r="47" customHeight="1" spans="1:11">
      <c r="A47" s="84"/>
      <c r="B47" s="124">
        <f>IF(AND($D47&gt;=工资结算表!$M$2,$D47&lt;=工资结算表!$O$2,$F47=工资结算表!$C$2),1,0)</f>
        <v>0</v>
      </c>
      <c r="C47" s="124">
        <f>COUNTIF($B$3:$B47,1)</f>
        <v>2</v>
      </c>
      <c r="D47" s="85"/>
      <c r="E47" s="85"/>
      <c r="F47" s="85"/>
      <c r="G47" s="85"/>
      <c r="H47" s="85"/>
      <c r="I47" s="85"/>
      <c r="J47" s="85"/>
      <c r="K47" s="85"/>
    </row>
    <row r="48" customHeight="1" spans="1:11">
      <c r="A48" s="84"/>
      <c r="B48" s="124">
        <f>IF(AND($D48&gt;=工资结算表!$M$2,$D48&lt;=工资结算表!$O$2,$F48=工资结算表!$C$2),1,0)</f>
        <v>0</v>
      </c>
      <c r="C48" s="124">
        <f>COUNTIF($B$3:$B48,1)</f>
        <v>2</v>
      </c>
      <c r="D48" s="85"/>
      <c r="E48" s="85"/>
      <c r="F48" s="85"/>
      <c r="G48" s="85"/>
      <c r="H48" s="85"/>
      <c r="I48" s="85"/>
      <c r="J48" s="85"/>
      <c r="K48" s="85"/>
    </row>
    <row r="49" customHeight="1" spans="1:11">
      <c r="A49" s="84"/>
      <c r="B49" s="124">
        <f>IF(AND($D49&gt;=工资结算表!$M$2,$D49&lt;=工资结算表!$O$2,$F49=工资结算表!$C$2),1,0)</f>
        <v>0</v>
      </c>
      <c r="C49" s="124">
        <f>COUNTIF($B$3:$B49,1)</f>
        <v>2</v>
      </c>
      <c r="D49" s="85"/>
      <c r="E49" s="85"/>
      <c r="F49" s="85"/>
      <c r="G49" s="85"/>
      <c r="H49" s="85"/>
      <c r="I49" s="85"/>
      <c r="J49" s="85"/>
      <c r="K49" s="85"/>
    </row>
    <row r="50" customHeight="1" spans="1:11">
      <c r="A50" s="84"/>
      <c r="B50" s="124">
        <f>IF(AND($D50&gt;=工资结算表!$M$2,$D50&lt;=工资结算表!$O$2,$F50=工资结算表!$C$2),1,0)</f>
        <v>0</v>
      </c>
      <c r="C50" s="124">
        <f>COUNTIF($B$3:$B50,1)</f>
        <v>2</v>
      </c>
      <c r="D50" s="85"/>
      <c r="E50" s="85"/>
      <c r="F50" s="85"/>
      <c r="G50" s="85"/>
      <c r="H50" s="85"/>
      <c r="I50" s="85"/>
      <c r="J50" s="85"/>
      <c r="K50" s="85"/>
    </row>
    <row r="51" customHeight="1" spans="1:11">
      <c r="A51" s="84"/>
      <c r="B51" s="124">
        <f>IF(AND($D51&gt;=工资结算表!$M$2,$D51&lt;=工资结算表!$O$2,$F51=工资结算表!$C$2),1,0)</f>
        <v>0</v>
      </c>
      <c r="C51" s="124">
        <f>COUNTIF($B$3:$B51,1)</f>
        <v>2</v>
      </c>
      <c r="D51" s="85"/>
      <c r="E51" s="85"/>
      <c r="F51" s="85"/>
      <c r="G51" s="85"/>
      <c r="H51" s="85"/>
      <c r="I51" s="85"/>
      <c r="J51" s="85"/>
      <c r="K51" s="85"/>
    </row>
    <row r="52" customHeight="1" spans="1:11">
      <c r="A52" s="84"/>
      <c r="B52" s="124">
        <f>IF(AND($D52&gt;=工资结算表!$M$2,$D52&lt;=工资结算表!$O$2,$F52=工资结算表!$C$2),1,0)</f>
        <v>0</v>
      </c>
      <c r="C52" s="124">
        <f>COUNTIF($B$3:$B52,1)</f>
        <v>2</v>
      </c>
      <c r="D52" s="85"/>
      <c r="E52" s="85"/>
      <c r="F52" s="85"/>
      <c r="G52" s="85"/>
      <c r="H52" s="85"/>
      <c r="I52" s="85"/>
      <c r="J52" s="85"/>
      <c r="K52" s="85"/>
    </row>
    <row r="53" customHeight="1" spans="1:11">
      <c r="A53" s="84"/>
      <c r="B53" s="124">
        <f>IF(AND($D53&gt;=工资结算表!$M$2,$D53&lt;=工资结算表!$O$2,$F53=工资结算表!$C$2),1,0)</f>
        <v>0</v>
      </c>
      <c r="C53" s="124">
        <f>COUNTIF($B$3:$B53,1)</f>
        <v>2</v>
      </c>
      <c r="D53" s="85"/>
      <c r="E53" s="85"/>
      <c r="F53" s="85"/>
      <c r="G53" s="85"/>
      <c r="H53" s="85"/>
      <c r="I53" s="85"/>
      <c r="J53" s="85"/>
      <c r="K53" s="85"/>
    </row>
    <row r="54" customHeight="1" spans="1:11">
      <c r="A54" s="84"/>
      <c r="B54" s="124">
        <f>IF(AND($D54&gt;=工资结算表!$M$2,$D54&lt;=工资结算表!$O$2,$F54=工资结算表!$C$2),1,0)</f>
        <v>0</v>
      </c>
      <c r="C54" s="124">
        <f>COUNTIF($B$3:$B54,1)</f>
        <v>2</v>
      </c>
      <c r="D54" s="85"/>
      <c r="E54" s="85"/>
      <c r="F54" s="85"/>
      <c r="G54" s="85"/>
      <c r="H54" s="85"/>
      <c r="I54" s="85"/>
      <c r="J54" s="85"/>
      <c r="K54" s="85"/>
    </row>
    <row r="55" customHeight="1" spans="1:11">
      <c r="A55" s="84"/>
      <c r="B55" s="124">
        <f>IF(AND($D55&gt;=工资结算表!$M$2,$D55&lt;=工资结算表!$O$2,$F55=工资结算表!$C$2),1,0)</f>
        <v>0</v>
      </c>
      <c r="C55" s="124">
        <f>COUNTIF($B$3:$B55,1)</f>
        <v>2</v>
      </c>
      <c r="D55" s="85"/>
      <c r="E55" s="85"/>
      <c r="F55" s="85"/>
      <c r="G55" s="85"/>
      <c r="H55" s="85"/>
      <c r="I55" s="85"/>
      <c r="J55" s="85"/>
      <c r="K55" s="85"/>
    </row>
    <row r="56" customHeight="1" spans="1:11">
      <c r="A56" s="84"/>
      <c r="B56" s="124">
        <f>IF(AND($D56&gt;=工资结算表!$M$2,$D56&lt;=工资结算表!$O$2,$F56=工资结算表!$C$2),1,0)</f>
        <v>0</v>
      </c>
      <c r="C56" s="124">
        <f>COUNTIF($B$3:$B56,1)</f>
        <v>2</v>
      </c>
      <c r="D56" s="85"/>
      <c r="E56" s="85"/>
      <c r="F56" s="85"/>
      <c r="G56" s="85"/>
      <c r="H56" s="85"/>
      <c r="I56" s="85"/>
      <c r="J56" s="85"/>
      <c r="K56" s="85"/>
    </row>
    <row r="57" customHeight="1" spans="1:11">
      <c r="A57" s="84"/>
      <c r="B57" s="124">
        <f>IF(AND($D57&gt;=工资结算表!$M$2,$D57&lt;=工资结算表!$O$2,$F57=工资结算表!$C$2),1,0)</f>
        <v>0</v>
      </c>
      <c r="C57" s="124">
        <f>COUNTIF($B$3:$B57,1)</f>
        <v>2</v>
      </c>
      <c r="D57" s="85"/>
      <c r="E57" s="85"/>
      <c r="F57" s="85"/>
      <c r="G57" s="85"/>
      <c r="H57" s="85"/>
      <c r="I57" s="85"/>
      <c r="J57" s="85"/>
      <c r="K57" s="85"/>
    </row>
    <row r="58" customHeight="1" spans="1:11">
      <c r="A58" s="84"/>
      <c r="B58" s="124">
        <f>IF(AND($D58&gt;=工资结算表!$M$2,$D58&lt;=工资结算表!$O$2,$F58=工资结算表!$C$2),1,0)</f>
        <v>0</v>
      </c>
      <c r="C58" s="124">
        <f>COUNTIF($B$3:$B58,1)</f>
        <v>2</v>
      </c>
      <c r="D58" s="85"/>
      <c r="E58" s="85"/>
      <c r="F58" s="85"/>
      <c r="G58" s="85"/>
      <c r="H58" s="85"/>
      <c r="I58" s="85"/>
      <c r="J58" s="85"/>
      <c r="K58" s="85"/>
    </row>
    <row r="59" customHeight="1" spans="1:11">
      <c r="A59" s="84"/>
      <c r="B59" s="124">
        <f>IF(AND($D59&gt;=工资结算表!$M$2,$D59&lt;=工资结算表!$O$2,$F59=工资结算表!$C$2),1,0)</f>
        <v>0</v>
      </c>
      <c r="C59" s="124">
        <f>COUNTIF($B$3:$B59,1)</f>
        <v>2</v>
      </c>
      <c r="D59" s="85"/>
      <c r="E59" s="85"/>
      <c r="F59" s="85"/>
      <c r="G59" s="85"/>
      <c r="H59" s="85"/>
      <c r="I59" s="85"/>
      <c r="J59" s="85"/>
      <c r="K59" s="85"/>
    </row>
    <row r="60" customHeight="1" spans="1:11">
      <c r="A60" s="84"/>
      <c r="B60" s="124">
        <f>IF(AND($D60&gt;=工资结算表!$M$2,$D60&lt;=工资结算表!$O$2,$F60=工资结算表!$C$2),1,0)</f>
        <v>0</v>
      </c>
      <c r="C60" s="124">
        <f>COUNTIF($B$3:$B60,1)</f>
        <v>2</v>
      </c>
      <c r="D60" s="85"/>
      <c r="E60" s="85"/>
      <c r="F60" s="85"/>
      <c r="G60" s="85"/>
      <c r="H60" s="85"/>
      <c r="I60" s="85"/>
      <c r="J60" s="85"/>
      <c r="K60" s="85"/>
    </row>
    <row r="61" customHeight="1" spans="1:11">
      <c r="A61" s="84"/>
      <c r="B61" s="124">
        <f>IF(AND($D61&gt;=工资结算表!$M$2,$D61&lt;=工资结算表!$O$2,$F61=工资结算表!$C$2),1,0)</f>
        <v>0</v>
      </c>
      <c r="C61" s="124">
        <f>COUNTIF($B$3:$B61,1)</f>
        <v>2</v>
      </c>
      <c r="D61" s="85"/>
      <c r="E61" s="85"/>
      <c r="F61" s="85"/>
      <c r="G61" s="85"/>
      <c r="H61" s="85"/>
      <c r="I61" s="85"/>
      <c r="J61" s="85"/>
      <c r="K61" s="85"/>
    </row>
    <row r="62" customHeight="1" spans="1:11">
      <c r="A62" s="84"/>
      <c r="B62" s="124">
        <f>IF(AND($D62&gt;=工资结算表!$M$2,$D62&lt;=工资结算表!$O$2,$F62=工资结算表!$C$2),1,0)</f>
        <v>0</v>
      </c>
      <c r="C62" s="124">
        <f>COUNTIF($B$3:$B62,1)</f>
        <v>2</v>
      </c>
      <c r="D62" s="85"/>
      <c r="E62" s="85"/>
      <c r="F62" s="85"/>
      <c r="G62" s="85"/>
      <c r="H62" s="85"/>
      <c r="I62" s="85"/>
      <c r="J62" s="85"/>
      <c r="K62" s="85"/>
    </row>
    <row r="63" customHeight="1" spans="1:11">
      <c r="A63" s="84"/>
      <c r="B63" s="124">
        <f>IF(AND($D63&gt;=工资结算表!$M$2,$D63&lt;=工资结算表!$O$2,$F63=工资结算表!$C$2),1,0)</f>
        <v>0</v>
      </c>
      <c r="C63" s="124">
        <f>COUNTIF($B$3:$B63,1)</f>
        <v>2</v>
      </c>
      <c r="D63" s="85"/>
      <c r="E63" s="85"/>
      <c r="F63" s="85"/>
      <c r="G63" s="85"/>
      <c r="H63" s="85"/>
      <c r="I63" s="85"/>
      <c r="J63" s="85"/>
      <c r="K63" s="85"/>
    </row>
    <row r="64" customHeight="1" spans="1:11">
      <c r="A64" s="84"/>
      <c r="B64" s="124">
        <f>IF(AND($D64&gt;=工资结算表!$M$2,$D64&lt;=工资结算表!$O$2,$F64=工资结算表!$C$2),1,0)</f>
        <v>0</v>
      </c>
      <c r="C64" s="124">
        <f>COUNTIF($B$3:$B64,1)</f>
        <v>2</v>
      </c>
      <c r="D64" s="85"/>
      <c r="E64" s="85"/>
      <c r="F64" s="85"/>
      <c r="G64" s="85"/>
      <c r="H64" s="85"/>
      <c r="I64" s="85"/>
      <c r="J64" s="85"/>
      <c r="K64" s="85"/>
    </row>
    <row r="65" customHeight="1" spans="1:11">
      <c r="A65" s="84"/>
      <c r="B65" s="124">
        <f>IF(AND($D65&gt;=工资结算表!$M$2,$D65&lt;=工资结算表!$O$2,$F65=工资结算表!$C$2),1,0)</f>
        <v>0</v>
      </c>
      <c r="C65" s="124">
        <f>COUNTIF($B$3:$B65,1)</f>
        <v>2</v>
      </c>
      <c r="D65" s="85"/>
      <c r="E65" s="85"/>
      <c r="F65" s="85"/>
      <c r="G65" s="85"/>
      <c r="H65" s="85"/>
      <c r="I65" s="85"/>
      <c r="J65" s="85"/>
      <c r="K65" s="85"/>
    </row>
    <row r="66" customHeight="1" spans="1:11">
      <c r="A66" s="84"/>
      <c r="B66" s="124">
        <f>IF(AND($D66&gt;=工资结算表!$M$2,$D66&lt;=工资结算表!$O$2,$F66=工资结算表!$C$2),1,0)</f>
        <v>0</v>
      </c>
      <c r="C66" s="124">
        <f>COUNTIF($B$3:$B66,1)</f>
        <v>2</v>
      </c>
      <c r="D66" s="85"/>
      <c r="E66" s="85"/>
      <c r="F66" s="85"/>
      <c r="G66" s="85"/>
      <c r="H66" s="85"/>
      <c r="I66" s="85"/>
      <c r="J66" s="85"/>
      <c r="K66" s="85"/>
    </row>
    <row r="67" customHeight="1" spans="1:11">
      <c r="A67" s="84"/>
      <c r="B67" s="124">
        <f>IF(AND($D67&gt;=工资结算表!$M$2,$D67&lt;=工资结算表!$O$2,$F67=工资结算表!$C$2),1,0)</f>
        <v>0</v>
      </c>
      <c r="C67" s="124">
        <f>COUNTIF($B$3:$B67,1)</f>
        <v>2</v>
      </c>
      <c r="D67" s="85"/>
      <c r="E67" s="85"/>
      <c r="F67" s="85"/>
      <c r="G67" s="85"/>
      <c r="H67" s="85"/>
      <c r="I67" s="85"/>
      <c r="J67" s="85"/>
      <c r="K67" s="85"/>
    </row>
    <row r="68" customHeight="1" spans="1:11">
      <c r="A68" s="84"/>
      <c r="B68" s="124">
        <f>IF(AND($D68&gt;=工资结算表!$M$2,$D68&lt;=工资结算表!$O$2,$F68=工资结算表!$C$2),1,0)</f>
        <v>0</v>
      </c>
      <c r="C68" s="124">
        <f>COUNTIF($B$3:$B68,1)</f>
        <v>2</v>
      </c>
      <c r="D68" s="85"/>
      <c r="E68" s="85"/>
      <c r="F68" s="85"/>
      <c r="G68" s="85"/>
      <c r="H68" s="85"/>
      <c r="I68" s="85"/>
      <c r="J68" s="85"/>
      <c r="K68" s="85"/>
    </row>
    <row r="69" customHeight="1" spans="1:11">
      <c r="A69" s="84"/>
      <c r="B69" s="124">
        <f>IF(AND($D69&gt;=工资结算表!$M$2,$D69&lt;=工资结算表!$O$2,$F69=工资结算表!$C$2),1,0)</f>
        <v>0</v>
      </c>
      <c r="C69" s="124">
        <f>COUNTIF($B$3:$B69,1)</f>
        <v>2</v>
      </c>
      <c r="D69" s="85"/>
      <c r="E69" s="85"/>
      <c r="F69" s="85"/>
      <c r="G69" s="85"/>
      <c r="H69" s="85"/>
      <c r="I69" s="85"/>
      <c r="J69" s="85"/>
      <c r="K69" s="85"/>
    </row>
    <row r="70" customHeight="1" spans="1:11">
      <c r="A70" s="84"/>
      <c r="B70" s="124">
        <f>IF(AND($D70&gt;=工资结算表!$M$2,$D70&lt;=工资结算表!$O$2,$F70=工资结算表!$C$2),1,0)</f>
        <v>0</v>
      </c>
      <c r="C70" s="124">
        <f>COUNTIF($B$3:$B70,1)</f>
        <v>2</v>
      </c>
      <c r="D70" s="85"/>
      <c r="E70" s="85"/>
      <c r="F70" s="85"/>
      <c r="G70" s="85"/>
      <c r="H70" s="85"/>
      <c r="I70" s="85"/>
      <c r="J70" s="85"/>
      <c r="K70" s="85"/>
    </row>
    <row r="71" customHeight="1" spans="1:11">
      <c r="A71" s="84"/>
      <c r="B71" s="124">
        <f>IF(AND($D71&gt;=工资结算表!$M$2,$D71&lt;=工资结算表!$O$2,$F71=工资结算表!$C$2),1,0)</f>
        <v>0</v>
      </c>
      <c r="C71" s="124">
        <f>COUNTIF($B$3:$B71,1)</f>
        <v>2</v>
      </c>
      <c r="D71" s="85"/>
      <c r="E71" s="85"/>
      <c r="F71" s="85"/>
      <c r="G71" s="85"/>
      <c r="H71" s="85"/>
      <c r="I71" s="85"/>
      <c r="J71" s="85"/>
      <c r="K71" s="85"/>
    </row>
    <row r="72" customHeight="1" spans="1:11">
      <c r="A72" s="84"/>
      <c r="B72" s="124">
        <f>IF(AND($D72&gt;=工资结算表!$M$2,$D72&lt;=工资结算表!$O$2,$F72=工资结算表!$C$2),1,0)</f>
        <v>0</v>
      </c>
      <c r="C72" s="124">
        <f>COUNTIF($B$3:$B72,1)</f>
        <v>2</v>
      </c>
      <c r="D72" s="85"/>
      <c r="E72" s="85"/>
      <c r="F72" s="85"/>
      <c r="G72" s="85"/>
      <c r="H72" s="85"/>
      <c r="I72" s="85"/>
      <c r="J72" s="85"/>
      <c r="K72" s="85"/>
    </row>
    <row r="73" customHeight="1" spans="1:11">
      <c r="A73" s="84"/>
      <c r="B73" s="124">
        <f>IF(AND($D73&gt;=工资结算表!$M$2,$D73&lt;=工资结算表!$O$2,$F73=工资结算表!$C$2),1,0)</f>
        <v>0</v>
      </c>
      <c r="C73" s="124">
        <f>COUNTIF($B$3:$B73,1)</f>
        <v>2</v>
      </c>
      <c r="D73" s="85"/>
      <c r="E73" s="85"/>
      <c r="F73" s="85"/>
      <c r="G73" s="85"/>
      <c r="H73" s="85"/>
      <c r="I73" s="85"/>
      <c r="J73" s="85"/>
      <c r="K73" s="85"/>
    </row>
    <row r="74" customHeight="1" spans="1:11">
      <c r="A74" s="84"/>
      <c r="B74" s="124">
        <f>IF(AND($D74&gt;=工资结算表!$M$2,$D74&lt;=工资结算表!$O$2,$F74=工资结算表!$C$2),1,0)</f>
        <v>0</v>
      </c>
      <c r="C74" s="124">
        <f>COUNTIF($B$3:$B74,1)</f>
        <v>2</v>
      </c>
      <c r="D74" s="85"/>
      <c r="E74" s="85"/>
      <c r="F74" s="85"/>
      <c r="G74" s="85"/>
      <c r="H74" s="85"/>
      <c r="I74" s="85"/>
      <c r="J74" s="85"/>
      <c r="K74" s="85"/>
    </row>
    <row r="75" customHeight="1" spans="1:11">
      <c r="A75" s="84"/>
      <c r="B75" s="124">
        <f>IF(AND($D75&gt;=工资结算表!$M$2,$D75&lt;=工资结算表!$O$2,$F75=工资结算表!$C$2),1,0)</f>
        <v>0</v>
      </c>
      <c r="C75" s="124">
        <f>COUNTIF($B$3:$B75,1)</f>
        <v>2</v>
      </c>
      <c r="D75" s="85"/>
      <c r="E75" s="85"/>
      <c r="F75" s="85"/>
      <c r="G75" s="85"/>
      <c r="H75" s="85"/>
      <c r="I75" s="85"/>
      <c r="J75" s="85"/>
      <c r="K75" s="85"/>
    </row>
    <row r="76" customHeight="1" spans="1:11">
      <c r="A76" s="84"/>
      <c r="B76" s="124">
        <f>IF(AND($D76&gt;=工资结算表!$M$2,$D76&lt;=工资结算表!$O$2,$F76=工资结算表!$C$2),1,0)</f>
        <v>0</v>
      </c>
      <c r="C76" s="124">
        <f>COUNTIF($B$3:$B76,1)</f>
        <v>2</v>
      </c>
      <c r="D76" s="85"/>
      <c r="E76" s="85"/>
      <c r="F76" s="85"/>
      <c r="G76" s="85"/>
      <c r="H76" s="85"/>
      <c r="I76" s="85"/>
      <c r="J76" s="85"/>
      <c r="K76" s="85"/>
    </row>
    <row r="77" customHeight="1" spans="1:11">
      <c r="A77" s="84"/>
      <c r="B77" s="124">
        <f>IF(AND($D77&gt;=工资结算表!$M$2,$D77&lt;=工资结算表!$O$2,$F77=工资结算表!$C$2),1,0)</f>
        <v>0</v>
      </c>
      <c r="C77" s="124">
        <f>COUNTIF($B$3:$B77,1)</f>
        <v>2</v>
      </c>
      <c r="D77" s="85"/>
      <c r="E77" s="85"/>
      <c r="F77" s="85"/>
      <c r="G77" s="85"/>
      <c r="H77" s="85"/>
      <c r="I77" s="85"/>
      <c r="J77" s="85"/>
      <c r="K77" s="85"/>
    </row>
    <row r="78" customHeight="1" spans="1:11">
      <c r="A78" s="84"/>
      <c r="B78" s="124">
        <f>IF(AND($D78&gt;=工资结算表!$M$2,$D78&lt;=工资结算表!$O$2,$F78=工资结算表!$C$2),1,0)</f>
        <v>0</v>
      </c>
      <c r="C78" s="124">
        <f>COUNTIF($B$3:$B78,1)</f>
        <v>2</v>
      </c>
      <c r="D78" s="85"/>
      <c r="E78" s="85"/>
      <c r="F78" s="85"/>
      <c r="G78" s="85"/>
      <c r="H78" s="85"/>
      <c r="I78" s="85"/>
      <c r="J78" s="85"/>
      <c r="K78" s="85"/>
    </row>
    <row r="79" customHeight="1" spans="1:11">
      <c r="A79" s="84"/>
      <c r="B79" s="124">
        <f>IF(AND($D79&gt;=工资结算表!$M$2,$D79&lt;=工资结算表!$O$2,$F79=工资结算表!$C$2),1,0)</f>
        <v>0</v>
      </c>
      <c r="C79" s="124">
        <f>COUNTIF($B$3:$B79,1)</f>
        <v>2</v>
      </c>
      <c r="D79" s="85"/>
      <c r="E79" s="85"/>
      <c r="F79" s="85"/>
      <c r="G79" s="85"/>
      <c r="H79" s="85"/>
      <c r="I79" s="85"/>
      <c r="J79" s="85"/>
      <c r="K79" s="85"/>
    </row>
    <row r="80" customHeight="1" spans="1:11">
      <c r="A80" s="84"/>
      <c r="B80" s="124">
        <f>IF(AND($D80&gt;=工资结算表!$M$2,$D80&lt;=工资结算表!$O$2,$F80=工资结算表!$C$2),1,0)</f>
        <v>0</v>
      </c>
      <c r="C80" s="124">
        <f>COUNTIF($B$3:$B80,1)</f>
        <v>2</v>
      </c>
      <c r="D80" s="85"/>
      <c r="E80" s="85"/>
      <c r="F80" s="85"/>
      <c r="G80" s="85"/>
      <c r="H80" s="85"/>
      <c r="I80" s="85"/>
      <c r="J80" s="85"/>
      <c r="K80" s="85"/>
    </row>
    <row r="81" customHeight="1" spans="1:11">
      <c r="A81" s="84"/>
      <c r="B81" s="124">
        <f>IF(AND($D81&gt;=工资结算表!$M$2,$D81&lt;=工资结算表!$O$2,$F81=工资结算表!$C$2),1,0)</f>
        <v>0</v>
      </c>
      <c r="C81" s="124">
        <f>COUNTIF($B$3:$B81,1)</f>
        <v>2</v>
      </c>
      <c r="D81" s="85"/>
      <c r="E81" s="85"/>
      <c r="F81" s="85"/>
      <c r="G81" s="85"/>
      <c r="H81" s="85"/>
      <c r="I81" s="85"/>
      <c r="J81" s="85"/>
      <c r="K81" s="85"/>
    </row>
    <row r="82" customHeight="1" spans="1:11">
      <c r="A82" s="84"/>
      <c r="B82" s="124">
        <f>IF(AND($D82&gt;=工资结算表!$M$2,$D82&lt;=工资结算表!$O$2,$F82=工资结算表!$C$2),1,0)</f>
        <v>0</v>
      </c>
      <c r="C82" s="124">
        <f>COUNTIF($B$3:$B82,1)</f>
        <v>2</v>
      </c>
      <c r="D82" s="85"/>
      <c r="E82" s="85"/>
      <c r="F82" s="85"/>
      <c r="G82" s="85"/>
      <c r="H82" s="85"/>
      <c r="I82" s="85"/>
      <c r="J82" s="85"/>
      <c r="K82" s="85"/>
    </row>
    <row r="83" customHeight="1" spans="1:11">
      <c r="A83" s="84"/>
      <c r="B83" s="124">
        <f>IF(AND($D83&gt;=工资结算表!$M$2,$D83&lt;=工资结算表!$O$2,$F83=工资结算表!$C$2),1,0)</f>
        <v>0</v>
      </c>
      <c r="C83" s="124">
        <f>COUNTIF($B$3:$B83,1)</f>
        <v>2</v>
      </c>
      <c r="D83" s="85"/>
      <c r="E83" s="85"/>
      <c r="F83" s="85"/>
      <c r="G83" s="85"/>
      <c r="H83" s="85"/>
      <c r="I83" s="85"/>
      <c r="J83" s="85"/>
      <c r="K83" s="85"/>
    </row>
    <row r="84" customHeight="1" spans="1:11">
      <c r="A84" s="84"/>
      <c r="B84" s="124">
        <f>IF(AND($D84&gt;=工资结算表!$M$2,$D84&lt;=工资结算表!$O$2,$F84=工资结算表!$C$2),1,0)</f>
        <v>0</v>
      </c>
      <c r="C84" s="124">
        <f>COUNTIF($B$3:$B84,1)</f>
        <v>2</v>
      </c>
      <c r="D84" s="85"/>
      <c r="E84" s="85"/>
      <c r="F84" s="85"/>
      <c r="G84" s="85"/>
      <c r="H84" s="85"/>
      <c r="I84" s="85"/>
      <c r="J84" s="85"/>
      <c r="K84" s="85"/>
    </row>
    <row r="85" customHeight="1" spans="1:11">
      <c r="A85" s="84"/>
      <c r="B85" s="124">
        <f>IF(AND($D85&gt;=工资结算表!$M$2,$D85&lt;=工资结算表!$O$2,$F85=工资结算表!$C$2),1,0)</f>
        <v>0</v>
      </c>
      <c r="C85" s="124">
        <f>COUNTIF($B$3:$B85,1)</f>
        <v>2</v>
      </c>
      <c r="D85" s="85"/>
      <c r="E85" s="85"/>
      <c r="F85" s="85"/>
      <c r="G85" s="85"/>
      <c r="H85" s="85"/>
      <c r="I85" s="85"/>
      <c r="J85" s="85"/>
      <c r="K85" s="85"/>
    </row>
    <row r="86" customHeight="1" spans="1:11">
      <c r="A86" s="84"/>
      <c r="B86" s="124">
        <f>IF(AND($D86&gt;=工资结算表!$M$2,$D86&lt;=工资结算表!$O$2,$F86=工资结算表!$C$2),1,0)</f>
        <v>0</v>
      </c>
      <c r="C86" s="124">
        <f>COUNTIF($B$3:$B86,1)</f>
        <v>2</v>
      </c>
      <c r="D86" s="85"/>
      <c r="E86" s="85"/>
      <c r="F86" s="85"/>
      <c r="G86" s="85"/>
      <c r="H86" s="85"/>
      <c r="I86" s="85"/>
      <c r="J86" s="85"/>
      <c r="K86" s="85"/>
    </row>
    <row r="87" customHeight="1" spans="1:11">
      <c r="A87" s="84"/>
      <c r="B87" s="124">
        <f>IF(AND($D87&gt;=工资结算表!$M$2,$D87&lt;=工资结算表!$O$2,$F87=工资结算表!$C$2),1,0)</f>
        <v>0</v>
      </c>
      <c r="C87" s="124">
        <f>COUNTIF($B$3:$B87,1)</f>
        <v>2</v>
      </c>
      <c r="D87" s="85"/>
      <c r="E87" s="85"/>
      <c r="F87" s="85"/>
      <c r="G87" s="85"/>
      <c r="H87" s="85"/>
      <c r="I87" s="85"/>
      <c r="J87" s="85"/>
      <c r="K87" s="85"/>
    </row>
    <row r="88" customHeight="1" spans="1:11">
      <c r="A88" s="84"/>
      <c r="B88" s="124">
        <f>IF(AND($D88&gt;=工资结算表!$M$2,$D88&lt;=工资结算表!$O$2,$F88=工资结算表!$C$2),1,0)</f>
        <v>0</v>
      </c>
      <c r="C88" s="124">
        <f>COUNTIF($B$3:$B88,1)</f>
        <v>2</v>
      </c>
      <c r="D88" s="85"/>
      <c r="E88" s="85"/>
      <c r="F88" s="85"/>
      <c r="G88" s="85"/>
      <c r="H88" s="85"/>
      <c r="I88" s="85"/>
      <c r="J88" s="85"/>
      <c r="K88" s="85"/>
    </row>
    <row r="89" customHeight="1" spans="1:11">
      <c r="A89" s="84"/>
      <c r="B89" s="124">
        <f>IF(AND($D89&gt;=工资结算表!$M$2,$D89&lt;=工资结算表!$O$2,$F89=工资结算表!$C$2),1,0)</f>
        <v>0</v>
      </c>
      <c r="C89" s="124">
        <f>COUNTIF($B$3:$B89,1)</f>
        <v>2</v>
      </c>
      <c r="D89" s="85"/>
      <c r="E89" s="85"/>
      <c r="F89" s="85"/>
      <c r="G89" s="85"/>
      <c r="H89" s="85"/>
      <c r="I89" s="85"/>
      <c r="J89" s="85"/>
      <c r="K89" s="85"/>
    </row>
    <row r="90" customHeight="1" spans="1:11">
      <c r="A90" s="84"/>
      <c r="B90" s="124">
        <f>IF(AND($D90&gt;=工资结算表!$M$2,$D90&lt;=工资结算表!$O$2,$F90=工资结算表!$C$2),1,0)</f>
        <v>0</v>
      </c>
      <c r="C90" s="124">
        <f>COUNTIF($B$3:$B90,1)</f>
        <v>2</v>
      </c>
      <c r="D90" s="85"/>
      <c r="E90" s="85"/>
      <c r="F90" s="85"/>
      <c r="G90" s="85"/>
      <c r="H90" s="85"/>
      <c r="I90" s="85"/>
      <c r="J90" s="85"/>
      <c r="K90" s="85"/>
    </row>
    <row r="91" customHeight="1" spans="1:11">
      <c r="A91" s="84"/>
      <c r="B91" s="124">
        <f>IF(AND($D91&gt;=工资结算表!$M$2,$D91&lt;=工资结算表!$O$2,$F91=工资结算表!$C$2),1,0)</f>
        <v>0</v>
      </c>
      <c r="C91" s="124">
        <f>COUNTIF($B$3:$B91,1)</f>
        <v>2</v>
      </c>
      <c r="D91" s="85"/>
      <c r="E91" s="85"/>
      <c r="F91" s="85"/>
      <c r="G91" s="85"/>
      <c r="H91" s="85"/>
      <c r="I91" s="85"/>
      <c r="J91" s="85"/>
      <c r="K91" s="85"/>
    </row>
    <row r="92" customHeight="1" spans="1:11">
      <c r="A92" s="84"/>
      <c r="B92" s="124">
        <f>IF(AND($D92&gt;=工资结算表!$M$2,$D92&lt;=工资结算表!$O$2,$F92=工资结算表!$C$2),1,0)</f>
        <v>0</v>
      </c>
      <c r="C92" s="124">
        <f>COUNTIF($B$3:$B92,1)</f>
        <v>2</v>
      </c>
      <c r="D92" s="85"/>
      <c r="E92" s="85"/>
      <c r="F92" s="85"/>
      <c r="G92" s="85"/>
      <c r="H92" s="85"/>
      <c r="I92" s="85"/>
      <c r="J92" s="85"/>
      <c r="K92" s="85"/>
    </row>
    <row r="93" customHeight="1" spans="1:11">
      <c r="A93" s="84"/>
      <c r="B93" s="124">
        <f>IF(AND($D93&gt;=工资结算表!$M$2,$D93&lt;=工资结算表!$O$2,$F93=工资结算表!$C$2),1,0)</f>
        <v>0</v>
      </c>
      <c r="C93" s="124">
        <f>COUNTIF($B$3:$B93,1)</f>
        <v>2</v>
      </c>
      <c r="D93" s="85"/>
      <c r="E93" s="85"/>
      <c r="F93" s="85"/>
      <c r="G93" s="85"/>
      <c r="H93" s="85"/>
      <c r="I93" s="85"/>
      <c r="J93" s="85"/>
      <c r="K93" s="85"/>
    </row>
    <row r="94" customHeight="1" spans="1:11">
      <c r="A94" s="84"/>
      <c r="B94" s="124">
        <f>IF(AND($D94&gt;=工资结算表!$M$2,$D94&lt;=工资结算表!$O$2,$F94=工资结算表!$C$2),1,0)</f>
        <v>0</v>
      </c>
      <c r="C94" s="124">
        <f>COUNTIF($B$3:$B94,1)</f>
        <v>2</v>
      </c>
      <c r="D94" s="85"/>
      <c r="E94" s="85"/>
      <c r="F94" s="85"/>
      <c r="G94" s="85"/>
      <c r="H94" s="85"/>
      <c r="I94" s="85"/>
      <c r="J94" s="85"/>
      <c r="K94" s="85"/>
    </row>
    <row r="95" customHeight="1" spans="1:11">
      <c r="A95" s="84"/>
      <c r="B95" s="124">
        <f>IF(AND($D95&gt;=工资结算表!$M$2,$D95&lt;=工资结算表!$O$2,$F95=工资结算表!$C$2),1,0)</f>
        <v>0</v>
      </c>
      <c r="C95" s="124">
        <f>COUNTIF($B$3:$B95,1)</f>
        <v>2</v>
      </c>
      <c r="D95" s="85"/>
      <c r="E95" s="85"/>
      <c r="F95" s="85"/>
      <c r="G95" s="85"/>
      <c r="H95" s="85"/>
      <c r="I95" s="85"/>
      <c r="J95" s="85"/>
      <c r="K95" s="85"/>
    </row>
    <row r="96" customHeight="1" spans="1:11">
      <c r="A96" s="84"/>
      <c r="B96" s="124">
        <f>IF(AND($D96&gt;=工资结算表!$M$2,$D96&lt;=工资结算表!$O$2,$F96=工资结算表!$C$2),1,0)</f>
        <v>0</v>
      </c>
      <c r="C96" s="124">
        <f>COUNTIF($B$3:$B96,1)</f>
        <v>2</v>
      </c>
      <c r="D96" s="85"/>
      <c r="E96" s="85"/>
      <c r="F96" s="85"/>
      <c r="G96" s="85"/>
      <c r="H96" s="85"/>
      <c r="I96" s="85"/>
      <c r="J96" s="85"/>
      <c r="K96" s="85"/>
    </row>
    <row r="97" customHeight="1" spans="1:11">
      <c r="A97" s="84"/>
      <c r="B97" s="124">
        <f>IF(AND($D97&gt;=工资结算表!$M$2,$D97&lt;=工资结算表!$O$2,$F97=工资结算表!$C$2),1,0)</f>
        <v>0</v>
      </c>
      <c r="C97" s="124">
        <f>COUNTIF($B$3:$B97,1)</f>
        <v>2</v>
      </c>
      <c r="D97" s="85"/>
      <c r="E97" s="85"/>
      <c r="F97" s="85"/>
      <c r="G97" s="85"/>
      <c r="H97" s="85"/>
      <c r="I97" s="85"/>
      <c r="J97" s="85"/>
      <c r="K97" s="85"/>
    </row>
    <row r="98" customHeight="1" spans="1:11">
      <c r="A98" s="84"/>
      <c r="B98" s="124">
        <f>IF(AND($D98&gt;=工资结算表!$M$2,$D98&lt;=工资结算表!$O$2,$F98=工资结算表!$C$2),1,0)</f>
        <v>0</v>
      </c>
      <c r="C98" s="124">
        <f>COUNTIF($B$3:$B98,1)</f>
        <v>2</v>
      </c>
      <c r="D98" s="85"/>
      <c r="E98" s="85"/>
      <c r="F98" s="85"/>
      <c r="G98" s="85"/>
      <c r="H98" s="85"/>
      <c r="I98" s="85"/>
      <c r="J98" s="85"/>
      <c r="K98" s="85"/>
    </row>
    <row r="99" customHeight="1" spans="1:11">
      <c r="A99" s="84"/>
      <c r="B99" s="124">
        <f>IF(AND($D99&gt;=工资结算表!$M$2,$D99&lt;=工资结算表!$O$2,$F99=工资结算表!$C$2),1,0)</f>
        <v>0</v>
      </c>
      <c r="C99" s="124">
        <f>COUNTIF($B$3:$B99,1)</f>
        <v>2</v>
      </c>
      <c r="D99" s="85"/>
      <c r="E99" s="85"/>
      <c r="F99" s="85"/>
      <c r="G99" s="85"/>
      <c r="H99" s="85"/>
      <c r="I99" s="85"/>
      <c r="J99" s="85"/>
      <c r="K99" s="85"/>
    </row>
    <row r="100" customHeight="1" spans="1:11">
      <c r="A100" s="84"/>
      <c r="B100" s="124">
        <f>IF(AND($D100&gt;=工资结算表!$M$2,$D100&lt;=工资结算表!$O$2,$F100=工资结算表!$C$2),1,0)</f>
        <v>0</v>
      </c>
      <c r="C100" s="124">
        <f>COUNTIF($B$3:$B100,1)</f>
        <v>2</v>
      </c>
      <c r="D100" s="85"/>
      <c r="E100" s="85"/>
      <c r="F100" s="85"/>
      <c r="G100" s="85"/>
      <c r="H100" s="85"/>
      <c r="I100" s="85"/>
      <c r="J100" s="85"/>
      <c r="K100" s="85"/>
    </row>
    <row r="101" customHeight="1" spans="1:11">
      <c r="A101" s="84"/>
      <c r="B101" s="124">
        <f>IF(AND($D101&gt;=工资结算表!$M$2,$D101&lt;=工资结算表!$O$2,$F101=工资结算表!$C$2),1,0)</f>
        <v>0</v>
      </c>
      <c r="C101" s="124">
        <f>COUNTIF($B$3:$B101,1)</f>
        <v>2</v>
      </c>
      <c r="D101" s="85"/>
      <c r="E101" s="85"/>
      <c r="F101" s="85"/>
      <c r="G101" s="85"/>
      <c r="H101" s="85"/>
      <c r="I101" s="85"/>
      <c r="J101" s="85"/>
      <c r="K101" s="85"/>
    </row>
    <row r="102" customHeight="1" spans="1:11">
      <c r="A102" s="84"/>
      <c r="B102" s="124">
        <f>IF(AND($D102&gt;=工资结算表!$M$2,$D102&lt;=工资结算表!$O$2,$F102=工资结算表!$C$2),1,0)</f>
        <v>0</v>
      </c>
      <c r="C102" s="124">
        <f>COUNTIF($B$3:$B102,1)</f>
        <v>2</v>
      </c>
      <c r="D102" s="85"/>
      <c r="E102" s="85"/>
      <c r="F102" s="85"/>
      <c r="G102" s="85"/>
      <c r="H102" s="85"/>
      <c r="I102" s="85"/>
      <c r="J102" s="85"/>
      <c r="K102" s="85"/>
    </row>
    <row r="103" customHeight="1" spans="1:11">
      <c r="A103" s="84"/>
      <c r="B103" s="124">
        <f>IF(AND($D103&gt;=工资结算表!$M$2,$D103&lt;=工资结算表!$O$2,$F103=工资结算表!$C$2),1,0)</f>
        <v>0</v>
      </c>
      <c r="C103" s="124">
        <f>COUNTIF($B$3:$B103,1)</f>
        <v>2</v>
      </c>
      <c r="D103" s="85"/>
      <c r="E103" s="85"/>
      <c r="F103" s="85"/>
      <c r="G103" s="85"/>
      <c r="H103" s="85"/>
      <c r="I103" s="85"/>
      <c r="J103" s="85"/>
      <c r="K103" s="85"/>
    </row>
    <row r="104" customHeight="1" spans="1:11">
      <c r="A104" s="84"/>
      <c r="B104" s="124">
        <f>IF(AND($D104&gt;=工资结算表!$M$2,$D104&lt;=工资结算表!$O$2,$F104=工资结算表!$C$2),1,0)</f>
        <v>0</v>
      </c>
      <c r="C104" s="124">
        <f>COUNTIF($B$3:$B104,1)</f>
        <v>2</v>
      </c>
      <c r="D104" s="85"/>
      <c r="E104" s="85"/>
      <c r="F104" s="85"/>
      <c r="G104" s="85"/>
      <c r="H104" s="85"/>
      <c r="I104" s="85"/>
      <c r="J104" s="85"/>
      <c r="K104" s="85"/>
    </row>
    <row r="105" customHeight="1" spans="1:11">
      <c r="A105" s="84"/>
      <c r="B105" s="124">
        <f>IF(AND($D105&gt;=工资结算表!$M$2,$D105&lt;=工资结算表!$O$2,$F105=工资结算表!$C$2),1,0)</f>
        <v>0</v>
      </c>
      <c r="C105" s="124">
        <f>COUNTIF($B$3:$B105,1)</f>
        <v>2</v>
      </c>
      <c r="D105" s="85"/>
      <c r="E105" s="85"/>
      <c r="F105" s="85"/>
      <c r="G105" s="85"/>
      <c r="H105" s="85"/>
      <c r="I105" s="85"/>
      <c r="J105" s="85"/>
      <c r="K105" s="85"/>
    </row>
    <row r="106" customHeight="1" spans="1:11">
      <c r="A106" s="84"/>
      <c r="B106" s="124">
        <f>IF(AND($D106&gt;=工资结算表!$M$2,$D106&lt;=工资结算表!$O$2,$F106=工资结算表!$C$2),1,0)</f>
        <v>0</v>
      </c>
      <c r="C106" s="124">
        <f>COUNTIF($B$3:$B106,1)</f>
        <v>2</v>
      </c>
      <c r="D106" s="85"/>
      <c r="E106" s="85"/>
      <c r="F106" s="85"/>
      <c r="G106" s="85"/>
      <c r="H106" s="85"/>
      <c r="I106" s="85"/>
      <c r="J106" s="85"/>
      <c r="K106" s="85"/>
    </row>
    <row r="107" customHeight="1" spans="1:11">
      <c r="A107" s="84"/>
      <c r="B107" s="124">
        <f>IF(AND($D107&gt;=工资结算表!$M$2,$D107&lt;=工资结算表!$O$2,$F107=工资结算表!$C$2),1,0)</f>
        <v>0</v>
      </c>
      <c r="C107" s="124">
        <f>COUNTIF($B$3:$B107,1)</f>
        <v>2</v>
      </c>
      <c r="D107" s="85"/>
      <c r="E107" s="85"/>
      <c r="F107" s="85"/>
      <c r="G107" s="85"/>
      <c r="H107" s="85"/>
      <c r="I107" s="85"/>
      <c r="J107" s="85"/>
      <c r="K107" s="85"/>
    </row>
    <row r="108" customHeight="1" spans="1:11">
      <c r="A108" s="84"/>
      <c r="B108" s="124">
        <f>IF(AND($D108&gt;=工资结算表!$M$2,$D108&lt;=工资结算表!$O$2,$F108=工资结算表!$C$2),1,0)</f>
        <v>0</v>
      </c>
      <c r="C108" s="124">
        <f>COUNTIF($B$3:$B108,1)</f>
        <v>2</v>
      </c>
      <c r="D108" s="85"/>
      <c r="E108" s="85"/>
      <c r="F108" s="85"/>
      <c r="G108" s="85"/>
      <c r="H108" s="85"/>
      <c r="I108" s="85"/>
      <c r="J108" s="85"/>
      <c r="K108" s="85"/>
    </row>
    <row r="109" customHeight="1" spans="1:11">
      <c r="A109" s="84"/>
      <c r="B109" s="124">
        <f>IF(AND($D109&gt;=工资结算表!$M$2,$D109&lt;=工资结算表!$O$2,$F109=工资结算表!$C$2),1,0)</f>
        <v>0</v>
      </c>
      <c r="C109" s="124">
        <f>COUNTIF($B$3:$B109,1)</f>
        <v>2</v>
      </c>
      <c r="D109" s="85"/>
      <c r="E109" s="85"/>
      <c r="F109" s="85"/>
      <c r="G109" s="85"/>
      <c r="H109" s="85"/>
      <c r="I109" s="85"/>
      <c r="J109" s="85"/>
      <c r="K109" s="85"/>
    </row>
    <row r="110" customHeight="1" spans="1:11">
      <c r="A110" s="84"/>
      <c r="B110" s="124">
        <f>IF(AND($D110&gt;=工资结算表!$M$2,$D110&lt;=工资结算表!$O$2,$F110=工资结算表!$C$2),1,0)</f>
        <v>0</v>
      </c>
      <c r="C110" s="124">
        <f>COUNTIF($B$3:$B110,1)</f>
        <v>2</v>
      </c>
      <c r="D110" s="85"/>
      <c r="E110" s="85"/>
      <c r="F110" s="85"/>
      <c r="G110" s="85"/>
      <c r="H110" s="85"/>
      <c r="I110" s="85"/>
      <c r="J110" s="85"/>
      <c r="K110" s="85"/>
    </row>
    <row r="111" customHeight="1" spans="1:11">
      <c r="A111" s="84"/>
      <c r="B111" s="124">
        <f>IF(AND($D111&gt;=工资结算表!$M$2,$D111&lt;=工资结算表!$O$2,$F111=工资结算表!$C$2),1,0)</f>
        <v>0</v>
      </c>
      <c r="C111" s="124">
        <f>COUNTIF($B$3:$B111,1)</f>
        <v>2</v>
      </c>
      <c r="D111" s="85"/>
      <c r="E111" s="85"/>
      <c r="F111" s="85"/>
      <c r="G111" s="85"/>
      <c r="H111" s="85"/>
      <c r="I111" s="85"/>
      <c r="J111" s="85"/>
      <c r="K111" s="85"/>
    </row>
    <row r="112" customHeight="1" spans="1:11">
      <c r="A112" s="84"/>
      <c r="B112" s="124">
        <f>IF(AND($D112&gt;=工资结算表!$M$2,$D112&lt;=工资结算表!$O$2,$F112=工资结算表!$C$2),1,0)</f>
        <v>0</v>
      </c>
      <c r="C112" s="124">
        <f>COUNTIF($B$3:$B112,1)</f>
        <v>2</v>
      </c>
      <c r="D112" s="85"/>
      <c r="E112" s="85"/>
      <c r="F112" s="85"/>
      <c r="G112" s="85"/>
      <c r="H112" s="85"/>
      <c r="I112" s="85"/>
      <c r="J112" s="85"/>
      <c r="K112" s="85"/>
    </row>
    <row r="113" customHeight="1" spans="1:11">
      <c r="A113" s="84"/>
      <c r="B113" s="124">
        <f>IF(AND($D113&gt;=工资结算表!$M$2,$D113&lt;=工资结算表!$O$2,$F113=工资结算表!$C$2),1,0)</f>
        <v>0</v>
      </c>
      <c r="C113" s="124">
        <f>COUNTIF($B$3:$B113,1)</f>
        <v>2</v>
      </c>
      <c r="D113" s="85"/>
      <c r="E113" s="85"/>
      <c r="F113" s="85"/>
      <c r="G113" s="85"/>
      <c r="H113" s="85"/>
      <c r="I113" s="85"/>
      <c r="J113" s="85"/>
      <c r="K113" s="85"/>
    </row>
    <row r="114" customHeight="1" spans="1:11">
      <c r="A114" s="84"/>
      <c r="B114" s="124">
        <f>IF(AND($D114&gt;=工资结算表!$M$2,$D114&lt;=工资结算表!$O$2,$F114=工资结算表!$C$2),1,0)</f>
        <v>0</v>
      </c>
      <c r="C114" s="124">
        <f>COUNTIF($B$3:$B114,1)</f>
        <v>2</v>
      </c>
      <c r="D114" s="85"/>
      <c r="E114" s="85"/>
      <c r="F114" s="85"/>
      <c r="G114" s="85"/>
      <c r="H114" s="85"/>
      <c r="I114" s="85"/>
      <c r="J114" s="85"/>
      <c r="K114" s="85"/>
    </row>
    <row r="115" customHeight="1" spans="1:11">
      <c r="A115" s="84"/>
      <c r="B115" s="124">
        <f>IF(AND($D115&gt;=工资结算表!$M$2,$D115&lt;=工资结算表!$O$2,$F115=工资结算表!$C$2),1,0)</f>
        <v>0</v>
      </c>
      <c r="C115" s="124">
        <f>COUNTIF($B$3:$B115,1)</f>
        <v>2</v>
      </c>
      <c r="D115" s="85"/>
      <c r="E115" s="85"/>
      <c r="F115" s="85"/>
      <c r="G115" s="85"/>
      <c r="H115" s="85"/>
      <c r="I115" s="85"/>
      <c r="J115" s="85"/>
      <c r="K115" s="85"/>
    </row>
    <row r="116" customHeight="1" spans="1:11">
      <c r="A116" s="84"/>
      <c r="B116" s="124">
        <f>IF(AND($D116&gt;=工资结算表!$M$2,$D116&lt;=工资结算表!$O$2,$F116=工资结算表!$C$2),1,0)</f>
        <v>0</v>
      </c>
      <c r="C116" s="124">
        <f>COUNTIF($B$3:$B116,1)</f>
        <v>2</v>
      </c>
      <c r="D116" s="85"/>
      <c r="E116" s="85"/>
      <c r="F116" s="85"/>
      <c r="G116" s="85"/>
      <c r="H116" s="85"/>
      <c r="I116" s="85"/>
      <c r="J116" s="85"/>
      <c r="K116" s="85"/>
    </row>
    <row r="117" customHeight="1" spans="1:11">
      <c r="A117" s="84"/>
      <c r="B117" s="124">
        <f>IF(AND($D117&gt;=工资结算表!$M$2,$D117&lt;=工资结算表!$O$2,$F117=工资结算表!$C$2),1,0)</f>
        <v>0</v>
      </c>
      <c r="C117" s="124">
        <f>COUNTIF($B$3:$B117,1)</f>
        <v>2</v>
      </c>
      <c r="D117" s="85"/>
      <c r="E117" s="85"/>
      <c r="F117" s="85"/>
      <c r="G117" s="85"/>
      <c r="H117" s="85"/>
      <c r="I117" s="85"/>
      <c r="J117" s="85"/>
      <c r="K117" s="85"/>
    </row>
    <row r="118" customHeight="1" spans="1:11">
      <c r="A118" s="84"/>
      <c r="B118" s="124">
        <f>IF(AND($D118&gt;=工资结算表!$M$2,$D118&lt;=工资结算表!$O$2,$F118=工资结算表!$C$2),1,0)</f>
        <v>0</v>
      </c>
      <c r="C118" s="124">
        <f>COUNTIF($B$3:$B118,1)</f>
        <v>2</v>
      </c>
      <c r="D118" s="85"/>
      <c r="E118" s="85"/>
      <c r="F118" s="85"/>
      <c r="G118" s="85"/>
      <c r="H118" s="85"/>
      <c r="I118" s="85"/>
      <c r="J118" s="85"/>
      <c r="K118" s="85"/>
    </row>
    <row r="119" customHeight="1" spans="1:11">
      <c r="A119" s="84"/>
      <c r="B119" s="124">
        <f>IF(AND($D119&gt;=工资结算表!$M$2,$D119&lt;=工资结算表!$O$2,$F119=工资结算表!$C$2),1,0)</f>
        <v>0</v>
      </c>
      <c r="C119" s="124">
        <f>COUNTIF($B$3:$B119,1)</f>
        <v>2</v>
      </c>
      <c r="D119" s="85"/>
      <c r="E119" s="85"/>
      <c r="F119" s="85"/>
      <c r="G119" s="85"/>
      <c r="H119" s="85"/>
      <c r="I119" s="85"/>
      <c r="J119" s="85"/>
      <c r="K119" s="85"/>
    </row>
    <row r="120" customHeight="1" spans="1:11">
      <c r="A120" s="84"/>
      <c r="B120" s="124">
        <f>IF(AND($D120&gt;=工资结算表!$M$2,$D120&lt;=工资结算表!$O$2,$F120=工资结算表!$C$2),1,0)</f>
        <v>0</v>
      </c>
      <c r="C120" s="124">
        <f>COUNTIF($B$3:$B120,1)</f>
        <v>2</v>
      </c>
      <c r="D120" s="85"/>
      <c r="E120" s="85"/>
      <c r="F120" s="85"/>
      <c r="G120" s="85"/>
      <c r="H120" s="85"/>
      <c r="I120" s="85"/>
      <c r="J120" s="85"/>
      <c r="K120" s="85"/>
    </row>
    <row r="121" customHeight="1" spans="1:11">
      <c r="A121" s="84"/>
      <c r="B121" s="124">
        <f>IF(AND($D121&gt;=工资结算表!$M$2,$D121&lt;=工资结算表!$O$2,$F121=工资结算表!$C$2),1,0)</f>
        <v>0</v>
      </c>
      <c r="C121" s="124">
        <f>COUNTIF($B$3:$B121,1)</f>
        <v>2</v>
      </c>
      <c r="D121" s="85"/>
      <c r="E121" s="85"/>
      <c r="F121" s="85"/>
      <c r="G121" s="85"/>
      <c r="H121" s="85"/>
      <c r="I121" s="85"/>
      <c r="J121" s="85"/>
      <c r="K121" s="85"/>
    </row>
    <row r="122" customHeight="1" spans="1:11">
      <c r="A122" s="84"/>
      <c r="B122" s="124">
        <f>IF(AND($D122&gt;=工资结算表!$M$2,$D122&lt;=工资结算表!$O$2,$F122=工资结算表!$C$2),1,0)</f>
        <v>0</v>
      </c>
      <c r="C122" s="124">
        <f>COUNTIF($B$3:$B122,1)</f>
        <v>2</v>
      </c>
      <c r="D122" s="85"/>
      <c r="E122" s="85"/>
      <c r="F122" s="85"/>
      <c r="G122" s="85"/>
      <c r="H122" s="85"/>
      <c r="I122" s="85"/>
      <c r="J122" s="85"/>
      <c r="K122" s="85"/>
    </row>
    <row r="123" customHeight="1" spans="1:11">
      <c r="A123" s="84"/>
      <c r="B123" s="124">
        <f>IF(AND($D123&gt;=工资结算表!$M$2,$D123&lt;=工资结算表!$O$2,$F123=工资结算表!$C$2),1,0)</f>
        <v>0</v>
      </c>
      <c r="C123" s="124">
        <f>COUNTIF($B$3:$B123,1)</f>
        <v>2</v>
      </c>
      <c r="D123" s="85"/>
      <c r="E123" s="85"/>
      <c r="F123" s="85"/>
      <c r="G123" s="85"/>
      <c r="H123" s="85"/>
      <c r="I123" s="85"/>
      <c r="J123" s="85"/>
      <c r="K123" s="85"/>
    </row>
    <row r="124" customHeight="1" spans="1:11">
      <c r="A124" s="84"/>
      <c r="B124" s="124">
        <f>IF(AND($D124&gt;=工资结算表!$M$2,$D124&lt;=工资结算表!$O$2,$F124=工资结算表!$C$2),1,0)</f>
        <v>0</v>
      </c>
      <c r="C124" s="124">
        <f>COUNTIF($B$3:$B124,1)</f>
        <v>2</v>
      </c>
      <c r="D124" s="85"/>
      <c r="E124" s="85"/>
      <c r="F124" s="85"/>
      <c r="G124" s="85"/>
      <c r="H124" s="85"/>
      <c r="I124" s="85"/>
      <c r="J124" s="85"/>
      <c r="K124" s="85"/>
    </row>
    <row r="125" customHeight="1" spans="1:11">
      <c r="A125" s="84"/>
      <c r="B125" s="124">
        <f>IF(AND($D125&gt;=工资结算表!$M$2,$D125&lt;=工资结算表!$O$2,$F125=工资结算表!$C$2),1,0)</f>
        <v>0</v>
      </c>
      <c r="C125" s="124">
        <f>COUNTIF($B$3:$B125,1)</f>
        <v>2</v>
      </c>
      <c r="D125" s="85"/>
      <c r="E125" s="85"/>
      <c r="F125" s="85"/>
      <c r="G125" s="85"/>
      <c r="H125" s="85"/>
      <c r="I125" s="85"/>
      <c r="J125" s="85"/>
      <c r="K125" s="85"/>
    </row>
    <row r="126" customHeight="1" spans="1:11">
      <c r="A126" s="84"/>
      <c r="B126" s="124">
        <f>IF(AND($D126&gt;=工资结算表!$M$2,$D126&lt;=工资结算表!$O$2,$F126=工资结算表!$C$2),1,0)</f>
        <v>0</v>
      </c>
      <c r="C126" s="124">
        <f>COUNTIF($B$3:$B126,1)</f>
        <v>2</v>
      </c>
      <c r="D126" s="85"/>
      <c r="E126" s="85"/>
      <c r="F126" s="85"/>
      <c r="G126" s="85"/>
      <c r="H126" s="85"/>
      <c r="I126" s="85"/>
      <c r="J126" s="85"/>
      <c r="K126" s="85"/>
    </row>
    <row r="127" customHeight="1" spans="1:11">
      <c r="A127" s="84"/>
      <c r="B127" s="124">
        <f>IF(AND($D127&gt;=工资结算表!$M$2,$D127&lt;=工资结算表!$O$2,$F127=工资结算表!$C$2),1,0)</f>
        <v>0</v>
      </c>
      <c r="C127" s="124">
        <f>COUNTIF($B$3:$B127,1)</f>
        <v>2</v>
      </c>
      <c r="D127" s="85"/>
      <c r="E127" s="85"/>
      <c r="F127" s="85"/>
      <c r="G127" s="85"/>
      <c r="H127" s="85"/>
      <c r="I127" s="85"/>
      <c r="J127" s="85"/>
      <c r="K127" s="85"/>
    </row>
    <row r="128" customHeight="1" spans="1:11">
      <c r="A128" s="84"/>
      <c r="B128" s="124">
        <f>IF(AND($D128&gt;=工资结算表!$M$2,$D128&lt;=工资结算表!$O$2,$F128=工资结算表!$C$2),1,0)</f>
        <v>0</v>
      </c>
      <c r="C128" s="124">
        <f>COUNTIF($B$3:$B128,1)</f>
        <v>2</v>
      </c>
      <c r="D128" s="85"/>
      <c r="E128" s="85"/>
      <c r="F128" s="85"/>
      <c r="G128" s="85"/>
      <c r="H128" s="85"/>
      <c r="I128" s="85"/>
      <c r="J128" s="85"/>
      <c r="K128" s="85"/>
    </row>
    <row r="129" customHeight="1" spans="1:11">
      <c r="A129" s="84"/>
      <c r="B129" s="124">
        <f>IF(AND($D129&gt;=工资结算表!$M$2,$D129&lt;=工资结算表!$O$2,$F129=工资结算表!$C$2),1,0)</f>
        <v>0</v>
      </c>
      <c r="C129" s="124">
        <f>COUNTIF($B$3:$B129,1)</f>
        <v>2</v>
      </c>
      <c r="D129" s="85"/>
      <c r="E129" s="85"/>
      <c r="F129" s="85"/>
      <c r="G129" s="85"/>
      <c r="H129" s="85"/>
      <c r="I129" s="85"/>
      <c r="J129" s="85"/>
      <c r="K129" s="85"/>
    </row>
    <row r="130" customHeight="1" spans="1:11">
      <c r="A130" s="84"/>
      <c r="B130" s="124">
        <f>IF(AND($D130&gt;=工资结算表!$M$2,$D130&lt;=工资结算表!$O$2,$F130=工资结算表!$C$2),1,0)</f>
        <v>0</v>
      </c>
      <c r="C130" s="124">
        <f>COUNTIF($B$3:$B130,1)</f>
        <v>2</v>
      </c>
      <c r="D130" s="85"/>
      <c r="E130" s="85"/>
      <c r="F130" s="85"/>
      <c r="G130" s="85"/>
      <c r="H130" s="85"/>
      <c r="I130" s="85"/>
      <c r="J130" s="85"/>
      <c r="K130" s="85"/>
    </row>
    <row r="131" customHeight="1" spans="1:11">
      <c r="A131" s="84"/>
      <c r="B131" s="124">
        <f>IF(AND($D131&gt;=工资结算表!$M$2,$D131&lt;=工资结算表!$O$2,$F131=工资结算表!$C$2),1,0)</f>
        <v>0</v>
      </c>
      <c r="C131" s="124">
        <f>COUNTIF($B$3:$B131,1)</f>
        <v>2</v>
      </c>
      <c r="D131" s="85"/>
      <c r="E131" s="85"/>
      <c r="F131" s="85"/>
      <c r="G131" s="85"/>
      <c r="H131" s="85"/>
      <c r="I131" s="85"/>
      <c r="J131" s="85"/>
      <c r="K131" s="85"/>
    </row>
    <row r="132" customHeight="1" spans="1:11">
      <c r="A132" s="84"/>
      <c r="B132" s="124">
        <f>IF(AND($D132&gt;=工资结算表!$M$2,$D132&lt;=工资结算表!$O$2,$F132=工资结算表!$C$2),1,0)</f>
        <v>0</v>
      </c>
      <c r="C132" s="124">
        <f>COUNTIF($B$3:$B132,1)</f>
        <v>2</v>
      </c>
      <c r="D132" s="85"/>
      <c r="E132" s="85"/>
      <c r="F132" s="85"/>
      <c r="G132" s="85"/>
      <c r="H132" s="85"/>
      <c r="I132" s="85"/>
      <c r="J132" s="85"/>
      <c r="K132" s="85"/>
    </row>
    <row r="133" customHeight="1" spans="1:11">
      <c r="A133" s="84"/>
      <c r="B133" s="124">
        <f>IF(AND($D133&gt;=工资结算表!$M$2,$D133&lt;=工资结算表!$O$2,$F133=工资结算表!$C$2),1,0)</f>
        <v>0</v>
      </c>
      <c r="C133" s="124">
        <f>COUNTIF($B$3:$B133,1)</f>
        <v>2</v>
      </c>
      <c r="D133" s="85"/>
      <c r="E133" s="85"/>
      <c r="F133" s="85"/>
      <c r="G133" s="85"/>
      <c r="H133" s="85"/>
      <c r="I133" s="85"/>
      <c r="J133" s="85"/>
      <c r="K133" s="85"/>
    </row>
    <row r="134" customHeight="1" spans="1:11">
      <c r="A134" s="84"/>
      <c r="B134" s="124">
        <f>IF(AND($D134&gt;=工资结算表!$M$2,$D134&lt;=工资结算表!$O$2,$F134=工资结算表!$C$2),1,0)</f>
        <v>0</v>
      </c>
      <c r="C134" s="124">
        <f>COUNTIF($B$3:$B134,1)</f>
        <v>2</v>
      </c>
      <c r="D134" s="85"/>
      <c r="E134" s="85"/>
      <c r="F134" s="85"/>
      <c r="G134" s="85"/>
      <c r="H134" s="85"/>
      <c r="I134" s="85"/>
      <c r="J134" s="85"/>
      <c r="K134" s="85"/>
    </row>
    <row r="135" customHeight="1" spans="1:11">
      <c r="A135" s="84"/>
      <c r="B135" s="124">
        <f>IF(AND($D135&gt;=工资结算表!$M$2,$D135&lt;=工资结算表!$O$2,$F135=工资结算表!$C$2),1,0)</f>
        <v>0</v>
      </c>
      <c r="C135" s="124">
        <f>COUNTIF($B$3:$B135,1)</f>
        <v>2</v>
      </c>
      <c r="D135" s="85"/>
      <c r="E135" s="85"/>
      <c r="F135" s="85"/>
      <c r="G135" s="85"/>
      <c r="H135" s="85"/>
      <c r="I135" s="85"/>
      <c r="J135" s="85"/>
      <c r="K135" s="85"/>
    </row>
    <row r="136" customHeight="1" spans="1:11">
      <c r="A136" s="84"/>
      <c r="B136" s="124">
        <f>IF(AND($D136&gt;=工资结算表!$M$2,$D136&lt;=工资结算表!$O$2,$F136=工资结算表!$C$2),1,0)</f>
        <v>0</v>
      </c>
      <c r="C136" s="124">
        <f>COUNTIF($B$3:$B136,1)</f>
        <v>2</v>
      </c>
      <c r="D136" s="85"/>
      <c r="E136" s="85"/>
      <c r="F136" s="85"/>
      <c r="G136" s="85"/>
      <c r="H136" s="85"/>
      <c r="I136" s="85"/>
      <c r="J136" s="85"/>
      <c r="K136" s="85"/>
    </row>
    <row r="137" customHeight="1" spans="1:11">
      <c r="A137" s="84"/>
      <c r="B137" s="124">
        <f>IF(AND($D137&gt;=工资结算表!$M$2,$D137&lt;=工资结算表!$O$2,$F137=工资结算表!$C$2),1,0)</f>
        <v>0</v>
      </c>
      <c r="C137" s="124">
        <f>COUNTIF($B$3:$B137,1)</f>
        <v>2</v>
      </c>
      <c r="D137" s="85"/>
      <c r="E137" s="85"/>
      <c r="F137" s="85"/>
      <c r="G137" s="85"/>
      <c r="H137" s="85"/>
      <c r="I137" s="85"/>
      <c r="J137" s="85"/>
      <c r="K137" s="85"/>
    </row>
    <row r="138" customHeight="1" spans="1:11">
      <c r="A138" s="84"/>
      <c r="B138" s="124">
        <f>IF(AND($D138&gt;=工资结算表!$M$2,$D138&lt;=工资结算表!$O$2,$F138=工资结算表!$C$2),1,0)</f>
        <v>0</v>
      </c>
      <c r="C138" s="124">
        <f>COUNTIF($B$3:$B138,1)</f>
        <v>2</v>
      </c>
      <c r="D138" s="85"/>
      <c r="E138" s="85"/>
      <c r="F138" s="85"/>
      <c r="G138" s="85"/>
      <c r="H138" s="85"/>
      <c r="I138" s="85"/>
      <c r="J138" s="85"/>
      <c r="K138" s="85"/>
    </row>
    <row r="139" customHeight="1" spans="1:11">
      <c r="A139" s="84"/>
      <c r="B139" s="124">
        <f>IF(AND($D139&gt;=工资结算表!$M$2,$D139&lt;=工资结算表!$O$2,$F139=工资结算表!$C$2),1,0)</f>
        <v>0</v>
      </c>
      <c r="C139" s="124">
        <f>COUNTIF($B$3:$B139,1)</f>
        <v>2</v>
      </c>
      <c r="D139" s="85"/>
      <c r="E139" s="85"/>
      <c r="F139" s="85"/>
      <c r="G139" s="85"/>
      <c r="H139" s="85"/>
      <c r="I139" s="85"/>
      <c r="J139" s="85"/>
      <c r="K139" s="85"/>
    </row>
    <row r="140" customHeight="1" spans="1:11">
      <c r="A140" s="84"/>
      <c r="B140" s="124">
        <f>IF(AND($D140&gt;=工资结算表!$M$2,$D140&lt;=工资结算表!$O$2,$F140=工资结算表!$C$2),1,0)</f>
        <v>0</v>
      </c>
      <c r="C140" s="124">
        <f>COUNTIF($B$3:$B140,1)</f>
        <v>2</v>
      </c>
      <c r="D140" s="85"/>
      <c r="E140" s="85"/>
      <c r="F140" s="85"/>
      <c r="G140" s="85"/>
      <c r="H140" s="85"/>
      <c r="I140" s="85"/>
      <c r="J140" s="85"/>
      <c r="K140" s="85"/>
    </row>
    <row r="141" customHeight="1" spans="1:11">
      <c r="A141" s="84"/>
      <c r="B141" s="124">
        <f>IF(AND($D141&gt;=工资结算表!$M$2,$D141&lt;=工资结算表!$O$2,$F141=工资结算表!$C$2),1,0)</f>
        <v>0</v>
      </c>
      <c r="C141" s="124">
        <f>COUNTIF($B$3:$B141,1)</f>
        <v>2</v>
      </c>
      <c r="D141" s="85"/>
      <c r="E141" s="85"/>
      <c r="F141" s="85"/>
      <c r="G141" s="85"/>
      <c r="H141" s="85"/>
      <c r="I141" s="85"/>
      <c r="J141" s="85"/>
      <c r="K141" s="85"/>
    </row>
    <row r="142" customHeight="1" spans="1:11">
      <c r="A142" s="84"/>
      <c r="B142" s="124">
        <f>IF(AND($D142&gt;=工资结算表!$M$2,$D142&lt;=工资结算表!$O$2,$F142=工资结算表!$C$2),1,0)</f>
        <v>0</v>
      </c>
      <c r="C142" s="124">
        <f>COUNTIF($B$3:$B142,1)</f>
        <v>2</v>
      </c>
      <c r="D142" s="85"/>
      <c r="E142" s="85"/>
      <c r="F142" s="85"/>
      <c r="G142" s="85"/>
      <c r="H142" s="85"/>
      <c r="I142" s="85"/>
      <c r="J142" s="85"/>
      <c r="K142" s="85"/>
    </row>
    <row r="143" customHeight="1" spans="1:11">
      <c r="A143" s="84"/>
      <c r="B143" s="124">
        <f>IF(AND($D143&gt;=工资结算表!$M$2,$D143&lt;=工资结算表!$O$2,$F143=工资结算表!$C$2),1,0)</f>
        <v>0</v>
      </c>
      <c r="C143" s="124">
        <f>COUNTIF($B$3:$B143,1)</f>
        <v>2</v>
      </c>
      <c r="D143" s="85"/>
      <c r="E143" s="85"/>
      <c r="F143" s="85"/>
      <c r="G143" s="85"/>
      <c r="H143" s="85"/>
      <c r="I143" s="85"/>
      <c r="J143" s="85"/>
      <c r="K143" s="85"/>
    </row>
    <row r="144" customHeight="1" spans="1:11">
      <c r="A144" s="84"/>
      <c r="B144" s="124">
        <f>IF(AND($D144&gt;=工资结算表!$M$2,$D144&lt;=工资结算表!$O$2,$F144=工资结算表!$C$2),1,0)</f>
        <v>0</v>
      </c>
      <c r="C144" s="124">
        <f>COUNTIF($B$3:$B144,1)</f>
        <v>2</v>
      </c>
      <c r="D144" s="85"/>
      <c r="E144" s="85"/>
      <c r="F144" s="85"/>
      <c r="G144" s="85"/>
      <c r="H144" s="85"/>
      <c r="I144" s="85"/>
      <c r="J144" s="85"/>
      <c r="K144" s="85"/>
    </row>
    <row r="145" customHeight="1" spans="1:11">
      <c r="A145" s="84"/>
      <c r="B145" s="124">
        <f>IF(AND($D145&gt;=工资结算表!$M$2,$D145&lt;=工资结算表!$O$2,$F145=工资结算表!$C$2),1,0)</f>
        <v>0</v>
      </c>
      <c r="C145" s="124">
        <f>COUNTIF($B$3:$B145,1)</f>
        <v>2</v>
      </c>
      <c r="D145" s="85"/>
      <c r="E145" s="85"/>
      <c r="F145" s="85"/>
      <c r="G145" s="85"/>
      <c r="H145" s="85"/>
      <c r="I145" s="85"/>
      <c r="J145" s="85"/>
      <c r="K145" s="85"/>
    </row>
    <row r="146" customHeight="1" spans="1:11">
      <c r="A146" s="84"/>
      <c r="B146" s="124">
        <f>IF(AND($D146&gt;=工资结算表!$M$2,$D146&lt;=工资结算表!$O$2,$F146=工资结算表!$C$2),1,0)</f>
        <v>0</v>
      </c>
      <c r="C146" s="124">
        <f>COUNTIF($B$3:$B146,1)</f>
        <v>2</v>
      </c>
      <c r="D146" s="85"/>
      <c r="E146" s="85"/>
      <c r="F146" s="85"/>
      <c r="G146" s="85"/>
      <c r="H146" s="85"/>
      <c r="I146" s="85"/>
      <c r="J146" s="85"/>
      <c r="K146" s="85"/>
    </row>
    <row r="147" customHeight="1" spans="1:11">
      <c r="A147" s="84"/>
      <c r="B147" s="124">
        <f>IF(AND($D147&gt;=工资结算表!$M$2,$D147&lt;=工资结算表!$O$2,$F147=工资结算表!$C$2),1,0)</f>
        <v>0</v>
      </c>
      <c r="C147" s="124">
        <f>COUNTIF($B$3:$B147,1)</f>
        <v>2</v>
      </c>
      <c r="D147" s="85"/>
      <c r="E147" s="85"/>
      <c r="F147" s="85"/>
      <c r="G147" s="85"/>
      <c r="H147" s="85"/>
      <c r="I147" s="85"/>
      <c r="J147" s="85"/>
      <c r="K147" s="85"/>
    </row>
    <row r="148" customHeight="1" spans="1:11">
      <c r="A148" s="84"/>
      <c r="B148" s="124">
        <f>IF(AND($D148&gt;=工资结算表!$M$2,$D148&lt;=工资结算表!$O$2,$F148=工资结算表!$C$2),1,0)</f>
        <v>0</v>
      </c>
      <c r="C148" s="124">
        <f>COUNTIF($B$3:$B148,1)</f>
        <v>2</v>
      </c>
      <c r="D148" s="85"/>
      <c r="E148" s="85"/>
      <c r="F148" s="85"/>
      <c r="G148" s="85"/>
      <c r="H148" s="85"/>
      <c r="I148" s="85"/>
      <c r="J148" s="85"/>
      <c r="K148" s="85"/>
    </row>
    <row r="149" customHeight="1" spans="1:11">
      <c r="A149" s="84"/>
      <c r="B149" s="124">
        <f>IF(AND($D149&gt;=工资结算表!$M$2,$D149&lt;=工资结算表!$O$2,$F149=工资结算表!$C$2),1,0)</f>
        <v>0</v>
      </c>
      <c r="C149" s="124">
        <f>COUNTIF($B$3:$B149,1)</f>
        <v>2</v>
      </c>
      <c r="D149" s="85"/>
      <c r="E149" s="85"/>
      <c r="F149" s="85"/>
      <c r="G149" s="85"/>
      <c r="H149" s="85"/>
      <c r="I149" s="85"/>
      <c r="J149" s="85"/>
      <c r="K149" s="85"/>
    </row>
    <row r="150" customHeight="1" spans="1:11">
      <c r="A150" s="84"/>
      <c r="B150" s="124">
        <f>IF(AND($D150&gt;=工资结算表!$M$2,$D150&lt;=工资结算表!$O$2,$F150=工资结算表!$C$2),1,0)</f>
        <v>0</v>
      </c>
      <c r="C150" s="124">
        <f>COUNTIF($B$3:$B150,1)</f>
        <v>2</v>
      </c>
      <c r="D150" s="85"/>
      <c r="E150" s="85"/>
      <c r="F150" s="85"/>
      <c r="G150" s="85"/>
      <c r="H150" s="85"/>
      <c r="I150" s="85"/>
      <c r="J150" s="85"/>
      <c r="K150" s="85"/>
    </row>
    <row r="151" customHeight="1" spans="1:11">
      <c r="A151" s="84"/>
      <c r="B151" s="124">
        <f>IF(AND($D151&gt;=工资结算表!$M$2,$D151&lt;=工资结算表!$O$2,$F151=工资结算表!$C$2),1,0)</f>
        <v>0</v>
      </c>
      <c r="C151" s="124">
        <f>COUNTIF($B$3:$B151,1)</f>
        <v>2</v>
      </c>
      <c r="D151" s="85"/>
      <c r="E151" s="85"/>
      <c r="F151" s="85"/>
      <c r="G151" s="85"/>
      <c r="H151" s="85"/>
      <c r="I151" s="85"/>
      <c r="J151" s="85"/>
      <c r="K151" s="85"/>
    </row>
    <row r="152" customHeight="1" spans="1:11">
      <c r="A152" s="84"/>
      <c r="B152" s="124">
        <f>IF(AND($D152&gt;=工资结算表!$M$2,$D152&lt;=工资结算表!$O$2,$F152=工资结算表!$C$2),1,0)</f>
        <v>0</v>
      </c>
      <c r="C152" s="124">
        <f>COUNTIF($B$3:$B152,1)</f>
        <v>2</v>
      </c>
      <c r="D152" s="85"/>
      <c r="E152" s="85"/>
      <c r="F152" s="85"/>
      <c r="G152" s="85"/>
      <c r="H152" s="85"/>
      <c r="I152" s="85"/>
      <c r="J152" s="85"/>
      <c r="K152" s="85"/>
    </row>
    <row r="153" customHeight="1" spans="1:11">
      <c r="A153" s="84"/>
      <c r="B153" s="124">
        <f>IF(AND($D153&gt;=工资结算表!$M$2,$D153&lt;=工资结算表!$O$2,$F153=工资结算表!$C$2),1,0)</f>
        <v>0</v>
      </c>
      <c r="C153" s="124">
        <f>COUNTIF($B$3:$B153,1)</f>
        <v>2</v>
      </c>
      <c r="D153" s="85"/>
      <c r="E153" s="85"/>
      <c r="F153" s="85"/>
      <c r="G153" s="85"/>
      <c r="H153" s="85"/>
      <c r="I153" s="85"/>
      <c r="J153" s="85"/>
      <c r="K153" s="85"/>
    </row>
    <row r="154" customHeight="1" spans="1:11">
      <c r="A154" s="84"/>
      <c r="B154" s="124">
        <f>IF(AND($D154&gt;=工资结算表!$M$2,$D154&lt;=工资结算表!$O$2,$F154=工资结算表!$C$2),1,0)</f>
        <v>0</v>
      </c>
      <c r="C154" s="124">
        <f>COUNTIF($B$3:$B154,1)</f>
        <v>2</v>
      </c>
      <c r="D154" s="85"/>
      <c r="E154" s="85"/>
      <c r="F154" s="85"/>
      <c r="G154" s="85"/>
      <c r="H154" s="85"/>
      <c r="I154" s="85"/>
      <c r="J154" s="85"/>
      <c r="K154" s="85"/>
    </row>
    <row r="155" customHeight="1" spans="1:11">
      <c r="A155" s="84"/>
      <c r="B155" s="124">
        <f>IF(AND($D155&gt;=工资结算表!$M$2,$D155&lt;=工资结算表!$O$2,$F155=工资结算表!$C$2),1,0)</f>
        <v>0</v>
      </c>
      <c r="C155" s="124">
        <f>COUNTIF($B$3:$B155,1)</f>
        <v>2</v>
      </c>
      <c r="D155" s="85"/>
      <c r="E155" s="85"/>
      <c r="F155" s="85"/>
      <c r="G155" s="85"/>
      <c r="H155" s="85"/>
      <c r="I155" s="85"/>
      <c r="J155" s="85"/>
      <c r="K155" s="85"/>
    </row>
    <row r="156" customHeight="1" spans="1:11">
      <c r="A156" s="84"/>
      <c r="B156" s="124">
        <f>IF(AND($D156&gt;=工资结算表!$M$2,$D156&lt;=工资结算表!$O$2,$F156=工资结算表!$C$2),1,0)</f>
        <v>0</v>
      </c>
      <c r="C156" s="124">
        <f>COUNTIF($B$3:$B156,1)</f>
        <v>2</v>
      </c>
      <c r="D156" s="85"/>
      <c r="E156" s="85"/>
      <c r="F156" s="85"/>
      <c r="G156" s="85"/>
      <c r="H156" s="85"/>
      <c r="I156" s="85"/>
      <c r="J156" s="85"/>
      <c r="K156" s="85"/>
    </row>
    <row r="157" customHeight="1" spans="1:11">
      <c r="A157" s="84"/>
      <c r="B157" s="124">
        <f>IF(AND($D157&gt;=工资结算表!$M$2,$D157&lt;=工资结算表!$O$2,$F157=工资结算表!$C$2),1,0)</f>
        <v>0</v>
      </c>
      <c r="C157" s="124">
        <f>COUNTIF($B$3:$B157,1)</f>
        <v>2</v>
      </c>
      <c r="D157" s="85"/>
      <c r="E157" s="85"/>
      <c r="F157" s="85"/>
      <c r="G157" s="85"/>
      <c r="H157" s="85"/>
      <c r="I157" s="85"/>
      <c r="J157" s="85"/>
      <c r="K157" s="85"/>
    </row>
    <row r="158" customHeight="1" spans="1:11">
      <c r="A158" s="84"/>
      <c r="B158" s="124">
        <f>IF(AND($D158&gt;=工资结算表!$M$2,$D158&lt;=工资结算表!$O$2,$F158=工资结算表!$C$2),1,0)</f>
        <v>0</v>
      </c>
      <c r="C158" s="124">
        <f>COUNTIF($B$3:$B158,1)</f>
        <v>2</v>
      </c>
      <c r="D158" s="85"/>
      <c r="E158" s="85"/>
      <c r="F158" s="85"/>
      <c r="G158" s="85"/>
      <c r="H158" s="85"/>
      <c r="I158" s="85"/>
      <c r="J158" s="85"/>
      <c r="K158" s="85"/>
    </row>
    <row r="159" customHeight="1" spans="1:11">
      <c r="A159" s="84"/>
      <c r="B159" s="124">
        <f>IF(AND($D159&gt;=工资结算表!$M$2,$D159&lt;=工资结算表!$O$2,$F159=工资结算表!$C$2),1,0)</f>
        <v>0</v>
      </c>
      <c r="C159" s="124">
        <f>COUNTIF($B$3:$B159,1)</f>
        <v>2</v>
      </c>
      <c r="D159" s="85"/>
      <c r="E159" s="85"/>
      <c r="F159" s="85"/>
      <c r="G159" s="85"/>
      <c r="H159" s="85"/>
      <c r="I159" s="85"/>
      <c r="J159" s="85"/>
      <c r="K159" s="85"/>
    </row>
    <row r="160" customHeight="1" spans="1:11">
      <c r="A160" s="84"/>
      <c r="B160" s="124">
        <f>IF(AND($D160&gt;=工资结算表!$M$2,$D160&lt;=工资结算表!$O$2,$F160=工资结算表!$C$2),1,0)</f>
        <v>0</v>
      </c>
      <c r="C160" s="124">
        <f>COUNTIF($B$3:$B160,1)</f>
        <v>2</v>
      </c>
      <c r="D160" s="85"/>
      <c r="E160" s="85"/>
      <c r="F160" s="85"/>
      <c r="G160" s="85"/>
      <c r="H160" s="85"/>
      <c r="I160" s="85"/>
      <c r="J160" s="85"/>
      <c r="K160" s="85"/>
    </row>
    <row r="161" customHeight="1" spans="1:11">
      <c r="A161" s="84"/>
      <c r="B161" s="124">
        <f>IF(AND($D161&gt;=工资结算表!$M$2,$D161&lt;=工资结算表!$O$2,$F161=工资结算表!$C$2),1,0)</f>
        <v>0</v>
      </c>
      <c r="C161" s="124">
        <f>COUNTIF($B$3:$B161,1)</f>
        <v>2</v>
      </c>
      <c r="D161" s="85"/>
      <c r="E161" s="85"/>
      <c r="F161" s="85"/>
      <c r="G161" s="85"/>
      <c r="H161" s="85"/>
      <c r="I161" s="85"/>
      <c r="J161" s="85"/>
      <c r="K161" s="85"/>
    </row>
    <row r="162" customHeight="1" spans="1:11">
      <c r="A162" s="84"/>
      <c r="B162" s="124">
        <f>IF(AND($D162&gt;=工资结算表!$M$2,$D162&lt;=工资结算表!$O$2,$F162=工资结算表!$C$2),1,0)</f>
        <v>0</v>
      </c>
      <c r="C162" s="124">
        <f>COUNTIF($B$3:$B162,1)</f>
        <v>2</v>
      </c>
      <c r="D162" s="85"/>
      <c r="E162" s="85"/>
      <c r="F162" s="85"/>
      <c r="G162" s="85"/>
      <c r="H162" s="85"/>
      <c r="I162" s="85"/>
      <c r="J162" s="85"/>
      <c r="K162" s="85"/>
    </row>
    <row r="163" customHeight="1" spans="1:11">
      <c r="A163" s="84"/>
      <c r="B163" s="124">
        <f>IF(AND($D163&gt;=工资结算表!$M$2,$D163&lt;=工资结算表!$O$2,$F163=工资结算表!$C$2),1,0)</f>
        <v>0</v>
      </c>
      <c r="C163" s="124">
        <f>COUNTIF($B$3:$B163,1)</f>
        <v>2</v>
      </c>
      <c r="D163" s="85"/>
      <c r="E163" s="85"/>
      <c r="F163" s="85"/>
      <c r="G163" s="85"/>
      <c r="H163" s="85"/>
      <c r="I163" s="85"/>
      <c r="J163" s="85"/>
      <c r="K163" s="85"/>
    </row>
    <row r="164" customHeight="1" spans="1:11">
      <c r="A164" s="84"/>
      <c r="B164" s="124">
        <f>IF(AND($D164&gt;=工资结算表!$M$2,$D164&lt;=工资结算表!$O$2,$F164=工资结算表!$C$2),1,0)</f>
        <v>0</v>
      </c>
      <c r="C164" s="124">
        <f>COUNTIF($B$3:$B164,1)</f>
        <v>2</v>
      </c>
      <c r="D164" s="85"/>
      <c r="E164" s="85"/>
      <c r="F164" s="85"/>
      <c r="G164" s="85"/>
      <c r="H164" s="85"/>
      <c r="I164" s="85"/>
      <c r="J164" s="85"/>
      <c r="K164" s="85"/>
    </row>
    <row r="165" customHeight="1" spans="1:11">
      <c r="A165" s="84"/>
      <c r="B165" s="124">
        <f>IF(AND($D165&gt;=工资结算表!$M$2,$D165&lt;=工资结算表!$O$2,$F165=工资结算表!$C$2),1,0)</f>
        <v>0</v>
      </c>
      <c r="C165" s="124">
        <f>COUNTIF($B$3:$B165,1)</f>
        <v>2</v>
      </c>
      <c r="D165" s="85"/>
      <c r="E165" s="85"/>
      <c r="F165" s="85"/>
      <c r="G165" s="85"/>
      <c r="H165" s="85"/>
      <c r="I165" s="85"/>
      <c r="J165" s="85"/>
      <c r="K165" s="85"/>
    </row>
    <row r="166" customHeight="1" spans="1:11">
      <c r="A166" s="84"/>
      <c r="B166" s="124">
        <f>IF(AND($D166&gt;=工资结算表!$M$2,$D166&lt;=工资结算表!$O$2,$F166=工资结算表!$C$2),1,0)</f>
        <v>0</v>
      </c>
      <c r="C166" s="124">
        <f>COUNTIF($B$3:$B166,1)</f>
        <v>2</v>
      </c>
      <c r="D166" s="85"/>
      <c r="E166" s="85"/>
      <c r="F166" s="85"/>
      <c r="G166" s="85"/>
      <c r="H166" s="85"/>
      <c r="I166" s="85"/>
      <c r="J166" s="85"/>
      <c r="K166" s="85"/>
    </row>
    <row r="167" customHeight="1" spans="1:11">
      <c r="A167" s="84"/>
      <c r="B167" s="124">
        <f>IF(AND($D167&gt;=工资结算表!$M$2,$D167&lt;=工资结算表!$O$2,$F167=工资结算表!$C$2),1,0)</f>
        <v>0</v>
      </c>
      <c r="C167" s="124">
        <f>COUNTIF($B$3:$B167,1)</f>
        <v>2</v>
      </c>
      <c r="D167" s="85"/>
      <c r="E167" s="85"/>
      <c r="F167" s="85"/>
      <c r="G167" s="85"/>
      <c r="H167" s="85"/>
      <c r="I167" s="85"/>
      <c r="J167" s="85"/>
      <c r="K167" s="85"/>
    </row>
    <row r="168" customHeight="1" spans="1:11">
      <c r="A168" s="84"/>
      <c r="B168" s="124">
        <f>IF(AND($D168&gt;=工资结算表!$M$2,$D168&lt;=工资结算表!$O$2,$F168=工资结算表!$C$2),1,0)</f>
        <v>0</v>
      </c>
      <c r="C168" s="124">
        <f>COUNTIF($B$3:$B168,1)</f>
        <v>2</v>
      </c>
      <c r="D168" s="85"/>
      <c r="E168" s="85"/>
      <c r="F168" s="85"/>
      <c r="G168" s="85"/>
      <c r="H168" s="85"/>
      <c r="I168" s="85"/>
      <c r="J168" s="85"/>
      <c r="K168" s="85"/>
    </row>
    <row r="169" customHeight="1" spans="1:11">
      <c r="A169" s="84"/>
      <c r="B169" s="124">
        <f>IF(AND($D169&gt;=工资结算表!$M$2,$D169&lt;=工资结算表!$O$2,$F169=工资结算表!$C$2),1,0)</f>
        <v>0</v>
      </c>
      <c r="C169" s="124">
        <f>COUNTIF($B$3:$B169,1)</f>
        <v>2</v>
      </c>
      <c r="D169" s="85"/>
      <c r="E169" s="85"/>
      <c r="F169" s="85"/>
      <c r="G169" s="85"/>
      <c r="H169" s="85"/>
      <c r="I169" s="85"/>
      <c r="J169" s="85"/>
      <c r="K169" s="85"/>
    </row>
    <row r="170" customHeight="1" spans="1:11">
      <c r="A170" s="84"/>
      <c r="B170" s="124">
        <f>IF(AND($D170&gt;=工资结算表!$M$2,$D170&lt;=工资结算表!$O$2,$F170=工资结算表!$C$2),1,0)</f>
        <v>0</v>
      </c>
      <c r="C170" s="124">
        <f>COUNTIF($B$3:$B170,1)</f>
        <v>2</v>
      </c>
      <c r="D170" s="85"/>
      <c r="E170" s="85"/>
      <c r="F170" s="85"/>
      <c r="G170" s="85"/>
      <c r="H170" s="85"/>
      <c r="I170" s="85"/>
      <c r="J170" s="85"/>
      <c r="K170" s="85"/>
    </row>
    <row r="171" customHeight="1" spans="1:11">
      <c r="A171" s="84"/>
      <c r="B171" s="124">
        <f>IF(AND($D171&gt;=工资结算表!$M$2,$D171&lt;=工资结算表!$O$2,$F171=工资结算表!$C$2),1,0)</f>
        <v>0</v>
      </c>
      <c r="C171" s="124">
        <f>COUNTIF($B$3:$B171,1)</f>
        <v>2</v>
      </c>
      <c r="D171" s="85"/>
      <c r="E171" s="85"/>
      <c r="F171" s="85"/>
      <c r="G171" s="85"/>
      <c r="H171" s="85"/>
      <c r="I171" s="85"/>
      <c r="J171" s="85"/>
      <c r="K171" s="85"/>
    </row>
    <row r="172" customHeight="1" spans="1:11">
      <c r="A172" s="84"/>
      <c r="B172" s="124">
        <f>IF(AND($D172&gt;=工资结算表!$M$2,$D172&lt;=工资结算表!$O$2,$F172=工资结算表!$C$2),1,0)</f>
        <v>0</v>
      </c>
      <c r="C172" s="124">
        <f>COUNTIF($B$3:$B172,1)</f>
        <v>2</v>
      </c>
      <c r="D172" s="85"/>
      <c r="E172" s="85"/>
      <c r="F172" s="85"/>
      <c r="G172" s="85"/>
      <c r="H172" s="85"/>
      <c r="I172" s="85"/>
      <c r="J172" s="85"/>
      <c r="K172" s="85"/>
    </row>
    <row r="173" customHeight="1" spans="1:11">
      <c r="A173" s="84"/>
      <c r="B173" s="124">
        <f>IF(AND($D173&gt;=工资结算表!$M$2,$D173&lt;=工资结算表!$O$2,$F173=工资结算表!$C$2),1,0)</f>
        <v>0</v>
      </c>
      <c r="C173" s="124">
        <f>COUNTIF($B$3:$B173,1)</f>
        <v>2</v>
      </c>
      <c r="D173" s="85"/>
      <c r="E173" s="85"/>
      <c r="F173" s="85"/>
      <c r="G173" s="85"/>
      <c r="H173" s="85"/>
      <c r="I173" s="85"/>
      <c r="J173" s="85"/>
      <c r="K173" s="85"/>
    </row>
    <row r="174" customHeight="1" spans="1:11">
      <c r="A174" s="84"/>
      <c r="B174" s="124">
        <f>IF(AND($D174&gt;=工资结算表!$M$2,$D174&lt;=工资结算表!$O$2,$F174=工资结算表!$C$2),1,0)</f>
        <v>0</v>
      </c>
      <c r="C174" s="124">
        <f>COUNTIF($B$3:$B174,1)</f>
        <v>2</v>
      </c>
      <c r="D174" s="85"/>
      <c r="E174" s="85"/>
      <c r="F174" s="85"/>
      <c r="G174" s="85"/>
      <c r="H174" s="85"/>
      <c r="I174" s="85"/>
      <c r="J174" s="85"/>
      <c r="K174" s="85"/>
    </row>
    <row r="175" customHeight="1" spans="1:11">
      <c r="A175" s="84"/>
      <c r="B175" s="124">
        <f>IF(AND($D175&gt;=工资结算表!$M$2,$D175&lt;=工资结算表!$O$2,$F175=工资结算表!$C$2),1,0)</f>
        <v>0</v>
      </c>
      <c r="C175" s="124">
        <f>COUNTIF($B$3:$B175,1)</f>
        <v>2</v>
      </c>
      <c r="D175" s="85"/>
      <c r="E175" s="85"/>
      <c r="F175" s="85"/>
      <c r="G175" s="85"/>
      <c r="H175" s="85"/>
      <c r="I175" s="85"/>
      <c r="J175" s="85"/>
      <c r="K175" s="85"/>
    </row>
    <row r="176" customHeight="1" spans="1:11">
      <c r="A176" s="84"/>
      <c r="B176" s="124">
        <f>IF(AND($D176&gt;=工资结算表!$M$2,$D176&lt;=工资结算表!$O$2,$F176=工资结算表!$C$2),1,0)</f>
        <v>0</v>
      </c>
      <c r="C176" s="124">
        <f>COUNTIF($B$3:$B176,1)</f>
        <v>2</v>
      </c>
      <c r="D176" s="85"/>
      <c r="E176" s="85"/>
      <c r="F176" s="85"/>
      <c r="G176" s="85"/>
      <c r="H176" s="85"/>
      <c r="I176" s="85"/>
      <c r="J176" s="85"/>
      <c r="K176" s="85"/>
    </row>
    <row r="177" customHeight="1" spans="1:11">
      <c r="A177" s="84"/>
      <c r="B177" s="124">
        <f>IF(AND($D177&gt;=工资结算表!$M$2,$D177&lt;=工资结算表!$O$2,$F177=工资结算表!$C$2),1,0)</f>
        <v>0</v>
      </c>
      <c r="C177" s="124">
        <f>COUNTIF($B$3:$B177,1)</f>
        <v>2</v>
      </c>
      <c r="D177" s="85"/>
      <c r="E177" s="85"/>
      <c r="F177" s="85"/>
      <c r="G177" s="85"/>
      <c r="H177" s="85"/>
      <c r="I177" s="85"/>
      <c r="J177" s="85"/>
      <c r="K177" s="85"/>
    </row>
    <row r="178" customHeight="1" spans="1:11">
      <c r="A178" s="84"/>
      <c r="B178" s="124">
        <f>IF(AND($D178&gt;=工资结算表!$M$2,$D178&lt;=工资结算表!$O$2,$F178=工资结算表!$C$2),1,0)</f>
        <v>0</v>
      </c>
      <c r="C178" s="124">
        <f>COUNTIF($B$3:$B178,1)</f>
        <v>2</v>
      </c>
      <c r="D178" s="85"/>
      <c r="E178" s="85"/>
      <c r="F178" s="85"/>
      <c r="G178" s="85"/>
      <c r="H178" s="85"/>
      <c r="I178" s="85"/>
      <c r="J178" s="85"/>
      <c r="K178" s="85"/>
    </row>
    <row r="179" customHeight="1" spans="1:11">
      <c r="A179" s="84"/>
      <c r="B179" s="124">
        <f>IF(AND($D179&gt;=工资结算表!$M$2,$D179&lt;=工资结算表!$O$2,$F179=工资结算表!$C$2),1,0)</f>
        <v>0</v>
      </c>
      <c r="C179" s="124">
        <f>COUNTIF($B$3:$B179,1)</f>
        <v>2</v>
      </c>
      <c r="D179" s="85"/>
      <c r="E179" s="85"/>
      <c r="F179" s="85"/>
      <c r="G179" s="85"/>
      <c r="H179" s="85"/>
      <c r="I179" s="85"/>
      <c r="J179" s="85"/>
      <c r="K179" s="85"/>
    </row>
    <row r="180" customHeight="1" spans="1:11">
      <c r="A180" s="84"/>
      <c r="B180" s="124">
        <f>IF(AND($D180&gt;=工资结算表!$M$2,$D180&lt;=工资结算表!$O$2,$F180=工资结算表!$C$2),1,0)</f>
        <v>0</v>
      </c>
      <c r="C180" s="124">
        <f>COUNTIF($B$3:$B180,1)</f>
        <v>2</v>
      </c>
      <c r="D180" s="85"/>
      <c r="E180" s="85"/>
      <c r="F180" s="85"/>
      <c r="G180" s="85"/>
      <c r="H180" s="85"/>
      <c r="I180" s="85"/>
      <c r="J180" s="85"/>
      <c r="K180" s="85"/>
    </row>
    <row r="181" customHeight="1" spans="1:11">
      <c r="A181" s="84"/>
      <c r="B181" s="124">
        <f>IF(AND($D181&gt;=工资结算表!$M$2,$D181&lt;=工资结算表!$O$2,$F181=工资结算表!$C$2),1,0)</f>
        <v>0</v>
      </c>
      <c r="C181" s="124">
        <f>COUNTIF($B$3:$B181,1)</f>
        <v>2</v>
      </c>
      <c r="D181" s="85"/>
      <c r="E181" s="85"/>
      <c r="F181" s="85"/>
      <c r="G181" s="85"/>
      <c r="H181" s="85"/>
      <c r="I181" s="85"/>
      <c r="J181" s="85"/>
      <c r="K181" s="85"/>
    </row>
    <row r="182" customHeight="1" spans="1:11">
      <c r="A182" s="84"/>
      <c r="B182" s="124">
        <f>IF(AND($D182&gt;=工资结算表!$M$2,$D182&lt;=工资结算表!$O$2,$F182=工资结算表!$C$2),1,0)</f>
        <v>0</v>
      </c>
      <c r="C182" s="124">
        <f>COUNTIF($B$3:$B182,1)</f>
        <v>2</v>
      </c>
      <c r="D182" s="85"/>
      <c r="E182" s="85"/>
      <c r="F182" s="85"/>
      <c r="G182" s="85"/>
      <c r="H182" s="85"/>
      <c r="I182" s="85"/>
      <c r="J182" s="85"/>
      <c r="K182" s="85"/>
    </row>
    <row r="183" customHeight="1" spans="1:11">
      <c r="A183" s="84"/>
      <c r="B183" s="124">
        <f>IF(AND($D183&gt;=工资结算表!$M$2,$D183&lt;=工资结算表!$O$2,$F183=工资结算表!$C$2),1,0)</f>
        <v>0</v>
      </c>
      <c r="C183" s="124">
        <f>COUNTIF($B$3:$B183,1)</f>
        <v>2</v>
      </c>
      <c r="D183" s="85"/>
      <c r="E183" s="85"/>
      <c r="F183" s="85"/>
      <c r="G183" s="85"/>
      <c r="H183" s="85"/>
      <c r="I183" s="85"/>
      <c r="J183" s="85"/>
      <c r="K183" s="85"/>
    </row>
    <row r="184" customHeight="1" spans="1:11">
      <c r="A184" s="84"/>
      <c r="B184" s="124">
        <f>IF(AND($D184&gt;=工资结算表!$M$2,$D184&lt;=工资结算表!$O$2,$F184=工资结算表!$C$2),1,0)</f>
        <v>0</v>
      </c>
      <c r="C184" s="124">
        <f>COUNTIF($B$3:$B184,1)</f>
        <v>2</v>
      </c>
      <c r="D184" s="85"/>
      <c r="E184" s="85"/>
      <c r="F184" s="85"/>
      <c r="G184" s="85"/>
      <c r="H184" s="85"/>
      <c r="I184" s="85"/>
      <c r="J184" s="85"/>
      <c r="K184" s="85"/>
    </row>
    <row r="185" customHeight="1" spans="1:11">
      <c r="A185" s="84"/>
      <c r="B185" s="124">
        <f>IF(AND($D185&gt;=工资结算表!$M$2,$D185&lt;=工资结算表!$O$2,$F185=工资结算表!$C$2),1,0)</f>
        <v>0</v>
      </c>
      <c r="C185" s="124">
        <f>COUNTIF($B$3:$B185,1)</f>
        <v>2</v>
      </c>
      <c r="D185" s="85"/>
      <c r="E185" s="85"/>
      <c r="F185" s="85"/>
      <c r="G185" s="85"/>
      <c r="H185" s="85"/>
      <c r="I185" s="85"/>
      <c r="J185" s="85"/>
      <c r="K185" s="85"/>
    </row>
    <row r="186" customHeight="1" spans="1:11">
      <c r="A186" s="84"/>
      <c r="B186" s="124">
        <f>IF(AND($D186&gt;=工资结算表!$M$2,$D186&lt;=工资结算表!$O$2,$F186=工资结算表!$C$2),1,0)</f>
        <v>0</v>
      </c>
      <c r="C186" s="124">
        <f>COUNTIF($B$3:$B186,1)</f>
        <v>2</v>
      </c>
      <c r="D186" s="85"/>
      <c r="E186" s="85"/>
      <c r="F186" s="85"/>
      <c r="G186" s="85"/>
      <c r="H186" s="85"/>
      <c r="I186" s="85"/>
      <c r="J186" s="85"/>
      <c r="K186" s="85"/>
    </row>
    <row r="187" customHeight="1" spans="1:11">
      <c r="A187" s="84"/>
      <c r="B187" s="124">
        <f>IF(AND($D187&gt;=工资结算表!$M$2,$D187&lt;=工资结算表!$O$2,$F187=工资结算表!$C$2),1,0)</f>
        <v>0</v>
      </c>
      <c r="C187" s="124">
        <f>COUNTIF($B$3:$B187,1)</f>
        <v>2</v>
      </c>
      <c r="D187" s="85"/>
      <c r="E187" s="85"/>
      <c r="F187" s="85"/>
      <c r="G187" s="85"/>
      <c r="H187" s="85"/>
      <c r="I187" s="85"/>
      <c r="J187" s="85"/>
      <c r="K187" s="85"/>
    </row>
    <row r="188" customHeight="1" spans="1:11">
      <c r="A188" s="84"/>
      <c r="B188" s="124">
        <f>IF(AND($D188&gt;=工资结算表!$M$2,$D188&lt;=工资结算表!$O$2,$F188=工资结算表!$C$2),1,0)</f>
        <v>0</v>
      </c>
      <c r="C188" s="124">
        <f>COUNTIF($B$3:$B188,1)</f>
        <v>2</v>
      </c>
      <c r="D188" s="85"/>
      <c r="E188" s="85"/>
      <c r="F188" s="85"/>
      <c r="G188" s="85"/>
      <c r="H188" s="85"/>
      <c r="I188" s="85"/>
      <c r="J188" s="85"/>
      <c r="K188" s="85"/>
    </row>
    <row r="189" customHeight="1" spans="1:11">
      <c r="A189" s="84"/>
      <c r="B189" s="124">
        <f>IF(AND($D189&gt;=工资结算表!$M$2,$D189&lt;=工资结算表!$O$2,$F189=工资结算表!$C$2),1,0)</f>
        <v>0</v>
      </c>
      <c r="C189" s="124">
        <f>COUNTIF($B$3:$B189,1)</f>
        <v>2</v>
      </c>
      <c r="D189" s="85"/>
      <c r="E189" s="85"/>
      <c r="F189" s="85"/>
      <c r="G189" s="85"/>
      <c r="H189" s="85"/>
      <c r="I189" s="85"/>
      <c r="J189" s="85"/>
      <c r="K189" s="85"/>
    </row>
    <row r="190" customHeight="1" spans="1:11">
      <c r="A190" s="84"/>
      <c r="B190" s="124">
        <f>IF(AND($D190&gt;=工资结算表!$M$2,$D190&lt;=工资结算表!$O$2,$F190=工资结算表!$C$2),1,0)</f>
        <v>0</v>
      </c>
      <c r="C190" s="124">
        <f>COUNTIF($B$3:$B190,1)</f>
        <v>2</v>
      </c>
      <c r="D190" s="85"/>
      <c r="E190" s="85"/>
      <c r="F190" s="85"/>
      <c r="G190" s="85"/>
      <c r="H190" s="85"/>
      <c r="I190" s="85"/>
      <c r="J190" s="85"/>
      <c r="K190" s="85"/>
    </row>
    <row r="191" customHeight="1" spans="1:11">
      <c r="A191" s="84"/>
      <c r="B191" s="124">
        <f>IF(AND($D191&gt;=工资结算表!$M$2,$D191&lt;=工资结算表!$O$2,$F191=工资结算表!$C$2),1,0)</f>
        <v>0</v>
      </c>
      <c r="C191" s="124">
        <f>COUNTIF($B$3:$B191,1)</f>
        <v>2</v>
      </c>
      <c r="D191" s="85"/>
      <c r="E191" s="85"/>
      <c r="F191" s="85"/>
      <c r="G191" s="85"/>
      <c r="H191" s="85"/>
      <c r="I191" s="85"/>
      <c r="J191" s="85"/>
      <c r="K191" s="85"/>
    </row>
    <row r="192" customHeight="1" spans="1:11">
      <c r="A192" s="84"/>
      <c r="B192" s="124">
        <f>IF(AND($D192&gt;=工资结算表!$M$2,$D192&lt;=工资结算表!$O$2,$F192=工资结算表!$C$2),1,0)</f>
        <v>0</v>
      </c>
      <c r="C192" s="124">
        <f>COUNTIF($B$3:$B192,1)</f>
        <v>2</v>
      </c>
      <c r="D192" s="85"/>
      <c r="E192" s="85"/>
      <c r="F192" s="85"/>
      <c r="G192" s="85"/>
      <c r="H192" s="85"/>
      <c r="I192" s="85"/>
      <c r="J192" s="85"/>
      <c r="K192" s="85"/>
    </row>
    <row r="193" customHeight="1" spans="1:11">
      <c r="A193" s="84"/>
      <c r="B193" s="124">
        <f>IF(AND($D193&gt;=工资结算表!$M$2,$D193&lt;=工资结算表!$O$2,$F193=工资结算表!$C$2),1,0)</f>
        <v>0</v>
      </c>
      <c r="C193" s="124">
        <f>COUNTIF($B$3:$B193,1)</f>
        <v>2</v>
      </c>
      <c r="D193" s="85"/>
      <c r="E193" s="85"/>
      <c r="F193" s="85"/>
      <c r="G193" s="85"/>
      <c r="H193" s="85"/>
      <c r="I193" s="85"/>
      <c r="J193" s="85"/>
      <c r="K193" s="85"/>
    </row>
    <row r="194" customHeight="1" spans="1:11">
      <c r="A194" s="84"/>
      <c r="B194" s="124">
        <f>IF(AND($D194&gt;=工资结算表!$M$2,$D194&lt;=工资结算表!$O$2,$F194=工资结算表!$C$2),1,0)</f>
        <v>0</v>
      </c>
      <c r="C194" s="124">
        <f>COUNTIF($B$3:$B194,1)</f>
        <v>2</v>
      </c>
      <c r="D194" s="85"/>
      <c r="E194" s="85"/>
      <c r="F194" s="85"/>
      <c r="G194" s="85"/>
      <c r="H194" s="85"/>
      <c r="I194" s="85"/>
      <c r="J194" s="85"/>
      <c r="K194" s="85"/>
    </row>
    <row r="195" customHeight="1" spans="1:11">
      <c r="A195" s="84"/>
      <c r="B195" s="124">
        <f>IF(AND($D195&gt;=工资结算表!$M$2,$D195&lt;=工资结算表!$O$2,$F195=工资结算表!$C$2),1,0)</f>
        <v>0</v>
      </c>
      <c r="C195" s="124">
        <f>COUNTIF($B$3:$B195,1)</f>
        <v>2</v>
      </c>
      <c r="D195" s="85"/>
      <c r="E195" s="85"/>
      <c r="F195" s="85"/>
      <c r="G195" s="85"/>
      <c r="H195" s="85"/>
      <c r="I195" s="85"/>
      <c r="J195" s="85"/>
      <c r="K195" s="85"/>
    </row>
    <row r="196" customHeight="1" spans="1:11">
      <c r="A196" s="84"/>
      <c r="B196" s="124">
        <f>IF(AND($D196&gt;=工资结算表!$M$2,$D196&lt;=工资结算表!$O$2,$F196=工资结算表!$C$2),1,0)</f>
        <v>0</v>
      </c>
      <c r="C196" s="124">
        <f>COUNTIF($B$3:$B196,1)</f>
        <v>2</v>
      </c>
      <c r="D196" s="85"/>
      <c r="E196" s="85"/>
      <c r="F196" s="85"/>
      <c r="G196" s="85"/>
      <c r="H196" s="85"/>
      <c r="I196" s="85"/>
      <c r="J196" s="85"/>
      <c r="K196" s="85"/>
    </row>
    <row r="197" customHeight="1" spans="1:11">
      <c r="A197" s="84"/>
      <c r="B197" s="124">
        <f>IF(AND($D197&gt;=工资结算表!$M$2,$D197&lt;=工资结算表!$O$2,$F197=工资结算表!$C$2),1,0)</f>
        <v>0</v>
      </c>
      <c r="C197" s="124">
        <f>COUNTIF($B$3:$B197,1)</f>
        <v>2</v>
      </c>
      <c r="D197" s="85"/>
      <c r="E197" s="85"/>
      <c r="F197" s="85"/>
      <c r="G197" s="85"/>
      <c r="H197" s="85"/>
      <c r="I197" s="85"/>
      <c r="J197" s="85"/>
      <c r="K197" s="85"/>
    </row>
    <row r="198" customHeight="1" spans="1:11">
      <c r="A198" s="84"/>
      <c r="B198" s="124">
        <f>IF(AND($D198&gt;=工资结算表!$M$2,$D198&lt;=工资结算表!$O$2,$F198=工资结算表!$C$2),1,0)</f>
        <v>0</v>
      </c>
      <c r="C198" s="124">
        <f>COUNTIF($B$3:$B198,1)</f>
        <v>2</v>
      </c>
      <c r="D198" s="85"/>
      <c r="E198" s="85"/>
      <c r="F198" s="85"/>
      <c r="G198" s="85"/>
      <c r="H198" s="85"/>
      <c r="I198" s="85"/>
      <c r="J198" s="85"/>
      <c r="K198" s="85"/>
    </row>
    <row r="199" customHeight="1" spans="1:11">
      <c r="A199" s="84"/>
      <c r="B199" s="124">
        <f>IF(AND($D199&gt;=工资结算表!$M$2,$D199&lt;=工资结算表!$O$2,$F199=工资结算表!$C$2),1,0)</f>
        <v>0</v>
      </c>
      <c r="C199" s="124">
        <f>COUNTIF($B$3:$B199,1)</f>
        <v>2</v>
      </c>
      <c r="D199" s="85"/>
      <c r="E199" s="85"/>
      <c r="F199" s="85"/>
      <c r="G199" s="85"/>
      <c r="H199" s="85"/>
      <c r="I199" s="85"/>
      <c r="J199" s="85"/>
      <c r="K199" s="85"/>
    </row>
    <row r="200" customHeight="1" spans="1:11">
      <c r="A200" s="84"/>
      <c r="B200" s="124">
        <f>IF(AND($D200&gt;=工资结算表!$M$2,$D200&lt;=工资结算表!$O$2,$F200=工资结算表!$C$2),1,0)</f>
        <v>0</v>
      </c>
      <c r="C200" s="124">
        <f>COUNTIF($B$3:$B200,1)</f>
        <v>2</v>
      </c>
      <c r="D200" s="85"/>
      <c r="E200" s="85"/>
      <c r="F200" s="85"/>
      <c r="G200" s="85"/>
      <c r="H200" s="85"/>
      <c r="I200" s="85"/>
      <c r="J200" s="85"/>
      <c r="K200" s="85"/>
    </row>
    <row r="201" customHeight="1" spans="1:11">
      <c r="A201" s="84"/>
      <c r="B201" s="124">
        <f>IF(AND($D201&gt;=工资结算表!$M$2,$D201&lt;=工资结算表!$O$2,$F201=工资结算表!$C$2),1,0)</f>
        <v>0</v>
      </c>
      <c r="C201" s="124">
        <f>COUNTIF($B$3:$B201,1)</f>
        <v>2</v>
      </c>
      <c r="D201" s="85"/>
      <c r="E201" s="85"/>
      <c r="F201" s="85"/>
      <c r="G201" s="85"/>
      <c r="H201" s="85"/>
      <c r="I201" s="85"/>
      <c r="J201" s="85"/>
      <c r="K201" s="85"/>
    </row>
    <row r="202" customHeight="1" spans="1:11">
      <c r="A202" s="84"/>
      <c r="B202" s="124">
        <f>IF(AND($D202&gt;=工资结算表!$M$2,$D202&lt;=工资结算表!$O$2,$F202=工资结算表!$C$2),1,0)</f>
        <v>0</v>
      </c>
      <c r="C202" s="124">
        <f>COUNTIF($B$3:$B202,1)</f>
        <v>2</v>
      </c>
      <c r="D202" s="85"/>
      <c r="E202" s="85"/>
      <c r="F202" s="85"/>
      <c r="G202" s="85"/>
      <c r="H202" s="85"/>
      <c r="I202" s="85"/>
      <c r="J202" s="85"/>
      <c r="K202" s="85"/>
    </row>
    <row r="203" customHeight="1" spans="1:11">
      <c r="A203" s="84"/>
      <c r="B203" s="124">
        <f>IF(AND($D203&gt;=工资结算表!$M$2,$D203&lt;=工资结算表!$O$2,$F203=工资结算表!$C$2),1,0)</f>
        <v>0</v>
      </c>
      <c r="C203" s="124">
        <f>COUNTIF($B$3:$B203,1)</f>
        <v>2</v>
      </c>
      <c r="D203" s="85"/>
      <c r="E203" s="85"/>
      <c r="F203" s="85"/>
      <c r="G203" s="85"/>
      <c r="H203" s="85"/>
      <c r="I203" s="85"/>
      <c r="J203" s="85"/>
      <c r="K203" s="85"/>
    </row>
    <row r="204" customHeight="1" spans="1:11">
      <c r="A204" s="84"/>
      <c r="B204" s="124">
        <f>IF(AND($D204&gt;=工资结算表!$M$2,$D204&lt;=工资结算表!$O$2,$F204=工资结算表!$C$2),1,0)</f>
        <v>0</v>
      </c>
      <c r="C204" s="124">
        <f>COUNTIF($B$3:$B204,1)</f>
        <v>2</v>
      </c>
      <c r="D204" s="85"/>
      <c r="E204" s="85"/>
      <c r="F204" s="85"/>
      <c r="G204" s="85"/>
      <c r="H204" s="85"/>
      <c r="I204" s="85"/>
      <c r="J204" s="85"/>
      <c r="K204" s="85"/>
    </row>
    <row r="205" customHeight="1" spans="1:11">
      <c r="A205" s="84"/>
      <c r="B205" s="124">
        <f>IF(AND($D205&gt;=工资结算表!$M$2,$D205&lt;=工资结算表!$O$2,$F205=工资结算表!$C$2),1,0)</f>
        <v>0</v>
      </c>
      <c r="C205" s="124">
        <f>COUNTIF($B$3:$B205,1)</f>
        <v>2</v>
      </c>
      <c r="D205" s="85"/>
      <c r="E205" s="85"/>
      <c r="F205" s="85"/>
      <c r="G205" s="85"/>
      <c r="H205" s="85"/>
      <c r="I205" s="85"/>
      <c r="J205" s="85"/>
      <c r="K205" s="85"/>
    </row>
    <row r="206" customHeight="1" spans="1:11">
      <c r="A206" s="84"/>
      <c r="B206" s="124">
        <f>IF(AND($D206&gt;=工资结算表!$M$2,$D206&lt;=工资结算表!$O$2,$F206=工资结算表!$C$2),1,0)</f>
        <v>0</v>
      </c>
      <c r="C206" s="124">
        <f>COUNTIF($B$3:$B206,1)</f>
        <v>2</v>
      </c>
      <c r="D206" s="85"/>
      <c r="E206" s="85"/>
      <c r="F206" s="85"/>
      <c r="G206" s="85"/>
      <c r="H206" s="85"/>
      <c r="I206" s="85"/>
      <c r="J206" s="85"/>
      <c r="K206" s="85"/>
    </row>
    <row r="207" customHeight="1" spans="1:11">
      <c r="A207" s="84"/>
      <c r="B207" s="124">
        <f>IF(AND($D207&gt;=工资结算表!$M$2,$D207&lt;=工资结算表!$O$2,$F207=工资结算表!$C$2),1,0)</f>
        <v>0</v>
      </c>
      <c r="C207" s="124">
        <f>COUNTIF($B$3:$B207,1)</f>
        <v>2</v>
      </c>
      <c r="D207" s="85"/>
      <c r="E207" s="85"/>
      <c r="F207" s="85"/>
      <c r="G207" s="85"/>
      <c r="H207" s="85"/>
      <c r="I207" s="85"/>
      <c r="J207" s="85"/>
      <c r="K207" s="85"/>
    </row>
    <row r="208" customHeight="1" spans="1:11">
      <c r="A208" s="84"/>
      <c r="B208" s="124">
        <f>IF(AND($D208&gt;=工资结算表!$M$2,$D208&lt;=工资结算表!$O$2,$F208=工资结算表!$C$2),1,0)</f>
        <v>0</v>
      </c>
      <c r="C208" s="124">
        <f>COUNTIF($B$3:$B208,1)</f>
        <v>2</v>
      </c>
      <c r="D208" s="85"/>
      <c r="E208" s="85"/>
      <c r="F208" s="85"/>
      <c r="G208" s="85"/>
      <c r="H208" s="85"/>
      <c r="I208" s="85"/>
      <c r="J208" s="85"/>
      <c r="K208" s="85"/>
    </row>
    <row r="209" customHeight="1" spans="1:11">
      <c r="A209" s="84"/>
      <c r="B209" s="124">
        <f>IF(AND($D209&gt;=工资结算表!$M$2,$D209&lt;=工资结算表!$O$2,$F209=工资结算表!$C$2),1,0)</f>
        <v>0</v>
      </c>
      <c r="C209" s="124">
        <f>COUNTIF($B$3:$B209,1)</f>
        <v>2</v>
      </c>
      <c r="D209" s="85"/>
      <c r="E209" s="85"/>
      <c r="F209" s="85"/>
      <c r="G209" s="85"/>
      <c r="H209" s="85"/>
      <c r="I209" s="85"/>
      <c r="J209" s="85"/>
      <c r="K209" s="85"/>
    </row>
    <row r="210" customHeight="1" spans="1:11">
      <c r="A210" s="84"/>
      <c r="B210" s="124">
        <f>IF(AND($D210&gt;=工资结算表!$M$2,$D210&lt;=工资结算表!$O$2,$F210=工资结算表!$C$2),1,0)</f>
        <v>0</v>
      </c>
      <c r="C210" s="124">
        <f>COUNTIF($B$3:$B210,1)</f>
        <v>2</v>
      </c>
      <c r="D210" s="85"/>
      <c r="E210" s="85"/>
      <c r="F210" s="85"/>
      <c r="G210" s="85"/>
      <c r="H210" s="85"/>
      <c r="I210" s="85"/>
      <c r="J210" s="85"/>
      <c r="K210" s="85"/>
    </row>
    <row r="211" customHeight="1" spans="1:11">
      <c r="A211" s="84"/>
      <c r="B211" s="124">
        <f>IF(AND($D211&gt;=工资结算表!$M$2,$D211&lt;=工资结算表!$O$2,$F211=工资结算表!$C$2),1,0)</f>
        <v>0</v>
      </c>
      <c r="C211" s="124">
        <f>COUNTIF($B$3:$B211,1)</f>
        <v>2</v>
      </c>
      <c r="D211" s="85"/>
      <c r="E211" s="85"/>
      <c r="F211" s="85"/>
      <c r="G211" s="85"/>
      <c r="H211" s="85"/>
      <c r="I211" s="85"/>
      <c r="J211" s="85"/>
      <c r="K211" s="85"/>
    </row>
    <row r="212" customHeight="1" spans="1:11">
      <c r="A212" s="84"/>
      <c r="B212" s="124">
        <f>IF(AND($D212&gt;=工资结算表!$M$2,$D212&lt;=工资结算表!$O$2,$F212=工资结算表!$C$2),1,0)</f>
        <v>0</v>
      </c>
      <c r="C212" s="124">
        <f>COUNTIF($B$3:$B212,1)</f>
        <v>2</v>
      </c>
      <c r="D212" s="85"/>
      <c r="E212" s="85"/>
      <c r="F212" s="85"/>
      <c r="G212" s="85"/>
      <c r="H212" s="85"/>
      <c r="I212" s="85"/>
      <c r="J212" s="85"/>
      <c r="K212" s="85"/>
    </row>
    <row r="213" customHeight="1" spans="1:11">
      <c r="A213" s="84"/>
      <c r="B213" s="124">
        <f>IF(AND($D213&gt;=工资结算表!$M$2,$D213&lt;=工资结算表!$O$2,$F213=工资结算表!$C$2),1,0)</f>
        <v>0</v>
      </c>
      <c r="C213" s="124">
        <f>COUNTIF($B$3:$B213,1)</f>
        <v>2</v>
      </c>
      <c r="D213" s="85"/>
      <c r="E213" s="85"/>
      <c r="F213" s="85"/>
      <c r="G213" s="85"/>
      <c r="H213" s="85"/>
      <c r="I213" s="85"/>
      <c r="J213" s="85"/>
      <c r="K213" s="85"/>
    </row>
    <row r="214" customHeight="1" spans="1:11">
      <c r="A214" s="84"/>
      <c r="B214" s="124">
        <f>IF(AND($D214&gt;=工资结算表!$M$2,$D214&lt;=工资结算表!$O$2,$F214=工资结算表!$C$2),1,0)</f>
        <v>0</v>
      </c>
      <c r="C214" s="124">
        <f>COUNTIF($B$3:$B214,1)</f>
        <v>2</v>
      </c>
      <c r="D214" s="85"/>
      <c r="E214" s="85"/>
      <c r="F214" s="85"/>
      <c r="G214" s="85"/>
      <c r="H214" s="85"/>
      <c r="I214" s="85"/>
      <c r="J214" s="85"/>
      <c r="K214" s="85"/>
    </row>
    <row r="215" customHeight="1" spans="1:11">
      <c r="A215" s="84"/>
      <c r="B215" s="124">
        <f>IF(AND($D215&gt;=工资结算表!$M$2,$D215&lt;=工资结算表!$O$2,$F215=工资结算表!$C$2),1,0)</f>
        <v>0</v>
      </c>
      <c r="C215" s="124">
        <f>COUNTIF($B$3:$B215,1)</f>
        <v>2</v>
      </c>
      <c r="D215" s="85"/>
      <c r="E215" s="85"/>
      <c r="F215" s="85"/>
      <c r="G215" s="85"/>
      <c r="H215" s="85"/>
      <c r="I215" s="85"/>
      <c r="J215" s="85"/>
      <c r="K215" s="85"/>
    </row>
    <row r="216" customHeight="1" spans="1:11">
      <c r="A216" s="84"/>
      <c r="B216" s="124">
        <f>IF(AND($D216&gt;=工资结算表!$M$2,$D216&lt;=工资结算表!$O$2,$F216=工资结算表!$C$2),1,0)</f>
        <v>0</v>
      </c>
      <c r="C216" s="124">
        <f>COUNTIF($B$3:$B216,1)</f>
        <v>2</v>
      </c>
      <c r="D216" s="85"/>
      <c r="E216" s="85"/>
      <c r="F216" s="85"/>
      <c r="G216" s="85"/>
      <c r="H216" s="85"/>
      <c r="I216" s="85"/>
      <c r="J216" s="85"/>
      <c r="K216" s="85"/>
    </row>
    <row r="217" customHeight="1" spans="1:11">
      <c r="A217" s="84"/>
      <c r="B217" s="124">
        <f>IF(AND($D217&gt;=工资结算表!$M$2,$D217&lt;=工资结算表!$O$2,$F217=工资结算表!$C$2),1,0)</f>
        <v>0</v>
      </c>
      <c r="C217" s="124">
        <f>COUNTIF($B$3:$B217,1)</f>
        <v>2</v>
      </c>
      <c r="D217" s="85"/>
      <c r="E217" s="85"/>
      <c r="F217" s="85"/>
      <c r="G217" s="85"/>
      <c r="H217" s="85"/>
      <c r="I217" s="85"/>
      <c r="J217" s="85"/>
      <c r="K217" s="85"/>
    </row>
    <row r="218" customHeight="1" spans="1:11">
      <c r="A218" s="84"/>
      <c r="B218" s="124">
        <f>IF(AND($D218&gt;=工资结算表!$M$2,$D218&lt;=工资结算表!$O$2,$F218=工资结算表!$C$2),1,0)</f>
        <v>0</v>
      </c>
      <c r="C218" s="124">
        <f>COUNTIF($B$3:$B218,1)</f>
        <v>2</v>
      </c>
      <c r="D218" s="85"/>
      <c r="E218" s="85"/>
      <c r="F218" s="85"/>
      <c r="G218" s="85"/>
      <c r="H218" s="85"/>
      <c r="I218" s="85"/>
      <c r="J218" s="85"/>
      <c r="K218" s="85"/>
    </row>
    <row r="219" customHeight="1" spans="1:11">
      <c r="A219" s="84"/>
      <c r="B219" s="124">
        <f>IF(AND($D219&gt;=工资结算表!$M$2,$D219&lt;=工资结算表!$O$2,$F219=工资结算表!$C$2),1,0)</f>
        <v>0</v>
      </c>
      <c r="C219" s="124">
        <f>COUNTIF($B$3:$B219,1)</f>
        <v>2</v>
      </c>
      <c r="D219" s="85"/>
      <c r="E219" s="85"/>
      <c r="F219" s="85"/>
      <c r="G219" s="85"/>
      <c r="H219" s="85"/>
      <c r="I219" s="85"/>
      <c r="J219" s="85"/>
      <c r="K219" s="85"/>
    </row>
    <row r="220" customHeight="1" spans="1:11">
      <c r="A220" s="84"/>
      <c r="B220" s="124">
        <f>IF(AND($D220&gt;=工资结算表!$M$2,$D220&lt;=工资结算表!$O$2,$F220=工资结算表!$C$2),1,0)</f>
        <v>0</v>
      </c>
      <c r="C220" s="124">
        <f>COUNTIF($B$3:$B220,1)</f>
        <v>2</v>
      </c>
      <c r="D220" s="85"/>
      <c r="E220" s="85"/>
      <c r="F220" s="85"/>
      <c r="G220" s="85"/>
      <c r="H220" s="85"/>
      <c r="I220" s="85"/>
      <c r="J220" s="85"/>
      <c r="K220" s="85"/>
    </row>
    <row r="221" customHeight="1" spans="1:11">
      <c r="A221" s="84"/>
      <c r="B221" s="124">
        <f>IF(AND($D221&gt;=工资结算表!$M$2,$D221&lt;=工资结算表!$O$2,$F221=工资结算表!$C$2),1,0)</f>
        <v>0</v>
      </c>
      <c r="C221" s="124">
        <f>COUNTIF($B$3:$B221,1)</f>
        <v>2</v>
      </c>
      <c r="D221" s="85"/>
      <c r="E221" s="85"/>
      <c r="F221" s="85"/>
      <c r="G221" s="85"/>
      <c r="H221" s="85"/>
      <c r="I221" s="85"/>
      <c r="J221" s="85"/>
      <c r="K221" s="85"/>
    </row>
    <row r="222" customHeight="1" spans="1:11">
      <c r="A222" s="84"/>
      <c r="B222" s="124">
        <f>IF(AND($D222&gt;=工资结算表!$M$2,$D222&lt;=工资结算表!$O$2,$F222=工资结算表!$C$2),1,0)</f>
        <v>0</v>
      </c>
      <c r="C222" s="124">
        <f>COUNTIF($B$3:$B222,1)</f>
        <v>2</v>
      </c>
      <c r="D222" s="85"/>
      <c r="E222" s="85"/>
      <c r="F222" s="85"/>
      <c r="G222" s="85"/>
      <c r="H222" s="85"/>
      <c r="I222" s="85"/>
      <c r="J222" s="85"/>
      <c r="K222" s="85"/>
    </row>
    <row r="223" customHeight="1" spans="1:11">
      <c r="A223" s="84"/>
      <c r="B223" s="124">
        <f>IF(AND($D223&gt;=工资结算表!$M$2,$D223&lt;=工资结算表!$O$2,$F223=工资结算表!$C$2),1,0)</f>
        <v>0</v>
      </c>
      <c r="C223" s="124">
        <f>COUNTIF($B$3:$B223,1)</f>
        <v>2</v>
      </c>
      <c r="D223" s="85"/>
      <c r="E223" s="85"/>
      <c r="F223" s="85"/>
      <c r="G223" s="85"/>
      <c r="H223" s="85"/>
      <c r="I223" s="85"/>
      <c r="J223" s="85"/>
      <c r="K223" s="85"/>
    </row>
    <row r="224" customHeight="1" spans="1:11">
      <c r="A224" s="84"/>
      <c r="B224" s="124">
        <f>IF(AND($D224&gt;=工资结算表!$M$2,$D224&lt;=工资结算表!$O$2,$F224=工资结算表!$C$2),1,0)</f>
        <v>0</v>
      </c>
      <c r="C224" s="124">
        <f>COUNTIF($B$3:$B224,1)</f>
        <v>2</v>
      </c>
      <c r="D224" s="85"/>
      <c r="E224" s="85"/>
      <c r="F224" s="85"/>
      <c r="G224" s="85"/>
      <c r="H224" s="85"/>
      <c r="I224" s="85"/>
      <c r="J224" s="85"/>
      <c r="K224" s="85"/>
    </row>
    <row r="225" customHeight="1" spans="1:11">
      <c r="A225" s="84"/>
      <c r="B225" s="124">
        <f>IF(AND($D225&gt;=工资结算表!$M$2,$D225&lt;=工资结算表!$O$2,$F225=工资结算表!$C$2),1,0)</f>
        <v>0</v>
      </c>
      <c r="C225" s="124">
        <f>COUNTIF($B$3:$B225,1)</f>
        <v>2</v>
      </c>
      <c r="D225" s="85"/>
      <c r="E225" s="85"/>
      <c r="F225" s="85"/>
      <c r="G225" s="85"/>
      <c r="H225" s="85"/>
      <c r="I225" s="85"/>
      <c r="J225" s="85"/>
      <c r="K225" s="85"/>
    </row>
    <row r="226" customHeight="1" spans="1:11">
      <c r="A226" s="84"/>
      <c r="B226" s="124">
        <f>IF(AND($D226&gt;=工资结算表!$M$2,$D226&lt;=工资结算表!$O$2,$F226=工资结算表!$C$2),1,0)</f>
        <v>0</v>
      </c>
      <c r="C226" s="124">
        <f>COUNTIF($B$3:$B226,1)</f>
        <v>2</v>
      </c>
      <c r="D226" s="85"/>
      <c r="E226" s="85"/>
      <c r="F226" s="85"/>
      <c r="G226" s="85"/>
      <c r="H226" s="85"/>
      <c r="I226" s="85"/>
      <c r="J226" s="85"/>
      <c r="K226" s="85"/>
    </row>
    <row r="227" customHeight="1" spans="1:11">
      <c r="A227" s="84"/>
      <c r="B227" s="124">
        <f>IF(AND($D227&gt;=工资结算表!$M$2,$D227&lt;=工资结算表!$O$2,$F227=工资结算表!$C$2),1,0)</f>
        <v>0</v>
      </c>
      <c r="C227" s="124">
        <f>COUNTIF($B$3:$B227,1)</f>
        <v>2</v>
      </c>
      <c r="D227" s="85"/>
      <c r="E227" s="85"/>
      <c r="F227" s="85"/>
      <c r="G227" s="85"/>
      <c r="H227" s="85"/>
      <c r="I227" s="85"/>
      <c r="J227" s="85"/>
      <c r="K227" s="85"/>
    </row>
    <row r="228" customHeight="1" spans="1:11">
      <c r="A228" s="84"/>
      <c r="B228" s="124">
        <f>IF(AND($D228&gt;=工资结算表!$M$2,$D228&lt;=工资结算表!$O$2,$F228=工资结算表!$C$2),1,0)</f>
        <v>0</v>
      </c>
      <c r="C228" s="124">
        <f>COUNTIF($B$3:$B228,1)</f>
        <v>2</v>
      </c>
      <c r="D228" s="85"/>
      <c r="E228" s="85"/>
      <c r="F228" s="85"/>
      <c r="G228" s="85"/>
      <c r="H228" s="85"/>
      <c r="I228" s="85"/>
      <c r="J228" s="85"/>
      <c r="K228" s="85"/>
    </row>
    <row r="229" customHeight="1" spans="1:11">
      <c r="A229" s="84"/>
      <c r="B229" s="124">
        <f>IF(AND($D229&gt;=工资结算表!$M$2,$D229&lt;=工资结算表!$O$2,$F229=工资结算表!$C$2),1,0)</f>
        <v>0</v>
      </c>
      <c r="C229" s="124">
        <f>COUNTIF($B$3:$B229,1)</f>
        <v>2</v>
      </c>
      <c r="D229" s="85"/>
      <c r="E229" s="85"/>
      <c r="F229" s="85"/>
      <c r="G229" s="85"/>
      <c r="H229" s="85"/>
      <c r="I229" s="85"/>
      <c r="J229" s="85"/>
      <c r="K229" s="85"/>
    </row>
    <row r="230" customHeight="1" spans="1:11">
      <c r="A230" s="84"/>
      <c r="B230" s="124">
        <f>IF(AND($D230&gt;=工资结算表!$M$2,$D230&lt;=工资结算表!$O$2,$F230=工资结算表!$C$2),1,0)</f>
        <v>0</v>
      </c>
      <c r="C230" s="124">
        <f>COUNTIF($B$3:$B230,1)</f>
        <v>2</v>
      </c>
      <c r="D230" s="85"/>
      <c r="E230" s="85"/>
      <c r="F230" s="85"/>
      <c r="G230" s="85"/>
      <c r="H230" s="85"/>
      <c r="I230" s="85"/>
      <c r="J230" s="85"/>
      <c r="K230" s="85"/>
    </row>
    <row r="231" customHeight="1" spans="1:11">
      <c r="A231" s="84"/>
      <c r="B231" s="124">
        <f>IF(AND($D231&gt;=工资结算表!$M$2,$D231&lt;=工资结算表!$O$2,$F231=工资结算表!$C$2),1,0)</f>
        <v>0</v>
      </c>
      <c r="C231" s="124">
        <f>COUNTIF($B$3:$B231,1)</f>
        <v>2</v>
      </c>
      <c r="D231" s="85"/>
      <c r="E231" s="85"/>
      <c r="F231" s="85"/>
      <c r="G231" s="85"/>
      <c r="H231" s="85"/>
      <c r="I231" s="85"/>
      <c r="J231" s="85"/>
      <c r="K231" s="85"/>
    </row>
    <row r="232" customHeight="1" spans="1:11">
      <c r="A232" s="84"/>
      <c r="B232" s="124">
        <f>IF(AND($D232&gt;=工资结算表!$M$2,$D232&lt;=工资结算表!$O$2,$F232=工资结算表!$C$2),1,0)</f>
        <v>0</v>
      </c>
      <c r="C232" s="124">
        <f>COUNTIF($B$3:$B232,1)</f>
        <v>2</v>
      </c>
      <c r="D232" s="85"/>
      <c r="E232" s="85"/>
      <c r="F232" s="85"/>
      <c r="G232" s="85"/>
      <c r="H232" s="85"/>
      <c r="I232" s="85"/>
      <c r="J232" s="85"/>
      <c r="K232" s="85"/>
    </row>
    <row r="233" customHeight="1" spans="1:11">
      <c r="A233" s="84"/>
      <c r="B233" s="124">
        <f>IF(AND($D233&gt;=工资结算表!$M$2,$D233&lt;=工资结算表!$O$2,$F233=工资结算表!$C$2),1,0)</f>
        <v>0</v>
      </c>
      <c r="C233" s="124">
        <f>COUNTIF($B$3:$B233,1)</f>
        <v>2</v>
      </c>
      <c r="D233" s="85"/>
      <c r="E233" s="85"/>
      <c r="F233" s="85"/>
      <c r="G233" s="85"/>
      <c r="H233" s="85"/>
      <c r="I233" s="85"/>
      <c r="J233" s="85"/>
      <c r="K233" s="85"/>
    </row>
    <row r="234" customHeight="1" spans="1:11">
      <c r="A234" s="84"/>
      <c r="B234" s="124">
        <f>IF(AND($D234&gt;=工资结算表!$M$2,$D234&lt;=工资结算表!$O$2,$F234=工资结算表!$C$2),1,0)</f>
        <v>0</v>
      </c>
      <c r="C234" s="124">
        <f>COUNTIF($B$3:$B234,1)</f>
        <v>2</v>
      </c>
      <c r="D234" s="85"/>
      <c r="E234" s="85"/>
      <c r="F234" s="85"/>
      <c r="G234" s="85"/>
      <c r="H234" s="85"/>
      <c r="I234" s="85"/>
      <c r="J234" s="85"/>
      <c r="K234" s="85"/>
    </row>
    <row r="235" customHeight="1" spans="1:11">
      <c r="A235" s="84"/>
      <c r="B235" s="124">
        <f>IF(AND($D235&gt;=工资结算表!$M$2,$D235&lt;=工资结算表!$O$2,$F235=工资结算表!$C$2),1,0)</f>
        <v>0</v>
      </c>
      <c r="C235" s="124">
        <f>COUNTIF($B$3:$B235,1)</f>
        <v>2</v>
      </c>
      <c r="D235" s="85"/>
      <c r="E235" s="85"/>
      <c r="F235" s="85"/>
      <c r="G235" s="85"/>
      <c r="H235" s="85"/>
      <c r="I235" s="85"/>
      <c r="J235" s="85"/>
      <c r="K235" s="85"/>
    </row>
    <row r="236" customHeight="1" spans="1:11">
      <c r="A236" s="84"/>
      <c r="B236" s="124">
        <f>IF(AND($D236&gt;=工资结算表!$M$2,$D236&lt;=工资结算表!$O$2,$F236=工资结算表!$C$2),1,0)</f>
        <v>0</v>
      </c>
      <c r="C236" s="124">
        <f>COUNTIF($B$3:$B236,1)</f>
        <v>2</v>
      </c>
      <c r="D236" s="85"/>
      <c r="E236" s="85"/>
      <c r="F236" s="85"/>
      <c r="G236" s="85"/>
      <c r="H236" s="85"/>
      <c r="I236" s="85"/>
      <c r="J236" s="85"/>
      <c r="K236" s="85"/>
    </row>
    <row r="237" customHeight="1" spans="1:11">
      <c r="A237" s="84"/>
      <c r="B237" s="124">
        <f>IF(AND($D237&gt;=工资结算表!$M$2,$D237&lt;=工资结算表!$O$2,$F237=工资结算表!$C$2),1,0)</f>
        <v>0</v>
      </c>
      <c r="C237" s="124">
        <f>COUNTIF($B$3:$B237,1)</f>
        <v>2</v>
      </c>
      <c r="D237" s="85"/>
      <c r="E237" s="85"/>
      <c r="F237" s="85"/>
      <c r="G237" s="85"/>
      <c r="H237" s="85"/>
      <c r="I237" s="85"/>
      <c r="J237" s="85"/>
      <c r="K237" s="85"/>
    </row>
    <row r="238" customHeight="1" spans="1:11">
      <c r="A238" s="84"/>
      <c r="B238" s="124">
        <f>IF(AND($D238&gt;=工资结算表!$M$2,$D238&lt;=工资结算表!$O$2,$F238=工资结算表!$C$2),1,0)</f>
        <v>0</v>
      </c>
      <c r="C238" s="124">
        <f>COUNTIF($B$3:$B238,1)</f>
        <v>2</v>
      </c>
      <c r="D238" s="85"/>
      <c r="E238" s="85"/>
      <c r="F238" s="85"/>
      <c r="G238" s="85"/>
      <c r="H238" s="85"/>
      <c r="I238" s="85"/>
      <c r="J238" s="85"/>
      <c r="K238" s="85"/>
    </row>
    <row r="239" customHeight="1" spans="1:11">
      <c r="A239" s="84"/>
      <c r="B239" s="124">
        <f>IF(AND($D239&gt;=工资结算表!$M$2,$D239&lt;=工资结算表!$O$2,$F239=工资结算表!$C$2),1,0)</f>
        <v>0</v>
      </c>
      <c r="C239" s="124">
        <f>COUNTIF($B$3:$B239,1)</f>
        <v>2</v>
      </c>
      <c r="D239" s="85"/>
      <c r="E239" s="85"/>
      <c r="F239" s="85"/>
      <c r="G239" s="85"/>
      <c r="H239" s="85"/>
      <c r="I239" s="85"/>
      <c r="J239" s="85"/>
      <c r="K239" s="85"/>
    </row>
    <row r="240" customHeight="1" spans="1:11">
      <c r="A240" s="84"/>
      <c r="B240" s="124">
        <f>IF(AND($D240&gt;=工资结算表!$M$2,$D240&lt;=工资结算表!$O$2,$F240=工资结算表!$C$2),1,0)</f>
        <v>0</v>
      </c>
      <c r="C240" s="124">
        <f>COUNTIF($B$3:$B240,1)</f>
        <v>2</v>
      </c>
      <c r="D240" s="85"/>
      <c r="E240" s="85"/>
      <c r="F240" s="85"/>
      <c r="G240" s="85"/>
      <c r="H240" s="85"/>
      <c r="I240" s="85"/>
      <c r="J240" s="85"/>
      <c r="K240" s="85"/>
    </row>
    <row r="241" customHeight="1" spans="1:11">
      <c r="A241" s="84"/>
      <c r="B241" s="124">
        <f>IF(AND($D241&gt;=工资结算表!$M$2,$D241&lt;=工资结算表!$O$2,$F241=工资结算表!$C$2),1,0)</f>
        <v>0</v>
      </c>
      <c r="C241" s="124">
        <f>COUNTIF($B$3:$B241,1)</f>
        <v>2</v>
      </c>
      <c r="D241" s="85"/>
      <c r="E241" s="85"/>
      <c r="F241" s="85"/>
      <c r="G241" s="85"/>
      <c r="H241" s="85"/>
      <c r="I241" s="85"/>
      <c r="J241" s="85"/>
      <c r="K241" s="85"/>
    </row>
    <row r="242" customHeight="1" spans="1:11">
      <c r="A242" s="84"/>
      <c r="B242" s="124">
        <f>IF(AND($D242&gt;=工资结算表!$M$2,$D242&lt;=工资结算表!$O$2,$F242=工资结算表!$C$2),1,0)</f>
        <v>0</v>
      </c>
      <c r="C242" s="124">
        <f>COUNTIF($B$3:$B242,1)</f>
        <v>2</v>
      </c>
      <c r="D242" s="85"/>
      <c r="E242" s="85"/>
      <c r="F242" s="85"/>
      <c r="G242" s="85"/>
      <c r="H242" s="85"/>
      <c r="I242" s="85"/>
      <c r="J242" s="85"/>
      <c r="K242" s="85"/>
    </row>
    <row r="243" customHeight="1" spans="1:11">
      <c r="A243" s="84"/>
      <c r="B243" s="124">
        <f>IF(AND($D243&gt;=工资结算表!$M$2,$D243&lt;=工资结算表!$O$2,$F243=工资结算表!$C$2),1,0)</f>
        <v>0</v>
      </c>
      <c r="C243" s="124">
        <f>COUNTIF($B$3:$B243,1)</f>
        <v>2</v>
      </c>
      <c r="D243" s="85"/>
      <c r="E243" s="85"/>
      <c r="F243" s="85"/>
      <c r="G243" s="85"/>
      <c r="H243" s="85"/>
      <c r="I243" s="85"/>
      <c r="J243" s="85"/>
      <c r="K243" s="85"/>
    </row>
    <row r="244" customHeight="1" spans="1:11">
      <c r="A244" s="84"/>
      <c r="B244" s="124">
        <f>IF(AND($D244&gt;=工资结算表!$M$2,$D244&lt;=工资结算表!$O$2,$F244=工资结算表!$C$2),1,0)</f>
        <v>0</v>
      </c>
      <c r="C244" s="124">
        <f>COUNTIF($B$3:$B244,1)</f>
        <v>2</v>
      </c>
      <c r="D244" s="85"/>
      <c r="E244" s="85"/>
      <c r="F244" s="85"/>
      <c r="G244" s="85"/>
      <c r="H244" s="85"/>
      <c r="I244" s="85"/>
      <c r="J244" s="85"/>
      <c r="K244" s="85"/>
    </row>
    <row r="245" customHeight="1" spans="1:11">
      <c r="A245" s="84"/>
      <c r="B245" s="124">
        <f>IF(AND($D245&gt;=工资结算表!$M$2,$D245&lt;=工资结算表!$O$2,$F245=工资结算表!$C$2),1,0)</f>
        <v>0</v>
      </c>
      <c r="C245" s="124">
        <f>COUNTIF($B$3:$B245,1)</f>
        <v>2</v>
      </c>
      <c r="D245" s="85"/>
      <c r="E245" s="85"/>
      <c r="F245" s="85"/>
      <c r="G245" s="85"/>
      <c r="H245" s="85"/>
      <c r="I245" s="85"/>
      <c r="J245" s="85"/>
      <c r="K245" s="85"/>
    </row>
    <row r="246" customHeight="1" spans="1:11">
      <c r="A246" s="84"/>
      <c r="B246" s="124">
        <f>IF(AND($D246&gt;=工资结算表!$M$2,$D246&lt;=工资结算表!$O$2,$F246=工资结算表!$C$2),1,0)</f>
        <v>0</v>
      </c>
      <c r="C246" s="124">
        <f>COUNTIF($B$3:$B246,1)</f>
        <v>2</v>
      </c>
      <c r="D246" s="85"/>
      <c r="E246" s="85"/>
      <c r="F246" s="85"/>
      <c r="G246" s="85"/>
      <c r="H246" s="85"/>
      <c r="I246" s="85"/>
      <c r="J246" s="85"/>
      <c r="K246" s="85"/>
    </row>
    <row r="247" customHeight="1" spans="1:11">
      <c r="A247" s="84"/>
      <c r="B247" s="124">
        <f>IF(AND($D247&gt;=工资结算表!$M$2,$D247&lt;=工资结算表!$O$2,$F247=工资结算表!$C$2),1,0)</f>
        <v>0</v>
      </c>
      <c r="C247" s="124">
        <f>COUNTIF($B$3:$B247,1)</f>
        <v>2</v>
      </c>
      <c r="D247" s="85"/>
      <c r="E247" s="85"/>
      <c r="F247" s="85"/>
      <c r="G247" s="85"/>
      <c r="H247" s="85"/>
      <c r="I247" s="85"/>
      <c r="J247" s="85"/>
      <c r="K247" s="85"/>
    </row>
    <row r="248" customHeight="1" spans="1:11">
      <c r="A248" s="84"/>
      <c r="B248" s="124">
        <f>IF(AND($D248&gt;=工资结算表!$M$2,$D248&lt;=工资结算表!$O$2,$F248=工资结算表!$C$2),1,0)</f>
        <v>0</v>
      </c>
      <c r="C248" s="124">
        <f>COUNTIF($B$3:$B248,1)</f>
        <v>2</v>
      </c>
      <c r="D248" s="85"/>
      <c r="E248" s="85"/>
      <c r="F248" s="85"/>
      <c r="G248" s="85"/>
      <c r="H248" s="85"/>
      <c r="I248" s="85"/>
      <c r="J248" s="85"/>
      <c r="K248" s="85"/>
    </row>
    <row r="249" customHeight="1" spans="1:11">
      <c r="A249" s="84"/>
      <c r="B249" s="124">
        <f>IF(AND($D249&gt;=工资结算表!$M$2,$D249&lt;=工资结算表!$O$2,$F249=工资结算表!$C$2),1,0)</f>
        <v>0</v>
      </c>
      <c r="C249" s="124">
        <f>COUNTIF($B$3:$B249,1)</f>
        <v>2</v>
      </c>
      <c r="D249" s="85"/>
      <c r="E249" s="85"/>
      <c r="F249" s="85"/>
      <c r="G249" s="85"/>
      <c r="H249" s="85"/>
      <c r="I249" s="85"/>
      <c r="J249" s="85"/>
      <c r="K249" s="85"/>
    </row>
    <row r="250" customHeight="1" spans="1:11">
      <c r="A250" s="84"/>
      <c r="B250" s="124">
        <f>IF(AND($D250&gt;=工资结算表!$M$2,$D250&lt;=工资结算表!$O$2,$F250=工资结算表!$C$2),1,0)</f>
        <v>0</v>
      </c>
      <c r="C250" s="124">
        <f>COUNTIF($B$3:$B250,1)</f>
        <v>2</v>
      </c>
      <c r="D250" s="85"/>
      <c r="E250" s="85"/>
      <c r="F250" s="85"/>
      <c r="G250" s="85"/>
      <c r="H250" s="85"/>
      <c r="I250" s="85"/>
      <c r="J250" s="85"/>
      <c r="K250" s="85"/>
    </row>
    <row r="251" customHeight="1" spans="1:11">
      <c r="A251" s="84"/>
      <c r="B251" s="124">
        <f>IF(AND($D251&gt;=工资结算表!$M$2,$D251&lt;=工资结算表!$O$2,$F251=工资结算表!$C$2),1,0)</f>
        <v>0</v>
      </c>
      <c r="C251" s="124">
        <f>COUNTIF($B$3:$B251,1)</f>
        <v>2</v>
      </c>
      <c r="D251" s="85"/>
      <c r="E251" s="85"/>
      <c r="F251" s="85"/>
      <c r="G251" s="85"/>
      <c r="H251" s="85"/>
      <c r="I251" s="85"/>
      <c r="J251" s="85"/>
      <c r="K251" s="85"/>
    </row>
    <row r="252" customHeight="1" spans="1:11">
      <c r="A252" s="84"/>
      <c r="B252" s="124">
        <f>IF(AND($D252&gt;=工资结算表!$M$2,$D252&lt;=工资结算表!$O$2,$F252=工资结算表!$C$2),1,0)</f>
        <v>0</v>
      </c>
      <c r="C252" s="124">
        <f>COUNTIF($B$3:$B252,1)</f>
        <v>2</v>
      </c>
      <c r="D252" s="85"/>
      <c r="E252" s="85"/>
      <c r="F252" s="85"/>
      <c r="G252" s="85"/>
      <c r="H252" s="85"/>
      <c r="I252" s="85"/>
      <c r="J252" s="85"/>
      <c r="K252" s="85"/>
    </row>
    <row r="253" customHeight="1" spans="1:11">
      <c r="A253" s="84"/>
      <c r="B253" s="124">
        <f>IF(AND($D253&gt;=工资结算表!$M$2,$D253&lt;=工资结算表!$O$2,$F253=工资结算表!$C$2),1,0)</f>
        <v>0</v>
      </c>
      <c r="C253" s="124">
        <f>COUNTIF($B$3:$B253,1)</f>
        <v>2</v>
      </c>
      <c r="D253" s="85"/>
      <c r="E253" s="85"/>
      <c r="F253" s="85"/>
      <c r="G253" s="85"/>
      <c r="H253" s="85"/>
      <c r="I253" s="85"/>
      <c r="J253" s="85"/>
      <c r="K253" s="85"/>
    </row>
    <row r="254" customHeight="1" spans="1:11">
      <c r="A254" s="84"/>
      <c r="B254" s="124">
        <f>IF(AND($D254&gt;=工资结算表!$M$2,$D254&lt;=工资结算表!$O$2,$F254=工资结算表!$C$2),1,0)</f>
        <v>0</v>
      </c>
      <c r="C254" s="124">
        <f>COUNTIF($B$3:$B254,1)</f>
        <v>2</v>
      </c>
      <c r="D254" s="85"/>
      <c r="E254" s="85"/>
      <c r="F254" s="85"/>
      <c r="G254" s="85"/>
      <c r="H254" s="85"/>
      <c r="I254" s="85"/>
      <c r="J254" s="85"/>
      <c r="K254" s="85"/>
    </row>
    <row r="255" customHeight="1" spans="1:11">
      <c r="A255" s="84"/>
      <c r="B255" s="124">
        <f>IF(AND($D255&gt;=工资结算表!$M$2,$D255&lt;=工资结算表!$O$2,$F255=工资结算表!$C$2),1,0)</f>
        <v>0</v>
      </c>
      <c r="C255" s="124">
        <f>COUNTIF($B$3:$B255,1)</f>
        <v>2</v>
      </c>
      <c r="D255" s="85"/>
      <c r="E255" s="85"/>
      <c r="F255" s="85"/>
      <c r="G255" s="85"/>
      <c r="H255" s="85"/>
      <c r="I255" s="85"/>
      <c r="J255" s="85"/>
      <c r="K255" s="85"/>
    </row>
    <row r="256" customHeight="1" spans="1:11">
      <c r="A256" s="84"/>
      <c r="B256" s="124">
        <f>IF(AND($D256&gt;=工资结算表!$M$2,$D256&lt;=工资结算表!$O$2,$F256=工资结算表!$C$2),1,0)</f>
        <v>0</v>
      </c>
      <c r="C256" s="124">
        <f>COUNTIF($B$3:$B256,1)</f>
        <v>2</v>
      </c>
      <c r="D256" s="85"/>
      <c r="E256" s="85"/>
      <c r="F256" s="85"/>
      <c r="G256" s="85"/>
      <c r="H256" s="85"/>
      <c r="I256" s="85"/>
      <c r="J256" s="85"/>
      <c r="K256" s="85"/>
    </row>
    <row r="257" customHeight="1" spans="1:11">
      <c r="A257" s="84"/>
      <c r="B257" s="124">
        <f>IF(AND($D257&gt;=工资结算表!$M$2,$D257&lt;=工资结算表!$O$2,$F257=工资结算表!$C$2),1,0)</f>
        <v>0</v>
      </c>
      <c r="C257" s="124">
        <f>COUNTIF($B$3:$B257,1)</f>
        <v>2</v>
      </c>
      <c r="D257" s="85"/>
      <c r="E257" s="85"/>
      <c r="F257" s="85"/>
      <c r="G257" s="85"/>
      <c r="H257" s="85"/>
      <c r="I257" s="85"/>
      <c r="J257" s="85"/>
      <c r="K257" s="85"/>
    </row>
    <row r="258" customHeight="1" spans="1:11">
      <c r="A258" s="84"/>
      <c r="B258" s="124">
        <f>IF(AND($D258&gt;=工资结算表!$M$2,$D258&lt;=工资结算表!$O$2,$F258=工资结算表!$C$2),1,0)</f>
        <v>0</v>
      </c>
      <c r="C258" s="124">
        <f>COUNTIF($B$3:$B258,1)</f>
        <v>2</v>
      </c>
      <c r="D258" s="85"/>
      <c r="E258" s="85"/>
      <c r="F258" s="85"/>
      <c r="G258" s="85"/>
      <c r="H258" s="85"/>
      <c r="I258" s="85"/>
      <c r="J258" s="85"/>
      <c r="K258" s="85"/>
    </row>
    <row r="259" customHeight="1" spans="1:11">
      <c r="A259" s="84"/>
      <c r="B259" s="124">
        <f>IF(AND($D259&gt;=工资结算表!$M$2,$D259&lt;=工资结算表!$O$2,$F259=工资结算表!$C$2),1,0)</f>
        <v>0</v>
      </c>
      <c r="C259" s="124">
        <f>COUNTIF($B$3:$B259,1)</f>
        <v>2</v>
      </c>
      <c r="D259" s="85"/>
      <c r="E259" s="85"/>
      <c r="F259" s="85"/>
      <c r="G259" s="85"/>
      <c r="H259" s="85"/>
      <c r="I259" s="85"/>
      <c r="J259" s="85"/>
      <c r="K259" s="85"/>
    </row>
    <row r="260" customHeight="1" spans="1:11">
      <c r="A260" s="84"/>
      <c r="B260" s="124">
        <f>IF(AND($D260&gt;=工资结算表!$M$2,$D260&lt;=工资结算表!$O$2,$F260=工资结算表!$C$2),1,0)</f>
        <v>0</v>
      </c>
      <c r="C260" s="124">
        <f>COUNTIF($B$3:$B260,1)</f>
        <v>2</v>
      </c>
      <c r="D260" s="85"/>
      <c r="E260" s="85"/>
      <c r="F260" s="85"/>
      <c r="G260" s="85"/>
      <c r="H260" s="85"/>
      <c r="I260" s="85"/>
      <c r="J260" s="85"/>
      <c r="K260" s="85"/>
    </row>
    <row r="261" customHeight="1" spans="1:11">
      <c r="A261" s="84"/>
      <c r="B261" s="124">
        <f>IF(AND($D261&gt;=工资结算表!$M$2,$D261&lt;=工资结算表!$O$2,$F261=工资结算表!$C$2),1,0)</f>
        <v>0</v>
      </c>
      <c r="C261" s="124">
        <f>COUNTIF($B$3:$B261,1)</f>
        <v>2</v>
      </c>
      <c r="D261" s="85"/>
      <c r="E261" s="85"/>
      <c r="F261" s="85"/>
      <c r="G261" s="85"/>
      <c r="H261" s="85"/>
      <c r="I261" s="85"/>
      <c r="J261" s="85"/>
      <c r="K261" s="85"/>
    </row>
    <row r="262" customHeight="1" spans="1:11">
      <c r="A262" s="84"/>
      <c r="B262" s="124">
        <f>IF(AND($D262&gt;=工资结算表!$M$2,$D262&lt;=工资结算表!$O$2,$F262=工资结算表!$C$2),1,0)</f>
        <v>0</v>
      </c>
      <c r="C262" s="124">
        <f>COUNTIF($B$3:$B262,1)</f>
        <v>2</v>
      </c>
      <c r="D262" s="85"/>
      <c r="E262" s="85"/>
      <c r="F262" s="85"/>
      <c r="G262" s="85"/>
      <c r="H262" s="85"/>
      <c r="I262" s="85"/>
      <c r="J262" s="85"/>
      <c r="K262" s="85"/>
    </row>
    <row r="263" customHeight="1" spans="1:11">
      <c r="A263" s="84"/>
      <c r="B263" s="124">
        <f>IF(AND($D263&gt;=工资结算表!$M$2,$D263&lt;=工资结算表!$O$2,$F263=工资结算表!$C$2),1,0)</f>
        <v>0</v>
      </c>
      <c r="C263" s="124">
        <f>COUNTIF($B$3:$B263,1)</f>
        <v>2</v>
      </c>
      <c r="D263" s="85"/>
      <c r="E263" s="85"/>
      <c r="F263" s="85"/>
      <c r="G263" s="85"/>
      <c r="H263" s="85"/>
      <c r="I263" s="85"/>
      <c r="J263" s="85"/>
      <c r="K263" s="85"/>
    </row>
    <row r="264" customHeight="1" spans="1:11">
      <c r="A264" s="84"/>
      <c r="B264" s="124">
        <f>IF(AND($D264&gt;=工资结算表!$M$2,$D264&lt;=工资结算表!$O$2,$F264=工资结算表!$C$2),1,0)</f>
        <v>0</v>
      </c>
      <c r="C264" s="124">
        <f>COUNTIF($B$3:$B264,1)</f>
        <v>2</v>
      </c>
      <c r="D264" s="85"/>
      <c r="E264" s="85"/>
      <c r="F264" s="85"/>
      <c r="G264" s="85"/>
      <c r="H264" s="85"/>
      <c r="I264" s="85"/>
      <c r="J264" s="85"/>
      <c r="K264" s="85"/>
    </row>
    <row r="265" customHeight="1" spans="1:11">
      <c r="A265" s="84"/>
      <c r="B265" s="124">
        <f>IF(AND($D265&gt;=工资结算表!$M$2,$D265&lt;=工资结算表!$O$2,$F265=工资结算表!$C$2),1,0)</f>
        <v>0</v>
      </c>
      <c r="C265" s="124">
        <f>COUNTIF($B$3:$B265,1)</f>
        <v>2</v>
      </c>
      <c r="D265" s="85"/>
      <c r="E265" s="85"/>
      <c r="F265" s="85"/>
      <c r="G265" s="85"/>
      <c r="H265" s="85"/>
      <c r="I265" s="85"/>
      <c r="J265" s="85"/>
      <c r="K265" s="85"/>
    </row>
    <row r="266" customHeight="1" spans="1:11">
      <c r="A266" s="84"/>
      <c r="B266" s="124">
        <f>IF(AND($D266&gt;=工资结算表!$M$2,$D266&lt;=工资结算表!$O$2,$F266=工资结算表!$C$2),1,0)</f>
        <v>0</v>
      </c>
      <c r="C266" s="124">
        <f>COUNTIF($B$3:$B266,1)</f>
        <v>2</v>
      </c>
      <c r="D266" s="85"/>
      <c r="E266" s="85"/>
      <c r="F266" s="85"/>
      <c r="G266" s="85"/>
      <c r="H266" s="85"/>
      <c r="I266" s="85"/>
      <c r="J266" s="85"/>
      <c r="K266" s="85"/>
    </row>
    <row r="267" customHeight="1" spans="1:11">
      <c r="A267" s="84"/>
      <c r="B267" s="124">
        <f>IF(AND($D267&gt;=工资结算表!$M$2,$D267&lt;=工资结算表!$O$2,$F267=工资结算表!$C$2),1,0)</f>
        <v>0</v>
      </c>
      <c r="C267" s="124">
        <f>COUNTIF($B$3:$B267,1)</f>
        <v>2</v>
      </c>
      <c r="D267" s="85"/>
      <c r="E267" s="85"/>
      <c r="F267" s="85"/>
      <c r="G267" s="85"/>
      <c r="H267" s="85"/>
      <c r="I267" s="85"/>
      <c r="J267" s="85"/>
      <c r="K267" s="85"/>
    </row>
    <row r="268" customHeight="1" spans="1:11">
      <c r="A268" s="84"/>
      <c r="B268" s="124">
        <f>IF(AND($D268&gt;=工资结算表!$M$2,$D268&lt;=工资结算表!$O$2,$F268=工资结算表!$C$2),1,0)</f>
        <v>0</v>
      </c>
      <c r="C268" s="124">
        <f>COUNTIF($B$3:$B268,1)</f>
        <v>2</v>
      </c>
      <c r="D268" s="85"/>
      <c r="E268" s="85"/>
      <c r="F268" s="85"/>
      <c r="G268" s="85"/>
      <c r="H268" s="85"/>
      <c r="I268" s="85"/>
      <c r="J268" s="85"/>
      <c r="K268" s="85"/>
    </row>
    <row r="269" customHeight="1" spans="1:11">
      <c r="A269" s="84"/>
      <c r="B269" s="124">
        <f>IF(AND($D269&gt;=工资结算表!$M$2,$D269&lt;=工资结算表!$O$2,$F269=工资结算表!$C$2),1,0)</f>
        <v>0</v>
      </c>
      <c r="C269" s="124">
        <f>COUNTIF($B$3:$B269,1)</f>
        <v>2</v>
      </c>
      <c r="D269" s="85"/>
      <c r="E269" s="85"/>
      <c r="F269" s="85"/>
      <c r="G269" s="85"/>
      <c r="H269" s="85"/>
      <c r="I269" s="85"/>
      <c r="J269" s="85"/>
      <c r="K269" s="85"/>
    </row>
    <row r="270" customHeight="1" spans="1:11">
      <c r="A270" s="84"/>
      <c r="B270" s="124">
        <f>IF(AND($D270&gt;=工资结算表!$M$2,$D270&lt;=工资结算表!$O$2,$F270=工资结算表!$C$2),1,0)</f>
        <v>0</v>
      </c>
      <c r="C270" s="124">
        <f>COUNTIF($B$3:$B270,1)</f>
        <v>2</v>
      </c>
      <c r="D270" s="85"/>
      <c r="E270" s="85"/>
      <c r="F270" s="85"/>
      <c r="G270" s="85"/>
      <c r="H270" s="85"/>
      <c r="I270" s="85"/>
      <c r="J270" s="85"/>
      <c r="K270" s="85"/>
    </row>
    <row r="271" customHeight="1" spans="1:11">
      <c r="A271" s="84"/>
      <c r="B271" s="124">
        <f>IF(AND($D271&gt;=工资结算表!$M$2,$D271&lt;=工资结算表!$O$2,$F271=工资结算表!$C$2),1,0)</f>
        <v>0</v>
      </c>
      <c r="C271" s="124">
        <f>COUNTIF($B$3:$B271,1)</f>
        <v>2</v>
      </c>
      <c r="D271" s="85"/>
      <c r="E271" s="85"/>
      <c r="F271" s="85"/>
      <c r="G271" s="85"/>
      <c r="H271" s="85"/>
      <c r="I271" s="85"/>
      <c r="J271" s="85"/>
      <c r="K271" s="85"/>
    </row>
    <row r="272" customHeight="1" spans="1:11">
      <c r="A272" s="84"/>
      <c r="B272" s="124">
        <f>IF(AND($D272&gt;=工资结算表!$M$2,$D272&lt;=工资结算表!$O$2,$F272=工资结算表!$C$2),1,0)</f>
        <v>0</v>
      </c>
      <c r="C272" s="124">
        <f>COUNTIF($B$3:$B272,1)</f>
        <v>2</v>
      </c>
      <c r="D272" s="85"/>
      <c r="E272" s="85"/>
      <c r="F272" s="85"/>
      <c r="G272" s="85"/>
      <c r="H272" s="85"/>
      <c r="I272" s="85"/>
      <c r="J272" s="85"/>
      <c r="K272" s="85"/>
    </row>
    <row r="273" customHeight="1" spans="1:11">
      <c r="A273" s="84"/>
      <c r="B273" s="124">
        <f>IF(AND($D273&gt;=工资结算表!$M$2,$D273&lt;=工资结算表!$O$2,$F273=工资结算表!$C$2),1,0)</f>
        <v>0</v>
      </c>
      <c r="C273" s="124">
        <f>COUNTIF($B$3:$B273,1)</f>
        <v>2</v>
      </c>
      <c r="D273" s="85"/>
      <c r="E273" s="85"/>
      <c r="F273" s="85"/>
      <c r="G273" s="85"/>
      <c r="H273" s="85"/>
      <c r="I273" s="85"/>
      <c r="J273" s="85"/>
      <c r="K273" s="85"/>
    </row>
    <row r="274" customHeight="1" spans="1:11">
      <c r="A274" s="84"/>
      <c r="B274" s="124">
        <f>IF(AND($D274&gt;=工资结算表!$M$2,$D274&lt;=工资结算表!$O$2,$F274=工资结算表!$C$2),1,0)</f>
        <v>0</v>
      </c>
      <c r="C274" s="124">
        <f>COUNTIF($B$3:$B274,1)</f>
        <v>2</v>
      </c>
      <c r="D274" s="85"/>
      <c r="E274" s="85"/>
      <c r="F274" s="85"/>
      <c r="G274" s="85"/>
      <c r="H274" s="85"/>
      <c r="I274" s="85"/>
      <c r="J274" s="85"/>
      <c r="K274" s="85"/>
    </row>
    <row r="275" customHeight="1" spans="1:11">
      <c r="A275" s="84"/>
      <c r="B275" s="124">
        <f>IF(AND($D275&gt;=工资结算表!$M$2,$D275&lt;=工资结算表!$O$2,$F275=工资结算表!$C$2),1,0)</f>
        <v>0</v>
      </c>
      <c r="C275" s="124">
        <f>COUNTIF($B$3:$B275,1)</f>
        <v>2</v>
      </c>
      <c r="D275" s="85"/>
      <c r="E275" s="85"/>
      <c r="F275" s="85"/>
      <c r="G275" s="85"/>
      <c r="H275" s="85"/>
      <c r="I275" s="85"/>
      <c r="J275" s="85"/>
      <c r="K275" s="85"/>
    </row>
    <row r="276" customHeight="1" spans="1:11">
      <c r="A276" s="84"/>
      <c r="B276" s="124">
        <f>IF(AND($D276&gt;=工资结算表!$M$2,$D276&lt;=工资结算表!$O$2,$F276=工资结算表!$C$2),1,0)</f>
        <v>0</v>
      </c>
      <c r="C276" s="124">
        <f>COUNTIF($B$3:$B276,1)</f>
        <v>2</v>
      </c>
      <c r="D276" s="85"/>
      <c r="E276" s="85"/>
      <c r="F276" s="85"/>
      <c r="G276" s="85"/>
      <c r="H276" s="85"/>
      <c r="I276" s="85"/>
      <c r="J276" s="85"/>
      <c r="K276" s="85"/>
    </row>
    <row r="277" customHeight="1" spans="1:11">
      <c r="A277" s="84"/>
      <c r="B277" s="124">
        <f>IF(AND($D277&gt;=工资结算表!$M$2,$D277&lt;=工资结算表!$O$2,$F277=工资结算表!$C$2),1,0)</f>
        <v>0</v>
      </c>
      <c r="C277" s="124">
        <f>COUNTIF($B$3:$B277,1)</f>
        <v>2</v>
      </c>
      <c r="D277" s="85"/>
      <c r="E277" s="85"/>
      <c r="F277" s="85"/>
      <c r="G277" s="85"/>
      <c r="H277" s="85"/>
      <c r="I277" s="85"/>
      <c r="J277" s="85"/>
      <c r="K277" s="85"/>
    </row>
    <row r="278" customHeight="1" spans="1:11">
      <c r="A278" s="84"/>
      <c r="B278" s="124">
        <f>IF(AND($D278&gt;=工资结算表!$M$2,$D278&lt;=工资结算表!$O$2,$F278=工资结算表!$C$2),1,0)</f>
        <v>0</v>
      </c>
      <c r="C278" s="124">
        <f>COUNTIF($B$3:$B278,1)</f>
        <v>2</v>
      </c>
      <c r="D278" s="85"/>
      <c r="E278" s="85"/>
      <c r="F278" s="85"/>
      <c r="G278" s="85"/>
      <c r="H278" s="85"/>
      <c r="I278" s="85"/>
      <c r="J278" s="85"/>
      <c r="K278" s="85"/>
    </row>
    <row r="279" customHeight="1" spans="1:11">
      <c r="A279" s="84"/>
      <c r="B279" s="124">
        <f>IF(AND($D279&gt;=工资结算表!$M$2,$D279&lt;=工资结算表!$O$2,$F279=工资结算表!$C$2),1,0)</f>
        <v>0</v>
      </c>
      <c r="C279" s="124">
        <f>COUNTIF($B$3:$B279,1)</f>
        <v>2</v>
      </c>
      <c r="D279" s="85"/>
      <c r="E279" s="85"/>
      <c r="F279" s="85"/>
      <c r="G279" s="85"/>
      <c r="H279" s="85"/>
      <c r="I279" s="85"/>
      <c r="J279" s="85"/>
      <c r="K279" s="85"/>
    </row>
    <row r="280" customHeight="1" spans="1:11">
      <c r="A280" s="84"/>
      <c r="B280" s="124">
        <f>IF(AND($D280&gt;=工资结算表!$M$2,$D280&lt;=工资结算表!$O$2,$F280=工资结算表!$C$2),1,0)</f>
        <v>0</v>
      </c>
      <c r="C280" s="124">
        <f>COUNTIF($B$3:$B280,1)</f>
        <v>2</v>
      </c>
      <c r="D280" s="85"/>
      <c r="E280" s="85"/>
      <c r="F280" s="85"/>
      <c r="G280" s="85"/>
      <c r="H280" s="85"/>
      <c r="I280" s="85"/>
      <c r="J280" s="85"/>
      <c r="K280" s="85"/>
    </row>
    <row r="281" customHeight="1" spans="1:11">
      <c r="A281" s="84"/>
      <c r="B281" s="124">
        <f>IF(AND($D281&gt;=工资结算表!$M$2,$D281&lt;=工资结算表!$O$2,$F281=工资结算表!$C$2),1,0)</f>
        <v>0</v>
      </c>
      <c r="C281" s="124">
        <f>COUNTIF($B$3:$B281,1)</f>
        <v>2</v>
      </c>
      <c r="D281" s="85"/>
      <c r="E281" s="85"/>
      <c r="F281" s="85"/>
      <c r="G281" s="85"/>
      <c r="H281" s="85"/>
      <c r="I281" s="85"/>
      <c r="J281" s="85"/>
      <c r="K281" s="85"/>
    </row>
    <row r="282" customHeight="1" spans="1:11">
      <c r="A282" s="84"/>
      <c r="B282" s="124">
        <f>IF(AND($D282&gt;=工资结算表!$M$2,$D282&lt;=工资结算表!$O$2,$F282=工资结算表!$C$2),1,0)</f>
        <v>0</v>
      </c>
      <c r="C282" s="124">
        <f>COUNTIF($B$3:$B282,1)</f>
        <v>2</v>
      </c>
      <c r="D282" s="85"/>
      <c r="E282" s="85"/>
      <c r="F282" s="85"/>
      <c r="G282" s="85"/>
      <c r="H282" s="85"/>
      <c r="I282" s="85"/>
      <c r="J282" s="85"/>
      <c r="K282" s="85"/>
    </row>
    <row r="283" customHeight="1" spans="1:11">
      <c r="A283" s="84"/>
      <c r="B283" s="124">
        <f>IF(AND($D283&gt;=工资结算表!$M$2,$D283&lt;=工资结算表!$O$2,$F283=工资结算表!$C$2),1,0)</f>
        <v>0</v>
      </c>
      <c r="C283" s="124">
        <f>COUNTIF($B$3:$B283,1)</f>
        <v>2</v>
      </c>
      <c r="D283" s="85"/>
      <c r="E283" s="85"/>
      <c r="F283" s="85"/>
      <c r="G283" s="85"/>
      <c r="H283" s="85"/>
      <c r="I283" s="85"/>
      <c r="J283" s="85"/>
      <c r="K283" s="85"/>
    </row>
    <row r="284" customHeight="1" spans="1:11">
      <c r="A284" s="84"/>
      <c r="B284" s="124">
        <f>IF(AND($D284&gt;=工资结算表!$M$2,$D284&lt;=工资结算表!$O$2,$F284=工资结算表!$C$2),1,0)</f>
        <v>0</v>
      </c>
      <c r="C284" s="124">
        <f>COUNTIF($B$3:$B284,1)</f>
        <v>2</v>
      </c>
      <c r="D284" s="85"/>
      <c r="E284" s="85"/>
      <c r="F284" s="85"/>
      <c r="G284" s="85"/>
      <c r="H284" s="85"/>
      <c r="I284" s="85"/>
      <c r="J284" s="85"/>
      <c r="K284" s="85"/>
    </row>
    <row r="285" customHeight="1" spans="1:11">
      <c r="A285" s="84"/>
      <c r="B285" s="124">
        <f>IF(AND($D285&gt;=工资结算表!$M$2,$D285&lt;=工资结算表!$O$2,$F285=工资结算表!$C$2),1,0)</f>
        <v>0</v>
      </c>
      <c r="C285" s="124">
        <f>COUNTIF($B$3:$B285,1)</f>
        <v>2</v>
      </c>
      <c r="D285" s="85"/>
      <c r="E285" s="85"/>
      <c r="F285" s="85"/>
      <c r="G285" s="85"/>
      <c r="H285" s="85"/>
      <c r="I285" s="85"/>
      <c r="J285" s="85"/>
      <c r="K285" s="85"/>
    </row>
    <row r="286" customHeight="1" spans="1:11">
      <c r="A286" s="84"/>
      <c r="B286" s="124">
        <f>IF(AND($D286&gt;=工资结算表!$M$2,$D286&lt;=工资结算表!$O$2,$F286=工资结算表!$C$2),1,0)</f>
        <v>0</v>
      </c>
      <c r="C286" s="124">
        <f>COUNTIF($B$3:$B286,1)</f>
        <v>2</v>
      </c>
      <c r="D286" s="85"/>
      <c r="E286" s="85"/>
      <c r="F286" s="85"/>
      <c r="G286" s="85"/>
      <c r="H286" s="85"/>
      <c r="I286" s="85"/>
      <c r="J286" s="85"/>
      <c r="K286" s="85"/>
    </row>
    <row r="287" customHeight="1" spans="1:11">
      <c r="A287" s="84"/>
      <c r="B287" s="124">
        <f>IF(AND($D287&gt;=工资结算表!$M$2,$D287&lt;=工资结算表!$O$2,$F287=工资结算表!$C$2),1,0)</f>
        <v>0</v>
      </c>
      <c r="C287" s="124">
        <f>COUNTIF($B$3:$B287,1)</f>
        <v>2</v>
      </c>
      <c r="D287" s="85"/>
      <c r="E287" s="85"/>
      <c r="F287" s="85"/>
      <c r="G287" s="85"/>
      <c r="H287" s="85"/>
      <c r="I287" s="85"/>
      <c r="J287" s="85"/>
      <c r="K287" s="85"/>
    </row>
    <row r="288" customHeight="1" spans="1:11">
      <c r="A288" s="84"/>
      <c r="B288" s="124">
        <f>IF(AND($D288&gt;=工资结算表!$M$2,$D288&lt;=工资结算表!$O$2,$F288=工资结算表!$C$2),1,0)</f>
        <v>0</v>
      </c>
      <c r="C288" s="124">
        <f>COUNTIF($B$3:$B288,1)</f>
        <v>2</v>
      </c>
      <c r="D288" s="85"/>
      <c r="E288" s="85"/>
      <c r="F288" s="85"/>
      <c r="G288" s="85"/>
      <c r="H288" s="85"/>
      <c r="I288" s="85"/>
      <c r="J288" s="85"/>
      <c r="K288" s="85"/>
    </row>
    <row r="289" customHeight="1" spans="1:11">
      <c r="A289" s="84"/>
      <c r="B289" s="124">
        <f>IF(AND($D289&gt;=工资结算表!$M$2,$D289&lt;=工资结算表!$O$2,$F289=工资结算表!$C$2),1,0)</f>
        <v>0</v>
      </c>
      <c r="C289" s="124">
        <f>COUNTIF($B$3:$B289,1)</f>
        <v>2</v>
      </c>
      <c r="D289" s="85"/>
      <c r="E289" s="85"/>
      <c r="F289" s="85"/>
      <c r="G289" s="85"/>
      <c r="H289" s="85"/>
      <c r="I289" s="85"/>
      <c r="J289" s="85"/>
      <c r="K289" s="85"/>
    </row>
    <row r="290" customHeight="1" spans="1:11">
      <c r="A290" s="84"/>
      <c r="B290" s="124">
        <f>IF(AND($D290&gt;=工资结算表!$M$2,$D290&lt;=工资结算表!$O$2,$F290=工资结算表!$C$2),1,0)</f>
        <v>0</v>
      </c>
      <c r="C290" s="124">
        <f>COUNTIF($B$3:$B290,1)</f>
        <v>2</v>
      </c>
      <c r="D290" s="85"/>
      <c r="E290" s="85"/>
      <c r="F290" s="85"/>
      <c r="G290" s="85"/>
      <c r="H290" s="85"/>
      <c r="I290" s="85"/>
      <c r="J290" s="85"/>
      <c r="K290" s="85"/>
    </row>
    <row r="291" customHeight="1" spans="1:11">
      <c r="A291" s="84"/>
      <c r="B291" s="124">
        <f>IF(AND($D291&gt;=工资结算表!$M$2,$D291&lt;=工资结算表!$O$2,$F291=工资结算表!$C$2),1,0)</f>
        <v>0</v>
      </c>
      <c r="C291" s="124">
        <f>COUNTIF($B$3:$B291,1)</f>
        <v>2</v>
      </c>
      <c r="D291" s="85"/>
      <c r="E291" s="85"/>
      <c r="F291" s="85"/>
      <c r="G291" s="85"/>
      <c r="H291" s="85"/>
      <c r="I291" s="85"/>
      <c r="J291" s="85"/>
      <c r="K291" s="85"/>
    </row>
    <row r="292" customHeight="1" spans="1:11">
      <c r="A292" s="84"/>
      <c r="B292" s="124">
        <f>IF(AND($D292&gt;=工资结算表!$M$2,$D292&lt;=工资结算表!$O$2,$F292=工资结算表!$C$2),1,0)</f>
        <v>0</v>
      </c>
      <c r="C292" s="124">
        <f>COUNTIF($B$3:$B292,1)</f>
        <v>2</v>
      </c>
      <c r="D292" s="85"/>
      <c r="E292" s="85"/>
      <c r="F292" s="85"/>
      <c r="G292" s="85"/>
      <c r="H292" s="85"/>
      <c r="I292" s="85"/>
      <c r="J292" s="85"/>
      <c r="K292" s="85"/>
    </row>
    <row r="293" customHeight="1" spans="1:11">
      <c r="A293" s="84"/>
      <c r="B293" s="124">
        <f>IF(AND($D293&gt;=工资结算表!$M$2,$D293&lt;=工资结算表!$O$2,$F293=工资结算表!$C$2),1,0)</f>
        <v>0</v>
      </c>
      <c r="C293" s="124">
        <f>COUNTIF($B$3:$B293,1)</f>
        <v>2</v>
      </c>
      <c r="D293" s="85"/>
      <c r="E293" s="85"/>
      <c r="F293" s="85"/>
      <c r="G293" s="85"/>
      <c r="H293" s="85"/>
      <c r="I293" s="85"/>
      <c r="J293" s="85"/>
      <c r="K293" s="85"/>
    </row>
    <row r="294" customHeight="1" spans="1:11">
      <c r="A294" s="84"/>
      <c r="B294" s="124">
        <f>IF(AND($D294&gt;=工资结算表!$M$2,$D294&lt;=工资结算表!$O$2,$F294=工资结算表!$C$2),1,0)</f>
        <v>0</v>
      </c>
      <c r="C294" s="124">
        <f>COUNTIF($B$3:$B294,1)</f>
        <v>2</v>
      </c>
      <c r="D294" s="85"/>
      <c r="E294" s="85"/>
      <c r="F294" s="85"/>
      <c r="G294" s="85"/>
      <c r="H294" s="85"/>
      <c r="I294" s="85"/>
      <c r="J294" s="85"/>
      <c r="K294" s="85"/>
    </row>
    <row r="295" customHeight="1" spans="1:11">
      <c r="A295" s="84"/>
      <c r="B295" s="124">
        <f>IF(AND($D295&gt;=工资结算表!$M$2,$D295&lt;=工资结算表!$O$2,$F295=工资结算表!$C$2),1,0)</f>
        <v>0</v>
      </c>
      <c r="C295" s="124">
        <f>COUNTIF($B$3:$B295,1)</f>
        <v>2</v>
      </c>
      <c r="D295" s="85"/>
      <c r="E295" s="85"/>
      <c r="F295" s="85"/>
      <c r="G295" s="85"/>
      <c r="H295" s="85"/>
      <c r="I295" s="85"/>
      <c r="J295" s="85"/>
      <c r="K295" s="85"/>
    </row>
    <row r="296" customHeight="1" spans="1:11">
      <c r="A296" s="84"/>
      <c r="B296" s="124">
        <f>IF(AND($D296&gt;=工资结算表!$M$2,$D296&lt;=工资结算表!$O$2,$F296=工资结算表!$C$2),1,0)</f>
        <v>0</v>
      </c>
      <c r="C296" s="124">
        <f>COUNTIF($B$3:$B296,1)</f>
        <v>2</v>
      </c>
      <c r="D296" s="85"/>
      <c r="E296" s="85"/>
      <c r="F296" s="85"/>
      <c r="G296" s="85"/>
      <c r="H296" s="85"/>
      <c r="I296" s="85"/>
      <c r="J296" s="85"/>
      <c r="K296" s="85"/>
    </row>
    <row r="297" customHeight="1" spans="1:11">
      <c r="A297" s="84"/>
      <c r="B297" s="124">
        <f>IF(AND($D297&gt;=工资结算表!$M$2,$D297&lt;=工资结算表!$O$2,$F297=工资结算表!$C$2),1,0)</f>
        <v>0</v>
      </c>
      <c r="C297" s="124">
        <f>COUNTIF($B$3:$B297,1)</f>
        <v>2</v>
      </c>
      <c r="D297" s="85"/>
      <c r="E297" s="85"/>
      <c r="F297" s="85"/>
      <c r="G297" s="85"/>
      <c r="H297" s="85"/>
      <c r="I297" s="85"/>
      <c r="J297" s="85"/>
      <c r="K297" s="85"/>
    </row>
    <row r="298" customHeight="1" spans="1:11">
      <c r="A298" s="84"/>
      <c r="B298" s="124">
        <f>IF(AND($D298&gt;=工资结算表!$M$2,$D298&lt;=工资结算表!$O$2,$F298=工资结算表!$C$2),1,0)</f>
        <v>0</v>
      </c>
      <c r="C298" s="124">
        <f>COUNTIF($B$3:$B298,1)</f>
        <v>2</v>
      </c>
      <c r="D298" s="85"/>
      <c r="E298" s="85"/>
      <c r="F298" s="85"/>
      <c r="G298" s="85"/>
      <c r="H298" s="85"/>
      <c r="I298" s="85"/>
      <c r="J298" s="85"/>
      <c r="K298" s="85"/>
    </row>
    <row r="299" customHeight="1" spans="1:11">
      <c r="A299" s="84"/>
      <c r="B299" s="124">
        <f>IF(AND($D299&gt;=工资结算表!$M$2,$D299&lt;=工资结算表!$O$2,$F299=工资结算表!$C$2),1,0)</f>
        <v>0</v>
      </c>
      <c r="C299" s="124">
        <f>COUNTIF($B$3:$B299,1)</f>
        <v>2</v>
      </c>
      <c r="D299" s="85"/>
      <c r="E299" s="85"/>
      <c r="F299" s="85"/>
      <c r="G299" s="85"/>
      <c r="H299" s="85"/>
      <c r="I299" s="85"/>
      <c r="J299" s="85"/>
      <c r="K299" s="85"/>
    </row>
    <row r="300" customHeight="1" spans="1:11">
      <c r="A300" s="84"/>
      <c r="B300" s="124">
        <f>IF(AND($D300&gt;=工资结算表!$M$2,$D300&lt;=工资结算表!$O$2,$F300=工资结算表!$C$2),1,0)</f>
        <v>0</v>
      </c>
      <c r="C300" s="124">
        <f>COUNTIF($B$3:$B300,1)</f>
        <v>2</v>
      </c>
      <c r="D300" s="85"/>
      <c r="E300" s="85"/>
      <c r="F300" s="85"/>
      <c r="G300" s="85"/>
      <c r="H300" s="85"/>
      <c r="I300" s="85"/>
      <c r="J300" s="85"/>
      <c r="K300" s="85"/>
    </row>
    <row r="301" customHeight="1" spans="1:11">
      <c r="A301" s="84"/>
      <c r="B301" s="124">
        <f>IF(AND($D301&gt;=工资结算表!$M$2,$D301&lt;=工资结算表!$O$2,$F301=工资结算表!$C$2),1,0)</f>
        <v>0</v>
      </c>
      <c r="C301" s="124">
        <f>COUNTIF($B$3:$B301,1)</f>
        <v>2</v>
      </c>
      <c r="D301" s="85"/>
      <c r="E301" s="85"/>
      <c r="F301" s="85"/>
      <c r="G301" s="85"/>
      <c r="H301" s="85"/>
      <c r="I301" s="85"/>
      <c r="J301" s="85"/>
      <c r="K301" s="85"/>
    </row>
    <row r="302" customHeight="1" spans="1:11">
      <c r="A302" s="84"/>
      <c r="B302" s="124">
        <f>IF(AND($D302&gt;=工资结算表!$M$2,$D302&lt;=工资结算表!$O$2,$F302=工资结算表!$C$2),1,0)</f>
        <v>0</v>
      </c>
      <c r="C302" s="124">
        <f>COUNTIF($B$3:$B302,1)</f>
        <v>2</v>
      </c>
      <c r="D302" s="85"/>
      <c r="E302" s="85"/>
      <c r="F302" s="85"/>
      <c r="G302" s="85"/>
      <c r="H302" s="85"/>
      <c r="I302" s="85"/>
      <c r="J302" s="85"/>
      <c r="K302" s="85"/>
    </row>
    <row r="303" customHeight="1" spans="1:11">
      <c r="A303" s="84"/>
      <c r="B303" s="124">
        <f>IF(AND($D303&gt;=工资结算表!$M$2,$D303&lt;=工资结算表!$O$2,$F303=工资结算表!$C$2),1,0)</f>
        <v>0</v>
      </c>
      <c r="C303" s="124">
        <f>COUNTIF($B$3:$B303,1)</f>
        <v>2</v>
      </c>
      <c r="D303" s="85"/>
      <c r="E303" s="85"/>
      <c r="F303" s="85"/>
      <c r="G303" s="85"/>
      <c r="H303" s="85"/>
      <c r="I303" s="85"/>
      <c r="J303" s="85"/>
      <c r="K303" s="85"/>
    </row>
    <row r="304" customHeight="1" spans="1:11">
      <c r="A304" s="84"/>
      <c r="B304" s="124">
        <f>IF(AND($D304&gt;=工资结算表!$M$2,$D304&lt;=工资结算表!$O$2,$F304=工资结算表!$C$2),1,0)</f>
        <v>0</v>
      </c>
      <c r="C304" s="124">
        <f>COUNTIF($B$3:$B304,1)</f>
        <v>2</v>
      </c>
      <c r="D304" s="85"/>
      <c r="E304" s="85"/>
      <c r="F304" s="85"/>
      <c r="G304" s="85"/>
      <c r="H304" s="85"/>
      <c r="I304" s="85"/>
      <c r="J304" s="85"/>
      <c r="K304" s="85"/>
    </row>
    <row r="305" customHeight="1" spans="1:11">
      <c r="A305" s="84"/>
      <c r="B305" s="124">
        <f>IF(AND($D305&gt;=工资结算表!$M$2,$D305&lt;=工资结算表!$O$2,$F305=工资结算表!$C$2),1,0)</f>
        <v>0</v>
      </c>
      <c r="C305" s="124">
        <f>COUNTIF($B$3:$B305,1)</f>
        <v>2</v>
      </c>
      <c r="D305" s="85"/>
      <c r="E305" s="85"/>
      <c r="F305" s="85"/>
      <c r="G305" s="85"/>
      <c r="H305" s="85"/>
      <c r="I305" s="85"/>
      <c r="J305" s="85"/>
      <c r="K305" s="85"/>
    </row>
    <row r="306" customHeight="1" spans="1:11">
      <c r="A306" s="84"/>
      <c r="B306" s="124">
        <f>IF(AND($D306&gt;=工资结算表!$M$2,$D306&lt;=工资结算表!$O$2,$F306=工资结算表!$C$2),1,0)</f>
        <v>0</v>
      </c>
      <c r="C306" s="124">
        <f>COUNTIF($B$3:$B306,1)</f>
        <v>2</v>
      </c>
      <c r="D306" s="85"/>
      <c r="E306" s="85"/>
      <c r="F306" s="85"/>
      <c r="G306" s="85"/>
      <c r="H306" s="85"/>
      <c r="I306" s="85"/>
      <c r="J306" s="85"/>
      <c r="K306" s="85"/>
    </row>
    <row r="307" customHeight="1" spans="1:11">
      <c r="A307" s="84"/>
      <c r="B307" s="124">
        <f>IF(AND($D307&gt;=工资结算表!$M$2,$D307&lt;=工资结算表!$O$2,$F307=工资结算表!$C$2),1,0)</f>
        <v>0</v>
      </c>
      <c r="C307" s="124">
        <f>COUNTIF($B$3:$B307,1)</f>
        <v>2</v>
      </c>
      <c r="D307" s="85"/>
      <c r="E307" s="85"/>
      <c r="F307" s="85"/>
      <c r="G307" s="85"/>
      <c r="H307" s="85"/>
      <c r="I307" s="85"/>
      <c r="J307" s="85"/>
      <c r="K307" s="85"/>
    </row>
    <row r="308" customHeight="1" spans="1:11">
      <c r="A308" s="84"/>
      <c r="B308" s="124">
        <f>IF(AND($D308&gt;=工资结算表!$M$2,$D308&lt;=工资结算表!$O$2,$F308=工资结算表!$C$2),1,0)</f>
        <v>0</v>
      </c>
      <c r="C308" s="124">
        <f>COUNTIF($B$3:$B308,1)</f>
        <v>2</v>
      </c>
      <c r="D308" s="85"/>
      <c r="E308" s="85"/>
      <c r="F308" s="85"/>
      <c r="G308" s="85"/>
      <c r="H308" s="85"/>
      <c r="I308" s="85"/>
      <c r="J308" s="85"/>
      <c r="K308" s="85"/>
    </row>
    <row r="309" customHeight="1" spans="1:11">
      <c r="A309" s="84"/>
      <c r="B309" s="124">
        <f>IF(AND($D309&gt;=工资结算表!$M$2,$D309&lt;=工资结算表!$O$2,$F309=工资结算表!$C$2),1,0)</f>
        <v>0</v>
      </c>
      <c r="C309" s="124">
        <f>COUNTIF($B$3:$B309,1)</f>
        <v>2</v>
      </c>
      <c r="D309" s="85"/>
      <c r="E309" s="85"/>
      <c r="F309" s="85"/>
      <c r="G309" s="85"/>
      <c r="H309" s="85"/>
      <c r="I309" s="85"/>
      <c r="J309" s="85"/>
      <c r="K309" s="85"/>
    </row>
    <row r="310" customHeight="1" spans="1:11">
      <c r="A310" s="84"/>
      <c r="B310" s="124">
        <f>IF(AND($D310&gt;=工资结算表!$M$2,$D310&lt;=工资结算表!$O$2,$F310=工资结算表!$C$2),1,0)</f>
        <v>0</v>
      </c>
      <c r="C310" s="124">
        <f>COUNTIF($B$3:$B310,1)</f>
        <v>2</v>
      </c>
      <c r="D310" s="85"/>
      <c r="E310" s="85"/>
      <c r="F310" s="85"/>
      <c r="G310" s="85"/>
      <c r="H310" s="85"/>
      <c r="I310" s="85"/>
      <c r="J310" s="85"/>
      <c r="K310" s="85"/>
    </row>
    <row r="311" customHeight="1" spans="1:11">
      <c r="A311" s="84"/>
      <c r="B311" s="124">
        <f>IF(AND($D311&gt;=工资结算表!$M$2,$D311&lt;=工资结算表!$O$2,$F311=工资结算表!$C$2),1,0)</f>
        <v>0</v>
      </c>
      <c r="C311" s="124">
        <f>COUNTIF($B$3:$B311,1)</f>
        <v>2</v>
      </c>
      <c r="D311" s="85"/>
      <c r="E311" s="85"/>
      <c r="F311" s="85"/>
      <c r="G311" s="85"/>
      <c r="H311" s="85"/>
      <c r="I311" s="85"/>
      <c r="J311" s="85"/>
      <c r="K311" s="85"/>
    </row>
    <row r="312" customHeight="1" spans="1:11">
      <c r="A312" s="84"/>
      <c r="B312" s="124">
        <f>IF(AND($D312&gt;=工资结算表!$M$2,$D312&lt;=工资结算表!$O$2,$F312=工资结算表!$C$2),1,0)</f>
        <v>0</v>
      </c>
      <c r="C312" s="124">
        <f>COUNTIF($B$3:$B312,1)</f>
        <v>2</v>
      </c>
      <c r="D312" s="85"/>
      <c r="E312" s="85"/>
      <c r="F312" s="85"/>
      <c r="G312" s="85"/>
      <c r="H312" s="85"/>
      <c r="I312" s="85"/>
      <c r="J312" s="85"/>
      <c r="K312" s="85"/>
    </row>
    <row r="313" customHeight="1" spans="1:11">
      <c r="A313" s="84"/>
      <c r="B313" s="124">
        <f>IF(AND($D313&gt;=工资结算表!$M$2,$D313&lt;=工资结算表!$O$2,$F313=工资结算表!$C$2),1,0)</f>
        <v>0</v>
      </c>
      <c r="C313" s="124">
        <f>COUNTIF($B$3:$B313,1)</f>
        <v>2</v>
      </c>
      <c r="D313" s="85"/>
      <c r="E313" s="85"/>
      <c r="F313" s="85"/>
      <c r="G313" s="85"/>
      <c r="H313" s="85"/>
      <c r="I313" s="85"/>
      <c r="J313" s="85"/>
      <c r="K313" s="85"/>
    </row>
    <row r="314" customHeight="1" spans="1:11">
      <c r="A314" s="84"/>
      <c r="B314" s="124">
        <f>IF(AND($D314&gt;=工资结算表!$M$2,$D314&lt;=工资结算表!$O$2,$F314=工资结算表!$C$2),1,0)</f>
        <v>0</v>
      </c>
      <c r="C314" s="124">
        <f>COUNTIF($B$3:$B314,1)</f>
        <v>2</v>
      </c>
      <c r="D314" s="85"/>
      <c r="E314" s="85"/>
      <c r="F314" s="85"/>
      <c r="G314" s="85"/>
      <c r="H314" s="85"/>
      <c r="I314" s="85"/>
      <c r="J314" s="85"/>
      <c r="K314" s="85"/>
    </row>
    <row r="315" customHeight="1" spans="1:11">
      <c r="A315" s="84"/>
      <c r="B315" s="124">
        <f>IF(AND($D315&gt;=工资结算表!$M$2,$D315&lt;=工资结算表!$O$2,$F315=工资结算表!$C$2),1,0)</f>
        <v>0</v>
      </c>
      <c r="C315" s="124">
        <f>COUNTIF($B$3:$B315,1)</f>
        <v>2</v>
      </c>
      <c r="D315" s="85"/>
      <c r="E315" s="85"/>
      <c r="F315" s="85"/>
      <c r="G315" s="85"/>
      <c r="H315" s="85"/>
      <c r="I315" s="85"/>
      <c r="J315" s="85"/>
      <c r="K315" s="85"/>
    </row>
    <row r="316" customHeight="1" spans="1:11">
      <c r="A316" s="84"/>
      <c r="B316" s="124">
        <f>IF(AND($D316&gt;=工资结算表!$M$2,$D316&lt;=工资结算表!$O$2,$F316=工资结算表!$C$2),1,0)</f>
        <v>0</v>
      </c>
      <c r="C316" s="124">
        <f>COUNTIF($B$3:$B316,1)</f>
        <v>2</v>
      </c>
      <c r="D316" s="85"/>
      <c r="E316" s="85"/>
      <c r="F316" s="85"/>
      <c r="G316" s="85"/>
      <c r="H316" s="85"/>
      <c r="I316" s="85"/>
      <c r="J316" s="85"/>
      <c r="K316" s="85"/>
    </row>
    <row r="317" customHeight="1" spans="1:11">
      <c r="A317" s="84"/>
      <c r="B317" s="124">
        <f>IF(AND($D317&gt;=工资结算表!$M$2,$D317&lt;=工资结算表!$O$2,$F317=工资结算表!$C$2),1,0)</f>
        <v>0</v>
      </c>
      <c r="C317" s="124">
        <f>COUNTIF($B$3:$B317,1)</f>
        <v>2</v>
      </c>
      <c r="D317" s="85"/>
      <c r="E317" s="85"/>
      <c r="F317" s="85"/>
      <c r="G317" s="85"/>
      <c r="H317" s="85"/>
      <c r="I317" s="85"/>
      <c r="J317" s="85"/>
      <c r="K317" s="85"/>
    </row>
    <row r="318" customHeight="1" spans="1:11">
      <c r="A318" s="84"/>
      <c r="B318" s="124">
        <f>IF(AND($D318&gt;=工资结算表!$M$2,$D318&lt;=工资结算表!$O$2,$F318=工资结算表!$C$2),1,0)</f>
        <v>0</v>
      </c>
      <c r="C318" s="124">
        <f>COUNTIF($B$3:$B318,1)</f>
        <v>2</v>
      </c>
      <c r="D318" s="85"/>
      <c r="E318" s="85"/>
      <c r="F318" s="85"/>
      <c r="G318" s="85"/>
      <c r="H318" s="85"/>
      <c r="I318" s="85"/>
      <c r="J318" s="85"/>
      <c r="K318" s="85"/>
    </row>
    <row r="319" customHeight="1" spans="1:11">
      <c r="A319" s="84"/>
      <c r="B319" s="124">
        <f>IF(AND($D319&gt;=工资结算表!$M$2,$D319&lt;=工资结算表!$O$2,$F319=工资结算表!$C$2),1,0)</f>
        <v>0</v>
      </c>
      <c r="C319" s="124">
        <f>COUNTIF($B$3:$B319,1)</f>
        <v>2</v>
      </c>
      <c r="D319" s="85"/>
      <c r="E319" s="85"/>
      <c r="F319" s="85"/>
      <c r="G319" s="85"/>
      <c r="H319" s="85"/>
      <c r="I319" s="85"/>
      <c r="J319" s="85"/>
      <c r="K319" s="85"/>
    </row>
    <row r="320" customHeight="1" spans="1:11">
      <c r="A320" s="84"/>
      <c r="B320" s="124">
        <f>IF(AND($D320&gt;=工资结算表!$M$2,$D320&lt;=工资结算表!$O$2,$F320=工资结算表!$C$2),1,0)</f>
        <v>0</v>
      </c>
      <c r="C320" s="124">
        <f>COUNTIF($B$3:$B320,1)</f>
        <v>2</v>
      </c>
      <c r="D320" s="85"/>
      <c r="E320" s="85"/>
      <c r="F320" s="85"/>
      <c r="G320" s="85"/>
      <c r="H320" s="85"/>
      <c r="I320" s="85"/>
      <c r="J320" s="85"/>
      <c r="K320" s="85"/>
    </row>
    <row r="321" customHeight="1" spans="1:11">
      <c r="A321" s="84"/>
      <c r="B321" s="124">
        <f>IF(AND($D321&gt;=工资结算表!$M$2,$D321&lt;=工资结算表!$O$2,$F321=工资结算表!$C$2),1,0)</f>
        <v>0</v>
      </c>
      <c r="C321" s="124">
        <f>COUNTIF($B$3:$B321,1)</f>
        <v>2</v>
      </c>
      <c r="D321" s="85"/>
      <c r="E321" s="85"/>
      <c r="F321" s="85"/>
      <c r="G321" s="85"/>
      <c r="H321" s="85"/>
      <c r="I321" s="85"/>
      <c r="J321" s="85"/>
      <c r="K321" s="85"/>
    </row>
    <row r="322" customHeight="1" spans="1:11">
      <c r="A322" s="84"/>
      <c r="B322" s="124">
        <f>IF(AND($D322&gt;=工资结算表!$M$2,$D322&lt;=工资结算表!$O$2,$F322=工资结算表!$C$2),1,0)</f>
        <v>0</v>
      </c>
      <c r="C322" s="124">
        <f>COUNTIF($B$3:$B322,1)</f>
        <v>2</v>
      </c>
      <c r="D322" s="85"/>
      <c r="E322" s="85"/>
      <c r="F322" s="85"/>
      <c r="G322" s="85"/>
      <c r="H322" s="85"/>
      <c r="I322" s="85"/>
      <c r="J322" s="85"/>
      <c r="K322" s="85"/>
    </row>
    <row r="323" customHeight="1" spans="1:11">
      <c r="A323" s="84"/>
      <c r="B323" s="124">
        <f>IF(AND($D323&gt;=工资结算表!$M$2,$D323&lt;=工资结算表!$O$2,$F323=工资结算表!$C$2),1,0)</f>
        <v>0</v>
      </c>
      <c r="C323" s="124">
        <f>COUNTIF($B$3:$B323,1)</f>
        <v>2</v>
      </c>
      <c r="D323" s="85"/>
      <c r="E323" s="85"/>
      <c r="F323" s="85"/>
      <c r="G323" s="85"/>
      <c r="H323" s="85"/>
      <c r="I323" s="85"/>
      <c r="J323" s="85"/>
      <c r="K323" s="85"/>
    </row>
    <row r="324" customHeight="1" spans="1:11">
      <c r="A324" s="84"/>
      <c r="B324" s="124">
        <f>IF(AND($D324&gt;=工资结算表!$M$2,$D324&lt;=工资结算表!$O$2,$F324=工资结算表!$C$2),1,0)</f>
        <v>0</v>
      </c>
      <c r="C324" s="124">
        <f>COUNTIF($B$3:$B324,1)</f>
        <v>2</v>
      </c>
      <c r="D324" s="85"/>
      <c r="E324" s="85"/>
      <c r="F324" s="85"/>
      <c r="G324" s="85"/>
      <c r="H324" s="85"/>
      <c r="I324" s="85"/>
      <c r="J324" s="85"/>
      <c r="K324" s="85"/>
    </row>
    <row r="325" customHeight="1" spans="1:11">
      <c r="A325" s="84"/>
      <c r="B325" s="124">
        <f>IF(AND($D325&gt;=工资结算表!$M$2,$D325&lt;=工资结算表!$O$2,$F325=工资结算表!$C$2),1,0)</f>
        <v>0</v>
      </c>
      <c r="C325" s="124">
        <f>COUNTIF($B$3:$B325,1)</f>
        <v>2</v>
      </c>
      <c r="D325" s="85"/>
      <c r="E325" s="85"/>
      <c r="F325" s="85"/>
      <c r="G325" s="85"/>
      <c r="H325" s="85"/>
      <c r="I325" s="85"/>
      <c r="J325" s="85"/>
      <c r="K325" s="85"/>
    </row>
    <row r="326" customHeight="1" spans="1:11">
      <c r="A326" s="84"/>
      <c r="B326" s="124">
        <f>IF(AND($D326&gt;=工资结算表!$M$2,$D326&lt;=工资结算表!$O$2,$F326=工资结算表!$C$2),1,0)</f>
        <v>0</v>
      </c>
      <c r="C326" s="124">
        <f>COUNTIF($B$3:$B326,1)</f>
        <v>2</v>
      </c>
      <c r="D326" s="85"/>
      <c r="E326" s="85"/>
      <c r="F326" s="85"/>
      <c r="G326" s="85"/>
      <c r="H326" s="85"/>
      <c r="I326" s="85"/>
      <c r="J326" s="85"/>
      <c r="K326" s="85"/>
    </row>
    <row r="327" customHeight="1" spans="1:11">
      <c r="A327" s="84"/>
      <c r="B327" s="124">
        <f>IF(AND($D327&gt;=工资结算表!$M$2,$D327&lt;=工资结算表!$O$2,$F327=工资结算表!$C$2),1,0)</f>
        <v>0</v>
      </c>
      <c r="C327" s="124">
        <f>COUNTIF($B$3:$B327,1)</f>
        <v>2</v>
      </c>
      <c r="D327" s="85"/>
      <c r="E327" s="85"/>
      <c r="F327" s="85"/>
      <c r="G327" s="85"/>
      <c r="H327" s="85"/>
      <c r="I327" s="85"/>
      <c r="J327" s="85"/>
      <c r="K327" s="85"/>
    </row>
    <row r="328" customHeight="1" spans="1:11">
      <c r="A328" s="84"/>
      <c r="B328" s="124">
        <f>IF(AND($D328&gt;=工资结算表!$M$2,$D328&lt;=工资结算表!$O$2,$F328=工资结算表!$C$2),1,0)</f>
        <v>0</v>
      </c>
      <c r="C328" s="124">
        <f>COUNTIF($B$3:$B328,1)</f>
        <v>2</v>
      </c>
      <c r="D328" s="85"/>
      <c r="E328" s="85"/>
      <c r="F328" s="85"/>
      <c r="G328" s="85"/>
      <c r="H328" s="85"/>
      <c r="I328" s="85"/>
      <c r="J328" s="85"/>
      <c r="K328" s="85"/>
    </row>
    <row r="329" customHeight="1" spans="1:11">
      <c r="A329" s="84"/>
      <c r="B329" s="124">
        <f>IF(AND($D329&gt;=工资结算表!$M$2,$D329&lt;=工资结算表!$O$2,$F329=工资结算表!$C$2),1,0)</f>
        <v>0</v>
      </c>
      <c r="C329" s="124">
        <f>COUNTIF($B$3:$B329,1)</f>
        <v>2</v>
      </c>
      <c r="D329" s="85"/>
      <c r="E329" s="85"/>
      <c r="F329" s="85"/>
      <c r="G329" s="85"/>
      <c r="H329" s="85"/>
      <c r="I329" s="85"/>
      <c r="J329" s="85"/>
      <c r="K329" s="85"/>
    </row>
    <row r="330" customHeight="1" spans="1:11">
      <c r="A330" s="84"/>
      <c r="B330" s="124">
        <f>IF(AND($D330&gt;=工资结算表!$M$2,$D330&lt;=工资结算表!$O$2,$F330=工资结算表!$C$2),1,0)</f>
        <v>0</v>
      </c>
      <c r="C330" s="124">
        <f>COUNTIF($B$3:$B330,1)</f>
        <v>2</v>
      </c>
      <c r="D330" s="85"/>
      <c r="E330" s="85"/>
      <c r="F330" s="85"/>
      <c r="G330" s="85"/>
      <c r="H330" s="85"/>
      <c r="I330" s="85"/>
      <c r="J330" s="85"/>
      <c r="K330" s="85"/>
    </row>
    <row r="331" customHeight="1" spans="1:11">
      <c r="A331" s="84"/>
      <c r="B331" s="124">
        <f>IF(AND($D331&gt;=工资结算表!$M$2,$D331&lt;=工资结算表!$O$2,$F331=工资结算表!$C$2),1,0)</f>
        <v>0</v>
      </c>
      <c r="C331" s="124">
        <f>COUNTIF($B$3:$B331,1)</f>
        <v>2</v>
      </c>
      <c r="D331" s="85"/>
      <c r="E331" s="85"/>
      <c r="F331" s="85"/>
      <c r="G331" s="85"/>
      <c r="H331" s="85"/>
      <c r="I331" s="85"/>
      <c r="J331" s="85"/>
      <c r="K331" s="85"/>
    </row>
    <row r="332" customHeight="1" spans="1:11">
      <c r="A332" s="84"/>
      <c r="B332" s="124">
        <f>IF(AND($D332&gt;=工资结算表!$M$2,$D332&lt;=工资结算表!$O$2,$F332=工资结算表!$C$2),1,0)</f>
        <v>0</v>
      </c>
      <c r="C332" s="124">
        <f>COUNTIF($B$3:$B332,1)</f>
        <v>2</v>
      </c>
      <c r="D332" s="85"/>
      <c r="E332" s="85"/>
      <c r="F332" s="85"/>
      <c r="G332" s="85"/>
      <c r="H332" s="85"/>
      <c r="I332" s="85"/>
      <c r="J332" s="85"/>
      <c r="K332" s="85"/>
    </row>
    <row r="333" customHeight="1" spans="1:11">
      <c r="A333" s="84"/>
      <c r="B333" s="124">
        <f>IF(AND($D333&gt;=工资结算表!$M$2,$D333&lt;=工资结算表!$O$2,$F333=工资结算表!$C$2),1,0)</f>
        <v>0</v>
      </c>
      <c r="C333" s="124">
        <f>COUNTIF($B$3:$B333,1)</f>
        <v>2</v>
      </c>
      <c r="D333" s="85"/>
      <c r="E333" s="85"/>
      <c r="F333" s="85"/>
      <c r="G333" s="85"/>
      <c r="H333" s="85"/>
      <c r="I333" s="85"/>
      <c r="J333" s="85"/>
      <c r="K333" s="85"/>
    </row>
    <row r="334" customHeight="1" spans="1:11">
      <c r="A334" s="84"/>
      <c r="B334" s="124">
        <f>IF(AND($D334&gt;=工资结算表!$M$2,$D334&lt;=工资结算表!$O$2,$F334=工资结算表!$C$2),1,0)</f>
        <v>0</v>
      </c>
      <c r="C334" s="124">
        <f>COUNTIF($B$3:$B334,1)</f>
        <v>2</v>
      </c>
      <c r="D334" s="85"/>
      <c r="E334" s="85"/>
      <c r="F334" s="85"/>
      <c r="G334" s="85"/>
      <c r="H334" s="85"/>
      <c r="I334" s="85"/>
      <c r="J334" s="85"/>
      <c r="K334" s="85"/>
    </row>
    <row r="335" customHeight="1" spans="1:11">
      <c r="A335" s="84"/>
      <c r="B335" s="124">
        <f>IF(AND($D335&gt;=工资结算表!$M$2,$D335&lt;=工资结算表!$O$2,$F335=工资结算表!$C$2),1,0)</f>
        <v>0</v>
      </c>
      <c r="C335" s="124">
        <f>COUNTIF($B$3:$B335,1)</f>
        <v>2</v>
      </c>
      <c r="D335" s="85"/>
      <c r="E335" s="85"/>
      <c r="F335" s="85"/>
      <c r="G335" s="85"/>
      <c r="H335" s="85"/>
      <c r="I335" s="85"/>
      <c r="J335" s="85"/>
      <c r="K335" s="85"/>
    </row>
    <row r="336" customHeight="1" spans="1:11">
      <c r="A336" s="84"/>
      <c r="B336" s="124">
        <f>IF(AND($D336&gt;=工资结算表!$M$2,$D336&lt;=工资结算表!$O$2,$F336=工资结算表!$C$2),1,0)</f>
        <v>0</v>
      </c>
      <c r="C336" s="124">
        <f>COUNTIF($B$3:$B336,1)</f>
        <v>2</v>
      </c>
      <c r="D336" s="85"/>
      <c r="E336" s="85"/>
      <c r="F336" s="85"/>
      <c r="G336" s="85"/>
      <c r="H336" s="85"/>
      <c r="I336" s="85"/>
      <c r="J336" s="85"/>
      <c r="K336" s="85"/>
    </row>
    <row r="337" customHeight="1" spans="1:11">
      <c r="A337" s="84"/>
      <c r="B337" s="124">
        <f>IF(AND($D337&gt;=工资结算表!$M$2,$D337&lt;=工资结算表!$O$2,$F337=工资结算表!$C$2),1,0)</f>
        <v>0</v>
      </c>
      <c r="C337" s="124">
        <f>COUNTIF($B$3:$B337,1)</f>
        <v>2</v>
      </c>
      <c r="D337" s="85"/>
      <c r="E337" s="85"/>
      <c r="F337" s="85"/>
      <c r="G337" s="85"/>
      <c r="H337" s="85"/>
      <c r="I337" s="85"/>
      <c r="J337" s="85"/>
      <c r="K337" s="85"/>
    </row>
    <row r="338" customHeight="1" spans="1:11">
      <c r="A338" s="84"/>
      <c r="B338" s="124">
        <f>IF(AND($D338&gt;=工资结算表!$M$2,$D338&lt;=工资结算表!$O$2,$F338=工资结算表!$C$2),1,0)</f>
        <v>0</v>
      </c>
      <c r="C338" s="124">
        <f>COUNTIF($B$3:$B338,1)</f>
        <v>2</v>
      </c>
      <c r="D338" s="85"/>
      <c r="E338" s="85"/>
      <c r="F338" s="85"/>
      <c r="G338" s="85"/>
      <c r="H338" s="85"/>
      <c r="I338" s="85"/>
      <c r="J338" s="85"/>
      <c r="K338" s="85"/>
    </row>
    <row r="339" customHeight="1" spans="1:11">
      <c r="A339" s="84"/>
      <c r="B339" s="124">
        <f>IF(AND($D339&gt;=工资结算表!$M$2,$D339&lt;=工资结算表!$O$2,$F339=工资结算表!$C$2),1,0)</f>
        <v>0</v>
      </c>
      <c r="C339" s="124">
        <f>COUNTIF($B$3:$B339,1)</f>
        <v>2</v>
      </c>
      <c r="D339" s="85"/>
      <c r="E339" s="85"/>
      <c r="F339" s="85"/>
      <c r="G339" s="85"/>
      <c r="H339" s="85"/>
      <c r="I339" s="85"/>
      <c r="J339" s="85"/>
      <c r="K339" s="85"/>
    </row>
    <row r="340" customHeight="1" spans="1:11">
      <c r="A340" s="84"/>
      <c r="B340" s="124">
        <f>IF(AND($D340&gt;=工资结算表!$M$2,$D340&lt;=工资结算表!$O$2,$F340=工资结算表!$C$2),1,0)</f>
        <v>0</v>
      </c>
      <c r="C340" s="124">
        <f>COUNTIF($B$3:$B340,1)</f>
        <v>2</v>
      </c>
      <c r="D340" s="85"/>
      <c r="E340" s="85"/>
      <c r="F340" s="85"/>
      <c r="G340" s="85"/>
      <c r="H340" s="85"/>
      <c r="I340" s="85"/>
      <c r="J340" s="85"/>
      <c r="K340" s="85"/>
    </row>
    <row r="341" customHeight="1" spans="1:11">
      <c r="A341" s="84"/>
      <c r="B341" s="124">
        <f>IF(AND($D341&gt;=工资结算表!$M$2,$D341&lt;=工资结算表!$O$2,$F341=工资结算表!$C$2),1,0)</f>
        <v>0</v>
      </c>
      <c r="C341" s="124">
        <f>COUNTIF($B$3:$B341,1)</f>
        <v>2</v>
      </c>
      <c r="D341" s="85"/>
      <c r="E341" s="85"/>
      <c r="F341" s="85"/>
      <c r="G341" s="85"/>
      <c r="H341" s="85"/>
      <c r="I341" s="85"/>
      <c r="J341" s="85"/>
      <c r="K341" s="85"/>
    </row>
    <row r="342" customHeight="1" spans="1:11">
      <c r="A342" s="84"/>
      <c r="B342" s="124">
        <f>IF(AND($D342&gt;=工资结算表!$M$2,$D342&lt;=工资结算表!$O$2,$F342=工资结算表!$C$2),1,0)</f>
        <v>0</v>
      </c>
      <c r="C342" s="124">
        <f>COUNTIF($B$3:$B342,1)</f>
        <v>2</v>
      </c>
      <c r="D342" s="85"/>
      <c r="E342" s="85"/>
      <c r="F342" s="85"/>
      <c r="G342" s="85"/>
      <c r="H342" s="85"/>
      <c r="I342" s="85"/>
      <c r="J342" s="85"/>
      <c r="K342" s="85"/>
    </row>
    <row r="343" customHeight="1" spans="1:11">
      <c r="A343" s="84"/>
      <c r="B343" s="124">
        <f>IF(AND($D343&gt;=工资结算表!$M$2,$D343&lt;=工资结算表!$O$2,$F343=工资结算表!$C$2),1,0)</f>
        <v>0</v>
      </c>
      <c r="C343" s="124">
        <f>COUNTIF($B$3:$B343,1)</f>
        <v>2</v>
      </c>
      <c r="D343" s="85"/>
      <c r="E343" s="85"/>
      <c r="F343" s="85"/>
      <c r="G343" s="85"/>
      <c r="H343" s="85"/>
      <c r="I343" s="85"/>
      <c r="J343" s="85"/>
      <c r="K343" s="85"/>
    </row>
    <row r="344" customHeight="1" spans="1:11">
      <c r="A344" s="84"/>
      <c r="B344" s="124">
        <f>IF(AND($D344&gt;=工资结算表!$M$2,$D344&lt;=工资结算表!$O$2,$F344=工资结算表!$C$2),1,0)</f>
        <v>0</v>
      </c>
      <c r="C344" s="124">
        <f>COUNTIF($B$3:$B344,1)</f>
        <v>2</v>
      </c>
      <c r="D344" s="85"/>
      <c r="E344" s="85"/>
      <c r="F344" s="85"/>
      <c r="G344" s="85"/>
      <c r="H344" s="85"/>
      <c r="I344" s="85"/>
      <c r="J344" s="85"/>
      <c r="K344" s="85"/>
    </row>
    <row r="345" customHeight="1" spans="1:11">
      <c r="A345" s="84"/>
      <c r="B345" s="124">
        <f>IF(AND($D345&gt;=工资结算表!$M$2,$D345&lt;=工资结算表!$O$2,$F345=工资结算表!$C$2),1,0)</f>
        <v>0</v>
      </c>
      <c r="C345" s="124">
        <f>COUNTIF($B$3:$B345,1)</f>
        <v>2</v>
      </c>
      <c r="D345" s="85"/>
      <c r="E345" s="85"/>
      <c r="F345" s="85"/>
      <c r="G345" s="85"/>
      <c r="H345" s="85"/>
      <c r="I345" s="85"/>
      <c r="J345" s="85"/>
      <c r="K345" s="85"/>
    </row>
    <row r="346" customHeight="1" spans="1:11">
      <c r="A346" s="84"/>
      <c r="B346" s="124">
        <f>IF(AND($D346&gt;=工资结算表!$M$2,$D346&lt;=工资结算表!$O$2,$F346=工资结算表!$C$2),1,0)</f>
        <v>0</v>
      </c>
      <c r="C346" s="124">
        <f>COUNTIF($B$3:$B346,1)</f>
        <v>2</v>
      </c>
      <c r="D346" s="85"/>
      <c r="E346" s="85"/>
      <c r="F346" s="85"/>
      <c r="G346" s="85"/>
      <c r="H346" s="85"/>
      <c r="I346" s="85"/>
      <c r="J346" s="85"/>
      <c r="K346" s="85"/>
    </row>
    <row r="347" customHeight="1" spans="1:11">
      <c r="A347" s="84"/>
      <c r="B347" s="124">
        <f>IF(AND($D347&gt;=工资结算表!$M$2,$D347&lt;=工资结算表!$O$2,$F347=工资结算表!$C$2),1,0)</f>
        <v>0</v>
      </c>
      <c r="C347" s="124">
        <f>COUNTIF($B$3:$B347,1)</f>
        <v>2</v>
      </c>
      <c r="D347" s="85"/>
      <c r="E347" s="85"/>
      <c r="F347" s="85"/>
      <c r="G347" s="85"/>
      <c r="H347" s="85"/>
      <c r="I347" s="85"/>
      <c r="J347" s="85"/>
      <c r="K347" s="85"/>
    </row>
    <row r="348" customHeight="1" spans="1:11">
      <c r="A348" s="84"/>
      <c r="B348" s="124">
        <f>IF(AND($D348&gt;=工资结算表!$M$2,$D348&lt;=工资结算表!$O$2,$F348=工资结算表!$C$2),1,0)</f>
        <v>0</v>
      </c>
      <c r="C348" s="124">
        <f>COUNTIF($B$3:$B348,1)</f>
        <v>2</v>
      </c>
      <c r="D348" s="85"/>
      <c r="E348" s="85"/>
      <c r="F348" s="85"/>
      <c r="G348" s="85"/>
      <c r="H348" s="85"/>
      <c r="I348" s="85"/>
      <c r="J348" s="85"/>
      <c r="K348" s="85"/>
    </row>
    <row r="349" customHeight="1" spans="1:11">
      <c r="A349" s="84"/>
      <c r="B349" s="124">
        <f>IF(AND($D349&gt;=工资结算表!$M$2,$D349&lt;=工资结算表!$O$2,$F349=工资结算表!$C$2),1,0)</f>
        <v>0</v>
      </c>
      <c r="C349" s="124">
        <f>COUNTIF($B$3:$B349,1)</f>
        <v>2</v>
      </c>
      <c r="D349" s="85"/>
      <c r="E349" s="85"/>
      <c r="F349" s="85"/>
      <c r="G349" s="85"/>
      <c r="H349" s="85"/>
      <c r="I349" s="85"/>
      <c r="J349" s="85"/>
      <c r="K349" s="85"/>
    </row>
    <row r="350" customHeight="1" spans="1:11">
      <c r="A350" s="84"/>
      <c r="B350" s="124">
        <f>IF(AND($D350&gt;=工资结算表!$M$2,$D350&lt;=工资结算表!$O$2,$F350=工资结算表!$C$2),1,0)</f>
        <v>0</v>
      </c>
      <c r="C350" s="124">
        <f>COUNTIF($B$3:$B350,1)</f>
        <v>2</v>
      </c>
      <c r="D350" s="85"/>
      <c r="E350" s="85"/>
      <c r="F350" s="85"/>
      <c r="G350" s="85"/>
      <c r="H350" s="85"/>
      <c r="I350" s="85"/>
      <c r="J350" s="85"/>
      <c r="K350" s="85"/>
    </row>
    <row r="351" customHeight="1" spans="1:11">
      <c r="A351" s="84"/>
      <c r="B351" s="124">
        <f>IF(AND($D351&gt;=工资结算表!$M$2,$D351&lt;=工资结算表!$O$2,$F351=工资结算表!$C$2),1,0)</f>
        <v>0</v>
      </c>
      <c r="C351" s="124">
        <f>COUNTIF($B$3:$B351,1)</f>
        <v>2</v>
      </c>
      <c r="D351" s="85"/>
      <c r="E351" s="85"/>
      <c r="F351" s="85"/>
      <c r="G351" s="85"/>
      <c r="H351" s="85"/>
      <c r="I351" s="85"/>
      <c r="J351" s="85"/>
      <c r="K351" s="85"/>
    </row>
    <row r="352" customHeight="1" spans="1:11">
      <c r="A352" s="84"/>
      <c r="B352" s="124">
        <f>IF(AND($D352&gt;=工资结算表!$M$2,$D352&lt;=工资结算表!$O$2,$F352=工资结算表!$C$2),1,0)</f>
        <v>0</v>
      </c>
      <c r="C352" s="124">
        <f>COUNTIF($B$3:$B352,1)</f>
        <v>2</v>
      </c>
      <c r="D352" s="85"/>
      <c r="E352" s="85"/>
      <c r="F352" s="85"/>
      <c r="G352" s="85"/>
      <c r="H352" s="85"/>
      <c r="I352" s="85"/>
      <c r="J352" s="85"/>
      <c r="K352" s="85"/>
    </row>
    <row r="353" customHeight="1" spans="1:11">
      <c r="A353" s="84"/>
      <c r="B353" s="124">
        <f>IF(AND($D353&gt;=工资结算表!$M$2,$D353&lt;=工资结算表!$O$2,$F353=工资结算表!$C$2),1,0)</f>
        <v>0</v>
      </c>
      <c r="C353" s="124">
        <f>COUNTIF($B$3:$B353,1)</f>
        <v>2</v>
      </c>
      <c r="D353" s="85"/>
      <c r="E353" s="85"/>
      <c r="F353" s="85"/>
      <c r="G353" s="85"/>
      <c r="H353" s="85"/>
      <c r="I353" s="85"/>
      <c r="J353" s="85"/>
      <c r="K353" s="85"/>
    </row>
    <row r="354" customHeight="1" spans="1:11">
      <c r="A354" s="84"/>
      <c r="B354" s="124">
        <f>IF(AND($D354&gt;=工资结算表!$M$2,$D354&lt;=工资结算表!$O$2,$F354=工资结算表!$C$2),1,0)</f>
        <v>0</v>
      </c>
      <c r="C354" s="124">
        <f>COUNTIF($B$3:$B354,1)</f>
        <v>2</v>
      </c>
      <c r="D354" s="85"/>
      <c r="E354" s="85"/>
      <c r="F354" s="85"/>
      <c r="G354" s="85"/>
      <c r="H354" s="85"/>
      <c r="I354" s="85"/>
      <c r="J354" s="85"/>
      <c r="K354" s="85"/>
    </row>
    <row r="355" customHeight="1" spans="1:11">
      <c r="A355" s="84"/>
      <c r="B355" s="124">
        <f>IF(AND($D355&gt;=工资结算表!$M$2,$D355&lt;=工资结算表!$O$2,$F355=工资结算表!$C$2),1,0)</f>
        <v>0</v>
      </c>
      <c r="C355" s="124">
        <f>COUNTIF($B$3:$B355,1)</f>
        <v>2</v>
      </c>
      <c r="D355" s="85"/>
      <c r="E355" s="85"/>
      <c r="F355" s="85"/>
      <c r="G355" s="85"/>
      <c r="H355" s="85"/>
      <c r="I355" s="85"/>
      <c r="J355" s="85"/>
      <c r="K355" s="85"/>
    </row>
    <row r="356" customHeight="1" spans="1:11">
      <c r="A356" s="84"/>
      <c r="B356" s="124">
        <f>IF(AND($D356&gt;=工资结算表!$M$2,$D356&lt;=工资结算表!$O$2,$F356=工资结算表!$C$2),1,0)</f>
        <v>0</v>
      </c>
      <c r="C356" s="124">
        <f>COUNTIF($B$3:$B356,1)</f>
        <v>2</v>
      </c>
      <c r="D356" s="85"/>
      <c r="E356" s="85"/>
      <c r="F356" s="85"/>
      <c r="G356" s="85"/>
      <c r="H356" s="85"/>
      <c r="I356" s="85"/>
      <c r="J356" s="85"/>
      <c r="K356" s="85"/>
    </row>
    <row r="357" customHeight="1" spans="1:11">
      <c r="A357" s="84"/>
      <c r="B357" s="124">
        <f>IF(AND($D357&gt;=工资结算表!$M$2,$D357&lt;=工资结算表!$O$2,$F357=工资结算表!$C$2),1,0)</f>
        <v>0</v>
      </c>
      <c r="C357" s="124">
        <f>COUNTIF($B$3:$B357,1)</f>
        <v>2</v>
      </c>
      <c r="D357" s="85"/>
      <c r="E357" s="85"/>
      <c r="F357" s="85"/>
      <c r="G357" s="85"/>
      <c r="H357" s="85"/>
      <c r="I357" s="85"/>
      <c r="J357" s="85"/>
      <c r="K357" s="85"/>
    </row>
    <row r="358" customHeight="1" spans="1:11">
      <c r="A358" s="84"/>
      <c r="B358" s="124">
        <f>IF(AND($D358&gt;=工资结算表!$M$2,$D358&lt;=工资结算表!$O$2,$F358=工资结算表!$C$2),1,0)</f>
        <v>0</v>
      </c>
      <c r="C358" s="124">
        <f>COUNTIF($B$3:$B358,1)</f>
        <v>2</v>
      </c>
      <c r="D358" s="85"/>
      <c r="E358" s="85"/>
      <c r="F358" s="85"/>
      <c r="G358" s="85"/>
      <c r="H358" s="85"/>
      <c r="I358" s="85"/>
      <c r="J358" s="85"/>
      <c r="K358" s="85"/>
    </row>
    <row r="359" customHeight="1" spans="1:11">
      <c r="A359" s="84"/>
      <c r="B359" s="124">
        <f>IF(AND($D359&gt;=工资结算表!$M$2,$D359&lt;=工资结算表!$O$2,$F359=工资结算表!$C$2),1,0)</f>
        <v>0</v>
      </c>
      <c r="C359" s="124">
        <f>COUNTIF($B$3:$B359,1)</f>
        <v>2</v>
      </c>
      <c r="D359" s="85"/>
      <c r="E359" s="85"/>
      <c r="F359" s="85"/>
      <c r="G359" s="85"/>
      <c r="H359" s="85"/>
      <c r="I359" s="85"/>
      <c r="J359" s="85"/>
      <c r="K359" s="85"/>
    </row>
    <row r="360" customHeight="1" spans="1:11">
      <c r="A360" s="84"/>
      <c r="B360" s="124">
        <f>IF(AND($D360&gt;=工资结算表!$M$2,$D360&lt;=工资结算表!$O$2,$F360=工资结算表!$C$2),1,0)</f>
        <v>0</v>
      </c>
      <c r="C360" s="124">
        <f>COUNTIF($B$3:$B360,1)</f>
        <v>2</v>
      </c>
      <c r="D360" s="85"/>
      <c r="E360" s="85"/>
      <c r="F360" s="85"/>
      <c r="G360" s="85"/>
      <c r="H360" s="85"/>
      <c r="I360" s="85"/>
      <c r="J360" s="85"/>
      <c r="K360" s="85"/>
    </row>
    <row r="361" customHeight="1" spans="1:11">
      <c r="A361" s="84"/>
      <c r="B361" s="124">
        <f>IF(AND($D361&gt;=工资结算表!$M$2,$D361&lt;=工资结算表!$O$2,$F361=工资结算表!$C$2),1,0)</f>
        <v>0</v>
      </c>
      <c r="C361" s="124">
        <f>COUNTIF($B$3:$B361,1)</f>
        <v>2</v>
      </c>
      <c r="D361" s="85"/>
      <c r="E361" s="85"/>
      <c r="F361" s="85"/>
      <c r="G361" s="85"/>
      <c r="H361" s="85"/>
      <c r="I361" s="85"/>
      <c r="J361" s="85"/>
      <c r="K361" s="85"/>
    </row>
    <row r="362" customHeight="1" spans="1:11">
      <c r="A362" s="84"/>
      <c r="B362" s="124">
        <f>IF(AND($D362&gt;=工资结算表!$M$2,$D362&lt;=工资结算表!$O$2,$F362=工资结算表!$C$2),1,0)</f>
        <v>0</v>
      </c>
      <c r="C362" s="124">
        <f>COUNTIF($B$3:$B362,1)</f>
        <v>2</v>
      </c>
      <c r="D362" s="85"/>
      <c r="E362" s="85"/>
      <c r="F362" s="85"/>
      <c r="G362" s="85"/>
      <c r="H362" s="85"/>
      <c r="I362" s="85"/>
      <c r="J362" s="85"/>
      <c r="K362" s="85"/>
    </row>
    <row r="363" customHeight="1" spans="1:11">
      <c r="A363" s="84"/>
      <c r="B363" s="124">
        <f>IF(AND($D363&gt;=工资结算表!$M$2,$D363&lt;=工资结算表!$O$2,$F363=工资结算表!$C$2),1,0)</f>
        <v>0</v>
      </c>
      <c r="C363" s="124">
        <f>COUNTIF($B$3:$B363,1)</f>
        <v>2</v>
      </c>
      <c r="D363" s="85"/>
      <c r="E363" s="85"/>
      <c r="F363" s="85"/>
      <c r="G363" s="85"/>
      <c r="H363" s="85"/>
      <c r="I363" s="85"/>
      <c r="J363" s="85"/>
      <c r="K363" s="85"/>
    </row>
    <row r="364" customHeight="1" spans="1:11">
      <c r="A364" s="84"/>
      <c r="B364" s="124">
        <f>IF(AND($D364&gt;=工资结算表!$M$2,$D364&lt;=工资结算表!$O$2,$F364=工资结算表!$C$2),1,0)</f>
        <v>0</v>
      </c>
      <c r="C364" s="124">
        <f>COUNTIF($B$3:$B364,1)</f>
        <v>2</v>
      </c>
      <c r="D364" s="85"/>
      <c r="E364" s="85"/>
      <c r="F364" s="85"/>
      <c r="G364" s="85"/>
      <c r="H364" s="85"/>
      <c r="I364" s="85"/>
      <c r="J364" s="85"/>
      <c r="K364" s="85"/>
    </row>
    <row r="365" customHeight="1" spans="1:11">
      <c r="A365" s="84"/>
      <c r="B365" s="124">
        <f>IF(AND($D365&gt;=工资结算表!$M$2,$D365&lt;=工资结算表!$O$2,$F365=工资结算表!$C$2),1,0)</f>
        <v>0</v>
      </c>
      <c r="C365" s="124">
        <f>COUNTIF($B$3:$B365,1)</f>
        <v>2</v>
      </c>
      <c r="D365" s="85"/>
      <c r="E365" s="85"/>
      <c r="F365" s="85"/>
      <c r="G365" s="85"/>
      <c r="H365" s="85"/>
      <c r="I365" s="85"/>
      <c r="J365" s="85"/>
      <c r="K365" s="85"/>
    </row>
    <row r="366" customHeight="1" spans="1:11">
      <c r="A366" s="84"/>
      <c r="B366" s="124">
        <f>IF(AND($D366&gt;=工资结算表!$M$2,$D366&lt;=工资结算表!$O$2,$F366=工资结算表!$C$2),1,0)</f>
        <v>0</v>
      </c>
      <c r="C366" s="124">
        <f>COUNTIF($B$3:$B366,1)</f>
        <v>2</v>
      </c>
      <c r="D366" s="85"/>
      <c r="E366" s="85"/>
      <c r="F366" s="85"/>
      <c r="G366" s="85"/>
      <c r="H366" s="85"/>
      <c r="I366" s="85"/>
      <c r="J366" s="85"/>
      <c r="K366" s="85"/>
    </row>
    <row r="367" customHeight="1" spans="1:11">
      <c r="A367" s="84"/>
      <c r="B367" s="124">
        <f>IF(AND($D367&gt;=工资结算表!$M$2,$D367&lt;=工资结算表!$O$2,$F367=工资结算表!$C$2),1,0)</f>
        <v>0</v>
      </c>
      <c r="C367" s="124">
        <f>COUNTIF($B$3:$B367,1)</f>
        <v>2</v>
      </c>
      <c r="D367" s="85"/>
      <c r="E367" s="85"/>
      <c r="F367" s="85"/>
      <c r="G367" s="85"/>
      <c r="H367" s="85"/>
      <c r="I367" s="85"/>
      <c r="J367" s="85"/>
      <c r="K367" s="85"/>
    </row>
    <row r="368" customHeight="1" spans="1:11">
      <c r="A368" s="84"/>
      <c r="B368" s="124">
        <f>IF(AND($D368&gt;=工资结算表!$M$2,$D368&lt;=工资结算表!$O$2,$F368=工资结算表!$C$2),1,0)</f>
        <v>0</v>
      </c>
      <c r="C368" s="124">
        <f>COUNTIF($B$3:$B368,1)</f>
        <v>2</v>
      </c>
      <c r="D368" s="85"/>
      <c r="E368" s="85"/>
      <c r="F368" s="85"/>
      <c r="G368" s="85"/>
      <c r="H368" s="85"/>
      <c r="I368" s="85"/>
      <c r="J368" s="85"/>
      <c r="K368" s="85"/>
    </row>
    <row r="369" customHeight="1" spans="1:11">
      <c r="A369" s="84"/>
      <c r="B369" s="124">
        <f>IF(AND($D369&gt;=工资结算表!$M$2,$D369&lt;=工资结算表!$O$2,$F369=工资结算表!$C$2),1,0)</f>
        <v>0</v>
      </c>
      <c r="C369" s="124">
        <f>COUNTIF($B$3:$B369,1)</f>
        <v>2</v>
      </c>
      <c r="D369" s="85"/>
      <c r="E369" s="85"/>
      <c r="F369" s="85"/>
      <c r="G369" s="85"/>
      <c r="H369" s="85"/>
      <c r="I369" s="85"/>
      <c r="J369" s="85"/>
      <c r="K369" s="85"/>
    </row>
    <row r="370" customHeight="1" spans="1:11">
      <c r="A370" s="84"/>
      <c r="B370" s="124">
        <f>IF(AND($D370&gt;=工资结算表!$M$2,$D370&lt;=工资结算表!$O$2,$F370=工资结算表!$C$2),1,0)</f>
        <v>0</v>
      </c>
      <c r="C370" s="124">
        <f>COUNTIF($B$3:$B370,1)</f>
        <v>2</v>
      </c>
      <c r="D370" s="85"/>
      <c r="E370" s="85"/>
      <c r="F370" s="85"/>
      <c r="G370" s="85"/>
      <c r="H370" s="85"/>
      <c r="I370" s="85"/>
      <c r="J370" s="85"/>
      <c r="K370" s="85"/>
    </row>
    <row r="371" customHeight="1" spans="1:11">
      <c r="A371" s="84"/>
      <c r="B371" s="124">
        <f>IF(AND($D371&gt;=工资结算表!$M$2,$D371&lt;=工资结算表!$O$2,$F371=工资结算表!$C$2),1,0)</f>
        <v>0</v>
      </c>
      <c r="C371" s="124">
        <f>COUNTIF($B$3:$B371,1)</f>
        <v>2</v>
      </c>
      <c r="D371" s="85"/>
      <c r="E371" s="85"/>
      <c r="F371" s="85"/>
      <c r="G371" s="85"/>
      <c r="H371" s="85"/>
      <c r="I371" s="85"/>
      <c r="J371" s="85"/>
      <c r="K371" s="85"/>
    </row>
    <row r="372" customHeight="1" spans="1:11">
      <c r="A372" s="84"/>
      <c r="B372" s="124">
        <f>IF(AND($D372&gt;=工资结算表!$M$2,$D372&lt;=工资结算表!$O$2,$F372=工资结算表!$C$2),1,0)</f>
        <v>0</v>
      </c>
      <c r="C372" s="124">
        <f>COUNTIF($B$3:$B372,1)</f>
        <v>2</v>
      </c>
      <c r="D372" s="85"/>
      <c r="E372" s="85"/>
      <c r="F372" s="85"/>
      <c r="G372" s="85"/>
      <c r="H372" s="85"/>
      <c r="I372" s="85"/>
      <c r="J372" s="85"/>
      <c r="K372" s="85"/>
    </row>
    <row r="373" customHeight="1" spans="1:11">
      <c r="A373" s="84"/>
      <c r="B373" s="124">
        <f>IF(AND($D373&gt;=工资结算表!$M$2,$D373&lt;=工资结算表!$O$2,$F373=工资结算表!$C$2),1,0)</f>
        <v>0</v>
      </c>
      <c r="C373" s="124">
        <f>COUNTIF($B$3:$B373,1)</f>
        <v>2</v>
      </c>
      <c r="D373" s="85"/>
      <c r="E373" s="85"/>
      <c r="F373" s="85"/>
      <c r="G373" s="85"/>
      <c r="H373" s="85"/>
      <c r="I373" s="85"/>
      <c r="J373" s="85"/>
      <c r="K373" s="85"/>
    </row>
    <row r="374" customHeight="1" spans="1:11">
      <c r="A374" s="84"/>
      <c r="B374" s="124">
        <f>IF(AND($D374&gt;=工资结算表!$M$2,$D374&lt;=工资结算表!$O$2,$F374=工资结算表!$C$2),1,0)</f>
        <v>0</v>
      </c>
      <c r="C374" s="124">
        <f>COUNTIF($B$3:$B374,1)</f>
        <v>2</v>
      </c>
      <c r="D374" s="85"/>
      <c r="E374" s="85"/>
      <c r="F374" s="85"/>
      <c r="G374" s="85"/>
      <c r="H374" s="85"/>
      <c r="I374" s="85"/>
      <c r="J374" s="85"/>
      <c r="K374" s="85"/>
    </row>
    <row r="375" customHeight="1" spans="1:11">
      <c r="A375" s="84"/>
      <c r="B375" s="124">
        <f>IF(AND($D375&gt;=工资结算表!$M$2,$D375&lt;=工资结算表!$O$2,$F375=工资结算表!$C$2),1,0)</f>
        <v>0</v>
      </c>
      <c r="C375" s="124">
        <f>COUNTIF($B$3:$B375,1)</f>
        <v>2</v>
      </c>
      <c r="D375" s="85"/>
      <c r="E375" s="85"/>
      <c r="F375" s="85"/>
      <c r="G375" s="85"/>
      <c r="H375" s="85"/>
      <c r="I375" s="85"/>
      <c r="J375" s="85"/>
      <c r="K375" s="85"/>
    </row>
    <row r="376" customHeight="1" spans="1:11">
      <c r="A376" s="84"/>
      <c r="B376" s="124">
        <f>IF(AND($D376&gt;=工资结算表!$M$2,$D376&lt;=工资结算表!$O$2,$F376=工资结算表!$C$2),1,0)</f>
        <v>0</v>
      </c>
      <c r="C376" s="124">
        <f>COUNTIF($B$3:$B376,1)</f>
        <v>2</v>
      </c>
      <c r="D376" s="85"/>
      <c r="E376" s="85"/>
      <c r="F376" s="85"/>
      <c r="G376" s="85"/>
      <c r="H376" s="85"/>
      <c r="I376" s="85"/>
      <c r="J376" s="85"/>
      <c r="K376" s="85"/>
    </row>
    <row r="377" customHeight="1" spans="1:11">
      <c r="A377" s="84"/>
      <c r="B377" s="124">
        <f>IF(AND($D377&gt;=工资结算表!$M$2,$D377&lt;=工资结算表!$O$2,$F377=工资结算表!$C$2),1,0)</f>
        <v>0</v>
      </c>
      <c r="C377" s="124">
        <f>COUNTIF($B$3:$B377,1)</f>
        <v>2</v>
      </c>
      <c r="D377" s="85"/>
      <c r="E377" s="85"/>
      <c r="F377" s="85"/>
      <c r="G377" s="85"/>
      <c r="H377" s="85"/>
      <c r="I377" s="85"/>
      <c r="J377" s="85"/>
      <c r="K377" s="85"/>
    </row>
    <row r="378" customHeight="1" spans="1:11">
      <c r="A378" s="84"/>
      <c r="B378" s="124">
        <f>IF(AND($D378&gt;=工资结算表!$M$2,$D378&lt;=工资结算表!$O$2,$F378=工资结算表!$C$2),1,0)</f>
        <v>0</v>
      </c>
      <c r="C378" s="124">
        <f>COUNTIF($B$3:$B378,1)</f>
        <v>2</v>
      </c>
      <c r="D378" s="85"/>
      <c r="E378" s="85"/>
      <c r="F378" s="85"/>
      <c r="G378" s="85"/>
      <c r="H378" s="85"/>
      <c r="I378" s="85"/>
      <c r="J378" s="85"/>
      <c r="K378" s="85"/>
    </row>
    <row r="379" customHeight="1" spans="1:11">
      <c r="A379" s="84"/>
      <c r="B379" s="124">
        <f>IF(AND($D379&gt;=工资结算表!$M$2,$D379&lt;=工资结算表!$O$2,$F379=工资结算表!$C$2),1,0)</f>
        <v>0</v>
      </c>
      <c r="C379" s="124">
        <f>COUNTIF($B$3:$B379,1)</f>
        <v>2</v>
      </c>
      <c r="D379" s="85"/>
      <c r="E379" s="85"/>
      <c r="F379" s="85"/>
      <c r="G379" s="85"/>
      <c r="H379" s="85"/>
      <c r="I379" s="85"/>
      <c r="J379" s="85"/>
      <c r="K379" s="85"/>
    </row>
    <row r="380" customHeight="1" spans="1:11">
      <c r="A380" s="84"/>
      <c r="B380" s="124">
        <f>IF(AND($D380&gt;=工资结算表!$M$2,$D380&lt;=工资结算表!$O$2,$F380=工资结算表!$C$2),1,0)</f>
        <v>0</v>
      </c>
      <c r="C380" s="124">
        <f>COUNTIF($B$3:$B380,1)</f>
        <v>2</v>
      </c>
      <c r="D380" s="85"/>
      <c r="E380" s="85"/>
      <c r="F380" s="85"/>
      <c r="G380" s="85"/>
      <c r="H380" s="85"/>
      <c r="I380" s="85"/>
      <c r="J380" s="85"/>
      <c r="K380" s="85"/>
    </row>
    <row r="381" customHeight="1" spans="1:11">
      <c r="A381" s="84"/>
      <c r="B381" s="124">
        <f>IF(AND($D381&gt;=工资结算表!$M$2,$D381&lt;=工资结算表!$O$2,$F381=工资结算表!$C$2),1,0)</f>
        <v>0</v>
      </c>
      <c r="C381" s="124">
        <f>COUNTIF($B$3:$B381,1)</f>
        <v>2</v>
      </c>
      <c r="D381" s="85"/>
      <c r="E381" s="85"/>
      <c r="F381" s="85"/>
      <c r="G381" s="85"/>
      <c r="H381" s="85"/>
      <c r="I381" s="85"/>
      <c r="J381" s="85"/>
      <c r="K381" s="85"/>
    </row>
    <row r="382" customHeight="1" spans="1:11">
      <c r="A382" s="84"/>
      <c r="B382" s="124">
        <f>IF(AND($D382&gt;=工资结算表!$M$2,$D382&lt;=工资结算表!$O$2,$F382=工资结算表!$C$2),1,0)</f>
        <v>0</v>
      </c>
      <c r="C382" s="124">
        <f>COUNTIF($B$3:$B382,1)</f>
        <v>2</v>
      </c>
      <c r="D382" s="85"/>
      <c r="E382" s="85"/>
      <c r="F382" s="85"/>
      <c r="G382" s="85"/>
      <c r="H382" s="85"/>
      <c r="I382" s="85"/>
      <c r="J382" s="85"/>
      <c r="K382" s="85"/>
    </row>
    <row r="383" customHeight="1" spans="1:11">
      <c r="A383" s="84"/>
      <c r="B383" s="124">
        <f>IF(AND($D383&gt;=工资结算表!$M$2,$D383&lt;=工资结算表!$O$2,$F383=工资结算表!$C$2),1,0)</f>
        <v>0</v>
      </c>
      <c r="C383" s="124">
        <f>COUNTIF($B$3:$B383,1)</f>
        <v>2</v>
      </c>
      <c r="D383" s="85"/>
      <c r="E383" s="85"/>
      <c r="F383" s="85"/>
      <c r="G383" s="85"/>
      <c r="H383" s="85"/>
      <c r="I383" s="85"/>
      <c r="J383" s="85"/>
      <c r="K383" s="85"/>
    </row>
    <row r="384" customHeight="1" spans="1:11">
      <c r="A384" s="84"/>
      <c r="B384" s="124">
        <f>IF(AND($D384&gt;=工资结算表!$M$2,$D384&lt;=工资结算表!$O$2,$F384=工资结算表!$C$2),1,0)</f>
        <v>0</v>
      </c>
      <c r="C384" s="124">
        <f>COUNTIF($B$3:$B384,1)</f>
        <v>2</v>
      </c>
      <c r="D384" s="85"/>
      <c r="E384" s="85"/>
      <c r="F384" s="85"/>
      <c r="G384" s="85"/>
      <c r="H384" s="85"/>
      <c r="I384" s="85"/>
      <c r="J384" s="85"/>
      <c r="K384" s="85"/>
    </row>
    <row r="385" customHeight="1" spans="1:11">
      <c r="A385" s="84"/>
      <c r="B385" s="124">
        <f>IF(AND($D385&gt;=工资结算表!$M$2,$D385&lt;=工资结算表!$O$2,$F385=工资结算表!$C$2),1,0)</f>
        <v>0</v>
      </c>
      <c r="C385" s="124">
        <f>COUNTIF($B$3:$B385,1)</f>
        <v>2</v>
      </c>
      <c r="D385" s="85"/>
      <c r="E385" s="85"/>
      <c r="F385" s="85"/>
      <c r="G385" s="85"/>
      <c r="H385" s="85"/>
      <c r="I385" s="85"/>
      <c r="J385" s="85"/>
      <c r="K385" s="85"/>
    </row>
    <row r="386" customHeight="1" spans="1:11">
      <c r="A386" s="84"/>
      <c r="B386" s="124">
        <f>IF(AND($D386&gt;=工资结算表!$M$2,$D386&lt;=工资结算表!$O$2,$F386=工资结算表!$C$2),1,0)</f>
        <v>0</v>
      </c>
      <c r="C386" s="124">
        <f>COUNTIF($B$3:$B386,1)</f>
        <v>2</v>
      </c>
      <c r="D386" s="85"/>
      <c r="E386" s="85"/>
      <c r="F386" s="85"/>
      <c r="G386" s="85"/>
      <c r="H386" s="85"/>
      <c r="I386" s="85"/>
      <c r="J386" s="85"/>
      <c r="K386" s="85"/>
    </row>
    <row r="387" customHeight="1" spans="1:11">
      <c r="A387" s="84"/>
      <c r="B387" s="124">
        <f>IF(AND($D387&gt;=工资结算表!$M$2,$D387&lt;=工资结算表!$O$2,$F387=工资结算表!$C$2),1,0)</f>
        <v>0</v>
      </c>
      <c r="C387" s="124">
        <f>COUNTIF($B$3:$B387,1)</f>
        <v>2</v>
      </c>
      <c r="D387" s="85"/>
      <c r="E387" s="85"/>
      <c r="F387" s="85"/>
      <c r="G387" s="85"/>
      <c r="H387" s="85"/>
      <c r="I387" s="85"/>
      <c r="J387" s="85"/>
      <c r="K387" s="85"/>
    </row>
    <row r="388" customHeight="1" spans="1:11">
      <c r="A388" s="84"/>
      <c r="B388" s="124">
        <f>IF(AND($D388&gt;=工资结算表!$M$2,$D388&lt;=工资结算表!$O$2,$F388=工资结算表!$C$2),1,0)</f>
        <v>0</v>
      </c>
      <c r="C388" s="124">
        <f>COUNTIF($B$3:$B388,1)</f>
        <v>2</v>
      </c>
      <c r="D388" s="85"/>
      <c r="E388" s="85"/>
      <c r="F388" s="85"/>
      <c r="G388" s="85"/>
      <c r="H388" s="85"/>
      <c r="I388" s="85"/>
      <c r="J388" s="85"/>
      <c r="K388" s="85"/>
    </row>
    <row r="389" customHeight="1" spans="1:11">
      <c r="A389" s="84"/>
      <c r="B389" s="124">
        <f>IF(AND($D389&gt;=工资结算表!$M$2,$D389&lt;=工资结算表!$O$2,$F389=工资结算表!$C$2),1,0)</f>
        <v>0</v>
      </c>
      <c r="C389" s="124">
        <f>COUNTIF($B$3:$B389,1)</f>
        <v>2</v>
      </c>
      <c r="D389" s="85"/>
      <c r="E389" s="85"/>
      <c r="F389" s="85"/>
      <c r="G389" s="85"/>
      <c r="H389" s="85"/>
      <c r="I389" s="85"/>
      <c r="J389" s="85"/>
      <c r="K389" s="85"/>
    </row>
    <row r="390" customHeight="1" spans="1:11">
      <c r="A390" s="84"/>
      <c r="B390" s="124">
        <f>IF(AND($D390&gt;=工资结算表!$M$2,$D390&lt;=工资结算表!$O$2,$F390=工资结算表!$C$2),1,0)</f>
        <v>0</v>
      </c>
      <c r="C390" s="124">
        <f>COUNTIF($B$3:$B390,1)</f>
        <v>2</v>
      </c>
      <c r="D390" s="85"/>
      <c r="E390" s="85"/>
      <c r="F390" s="85"/>
      <c r="G390" s="85"/>
      <c r="H390" s="85"/>
      <c r="I390" s="85"/>
      <c r="J390" s="85"/>
      <c r="K390" s="85"/>
    </row>
    <row r="391" customHeight="1" spans="1:11">
      <c r="A391" s="84"/>
      <c r="B391" s="124">
        <f>IF(AND($D391&gt;=工资结算表!$M$2,$D391&lt;=工资结算表!$O$2,$F391=工资结算表!$C$2),1,0)</f>
        <v>0</v>
      </c>
      <c r="C391" s="124">
        <f>COUNTIF($B$3:$B391,1)</f>
        <v>2</v>
      </c>
      <c r="D391" s="85"/>
      <c r="E391" s="85"/>
      <c r="F391" s="85"/>
      <c r="G391" s="85"/>
      <c r="H391" s="85"/>
      <c r="I391" s="85"/>
      <c r="J391" s="85"/>
      <c r="K391" s="85"/>
    </row>
    <row r="392" customHeight="1" spans="1:11">
      <c r="A392" s="84"/>
      <c r="B392" s="124">
        <f>IF(AND($D392&gt;=工资结算表!$M$2,$D392&lt;=工资结算表!$O$2,$F392=工资结算表!$C$2),1,0)</f>
        <v>0</v>
      </c>
      <c r="C392" s="124">
        <f>COUNTIF($B$3:$B392,1)</f>
        <v>2</v>
      </c>
      <c r="D392" s="85"/>
      <c r="E392" s="85"/>
      <c r="F392" s="85"/>
      <c r="G392" s="85"/>
      <c r="H392" s="85"/>
      <c r="I392" s="85"/>
      <c r="J392" s="85"/>
      <c r="K392" s="85"/>
    </row>
    <row r="393" customHeight="1" spans="1:11">
      <c r="A393" s="84"/>
      <c r="B393" s="124">
        <f>IF(AND($D393&gt;=工资结算表!$M$2,$D393&lt;=工资结算表!$O$2,$F393=工资结算表!$C$2),1,0)</f>
        <v>0</v>
      </c>
      <c r="C393" s="124">
        <f>COUNTIF($B$3:$B393,1)</f>
        <v>2</v>
      </c>
      <c r="D393" s="85"/>
      <c r="E393" s="85"/>
      <c r="F393" s="85"/>
      <c r="G393" s="85"/>
      <c r="H393" s="85"/>
      <c r="I393" s="85"/>
      <c r="J393" s="85"/>
      <c r="K393" s="85"/>
    </row>
    <row r="394" customHeight="1" spans="1:11">
      <c r="A394" s="84"/>
      <c r="B394" s="124">
        <f>IF(AND($D394&gt;=工资结算表!$M$2,$D394&lt;=工资结算表!$O$2,$F394=工资结算表!$C$2),1,0)</f>
        <v>0</v>
      </c>
      <c r="C394" s="124">
        <f>COUNTIF($B$3:$B394,1)</f>
        <v>2</v>
      </c>
      <c r="D394" s="85"/>
      <c r="E394" s="85"/>
      <c r="F394" s="85"/>
      <c r="G394" s="85"/>
      <c r="H394" s="85"/>
      <c r="I394" s="85"/>
      <c r="J394" s="85"/>
      <c r="K394" s="85"/>
    </row>
    <row r="395" customHeight="1" spans="1:11">
      <c r="A395" s="84"/>
      <c r="B395" s="124">
        <f>IF(AND($D395&gt;=工资结算表!$M$2,$D395&lt;=工资结算表!$O$2,$F395=工资结算表!$C$2),1,0)</f>
        <v>0</v>
      </c>
      <c r="C395" s="124">
        <f>COUNTIF($B$3:$B395,1)</f>
        <v>2</v>
      </c>
      <c r="D395" s="85"/>
      <c r="E395" s="85"/>
      <c r="F395" s="85"/>
      <c r="G395" s="85"/>
      <c r="H395" s="85"/>
      <c r="I395" s="85"/>
      <c r="J395" s="85"/>
      <c r="K395" s="85"/>
    </row>
    <row r="396" customHeight="1" spans="1:11">
      <c r="A396" s="84"/>
      <c r="B396" s="124">
        <f>IF(AND($D396&gt;=工资结算表!$M$2,$D396&lt;=工资结算表!$O$2,$F396=工资结算表!$C$2),1,0)</f>
        <v>0</v>
      </c>
      <c r="C396" s="124">
        <f>COUNTIF($B$3:$B396,1)</f>
        <v>2</v>
      </c>
      <c r="D396" s="85"/>
      <c r="E396" s="85"/>
      <c r="F396" s="85"/>
      <c r="G396" s="85"/>
      <c r="H396" s="85"/>
      <c r="I396" s="85"/>
      <c r="J396" s="85"/>
      <c r="K396" s="85"/>
    </row>
    <row r="397" customHeight="1" spans="1:11">
      <c r="A397" s="84"/>
      <c r="B397" s="124">
        <f>IF(AND($D397&gt;=工资结算表!$M$2,$D397&lt;=工资结算表!$O$2,$F397=工资结算表!$C$2),1,0)</f>
        <v>0</v>
      </c>
      <c r="C397" s="124">
        <f>COUNTIF($B$3:$B397,1)</f>
        <v>2</v>
      </c>
      <c r="D397" s="85"/>
      <c r="E397" s="85"/>
      <c r="F397" s="85"/>
      <c r="G397" s="85"/>
      <c r="H397" s="85"/>
      <c r="I397" s="85"/>
      <c r="J397" s="85"/>
      <c r="K397" s="85"/>
    </row>
    <row r="398" customHeight="1" spans="1:11">
      <c r="A398" s="84"/>
      <c r="B398" s="124">
        <f>IF(AND($D398&gt;=工资结算表!$M$2,$D398&lt;=工资结算表!$O$2,$F398=工资结算表!$C$2),1,0)</f>
        <v>0</v>
      </c>
      <c r="C398" s="124">
        <f>COUNTIF($B$3:$B398,1)</f>
        <v>2</v>
      </c>
      <c r="D398" s="85"/>
      <c r="E398" s="85"/>
      <c r="F398" s="85"/>
      <c r="G398" s="85"/>
      <c r="H398" s="85"/>
      <c r="I398" s="85"/>
      <c r="J398" s="85"/>
      <c r="K398" s="85"/>
    </row>
    <row r="399" customHeight="1" spans="1:11">
      <c r="A399" s="84"/>
      <c r="B399" s="124">
        <f>IF(AND($D399&gt;=工资结算表!$M$2,$D399&lt;=工资结算表!$O$2,$F399=工资结算表!$C$2),1,0)</f>
        <v>0</v>
      </c>
      <c r="C399" s="124">
        <f>COUNTIF($B$3:$B399,1)</f>
        <v>2</v>
      </c>
      <c r="D399" s="85"/>
      <c r="E399" s="85"/>
      <c r="F399" s="85"/>
      <c r="G399" s="85"/>
      <c r="H399" s="85"/>
      <c r="I399" s="85"/>
      <c r="J399" s="85"/>
      <c r="K399" s="85"/>
    </row>
    <row r="400" customHeight="1" spans="1:11">
      <c r="A400" s="84"/>
      <c r="B400" s="124">
        <f>IF(AND($D400&gt;=工资结算表!$M$2,$D400&lt;=工资结算表!$O$2,$F400=工资结算表!$C$2),1,0)</f>
        <v>0</v>
      </c>
      <c r="C400" s="124">
        <f>COUNTIF($B$3:$B400,1)</f>
        <v>2</v>
      </c>
      <c r="D400" s="85"/>
      <c r="E400" s="85"/>
      <c r="F400" s="85"/>
      <c r="G400" s="85"/>
      <c r="H400" s="85"/>
      <c r="I400" s="85"/>
      <c r="J400" s="85"/>
      <c r="K400" s="85"/>
    </row>
    <row r="401" customHeight="1" spans="1:11">
      <c r="A401" s="84"/>
      <c r="B401" s="124">
        <f>IF(AND($D401&gt;=工资结算表!$M$2,$D401&lt;=工资结算表!$O$2,$F401=工资结算表!$C$2),1,0)</f>
        <v>0</v>
      </c>
      <c r="C401" s="124">
        <f>COUNTIF($B$3:$B401,1)</f>
        <v>2</v>
      </c>
      <c r="D401" s="85"/>
      <c r="E401" s="85"/>
      <c r="F401" s="85"/>
      <c r="G401" s="85"/>
      <c r="H401" s="85"/>
      <c r="I401" s="85"/>
      <c r="J401" s="85"/>
      <c r="K401" s="85"/>
    </row>
    <row r="402" customHeight="1" spans="1:11">
      <c r="A402" s="84"/>
      <c r="B402" s="124">
        <f>IF(AND($D402&gt;=工资结算表!$M$2,$D402&lt;=工资结算表!$O$2,$F402=工资结算表!$C$2),1,0)</f>
        <v>0</v>
      </c>
      <c r="C402" s="124">
        <f>COUNTIF($B$3:$B402,1)</f>
        <v>2</v>
      </c>
      <c r="D402" s="85"/>
      <c r="E402" s="85"/>
      <c r="F402" s="85"/>
      <c r="G402" s="85"/>
      <c r="H402" s="85"/>
      <c r="I402" s="85"/>
      <c r="J402" s="85"/>
      <c r="K402" s="85"/>
    </row>
    <row r="403" customHeight="1" spans="1:11">
      <c r="A403" s="84"/>
      <c r="B403" s="124">
        <f>IF(AND($D403&gt;=工资结算表!$M$2,$D403&lt;=工资结算表!$O$2,$F403=工资结算表!$C$2),1,0)</f>
        <v>0</v>
      </c>
      <c r="C403" s="124">
        <f>COUNTIF($B$3:$B403,1)</f>
        <v>2</v>
      </c>
      <c r="D403" s="85"/>
      <c r="E403" s="85"/>
      <c r="F403" s="85"/>
      <c r="G403" s="85"/>
      <c r="H403" s="85"/>
      <c r="I403" s="85"/>
      <c r="J403" s="85"/>
      <c r="K403" s="85"/>
    </row>
    <row r="404" customHeight="1" spans="1:11">
      <c r="A404" s="84"/>
      <c r="B404" s="124">
        <f>IF(AND($D404&gt;=工资结算表!$M$2,$D404&lt;=工资结算表!$O$2,$F404=工资结算表!$C$2),1,0)</f>
        <v>0</v>
      </c>
      <c r="C404" s="124">
        <f>COUNTIF($B$3:$B404,1)</f>
        <v>2</v>
      </c>
      <c r="D404" s="85"/>
      <c r="E404" s="85"/>
      <c r="F404" s="85"/>
      <c r="G404" s="85"/>
      <c r="H404" s="85"/>
      <c r="I404" s="85"/>
      <c r="J404" s="85"/>
      <c r="K404" s="85"/>
    </row>
    <row r="405" customHeight="1" spans="1:11">
      <c r="A405" s="84"/>
      <c r="B405" s="124">
        <f>IF(AND($D405&gt;=工资结算表!$M$2,$D405&lt;=工资结算表!$O$2,$F405=工资结算表!$C$2),1,0)</f>
        <v>0</v>
      </c>
      <c r="C405" s="124">
        <f>COUNTIF($B$3:$B405,1)</f>
        <v>2</v>
      </c>
      <c r="D405" s="85"/>
      <c r="E405" s="85"/>
      <c r="F405" s="85"/>
      <c r="G405" s="85"/>
      <c r="H405" s="85"/>
      <c r="I405" s="85"/>
      <c r="J405" s="85"/>
      <c r="K405" s="85"/>
    </row>
    <row r="406" customHeight="1" spans="1:11">
      <c r="A406" s="84"/>
      <c r="B406" s="124">
        <f>IF(AND($D406&gt;=工资结算表!$M$2,$D406&lt;=工资结算表!$O$2,$F406=工资结算表!$C$2),1,0)</f>
        <v>0</v>
      </c>
      <c r="C406" s="124">
        <f>COUNTIF($B$3:$B406,1)</f>
        <v>2</v>
      </c>
      <c r="D406" s="85"/>
      <c r="E406" s="85"/>
      <c r="F406" s="85"/>
      <c r="G406" s="85"/>
      <c r="H406" s="85"/>
      <c r="I406" s="85"/>
      <c r="J406" s="85"/>
      <c r="K406" s="85"/>
    </row>
    <row r="407" customHeight="1" spans="1:11">
      <c r="A407" s="84"/>
      <c r="B407" s="124">
        <f>IF(AND($D407&gt;=工资结算表!$M$2,$D407&lt;=工资结算表!$O$2,$F407=工资结算表!$C$2),1,0)</f>
        <v>0</v>
      </c>
      <c r="C407" s="124">
        <f>COUNTIF($B$3:$B407,1)</f>
        <v>2</v>
      </c>
      <c r="D407" s="85"/>
      <c r="E407" s="85"/>
      <c r="F407" s="85"/>
      <c r="G407" s="85"/>
      <c r="H407" s="85"/>
      <c r="I407" s="85"/>
      <c r="J407" s="85"/>
      <c r="K407" s="85"/>
    </row>
    <row r="408" customHeight="1" spans="1:11">
      <c r="A408" s="84"/>
      <c r="B408" s="124">
        <f>IF(AND($D408&gt;=工资结算表!$M$2,$D408&lt;=工资结算表!$O$2,$F408=工资结算表!$C$2),1,0)</f>
        <v>0</v>
      </c>
      <c r="C408" s="124">
        <f>COUNTIF($B$3:$B408,1)</f>
        <v>2</v>
      </c>
      <c r="D408" s="85"/>
      <c r="E408" s="85"/>
      <c r="F408" s="85"/>
      <c r="G408" s="85"/>
      <c r="H408" s="85"/>
      <c r="I408" s="85"/>
      <c r="J408" s="85"/>
      <c r="K408" s="85"/>
    </row>
    <row r="409" customHeight="1" spans="1:11">
      <c r="A409" s="84"/>
      <c r="B409" s="124">
        <f>IF(AND($D409&gt;=工资结算表!$M$2,$D409&lt;=工资结算表!$O$2,$F409=工资结算表!$C$2),1,0)</f>
        <v>0</v>
      </c>
      <c r="C409" s="124">
        <f>COUNTIF($B$3:$B409,1)</f>
        <v>2</v>
      </c>
      <c r="D409" s="85"/>
      <c r="E409" s="85"/>
      <c r="F409" s="85"/>
      <c r="G409" s="85"/>
      <c r="H409" s="85"/>
      <c r="I409" s="85"/>
      <c r="J409" s="85"/>
      <c r="K409" s="85"/>
    </row>
    <row r="410" customHeight="1" spans="1:11">
      <c r="A410" s="84"/>
      <c r="B410" s="124">
        <f>IF(AND($D410&gt;=工资结算表!$M$2,$D410&lt;=工资结算表!$O$2,$F410=工资结算表!$C$2),1,0)</f>
        <v>0</v>
      </c>
      <c r="C410" s="124">
        <f>COUNTIF($B$3:$B410,1)</f>
        <v>2</v>
      </c>
      <c r="D410" s="85"/>
      <c r="E410" s="85"/>
      <c r="F410" s="85"/>
      <c r="G410" s="85"/>
      <c r="H410" s="85"/>
      <c r="I410" s="85"/>
      <c r="J410" s="85"/>
      <c r="K410" s="85"/>
    </row>
    <row r="411" customHeight="1" spans="1:11">
      <c r="A411" s="84"/>
      <c r="B411" s="124">
        <f>IF(AND($D411&gt;=工资结算表!$M$2,$D411&lt;=工资结算表!$O$2,$F411=工资结算表!$C$2),1,0)</f>
        <v>0</v>
      </c>
      <c r="C411" s="124">
        <f>COUNTIF($B$3:$B411,1)</f>
        <v>2</v>
      </c>
      <c r="D411" s="85"/>
      <c r="E411" s="85"/>
      <c r="F411" s="85"/>
      <c r="G411" s="85"/>
      <c r="H411" s="85"/>
      <c r="I411" s="85"/>
      <c r="J411" s="85"/>
      <c r="K411" s="85"/>
    </row>
    <row r="412" customHeight="1" spans="1:11">
      <c r="A412" s="84"/>
      <c r="B412" s="124">
        <f>IF(AND($D412&gt;=工资结算表!$M$2,$D412&lt;=工资结算表!$O$2,$F412=工资结算表!$C$2),1,0)</f>
        <v>0</v>
      </c>
      <c r="C412" s="124">
        <f>COUNTIF($B$3:$B412,1)</f>
        <v>2</v>
      </c>
      <c r="D412" s="85"/>
      <c r="E412" s="85"/>
      <c r="F412" s="85"/>
      <c r="G412" s="85"/>
      <c r="H412" s="85"/>
      <c r="I412" s="85"/>
      <c r="J412" s="85"/>
      <c r="K412" s="85"/>
    </row>
    <row r="413" customHeight="1" spans="1:11">
      <c r="A413" s="84"/>
      <c r="B413" s="124">
        <f>IF(AND($D413&gt;=工资结算表!$M$2,$D413&lt;=工资结算表!$O$2,$F413=工资结算表!$C$2),1,0)</f>
        <v>0</v>
      </c>
      <c r="C413" s="124">
        <f>COUNTIF($B$3:$B413,1)</f>
        <v>2</v>
      </c>
      <c r="D413" s="85"/>
      <c r="E413" s="85"/>
      <c r="F413" s="85"/>
      <c r="G413" s="85"/>
      <c r="H413" s="85"/>
      <c r="I413" s="85"/>
      <c r="J413" s="85"/>
      <c r="K413" s="85"/>
    </row>
    <row r="414" customHeight="1" spans="1:11">
      <c r="A414" s="84"/>
      <c r="B414" s="124">
        <f>IF(AND($D414&gt;=工资结算表!$M$2,$D414&lt;=工资结算表!$O$2,$F414=工资结算表!$C$2),1,0)</f>
        <v>0</v>
      </c>
      <c r="C414" s="124">
        <f>COUNTIF($B$3:$B414,1)</f>
        <v>2</v>
      </c>
      <c r="D414" s="85"/>
      <c r="E414" s="85"/>
      <c r="F414" s="85"/>
      <c r="G414" s="85"/>
      <c r="H414" s="85"/>
      <c r="I414" s="85"/>
      <c r="J414" s="85"/>
      <c r="K414" s="85"/>
    </row>
    <row r="415" customHeight="1" spans="1:11">
      <c r="A415" s="84"/>
      <c r="B415" s="124">
        <f>IF(AND($D415&gt;=工资结算表!$M$2,$D415&lt;=工资结算表!$O$2,$F415=工资结算表!$C$2),1,0)</f>
        <v>0</v>
      </c>
      <c r="C415" s="124">
        <f>COUNTIF($B$3:$B415,1)</f>
        <v>2</v>
      </c>
      <c r="D415" s="85"/>
      <c r="E415" s="85"/>
      <c r="F415" s="85"/>
      <c r="G415" s="85"/>
      <c r="H415" s="85"/>
      <c r="I415" s="85"/>
      <c r="J415" s="85"/>
      <c r="K415" s="85"/>
    </row>
    <row r="416" customHeight="1" spans="1:11">
      <c r="A416" s="84"/>
      <c r="B416" s="124">
        <f>IF(AND($D416&gt;=工资结算表!$M$2,$D416&lt;=工资结算表!$O$2,$F416=工资结算表!$C$2),1,0)</f>
        <v>0</v>
      </c>
      <c r="C416" s="124">
        <f>COUNTIF($B$3:$B416,1)</f>
        <v>2</v>
      </c>
      <c r="D416" s="85"/>
      <c r="E416" s="85"/>
      <c r="F416" s="85"/>
      <c r="G416" s="85"/>
      <c r="H416" s="85"/>
      <c r="I416" s="85"/>
      <c r="J416" s="85"/>
      <c r="K416" s="85"/>
    </row>
    <row r="417" customHeight="1" spans="1:11">
      <c r="A417" s="84"/>
      <c r="B417" s="124">
        <f>IF(AND($D417&gt;=工资结算表!$M$2,$D417&lt;=工资结算表!$O$2,$F417=工资结算表!$C$2),1,0)</f>
        <v>0</v>
      </c>
      <c r="C417" s="124">
        <f>COUNTIF($B$3:$B417,1)</f>
        <v>2</v>
      </c>
      <c r="D417" s="85"/>
      <c r="E417" s="85"/>
      <c r="F417" s="85"/>
      <c r="G417" s="85"/>
      <c r="H417" s="85"/>
      <c r="I417" s="85"/>
      <c r="J417" s="85"/>
      <c r="K417" s="85"/>
    </row>
    <row r="418" customHeight="1" spans="1:11">
      <c r="A418" s="84"/>
      <c r="B418" s="124">
        <f>IF(AND($D418&gt;=工资结算表!$M$2,$D418&lt;=工资结算表!$O$2,$F418=工资结算表!$C$2),1,0)</f>
        <v>0</v>
      </c>
      <c r="C418" s="124">
        <f>COUNTIF($B$3:$B418,1)</f>
        <v>2</v>
      </c>
      <c r="D418" s="85"/>
      <c r="E418" s="85"/>
      <c r="F418" s="85"/>
      <c r="G418" s="85"/>
      <c r="H418" s="85"/>
      <c r="I418" s="85"/>
      <c r="J418" s="85"/>
      <c r="K418" s="85"/>
    </row>
    <row r="419" customHeight="1" spans="1:11">
      <c r="A419" s="84"/>
      <c r="B419" s="124">
        <f>IF(AND($D419&gt;=工资结算表!$M$2,$D419&lt;=工资结算表!$O$2,$F419=工资结算表!$C$2),1,0)</f>
        <v>0</v>
      </c>
      <c r="C419" s="124">
        <f>COUNTIF($B$3:$B419,1)</f>
        <v>2</v>
      </c>
      <c r="D419" s="85"/>
      <c r="E419" s="85"/>
      <c r="F419" s="85"/>
      <c r="G419" s="85"/>
      <c r="H419" s="85"/>
      <c r="I419" s="85"/>
      <c r="J419" s="85"/>
      <c r="K419" s="85"/>
    </row>
    <row r="420" customHeight="1" spans="1:11">
      <c r="A420" s="84"/>
      <c r="B420" s="124">
        <f>IF(AND($D420&gt;=工资结算表!$M$2,$D420&lt;=工资结算表!$O$2,$F420=工资结算表!$C$2),1,0)</f>
        <v>0</v>
      </c>
      <c r="C420" s="124">
        <f>COUNTIF($B$3:$B420,1)</f>
        <v>2</v>
      </c>
      <c r="D420" s="85"/>
      <c r="E420" s="85"/>
      <c r="F420" s="85"/>
      <c r="G420" s="85"/>
      <c r="H420" s="85"/>
      <c r="I420" s="85"/>
      <c r="J420" s="85"/>
      <c r="K420" s="85"/>
    </row>
    <row r="421" customHeight="1" spans="1:11">
      <c r="A421" s="84"/>
      <c r="B421" s="124">
        <f>IF(AND($D421&gt;=工资结算表!$M$2,$D421&lt;=工资结算表!$O$2,$F421=工资结算表!$C$2),1,0)</f>
        <v>0</v>
      </c>
      <c r="C421" s="124">
        <f>COUNTIF($B$3:$B421,1)</f>
        <v>2</v>
      </c>
      <c r="D421" s="85"/>
      <c r="E421" s="85"/>
      <c r="F421" s="85"/>
      <c r="G421" s="85"/>
      <c r="H421" s="85"/>
      <c r="I421" s="85"/>
      <c r="J421" s="85"/>
      <c r="K421" s="85"/>
    </row>
    <row r="422" customHeight="1" spans="1:11">
      <c r="A422" s="84"/>
      <c r="B422" s="124">
        <f>IF(AND($D422&gt;=工资结算表!$M$2,$D422&lt;=工资结算表!$O$2,$F422=工资结算表!$C$2),1,0)</f>
        <v>0</v>
      </c>
      <c r="C422" s="124">
        <f>COUNTIF($B$3:$B422,1)</f>
        <v>2</v>
      </c>
      <c r="D422" s="85"/>
      <c r="E422" s="85"/>
      <c r="F422" s="85"/>
      <c r="G422" s="85"/>
      <c r="H422" s="85"/>
      <c r="I422" s="85"/>
      <c r="J422" s="85"/>
      <c r="K422" s="85"/>
    </row>
    <row r="423" customHeight="1" spans="1:11">
      <c r="A423" s="84"/>
      <c r="B423" s="124">
        <f>IF(AND($D423&gt;=工资结算表!$M$2,$D423&lt;=工资结算表!$O$2,$F423=工资结算表!$C$2),1,0)</f>
        <v>0</v>
      </c>
      <c r="C423" s="124">
        <f>COUNTIF($B$3:$B423,1)</f>
        <v>2</v>
      </c>
      <c r="D423" s="85"/>
      <c r="E423" s="85"/>
      <c r="F423" s="85"/>
      <c r="G423" s="85"/>
      <c r="H423" s="85"/>
      <c r="I423" s="85"/>
      <c r="J423" s="85"/>
      <c r="K423" s="85"/>
    </row>
    <row r="424" customHeight="1" spans="1:11">
      <c r="A424" s="84"/>
      <c r="B424" s="124">
        <f>IF(AND($D424&gt;=工资结算表!$M$2,$D424&lt;=工资结算表!$O$2,$F424=工资结算表!$C$2),1,0)</f>
        <v>0</v>
      </c>
      <c r="C424" s="124">
        <f>COUNTIF($B$3:$B424,1)</f>
        <v>2</v>
      </c>
      <c r="D424" s="85"/>
      <c r="E424" s="85"/>
      <c r="F424" s="85"/>
      <c r="G424" s="85"/>
      <c r="H424" s="85"/>
      <c r="I424" s="85"/>
      <c r="J424" s="85"/>
      <c r="K424" s="85"/>
    </row>
    <row r="425" customHeight="1" spans="1:11">
      <c r="A425" s="84"/>
      <c r="B425" s="124">
        <f>IF(AND($D425&gt;=工资结算表!$M$2,$D425&lt;=工资结算表!$O$2,$F425=工资结算表!$C$2),1,0)</f>
        <v>0</v>
      </c>
      <c r="C425" s="124">
        <f>COUNTIF($B$3:$B425,1)</f>
        <v>2</v>
      </c>
      <c r="D425" s="85"/>
      <c r="E425" s="85"/>
      <c r="F425" s="85"/>
      <c r="G425" s="85"/>
      <c r="H425" s="85"/>
      <c r="I425" s="85"/>
      <c r="J425" s="85"/>
      <c r="K425" s="85"/>
    </row>
    <row r="426" customHeight="1" spans="1:11">
      <c r="A426" s="84"/>
      <c r="B426" s="124">
        <f>IF(AND($D426&gt;=工资结算表!$M$2,$D426&lt;=工资结算表!$O$2,$F426=工资结算表!$C$2),1,0)</f>
        <v>0</v>
      </c>
      <c r="C426" s="124">
        <f>COUNTIF($B$3:$B426,1)</f>
        <v>2</v>
      </c>
      <c r="D426" s="85"/>
      <c r="E426" s="85"/>
      <c r="F426" s="85"/>
      <c r="G426" s="85"/>
      <c r="H426" s="85"/>
      <c r="I426" s="85"/>
      <c r="J426" s="85"/>
      <c r="K426" s="85"/>
    </row>
    <row r="427" customHeight="1" spans="1:11">
      <c r="A427" s="84"/>
      <c r="B427" s="124">
        <f>IF(AND($D427&gt;=工资结算表!$M$2,$D427&lt;=工资结算表!$O$2,$F427=工资结算表!$C$2),1,0)</f>
        <v>0</v>
      </c>
      <c r="C427" s="124">
        <f>COUNTIF($B$3:$B427,1)</f>
        <v>2</v>
      </c>
      <c r="D427" s="85"/>
      <c r="E427" s="85"/>
      <c r="F427" s="85"/>
      <c r="G427" s="85"/>
      <c r="H427" s="85"/>
      <c r="I427" s="85"/>
      <c r="J427" s="85"/>
      <c r="K427" s="85"/>
    </row>
    <row r="428" customHeight="1" spans="1:11">
      <c r="A428" s="84"/>
      <c r="B428" s="124">
        <f>IF(AND($D428&gt;=工资结算表!$M$2,$D428&lt;=工资结算表!$O$2,$F428=工资结算表!$C$2),1,0)</f>
        <v>0</v>
      </c>
      <c r="C428" s="124">
        <f>COUNTIF($B$3:$B428,1)</f>
        <v>2</v>
      </c>
      <c r="D428" s="85"/>
      <c r="E428" s="85"/>
      <c r="F428" s="85"/>
      <c r="G428" s="85"/>
      <c r="H428" s="85"/>
      <c r="I428" s="85"/>
      <c r="J428" s="85"/>
      <c r="K428" s="85"/>
    </row>
    <row r="429" customHeight="1" spans="1:11">
      <c r="A429" s="84"/>
      <c r="B429" s="124">
        <f>IF(AND($D429&gt;=工资结算表!$M$2,$D429&lt;=工资结算表!$O$2,$F429=工资结算表!$C$2),1,0)</f>
        <v>0</v>
      </c>
      <c r="C429" s="124">
        <f>COUNTIF($B$3:$B429,1)</f>
        <v>2</v>
      </c>
      <c r="D429" s="85"/>
      <c r="E429" s="85"/>
      <c r="F429" s="85"/>
      <c r="G429" s="85"/>
      <c r="H429" s="85"/>
      <c r="I429" s="85"/>
      <c r="J429" s="85"/>
      <c r="K429" s="85"/>
    </row>
    <row r="430" customHeight="1" spans="1:11">
      <c r="A430" s="84"/>
      <c r="B430" s="124">
        <f>IF(AND($D430&gt;=工资结算表!$M$2,$D430&lt;=工资结算表!$O$2,$F430=工资结算表!$C$2),1,0)</f>
        <v>0</v>
      </c>
      <c r="C430" s="124">
        <f>COUNTIF($B$3:$B430,1)</f>
        <v>2</v>
      </c>
      <c r="D430" s="85"/>
      <c r="E430" s="85"/>
      <c r="F430" s="85"/>
      <c r="G430" s="85"/>
      <c r="H430" s="85"/>
      <c r="I430" s="85"/>
      <c r="J430" s="85"/>
      <c r="K430" s="85"/>
    </row>
    <row r="431" customHeight="1" spans="1:11">
      <c r="A431" s="84"/>
      <c r="B431" s="124">
        <f>IF(AND($D431&gt;=工资结算表!$M$2,$D431&lt;=工资结算表!$O$2,$F431=工资结算表!$C$2),1,0)</f>
        <v>0</v>
      </c>
      <c r="C431" s="124">
        <f>COUNTIF($B$3:$B431,1)</f>
        <v>2</v>
      </c>
      <c r="D431" s="85"/>
      <c r="E431" s="85"/>
      <c r="F431" s="85"/>
      <c r="G431" s="85"/>
      <c r="H431" s="85"/>
      <c r="I431" s="85"/>
      <c r="J431" s="85"/>
      <c r="K431" s="85"/>
    </row>
    <row r="432" customHeight="1" spans="1:11">
      <c r="A432" s="84"/>
      <c r="B432" s="124">
        <f>IF(AND($D432&gt;=工资结算表!$M$2,$D432&lt;=工资结算表!$O$2,$F432=工资结算表!$C$2),1,0)</f>
        <v>0</v>
      </c>
      <c r="C432" s="124">
        <f>COUNTIF($B$3:$B432,1)</f>
        <v>2</v>
      </c>
      <c r="D432" s="85"/>
      <c r="E432" s="85"/>
      <c r="F432" s="85"/>
      <c r="G432" s="85"/>
      <c r="H432" s="85"/>
      <c r="I432" s="85"/>
      <c r="J432" s="85"/>
      <c r="K432" s="85"/>
    </row>
    <row r="433" customHeight="1" spans="1:11">
      <c r="A433" s="84"/>
      <c r="B433" s="124">
        <f>IF(AND($D433&gt;=工资结算表!$M$2,$D433&lt;=工资结算表!$O$2,$F433=工资结算表!$C$2),1,0)</f>
        <v>0</v>
      </c>
      <c r="C433" s="124">
        <f>COUNTIF($B$3:$B433,1)</f>
        <v>2</v>
      </c>
      <c r="D433" s="85"/>
      <c r="E433" s="85"/>
      <c r="F433" s="85"/>
      <c r="G433" s="85"/>
      <c r="H433" s="85"/>
      <c r="I433" s="85"/>
      <c r="J433" s="85"/>
      <c r="K433" s="85"/>
    </row>
    <row r="434" customHeight="1" spans="1:11">
      <c r="A434" s="84"/>
      <c r="B434" s="124">
        <f>IF(AND($D434&gt;=工资结算表!$M$2,$D434&lt;=工资结算表!$O$2,$F434=工资结算表!$C$2),1,0)</f>
        <v>0</v>
      </c>
      <c r="C434" s="124">
        <f>COUNTIF($B$3:$B434,1)</f>
        <v>2</v>
      </c>
      <c r="D434" s="85"/>
      <c r="E434" s="85"/>
      <c r="F434" s="85"/>
      <c r="G434" s="85"/>
      <c r="H434" s="85"/>
      <c r="I434" s="85"/>
      <c r="J434" s="85"/>
      <c r="K434" s="85"/>
    </row>
    <row r="435" customHeight="1" spans="1:11">
      <c r="A435" s="84"/>
      <c r="B435" s="124">
        <f>IF(AND($D435&gt;=工资结算表!$M$2,$D435&lt;=工资结算表!$O$2,$F435=工资结算表!$C$2),1,0)</f>
        <v>0</v>
      </c>
      <c r="C435" s="124">
        <f>COUNTIF($B$3:$B435,1)</f>
        <v>2</v>
      </c>
      <c r="D435" s="85"/>
      <c r="E435" s="85"/>
      <c r="F435" s="85"/>
      <c r="G435" s="85"/>
      <c r="H435" s="85"/>
      <c r="I435" s="85"/>
      <c r="J435" s="85"/>
      <c r="K435" s="85"/>
    </row>
    <row r="436" customHeight="1" spans="1:11">
      <c r="A436" s="84"/>
      <c r="B436" s="124">
        <f>IF(AND($D436&gt;=工资结算表!$M$2,$D436&lt;=工资结算表!$O$2,$F436=工资结算表!$C$2),1,0)</f>
        <v>0</v>
      </c>
      <c r="C436" s="124">
        <f>COUNTIF($B$3:$B436,1)</f>
        <v>2</v>
      </c>
      <c r="D436" s="85"/>
      <c r="E436" s="85"/>
      <c r="F436" s="85"/>
      <c r="G436" s="85"/>
      <c r="H436" s="85"/>
      <c r="I436" s="85"/>
      <c r="J436" s="85"/>
      <c r="K436" s="85"/>
    </row>
    <row r="437" customHeight="1" spans="1:11">
      <c r="A437" s="84"/>
      <c r="B437" s="124">
        <f>IF(AND($D437&gt;=工资结算表!$M$2,$D437&lt;=工资结算表!$O$2,$F437=工资结算表!$C$2),1,0)</f>
        <v>0</v>
      </c>
      <c r="C437" s="124">
        <f>COUNTIF($B$3:$B437,1)</f>
        <v>2</v>
      </c>
      <c r="D437" s="85"/>
      <c r="E437" s="85"/>
      <c r="F437" s="85"/>
      <c r="G437" s="85"/>
      <c r="H437" s="85"/>
      <c r="I437" s="85"/>
      <c r="J437" s="85"/>
      <c r="K437" s="85"/>
    </row>
    <row r="438" customHeight="1" spans="1:11">
      <c r="A438" s="84"/>
      <c r="B438" s="124">
        <f>IF(AND($D438&gt;=工资结算表!$M$2,$D438&lt;=工资结算表!$O$2,$F438=工资结算表!$C$2),1,0)</f>
        <v>0</v>
      </c>
      <c r="C438" s="124">
        <f>COUNTIF($B$3:$B438,1)</f>
        <v>2</v>
      </c>
      <c r="D438" s="85"/>
      <c r="E438" s="85"/>
      <c r="F438" s="85"/>
      <c r="G438" s="85"/>
      <c r="H438" s="85"/>
      <c r="I438" s="85"/>
      <c r="J438" s="85"/>
      <c r="K438" s="85"/>
    </row>
    <row r="439" customHeight="1" spans="1:11">
      <c r="A439" s="84"/>
      <c r="B439" s="124">
        <f>IF(AND($D439&gt;=工资结算表!$M$2,$D439&lt;=工资结算表!$O$2,$F439=工资结算表!$C$2),1,0)</f>
        <v>0</v>
      </c>
      <c r="C439" s="124">
        <f>COUNTIF($B$3:$B439,1)</f>
        <v>2</v>
      </c>
      <c r="D439" s="85"/>
      <c r="E439" s="85"/>
      <c r="F439" s="85"/>
      <c r="G439" s="85"/>
      <c r="H439" s="85"/>
      <c r="I439" s="85"/>
      <c r="J439" s="85"/>
      <c r="K439" s="85"/>
    </row>
    <row r="440" customHeight="1" spans="1:11">
      <c r="A440" s="84"/>
      <c r="B440" s="124">
        <f>IF(AND($D440&gt;=工资结算表!$M$2,$D440&lt;=工资结算表!$O$2,$F440=工资结算表!$C$2),1,0)</f>
        <v>0</v>
      </c>
      <c r="C440" s="124">
        <f>COUNTIF($B$3:$B440,1)</f>
        <v>2</v>
      </c>
      <c r="D440" s="85"/>
      <c r="E440" s="85"/>
      <c r="F440" s="85"/>
      <c r="G440" s="85"/>
      <c r="H440" s="85"/>
      <c r="I440" s="85"/>
      <c r="J440" s="85"/>
      <c r="K440" s="85"/>
    </row>
    <row r="441" customHeight="1" spans="1:11">
      <c r="A441" s="84"/>
      <c r="B441" s="124">
        <f>IF(AND($D441&gt;=工资结算表!$M$2,$D441&lt;=工资结算表!$O$2,$F441=工资结算表!$C$2),1,0)</f>
        <v>0</v>
      </c>
      <c r="C441" s="124">
        <f>COUNTIF($B$3:$B441,1)</f>
        <v>2</v>
      </c>
      <c r="D441" s="85"/>
      <c r="E441" s="85"/>
      <c r="F441" s="85"/>
      <c r="G441" s="85"/>
      <c r="H441" s="85"/>
      <c r="I441" s="85"/>
      <c r="J441" s="85"/>
      <c r="K441" s="85"/>
    </row>
    <row r="442" customHeight="1" spans="1:11">
      <c r="A442" s="84"/>
      <c r="B442" s="124">
        <f>IF(AND($D442&gt;=工资结算表!$M$2,$D442&lt;=工资结算表!$O$2,$F442=工资结算表!$C$2),1,0)</f>
        <v>0</v>
      </c>
      <c r="C442" s="124">
        <f>COUNTIF($B$3:$B442,1)</f>
        <v>2</v>
      </c>
      <c r="D442" s="85"/>
      <c r="E442" s="85"/>
      <c r="F442" s="85"/>
      <c r="G442" s="85"/>
      <c r="H442" s="85"/>
      <c r="I442" s="85"/>
      <c r="J442" s="85"/>
      <c r="K442" s="85"/>
    </row>
    <row r="443" customHeight="1" spans="1:11">
      <c r="A443" s="84"/>
      <c r="B443" s="124">
        <f>IF(AND($D443&gt;=工资结算表!$M$2,$D443&lt;=工资结算表!$O$2,$F443=工资结算表!$C$2),1,0)</f>
        <v>0</v>
      </c>
      <c r="C443" s="124">
        <f>COUNTIF($B$3:$B443,1)</f>
        <v>2</v>
      </c>
      <c r="D443" s="85"/>
      <c r="E443" s="85"/>
      <c r="F443" s="85"/>
      <c r="G443" s="85"/>
      <c r="H443" s="85"/>
      <c r="I443" s="85"/>
      <c r="J443" s="85"/>
      <c r="K443" s="85"/>
    </row>
    <row r="444" customHeight="1" spans="1:11">
      <c r="A444" s="84"/>
      <c r="B444" s="124">
        <f>IF(AND($D444&gt;=工资结算表!$M$2,$D444&lt;=工资结算表!$O$2,$F444=工资结算表!$C$2),1,0)</f>
        <v>0</v>
      </c>
      <c r="C444" s="124">
        <f>COUNTIF($B$3:$B444,1)</f>
        <v>2</v>
      </c>
      <c r="D444" s="85"/>
      <c r="E444" s="85"/>
      <c r="F444" s="85"/>
      <c r="G444" s="85"/>
      <c r="H444" s="85"/>
      <c r="I444" s="85"/>
      <c r="J444" s="85"/>
      <c r="K444" s="85"/>
    </row>
    <row r="445" customHeight="1" spans="1:11">
      <c r="A445" s="84"/>
      <c r="B445" s="124">
        <f>IF(AND($D445&gt;=工资结算表!$M$2,$D445&lt;=工资结算表!$O$2,$F445=工资结算表!$C$2),1,0)</f>
        <v>0</v>
      </c>
      <c r="C445" s="124">
        <f>COUNTIF($B$3:$B445,1)</f>
        <v>2</v>
      </c>
      <c r="D445" s="85"/>
      <c r="E445" s="85"/>
      <c r="F445" s="85"/>
      <c r="G445" s="85"/>
      <c r="H445" s="85"/>
      <c r="I445" s="85"/>
      <c r="J445" s="85"/>
      <c r="K445" s="85"/>
    </row>
    <row r="446" customHeight="1" spans="1:11">
      <c r="A446" s="84"/>
      <c r="B446" s="124">
        <f>IF(AND($D446&gt;=工资结算表!$M$2,$D446&lt;=工资结算表!$O$2,$F446=工资结算表!$C$2),1,0)</f>
        <v>0</v>
      </c>
      <c r="C446" s="124">
        <f>COUNTIF($B$3:$B446,1)</f>
        <v>2</v>
      </c>
      <c r="D446" s="85"/>
      <c r="E446" s="85"/>
      <c r="F446" s="85"/>
      <c r="G446" s="85"/>
      <c r="H446" s="85"/>
      <c r="I446" s="85"/>
      <c r="J446" s="85"/>
      <c r="K446" s="85"/>
    </row>
    <row r="447" customHeight="1" spans="1:11">
      <c r="A447" s="84"/>
      <c r="B447" s="124">
        <f>IF(AND($D447&gt;=工资结算表!$M$2,$D447&lt;=工资结算表!$O$2,$F447=工资结算表!$C$2),1,0)</f>
        <v>0</v>
      </c>
      <c r="C447" s="124">
        <f>COUNTIF($B$3:$B447,1)</f>
        <v>2</v>
      </c>
      <c r="D447" s="85"/>
      <c r="E447" s="85"/>
      <c r="F447" s="85"/>
      <c r="G447" s="85"/>
      <c r="H447" s="85"/>
      <c r="I447" s="85"/>
      <c r="J447" s="85"/>
      <c r="K447" s="85"/>
    </row>
    <row r="448" customHeight="1" spans="1:11">
      <c r="A448" s="84"/>
      <c r="B448" s="124">
        <f>IF(AND($D448&gt;=工资结算表!$M$2,$D448&lt;=工资结算表!$O$2,$F448=工资结算表!$C$2),1,0)</f>
        <v>0</v>
      </c>
      <c r="C448" s="124">
        <f>COUNTIF($B$3:$B448,1)</f>
        <v>2</v>
      </c>
      <c r="D448" s="85"/>
      <c r="E448" s="85"/>
      <c r="F448" s="85"/>
      <c r="G448" s="85"/>
      <c r="H448" s="85"/>
      <c r="I448" s="85"/>
      <c r="J448" s="85"/>
      <c r="K448" s="85"/>
    </row>
    <row r="449" customHeight="1" spans="1:11">
      <c r="A449" s="84"/>
      <c r="B449" s="124">
        <f>IF(AND($D449&gt;=工资结算表!$M$2,$D449&lt;=工资结算表!$O$2,$F449=工资结算表!$C$2),1,0)</f>
        <v>0</v>
      </c>
      <c r="C449" s="124">
        <f>COUNTIF($B$3:$B449,1)</f>
        <v>2</v>
      </c>
      <c r="D449" s="85"/>
      <c r="E449" s="85"/>
      <c r="F449" s="85"/>
      <c r="G449" s="85"/>
      <c r="H449" s="85"/>
      <c r="I449" s="85"/>
      <c r="J449" s="85"/>
      <c r="K449" s="85"/>
    </row>
    <row r="450" customHeight="1" spans="1:11">
      <c r="A450" s="84"/>
      <c r="B450" s="124">
        <f>IF(AND($D450&gt;=工资结算表!$M$2,$D450&lt;=工资结算表!$O$2,$F450=工资结算表!$C$2),1,0)</f>
        <v>0</v>
      </c>
      <c r="C450" s="124">
        <f>COUNTIF($B$3:$B450,1)</f>
        <v>2</v>
      </c>
      <c r="D450" s="85"/>
      <c r="E450" s="85"/>
      <c r="F450" s="85"/>
      <c r="G450" s="85"/>
      <c r="H450" s="85"/>
      <c r="I450" s="85"/>
      <c r="J450" s="85"/>
      <c r="K450" s="85"/>
    </row>
    <row r="451" customHeight="1" spans="1:11">
      <c r="A451" s="84"/>
      <c r="B451" s="124">
        <f>IF(AND($D451&gt;=工资结算表!$M$2,$D451&lt;=工资结算表!$O$2,$F451=工资结算表!$C$2),1,0)</f>
        <v>0</v>
      </c>
      <c r="C451" s="124">
        <f>COUNTIF($B$3:$B451,1)</f>
        <v>2</v>
      </c>
      <c r="D451" s="85"/>
      <c r="E451" s="85"/>
      <c r="F451" s="85"/>
      <c r="G451" s="85"/>
      <c r="H451" s="85"/>
      <c r="I451" s="85"/>
      <c r="J451" s="85"/>
      <c r="K451" s="85"/>
    </row>
    <row r="452" customHeight="1" spans="1:11">
      <c r="A452" s="84"/>
      <c r="B452" s="124">
        <f>IF(AND($D452&gt;=工资结算表!$M$2,$D452&lt;=工资结算表!$O$2,$F452=工资结算表!$C$2),1,0)</f>
        <v>0</v>
      </c>
      <c r="C452" s="124">
        <f>COUNTIF($B$3:$B452,1)</f>
        <v>2</v>
      </c>
      <c r="D452" s="85"/>
      <c r="E452" s="85"/>
      <c r="F452" s="85"/>
      <c r="G452" s="85"/>
      <c r="H452" s="85"/>
      <c r="I452" s="85"/>
      <c r="J452" s="85"/>
      <c r="K452" s="85"/>
    </row>
    <row r="453" customHeight="1" spans="1:11">
      <c r="A453" s="84"/>
      <c r="B453" s="124">
        <f>IF(AND($D453&gt;=工资结算表!$M$2,$D453&lt;=工资结算表!$O$2,$F453=工资结算表!$C$2),1,0)</f>
        <v>0</v>
      </c>
      <c r="C453" s="124">
        <f>COUNTIF($B$3:$B453,1)</f>
        <v>2</v>
      </c>
      <c r="D453" s="85"/>
      <c r="E453" s="85"/>
      <c r="F453" s="85"/>
      <c r="G453" s="85"/>
      <c r="H453" s="85"/>
      <c r="I453" s="85"/>
      <c r="J453" s="85"/>
      <c r="K453" s="85"/>
    </row>
    <row r="454" customHeight="1" spans="1:11">
      <c r="A454" s="84"/>
      <c r="B454" s="124">
        <f>IF(AND($D454&gt;=工资结算表!$M$2,$D454&lt;=工资结算表!$O$2,$F454=工资结算表!$C$2),1,0)</f>
        <v>0</v>
      </c>
      <c r="C454" s="124">
        <f>COUNTIF($B$3:$B454,1)</f>
        <v>2</v>
      </c>
      <c r="D454" s="85"/>
      <c r="E454" s="85"/>
      <c r="F454" s="85"/>
      <c r="G454" s="85"/>
      <c r="H454" s="85"/>
      <c r="I454" s="85"/>
      <c r="J454" s="85"/>
      <c r="K454" s="85"/>
    </row>
    <row r="455" customHeight="1" spans="1:11">
      <c r="A455" s="84"/>
      <c r="B455" s="124">
        <f>IF(AND($D455&gt;=工资结算表!$M$2,$D455&lt;=工资结算表!$O$2,$F455=工资结算表!$C$2),1,0)</f>
        <v>0</v>
      </c>
      <c r="C455" s="124">
        <f>COUNTIF($B$3:$B455,1)</f>
        <v>2</v>
      </c>
      <c r="D455" s="85"/>
      <c r="E455" s="85"/>
      <c r="F455" s="85"/>
      <c r="G455" s="85"/>
      <c r="H455" s="85"/>
      <c r="I455" s="85"/>
      <c r="J455" s="85"/>
      <c r="K455" s="85"/>
    </row>
    <row r="456" customHeight="1" spans="1:11">
      <c r="A456" s="84"/>
      <c r="B456" s="124">
        <f>IF(AND($D456&gt;=工资结算表!$M$2,$D456&lt;=工资结算表!$O$2,$F456=工资结算表!$C$2),1,0)</f>
        <v>0</v>
      </c>
      <c r="C456" s="124">
        <f>COUNTIF($B$3:$B456,1)</f>
        <v>2</v>
      </c>
      <c r="D456" s="85"/>
      <c r="E456" s="85"/>
      <c r="F456" s="85"/>
      <c r="G456" s="85"/>
      <c r="H456" s="85"/>
      <c r="I456" s="85"/>
      <c r="J456" s="85"/>
      <c r="K456" s="85"/>
    </row>
    <row r="457" customHeight="1" spans="1:11">
      <c r="A457" s="84"/>
      <c r="B457" s="124">
        <f>IF(AND($D457&gt;=工资结算表!$M$2,$D457&lt;=工资结算表!$O$2,$F457=工资结算表!$C$2),1,0)</f>
        <v>0</v>
      </c>
      <c r="C457" s="124">
        <f>COUNTIF($B$3:$B457,1)</f>
        <v>2</v>
      </c>
      <c r="D457" s="85"/>
      <c r="E457" s="85"/>
      <c r="F457" s="85"/>
      <c r="G457" s="85"/>
      <c r="H457" s="85"/>
      <c r="I457" s="85"/>
      <c r="J457" s="85"/>
      <c r="K457" s="85"/>
    </row>
    <row r="458" customHeight="1" spans="1:11">
      <c r="A458" s="84"/>
      <c r="B458" s="124">
        <f>IF(AND($D458&gt;=工资结算表!$M$2,$D458&lt;=工资结算表!$O$2,$F458=工资结算表!$C$2),1,0)</f>
        <v>0</v>
      </c>
      <c r="C458" s="124">
        <f>COUNTIF($B$3:$B458,1)</f>
        <v>2</v>
      </c>
      <c r="D458" s="85"/>
      <c r="E458" s="85"/>
      <c r="F458" s="85"/>
      <c r="G458" s="85"/>
      <c r="H458" s="85"/>
      <c r="I458" s="85"/>
      <c r="J458" s="85"/>
      <c r="K458" s="85"/>
    </row>
    <row r="459" customHeight="1" spans="1:11">
      <c r="A459" s="84"/>
      <c r="B459" s="124">
        <f>IF(AND($D459&gt;=工资结算表!$M$2,$D459&lt;=工资结算表!$O$2,$F459=工资结算表!$C$2),1,0)</f>
        <v>0</v>
      </c>
      <c r="C459" s="124">
        <f>COUNTIF($B$3:$B459,1)</f>
        <v>2</v>
      </c>
      <c r="D459" s="85"/>
      <c r="E459" s="85"/>
      <c r="F459" s="85"/>
      <c r="G459" s="85"/>
      <c r="H459" s="85"/>
      <c r="I459" s="85"/>
      <c r="J459" s="85"/>
      <c r="K459" s="85"/>
    </row>
    <row r="460" customHeight="1" spans="1:11">
      <c r="A460" s="84"/>
      <c r="B460" s="124">
        <f>IF(AND($D460&gt;=工资结算表!$M$2,$D460&lt;=工资结算表!$O$2,$F460=工资结算表!$C$2),1,0)</f>
        <v>0</v>
      </c>
      <c r="C460" s="124">
        <f>COUNTIF($B$3:$B460,1)</f>
        <v>2</v>
      </c>
      <c r="D460" s="85"/>
      <c r="E460" s="85"/>
      <c r="F460" s="85"/>
      <c r="G460" s="85"/>
      <c r="H460" s="85"/>
      <c r="I460" s="85"/>
      <c r="J460" s="85"/>
      <c r="K460" s="85"/>
    </row>
    <row r="461" customHeight="1" spans="1:11">
      <c r="A461" s="84"/>
      <c r="B461" s="124">
        <f>IF(AND($D461&gt;=工资结算表!$M$2,$D461&lt;=工资结算表!$O$2,$F461=工资结算表!$C$2),1,0)</f>
        <v>0</v>
      </c>
      <c r="C461" s="124">
        <f>COUNTIF($B$3:$B461,1)</f>
        <v>2</v>
      </c>
      <c r="D461" s="85"/>
      <c r="E461" s="85"/>
      <c r="F461" s="85"/>
      <c r="G461" s="85"/>
      <c r="H461" s="85"/>
      <c r="I461" s="85"/>
      <c r="J461" s="85"/>
      <c r="K461" s="85"/>
    </row>
    <row r="462" customHeight="1" spans="1:11">
      <c r="A462" s="84"/>
      <c r="B462" s="124">
        <f>IF(AND($D462&gt;=工资结算表!$M$2,$D462&lt;=工资结算表!$O$2,$F462=工资结算表!$C$2),1,0)</f>
        <v>0</v>
      </c>
      <c r="C462" s="124">
        <f>COUNTIF($B$3:$B462,1)</f>
        <v>2</v>
      </c>
      <c r="D462" s="85"/>
      <c r="E462" s="85"/>
      <c r="F462" s="85"/>
      <c r="G462" s="85"/>
      <c r="H462" s="85"/>
      <c r="I462" s="85"/>
      <c r="J462" s="85"/>
      <c r="K462" s="85"/>
    </row>
    <row r="463" customHeight="1" spans="1:11">
      <c r="A463" s="84"/>
      <c r="B463" s="124">
        <f>IF(AND($D463&gt;=工资结算表!$M$2,$D463&lt;=工资结算表!$O$2,$F463=工资结算表!$C$2),1,0)</f>
        <v>0</v>
      </c>
      <c r="C463" s="124">
        <f>COUNTIF($B$3:$B463,1)</f>
        <v>2</v>
      </c>
      <c r="D463" s="85"/>
      <c r="E463" s="85"/>
      <c r="F463" s="85"/>
      <c r="G463" s="85"/>
      <c r="H463" s="85"/>
      <c r="I463" s="85"/>
      <c r="J463" s="85"/>
      <c r="K463" s="85"/>
    </row>
    <row r="464" customHeight="1" spans="1:11">
      <c r="A464" s="84"/>
      <c r="B464" s="124">
        <f>IF(AND($D464&gt;=工资结算表!$M$2,$D464&lt;=工资结算表!$O$2,$F464=工资结算表!$C$2),1,0)</f>
        <v>0</v>
      </c>
      <c r="C464" s="124">
        <f>COUNTIF($B$3:$B464,1)</f>
        <v>2</v>
      </c>
      <c r="D464" s="85"/>
      <c r="E464" s="85"/>
      <c r="F464" s="85"/>
      <c r="G464" s="85"/>
      <c r="H464" s="85"/>
      <c r="I464" s="85"/>
      <c r="J464" s="85"/>
      <c r="K464" s="85"/>
    </row>
    <row r="465" customHeight="1" spans="1:11">
      <c r="A465" s="84"/>
      <c r="B465" s="124">
        <f>IF(AND($D465&gt;=工资结算表!$M$2,$D465&lt;=工资结算表!$O$2,$F465=工资结算表!$C$2),1,0)</f>
        <v>0</v>
      </c>
      <c r="C465" s="124">
        <f>COUNTIF($B$3:$B465,1)</f>
        <v>2</v>
      </c>
      <c r="D465" s="85"/>
      <c r="E465" s="85"/>
      <c r="F465" s="85"/>
      <c r="G465" s="85"/>
      <c r="H465" s="85"/>
      <c r="I465" s="85"/>
      <c r="J465" s="85"/>
      <c r="K465" s="85"/>
    </row>
    <row r="466" customHeight="1" spans="1:11">
      <c r="A466" s="84"/>
      <c r="B466" s="124">
        <f>IF(AND($D466&gt;=工资结算表!$M$2,$D466&lt;=工资结算表!$O$2,$F466=工资结算表!$C$2),1,0)</f>
        <v>0</v>
      </c>
      <c r="C466" s="124">
        <f>COUNTIF($B$3:$B466,1)</f>
        <v>2</v>
      </c>
      <c r="D466" s="85"/>
      <c r="E466" s="85"/>
      <c r="F466" s="85"/>
      <c r="G466" s="85"/>
      <c r="H466" s="85"/>
      <c r="I466" s="85"/>
      <c r="J466" s="85"/>
      <c r="K466" s="85"/>
    </row>
    <row r="467" customHeight="1" spans="1:11">
      <c r="A467" s="84"/>
      <c r="B467" s="124">
        <f>IF(AND($D467&gt;=工资结算表!$M$2,$D467&lt;=工资结算表!$O$2,$F467=工资结算表!$C$2),1,0)</f>
        <v>0</v>
      </c>
      <c r="C467" s="124">
        <f>COUNTIF($B$3:$B467,1)</f>
        <v>2</v>
      </c>
      <c r="D467" s="85"/>
      <c r="E467" s="85"/>
      <c r="F467" s="85"/>
      <c r="G467" s="85"/>
      <c r="H467" s="85"/>
      <c r="I467" s="85"/>
      <c r="J467" s="85"/>
      <c r="K467" s="85"/>
    </row>
    <row r="468" customHeight="1" spans="1:11">
      <c r="A468" s="84"/>
      <c r="B468" s="124">
        <f>IF(AND($D468&gt;=工资结算表!$M$2,$D468&lt;=工资结算表!$O$2,$F468=工资结算表!$C$2),1,0)</f>
        <v>0</v>
      </c>
      <c r="C468" s="124">
        <f>COUNTIF($B$3:$B468,1)</f>
        <v>2</v>
      </c>
      <c r="D468" s="85"/>
      <c r="E468" s="85"/>
      <c r="F468" s="85"/>
      <c r="G468" s="85"/>
      <c r="H468" s="85"/>
      <c r="I468" s="85"/>
      <c r="J468" s="85"/>
      <c r="K468" s="85"/>
    </row>
    <row r="469" customHeight="1" spans="1:11">
      <c r="A469" s="84"/>
      <c r="B469" s="124">
        <f>IF(AND($D469&gt;=工资结算表!$M$2,$D469&lt;=工资结算表!$O$2,$F469=工资结算表!$C$2),1,0)</f>
        <v>0</v>
      </c>
      <c r="C469" s="124">
        <f>COUNTIF($B$3:$B469,1)</f>
        <v>2</v>
      </c>
      <c r="D469" s="85"/>
      <c r="E469" s="85"/>
      <c r="F469" s="85"/>
      <c r="G469" s="85"/>
      <c r="H469" s="85"/>
      <c r="I469" s="85"/>
      <c r="J469" s="85"/>
      <c r="K469" s="85"/>
    </row>
    <row r="470" customHeight="1" spans="1:11">
      <c r="A470" s="84"/>
      <c r="B470" s="124">
        <f>IF(AND($D470&gt;=工资结算表!$M$2,$D470&lt;=工资结算表!$O$2,$F470=工资结算表!$C$2),1,0)</f>
        <v>0</v>
      </c>
      <c r="C470" s="124">
        <f>COUNTIF($B$3:$B470,1)</f>
        <v>2</v>
      </c>
      <c r="D470" s="85"/>
      <c r="E470" s="85"/>
      <c r="F470" s="85"/>
      <c r="G470" s="85"/>
      <c r="H470" s="85"/>
      <c r="I470" s="85"/>
      <c r="J470" s="85"/>
      <c r="K470" s="85"/>
    </row>
    <row r="471" customHeight="1" spans="1:11">
      <c r="A471" s="84"/>
      <c r="B471" s="124">
        <f>IF(AND($D471&gt;=工资结算表!$M$2,$D471&lt;=工资结算表!$O$2,$F471=工资结算表!$C$2),1,0)</f>
        <v>0</v>
      </c>
      <c r="C471" s="124">
        <f>COUNTIF($B$3:$B471,1)</f>
        <v>2</v>
      </c>
      <c r="D471" s="85"/>
      <c r="E471" s="85"/>
      <c r="F471" s="85"/>
      <c r="G471" s="85"/>
      <c r="H471" s="85"/>
      <c r="I471" s="85"/>
      <c r="J471" s="85"/>
      <c r="K471" s="85"/>
    </row>
    <row r="472" customHeight="1" spans="1:11">
      <c r="A472" s="84"/>
      <c r="B472" s="124">
        <f>IF(AND($D472&gt;=工资结算表!$M$2,$D472&lt;=工资结算表!$O$2,$F472=工资结算表!$C$2),1,0)</f>
        <v>0</v>
      </c>
      <c r="C472" s="124">
        <f>COUNTIF($B$3:$B472,1)</f>
        <v>2</v>
      </c>
      <c r="D472" s="85"/>
      <c r="E472" s="85"/>
      <c r="F472" s="85"/>
      <c r="G472" s="85"/>
      <c r="H472" s="85"/>
      <c r="I472" s="85"/>
      <c r="J472" s="85"/>
      <c r="K472" s="85"/>
    </row>
    <row r="473" customHeight="1" spans="1:11">
      <c r="A473" s="84"/>
      <c r="B473" s="124">
        <f>IF(AND($D473&gt;=工资结算表!$M$2,$D473&lt;=工资结算表!$O$2,$F473=工资结算表!$C$2),1,0)</f>
        <v>0</v>
      </c>
      <c r="C473" s="124">
        <f>COUNTIF($B$3:$B473,1)</f>
        <v>2</v>
      </c>
      <c r="D473" s="85"/>
      <c r="E473" s="85"/>
      <c r="F473" s="85"/>
      <c r="G473" s="85"/>
      <c r="H473" s="85"/>
      <c r="I473" s="85"/>
      <c r="J473" s="85"/>
      <c r="K473" s="85"/>
    </row>
    <row r="474" customHeight="1" spans="1:11">
      <c r="A474" s="84"/>
      <c r="B474" s="124">
        <f>IF(AND($D474&gt;=工资结算表!$M$2,$D474&lt;=工资结算表!$O$2,$F474=工资结算表!$C$2),1,0)</f>
        <v>0</v>
      </c>
      <c r="C474" s="124">
        <f>COUNTIF($B$3:$B474,1)</f>
        <v>2</v>
      </c>
      <c r="D474" s="85"/>
      <c r="E474" s="85"/>
      <c r="F474" s="85"/>
      <c r="G474" s="85"/>
      <c r="H474" s="85"/>
      <c r="I474" s="85"/>
      <c r="J474" s="85"/>
      <c r="K474" s="85"/>
    </row>
    <row r="475" customHeight="1" spans="1:11">
      <c r="A475" s="84"/>
      <c r="B475" s="124">
        <f>IF(AND($D475&gt;=工资结算表!$M$2,$D475&lt;=工资结算表!$O$2,$F475=工资结算表!$C$2),1,0)</f>
        <v>0</v>
      </c>
      <c r="C475" s="124">
        <f>COUNTIF($B$3:$B475,1)</f>
        <v>2</v>
      </c>
      <c r="D475" s="85"/>
      <c r="E475" s="85"/>
      <c r="F475" s="85"/>
      <c r="G475" s="85"/>
      <c r="H475" s="85"/>
      <c r="I475" s="85"/>
      <c r="J475" s="85"/>
      <c r="K475" s="85"/>
    </row>
    <row r="476" customHeight="1" spans="1:11">
      <c r="A476" s="84"/>
      <c r="B476" s="124">
        <f>IF(AND($D476&gt;=工资结算表!$M$2,$D476&lt;=工资结算表!$O$2,$F476=工资结算表!$C$2),1,0)</f>
        <v>0</v>
      </c>
      <c r="C476" s="124">
        <f>COUNTIF($B$3:$B476,1)</f>
        <v>2</v>
      </c>
      <c r="D476" s="85"/>
      <c r="E476" s="85"/>
      <c r="F476" s="85"/>
      <c r="G476" s="85"/>
      <c r="H476" s="85"/>
      <c r="I476" s="85"/>
      <c r="J476" s="85"/>
      <c r="K476" s="85"/>
    </row>
    <row r="477" customHeight="1" spans="1:11">
      <c r="A477" s="84"/>
      <c r="B477" s="124">
        <f>IF(AND($D477&gt;=工资结算表!$M$2,$D477&lt;=工资结算表!$O$2,$F477=工资结算表!$C$2),1,0)</f>
        <v>0</v>
      </c>
      <c r="C477" s="124">
        <f>COUNTIF($B$3:$B477,1)</f>
        <v>2</v>
      </c>
      <c r="D477" s="85"/>
      <c r="E477" s="85"/>
      <c r="F477" s="85"/>
      <c r="G477" s="85"/>
      <c r="H477" s="85"/>
      <c r="I477" s="85"/>
      <c r="J477" s="85"/>
      <c r="K477" s="85"/>
    </row>
    <row r="478" customHeight="1" spans="1:11">
      <c r="A478" s="84"/>
      <c r="B478" s="124">
        <f>IF(AND($D478&gt;=工资结算表!$M$2,$D478&lt;=工资结算表!$O$2,$F478=工资结算表!$C$2),1,0)</f>
        <v>0</v>
      </c>
      <c r="C478" s="124">
        <f>COUNTIF($B$3:$B478,1)</f>
        <v>2</v>
      </c>
      <c r="D478" s="85"/>
      <c r="E478" s="85"/>
      <c r="F478" s="85"/>
      <c r="G478" s="85"/>
      <c r="H478" s="85"/>
      <c r="I478" s="85"/>
      <c r="J478" s="85"/>
      <c r="K478" s="85"/>
    </row>
    <row r="479" customHeight="1" spans="1:11">
      <c r="A479" s="84"/>
      <c r="B479" s="124">
        <f>IF(AND($D479&gt;=工资结算表!$M$2,$D479&lt;=工资结算表!$O$2,$F479=工资结算表!$C$2),1,0)</f>
        <v>0</v>
      </c>
      <c r="C479" s="124">
        <f>COUNTIF($B$3:$B479,1)</f>
        <v>2</v>
      </c>
      <c r="D479" s="85"/>
      <c r="E479" s="85"/>
      <c r="F479" s="85"/>
      <c r="G479" s="85"/>
      <c r="H479" s="85"/>
      <c r="I479" s="85"/>
      <c r="J479" s="85"/>
      <c r="K479" s="85"/>
    </row>
    <row r="480" customHeight="1" spans="1:11">
      <c r="A480" s="84"/>
      <c r="B480" s="124">
        <f>IF(AND($D480&gt;=工资结算表!$M$2,$D480&lt;=工资结算表!$O$2,$F480=工资结算表!$C$2),1,0)</f>
        <v>0</v>
      </c>
      <c r="C480" s="124">
        <f>COUNTIF($B$3:$B480,1)</f>
        <v>2</v>
      </c>
      <c r="D480" s="85"/>
      <c r="E480" s="85"/>
      <c r="F480" s="85"/>
      <c r="G480" s="85"/>
      <c r="H480" s="85"/>
      <c r="I480" s="85"/>
      <c r="J480" s="85"/>
      <c r="K480" s="85"/>
    </row>
    <row r="481" customHeight="1" spans="1:11">
      <c r="A481" s="84"/>
      <c r="B481" s="124">
        <f>IF(AND($D481&gt;=工资结算表!$M$2,$D481&lt;=工资结算表!$O$2,$F481=工资结算表!$C$2),1,0)</f>
        <v>0</v>
      </c>
      <c r="C481" s="124">
        <f>COUNTIF($B$3:$B481,1)</f>
        <v>2</v>
      </c>
      <c r="D481" s="85"/>
      <c r="E481" s="85"/>
      <c r="F481" s="85"/>
      <c r="G481" s="85"/>
      <c r="H481" s="85"/>
      <c r="I481" s="85"/>
      <c r="J481" s="85"/>
      <c r="K481" s="85"/>
    </row>
    <row r="482" customHeight="1" spans="1:11">
      <c r="A482" s="84"/>
      <c r="B482" s="124">
        <f>IF(AND($D482&gt;=工资结算表!$M$2,$D482&lt;=工资结算表!$O$2,$F482=工资结算表!$C$2),1,0)</f>
        <v>0</v>
      </c>
      <c r="C482" s="124">
        <f>COUNTIF($B$3:$B482,1)</f>
        <v>2</v>
      </c>
      <c r="D482" s="85"/>
      <c r="E482" s="85"/>
      <c r="F482" s="85"/>
      <c r="G482" s="85"/>
      <c r="H482" s="85"/>
      <c r="I482" s="85"/>
      <c r="J482" s="85"/>
      <c r="K482" s="85"/>
    </row>
    <row r="483" customHeight="1" spans="1:11">
      <c r="A483" s="84"/>
      <c r="B483" s="124">
        <f>IF(AND($D483&gt;=工资结算表!$M$2,$D483&lt;=工资结算表!$O$2,$F483=工资结算表!$C$2),1,0)</f>
        <v>0</v>
      </c>
      <c r="C483" s="124">
        <f>COUNTIF($B$3:$B483,1)</f>
        <v>2</v>
      </c>
      <c r="D483" s="85"/>
      <c r="E483" s="85"/>
      <c r="F483" s="85"/>
      <c r="G483" s="85"/>
      <c r="H483" s="85"/>
      <c r="I483" s="85"/>
      <c r="J483" s="85"/>
      <c r="K483" s="85"/>
    </row>
    <row r="484" customHeight="1" spans="1:11">
      <c r="A484" s="84"/>
      <c r="B484" s="124">
        <f>IF(AND($D484&gt;=工资结算表!$M$2,$D484&lt;=工资结算表!$O$2,$F484=工资结算表!$C$2),1,0)</f>
        <v>0</v>
      </c>
      <c r="C484" s="124">
        <f>COUNTIF($B$3:$B484,1)</f>
        <v>2</v>
      </c>
      <c r="D484" s="85"/>
      <c r="E484" s="85"/>
      <c r="F484" s="85"/>
      <c r="G484" s="85"/>
      <c r="H484" s="85"/>
      <c r="I484" s="85"/>
      <c r="J484" s="85"/>
      <c r="K484" s="85"/>
    </row>
    <row r="485" customHeight="1" spans="1:11">
      <c r="A485" s="84"/>
      <c r="B485" s="124">
        <f>IF(AND($D485&gt;=工资结算表!$M$2,$D485&lt;=工资结算表!$O$2,$F485=工资结算表!$C$2),1,0)</f>
        <v>0</v>
      </c>
      <c r="C485" s="124">
        <f>COUNTIF($B$3:$B485,1)</f>
        <v>2</v>
      </c>
      <c r="D485" s="85"/>
      <c r="E485" s="85"/>
      <c r="F485" s="85"/>
      <c r="G485" s="85"/>
      <c r="H485" s="85"/>
      <c r="I485" s="85"/>
      <c r="J485" s="85"/>
      <c r="K485" s="85"/>
    </row>
    <row r="486" customHeight="1" spans="1:11">
      <c r="A486" s="84"/>
      <c r="B486" s="124">
        <f>IF(AND($D486&gt;=工资结算表!$M$2,$D486&lt;=工资结算表!$O$2,$F486=工资结算表!$C$2),1,0)</f>
        <v>0</v>
      </c>
      <c r="C486" s="124">
        <f>COUNTIF($B$3:$B486,1)</f>
        <v>2</v>
      </c>
      <c r="D486" s="85"/>
      <c r="E486" s="85"/>
      <c r="F486" s="85"/>
      <c r="G486" s="85"/>
      <c r="H486" s="85"/>
      <c r="I486" s="85"/>
      <c r="J486" s="85"/>
      <c r="K486" s="85"/>
    </row>
    <row r="487" customHeight="1" spans="1:11">
      <c r="A487" s="84"/>
      <c r="B487" s="124">
        <f>IF(AND($D487&gt;=工资结算表!$M$2,$D487&lt;=工资结算表!$O$2,$F487=工资结算表!$C$2),1,0)</f>
        <v>0</v>
      </c>
      <c r="C487" s="124">
        <f>COUNTIF($B$3:$B487,1)</f>
        <v>2</v>
      </c>
      <c r="D487" s="85"/>
      <c r="E487" s="85"/>
      <c r="F487" s="85"/>
      <c r="G487" s="85"/>
      <c r="H487" s="85"/>
      <c r="I487" s="85"/>
      <c r="J487" s="85"/>
      <c r="K487" s="85"/>
    </row>
    <row r="488" customHeight="1" spans="1:11">
      <c r="A488" s="84"/>
      <c r="B488" s="124">
        <f>IF(AND($D488&gt;=工资结算表!$M$2,$D488&lt;=工资结算表!$O$2,$F488=工资结算表!$C$2),1,0)</f>
        <v>0</v>
      </c>
      <c r="C488" s="124">
        <f>COUNTIF($B$3:$B488,1)</f>
        <v>2</v>
      </c>
      <c r="D488" s="85"/>
      <c r="E488" s="85"/>
      <c r="F488" s="85"/>
      <c r="G488" s="85"/>
      <c r="H488" s="85"/>
      <c r="I488" s="85"/>
      <c r="J488" s="85"/>
      <c r="K488" s="85"/>
    </row>
    <row r="489" customHeight="1" spans="1:11">
      <c r="A489" s="84"/>
      <c r="B489" s="124">
        <f>IF(AND($D489&gt;=工资结算表!$M$2,$D489&lt;=工资结算表!$O$2,$F489=工资结算表!$C$2),1,0)</f>
        <v>0</v>
      </c>
      <c r="C489" s="124">
        <f>COUNTIF($B$3:$B489,1)</f>
        <v>2</v>
      </c>
      <c r="D489" s="85"/>
      <c r="E489" s="85"/>
      <c r="F489" s="85"/>
      <c r="G489" s="85"/>
      <c r="H489" s="85"/>
      <c r="I489" s="85"/>
      <c r="J489" s="85"/>
      <c r="K489" s="85"/>
    </row>
    <row r="490" customHeight="1" spans="1:11">
      <c r="A490" s="84"/>
      <c r="B490" s="124">
        <f>IF(AND($D490&gt;=工资结算表!$M$2,$D490&lt;=工资结算表!$O$2,$F490=工资结算表!$C$2),1,0)</f>
        <v>0</v>
      </c>
      <c r="C490" s="124">
        <f>COUNTIF($B$3:$B490,1)</f>
        <v>2</v>
      </c>
      <c r="D490" s="85"/>
      <c r="E490" s="85"/>
      <c r="F490" s="85"/>
      <c r="G490" s="85"/>
      <c r="H490" s="85"/>
      <c r="I490" s="85"/>
      <c r="J490" s="85"/>
      <c r="K490" s="85"/>
    </row>
    <row r="491" customHeight="1" spans="1:11">
      <c r="A491" s="84"/>
      <c r="B491" s="124">
        <f>IF(AND($D491&gt;=工资结算表!$M$2,$D491&lt;=工资结算表!$O$2,$F491=工资结算表!$C$2),1,0)</f>
        <v>0</v>
      </c>
      <c r="C491" s="124">
        <f>COUNTIF($B$3:$B491,1)</f>
        <v>2</v>
      </c>
      <c r="D491" s="85"/>
      <c r="E491" s="85"/>
      <c r="F491" s="85"/>
      <c r="G491" s="85"/>
      <c r="H491" s="85"/>
      <c r="I491" s="85"/>
      <c r="J491" s="85"/>
      <c r="K491" s="85"/>
    </row>
    <row r="492" customHeight="1" spans="1:11">
      <c r="A492" s="84"/>
      <c r="B492" s="124">
        <f>IF(AND($D492&gt;=工资结算表!$M$2,$D492&lt;=工资结算表!$O$2,$F492=工资结算表!$C$2),1,0)</f>
        <v>0</v>
      </c>
      <c r="C492" s="124">
        <f>COUNTIF($B$3:$B492,1)</f>
        <v>2</v>
      </c>
      <c r="D492" s="85"/>
      <c r="E492" s="85"/>
      <c r="F492" s="85"/>
      <c r="G492" s="85"/>
      <c r="H492" s="85"/>
      <c r="I492" s="85"/>
      <c r="J492" s="85"/>
      <c r="K492" s="85"/>
    </row>
    <row r="493" customHeight="1" spans="1:11">
      <c r="A493" s="84"/>
      <c r="B493" s="124">
        <f>IF(AND($D493&gt;=工资结算表!$M$2,$D493&lt;=工资结算表!$O$2,$F493=工资结算表!$C$2),1,0)</f>
        <v>0</v>
      </c>
      <c r="C493" s="124">
        <f>COUNTIF($B$3:$B493,1)</f>
        <v>2</v>
      </c>
      <c r="D493" s="85"/>
      <c r="E493" s="85"/>
      <c r="F493" s="85"/>
      <c r="G493" s="85"/>
      <c r="H493" s="85"/>
      <c r="I493" s="85"/>
      <c r="J493" s="85"/>
      <c r="K493" s="85"/>
    </row>
    <row r="494" customHeight="1" spans="1:11">
      <c r="A494" s="84"/>
      <c r="B494" s="124">
        <f>IF(AND($D494&gt;=工资结算表!$M$2,$D494&lt;=工资结算表!$O$2,$F494=工资结算表!$C$2),1,0)</f>
        <v>0</v>
      </c>
      <c r="C494" s="124">
        <f>COUNTIF($B$3:$B494,1)</f>
        <v>2</v>
      </c>
      <c r="D494" s="85"/>
      <c r="E494" s="85"/>
      <c r="F494" s="85"/>
      <c r="G494" s="85"/>
      <c r="H494" s="85"/>
      <c r="I494" s="85"/>
      <c r="J494" s="85"/>
      <c r="K494" s="85"/>
    </row>
    <row r="495" customHeight="1" spans="1:11">
      <c r="A495" s="84"/>
      <c r="B495" s="124">
        <f>IF(AND($D495&gt;=工资结算表!$M$2,$D495&lt;=工资结算表!$O$2,$F495=工资结算表!$C$2),1,0)</f>
        <v>0</v>
      </c>
      <c r="C495" s="124">
        <f>COUNTIF($B$3:$B495,1)</f>
        <v>2</v>
      </c>
      <c r="D495" s="85"/>
      <c r="E495" s="85"/>
      <c r="F495" s="85"/>
      <c r="G495" s="85"/>
      <c r="H495" s="85"/>
      <c r="I495" s="85"/>
      <c r="J495" s="85"/>
      <c r="K495" s="85"/>
    </row>
    <row r="496" customHeight="1" spans="1:11">
      <c r="A496" s="84"/>
      <c r="B496" s="124">
        <f>IF(AND($D496&gt;=工资结算表!$M$2,$D496&lt;=工资结算表!$O$2,$F496=工资结算表!$C$2),1,0)</f>
        <v>0</v>
      </c>
      <c r="C496" s="124">
        <f>COUNTIF($B$3:$B496,1)</f>
        <v>2</v>
      </c>
      <c r="D496" s="85"/>
      <c r="E496" s="85"/>
      <c r="F496" s="85"/>
      <c r="G496" s="85"/>
      <c r="H496" s="85"/>
      <c r="I496" s="85"/>
      <c r="J496" s="85"/>
      <c r="K496" s="85"/>
    </row>
    <row r="497" customHeight="1" spans="1:11">
      <c r="A497" s="84"/>
      <c r="B497" s="124">
        <f>IF(AND($D497&gt;=工资结算表!$M$2,$D497&lt;=工资结算表!$O$2,$F497=工资结算表!$C$2),1,0)</f>
        <v>0</v>
      </c>
      <c r="C497" s="124">
        <f>COUNTIF($B$3:$B497,1)</f>
        <v>2</v>
      </c>
      <c r="D497" s="85"/>
      <c r="E497" s="85"/>
      <c r="F497" s="85"/>
      <c r="G497" s="85"/>
      <c r="H497" s="85"/>
      <c r="I497" s="85"/>
      <c r="J497" s="85"/>
      <c r="K497" s="85"/>
    </row>
    <row r="498" customHeight="1" spans="1:11">
      <c r="A498" s="84"/>
      <c r="B498" s="124">
        <f>IF(AND($D498&gt;=工资结算表!$M$2,$D498&lt;=工资结算表!$O$2,$F498=工资结算表!$C$2),1,0)</f>
        <v>0</v>
      </c>
      <c r="C498" s="124">
        <f>COUNTIF($B$3:$B498,1)</f>
        <v>2</v>
      </c>
      <c r="D498" s="85"/>
      <c r="E498" s="85"/>
      <c r="F498" s="85"/>
      <c r="G498" s="85"/>
      <c r="H498" s="85"/>
      <c r="I498" s="85"/>
      <c r="J498" s="85"/>
      <c r="K498" s="85"/>
    </row>
    <row r="499" customHeight="1" spans="1:11">
      <c r="A499" s="84"/>
      <c r="B499" s="124">
        <f>IF(AND($D499&gt;=工资结算表!$M$2,$D499&lt;=工资结算表!$O$2,$F499=工资结算表!$C$2),1,0)</f>
        <v>0</v>
      </c>
      <c r="C499" s="124">
        <f>COUNTIF($B$3:$B499,1)</f>
        <v>2</v>
      </c>
      <c r="D499" s="85"/>
      <c r="E499" s="85"/>
      <c r="F499" s="85"/>
      <c r="G499" s="85"/>
      <c r="H499" s="85"/>
      <c r="I499" s="85"/>
      <c r="J499" s="85"/>
      <c r="K499" s="85"/>
    </row>
    <row r="500" customHeight="1" spans="1:11">
      <c r="A500" s="84"/>
      <c r="B500" s="124">
        <f>IF(AND($D500&gt;=工资结算表!$M$2,$D500&lt;=工资结算表!$O$2,$F500=工资结算表!$C$2),1,0)</f>
        <v>0</v>
      </c>
      <c r="C500" s="124">
        <f>COUNTIF($B$3:$B500,1)</f>
        <v>2</v>
      </c>
      <c r="D500" s="85"/>
      <c r="E500" s="85"/>
      <c r="F500" s="85"/>
      <c r="G500" s="85"/>
      <c r="H500" s="85"/>
      <c r="I500" s="85"/>
      <c r="J500" s="85"/>
      <c r="K500" s="85"/>
    </row>
  </sheetData>
  <sheetProtection formatCells="0" formatColumns="0" formatRows="0" autoFilter="0"/>
  <mergeCells count="1">
    <mergeCell ref="D1:K1"/>
  </mergeCells>
  <dataValidations count="4">
    <dataValidation type="list" allowBlank="1" showInputMessage="1" showErrorMessage="1" sqref="G3 G10 G11 G12 G13 G14 G15 G4:G9 G16:G24 G25:G1048576">
      <formula1>借款方式</formula1>
    </dataValidation>
    <dataValidation type="list" allowBlank="1" showInputMessage="1" showErrorMessage="1" sqref="E5 E6 E10 E11 E12 E13 E14 E15 E3:E4 E7:E9 E16:E24 E25:E1048576">
      <formula1>日期</formula1>
    </dataValidation>
    <dataValidation type="list" allowBlank="1" showInputMessage="1" showErrorMessage="1" sqref="D3:D24 D25:D1048576">
      <formula1>月份</formula1>
    </dataValidation>
    <dataValidation type="list" allowBlank="1" showInputMessage="1" showErrorMessage="1" sqref="F3:F7 F8:F11 F12:F15 F16:F24 F25:F1048576">
      <formula1>姓名</formula1>
    </dataValidation>
  </dataValidations>
  <printOptions horizontalCentered="1"/>
  <pageMargins left="0.700694444444445" right="0.700694444444445" top="0.751388888888889" bottom="0.751388888888889" header="0.297916666666667" footer="0.297916666666667"/>
  <pageSetup paperSize="9" fitToHeight="0" pageOrder="overThenDown" orientation="portrait" horizontalDpi="600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CZ379"/>
  <sheetViews>
    <sheetView showGridLines="0" workbookViewId="0">
      <selection activeCell="S11" sqref="S11"/>
    </sheetView>
  </sheetViews>
  <sheetFormatPr defaultColWidth="9" defaultRowHeight="20" customHeight="1"/>
  <cols>
    <col min="1" max="1" width="17.125" style="84" customWidth="1"/>
    <col min="2" max="2" width="11" style="85" customWidth="1"/>
    <col min="3" max="3" width="10.75" style="86" customWidth="1"/>
    <col min="4" max="4" width="11.625" style="86" customWidth="1"/>
    <col min="5" max="5" width="11.5" style="86" customWidth="1"/>
    <col min="6" max="6" width="13.625" style="86" customWidth="1"/>
    <col min="7" max="7" width="10.625" style="86" customWidth="1"/>
    <col min="8" max="8" width="14" style="86" customWidth="1"/>
    <col min="9" max="9" width="13.125" style="86" customWidth="1"/>
    <col min="10" max="10" width="14.5" style="86" customWidth="1"/>
    <col min="11" max="11" width="1.125" style="86" customWidth="1"/>
    <col min="12" max="12" width="8.125" style="86" customWidth="1"/>
    <col min="13" max="13" width="10.875" style="86" customWidth="1"/>
    <col min="14" max="14" width="2.88333333333333" style="87" customWidth="1"/>
    <col min="15" max="15" width="13" style="87" customWidth="1"/>
    <col min="16" max="16" width="13.125" style="86" customWidth="1"/>
    <col min="17" max="19" width="9.88333333333333" style="86" customWidth="1"/>
    <col min="20" max="20" width="2.625" style="43" customWidth="1"/>
    <col min="21" max="21" width="9" style="43" hidden="1" customWidth="1"/>
    <col min="22" max="22" width="11.5" style="43" hidden="1" customWidth="1"/>
    <col min="23" max="23" width="14.8833333333333" style="43" hidden="1" customWidth="1"/>
    <col min="24" max="28" width="9" style="43" hidden="1" customWidth="1"/>
    <col min="29" max="16384" width="9" style="43"/>
  </cols>
  <sheetData>
    <row r="1" s="83" customFormat="1" ht="71" customHeight="1" spans="1:22">
      <c r="A1" s="37"/>
      <c r="B1" s="67" t="s">
        <v>44</v>
      </c>
      <c r="C1" s="67"/>
      <c r="D1" s="67"/>
      <c r="E1" s="67"/>
      <c r="F1" s="67"/>
      <c r="G1" s="67"/>
      <c r="H1" s="67"/>
      <c r="I1" s="67"/>
      <c r="J1" s="67"/>
      <c r="K1" s="99"/>
      <c r="L1" s="67" t="str">
        <f>M2&amp;-O2&amp;"月份借支查询表"</f>
        <v>1-12月份借支查询表</v>
      </c>
      <c r="M1" s="67"/>
      <c r="N1" s="67"/>
      <c r="O1" s="67"/>
      <c r="P1" s="67"/>
      <c r="Q1" s="67"/>
      <c r="R1" s="67"/>
      <c r="S1" s="67"/>
      <c r="U1" s="83" t="s">
        <v>12</v>
      </c>
      <c r="V1" s="83" t="s">
        <v>45</v>
      </c>
    </row>
    <row r="2" s="83" customFormat="1" ht="31" customHeight="1" spans="1:104">
      <c r="A2" s="88"/>
      <c r="B2" s="89" t="s">
        <v>46</v>
      </c>
      <c r="C2" s="90" t="s">
        <v>15</v>
      </c>
      <c r="D2" s="89"/>
      <c r="E2" s="89" t="s">
        <v>47</v>
      </c>
      <c r="F2" s="90" t="str">
        <f>VLOOKUP(C2,员工信息表!B:J,2,FALSE)</f>
        <v>技工</v>
      </c>
      <c r="G2" s="89" t="s">
        <v>48</v>
      </c>
      <c r="H2" s="90">
        <f>VLOOKUP(C2,员工信息表!B:J,7,FALSE)</f>
        <v>18000000000</v>
      </c>
      <c r="I2" s="89" t="s">
        <v>49</v>
      </c>
      <c r="J2" s="100">
        <f>VLOOKUP(C2,员工信息表!B:J,4,FALSE)</f>
        <v>44204</v>
      </c>
      <c r="K2" s="101"/>
      <c r="L2" s="102" t="s">
        <v>50</v>
      </c>
      <c r="M2" s="103">
        <v>1</v>
      </c>
      <c r="N2" s="102" t="s">
        <v>51</v>
      </c>
      <c r="O2" s="103">
        <v>12</v>
      </c>
      <c r="P2" s="104" t="s">
        <v>52</v>
      </c>
      <c r="Q2" s="104"/>
      <c r="R2" s="114">
        <f>SUM(P5:P10000)</f>
        <v>700</v>
      </c>
      <c r="S2" s="114"/>
      <c r="T2" s="101"/>
      <c r="U2" s="101" t="s">
        <v>2</v>
      </c>
      <c r="V2" s="101" t="s">
        <v>10</v>
      </c>
      <c r="W2" s="101" t="s">
        <v>53</v>
      </c>
      <c r="X2" s="101" t="s">
        <v>54</v>
      </c>
      <c r="Y2" s="101" t="s">
        <v>55</v>
      </c>
      <c r="Z2" s="101" t="s">
        <v>56</v>
      </c>
      <c r="AA2" s="101" t="s">
        <v>57</v>
      </c>
      <c r="AB2" s="101" t="s">
        <v>58</v>
      </c>
      <c r="AC2" s="101"/>
      <c r="AD2" s="101"/>
      <c r="AE2" s="101"/>
      <c r="AF2" s="101"/>
      <c r="AG2" s="101"/>
      <c r="AH2" s="101"/>
      <c r="AI2" s="101"/>
      <c r="AJ2" s="101"/>
      <c r="AK2" s="101"/>
      <c r="AL2" s="101"/>
      <c r="AM2" s="101"/>
      <c r="AN2" s="101"/>
      <c r="AO2" s="101"/>
      <c r="AP2" s="101"/>
      <c r="AQ2" s="101"/>
      <c r="AR2" s="101"/>
      <c r="AS2" s="101"/>
      <c r="AT2" s="101"/>
      <c r="AU2" s="101"/>
      <c r="AV2" s="101"/>
      <c r="AW2" s="101"/>
      <c r="AX2" s="101"/>
      <c r="AY2" s="101"/>
      <c r="AZ2" s="101"/>
      <c r="BA2" s="101"/>
      <c r="BB2" s="101"/>
      <c r="BC2" s="101"/>
      <c r="BD2" s="101"/>
      <c r="BE2" s="101"/>
      <c r="BF2" s="101"/>
      <c r="BG2" s="101"/>
      <c r="BH2" s="101"/>
      <c r="BI2" s="101"/>
      <c r="BJ2" s="101"/>
      <c r="BK2" s="101"/>
      <c r="BL2" s="101"/>
      <c r="BM2" s="101"/>
      <c r="BN2" s="101"/>
      <c r="BO2" s="101"/>
      <c r="BP2" s="101"/>
      <c r="BQ2" s="101"/>
      <c r="BR2" s="101"/>
      <c r="BS2" s="101"/>
      <c r="BT2" s="101"/>
      <c r="BU2" s="101"/>
      <c r="BV2" s="101"/>
      <c r="BW2" s="101"/>
      <c r="BX2" s="101"/>
      <c r="BY2" s="101"/>
      <c r="BZ2" s="101"/>
      <c r="CA2" s="101"/>
      <c r="CB2" s="101"/>
      <c r="CC2" s="101"/>
      <c r="CD2" s="101"/>
      <c r="CE2" s="101"/>
      <c r="CF2" s="101"/>
      <c r="CG2" s="101"/>
      <c r="CH2" s="101"/>
      <c r="CI2" s="101"/>
      <c r="CJ2" s="101"/>
      <c r="CK2" s="101"/>
      <c r="CL2" s="101"/>
      <c r="CM2" s="101"/>
      <c r="CN2" s="101"/>
      <c r="CO2" s="101"/>
      <c r="CP2" s="101"/>
      <c r="CQ2" s="101"/>
      <c r="CR2" s="101"/>
      <c r="CS2" s="101"/>
      <c r="CT2" s="101"/>
      <c r="CU2" s="101"/>
      <c r="CV2" s="101"/>
      <c r="CW2" s="101"/>
      <c r="CX2" s="101"/>
      <c r="CY2" s="101"/>
      <c r="CZ2" s="101"/>
    </row>
    <row r="3" ht="28" customHeight="1" spans="2:104">
      <c r="B3" s="91" t="s">
        <v>59</v>
      </c>
      <c r="C3" s="90" t="str">
        <f>VLOOKUP(C2,员工信息表!B:J,8,FALSE)</f>
        <v>中国银行</v>
      </c>
      <c r="D3" s="90"/>
      <c r="E3" s="89" t="s">
        <v>60</v>
      </c>
      <c r="F3" s="195" t="str">
        <f>VLOOKUP(C2,员工信息表!B:J,9,FALSE)</f>
        <v>1254554555545</v>
      </c>
      <c r="G3" s="90"/>
      <c r="H3" s="90"/>
      <c r="I3" s="91" t="s">
        <v>61</v>
      </c>
      <c r="J3" s="105">
        <f>VLOOKUP(C2,员工信息表!B:J,5,FALSE)</f>
        <v>44350</v>
      </c>
      <c r="K3" s="106"/>
      <c r="L3" s="107" t="s">
        <v>20</v>
      </c>
      <c r="M3" s="108">
        <f ca="1">SUMIF($N$5:$O$58,L3,$P$5:$P$58)</f>
        <v>500</v>
      </c>
      <c r="N3" s="108"/>
      <c r="O3" s="108"/>
      <c r="P3" s="109" t="s">
        <v>23</v>
      </c>
      <c r="Q3" s="108">
        <f ca="1">SUMIF($N$5:$O$58,P3,$P$5:$P$58)</f>
        <v>200</v>
      </c>
      <c r="R3" s="108"/>
      <c r="S3" s="108"/>
      <c r="T3" s="106"/>
      <c r="U3" s="115" t="str">
        <f>员工信息表!B3</f>
        <v>熊大</v>
      </c>
      <c r="V3" s="115">
        <f>员工信息表!H3</f>
        <v>18000000000</v>
      </c>
      <c r="W3" s="196" t="str">
        <f>员工信息表!J3</f>
        <v>1254554555545</v>
      </c>
      <c r="X3" s="115">
        <f>IFERROR(INDEX(员工信息表!#REF!,MATCH(W3,员工信息表!#REF!,),2),0)</f>
        <v>0</v>
      </c>
      <c r="Y3" s="115" t="e">
        <f ca="1">INDEX(INDIRECT("'"&amp;$V$1&amp;"'!A4:BN100"),MATCH(U3,INDIRECT("'"&amp;$V$1&amp;"'!B4:B100"),),3)</f>
        <v>#N/A</v>
      </c>
      <c r="Z3" s="115" t="e">
        <f ca="1">Y3*X3</f>
        <v>#N/A</v>
      </c>
      <c r="AA3" s="115">
        <f>SUMIFS(借支明细表!$H:$H,借支明细表!$D:$D,$V$1,借支明细表!$F:$F,$U3)</f>
        <v>0</v>
      </c>
      <c r="AB3" s="115" t="e">
        <f ca="1">Z3-AA3</f>
        <v>#N/A</v>
      </c>
      <c r="AC3" s="106"/>
      <c r="AD3" s="106"/>
      <c r="AE3" s="106"/>
      <c r="AF3" s="106"/>
      <c r="AG3" s="106"/>
      <c r="AH3" s="106"/>
      <c r="AI3" s="106"/>
      <c r="AJ3" s="106"/>
      <c r="AK3" s="106"/>
      <c r="AL3" s="106"/>
      <c r="AM3" s="106"/>
      <c r="AN3" s="106"/>
      <c r="AO3" s="106"/>
      <c r="AP3" s="106"/>
      <c r="AQ3" s="106"/>
      <c r="AR3" s="106"/>
      <c r="AS3" s="106"/>
      <c r="AT3" s="106"/>
      <c r="AU3" s="106"/>
      <c r="AV3" s="106"/>
      <c r="AW3" s="106"/>
      <c r="AX3" s="106"/>
      <c r="AY3" s="106"/>
      <c r="AZ3" s="106"/>
      <c r="BA3" s="106"/>
      <c r="BB3" s="106"/>
      <c r="BC3" s="106"/>
      <c r="BD3" s="106"/>
      <c r="BE3" s="106"/>
      <c r="BF3" s="106"/>
      <c r="BG3" s="106"/>
      <c r="BH3" s="106"/>
      <c r="BI3" s="106"/>
      <c r="BJ3" s="106"/>
      <c r="BK3" s="106"/>
      <c r="BL3" s="106"/>
      <c r="BM3" s="106"/>
      <c r="BN3" s="106"/>
      <c r="BO3" s="106"/>
      <c r="BP3" s="106"/>
      <c r="BQ3" s="106"/>
      <c r="BR3" s="106"/>
      <c r="BS3" s="106"/>
      <c r="BT3" s="106"/>
      <c r="BU3" s="106"/>
      <c r="BV3" s="106"/>
      <c r="BW3" s="106"/>
      <c r="BX3" s="106"/>
      <c r="BY3" s="106"/>
      <c r="BZ3" s="106"/>
      <c r="CA3" s="106"/>
      <c r="CB3" s="106"/>
      <c r="CC3" s="106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106"/>
      <c r="CU3" s="106"/>
      <c r="CV3" s="106"/>
      <c r="CW3" s="106"/>
      <c r="CX3" s="106"/>
      <c r="CY3" s="106"/>
      <c r="CZ3" s="106"/>
    </row>
    <row r="4" ht="30" customHeight="1" spans="2:28">
      <c r="B4" s="92" t="s">
        <v>12</v>
      </c>
      <c r="C4" s="92" t="s">
        <v>4</v>
      </c>
      <c r="D4" s="92" t="s">
        <v>55</v>
      </c>
      <c r="E4" s="92" t="s">
        <v>62</v>
      </c>
      <c r="F4" s="92" t="s">
        <v>63</v>
      </c>
      <c r="G4" s="92" t="s">
        <v>64</v>
      </c>
      <c r="H4" s="92" t="s">
        <v>56</v>
      </c>
      <c r="I4" s="92" t="s">
        <v>57</v>
      </c>
      <c r="J4" s="92" t="s">
        <v>65</v>
      </c>
      <c r="K4" s="43"/>
      <c r="L4" s="92" t="s">
        <v>12</v>
      </c>
      <c r="M4" s="92" t="s">
        <v>13</v>
      </c>
      <c r="N4" s="92" t="s">
        <v>11</v>
      </c>
      <c r="O4" s="92"/>
      <c r="P4" s="92" t="s">
        <v>37</v>
      </c>
      <c r="Q4" s="92" t="s">
        <v>38</v>
      </c>
      <c r="R4" s="92" t="s">
        <v>39</v>
      </c>
      <c r="S4" s="92" t="s">
        <v>40</v>
      </c>
      <c r="U4" s="116" t="str">
        <f>员工信息表!B4</f>
        <v>熊二</v>
      </c>
      <c r="V4" s="116">
        <f>员工信息表!H4</f>
        <v>11111111111</v>
      </c>
      <c r="W4" s="197" t="str">
        <f>员工信息表!J4</f>
        <v>1254554555545</v>
      </c>
      <c r="X4" s="116">
        <f>IFERROR(INDEX(员工信息表!#REF!,MATCH(W4,员工信息表!#REF!,),2),0)</f>
        <v>0</v>
      </c>
      <c r="Y4" s="116" t="e">
        <f ca="1">INDEX(INDIRECT("'"&amp;$V$1&amp;"'!A4:BN100"),MATCH(U4,INDIRECT("'"&amp;$V$1&amp;"'!B4:B100"),),3)</f>
        <v>#N/A</v>
      </c>
      <c r="Z4" s="116" t="e">
        <f ca="1">Y4*X4</f>
        <v>#N/A</v>
      </c>
      <c r="AA4" s="116">
        <f>SUMIFS(借支明细表!$H:$H,借支明细表!$D:$D,$V$1,借支明细表!$F:$F,$U4)</f>
        <v>0</v>
      </c>
      <c r="AB4" s="116" t="e">
        <f ca="1">Z4-AA4</f>
        <v>#N/A</v>
      </c>
    </row>
    <row r="5" ht="21" customHeight="1" spans="2:28">
      <c r="B5" s="93">
        <v>1</v>
      </c>
      <c r="C5" s="94">
        <f>SUMIF('1月'!$C$4:$C$10000,$C$2,'1月'!$E$4:$E$10000)</f>
        <v>350</v>
      </c>
      <c r="D5" s="95">
        <f>SUMIF('1月'!$C$4:$C$10000,$C$2,'1月'!$F$4:$F$10000)</f>
        <v>20</v>
      </c>
      <c r="E5" s="94">
        <f>SUMIF('1月'!$C$4:$C$10000,$C$2,'1月'!$G$4:$G$10000)</f>
        <v>3.5</v>
      </c>
      <c r="F5" s="96">
        <f>SUMIF('1月'!$C$4:$C$10000,$C$2,'1月'!$H$4:$H$10000)</f>
        <v>50</v>
      </c>
      <c r="G5" s="96">
        <f>SUMIF('1月'!$C$4:$C$10000,$C$2,'1月'!$I$4:$I$10000)</f>
        <v>100</v>
      </c>
      <c r="H5" s="96">
        <f>SUMIF('1月'!$C$4:$C$10000,$C$2,'1月'!$J$4:$J$10000)</f>
        <v>7275</v>
      </c>
      <c r="I5" s="96">
        <f>SUMPRODUCT((借支明细表!$F$3:$F$10000=$C$2)*(借支明细表!$D$3:$D$10000=B5)*借支明细表!$H$3:$H$10000)</f>
        <v>0</v>
      </c>
      <c r="J5" s="96">
        <f>SUMIF('1月'!$C$4:$C$10000,$C$2,'1月'!$L$4:$L$10000)</f>
        <v>7275</v>
      </c>
      <c r="L5" s="110">
        <f>IFERROR(VLOOKUP(ROW()-4,借支明细表!$C:$K,COLUMN()-10,0),"")</f>
        <v>2</v>
      </c>
      <c r="M5" s="110">
        <f>IFERROR(VLOOKUP(ROW()-4,借支明细表!$C:$K,COLUMN()-10,0),"")</f>
        <v>18</v>
      </c>
      <c r="N5" s="111" t="str">
        <f>IFERROR(VLOOKUP(ROW()-4,借支明细表!$C:$K,COLUMN()-9,0),"")</f>
        <v>银行转帐</v>
      </c>
      <c r="O5" s="111"/>
      <c r="P5" s="112">
        <f>IFERROR(VLOOKUP(ROW()-4,借支明细表!$C:$K,COLUMN()-10,0),"")</f>
        <v>200</v>
      </c>
      <c r="Q5" s="112" t="str">
        <f>IFERROR(VLOOKUP(ROW()-4,借支明细表!$C:$K,COLUMN()-10,0),"")</f>
        <v>AA</v>
      </c>
      <c r="R5" s="112" t="str">
        <f>IFERROR(VLOOKUP(ROW()-4,借支明细表!$C:$K,COLUMN()-10,0),"")</f>
        <v>BB</v>
      </c>
      <c r="S5" s="112" t="str">
        <f>IFERROR(VLOOKUP(ROW()-4,借支明细表!$C:$K,COLUMN()-10,0),"")</f>
        <v>CC</v>
      </c>
      <c r="U5" s="116" t="str">
        <f>员工信息表!B5</f>
        <v>光头强</v>
      </c>
      <c r="V5" s="116">
        <f>员工信息表!H5</f>
        <v>13222222222</v>
      </c>
      <c r="W5" s="197" t="str">
        <f>员工信息表!J5</f>
        <v>1254554555545</v>
      </c>
      <c r="X5" s="116">
        <f>IFERROR(INDEX(员工信息表!#REF!,MATCH(W5,员工信息表!#REF!,),2),0)</f>
        <v>0</v>
      </c>
      <c r="Y5" s="116" t="e">
        <f ca="1">INDEX(INDIRECT("'"&amp;$V$1&amp;"'!A4:BN100"),MATCH(U5,INDIRECT("'"&amp;$V$1&amp;"'!B4:B100"),),3)</f>
        <v>#N/A</v>
      </c>
      <c r="Z5" s="116" t="e">
        <f ca="1">Y5*X5</f>
        <v>#N/A</v>
      </c>
      <c r="AA5" s="116">
        <f>SUMIFS(借支明细表!$H:$H,借支明细表!$D:$D,$V$1,借支明细表!$F:$F,$U5)</f>
        <v>0</v>
      </c>
      <c r="AB5" s="116" t="e">
        <f ca="1">Z5-AA5</f>
        <v>#N/A</v>
      </c>
    </row>
    <row r="6" ht="21" customHeight="1" spans="2:19">
      <c r="B6" s="93">
        <v>2</v>
      </c>
      <c r="C6" s="94">
        <f>SUMIF('2月'!$C$4:$C$10000,$C$2,'2月'!$E$4:$E$10000)</f>
        <v>350</v>
      </c>
      <c r="D6" s="95">
        <f>SUMIF('2月'!$C$4:$C$10000,$C$2,'2月'!$F$4:$F$10000)</f>
        <v>20</v>
      </c>
      <c r="E6" s="94">
        <f>SUMIF('2月'!$C$4:$C$10000,$C$2,'2月'!$G$4:$G$10000)</f>
        <v>3.5</v>
      </c>
      <c r="F6" s="96">
        <f>SUMIF('2月'!$C$4:$C$10000,$C$2,'2月'!$H$4:$H$10000)</f>
        <v>50</v>
      </c>
      <c r="G6" s="96">
        <f>SUMIF('2月'!$C$4:$C$10000,$C$2,'2月'!$I$4:$I$10000)</f>
        <v>100</v>
      </c>
      <c r="H6" s="96">
        <f>SUMIF('2月'!$C$4:$C$10000,$C$2,'2月'!$J$4:$J$10000)</f>
        <v>7275</v>
      </c>
      <c r="I6" s="96">
        <f>SUMPRODUCT((借支明细表!$F$3:$F$10000=$C$2)*(借支明细表!$D$3:$D$10000=B6)*借支明细表!$H$3:$H$10000)</f>
        <v>200</v>
      </c>
      <c r="J6" s="96">
        <f>SUMIF('2月'!$C$4:$C$10000,$C$2,'2月'!$L$4:$L$10000)</f>
        <v>7075</v>
      </c>
      <c r="L6" s="110">
        <f>IFERROR(VLOOKUP(ROW()-4,借支明细表!$C:$K,COLUMN()-10,0),"")</f>
        <v>3</v>
      </c>
      <c r="M6" s="110">
        <f>IFERROR(VLOOKUP(ROW()-4,借支明细表!$C:$K,COLUMN()-10,0),"")</f>
        <v>28</v>
      </c>
      <c r="N6" s="111" t="str">
        <f>IFERROR(VLOOKUP(ROW()-4,借支明细表!$C:$K,COLUMN()-9,0),"")</f>
        <v>现金</v>
      </c>
      <c r="O6" s="111"/>
      <c r="P6" s="112">
        <f>IFERROR(VLOOKUP(ROW()-4,借支明细表!$C:$K,COLUMN()-10,0),"")</f>
        <v>500</v>
      </c>
      <c r="Q6" s="112">
        <f>IFERROR(VLOOKUP(ROW()-4,借支明细表!$C:$K,COLUMN()-10,0),"")</f>
        <v>0</v>
      </c>
      <c r="R6" s="112">
        <f>IFERROR(VLOOKUP(ROW()-4,借支明细表!$C:$K,COLUMN()-10,0),"")</f>
        <v>0</v>
      </c>
      <c r="S6" s="112">
        <f>IFERROR(VLOOKUP(ROW()-4,借支明细表!$C:$K,COLUMN()-10,0),"")</f>
        <v>0</v>
      </c>
    </row>
    <row r="7" ht="21" customHeight="1" spans="2:19">
      <c r="B7" s="93">
        <v>3</v>
      </c>
      <c r="C7" s="94">
        <f>SUMIF('3月'!$C$4:$C$10000,$C$2,'3月'!$E$4:$E$10000)</f>
        <v>350</v>
      </c>
      <c r="D7" s="95">
        <f>SUMIF('3月'!$C$4:$C$10000,$C$2,'3月'!$F$4:$F$10000)</f>
        <v>20</v>
      </c>
      <c r="E7" s="94">
        <f>SUMIF('3月'!$C$4:$C$10000,$C$2,'3月'!$G$4:$G$10000)</f>
        <v>3.5</v>
      </c>
      <c r="F7" s="96">
        <f>SUMIF('3月'!$C$4:$C$10000,$C$2,'3月'!$H$4:$H$10000)</f>
        <v>50</v>
      </c>
      <c r="G7" s="96">
        <f>SUMIF('3月'!$C$4:$C$10000,$C$2,'3月'!$I$4:$I$10000)</f>
        <v>100</v>
      </c>
      <c r="H7" s="96">
        <f>SUMIF('3月'!$C$4:$C$10000,$C$2,'3月'!$J$4:$J$10000)</f>
        <v>7275</v>
      </c>
      <c r="I7" s="96">
        <f>SUMPRODUCT((借支明细表!$F$3:$F$10000=$C$2)*(借支明细表!$D$3:$D$10000=B7)*借支明细表!$H$3:$H$10000)</f>
        <v>500</v>
      </c>
      <c r="J7" s="96">
        <f>SUMIF('3月'!$C$4:$C$10000,$C$2,'3月'!$L$4:$L$10000)</f>
        <v>6775</v>
      </c>
      <c r="L7" s="110" t="str">
        <f>IFERROR(VLOOKUP(ROW()-4,借支明细表!$C:$K,COLUMN()-10,0),"")</f>
        <v/>
      </c>
      <c r="M7" s="110" t="str">
        <f>IFERROR(VLOOKUP(ROW()-4,借支明细表!$C:$K,COLUMN()-10,0),"")</f>
        <v/>
      </c>
      <c r="N7" s="111" t="str">
        <f>IFERROR(VLOOKUP(ROW()-4,借支明细表!$C:$K,COLUMN()-9,0),"")</f>
        <v/>
      </c>
      <c r="O7" s="111"/>
      <c r="P7" s="112" t="str">
        <f>IFERROR(VLOOKUP(ROW()-4,借支明细表!$C:$K,COLUMN()-10,0),"")</f>
        <v/>
      </c>
      <c r="Q7" s="112" t="str">
        <f>IFERROR(VLOOKUP(ROW()-4,借支明细表!$C:$K,COLUMN()-10,0),"")</f>
        <v/>
      </c>
      <c r="R7" s="112" t="str">
        <f>IFERROR(VLOOKUP(ROW()-4,借支明细表!$C:$K,COLUMN()-10,0),"")</f>
        <v/>
      </c>
      <c r="S7" s="112" t="str">
        <f>IFERROR(VLOOKUP(ROW()-4,借支明细表!$C:$K,COLUMN()-10,0),"")</f>
        <v/>
      </c>
    </row>
    <row r="8" ht="21" customHeight="1" spans="2:19">
      <c r="B8" s="93">
        <v>4</v>
      </c>
      <c r="C8" s="94">
        <f>SUMIF('4月'!$C$4:$C$10000,$C$2,'4月'!$E$4:$E$10000)</f>
        <v>350</v>
      </c>
      <c r="D8" s="95">
        <f>SUMIF('4月'!$C$4:$C$10000,$C$2,'4月'!$F$4:$F$10000)</f>
        <v>20</v>
      </c>
      <c r="E8" s="94">
        <f>SUMIF('4月'!$C$4:$C$10000,$C$2,'4月'!$G$4:$G$10000)</f>
        <v>3.5</v>
      </c>
      <c r="F8" s="96">
        <f>SUMIF('4月'!$C$4:$C$10000,$C$2,'4月'!$H$4:$H$10000)</f>
        <v>50</v>
      </c>
      <c r="G8" s="96">
        <f>SUMIF('4月'!$C$4:$C$10000,$C$2,'4月'!$I$4:$I$10000)</f>
        <v>100</v>
      </c>
      <c r="H8" s="96">
        <f>SUMIF('4月'!$C$4:$C$10000,$C$2,'4月'!$J$4:$J$10000)</f>
        <v>7275</v>
      </c>
      <c r="I8" s="96">
        <f>SUMPRODUCT((借支明细表!$F$3:$F$10000=$C$2)*(借支明细表!$D$3:$D$10000=B8)*借支明细表!$H$3:$H$10000)</f>
        <v>0</v>
      </c>
      <c r="J8" s="96">
        <f>SUMIF('4月'!$C$4:$C$10000,$C$2,'4月'!$L$4:$L$10000)</f>
        <v>7275</v>
      </c>
      <c r="L8" s="110" t="str">
        <f>IFERROR(VLOOKUP(ROW()-4,借支明细表!$C:$K,COLUMN()-10,0),"")</f>
        <v/>
      </c>
      <c r="M8" s="110" t="str">
        <f>IFERROR(VLOOKUP(ROW()-4,借支明细表!$C:$K,COLUMN()-10,0),"")</f>
        <v/>
      </c>
      <c r="N8" s="111" t="str">
        <f>IFERROR(VLOOKUP(ROW()-4,借支明细表!$C:$K,COLUMN()-9,0),"")</f>
        <v/>
      </c>
      <c r="O8" s="111"/>
      <c r="P8" s="112" t="str">
        <f>IFERROR(VLOOKUP(ROW()-4,借支明细表!$C:$K,COLUMN()-10,0),"")</f>
        <v/>
      </c>
      <c r="Q8" s="112" t="str">
        <f>IFERROR(VLOOKUP(ROW()-4,借支明细表!$C:$K,COLUMN()-10,0),"")</f>
        <v/>
      </c>
      <c r="R8" s="112" t="str">
        <f>IFERROR(VLOOKUP(ROW()-4,借支明细表!$C:$K,COLUMN()-10,0),"")</f>
        <v/>
      </c>
      <c r="S8" s="112" t="str">
        <f>IFERROR(VLOOKUP(ROW()-4,借支明细表!$C:$K,COLUMN()-10,0),"")</f>
        <v/>
      </c>
    </row>
    <row r="9" ht="21" customHeight="1" spans="2:19">
      <c r="B9" s="93">
        <v>5</v>
      </c>
      <c r="C9" s="94">
        <f>SUMIF('5月'!$C$4:$C$10000,$C$2,'5月'!$E$4:$E$10000)</f>
        <v>350</v>
      </c>
      <c r="D9" s="95">
        <f>SUMIF('5月'!$C$4:$C$10000,$C$2,'5月'!$F$4:$F$10000)</f>
        <v>20</v>
      </c>
      <c r="E9" s="94">
        <f>SUMIF('5月'!$C$4:$C$10000,$C$2,'5月'!$G$4:$G$10000)</f>
        <v>3.5</v>
      </c>
      <c r="F9" s="96">
        <f>SUMIF('5月'!$C$4:$C$10000,$C$2,'5月'!$H$4:$H$10000)</f>
        <v>50</v>
      </c>
      <c r="G9" s="96">
        <f>SUMIF('5月'!$C$4:$C$10000,$C$2,'5月'!$I$4:$I$10000)</f>
        <v>100</v>
      </c>
      <c r="H9" s="96">
        <f>SUMIF('5月'!$C$4:$C$10000,$C$2,'5月'!$J$4:$J$10000)</f>
        <v>7275</v>
      </c>
      <c r="I9" s="96">
        <f>SUMPRODUCT((借支明细表!$F$3:$F$10000=$C$2)*(借支明细表!$D$3:$D$10000=B9)*借支明细表!$H$3:$H$10000)</f>
        <v>0</v>
      </c>
      <c r="J9" s="96">
        <f>SUMIF('5月'!$C$4:$C$10000,$C$2,'5月'!$L$4:$L$10000)</f>
        <v>7275</v>
      </c>
      <c r="L9" s="110" t="str">
        <f>IFERROR(VLOOKUP(ROW()-4,借支明细表!$C:$K,COLUMN()-10,0),"")</f>
        <v/>
      </c>
      <c r="M9" s="110" t="str">
        <f>IFERROR(VLOOKUP(ROW()-4,借支明细表!$C:$K,COLUMN()-10,0),"")</f>
        <v/>
      </c>
      <c r="N9" s="111" t="str">
        <f>IFERROR(VLOOKUP(ROW()-4,借支明细表!$C:$K,COLUMN()-9,0),"")</f>
        <v/>
      </c>
      <c r="O9" s="111"/>
      <c r="P9" s="112" t="str">
        <f>IFERROR(VLOOKUP(ROW()-4,借支明细表!$C:$K,COLUMN()-10,0),"")</f>
        <v/>
      </c>
      <c r="Q9" s="112" t="str">
        <f>IFERROR(VLOOKUP(ROW()-4,借支明细表!$C:$K,COLUMN()-10,0),"")</f>
        <v/>
      </c>
      <c r="R9" s="112" t="str">
        <f>IFERROR(VLOOKUP(ROW()-4,借支明细表!$C:$K,COLUMN()-10,0),"")</f>
        <v/>
      </c>
      <c r="S9" s="112" t="str">
        <f>IFERROR(VLOOKUP(ROW()-4,借支明细表!$C:$K,COLUMN()-10,0),"")</f>
        <v/>
      </c>
    </row>
    <row r="10" ht="21" customHeight="1" spans="2:19">
      <c r="B10" s="93">
        <v>6</v>
      </c>
      <c r="C10" s="94">
        <f>SUMIF('6月'!$C$4:$C$10000,$C$2,'6月'!$E$4:$E$10000)</f>
        <v>350</v>
      </c>
      <c r="D10" s="95">
        <f>SUMIF('6月'!$C$4:$C$10000,$C$2,'6月'!$F$4:$F$10000)</f>
        <v>20</v>
      </c>
      <c r="E10" s="94">
        <f>SUMIF('6月'!$C$4:$C$10000,$C$2,'6月'!$G$4:$G$10000)</f>
        <v>3.5</v>
      </c>
      <c r="F10" s="96">
        <f>SUMIF('6月'!$C$4:$C$10000,$C$2,'6月'!$H$4:$H$10000)</f>
        <v>50</v>
      </c>
      <c r="G10" s="96">
        <f>SUMIF('6月'!$C$4:$C$10000,$C$2,'6月'!$I$4:$I$10000)</f>
        <v>100</v>
      </c>
      <c r="H10" s="96">
        <f>SUMIF('6月'!$C$4:$C$10000,$C$2,'6月'!$J$4:$J$10000)</f>
        <v>7275</v>
      </c>
      <c r="I10" s="96">
        <f>SUMPRODUCT((借支明细表!$F$3:$F$10000=$C$2)*(借支明细表!$D$3:$D$10000=B10)*借支明细表!$H$3:$H$10000)</f>
        <v>0</v>
      </c>
      <c r="J10" s="96">
        <f>SUMIF('6月'!$C$4:$C$10000,$C$2,'6月'!$L$4:$L$10000)</f>
        <v>7275</v>
      </c>
      <c r="L10" s="110" t="str">
        <f>IFERROR(VLOOKUP(ROW()-4,借支明细表!$C:$K,COLUMN()-10,0),"")</f>
        <v/>
      </c>
      <c r="M10" s="110" t="str">
        <f>IFERROR(VLOOKUP(ROW()-4,借支明细表!$C:$K,COLUMN()-10,0),"")</f>
        <v/>
      </c>
      <c r="N10" s="111" t="str">
        <f>IFERROR(VLOOKUP(ROW()-4,借支明细表!$C:$K,COLUMN()-9,0),"")</f>
        <v/>
      </c>
      <c r="O10" s="111"/>
      <c r="P10" s="112" t="str">
        <f>IFERROR(VLOOKUP(ROW()-4,借支明细表!$C:$K,COLUMN()-10,0),"")</f>
        <v/>
      </c>
      <c r="Q10" s="112" t="str">
        <f>IFERROR(VLOOKUP(ROW()-4,借支明细表!$C:$K,COLUMN()-10,0),"")</f>
        <v/>
      </c>
      <c r="R10" s="112" t="str">
        <f>IFERROR(VLOOKUP(ROW()-4,借支明细表!$C:$K,COLUMN()-10,0),"")</f>
        <v/>
      </c>
      <c r="S10" s="112" t="str">
        <f>IFERROR(VLOOKUP(ROW()-4,借支明细表!$C:$K,COLUMN()-10,0),"")</f>
        <v/>
      </c>
    </row>
    <row r="11" ht="21" customHeight="1" spans="2:19">
      <c r="B11" s="93">
        <v>7</v>
      </c>
      <c r="C11" s="94">
        <f>SUMIF('7月'!$C$4:$C$10000,$C$2,'7月'!$E$4:$E$10000)</f>
        <v>350</v>
      </c>
      <c r="D11" s="95">
        <f>SUMIF('7月'!$C$4:$C$10000,$C$2,'7月'!$F$4:$F$10000)</f>
        <v>20</v>
      </c>
      <c r="E11" s="94">
        <f>SUMIF('7月'!$C$4:$C$10000,$C$2,'7月'!$G$4:$G$10000)</f>
        <v>3.5</v>
      </c>
      <c r="F11" s="96">
        <f>SUMIF('7月'!$C$4:$C$10000,$C$2,'7月'!$H$4:$H$10000)</f>
        <v>50</v>
      </c>
      <c r="G11" s="96">
        <f>SUMIF('7月'!$C$4:$C$10000,$C$2,'7月'!$I$4:$I$10000)</f>
        <v>100</v>
      </c>
      <c r="H11" s="96">
        <f>SUMIF('7月'!$C$4:$C$10000,$C$2,'7月'!$J$4:$J$10000)</f>
        <v>7275</v>
      </c>
      <c r="I11" s="96">
        <f>SUMPRODUCT((借支明细表!$F$3:$F$10000=$C$2)*(借支明细表!$D$3:$D$10000=B11)*借支明细表!$H$3:$H$10000)</f>
        <v>0</v>
      </c>
      <c r="J11" s="96">
        <f>SUMIF('7月'!$C$4:$C$10000,$C$2,'7月'!$L$4:$L$10000)</f>
        <v>7275</v>
      </c>
      <c r="L11" s="110" t="str">
        <f>IFERROR(VLOOKUP(ROW()-4,借支明细表!$C:$K,COLUMN()-10,0),"")</f>
        <v/>
      </c>
      <c r="M11" s="110" t="str">
        <f>IFERROR(VLOOKUP(ROW()-4,借支明细表!$C:$K,COLUMN()-10,0),"")</f>
        <v/>
      </c>
      <c r="N11" s="111" t="str">
        <f>IFERROR(VLOOKUP(ROW()-4,借支明细表!$C:$K,COLUMN()-9,0),"")</f>
        <v/>
      </c>
      <c r="O11" s="111"/>
      <c r="P11" s="112" t="str">
        <f>IFERROR(VLOOKUP(ROW()-4,借支明细表!$C:$K,COLUMN()-10,0),"")</f>
        <v/>
      </c>
      <c r="Q11" s="112" t="str">
        <f>IFERROR(VLOOKUP(ROW()-4,借支明细表!$C:$K,COLUMN()-10,0),"")</f>
        <v/>
      </c>
      <c r="R11" s="112" t="str">
        <f>IFERROR(VLOOKUP(ROW()-4,借支明细表!$C:$K,COLUMN()-10,0),"")</f>
        <v/>
      </c>
      <c r="S11" s="112" t="str">
        <f>IFERROR(VLOOKUP(ROW()-4,借支明细表!$C:$K,COLUMN()-10,0),"")</f>
        <v/>
      </c>
    </row>
    <row r="12" ht="21" customHeight="1" spans="2:19">
      <c r="B12" s="93">
        <v>8</v>
      </c>
      <c r="C12" s="94">
        <f>SUMIF('8月'!$C$4:$C$10000,$C$2,'8月'!$E$4:$E$10000)</f>
        <v>350</v>
      </c>
      <c r="D12" s="95">
        <f>SUMIF('8月'!$C$4:$C$10000,$C$2,'8月'!$F$4:$F$10000)</f>
        <v>20</v>
      </c>
      <c r="E12" s="94">
        <f>SUMIF('8月'!$C$4:$C$10000,$C$2,'8月'!$G$4:$G$10000)</f>
        <v>3.5</v>
      </c>
      <c r="F12" s="96">
        <f>SUMIF('8月'!$C$4:$C$10000,$C$2,'8月'!$H$4:$H$10000)</f>
        <v>50</v>
      </c>
      <c r="G12" s="96">
        <f>SUMIF('8月'!$C$4:$C$10000,$C$2,'8月'!$I$4:$I$10000)</f>
        <v>100</v>
      </c>
      <c r="H12" s="96">
        <f>SUMIF('8月'!$C$4:$C$10000,$C$2,'8月'!$J$4:$J$10000)</f>
        <v>7275</v>
      </c>
      <c r="I12" s="96">
        <f>SUMPRODUCT((借支明细表!$F$3:$F$10000=$C$2)*(借支明细表!$D$3:$D$10000=B12)*借支明细表!$H$3:$H$10000)</f>
        <v>0</v>
      </c>
      <c r="J12" s="96">
        <f>SUMIF('8月'!$C$4:$C$10000,$C$2,'8月'!$L$4:$L$10000)</f>
        <v>7275</v>
      </c>
      <c r="L12" s="110" t="str">
        <f>IFERROR(VLOOKUP(ROW()-4,借支明细表!$C:$K,COLUMN()-10,0),"")</f>
        <v/>
      </c>
      <c r="M12" s="110" t="str">
        <f>IFERROR(VLOOKUP(ROW()-4,借支明细表!$C:$K,COLUMN()-10,0),"")</f>
        <v/>
      </c>
      <c r="N12" s="111" t="str">
        <f>IFERROR(VLOOKUP(ROW()-4,借支明细表!$C:$K,COLUMN()-9,0),"")</f>
        <v/>
      </c>
      <c r="O12" s="111"/>
      <c r="P12" s="112" t="str">
        <f>IFERROR(VLOOKUP(ROW()-4,借支明细表!$C:$K,COLUMN()-10,0),"")</f>
        <v/>
      </c>
      <c r="Q12" s="112" t="str">
        <f>IFERROR(VLOOKUP(ROW()-4,借支明细表!$C:$K,COLUMN()-10,0),"")</f>
        <v/>
      </c>
      <c r="R12" s="112" t="str">
        <f>IFERROR(VLOOKUP(ROW()-4,借支明细表!$C:$K,COLUMN()-10,0),"")</f>
        <v/>
      </c>
      <c r="S12" s="112" t="str">
        <f>IFERROR(VLOOKUP(ROW()-4,借支明细表!$C:$K,COLUMN()-10,0),"")</f>
        <v/>
      </c>
    </row>
    <row r="13" ht="21" customHeight="1" spans="2:19">
      <c r="B13" s="93">
        <v>9</v>
      </c>
      <c r="C13" s="94">
        <f>SUMIF('9月'!$C$4:$C$10000,$C$2,'9月'!$E$4:$E$10000)</f>
        <v>350</v>
      </c>
      <c r="D13" s="95">
        <f>SUMIF('9月'!$C$4:$C$10000,$C$2,'9月'!$F$4:$F$10000)</f>
        <v>20</v>
      </c>
      <c r="E13" s="94">
        <f>SUMIF('9月'!$C$4:$C$10000,$C$2,'9月'!$G$4:$G$10000)</f>
        <v>3.5</v>
      </c>
      <c r="F13" s="96">
        <f>SUMIF('9月'!$C$4:$C$10000,$C$2,'9月'!$H$4:$H$10000)</f>
        <v>50</v>
      </c>
      <c r="G13" s="96">
        <f>SUMIF('9月'!$C$4:$C$10000,$C$2,'9月'!$I$4:$I$10000)</f>
        <v>100</v>
      </c>
      <c r="H13" s="96">
        <f>SUMIF('9月'!$C$4:$C$10000,$C$2,'9月'!$J$4:$J$10000)</f>
        <v>7275</v>
      </c>
      <c r="I13" s="96">
        <f>SUMPRODUCT((借支明细表!$F$3:$F$10000=$C$2)*(借支明细表!$D$3:$D$10000=B13)*借支明细表!$H$3:$H$10000)</f>
        <v>0</v>
      </c>
      <c r="J13" s="96">
        <f>SUMIF('9月'!$C$4:$C$10000,$C$2,'9月'!$L$4:$L$10000)</f>
        <v>7275</v>
      </c>
      <c r="L13" s="110" t="str">
        <f>IFERROR(VLOOKUP(ROW()-4,借支明细表!$C:$K,COLUMN()-10,0),"")</f>
        <v/>
      </c>
      <c r="M13" s="110" t="str">
        <f>IFERROR(VLOOKUP(ROW()-4,借支明细表!$C:$K,COLUMN()-10,0),"")</f>
        <v/>
      </c>
      <c r="N13" s="111" t="str">
        <f>IFERROR(VLOOKUP(ROW()-4,借支明细表!$C:$K,COLUMN()-9,0),"")</f>
        <v/>
      </c>
      <c r="O13" s="111"/>
      <c r="P13" s="112" t="str">
        <f>IFERROR(VLOOKUP(ROW()-4,借支明细表!$C:$K,COLUMN()-10,0),"")</f>
        <v/>
      </c>
      <c r="Q13" s="112" t="str">
        <f>IFERROR(VLOOKUP(ROW()-4,借支明细表!$C:$K,COLUMN()-10,0),"")</f>
        <v/>
      </c>
      <c r="R13" s="112" t="str">
        <f>IFERROR(VLOOKUP(ROW()-4,借支明细表!$C:$K,COLUMN()-10,0),"")</f>
        <v/>
      </c>
      <c r="S13" s="112" t="str">
        <f>IFERROR(VLOOKUP(ROW()-4,借支明细表!$C:$K,COLUMN()-10,0),"")</f>
        <v/>
      </c>
    </row>
    <row r="14" ht="21" customHeight="1" spans="2:19">
      <c r="B14" s="93">
        <v>10</v>
      </c>
      <c r="C14" s="94">
        <f>SUMIF('10月'!$C$4:$C$10000,$C$2,'10月'!$E$4:$E$10000)</f>
        <v>350</v>
      </c>
      <c r="D14" s="95">
        <f>SUMIF('10月'!$C$4:$C$10000,$C$2,'10月'!$F$4:$F$10000)</f>
        <v>20</v>
      </c>
      <c r="E14" s="94">
        <f>SUMIF('10月'!$C$4:$C$10000,$C$2,'10月'!$G$4:$G$10000)</f>
        <v>3.5</v>
      </c>
      <c r="F14" s="96">
        <f>SUMIF('10月'!$C$4:$C$10000,$C$2,'10月'!$H$4:$H$10000)</f>
        <v>50</v>
      </c>
      <c r="G14" s="96">
        <f>SUMIF('10月'!$C$4:$C$10000,$C$2,'10月'!$I$4:$I$10000)</f>
        <v>100</v>
      </c>
      <c r="H14" s="96">
        <f>SUMIF('10月'!$C$4:$C$10000,$C$2,'10月'!$J$4:$J$10000)</f>
        <v>7275</v>
      </c>
      <c r="I14" s="96">
        <f>SUMPRODUCT((借支明细表!$F$3:$F$10000=$C$2)*(借支明细表!$D$3:$D$10000=B14)*借支明细表!$H$3:$H$10000)</f>
        <v>0</v>
      </c>
      <c r="J14" s="96">
        <f>SUMIF('9月'!$C$4:$C$10000,$C$2,'1月'!$L$4:$L$10000)</f>
        <v>7275</v>
      </c>
      <c r="L14" s="110" t="str">
        <f>IFERROR(VLOOKUP(ROW()-4,借支明细表!$C:$K,COLUMN()-10,0),"")</f>
        <v/>
      </c>
      <c r="M14" s="110" t="str">
        <f>IFERROR(VLOOKUP(ROW()-4,借支明细表!$C:$K,COLUMN()-10,0),"")</f>
        <v/>
      </c>
      <c r="N14" s="111" t="str">
        <f>IFERROR(VLOOKUP(ROW()-4,借支明细表!$C:$K,COLUMN()-9,0),"")</f>
        <v/>
      </c>
      <c r="O14" s="111"/>
      <c r="P14" s="112" t="str">
        <f>IFERROR(VLOOKUP(ROW()-4,借支明细表!$C:$K,COLUMN()-10,0),"")</f>
        <v/>
      </c>
      <c r="Q14" s="112" t="str">
        <f>IFERROR(VLOOKUP(ROW()-4,借支明细表!$C:$K,COLUMN()-10,0),"")</f>
        <v/>
      </c>
      <c r="R14" s="112" t="str">
        <f>IFERROR(VLOOKUP(ROW()-4,借支明细表!$C:$K,COLUMN()-10,0),"")</f>
        <v/>
      </c>
      <c r="S14" s="112" t="str">
        <f>IFERROR(VLOOKUP(ROW()-4,借支明细表!$C:$K,COLUMN()-10,0),"")</f>
        <v/>
      </c>
    </row>
    <row r="15" ht="21" customHeight="1" spans="2:19">
      <c r="B15" s="93">
        <v>11</v>
      </c>
      <c r="C15" s="94">
        <f>SUMIF('11月'!$C$4:$C$10000,$C$2,'11月'!$E$4:$E$10000)</f>
        <v>350</v>
      </c>
      <c r="D15" s="95">
        <f>SUMIF('11月'!$C$4:$C$10000,$C$2,'11月'!$F$4:$F$10000)</f>
        <v>20</v>
      </c>
      <c r="E15" s="94">
        <f>SUMIF('11月'!$C$4:$C$10000,$C$2,'11月'!$G$4:$G$10000)</f>
        <v>3.5</v>
      </c>
      <c r="F15" s="96">
        <f>SUMIF('11月'!$C$4:$C$10000,$C$2,'11月'!$H$4:$H$10000)</f>
        <v>50</v>
      </c>
      <c r="G15" s="96">
        <f>SUMIF('11月'!$C$4:$C$10000,$C$2,'11月'!$I$4:$I$10000)</f>
        <v>100</v>
      </c>
      <c r="H15" s="96">
        <f>SUMIF('11月'!$C$4:$C$10000,$C$2,'11月'!$J$4:$J$10000)</f>
        <v>7275</v>
      </c>
      <c r="I15" s="96">
        <f>SUMPRODUCT((借支明细表!$F$3:$F$10000=$C$2)*(借支明细表!$D$3:$D$10000=B15)*借支明细表!$H$3:$H$10000)</f>
        <v>0</v>
      </c>
      <c r="J15" s="96">
        <f>SUMIF('11月'!$C$4:$C$10000,$C$2,'11月'!$L$4:$L$10000)</f>
        <v>7275</v>
      </c>
      <c r="L15" s="110" t="str">
        <f>IFERROR(VLOOKUP(ROW()-4,借支明细表!$C:$K,COLUMN()-10,0),"")</f>
        <v/>
      </c>
      <c r="M15" s="110" t="str">
        <f>IFERROR(VLOOKUP(ROW()-4,借支明细表!$C:$K,COLUMN()-10,0),"")</f>
        <v/>
      </c>
      <c r="N15" s="111" t="str">
        <f>IFERROR(VLOOKUP(ROW()-4,借支明细表!$C:$K,COLUMN()-9,0),"")</f>
        <v/>
      </c>
      <c r="O15" s="111"/>
      <c r="P15" s="112" t="str">
        <f>IFERROR(VLOOKUP(ROW()-4,借支明细表!$C:$K,COLUMN()-10,0),"")</f>
        <v/>
      </c>
      <c r="Q15" s="112" t="str">
        <f>IFERROR(VLOOKUP(ROW()-4,借支明细表!$C:$K,COLUMN()-10,0),"")</f>
        <v/>
      </c>
      <c r="R15" s="112" t="str">
        <f>IFERROR(VLOOKUP(ROW()-4,借支明细表!$C:$K,COLUMN()-10,0),"")</f>
        <v/>
      </c>
      <c r="S15" s="112" t="str">
        <f>IFERROR(VLOOKUP(ROW()-4,借支明细表!$C:$K,COLUMN()-10,0),"")</f>
        <v/>
      </c>
    </row>
    <row r="16" ht="21" customHeight="1" spans="2:19">
      <c r="B16" s="93">
        <v>12</v>
      </c>
      <c r="C16" s="94">
        <f>SUMIF('12月'!$C$4:$C$10000,$C$2,'12月'!$E$4:$E$10000)</f>
        <v>350</v>
      </c>
      <c r="D16" s="95">
        <f>SUMIF('12月'!$C$4:$C$10000,$C$2,'12月'!$F$4:$F$10000)</f>
        <v>20</v>
      </c>
      <c r="E16" s="94">
        <f>SUMIF('12月'!$C$4:$C$10000,$C$2,'12月'!$G$4:$G$10000)</f>
        <v>3.5</v>
      </c>
      <c r="F16" s="96">
        <f>SUMIF('12月'!$C$4:$C$10000,$C$2,'12月'!$H$4:$H$10000)</f>
        <v>50</v>
      </c>
      <c r="G16" s="96">
        <f>SUMIF('12月'!$C$4:$C$10000,$C$2,'12月'!$I$4:$I$10000)</f>
        <v>100</v>
      </c>
      <c r="H16" s="96">
        <f>SUMIF('12月'!$C$4:$C$10000,$C$2,'12月'!$J$4:$J$10000)</f>
        <v>7275</v>
      </c>
      <c r="I16" s="96">
        <f>SUMPRODUCT((借支明细表!$F$3:$F$10000=$C$2)*(借支明细表!$D$3:$D$10000=B16)*借支明细表!$H$3:$H$10000)</f>
        <v>0</v>
      </c>
      <c r="J16" s="96">
        <f>SUMIF('12月'!$C$4:$C$10000,$C$2,'12月'!$L$4:$L$10000)</f>
        <v>7275</v>
      </c>
      <c r="L16" s="110" t="str">
        <f>IFERROR(VLOOKUP(ROW()-4,借支明细表!$C:$K,COLUMN()-10,0),"")</f>
        <v/>
      </c>
      <c r="M16" s="110" t="str">
        <f>IFERROR(VLOOKUP(ROW()-4,借支明细表!$C:$K,COLUMN()-10,0),"")</f>
        <v/>
      </c>
      <c r="N16" s="111" t="str">
        <f>IFERROR(VLOOKUP(ROW()-4,借支明细表!$C:$K,COLUMN()-9,0),"")</f>
        <v/>
      </c>
      <c r="O16" s="111"/>
      <c r="P16" s="112" t="str">
        <f>IFERROR(VLOOKUP(ROW()-4,借支明细表!$C:$K,COLUMN()-10,0),"")</f>
        <v/>
      </c>
      <c r="Q16" s="112" t="str">
        <f>IFERROR(VLOOKUP(ROW()-4,借支明细表!$C:$K,COLUMN()-10,0),"")</f>
        <v/>
      </c>
      <c r="R16" s="112" t="str">
        <f>IFERROR(VLOOKUP(ROW()-4,借支明细表!$C:$K,COLUMN()-10,0),"")</f>
        <v/>
      </c>
      <c r="S16" s="112" t="str">
        <f>IFERROR(VLOOKUP(ROW()-4,借支明细表!$C:$K,COLUMN()-10,0),"")</f>
        <v/>
      </c>
    </row>
    <row r="17" ht="21" customHeight="1" spans="2:19">
      <c r="B17" s="97" t="s">
        <v>66</v>
      </c>
      <c r="C17" s="98"/>
      <c r="D17" s="98">
        <f>SUM(D5:D16)</f>
        <v>240</v>
      </c>
      <c r="E17" s="98">
        <f>SUM(E5:E16)</f>
        <v>42</v>
      </c>
      <c r="F17" s="98"/>
      <c r="G17" s="98">
        <f>SUM(G5:G16)</f>
        <v>1200</v>
      </c>
      <c r="H17" s="98">
        <f>SUM(H5:H16)</f>
        <v>87300</v>
      </c>
      <c r="I17" s="98">
        <f>SUM(I5:I16)</f>
        <v>700</v>
      </c>
      <c r="J17" s="113">
        <f>H17-I17</f>
        <v>86600</v>
      </c>
      <c r="L17" s="110" t="str">
        <f>IFERROR(VLOOKUP(ROW()-4,借支明细表!$C:$K,COLUMN()-10,0),"")</f>
        <v/>
      </c>
      <c r="M17" s="110" t="str">
        <f>IFERROR(VLOOKUP(ROW()-4,借支明细表!$C:$K,COLUMN()-10,0),"")</f>
        <v/>
      </c>
      <c r="N17" s="111" t="str">
        <f>IFERROR(VLOOKUP(ROW()-4,借支明细表!$C:$K,COLUMN()-9,0),"")</f>
        <v/>
      </c>
      <c r="O17" s="111"/>
      <c r="P17" s="112" t="str">
        <f>IFERROR(VLOOKUP(ROW()-4,借支明细表!$C:$K,COLUMN()-10,0),"")</f>
        <v/>
      </c>
      <c r="Q17" s="112" t="str">
        <f>IFERROR(VLOOKUP(ROW()-4,借支明细表!$C:$K,COLUMN()-10,0),"")</f>
        <v/>
      </c>
      <c r="R17" s="112" t="str">
        <f>IFERROR(VLOOKUP(ROW()-4,借支明细表!$C:$K,COLUMN()-10,0),"")</f>
        <v/>
      </c>
      <c r="S17" s="112" t="str">
        <f>IFERROR(VLOOKUP(ROW()-4,借支明细表!$C:$K,COLUMN()-10,0),"")</f>
        <v/>
      </c>
    </row>
    <row r="18" ht="21" customHeight="1" spans="12:19">
      <c r="L18" s="110" t="str">
        <f>IFERROR(VLOOKUP(ROW()-4,借支明细表!$C:$K,COLUMN()-10,0),"")</f>
        <v/>
      </c>
      <c r="M18" s="110" t="str">
        <f>IFERROR(VLOOKUP(ROW()-4,借支明细表!$C:$K,COLUMN()-10,0),"")</f>
        <v/>
      </c>
      <c r="N18" s="111" t="str">
        <f>IFERROR(VLOOKUP(ROW()-4,借支明细表!$C:$K,COLUMN()-9,0),"")</f>
        <v/>
      </c>
      <c r="O18" s="111"/>
      <c r="P18" s="112" t="str">
        <f>IFERROR(VLOOKUP(ROW()-4,借支明细表!$C:$K,COLUMN()-10,0),"")</f>
        <v/>
      </c>
      <c r="Q18" s="112" t="str">
        <f>IFERROR(VLOOKUP(ROW()-4,借支明细表!$C:$K,COLUMN()-10,0),"")</f>
        <v/>
      </c>
      <c r="R18" s="112" t="str">
        <f>IFERROR(VLOOKUP(ROW()-4,借支明细表!$C:$K,COLUMN()-10,0),"")</f>
        <v/>
      </c>
      <c r="S18" s="112" t="str">
        <f>IFERROR(VLOOKUP(ROW()-4,借支明细表!$C:$K,COLUMN()-10,0),"")</f>
        <v/>
      </c>
    </row>
    <row r="19" ht="21" customHeight="1" spans="12:19">
      <c r="L19" s="110" t="str">
        <f>IFERROR(VLOOKUP(ROW()-4,借支明细表!$C:$K,COLUMN()-10,0),"")</f>
        <v/>
      </c>
      <c r="M19" s="110" t="str">
        <f>IFERROR(VLOOKUP(ROW()-4,借支明细表!$C:$K,COLUMN()-10,0),"")</f>
        <v/>
      </c>
      <c r="N19" s="111" t="str">
        <f>IFERROR(VLOOKUP(ROW()-4,借支明细表!$C:$K,COLUMN()-9,0),"")</f>
        <v/>
      </c>
      <c r="O19" s="111"/>
      <c r="P19" s="112" t="str">
        <f>IFERROR(VLOOKUP(ROW()-4,借支明细表!$C:$K,COLUMN()-10,0),"")</f>
        <v/>
      </c>
      <c r="Q19" s="112" t="str">
        <f>IFERROR(VLOOKUP(ROW()-4,借支明细表!$C:$K,COLUMN()-10,0),"")</f>
        <v/>
      </c>
      <c r="R19" s="112" t="str">
        <f>IFERROR(VLOOKUP(ROW()-4,借支明细表!$C:$K,COLUMN()-10,0),"")</f>
        <v/>
      </c>
      <c r="S19" s="112" t="str">
        <f>IFERROR(VLOOKUP(ROW()-4,借支明细表!$C:$K,COLUMN()-10,0),"")</f>
        <v/>
      </c>
    </row>
    <row r="20" ht="21" customHeight="1" spans="12:19">
      <c r="L20" s="110" t="str">
        <f>IFERROR(VLOOKUP(ROW()-4,借支明细表!$C:$K,COLUMN()-10,0),"")</f>
        <v/>
      </c>
      <c r="M20" s="110" t="str">
        <f>IFERROR(VLOOKUP(ROW()-4,借支明细表!$C:$K,COLUMN()-10,0),"")</f>
        <v/>
      </c>
      <c r="N20" s="111" t="str">
        <f>IFERROR(VLOOKUP(ROW()-4,借支明细表!$C:$K,COLUMN()-9,0),"")</f>
        <v/>
      </c>
      <c r="O20" s="111"/>
      <c r="P20" s="112" t="str">
        <f>IFERROR(VLOOKUP(ROW()-4,借支明细表!$C:$K,COLUMN()-10,0),"")</f>
        <v/>
      </c>
      <c r="Q20" s="112" t="str">
        <f>IFERROR(VLOOKUP(ROW()-4,借支明细表!$C:$K,COLUMN()-10,0),"")</f>
        <v/>
      </c>
      <c r="R20" s="112" t="str">
        <f>IFERROR(VLOOKUP(ROW()-4,借支明细表!$C:$K,COLUMN()-10,0),"")</f>
        <v/>
      </c>
      <c r="S20" s="112" t="str">
        <f>IFERROR(VLOOKUP(ROW()-4,借支明细表!$C:$K,COLUMN()-10,0),"")</f>
        <v/>
      </c>
    </row>
    <row r="21" customHeight="1" spans="12:19">
      <c r="L21" s="110" t="str">
        <f>IFERROR(VLOOKUP(ROW()-4,借支明细表!$C:$K,COLUMN()-10,0),"")</f>
        <v/>
      </c>
      <c r="M21" s="110" t="str">
        <f>IFERROR(VLOOKUP(ROW()-4,借支明细表!$C:$K,COLUMN()-10,0),"")</f>
        <v/>
      </c>
      <c r="N21" s="111" t="str">
        <f>IFERROR(VLOOKUP(ROW()-4,借支明细表!$C:$K,COLUMN()-9,0),"")</f>
        <v/>
      </c>
      <c r="O21" s="111"/>
      <c r="P21" s="112" t="str">
        <f>IFERROR(VLOOKUP(ROW()-4,借支明细表!$C:$K,COLUMN()-10,0),"")</f>
        <v/>
      </c>
      <c r="Q21" s="112" t="str">
        <f>IFERROR(VLOOKUP(ROW()-4,借支明细表!$C:$K,COLUMN()-10,0),"")</f>
        <v/>
      </c>
      <c r="R21" s="112" t="str">
        <f>IFERROR(VLOOKUP(ROW()-4,借支明细表!$C:$K,COLUMN()-10,0),"")</f>
        <v/>
      </c>
      <c r="S21" s="112" t="str">
        <f>IFERROR(VLOOKUP(ROW()-4,借支明细表!$C:$K,COLUMN()-10,0),"")</f>
        <v/>
      </c>
    </row>
    <row r="22" customHeight="1" spans="12:19">
      <c r="L22" s="110" t="str">
        <f>IFERROR(VLOOKUP(ROW()-4,借支明细表!$C:$K,COLUMN()-10,0),"")</f>
        <v/>
      </c>
      <c r="M22" s="110" t="str">
        <f>IFERROR(VLOOKUP(ROW()-4,借支明细表!$C:$K,COLUMN()-10,0),"")</f>
        <v/>
      </c>
      <c r="N22" s="111" t="str">
        <f>IFERROR(VLOOKUP(ROW()-4,借支明细表!$C:$K,COLUMN()-9,0),"")</f>
        <v/>
      </c>
      <c r="O22" s="111"/>
      <c r="P22" s="112" t="str">
        <f>IFERROR(VLOOKUP(ROW()-4,借支明细表!$C:$K,COLUMN()-10,0),"")</f>
        <v/>
      </c>
      <c r="Q22" s="112" t="str">
        <f>IFERROR(VLOOKUP(ROW()-4,借支明细表!$C:$K,COLUMN()-10,0),"")</f>
        <v/>
      </c>
      <c r="R22" s="112" t="str">
        <f>IFERROR(VLOOKUP(ROW()-4,借支明细表!$C:$K,COLUMN()-10,0),"")</f>
        <v/>
      </c>
      <c r="S22" s="112" t="str">
        <f>IFERROR(VLOOKUP(ROW()-4,借支明细表!$C:$K,COLUMN()-10,0),"")</f>
        <v/>
      </c>
    </row>
    <row r="23" customHeight="1" spans="12:19">
      <c r="L23" s="110" t="str">
        <f>IFERROR(VLOOKUP(ROW()-4,借支明细表!$C:$K,COLUMN()-10,0),"")</f>
        <v/>
      </c>
      <c r="M23" s="110" t="str">
        <f>IFERROR(VLOOKUP(ROW()-4,借支明细表!$C:$K,COLUMN()-10,0),"")</f>
        <v/>
      </c>
      <c r="N23" s="111" t="str">
        <f>IFERROR(VLOOKUP(ROW()-4,借支明细表!$C:$K,COLUMN()-9,0),"")</f>
        <v/>
      </c>
      <c r="O23" s="111"/>
      <c r="P23" s="112" t="str">
        <f>IFERROR(VLOOKUP(ROW()-4,借支明细表!$C:$K,COLUMN()-10,0),"")</f>
        <v/>
      </c>
      <c r="Q23" s="112" t="str">
        <f>IFERROR(VLOOKUP(ROW()-4,借支明细表!$C:$K,COLUMN()-10,0),"")</f>
        <v/>
      </c>
      <c r="R23" s="112" t="str">
        <f>IFERROR(VLOOKUP(ROW()-4,借支明细表!$C:$K,COLUMN()-10,0),"")</f>
        <v/>
      </c>
      <c r="S23" s="112" t="str">
        <f>IFERROR(VLOOKUP(ROW()-4,借支明细表!$C:$K,COLUMN()-10,0),"")</f>
        <v/>
      </c>
    </row>
    <row r="24" customHeight="1" spans="12:19">
      <c r="L24" s="110" t="str">
        <f>IFERROR(VLOOKUP(ROW()-4,借支明细表!$C:$K,COLUMN()-10,0),"")</f>
        <v/>
      </c>
      <c r="M24" s="110" t="str">
        <f>IFERROR(VLOOKUP(ROW()-4,借支明细表!$C:$K,COLUMN()-10,0),"")</f>
        <v/>
      </c>
      <c r="N24" s="111" t="str">
        <f>IFERROR(VLOOKUP(ROW()-4,借支明细表!$C:$K,COLUMN()-9,0),"")</f>
        <v/>
      </c>
      <c r="O24" s="111"/>
      <c r="P24" s="112" t="str">
        <f>IFERROR(VLOOKUP(ROW()-4,借支明细表!$C:$K,COLUMN()-10,0),"")</f>
        <v/>
      </c>
      <c r="Q24" s="112" t="str">
        <f>IFERROR(VLOOKUP(ROW()-4,借支明细表!$C:$K,COLUMN()-10,0),"")</f>
        <v/>
      </c>
      <c r="R24" s="112" t="str">
        <f>IFERROR(VLOOKUP(ROW()-4,借支明细表!$C:$K,COLUMN()-10,0),"")</f>
        <v/>
      </c>
      <c r="S24" s="112" t="str">
        <f>IFERROR(VLOOKUP(ROW()-4,借支明细表!$C:$K,COLUMN()-10,0),"")</f>
        <v/>
      </c>
    </row>
    <row r="25" customHeight="1" spans="12:19">
      <c r="L25" s="110" t="str">
        <f>IFERROR(VLOOKUP(ROW()-4,借支明细表!$C:$K,COLUMN()-10,0),"")</f>
        <v/>
      </c>
      <c r="M25" s="110" t="str">
        <f>IFERROR(VLOOKUP(ROW()-4,借支明细表!$C:$K,COLUMN()-10,0),"")</f>
        <v/>
      </c>
      <c r="N25" s="111" t="str">
        <f>IFERROR(VLOOKUP(ROW()-4,借支明细表!$C:$K,COLUMN()-9,0),"")</f>
        <v/>
      </c>
      <c r="O25" s="111"/>
      <c r="P25" s="112" t="str">
        <f>IFERROR(VLOOKUP(ROW()-4,借支明细表!$C:$K,COLUMN()-10,0),"")</f>
        <v/>
      </c>
      <c r="Q25" s="112" t="str">
        <f>IFERROR(VLOOKUP(ROW()-4,借支明细表!$C:$K,COLUMN()-10,0),"")</f>
        <v/>
      </c>
      <c r="R25" s="112" t="str">
        <f>IFERROR(VLOOKUP(ROW()-4,借支明细表!$C:$K,COLUMN()-10,0),"")</f>
        <v/>
      </c>
      <c r="S25" s="112" t="str">
        <f>IFERROR(VLOOKUP(ROW()-4,借支明细表!$C:$K,COLUMN()-10,0),"")</f>
        <v/>
      </c>
    </row>
    <row r="26" customHeight="1" spans="12:19">
      <c r="L26" s="110" t="str">
        <f>IFERROR(VLOOKUP(ROW()-4,借支明细表!$C:$K,COLUMN()-10,0),"")</f>
        <v/>
      </c>
      <c r="M26" s="110" t="str">
        <f>IFERROR(VLOOKUP(ROW()-4,借支明细表!$C:$K,COLUMN()-10,0),"")</f>
        <v/>
      </c>
      <c r="N26" s="111" t="str">
        <f>IFERROR(VLOOKUP(ROW()-4,借支明细表!$C:$K,COLUMN()-9,0),"")</f>
        <v/>
      </c>
      <c r="O26" s="111"/>
      <c r="P26" s="112" t="str">
        <f>IFERROR(VLOOKUP(ROW()-4,借支明细表!$C:$K,COLUMN()-10,0),"")</f>
        <v/>
      </c>
      <c r="Q26" s="112" t="str">
        <f>IFERROR(VLOOKUP(ROW()-4,借支明细表!$C:$K,COLUMN()-10,0),"")</f>
        <v/>
      </c>
      <c r="R26" s="112" t="str">
        <f>IFERROR(VLOOKUP(ROW()-4,借支明细表!$C:$K,COLUMN()-10,0),"")</f>
        <v/>
      </c>
      <c r="S26" s="112" t="str">
        <f>IFERROR(VLOOKUP(ROW()-4,借支明细表!$C:$K,COLUMN()-10,0),"")</f>
        <v/>
      </c>
    </row>
    <row r="27" customHeight="1" spans="12:19">
      <c r="L27" s="110" t="str">
        <f>IFERROR(VLOOKUP(ROW()-4,借支明细表!$C:$K,COLUMN()-10,0),"")</f>
        <v/>
      </c>
      <c r="M27" s="110" t="str">
        <f>IFERROR(VLOOKUP(ROW()-4,借支明细表!$C:$K,COLUMN()-10,0),"")</f>
        <v/>
      </c>
      <c r="N27" s="111" t="str">
        <f>IFERROR(VLOOKUP(ROW()-4,借支明细表!$C:$K,COLUMN()-9,0),"")</f>
        <v/>
      </c>
      <c r="O27" s="111"/>
      <c r="P27" s="112" t="str">
        <f>IFERROR(VLOOKUP(ROW()-4,借支明细表!$C:$K,COLUMN()-10,0),"")</f>
        <v/>
      </c>
      <c r="Q27" s="112" t="str">
        <f>IFERROR(VLOOKUP(ROW()-4,借支明细表!$C:$K,COLUMN()-10,0),"")</f>
        <v/>
      </c>
      <c r="R27" s="112" t="str">
        <f>IFERROR(VLOOKUP(ROW()-4,借支明细表!$C:$K,COLUMN()-10,0),"")</f>
        <v/>
      </c>
      <c r="S27" s="112" t="str">
        <f>IFERROR(VLOOKUP(ROW()-4,借支明细表!$C:$K,COLUMN()-10,0),"")</f>
        <v/>
      </c>
    </row>
    <row r="28" customHeight="1" spans="12:19">
      <c r="L28" s="110" t="str">
        <f>IFERROR(VLOOKUP(ROW()-4,借支明细表!$C:$K,COLUMN()-10,0),"")</f>
        <v/>
      </c>
      <c r="M28" s="110" t="str">
        <f>IFERROR(VLOOKUP(ROW()-4,借支明细表!$C:$K,COLUMN()-10,0),"")</f>
        <v/>
      </c>
      <c r="N28" s="111" t="str">
        <f>IFERROR(VLOOKUP(ROW()-4,借支明细表!$C:$K,COLUMN()-9,0),"")</f>
        <v/>
      </c>
      <c r="O28" s="111"/>
      <c r="P28" s="112" t="str">
        <f>IFERROR(VLOOKUP(ROW()-4,借支明细表!$C:$K,COLUMN()-10,0),"")</f>
        <v/>
      </c>
      <c r="Q28" s="112" t="str">
        <f>IFERROR(VLOOKUP(ROW()-4,借支明细表!$C:$K,COLUMN()-10,0),"")</f>
        <v/>
      </c>
      <c r="R28" s="112" t="str">
        <f>IFERROR(VLOOKUP(ROW()-4,借支明细表!$C:$K,COLUMN()-10,0),"")</f>
        <v/>
      </c>
      <c r="S28" s="112" t="str">
        <f>IFERROR(VLOOKUP(ROW()-4,借支明细表!$C:$K,COLUMN()-10,0),"")</f>
        <v/>
      </c>
    </row>
    <row r="29" customHeight="1" spans="12:19">
      <c r="L29" s="110" t="str">
        <f>IFERROR(VLOOKUP(ROW()-4,借支明细表!$C:$K,COLUMN()-10,0),"")</f>
        <v/>
      </c>
      <c r="M29" s="110" t="str">
        <f>IFERROR(VLOOKUP(ROW()-4,借支明细表!$C:$K,COLUMN()-10,0),"")</f>
        <v/>
      </c>
      <c r="N29" s="111" t="str">
        <f>IFERROR(VLOOKUP(ROW()-4,借支明细表!$C:$K,COLUMN()-9,0),"")</f>
        <v/>
      </c>
      <c r="O29" s="111"/>
      <c r="P29" s="112" t="str">
        <f>IFERROR(VLOOKUP(ROW()-4,借支明细表!$C:$K,COLUMN()-10,0),"")</f>
        <v/>
      </c>
      <c r="Q29" s="112" t="str">
        <f>IFERROR(VLOOKUP(ROW()-4,借支明细表!$C:$K,COLUMN()-10,0),"")</f>
        <v/>
      </c>
      <c r="R29" s="112" t="str">
        <f>IFERROR(VLOOKUP(ROW()-4,借支明细表!$C:$K,COLUMN()-10,0),"")</f>
        <v/>
      </c>
      <c r="S29" s="112" t="str">
        <f>IFERROR(VLOOKUP(ROW()-4,借支明细表!$C:$K,COLUMN()-10,0),"")</f>
        <v/>
      </c>
    </row>
    <row r="30" customHeight="1" spans="12:19">
      <c r="L30" s="110" t="str">
        <f>IFERROR(VLOOKUP(ROW()-4,借支明细表!$C:$K,COLUMN()-10,0),"")</f>
        <v/>
      </c>
      <c r="M30" s="110" t="str">
        <f>IFERROR(VLOOKUP(ROW()-4,借支明细表!$C:$K,COLUMN()-10,0),"")</f>
        <v/>
      </c>
      <c r="N30" s="111" t="str">
        <f>IFERROR(VLOOKUP(ROW()-4,借支明细表!$C:$K,COLUMN()-9,0),"")</f>
        <v/>
      </c>
      <c r="O30" s="111"/>
      <c r="P30" s="112" t="str">
        <f>IFERROR(VLOOKUP(ROW()-4,借支明细表!$C:$K,COLUMN()-10,0),"")</f>
        <v/>
      </c>
      <c r="Q30" s="112" t="str">
        <f>IFERROR(VLOOKUP(ROW()-4,借支明细表!$C:$K,COLUMN()-10,0),"")</f>
        <v/>
      </c>
      <c r="R30" s="112" t="str">
        <f>IFERROR(VLOOKUP(ROW()-4,借支明细表!$C:$K,COLUMN()-10,0),"")</f>
        <v/>
      </c>
      <c r="S30" s="112" t="str">
        <f>IFERROR(VLOOKUP(ROW()-4,借支明细表!$C:$K,COLUMN()-10,0),"")</f>
        <v/>
      </c>
    </row>
    <row r="31" customHeight="1" spans="12:19">
      <c r="L31" s="110" t="str">
        <f>IFERROR(VLOOKUP(ROW()-4,借支明细表!$C:$K,COLUMN()-10,0),"")</f>
        <v/>
      </c>
      <c r="M31" s="110" t="str">
        <f>IFERROR(VLOOKUP(ROW()-4,借支明细表!$C:$K,COLUMN()-10,0),"")</f>
        <v/>
      </c>
      <c r="N31" s="111" t="str">
        <f>IFERROR(VLOOKUP(ROW()-4,借支明细表!$C:$K,COLUMN()-9,0),"")</f>
        <v/>
      </c>
      <c r="O31" s="111"/>
      <c r="P31" s="112" t="str">
        <f>IFERROR(VLOOKUP(ROW()-4,借支明细表!$C:$K,COLUMN()-10,0),"")</f>
        <v/>
      </c>
      <c r="Q31" s="112" t="str">
        <f>IFERROR(VLOOKUP(ROW()-4,借支明细表!$C:$K,COLUMN()-10,0),"")</f>
        <v/>
      </c>
      <c r="R31" s="112" t="str">
        <f>IFERROR(VLOOKUP(ROW()-4,借支明细表!$C:$K,COLUMN()-10,0),"")</f>
        <v/>
      </c>
      <c r="S31" s="112" t="str">
        <f>IFERROR(VLOOKUP(ROW()-4,借支明细表!$C:$K,COLUMN()-10,0),"")</f>
        <v/>
      </c>
    </row>
    <row r="32" customHeight="1" spans="12:19">
      <c r="L32" s="110" t="str">
        <f>IFERROR(VLOOKUP(ROW()-4,借支明细表!$C:$K,COLUMN()-10,0),"")</f>
        <v/>
      </c>
      <c r="M32" s="110" t="str">
        <f>IFERROR(VLOOKUP(ROW()-4,借支明细表!$C:$K,COLUMN()-10,0),"")</f>
        <v/>
      </c>
      <c r="N32" s="111" t="str">
        <f>IFERROR(VLOOKUP(ROW()-4,借支明细表!$C:$K,COLUMN()-9,0),"")</f>
        <v/>
      </c>
      <c r="O32" s="111"/>
      <c r="P32" s="112" t="str">
        <f>IFERROR(VLOOKUP(ROW()-4,借支明细表!$C:$K,COLUMN()-10,0),"")</f>
        <v/>
      </c>
      <c r="Q32" s="112" t="str">
        <f>IFERROR(VLOOKUP(ROW()-4,借支明细表!$C:$K,COLUMN()-10,0),"")</f>
        <v/>
      </c>
      <c r="R32" s="112" t="str">
        <f>IFERROR(VLOOKUP(ROW()-4,借支明细表!$C:$K,COLUMN()-10,0),"")</f>
        <v/>
      </c>
      <c r="S32" s="112" t="str">
        <f>IFERROR(VLOOKUP(ROW()-4,借支明细表!$C:$K,COLUMN()-10,0),"")</f>
        <v/>
      </c>
    </row>
    <row r="33" customHeight="1" spans="12:19">
      <c r="L33" s="110" t="str">
        <f>IFERROR(VLOOKUP(ROW()-4,借支明细表!$C:$K,COLUMN()-10,0),"")</f>
        <v/>
      </c>
      <c r="M33" s="110" t="str">
        <f>IFERROR(VLOOKUP(ROW()-4,借支明细表!$C:$K,COLUMN()-10,0),"")</f>
        <v/>
      </c>
      <c r="N33" s="111" t="str">
        <f>IFERROR(VLOOKUP(ROW()-4,借支明细表!$C:$K,COLUMN()-9,0),"")</f>
        <v/>
      </c>
      <c r="O33" s="111"/>
      <c r="P33" s="112" t="str">
        <f>IFERROR(VLOOKUP(ROW()-4,借支明细表!$C:$K,COLUMN()-10,0),"")</f>
        <v/>
      </c>
      <c r="Q33" s="112" t="str">
        <f>IFERROR(VLOOKUP(ROW()-4,借支明细表!$C:$K,COLUMN()-10,0),"")</f>
        <v/>
      </c>
      <c r="R33" s="112" t="str">
        <f>IFERROR(VLOOKUP(ROW()-4,借支明细表!$C:$K,COLUMN()-10,0),"")</f>
        <v/>
      </c>
      <c r="S33" s="112" t="str">
        <f>IFERROR(VLOOKUP(ROW()-4,借支明细表!$C:$K,COLUMN()-10,0),"")</f>
        <v/>
      </c>
    </row>
    <row r="34" customHeight="1" spans="12:19">
      <c r="L34" s="110" t="str">
        <f>IFERROR(VLOOKUP(ROW()-4,借支明细表!$C:$K,COLUMN()-10,0),"")</f>
        <v/>
      </c>
      <c r="M34" s="110" t="str">
        <f>IFERROR(VLOOKUP(ROW()-4,借支明细表!$C:$K,COLUMN()-10,0),"")</f>
        <v/>
      </c>
      <c r="N34" s="111" t="str">
        <f>IFERROR(VLOOKUP(ROW()-4,借支明细表!$C:$K,COLUMN()-9,0),"")</f>
        <v/>
      </c>
      <c r="O34" s="111"/>
      <c r="P34" s="112" t="str">
        <f>IFERROR(VLOOKUP(ROW()-4,借支明细表!$C:$K,COLUMN()-10,0),"")</f>
        <v/>
      </c>
      <c r="Q34" s="112" t="str">
        <f>IFERROR(VLOOKUP(ROW()-4,借支明细表!$C:$K,COLUMN()-10,0),"")</f>
        <v/>
      </c>
      <c r="R34" s="112" t="str">
        <f>IFERROR(VLOOKUP(ROW()-4,借支明细表!$C:$K,COLUMN()-10,0),"")</f>
        <v/>
      </c>
      <c r="S34" s="112" t="str">
        <f>IFERROR(VLOOKUP(ROW()-4,借支明细表!$C:$K,COLUMN()-10,0),"")</f>
        <v/>
      </c>
    </row>
    <row r="35" customHeight="1" spans="12:19">
      <c r="L35" s="110" t="str">
        <f>IFERROR(VLOOKUP(ROW()-4,借支明细表!$C:$K,COLUMN()-10,0),"")</f>
        <v/>
      </c>
      <c r="M35" s="110" t="str">
        <f>IFERROR(VLOOKUP(ROW()-4,借支明细表!$C:$K,COLUMN()-10,0),"")</f>
        <v/>
      </c>
      <c r="N35" s="111" t="str">
        <f>IFERROR(VLOOKUP(ROW()-4,借支明细表!$C:$K,COLUMN()-9,0),"")</f>
        <v/>
      </c>
      <c r="O35" s="111"/>
      <c r="P35" s="112" t="str">
        <f>IFERROR(VLOOKUP(ROW()-4,借支明细表!$C:$K,COLUMN()-10,0),"")</f>
        <v/>
      </c>
      <c r="Q35" s="112" t="str">
        <f>IFERROR(VLOOKUP(ROW()-4,借支明细表!$C:$K,COLUMN()-10,0),"")</f>
        <v/>
      </c>
      <c r="R35" s="112" t="str">
        <f>IFERROR(VLOOKUP(ROW()-4,借支明细表!$C:$K,COLUMN()-10,0),"")</f>
        <v/>
      </c>
      <c r="S35" s="112" t="str">
        <f>IFERROR(VLOOKUP(ROW()-4,借支明细表!$C:$K,COLUMN()-10,0),"")</f>
        <v/>
      </c>
    </row>
    <row r="36" customHeight="1" spans="12:19">
      <c r="L36" s="110" t="str">
        <f>IFERROR(VLOOKUP(ROW()-4,借支明细表!$C:$K,COLUMN()-10,0),"")</f>
        <v/>
      </c>
      <c r="M36" s="110" t="str">
        <f>IFERROR(VLOOKUP(ROW()-4,借支明细表!$C:$K,COLUMN()-10,0),"")</f>
        <v/>
      </c>
      <c r="N36" s="111" t="str">
        <f>IFERROR(VLOOKUP(ROW()-4,借支明细表!$C:$K,COLUMN()-9,0),"")</f>
        <v/>
      </c>
      <c r="O36" s="111"/>
      <c r="P36" s="112" t="str">
        <f>IFERROR(VLOOKUP(ROW()-4,借支明细表!$C:$K,COLUMN()-10,0),"")</f>
        <v/>
      </c>
      <c r="Q36" s="112" t="str">
        <f>IFERROR(VLOOKUP(ROW()-4,借支明细表!$C:$K,COLUMN()-10,0),"")</f>
        <v/>
      </c>
      <c r="R36" s="112" t="str">
        <f>IFERROR(VLOOKUP(ROW()-4,借支明细表!$C:$K,COLUMN()-10,0),"")</f>
        <v/>
      </c>
      <c r="S36" s="112" t="str">
        <f>IFERROR(VLOOKUP(ROW()-4,借支明细表!$C:$K,COLUMN()-10,0),"")</f>
        <v/>
      </c>
    </row>
    <row r="37" customHeight="1" spans="12:19">
      <c r="L37" s="110" t="str">
        <f>IFERROR(VLOOKUP(ROW()-4,借支明细表!$C:$K,COLUMN()-10,0),"")</f>
        <v/>
      </c>
      <c r="M37" s="110" t="str">
        <f>IFERROR(VLOOKUP(ROW()-4,借支明细表!$C:$K,COLUMN()-10,0),"")</f>
        <v/>
      </c>
      <c r="N37" s="111" t="str">
        <f>IFERROR(VLOOKUP(ROW()-4,借支明细表!$C:$K,COLUMN()-9,0),"")</f>
        <v/>
      </c>
      <c r="O37" s="111"/>
      <c r="P37" s="112" t="str">
        <f>IFERROR(VLOOKUP(ROW()-4,借支明细表!$C:$K,COLUMN()-10,0),"")</f>
        <v/>
      </c>
      <c r="Q37" s="112" t="str">
        <f>IFERROR(VLOOKUP(ROW()-4,借支明细表!$C:$K,COLUMN()-10,0),"")</f>
        <v/>
      </c>
      <c r="R37" s="112" t="str">
        <f>IFERROR(VLOOKUP(ROW()-4,借支明细表!$C:$K,COLUMN()-10,0),"")</f>
        <v/>
      </c>
      <c r="S37" s="112" t="str">
        <f>IFERROR(VLOOKUP(ROW()-4,借支明细表!$C:$K,COLUMN()-10,0),"")</f>
        <v/>
      </c>
    </row>
    <row r="38" customHeight="1" spans="12:19">
      <c r="L38" s="110" t="str">
        <f>IFERROR(VLOOKUP(ROW()-4,借支明细表!$C:$K,COLUMN()-10,0),"")</f>
        <v/>
      </c>
      <c r="M38" s="110" t="str">
        <f>IFERROR(VLOOKUP(ROW()-4,借支明细表!$C:$K,COLUMN()-10,0),"")</f>
        <v/>
      </c>
      <c r="N38" s="111" t="str">
        <f>IFERROR(VLOOKUP(ROW()-4,借支明细表!$C:$K,COLUMN()-9,0),"")</f>
        <v/>
      </c>
      <c r="O38" s="111"/>
      <c r="P38" s="112" t="str">
        <f>IFERROR(VLOOKUP(ROW()-4,借支明细表!$C:$K,COLUMN()-10,0),"")</f>
        <v/>
      </c>
      <c r="Q38" s="112" t="str">
        <f>IFERROR(VLOOKUP(ROW()-4,借支明细表!$C:$K,COLUMN()-10,0),"")</f>
        <v/>
      </c>
      <c r="R38" s="112" t="str">
        <f>IFERROR(VLOOKUP(ROW()-4,借支明细表!$C:$K,COLUMN()-10,0),"")</f>
        <v/>
      </c>
      <c r="S38" s="112" t="str">
        <f>IFERROR(VLOOKUP(ROW()-4,借支明细表!$C:$K,COLUMN()-10,0),"")</f>
        <v/>
      </c>
    </row>
    <row r="39" customHeight="1" spans="12:19">
      <c r="L39" s="110" t="str">
        <f>IFERROR(VLOOKUP(ROW()-4,借支明细表!$C:$K,COLUMN()-10,0),"")</f>
        <v/>
      </c>
      <c r="M39" s="110" t="str">
        <f>IFERROR(VLOOKUP(ROW()-4,借支明细表!$C:$K,COLUMN()-10,0),"")</f>
        <v/>
      </c>
      <c r="N39" s="111" t="str">
        <f>IFERROR(VLOOKUP(ROW()-4,借支明细表!$C:$K,COLUMN()-9,0),"")</f>
        <v/>
      </c>
      <c r="O39" s="111"/>
      <c r="P39" s="112" t="str">
        <f>IFERROR(VLOOKUP(ROW()-4,借支明细表!$C:$K,COLUMN()-10,0),"")</f>
        <v/>
      </c>
      <c r="Q39" s="112" t="str">
        <f>IFERROR(VLOOKUP(ROW()-4,借支明细表!$C:$K,COLUMN()-10,0),"")</f>
        <v/>
      </c>
      <c r="R39" s="112" t="str">
        <f>IFERROR(VLOOKUP(ROW()-4,借支明细表!$C:$K,COLUMN()-10,0),"")</f>
        <v/>
      </c>
      <c r="S39" s="112" t="str">
        <f>IFERROR(VLOOKUP(ROW()-4,借支明细表!$C:$K,COLUMN()-10,0),"")</f>
        <v/>
      </c>
    </row>
    <row r="40" customHeight="1" spans="12:19">
      <c r="L40" s="110" t="str">
        <f>IFERROR(VLOOKUP(ROW()-4,借支明细表!$C:$K,COLUMN()-10,0),"")</f>
        <v/>
      </c>
      <c r="M40" s="110" t="str">
        <f>IFERROR(VLOOKUP(ROW()-4,借支明细表!$C:$K,COLUMN()-10,0),"")</f>
        <v/>
      </c>
      <c r="N40" s="111" t="str">
        <f>IFERROR(VLOOKUP(ROW()-4,借支明细表!$C:$K,COLUMN()-9,0),"")</f>
        <v/>
      </c>
      <c r="O40" s="111"/>
      <c r="P40" s="112" t="str">
        <f>IFERROR(VLOOKUP(ROW()-4,借支明细表!$C:$K,COLUMN()-10,0),"")</f>
        <v/>
      </c>
      <c r="Q40" s="112" t="str">
        <f>IFERROR(VLOOKUP(ROW()-4,借支明细表!$C:$K,COLUMN()-10,0),"")</f>
        <v/>
      </c>
      <c r="R40" s="112" t="str">
        <f>IFERROR(VLOOKUP(ROW()-4,借支明细表!$C:$K,COLUMN()-10,0),"")</f>
        <v/>
      </c>
      <c r="S40" s="112" t="str">
        <f>IFERROR(VLOOKUP(ROW()-4,借支明细表!$C:$K,COLUMN()-10,0),"")</f>
        <v/>
      </c>
    </row>
    <row r="41" customHeight="1" spans="12:19">
      <c r="L41" s="110" t="str">
        <f>IFERROR(VLOOKUP(ROW()-4,借支明细表!$C:$K,COLUMN()-10,0),"")</f>
        <v/>
      </c>
      <c r="M41" s="110" t="str">
        <f>IFERROR(VLOOKUP(ROW()-4,借支明细表!$C:$K,COLUMN()-10,0),"")</f>
        <v/>
      </c>
      <c r="N41" s="111" t="str">
        <f>IFERROR(VLOOKUP(ROW()-4,借支明细表!$C:$K,COLUMN()-9,0),"")</f>
        <v/>
      </c>
      <c r="O41" s="111"/>
      <c r="P41" s="112" t="str">
        <f>IFERROR(VLOOKUP(ROW()-4,借支明细表!$C:$K,COLUMN()-10,0),"")</f>
        <v/>
      </c>
      <c r="Q41" s="112" t="str">
        <f>IFERROR(VLOOKUP(ROW()-4,借支明细表!$C:$K,COLUMN()-10,0),"")</f>
        <v/>
      </c>
      <c r="R41" s="112" t="str">
        <f>IFERROR(VLOOKUP(ROW()-4,借支明细表!$C:$K,COLUMN()-10,0),"")</f>
        <v/>
      </c>
      <c r="S41" s="112" t="str">
        <f>IFERROR(VLOOKUP(ROW()-4,借支明细表!$C:$K,COLUMN()-10,0),"")</f>
        <v/>
      </c>
    </row>
    <row r="42" customHeight="1" spans="12:19">
      <c r="L42" s="110" t="str">
        <f>IFERROR(VLOOKUP(ROW()-4,借支明细表!$C:$K,COLUMN()-10,0),"")</f>
        <v/>
      </c>
      <c r="M42" s="110" t="str">
        <f>IFERROR(VLOOKUP(ROW()-4,借支明细表!$C:$K,COLUMN()-10,0),"")</f>
        <v/>
      </c>
      <c r="N42" s="111" t="str">
        <f>IFERROR(VLOOKUP(ROW()-4,借支明细表!$C:$K,COLUMN()-9,0),"")</f>
        <v/>
      </c>
      <c r="O42" s="111"/>
      <c r="P42" s="112" t="str">
        <f>IFERROR(VLOOKUP(ROW()-4,借支明细表!$C:$K,COLUMN()-10,0),"")</f>
        <v/>
      </c>
      <c r="Q42" s="112" t="str">
        <f>IFERROR(VLOOKUP(ROW()-4,借支明细表!$C:$K,COLUMN()-10,0),"")</f>
        <v/>
      </c>
      <c r="R42" s="112" t="str">
        <f>IFERROR(VLOOKUP(ROW()-4,借支明细表!$C:$K,COLUMN()-10,0),"")</f>
        <v/>
      </c>
      <c r="S42" s="112" t="str">
        <f>IFERROR(VLOOKUP(ROW()-4,借支明细表!$C:$K,COLUMN()-10,0),"")</f>
        <v/>
      </c>
    </row>
    <row r="43" customHeight="1" spans="12:19">
      <c r="L43" s="110" t="str">
        <f>IFERROR(VLOOKUP(ROW()-4,借支明细表!$C:$K,COLUMN()-10,0),"")</f>
        <v/>
      </c>
      <c r="M43" s="110" t="str">
        <f>IFERROR(VLOOKUP(ROW()-4,借支明细表!$C:$K,COLUMN()-10,0),"")</f>
        <v/>
      </c>
      <c r="N43" s="111" t="str">
        <f>IFERROR(VLOOKUP(ROW()-4,借支明细表!$C:$K,COLUMN()-9,0),"")</f>
        <v/>
      </c>
      <c r="O43" s="111"/>
      <c r="P43" s="112" t="str">
        <f>IFERROR(VLOOKUP(ROW()-4,借支明细表!$C:$K,COLUMN()-10,0),"")</f>
        <v/>
      </c>
      <c r="Q43" s="112" t="str">
        <f>IFERROR(VLOOKUP(ROW()-4,借支明细表!$C:$K,COLUMN()-10,0),"")</f>
        <v/>
      </c>
      <c r="R43" s="112" t="str">
        <f>IFERROR(VLOOKUP(ROW()-4,借支明细表!$C:$K,COLUMN()-10,0),"")</f>
        <v/>
      </c>
      <c r="S43" s="112" t="str">
        <f>IFERROR(VLOOKUP(ROW()-4,借支明细表!$C:$K,COLUMN()-10,0),"")</f>
        <v/>
      </c>
    </row>
    <row r="44" customHeight="1" spans="12:19">
      <c r="L44" s="110" t="str">
        <f>IFERROR(VLOOKUP(ROW()-4,借支明细表!$C:$K,COLUMN()-10,0),"")</f>
        <v/>
      </c>
      <c r="M44" s="110" t="str">
        <f>IFERROR(VLOOKUP(ROW()-4,借支明细表!$C:$K,COLUMN()-10,0),"")</f>
        <v/>
      </c>
      <c r="N44" s="111" t="str">
        <f>IFERROR(VLOOKUP(ROW()-4,借支明细表!$C:$K,COLUMN()-9,0),"")</f>
        <v/>
      </c>
      <c r="O44" s="111"/>
      <c r="P44" s="112" t="str">
        <f>IFERROR(VLOOKUP(ROW()-4,借支明细表!$C:$K,COLUMN()-10,0),"")</f>
        <v/>
      </c>
      <c r="Q44" s="112" t="str">
        <f>IFERROR(VLOOKUP(ROW()-4,借支明细表!$C:$K,COLUMN()-10,0),"")</f>
        <v/>
      </c>
      <c r="R44" s="112" t="str">
        <f>IFERROR(VLOOKUP(ROW()-4,借支明细表!$C:$K,COLUMN()-10,0),"")</f>
        <v/>
      </c>
      <c r="S44" s="112" t="str">
        <f>IFERROR(VLOOKUP(ROW()-4,借支明细表!$C:$K,COLUMN()-10,0),"")</f>
        <v/>
      </c>
    </row>
    <row r="45" customHeight="1" spans="12:19">
      <c r="L45" s="110" t="str">
        <f>IFERROR(VLOOKUP(ROW()-4,借支明细表!$C:$K,COLUMN()-10,0),"")</f>
        <v/>
      </c>
      <c r="M45" s="110" t="str">
        <f>IFERROR(VLOOKUP(ROW()-4,借支明细表!$C:$K,COLUMN()-10,0),"")</f>
        <v/>
      </c>
      <c r="N45" s="111" t="str">
        <f>IFERROR(VLOOKUP(ROW()-4,借支明细表!$C:$K,COLUMN()-9,0),"")</f>
        <v/>
      </c>
      <c r="O45" s="111"/>
      <c r="P45" s="112" t="str">
        <f>IFERROR(VLOOKUP(ROW()-4,借支明细表!$C:$K,COLUMN()-10,0),"")</f>
        <v/>
      </c>
      <c r="Q45" s="112" t="str">
        <f>IFERROR(VLOOKUP(ROW()-4,借支明细表!$C:$K,COLUMN()-10,0),"")</f>
        <v/>
      </c>
      <c r="R45" s="112" t="str">
        <f>IFERROR(VLOOKUP(ROW()-4,借支明细表!$C:$K,COLUMN()-10,0),"")</f>
        <v/>
      </c>
      <c r="S45" s="112" t="str">
        <f>IFERROR(VLOOKUP(ROW()-4,借支明细表!$C:$K,COLUMN()-10,0),"")</f>
        <v/>
      </c>
    </row>
    <row r="46" customHeight="1" spans="12:19">
      <c r="L46" s="110" t="str">
        <f>IFERROR(VLOOKUP(ROW()-4,借支明细表!$C:$K,COLUMN()-10,0),"")</f>
        <v/>
      </c>
      <c r="M46" s="110" t="str">
        <f>IFERROR(VLOOKUP(ROW()-4,借支明细表!$C:$K,COLUMN()-10,0),"")</f>
        <v/>
      </c>
      <c r="N46" s="111" t="str">
        <f>IFERROR(VLOOKUP(ROW()-4,借支明细表!$C:$K,COLUMN()-9,0),"")</f>
        <v/>
      </c>
      <c r="O46" s="111"/>
      <c r="P46" s="112" t="str">
        <f>IFERROR(VLOOKUP(ROW()-4,借支明细表!$C:$K,COLUMN()-10,0),"")</f>
        <v/>
      </c>
      <c r="Q46" s="112" t="str">
        <f>IFERROR(VLOOKUP(ROW()-4,借支明细表!$C:$K,COLUMN()-10,0),"")</f>
        <v/>
      </c>
      <c r="R46" s="112" t="str">
        <f>IFERROR(VLOOKUP(ROW()-4,借支明细表!$C:$K,COLUMN()-10,0),"")</f>
        <v/>
      </c>
      <c r="S46" s="112" t="str">
        <f>IFERROR(VLOOKUP(ROW()-4,借支明细表!$C:$K,COLUMN()-10,0),"")</f>
        <v/>
      </c>
    </row>
    <row r="47" customHeight="1" spans="12:19">
      <c r="L47" s="110" t="str">
        <f>IFERROR(VLOOKUP(ROW()-4,借支明细表!$C:$K,COLUMN()-10,0),"")</f>
        <v/>
      </c>
      <c r="M47" s="110" t="str">
        <f>IFERROR(VLOOKUP(ROW()-4,借支明细表!$C:$K,COLUMN()-10,0),"")</f>
        <v/>
      </c>
      <c r="N47" s="111" t="str">
        <f>IFERROR(VLOOKUP(ROW()-4,借支明细表!$C:$K,COLUMN()-9,0),"")</f>
        <v/>
      </c>
      <c r="O47" s="111"/>
      <c r="P47" s="112" t="str">
        <f>IFERROR(VLOOKUP(ROW()-4,借支明细表!$C:$K,COLUMN()-10,0),"")</f>
        <v/>
      </c>
      <c r="Q47" s="112" t="str">
        <f>IFERROR(VLOOKUP(ROW()-4,借支明细表!$C:$K,COLUMN()-10,0),"")</f>
        <v/>
      </c>
      <c r="R47" s="112" t="str">
        <f>IFERROR(VLOOKUP(ROW()-4,借支明细表!$C:$K,COLUMN()-10,0),"")</f>
        <v/>
      </c>
      <c r="S47" s="112" t="str">
        <f>IFERROR(VLOOKUP(ROW()-4,借支明细表!$C:$K,COLUMN()-10,0),"")</f>
        <v/>
      </c>
    </row>
    <row r="48" customHeight="1" spans="12:19">
      <c r="L48" s="110" t="str">
        <f>IFERROR(VLOOKUP(ROW()-4,借支明细表!$C:$K,COLUMN()-10,0),"")</f>
        <v/>
      </c>
      <c r="M48" s="110" t="str">
        <f>IFERROR(VLOOKUP(ROW()-4,借支明细表!$C:$K,COLUMN()-10,0),"")</f>
        <v/>
      </c>
      <c r="N48" s="111" t="str">
        <f>IFERROR(VLOOKUP(ROW()-4,借支明细表!$C:$K,COLUMN()-9,0),"")</f>
        <v/>
      </c>
      <c r="O48" s="111"/>
      <c r="P48" s="112" t="str">
        <f>IFERROR(VLOOKUP(ROW()-4,借支明细表!$C:$K,COLUMN()-10,0),"")</f>
        <v/>
      </c>
      <c r="Q48" s="112" t="str">
        <f>IFERROR(VLOOKUP(ROW()-4,借支明细表!$C:$K,COLUMN()-10,0),"")</f>
        <v/>
      </c>
      <c r="R48" s="112" t="str">
        <f>IFERROR(VLOOKUP(ROW()-4,借支明细表!$C:$K,COLUMN()-10,0),"")</f>
        <v/>
      </c>
      <c r="S48" s="112" t="str">
        <f>IFERROR(VLOOKUP(ROW()-4,借支明细表!$C:$K,COLUMN()-10,0),"")</f>
        <v/>
      </c>
    </row>
    <row r="49" customHeight="1" spans="12:19">
      <c r="L49" s="110" t="str">
        <f>IFERROR(VLOOKUP(ROW()-4,借支明细表!$C:$K,COLUMN()-10,0),"")</f>
        <v/>
      </c>
      <c r="M49" s="110" t="str">
        <f>IFERROR(VLOOKUP(ROW()-4,借支明细表!$C:$K,COLUMN()-10,0),"")</f>
        <v/>
      </c>
      <c r="N49" s="111" t="str">
        <f>IFERROR(VLOOKUP(ROW()-4,借支明细表!$C:$K,COLUMN()-9,0),"")</f>
        <v/>
      </c>
      <c r="O49" s="111"/>
      <c r="P49" s="112" t="str">
        <f>IFERROR(VLOOKUP(ROW()-4,借支明细表!$C:$K,COLUMN()-10,0),"")</f>
        <v/>
      </c>
      <c r="Q49" s="112" t="str">
        <f>IFERROR(VLOOKUP(ROW()-4,借支明细表!$C:$K,COLUMN()-10,0),"")</f>
        <v/>
      </c>
      <c r="R49" s="112" t="str">
        <f>IFERROR(VLOOKUP(ROW()-4,借支明细表!$C:$K,COLUMN()-10,0),"")</f>
        <v/>
      </c>
      <c r="S49" s="112" t="str">
        <f>IFERROR(VLOOKUP(ROW()-4,借支明细表!$C:$K,COLUMN()-10,0),"")</f>
        <v/>
      </c>
    </row>
    <row r="50" customHeight="1" spans="12:19">
      <c r="L50" s="110" t="str">
        <f>IFERROR(VLOOKUP(ROW()-4,借支明细表!$C:$K,COLUMN()-10,0),"")</f>
        <v/>
      </c>
      <c r="M50" s="110" t="str">
        <f>IFERROR(VLOOKUP(ROW()-4,借支明细表!$C:$K,COLUMN()-10,0),"")</f>
        <v/>
      </c>
      <c r="N50" s="111" t="str">
        <f>IFERROR(VLOOKUP(ROW()-4,借支明细表!$C:$K,COLUMN()-9,0),"")</f>
        <v/>
      </c>
      <c r="O50" s="111"/>
      <c r="P50" s="112" t="str">
        <f>IFERROR(VLOOKUP(ROW()-4,借支明细表!$C:$K,COLUMN()-10,0),"")</f>
        <v/>
      </c>
      <c r="Q50" s="112" t="str">
        <f>IFERROR(VLOOKUP(ROW()-4,借支明细表!$C:$K,COLUMN()-10,0),"")</f>
        <v/>
      </c>
      <c r="R50" s="112" t="str">
        <f>IFERROR(VLOOKUP(ROW()-4,借支明细表!$C:$K,COLUMN()-10,0),"")</f>
        <v/>
      </c>
      <c r="S50" s="112" t="str">
        <f>IFERROR(VLOOKUP(ROW()-4,借支明细表!$C:$K,COLUMN()-10,0),"")</f>
        <v/>
      </c>
    </row>
    <row r="51" customHeight="1" spans="12:19">
      <c r="L51" s="110" t="str">
        <f>IFERROR(VLOOKUP(ROW()-4,借支明细表!$C:$K,COLUMN()-10,0),"")</f>
        <v/>
      </c>
      <c r="M51" s="110" t="str">
        <f>IFERROR(VLOOKUP(ROW()-4,借支明细表!$C:$K,COLUMN()-10,0),"")</f>
        <v/>
      </c>
      <c r="N51" s="111" t="str">
        <f>IFERROR(VLOOKUP(ROW()-4,借支明细表!$C:$K,COLUMN()-9,0),"")</f>
        <v/>
      </c>
      <c r="O51" s="111"/>
      <c r="P51" s="112" t="str">
        <f>IFERROR(VLOOKUP(ROW()-4,借支明细表!$C:$K,COLUMN()-10,0),"")</f>
        <v/>
      </c>
      <c r="Q51" s="112" t="str">
        <f>IFERROR(VLOOKUP(ROW()-4,借支明细表!$C:$K,COLUMN()-10,0),"")</f>
        <v/>
      </c>
      <c r="R51" s="112" t="str">
        <f>IFERROR(VLOOKUP(ROW()-4,借支明细表!$C:$K,COLUMN()-10,0),"")</f>
        <v/>
      </c>
      <c r="S51" s="112" t="str">
        <f>IFERROR(VLOOKUP(ROW()-4,借支明细表!$C:$K,COLUMN()-10,0),"")</f>
        <v/>
      </c>
    </row>
    <row r="52" customHeight="1" spans="12:19">
      <c r="L52" s="110" t="str">
        <f>IFERROR(VLOOKUP(ROW()-4,借支明细表!$C:$K,COLUMN()-10,0),"")</f>
        <v/>
      </c>
      <c r="M52" s="110" t="str">
        <f>IFERROR(VLOOKUP(ROW()-4,借支明细表!$C:$K,COLUMN()-10,0),"")</f>
        <v/>
      </c>
      <c r="N52" s="111" t="str">
        <f>IFERROR(VLOOKUP(ROW()-4,借支明细表!$C:$K,COLUMN()-9,0),"")</f>
        <v/>
      </c>
      <c r="O52" s="111"/>
      <c r="P52" s="112" t="str">
        <f>IFERROR(VLOOKUP(ROW()-4,借支明细表!$C:$K,COLUMN()-10,0),"")</f>
        <v/>
      </c>
      <c r="Q52" s="112" t="str">
        <f>IFERROR(VLOOKUP(ROW()-4,借支明细表!$C:$K,COLUMN()-10,0),"")</f>
        <v/>
      </c>
      <c r="R52" s="112" t="str">
        <f>IFERROR(VLOOKUP(ROW()-4,借支明细表!$C:$K,COLUMN()-10,0),"")</f>
        <v/>
      </c>
      <c r="S52" s="112" t="str">
        <f>IFERROR(VLOOKUP(ROW()-4,借支明细表!$C:$K,COLUMN()-10,0),"")</f>
        <v/>
      </c>
    </row>
    <row r="53" customHeight="1" spans="12:19">
      <c r="L53" s="110" t="str">
        <f>IFERROR(VLOOKUP(ROW()-4,借支明细表!$C:$K,COLUMN()-10,0),"")</f>
        <v/>
      </c>
      <c r="M53" s="110" t="str">
        <f>IFERROR(VLOOKUP(ROW()-4,借支明细表!$C:$K,COLUMN()-10,0),"")</f>
        <v/>
      </c>
      <c r="N53" s="111" t="str">
        <f>IFERROR(VLOOKUP(ROW()-4,借支明细表!$C:$K,COLUMN()-9,0),"")</f>
        <v/>
      </c>
      <c r="O53" s="111"/>
      <c r="P53" s="112" t="str">
        <f>IFERROR(VLOOKUP(ROW()-4,借支明细表!$C:$K,COLUMN()-10,0),"")</f>
        <v/>
      </c>
      <c r="Q53" s="112" t="str">
        <f>IFERROR(VLOOKUP(ROW()-4,借支明细表!$C:$K,COLUMN()-10,0),"")</f>
        <v/>
      </c>
      <c r="R53" s="112" t="str">
        <f>IFERROR(VLOOKUP(ROW()-4,借支明细表!$C:$K,COLUMN()-10,0),"")</f>
        <v/>
      </c>
      <c r="S53" s="112" t="str">
        <f>IFERROR(VLOOKUP(ROW()-4,借支明细表!$C:$K,COLUMN()-10,0),"")</f>
        <v/>
      </c>
    </row>
    <row r="54" customHeight="1" spans="12:19">
      <c r="L54" s="110" t="str">
        <f>IFERROR(VLOOKUP(ROW()-4,借支明细表!$C:$K,COLUMN()-10,0),"")</f>
        <v/>
      </c>
      <c r="M54" s="110" t="str">
        <f>IFERROR(VLOOKUP(ROW()-4,借支明细表!$C:$K,COLUMN()-10,0),"")</f>
        <v/>
      </c>
      <c r="N54" s="111" t="str">
        <f>IFERROR(VLOOKUP(ROW()-4,借支明细表!$C:$K,COLUMN()-9,0),"")</f>
        <v/>
      </c>
      <c r="O54" s="111"/>
      <c r="P54" s="112" t="str">
        <f>IFERROR(VLOOKUP(ROW()-4,借支明细表!$C:$K,COLUMN()-10,0),"")</f>
        <v/>
      </c>
      <c r="Q54" s="112" t="str">
        <f>IFERROR(VLOOKUP(ROW()-4,借支明细表!$C:$K,COLUMN()-10,0),"")</f>
        <v/>
      </c>
      <c r="R54" s="112" t="str">
        <f>IFERROR(VLOOKUP(ROW()-4,借支明细表!$C:$K,COLUMN()-10,0),"")</f>
        <v/>
      </c>
      <c r="S54" s="112" t="str">
        <f>IFERROR(VLOOKUP(ROW()-4,借支明细表!$C:$K,COLUMN()-10,0),"")</f>
        <v/>
      </c>
    </row>
    <row r="55" customHeight="1" spans="12:19">
      <c r="L55" s="110" t="str">
        <f>IFERROR(VLOOKUP(ROW()-4,借支明细表!$C:$K,COLUMN()-10,0),"")</f>
        <v/>
      </c>
      <c r="M55" s="110" t="str">
        <f>IFERROR(VLOOKUP(ROW()-4,借支明细表!$C:$K,COLUMN()-10,0),"")</f>
        <v/>
      </c>
      <c r="N55" s="111" t="str">
        <f>IFERROR(VLOOKUP(ROW()-4,借支明细表!$C:$K,COLUMN()-9,0),"")</f>
        <v/>
      </c>
      <c r="O55" s="111"/>
      <c r="P55" s="112" t="str">
        <f>IFERROR(VLOOKUP(ROW()-4,借支明细表!$C:$K,COLUMN()-10,0),"")</f>
        <v/>
      </c>
      <c r="Q55" s="112" t="str">
        <f>IFERROR(VLOOKUP(ROW()-4,借支明细表!$C:$K,COLUMN()-10,0),"")</f>
        <v/>
      </c>
      <c r="R55" s="112" t="str">
        <f>IFERROR(VLOOKUP(ROW()-4,借支明细表!$C:$K,COLUMN()-10,0),"")</f>
        <v/>
      </c>
      <c r="S55" s="112" t="str">
        <f>IFERROR(VLOOKUP(ROW()-4,借支明细表!$C:$K,COLUMN()-10,0),"")</f>
        <v/>
      </c>
    </row>
    <row r="56" customHeight="1" spans="12:19">
      <c r="L56" s="110" t="str">
        <f>IFERROR(VLOOKUP(ROW()-4,借支明细表!$C:$K,COLUMN()-10,0),"")</f>
        <v/>
      </c>
      <c r="M56" s="110" t="str">
        <f>IFERROR(VLOOKUP(ROW()-4,借支明细表!$C:$K,COLUMN()-10,0),"")</f>
        <v/>
      </c>
      <c r="N56" s="111" t="str">
        <f>IFERROR(VLOOKUP(ROW()-4,借支明细表!$C:$K,COLUMN()-9,0),"")</f>
        <v/>
      </c>
      <c r="O56" s="111"/>
      <c r="P56" s="112" t="str">
        <f>IFERROR(VLOOKUP(ROW()-4,借支明细表!$C:$K,COLUMN()-10,0),"")</f>
        <v/>
      </c>
      <c r="Q56" s="112" t="str">
        <f>IFERROR(VLOOKUP(ROW()-4,借支明细表!$C:$K,COLUMN()-10,0),"")</f>
        <v/>
      </c>
      <c r="R56" s="112" t="str">
        <f>IFERROR(VLOOKUP(ROW()-4,借支明细表!$C:$K,COLUMN()-10,0),"")</f>
        <v/>
      </c>
      <c r="S56" s="112" t="str">
        <f>IFERROR(VLOOKUP(ROW()-4,借支明细表!$C:$K,COLUMN()-10,0),"")</f>
        <v/>
      </c>
    </row>
    <row r="57" customHeight="1" spans="12:19">
      <c r="L57" s="110" t="str">
        <f>IFERROR(VLOOKUP(ROW()-4,借支明细表!$C:$K,COLUMN()-10,0),"")</f>
        <v/>
      </c>
      <c r="M57" s="110" t="str">
        <f>IFERROR(VLOOKUP(ROW()-4,借支明细表!$C:$K,COLUMN()-10,0),"")</f>
        <v/>
      </c>
      <c r="N57" s="111" t="str">
        <f>IFERROR(VLOOKUP(ROW()-4,借支明细表!$C:$K,COLUMN()-9,0),"")</f>
        <v/>
      </c>
      <c r="O57" s="111"/>
      <c r="P57" s="112" t="str">
        <f>IFERROR(VLOOKUP(ROW()-4,借支明细表!$C:$K,COLUMN()-10,0),"")</f>
        <v/>
      </c>
      <c r="Q57" s="112" t="str">
        <f>IFERROR(VLOOKUP(ROW()-4,借支明细表!$C:$K,COLUMN()-10,0),"")</f>
        <v/>
      </c>
      <c r="R57" s="112" t="str">
        <f>IFERROR(VLOOKUP(ROW()-4,借支明细表!$C:$K,COLUMN()-10,0),"")</f>
        <v/>
      </c>
      <c r="S57" s="112" t="str">
        <f>IFERROR(VLOOKUP(ROW()-4,借支明细表!$C:$K,COLUMN()-10,0),"")</f>
        <v/>
      </c>
    </row>
    <row r="58" customHeight="1" spans="12:19">
      <c r="L58" s="110" t="str">
        <f>IFERROR(VLOOKUP(ROW()-4,借支明细表!$C:$K,COLUMN()-10,0),"")</f>
        <v/>
      </c>
      <c r="M58" s="110" t="str">
        <f>IFERROR(VLOOKUP(ROW()-4,借支明细表!$C:$K,COLUMN()-10,0),"")</f>
        <v/>
      </c>
      <c r="N58" s="111" t="str">
        <f>IFERROR(VLOOKUP(ROW()-4,借支明细表!$C:$K,COLUMN()-9,0),"")</f>
        <v/>
      </c>
      <c r="O58" s="111"/>
      <c r="P58" s="112" t="str">
        <f>IFERROR(VLOOKUP(ROW()-4,借支明细表!$C:$K,COLUMN()-10,0),"")</f>
        <v/>
      </c>
      <c r="Q58" s="112" t="str">
        <f>IFERROR(VLOOKUP(ROW()-4,借支明细表!$C:$K,COLUMN()-10,0),"")</f>
        <v/>
      </c>
      <c r="R58" s="112" t="str">
        <f>IFERROR(VLOOKUP(ROW()-4,借支明细表!$C:$K,COLUMN()-10,0),"")</f>
        <v/>
      </c>
      <c r="S58" s="112" t="str">
        <f>IFERROR(VLOOKUP(ROW()-4,借支明细表!$C:$K,COLUMN()-10,0),"")</f>
        <v/>
      </c>
    </row>
    <row r="59" customHeight="1" spans="12:19">
      <c r="L59" s="110" t="str">
        <f>IFERROR(VLOOKUP(ROW()-4,借支明细表!$C:$K,COLUMN()-10,0),"")</f>
        <v/>
      </c>
      <c r="M59" s="110" t="str">
        <f>IFERROR(VLOOKUP(ROW()-4,借支明细表!$C:$K,COLUMN()-10,0),"")</f>
        <v/>
      </c>
      <c r="N59" s="111" t="str">
        <f>IFERROR(VLOOKUP(ROW()-4,借支明细表!$C:$K,COLUMN()-9,0),"")</f>
        <v/>
      </c>
      <c r="O59" s="111"/>
      <c r="P59" s="112" t="str">
        <f>IFERROR(VLOOKUP(ROW()-4,借支明细表!$C:$K,COLUMN()-10,0),"")</f>
        <v/>
      </c>
      <c r="Q59" s="112" t="str">
        <f>IFERROR(VLOOKUP(ROW()-4,借支明细表!$C:$K,COLUMN()-10,0),"")</f>
        <v/>
      </c>
      <c r="R59" s="112" t="str">
        <f>IFERROR(VLOOKUP(ROW()-4,借支明细表!$C:$K,COLUMN()-10,0),"")</f>
        <v/>
      </c>
      <c r="S59" s="112" t="str">
        <f>IFERROR(VLOOKUP(ROW()-4,借支明细表!$C:$K,COLUMN()-10,0),"")</f>
        <v/>
      </c>
    </row>
    <row r="60" customHeight="1" spans="12:19">
      <c r="L60" s="110" t="str">
        <f>IFERROR(VLOOKUP(ROW()-4,借支明细表!$C:$K,COLUMN()-10,0),"")</f>
        <v/>
      </c>
      <c r="M60" s="110" t="str">
        <f>IFERROR(VLOOKUP(ROW()-4,借支明细表!$C:$K,COLUMN()-10,0),"")</f>
        <v/>
      </c>
      <c r="N60" s="111" t="str">
        <f>IFERROR(VLOOKUP(ROW()-4,借支明细表!$C:$K,COLUMN()-9,0),"")</f>
        <v/>
      </c>
      <c r="O60" s="111"/>
      <c r="P60" s="112" t="str">
        <f>IFERROR(VLOOKUP(ROW()-4,借支明细表!$C:$K,COLUMN()-10,0),"")</f>
        <v/>
      </c>
      <c r="Q60" s="112" t="str">
        <f>IFERROR(VLOOKUP(ROW()-4,借支明细表!$C:$K,COLUMN()-10,0),"")</f>
        <v/>
      </c>
      <c r="R60" s="112" t="str">
        <f>IFERROR(VLOOKUP(ROW()-4,借支明细表!$C:$K,COLUMN()-10,0),"")</f>
        <v/>
      </c>
      <c r="S60" s="112" t="str">
        <f>IFERROR(VLOOKUP(ROW()-4,借支明细表!$C:$K,COLUMN()-10,0),"")</f>
        <v/>
      </c>
    </row>
    <row r="61" customHeight="1" spans="12:19">
      <c r="L61" s="110" t="str">
        <f>IFERROR(VLOOKUP(ROW()-4,借支明细表!$C:$K,COLUMN()-10,0),"")</f>
        <v/>
      </c>
      <c r="M61" s="110" t="str">
        <f>IFERROR(VLOOKUP(ROW()-4,借支明细表!$C:$K,COLUMN()-10,0),"")</f>
        <v/>
      </c>
      <c r="N61" s="111" t="str">
        <f>IFERROR(VLOOKUP(ROW()-4,借支明细表!$C:$K,COLUMN()-9,0),"")</f>
        <v/>
      </c>
      <c r="O61" s="111"/>
      <c r="P61" s="112" t="str">
        <f>IFERROR(VLOOKUP(ROW()-4,借支明细表!$C:$K,COLUMN()-10,0),"")</f>
        <v/>
      </c>
      <c r="Q61" s="112" t="str">
        <f>IFERROR(VLOOKUP(ROW()-4,借支明细表!$C:$K,COLUMN()-10,0),"")</f>
        <v/>
      </c>
      <c r="R61" s="112" t="str">
        <f>IFERROR(VLOOKUP(ROW()-4,借支明细表!$C:$K,COLUMN()-10,0),"")</f>
        <v/>
      </c>
      <c r="S61" s="112" t="str">
        <f>IFERROR(VLOOKUP(ROW()-4,借支明细表!$C:$K,COLUMN()-10,0),"")</f>
        <v/>
      </c>
    </row>
    <row r="62" customHeight="1" spans="12:19">
      <c r="L62" s="110" t="str">
        <f>IFERROR(VLOOKUP(ROW()-4,借支明细表!$C:$K,COLUMN()-10,0),"")</f>
        <v/>
      </c>
      <c r="M62" s="110" t="str">
        <f>IFERROR(VLOOKUP(ROW()-4,借支明细表!$C:$K,COLUMN()-10,0),"")</f>
        <v/>
      </c>
      <c r="N62" s="111" t="str">
        <f>IFERROR(VLOOKUP(ROW()-4,借支明细表!$C:$K,COLUMN()-9,0),"")</f>
        <v/>
      </c>
      <c r="O62" s="111"/>
      <c r="P62" s="112" t="str">
        <f>IFERROR(VLOOKUP(ROW()-4,借支明细表!$C:$K,COLUMN()-10,0),"")</f>
        <v/>
      </c>
      <c r="Q62" s="112" t="str">
        <f>IFERROR(VLOOKUP(ROW()-4,借支明细表!$C:$K,COLUMN()-10,0),"")</f>
        <v/>
      </c>
      <c r="R62" s="112" t="str">
        <f>IFERROR(VLOOKUP(ROW()-4,借支明细表!$C:$K,COLUMN()-10,0),"")</f>
        <v/>
      </c>
      <c r="S62" s="112" t="str">
        <f>IFERROR(VLOOKUP(ROW()-4,借支明细表!$C:$K,COLUMN()-10,0),"")</f>
        <v/>
      </c>
    </row>
    <row r="63" customHeight="1" spans="12:19">
      <c r="L63" s="110" t="str">
        <f>IFERROR(VLOOKUP(ROW()-4,借支明细表!$C:$K,COLUMN()-10,0),"")</f>
        <v/>
      </c>
      <c r="M63" s="110" t="str">
        <f>IFERROR(VLOOKUP(ROW()-4,借支明细表!$C:$K,COLUMN()-10,0),"")</f>
        <v/>
      </c>
      <c r="N63" s="111" t="str">
        <f>IFERROR(VLOOKUP(ROW()-4,借支明细表!$C:$K,COLUMN()-9,0),"")</f>
        <v/>
      </c>
      <c r="O63" s="111"/>
      <c r="P63" s="112" t="str">
        <f>IFERROR(VLOOKUP(ROW()-4,借支明细表!$C:$K,COLUMN()-10,0),"")</f>
        <v/>
      </c>
      <c r="Q63" s="112" t="str">
        <f>IFERROR(VLOOKUP(ROW()-4,借支明细表!$C:$K,COLUMN()-10,0),"")</f>
        <v/>
      </c>
      <c r="R63" s="112" t="str">
        <f>IFERROR(VLOOKUP(ROW()-4,借支明细表!$C:$K,COLUMN()-10,0),"")</f>
        <v/>
      </c>
      <c r="S63" s="112" t="str">
        <f>IFERROR(VLOOKUP(ROW()-4,借支明细表!$C:$K,COLUMN()-10,0),"")</f>
        <v/>
      </c>
    </row>
    <row r="64" customHeight="1" spans="12:19">
      <c r="L64" s="110" t="str">
        <f>IFERROR(VLOOKUP(ROW()-4,借支明细表!$C:$K,COLUMN()-10,0),"")</f>
        <v/>
      </c>
      <c r="M64" s="110" t="str">
        <f>IFERROR(VLOOKUP(ROW()-4,借支明细表!$C:$K,COLUMN()-10,0),"")</f>
        <v/>
      </c>
      <c r="N64" s="111" t="str">
        <f>IFERROR(VLOOKUP(ROW()-4,借支明细表!$C:$K,COLUMN()-9,0),"")</f>
        <v/>
      </c>
      <c r="O64" s="111"/>
      <c r="P64" s="112" t="str">
        <f>IFERROR(VLOOKUP(ROW()-4,借支明细表!$C:$K,COLUMN()-10,0),"")</f>
        <v/>
      </c>
      <c r="Q64" s="112" t="str">
        <f>IFERROR(VLOOKUP(ROW()-4,借支明细表!$C:$K,COLUMN()-10,0),"")</f>
        <v/>
      </c>
      <c r="R64" s="112" t="str">
        <f>IFERROR(VLOOKUP(ROW()-4,借支明细表!$C:$K,COLUMN()-10,0),"")</f>
        <v/>
      </c>
      <c r="S64" s="112" t="str">
        <f>IFERROR(VLOOKUP(ROW()-4,借支明细表!$C:$K,COLUMN()-10,0),"")</f>
        <v/>
      </c>
    </row>
    <row r="65" customHeight="1" spans="12:19">
      <c r="L65" s="110" t="str">
        <f>IFERROR(VLOOKUP(ROW()-4,借支明细表!$C:$K,COLUMN()-10,0),"")</f>
        <v/>
      </c>
      <c r="M65" s="110" t="str">
        <f>IFERROR(VLOOKUP(ROW()-4,借支明细表!$C:$K,COLUMN()-10,0),"")</f>
        <v/>
      </c>
      <c r="N65" s="111" t="str">
        <f>IFERROR(VLOOKUP(ROW()-4,借支明细表!$C:$K,COLUMN()-9,0),"")</f>
        <v/>
      </c>
      <c r="O65" s="111"/>
      <c r="P65" s="112" t="str">
        <f>IFERROR(VLOOKUP(ROW()-4,借支明细表!$C:$K,COLUMN()-10,0),"")</f>
        <v/>
      </c>
      <c r="Q65" s="112" t="str">
        <f>IFERROR(VLOOKUP(ROW()-4,借支明细表!$C:$K,COLUMN()-10,0),"")</f>
        <v/>
      </c>
      <c r="R65" s="112" t="str">
        <f>IFERROR(VLOOKUP(ROW()-4,借支明细表!$C:$K,COLUMN()-10,0),"")</f>
        <v/>
      </c>
      <c r="S65" s="112" t="str">
        <f>IFERROR(VLOOKUP(ROW()-4,借支明细表!$C:$K,COLUMN()-10,0),"")</f>
        <v/>
      </c>
    </row>
    <row r="66" customHeight="1" spans="12:19">
      <c r="L66" s="110" t="str">
        <f>IFERROR(VLOOKUP(ROW()-4,借支明细表!$C:$K,COLUMN()-10,0),"")</f>
        <v/>
      </c>
      <c r="M66" s="110" t="str">
        <f>IFERROR(VLOOKUP(ROW()-4,借支明细表!$C:$K,COLUMN()-10,0),"")</f>
        <v/>
      </c>
      <c r="N66" s="111" t="str">
        <f>IFERROR(VLOOKUP(ROW()-4,借支明细表!$C:$K,COLUMN()-9,0),"")</f>
        <v/>
      </c>
      <c r="O66" s="111"/>
      <c r="P66" s="112" t="str">
        <f>IFERROR(VLOOKUP(ROW()-4,借支明细表!$C:$K,COLUMN()-10,0),"")</f>
        <v/>
      </c>
      <c r="Q66" s="112" t="str">
        <f>IFERROR(VLOOKUP(ROW()-4,借支明细表!$C:$K,COLUMN()-10,0),"")</f>
        <v/>
      </c>
      <c r="R66" s="112" t="str">
        <f>IFERROR(VLOOKUP(ROW()-4,借支明细表!$C:$K,COLUMN()-10,0),"")</f>
        <v/>
      </c>
      <c r="S66" s="112" t="str">
        <f>IFERROR(VLOOKUP(ROW()-4,借支明细表!$C:$K,COLUMN()-10,0),"")</f>
        <v/>
      </c>
    </row>
    <row r="67" customHeight="1" spans="12:19">
      <c r="L67" s="110" t="str">
        <f>IFERROR(VLOOKUP(ROW()-4,借支明细表!$C:$K,COLUMN()-10,0),"")</f>
        <v/>
      </c>
      <c r="M67" s="110" t="str">
        <f>IFERROR(VLOOKUP(ROW()-4,借支明细表!$C:$K,COLUMN()-10,0),"")</f>
        <v/>
      </c>
      <c r="N67" s="111" t="str">
        <f>IFERROR(VLOOKUP(ROW()-4,借支明细表!$C:$K,COLUMN()-9,0),"")</f>
        <v/>
      </c>
      <c r="O67" s="111"/>
      <c r="P67" s="112" t="str">
        <f>IFERROR(VLOOKUP(ROW()-4,借支明细表!$C:$K,COLUMN()-10,0),"")</f>
        <v/>
      </c>
      <c r="Q67" s="112" t="str">
        <f>IFERROR(VLOOKUP(ROW()-4,借支明细表!$C:$K,COLUMN()-10,0),"")</f>
        <v/>
      </c>
      <c r="R67" s="112" t="str">
        <f>IFERROR(VLOOKUP(ROW()-4,借支明细表!$C:$K,COLUMN()-10,0),"")</f>
        <v/>
      </c>
      <c r="S67" s="112" t="str">
        <f>IFERROR(VLOOKUP(ROW()-4,借支明细表!$C:$K,COLUMN()-10,0),"")</f>
        <v/>
      </c>
    </row>
    <row r="68" customHeight="1" spans="12:19">
      <c r="L68" s="110" t="str">
        <f>IFERROR(VLOOKUP(ROW()-4,借支明细表!$C:$K,COLUMN()-10,0),"")</f>
        <v/>
      </c>
      <c r="M68" s="110" t="str">
        <f>IFERROR(VLOOKUP(ROW()-4,借支明细表!$C:$K,COLUMN()-10,0),"")</f>
        <v/>
      </c>
      <c r="N68" s="111" t="str">
        <f>IFERROR(VLOOKUP(ROW()-4,借支明细表!$C:$K,COLUMN()-9,0),"")</f>
        <v/>
      </c>
      <c r="O68" s="111"/>
      <c r="P68" s="112" t="str">
        <f>IFERROR(VLOOKUP(ROW()-4,借支明细表!$C:$K,COLUMN()-10,0),"")</f>
        <v/>
      </c>
      <c r="Q68" s="112" t="str">
        <f>IFERROR(VLOOKUP(ROW()-4,借支明细表!$C:$K,COLUMN()-10,0),"")</f>
        <v/>
      </c>
      <c r="R68" s="112" t="str">
        <f>IFERROR(VLOOKUP(ROW()-4,借支明细表!$C:$K,COLUMN()-10,0),"")</f>
        <v/>
      </c>
      <c r="S68" s="112" t="str">
        <f>IFERROR(VLOOKUP(ROW()-4,借支明细表!$C:$K,COLUMN()-10,0),"")</f>
        <v/>
      </c>
    </row>
    <row r="69" customHeight="1" spans="12:19">
      <c r="L69" s="110" t="str">
        <f>IFERROR(VLOOKUP(ROW()-4,借支明细表!$C:$K,COLUMN()-10,0),"")</f>
        <v/>
      </c>
      <c r="M69" s="110" t="str">
        <f>IFERROR(VLOOKUP(ROW()-4,借支明细表!$C:$K,COLUMN()-10,0),"")</f>
        <v/>
      </c>
      <c r="N69" s="111" t="str">
        <f>IFERROR(VLOOKUP(ROW()-4,借支明细表!$C:$K,COLUMN()-9,0),"")</f>
        <v/>
      </c>
      <c r="O69" s="111"/>
      <c r="P69" s="112" t="str">
        <f>IFERROR(VLOOKUP(ROW()-4,借支明细表!$C:$K,COLUMN()-10,0),"")</f>
        <v/>
      </c>
      <c r="Q69" s="112" t="str">
        <f>IFERROR(VLOOKUP(ROW()-4,借支明细表!$C:$K,COLUMN()-10,0),"")</f>
        <v/>
      </c>
      <c r="R69" s="112" t="str">
        <f>IFERROR(VLOOKUP(ROW()-4,借支明细表!$C:$K,COLUMN()-10,0),"")</f>
        <v/>
      </c>
      <c r="S69" s="112" t="str">
        <f>IFERROR(VLOOKUP(ROW()-4,借支明细表!$C:$K,COLUMN()-10,0),"")</f>
        <v/>
      </c>
    </row>
    <row r="70" customHeight="1" spans="12:19">
      <c r="L70" s="110" t="str">
        <f>IFERROR(VLOOKUP(ROW()-4,借支明细表!$C:$K,COLUMN()-10,0),"")</f>
        <v/>
      </c>
      <c r="M70" s="110" t="str">
        <f>IFERROR(VLOOKUP(ROW()-4,借支明细表!$C:$K,COLUMN()-10,0),"")</f>
        <v/>
      </c>
      <c r="N70" s="111" t="str">
        <f>IFERROR(VLOOKUP(ROW()-4,借支明细表!$C:$K,COLUMN()-9,0),"")</f>
        <v/>
      </c>
      <c r="O70" s="111"/>
      <c r="P70" s="112" t="str">
        <f>IFERROR(VLOOKUP(ROW()-4,借支明细表!$C:$K,COLUMN()-10,0),"")</f>
        <v/>
      </c>
      <c r="Q70" s="112" t="str">
        <f>IFERROR(VLOOKUP(ROW()-4,借支明细表!$C:$K,COLUMN()-10,0),"")</f>
        <v/>
      </c>
      <c r="R70" s="112" t="str">
        <f>IFERROR(VLOOKUP(ROW()-4,借支明细表!$C:$K,COLUMN()-10,0),"")</f>
        <v/>
      </c>
      <c r="S70" s="112" t="str">
        <f>IFERROR(VLOOKUP(ROW()-4,借支明细表!$C:$K,COLUMN()-10,0),"")</f>
        <v/>
      </c>
    </row>
    <row r="71" customHeight="1" spans="12:19">
      <c r="L71" s="110" t="str">
        <f>IFERROR(VLOOKUP(ROW()-4,借支明细表!$C:$K,COLUMN()-10,0),"")</f>
        <v/>
      </c>
      <c r="M71" s="110" t="str">
        <f>IFERROR(VLOOKUP(ROW()-4,借支明细表!$C:$K,COLUMN()-10,0),"")</f>
        <v/>
      </c>
      <c r="N71" s="111" t="str">
        <f>IFERROR(VLOOKUP(ROW()-4,借支明细表!$C:$K,COLUMN()-9,0),"")</f>
        <v/>
      </c>
      <c r="O71" s="111"/>
      <c r="P71" s="112" t="str">
        <f>IFERROR(VLOOKUP(ROW()-4,借支明细表!$C:$K,COLUMN()-10,0),"")</f>
        <v/>
      </c>
      <c r="Q71" s="112" t="str">
        <f>IFERROR(VLOOKUP(ROW()-4,借支明细表!$C:$K,COLUMN()-10,0),"")</f>
        <v/>
      </c>
      <c r="R71" s="112" t="str">
        <f>IFERROR(VLOOKUP(ROW()-4,借支明细表!$C:$K,COLUMN()-10,0),"")</f>
        <v/>
      </c>
      <c r="S71" s="112" t="str">
        <f>IFERROR(VLOOKUP(ROW()-4,借支明细表!$C:$K,COLUMN()-10,0),"")</f>
        <v/>
      </c>
    </row>
    <row r="72" customHeight="1" spans="12:19">
      <c r="L72" s="110" t="str">
        <f>IFERROR(VLOOKUP(ROW()-4,借支明细表!$C:$K,COLUMN()-10,0),"")</f>
        <v/>
      </c>
      <c r="M72" s="110" t="str">
        <f>IFERROR(VLOOKUP(ROW()-4,借支明细表!$C:$K,COLUMN()-10,0),"")</f>
        <v/>
      </c>
      <c r="N72" s="111" t="str">
        <f>IFERROR(VLOOKUP(ROW()-4,借支明细表!$C:$K,COLUMN()-9,0),"")</f>
        <v/>
      </c>
      <c r="O72" s="111"/>
      <c r="P72" s="112" t="str">
        <f>IFERROR(VLOOKUP(ROW()-4,借支明细表!$C:$K,COLUMN()-10,0),"")</f>
        <v/>
      </c>
      <c r="Q72" s="112" t="str">
        <f>IFERROR(VLOOKUP(ROW()-4,借支明细表!$C:$K,COLUMN()-10,0),"")</f>
        <v/>
      </c>
      <c r="R72" s="112" t="str">
        <f>IFERROR(VLOOKUP(ROW()-4,借支明细表!$C:$K,COLUMN()-10,0),"")</f>
        <v/>
      </c>
      <c r="S72" s="112" t="str">
        <f>IFERROR(VLOOKUP(ROW()-4,借支明细表!$C:$K,COLUMN()-10,0),"")</f>
        <v/>
      </c>
    </row>
    <row r="73" customHeight="1" spans="12:19">
      <c r="L73" s="110" t="str">
        <f>IFERROR(VLOOKUP(ROW()-4,借支明细表!$C:$K,COLUMN()-10,0),"")</f>
        <v/>
      </c>
      <c r="M73" s="110" t="str">
        <f>IFERROR(VLOOKUP(ROW()-4,借支明细表!$C:$K,COLUMN()-10,0),"")</f>
        <v/>
      </c>
      <c r="N73" s="111" t="str">
        <f>IFERROR(VLOOKUP(ROW()-4,借支明细表!$C:$K,COLUMN()-9,0),"")</f>
        <v/>
      </c>
      <c r="O73" s="111"/>
      <c r="P73" s="112" t="str">
        <f>IFERROR(VLOOKUP(ROW()-4,借支明细表!$C:$K,COLUMN()-10,0),"")</f>
        <v/>
      </c>
      <c r="Q73" s="112" t="str">
        <f>IFERROR(VLOOKUP(ROW()-4,借支明细表!$C:$K,COLUMN()-10,0),"")</f>
        <v/>
      </c>
      <c r="R73" s="112" t="str">
        <f>IFERROR(VLOOKUP(ROW()-4,借支明细表!$C:$K,COLUMN()-10,0),"")</f>
        <v/>
      </c>
      <c r="S73" s="112" t="str">
        <f>IFERROR(VLOOKUP(ROW()-4,借支明细表!$C:$K,COLUMN()-10,0),"")</f>
        <v/>
      </c>
    </row>
    <row r="74" customHeight="1" spans="12:19">
      <c r="L74" s="110" t="str">
        <f>IFERROR(VLOOKUP(ROW()-4,借支明细表!$C:$K,COLUMN()-10,0),"")</f>
        <v/>
      </c>
      <c r="M74" s="110" t="str">
        <f>IFERROR(VLOOKUP(ROW()-4,借支明细表!$C:$K,COLUMN()-10,0),"")</f>
        <v/>
      </c>
      <c r="N74" s="111" t="str">
        <f>IFERROR(VLOOKUP(ROW()-4,借支明细表!$C:$K,COLUMN()-9,0),"")</f>
        <v/>
      </c>
      <c r="O74" s="111"/>
      <c r="P74" s="112" t="str">
        <f>IFERROR(VLOOKUP(ROW()-4,借支明细表!$C:$K,COLUMN()-10,0),"")</f>
        <v/>
      </c>
      <c r="Q74" s="112" t="str">
        <f>IFERROR(VLOOKUP(ROW()-4,借支明细表!$C:$K,COLUMN()-10,0),"")</f>
        <v/>
      </c>
      <c r="R74" s="112" t="str">
        <f>IFERROR(VLOOKUP(ROW()-4,借支明细表!$C:$K,COLUMN()-10,0),"")</f>
        <v/>
      </c>
      <c r="S74" s="112" t="str">
        <f>IFERROR(VLOOKUP(ROW()-4,借支明细表!$C:$K,COLUMN()-10,0),"")</f>
        <v/>
      </c>
    </row>
    <row r="75" customHeight="1" spans="12:19">
      <c r="L75" s="110" t="str">
        <f>IFERROR(VLOOKUP(ROW()-4,借支明细表!$C:$K,COLUMN()-10,0),"")</f>
        <v/>
      </c>
      <c r="M75" s="110" t="str">
        <f>IFERROR(VLOOKUP(ROW()-4,借支明细表!$C:$K,COLUMN()-10,0),"")</f>
        <v/>
      </c>
      <c r="N75" s="111" t="str">
        <f>IFERROR(VLOOKUP(ROW()-4,借支明细表!$C:$K,COLUMN()-9,0),"")</f>
        <v/>
      </c>
      <c r="O75" s="111"/>
      <c r="P75" s="112" t="str">
        <f>IFERROR(VLOOKUP(ROW()-4,借支明细表!$C:$K,COLUMN()-10,0),"")</f>
        <v/>
      </c>
      <c r="Q75" s="112" t="str">
        <f>IFERROR(VLOOKUP(ROW()-4,借支明细表!$C:$K,COLUMN()-10,0),"")</f>
        <v/>
      </c>
      <c r="R75" s="112" t="str">
        <f>IFERROR(VLOOKUP(ROW()-4,借支明细表!$C:$K,COLUMN()-10,0),"")</f>
        <v/>
      </c>
      <c r="S75" s="112" t="str">
        <f>IFERROR(VLOOKUP(ROW()-4,借支明细表!$C:$K,COLUMN()-10,0),"")</f>
        <v/>
      </c>
    </row>
    <row r="76" customHeight="1" spans="12:19">
      <c r="L76" s="110" t="str">
        <f>IFERROR(VLOOKUP(ROW()-4,借支明细表!$C:$K,COLUMN()-10,0),"")</f>
        <v/>
      </c>
      <c r="M76" s="110" t="str">
        <f>IFERROR(VLOOKUP(ROW()-4,借支明细表!$C:$K,COLUMN()-10,0),"")</f>
        <v/>
      </c>
      <c r="N76" s="111" t="str">
        <f>IFERROR(VLOOKUP(ROW()-4,借支明细表!$C:$K,COLUMN()-9,0),"")</f>
        <v/>
      </c>
      <c r="O76" s="111"/>
      <c r="P76" s="112" t="str">
        <f>IFERROR(VLOOKUP(ROW()-4,借支明细表!$C:$K,COLUMN()-10,0),"")</f>
        <v/>
      </c>
      <c r="Q76" s="112" t="str">
        <f>IFERROR(VLOOKUP(ROW()-4,借支明细表!$C:$K,COLUMN()-10,0),"")</f>
        <v/>
      </c>
      <c r="R76" s="112" t="str">
        <f>IFERROR(VLOOKUP(ROW()-4,借支明细表!$C:$K,COLUMN()-10,0),"")</f>
        <v/>
      </c>
      <c r="S76" s="112" t="str">
        <f>IFERROR(VLOOKUP(ROW()-4,借支明细表!$C:$K,COLUMN()-10,0),"")</f>
        <v/>
      </c>
    </row>
    <row r="77" customHeight="1" spans="12:19">
      <c r="L77" s="110" t="str">
        <f>IFERROR(VLOOKUP(ROW()-4,借支明细表!$C:$K,COLUMN()-10,0),"")</f>
        <v/>
      </c>
      <c r="M77" s="110" t="str">
        <f>IFERROR(VLOOKUP(ROW()-4,借支明细表!$C:$K,COLUMN()-10,0),"")</f>
        <v/>
      </c>
      <c r="N77" s="111" t="str">
        <f>IFERROR(VLOOKUP(ROW()-4,借支明细表!$C:$K,COLUMN()-9,0),"")</f>
        <v/>
      </c>
      <c r="O77" s="111"/>
      <c r="P77" s="112" t="str">
        <f>IFERROR(VLOOKUP(ROW()-4,借支明细表!$C:$K,COLUMN()-10,0),"")</f>
        <v/>
      </c>
      <c r="Q77" s="112" t="str">
        <f>IFERROR(VLOOKUP(ROW()-4,借支明细表!$C:$K,COLUMN()-10,0),"")</f>
        <v/>
      </c>
      <c r="R77" s="112" t="str">
        <f>IFERROR(VLOOKUP(ROW()-4,借支明细表!$C:$K,COLUMN()-10,0),"")</f>
        <v/>
      </c>
      <c r="S77" s="112" t="str">
        <f>IFERROR(VLOOKUP(ROW()-4,借支明细表!$C:$K,COLUMN()-10,0),"")</f>
        <v/>
      </c>
    </row>
    <row r="78" customHeight="1" spans="12:19">
      <c r="L78" s="110" t="str">
        <f>IFERROR(VLOOKUP(ROW()-4,借支明细表!$C:$K,COLUMN()-10,0),"")</f>
        <v/>
      </c>
      <c r="M78" s="110" t="str">
        <f>IFERROR(VLOOKUP(ROW()-4,借支明细表!$C:$K,COLUMN()-10,0),"")</f>
        <v/>
      </c>
      <c r="N78" s="111" t="str">
        <f>IFERROR(VLOOKUP(ROW()-4,借支明细表!$C:$K,COLUMN()-9,0),"")</f>
        <v/>
      </c>
      <c r="O78" s="111"/>
      <c r="P78" s="112" t="str">
        <f>IFERROR(VLOOKUP(ROW()-4,借支明细表!$C:$K,COLUMN()-10,0),"")</f>
        <v/>
      </c>
      <c r="Q78" s="112" t="str">
        <f>IFERROR(VLOOKUP(ROW()-4,借支明细表!$C:$K,COLUMN()-10,0),"")</f>
        <v/>
      </c>
      <c r="R78" s="112" t="str">
        <f>IFERROR(VLOOKUP(ROW()-4,借支明细表!$C:$K,COLUMN()-10,0),"")</f>
        <v/>
      </c>
      <c r="S78" s="112" t="str">
        <f>IFERROR(VLOOKUP(ROW()-4,借支明细表!$C:$K,COLUMN()-10,0),"")</f>
        <v/>
      </c>
    </row>
    <row r="79" customHeight="1" spans="12:19">
      <c r="L79" s="110" t="str">
        <f>IFERROR(VLOOKUP(ROW()-4,借支明细表!$C:$K,COLUMN()-10,0),"")</f>
        <v/>
      </c>
      <c r="M79" s="110" t="str">
        <f>IFERROR(VLOOKUP(ROW()-4,借支明细表!$C:$K,COLUMN()-10,0),"")</f>
        <v/>
      </c>
      <c r="N79" s="111" t="str">
        <f>IFERROR(VLOOKUP(ROW()-4,借支明细表!$C:$K,COLUMN()-9,0),"")</f>
        <v/>
      </c>
      <c r="O79" s="111"/>
      <c r="P79" s="112" t="str">
        <f>IFERROR(VLOOKUP(ROW()-4,借支明细表!$C:$K,COLUMN()-10,0),"")</f>
        <v/>
      </c>
      <c r="Q79" s="112" t="str">
        <f>IFERROR(VLOOKUP(ROW()-4,借支明细表!$C:$K,COLUMN()-10,0),"")</f>
        <v/>
      </c>
      <c r="R79" s="112" t="str">
        <f>IFERROR(VLOOKUP(ROW()-4,借支明细表!$C:$K,COLUMN()-10,0),"")</f>
        <v/>
      </c>
      <c r="S79" s="112" t="str">
        <f>IFERROR(VLOOKUP(ROW()-4,借支明细表!$C:$K,COLUMN()-10,0),"")</f>
        <v/>
      </c>
    </row>
    <row r="80" customHeight="1" spans="12:19">
      <c r="L80" s="110" t="str">
        <f>IFERROR(VLOOKUP(ROW()-4,借支明细表!$C:$K,COLUMN()-10,0),"")</f>
        <v/>
      </c>
      <c r="M80" s="110" t="str">
        <f>IFERROR(VLOOKUP(ROW()-4,借支明细表!$C:$K,COLUMN()-10,0),"")</f>
        <v/>
      </c>
      <c r="N80" s="111" t="str">
        <f>IFERROR(VLOOKUP(ROW()-4,借支明细表!$C:$K,COLUMN()-9,0),"")</f>
        <v/>
      </c>
      <c r="O80" s="111"/>
      <c r="P80" s="112" t="str">
        <f>IFERROR(VLOOKUP(ROW()-4,借支明细表!$C:$K,COLUMN()-10,0),"")</f>
        <v/>
      </c>
      <c r="Q80" s="112" t="str">
        <f>IFERROR(VLOOKUP(ROW()-4,借支明细表!$C:$K,COLUMN()-10,0),"")</f>
        <v/>
      </c>
      <c r="R80" s="112" t="str">
        <f>IFERROR(VLOOKUP(ROW()-4,借支明细表!$C:$K,COLUMN()-10,0),"")</f>
        <v/>
      </c>
      <c r="S80" s="112" t="str">
        <f>IFERROR(VLOOKUP(ROW()-4,借支明细表!$C:$K,COLUMN()-10,0),"")</f>
        <v/>
      </c>
    </row>
    <row r="81" customHeight="1" spans="12:19">
      <c r="L81" s="110" t="str">
        <f>IFERROR(VLOOKUP(ROW()-4,借支明细表!$C:$K,COLUMN()-10,0),"")</f>
        <v/>
      </c>
      <c r="M81" s="110" t="str">
        <f>IFERROR(VLOOKUP(ROW()-4,借支明细表!$C:$K,COLUMN()-10,0),"")</f>
        <v/>
      </c>
      <c r="N81" s="111" t="str">
        <f>IFERROR(VLOOKUP(ROW()-4,借支明细表!$C:$K,COLUMN()-9,0),"")</f>
        <v/>
      </c>
      <c r="O81" s="111"/>
      <c r="P81" s="112" t="str">
        <f>IFERROR(VLOOKUP(ROW()-4,借支明细表!$C:$K,COLUMN()-10,0),"")</f>
        <v/>
      </c>
      <c r="Q81" s="112" t="str">
        <f>IFERROR(VLOOKUP(ROW()-4,借支明细表!$C:$K,COLUMN()-10,0),"")</f>
        <v/>
      </c>
      <c r="R81" s="112" t="str">
        <f>IFERROR(VLOOKUP(ROW()-4,借支明细表!$C:$K,COLUMN()-10,0),"")</f>
        <v/>
      </c>
      <c r="S81" s="112" t="str">
        <f>IFERROR(VLOOKUP(ROW()-4,借支明细表!$C:$K,COLUMN()-10,0),"")</f>
        <v/>
      </c>
    </row>
    <row r="82" customHeight="1" spans="12:19">
      <c r="L82" s="110" t="str">
        <f>IFERROR(VLOOKUP(ROW()-4,借支明细表!$C:$K,COLUMN()-10,0),"")</f>
        <v/>
      </c>
      <c r="M82" s="110" t="str">
        <f>IFERROR(VLOOKUP(ROW()-4,借支明细表!$C:$K,COLUMN()-10,0),"")</f>
        <v/>
      </c>
      <c r="N82" s="111" t="str">
        <f>IFERROR(VLOOKUP(ROW()-4,借支明细表!$C:$K,COLUMN()-9,0),"")</f>
        <v/>
      </c>
      <c r="O82" s="111"/>
      <c r="P82" s="112" t="str">
        <f>IFERROR(VLOOKUP(ROW()-4,借支明细表!$C:$K,COLUMN()-10,0),"")</f>
        <v/>
      </c>
      <c r="Q82" s="112" t="str">
        <f>IFERROR(VLOOKUP(ROW()-4,借支明细表!$C:$K,COLUMN()-10,0),"")</f>
        <v/>
      </c>
      <c r="R82" s="112" t="str">
        <f>IFERROR(VLOOKUP(ROW()-4,借支明细表!$C:$K,COLUMN()-10,0),"")</f>
        <v/>
      </c>
      <c r="S82" s="112" t="str">
        <f>IFERROR(VLOOKUP(ROW()-4,借支明细表!$C:$K,COLUMN()-10,0),"")</f>
        <v/>
      </c>
    </row>
    <row r="83" customHeight="1" spans="12:19">
      <c r="L83" s="110" t="str">
        <f>IFERROR(VLOOKUP(ROW()-4,借支明细表!$C:$K,COLUMN()-10,0),"")</f>
        <v/>
      </c>
      <c r="M83" s="110" t="str">
        <f>IFERROR(VLOOKUP(ROW()-4,借支明细表!$C:$K,COLUMN()-10,0),"")</f>
        <v/>
      </c>
      <c r="N83" s="111" t="str">
        <f>IFERROR(VLOOKUP(ROW()-4,借支明细表!$C:$K,COLUMN()-9,0),"")</f>
        <v/>
      </c>
      <c r="O83" s="111"/>
      <c r="P83" s="112" t="str">
        <f>IFERROR(VLOOKUP(ROW()-4,借支明细表!$C:$K,COLUMN()-10,0),"")</f>
        <v/>
      </c>
      <c r="Q83" s="112" t="str">
        <f>IFERROR(VLOOKUP(ROW()-4,借支明细表!$C:$K,COLUMN()-10,0),"")</f>
        <v/>
      </c>
      <c r="R83" s="112" t="str">
        <f>IFERROR(VLOOKUP(ROW()-4,借支明细表!$C:$K,COLUMN()-10,0),"")</f>
        <v/>
      </c>
      <c r="S83" s="112" t="str">
        <f>IFERROR(VLOOKUP(ROW()-4,借支明细表!$C:$K,COLUMN()-10,0),"")</f>
        <v/>
      </c>
    </row>
    <row r="84" customHeight="1" spans="12:19">
      <c r="L84" s="110" t="str">
        <f>IFERROR(VLOOKUP(ROW()-4,借支明细表!$C:$K,COLUMN()-10,0),"")</f>
        <v/>
      </c>
      <c r="M84" s="110" t="str">
        <f>IFERROR(VLOOKUP(ROW()-4,借支明细表!$C:$K,COLUMN()-10,0),"")</f>
        <v/>
      </c>
      <c r="N84" s="111" t="str">
        <f>IFERROR(VLOOKUP(ROW()-4,借支明细表!$C:$K,COLUMN()-9,0),"")</f>
        <v/>
      </c>
      <c r="O84" s="111"/>
      <c r="P84" s="112" t="str">
        <f>IFERROR(VLOOKUP(ROW()-4,借支明细表!$C:$K,COLUMN()-10,0),"")</f>
        <v/>
      </c>
      <c r="Q84" s="112" t="str">
        <f>IFERROR(VLOOKUP(ROW()-4,借支明细表!$C:$K,COLUMN()-10,0),"")</f>
        <v/>
      </c>
      <c r="R84" s="112" t="str">
        <f>IFERROR(VLOOKUP(ROW()-4,借支明细表!$C:$K,COLUMN()-10,0),"")</f>
        <v/>
      </c>
      <c r="S84" s="112" t="str">
        <f>IFERROR(VLOOKUP(ROW()-4,借支明细表!$C:$K,COLUMN()-10,0),"")</f>
        <v/>
      </c>
    </row>
    <row r="85" customHeight="1" spans="12:19">
      <c r="L85" s="110" t="str">
        <f>IFERROR(VLOOKUP(ROW()-4,借支明细表!$C:$K,COLUMN()-10,0),"")</f>
        <v/>
      </c>
      <c r="M85" s="110" t="str">
        <f>IFERROR(VLOOKUP(ROW()-4,借支明细表!$C:$K,COLUMN()-10,0),"")</f>
        <v/>
      </c>
      <c r="N85" s="111" t="str">
        <f>IFERROR(VLOOKUP(ROW()-4,借支明细表!$C:$K,COLUMN()-9,0),"")</f>
        <v/>
      </c>
      <c r="O85" s="111"/>
      <c r="P85" s="112" t="str">
        <f>IFERROR(VLOOKUP(ROW()-4,借支明细表!$C:$K,COLUMN()-10,0),"")</f>
        <v/>
      </c>
      <c r="Q85" s="112" t="str">
        <f>IFERROR(VLOOKUP(ROW()-4,借支明细表!$C:$K,COLUMN()-10,0),"")</f>
        <v/>
      </c>
      <c r="R85" s="112" t="str">
        <f>IFERROR(VLOOKUP(ROW()-4,借支明细表!$C:$K,COLUMN()-10,0),"")</f>
        <v/>
      </c>
      <c r="S85" s="112" t="str">
        <f>IFERROR(VLOOKUP(ROW()-4,借支明细表!$C:$K,COLUMN()-10,0),"")</f>
        <v/>
      </c>
    </row>
    <row r="86" customHeight="1" spans="12:19">
      <c r="L86" s="110" t="str">
        <f>IFERROR(VLOOKUP(ROW()-4,借支明细表!$C:$K,COLUMN()-10,0),"")</f>
        <v/>
      </c>
      <c r="M86" s="110" t="str">
        <f>IFERROR(VLOOKUP(ROW()-4,借支明细表!$C:$K,COLUMN()-10,0),"")</f>
        <v/>
      </c>
      <c r="N86" s="111" t="str">
        <f>IFERROR(VLOOKUP(ROW()-4,借支明细表!$C:$K,COLUMN()-9,0),"")</f>
        <v/>
      </c>
      <c r="O86" s="111"/>
      <c r="P86" s="112" t="str">
        <f>IFERROR(VLOOKUP(ROW()-4,借支明细表!$C:$K,COLUMN()-10,0),"")</f>
        <v/>
      </c>
      <c r="Q86" s="112" t="str">
        <f>IFERROR(VLOOKUP(ROW()-4,借支明细表!$C:$K,COLUMN()-10,0),"")</f>
        <v/>
      </c>
      <c r="R86" s="112" t="str">
        <f>IFERROR(VLOOKUP(ROW()-4,借支明细表!$C:$K,COLUMN()-10,0),"")</f>
        <v/>
      </c>
      <c r="S86" s="112" t="str">
        <f>IFERROR(VLOOKUP(ROW()-4,借支明细表!$C:$K,COLUMN()-10,0),"")</f>
        <v/>
      </c>
    </row>
    <row r="87" customHeight="1" spans="12:19">
      <c r="L87" s="110" t="str">
        <f>IFERROR(VLOOKUP(ROW()-4,借支明细表!$C:$K,COLUMN()-10,0),"")</f>
        <v/>
      </c>
      <c r="M87" s="110" t="str">
        <f>IFERROR(VLOOKUP(ROW()-4,借支明细表!$C:$K,COLUMN()-10,0),"")</f>
        <v/>
      </c>
      <c r="N87" s="111" t="str">
        <f>IFERROR(VLOOKUP(ROW()-4,借支明细表!$C:$K,COLUMN()-9,0),"")</f>
        <v/>
      </c>
      <c r="O87" s="111"/>
      <c r="P87" s="112" t="str">
        <f>IFERROR(VLOOKUP(ROW()-4,借支明细表!$C:$K,COLUMN()-10,0),"")</f>
        <v/>
      </c>
      <c r="Q87" s="112" t="str">
        <f>IFERROR(VLOOKUP(ROW()-4,借支明细表!$C:$K,COLUMN()-10,0),"")</f>
        <v/>
      </c>
      <c r="R87" s="112" t="str">
        <f>IFERROR(VLOOKUP(ROW()-4,借支明细表!$C:$K,COLUMN()-10,0),"")</f>
        <v/>
      </c>
      <c r="S87" s="112" t="str">
        <f>IFERROR(VLOOKUP(ROW()-4,借支明细表!$C:$K,COLUMN()-10,0),"")</f>
        <v/>
      </c>
    </row>
    <row r="88" customHeight="1" spans="12:19">
      <c r="L88" s="110" t="str">
        <f>IFERROR(VLOOKUP(ROW()-4,借支明细表!$C:$K,COLUMN()-10,0),"")</f>
        <v/>
      </c>
      <c r="M88" s="110" t="str">
        <f>IFERROR(VLOOKUP(ROW()-4,借支明细表!$C:$K,COLUMN()-10,0),"")</f>
        <v/>
      </c>
      <c r="N88" s="111" t="str">
        <f>IFERROR(VLOOKUP(ROW()-4,借支明细表!$C:$K,COLUMN()-9,0),"")</f>
        <v/>
      </c>
      <c r="O88" s="111"/>
      <c r="P88" s="112" t="str">
        <f>IFERROR(VLOOKUP(ROW()-4,借支明细表!$C:$K,COLUMN()-10,0),"")</f>
        <v/>
      </c>
      <c r="Q88" s="112" t="str">
        <f>IFERROR(VLOOKUP(ROW()-4,借支明细表!$C:$K,COLUMN()-10,0),"")</f>
        <v/>
      </c>
      <c r="R88" s="112" t="str">
        <f>IFERROR(VLOOKUP(ROW()-4,借支明细表!$C:$K,COLUMN()-10,0),"")</f>
        <v/>
      </c>
      <c r="S88" s="112" t="str">
        <f>IFERROR(VLOOKUP(ROW()-4,借支明细表!$C:$K,COLUMN()-10,0),"")</f>
        <v/>
      </c>
    </row>
    <row r="89" customHeight="1" spans="12:19">
      <c r="L89" s="110" t="str">
        <f>IFERROR(VLOOKUP(ROW()-4,借支明细表!$C:$K,COLUMN()-10,0),"")</f>
        <v/>
      </c>
      <c r="M89" s="110" t="str">
        <f>IFERROR(VLOOKUP(ROW()-4,借支明细表!$C:$K,COLUMN()-10,0),"")</f>
        <v/>
      </c>
      <c r="N89" s="111" t="str">
        <f>IFERROR(VLOOKUP(ROW()-4,借支明细表!$C:$K,COLUMN()-9,0),"")</f>
        <v/>
      </c>
      <c r="O89" s="111"/>
      <c r="P89" s="112" t="str">
        <f>IFERROR(VLOOKUP(ROW()-4,借支明细表!$C:$K,COLUMN()-10,0),"")</f>
        <v/>
      </c>
      <c r="Q89" s="112" t="str">
        <f>IFERROR(VLOOKUP(ROW()-4,借支明细表!$C:$K,COLUMN()-10,0),"")</f>
        <v/>
      </c>
      <c r="R89" s="112" t="str">
        <f>IFERROR(VLOOKUP(ROW()-4,借支明细表!$C:$K,COLUMN()-10,0),"")</f>
        <v/>
      </c>
      <c r="S89" s="112" t="str">
        <f>IFERROR(VLOOKUP(ROW()-4,借支明细表!$C:$K,COLUMN()-10,0),"")</f>
        <v/>
      </c>
    </row>
    <row r="90" customHeight="1" spans="12:19">
      <c r="L90" s="110" t="str">
        <f>IFERROR(VLOOKUP(ROW()-4,借支明细表!$C:$K,COLUMN()-10,0),"")</f>
        <v/>
      </c>
      <c r="M90" s="110" t="str">
        <f>IFERROR(VLOOKUP(ROW()-4,借支明细表!$C:$K,COLUMN()-10,0),"")</f>
        <v/>
      </c>
      <c r="N90" s="111" t="str">
        <f>IFERROR(VLOOKUP(ROW()-4,借支明细表!$C:$K,COLUMN()-9,0),"")</f>
        <v/>
      </c>
      <c r="O90" s="111"/>
      <c r="P90" s="112" t="str">
        <f>IFERROR(VLOOKUP(ROW()-4,借支明细表!$C:$K,COLUMN()-10,0),"")</f>
        <v/>
      </c>
      <c r="Q90" s="112" t="str">
        <f>IFERROR(VLOOKUP(ROW()-4,借支明细表!$C:$K,COLUMN()-10,0),"")</f>
        <v/>
      </c>
      <c r="R90" s="112" t="str">
        <f>IFERROR(VLOOKUP(ROW()-4,借支明细表!$C:$K,COLUMN()-10,0),"")</f>
        <v/>
      </c>
      <c r="S90" s="112" t="str">
        <f>IFERROR(VLOOKUP(ROW()-4,借支明细表!$C:$K,COLUMN()-10,0),"")</f>
        <v/>
      </c>
    </row>
    <row r="91" customHeight="1" spans="12:19">
      <c r="L91" s="110" t="str">
        <f>IFERROR(VLOOKUP(ROW()-4,借支明细表!$C:$K,COLUMN()-10,0),"")</f>
        <v/>
      </c>
      <c r="M91" s="110" t="str">
        <f>IFERROR(VLOOKUP(ROW()-4,借支明细表!$C:$K,COLUMN()-10,0),"")</f>
        <v/>
      </c>
      <c r="N91" s="111" t="str">
        <f>IFERROR(VLOOKUP(ROW()-4,借支明细表!$C:$K,COLUMN()-9,0),"")</f>
        <v/>
      </c>
      <c r="O91" s="111"/>
      <c r="P91" s="112" t="str">
        <f>IFERROR(VLOOKUP(ROW()-4,借支明细表!$C:$K,COLUMN()-10,0),"")</f>
        <v/>
      </c>
      <c r="Q91" s="112" t="str">
        <f>IFERROR(VLOOKUP(ROW()-4,借支明细表!$C:$K,COLUMN()-10,0),"")</f>
        <v/>
      </c>
      <c r="R91" s="112" t="str">
        <f>IFERROR(VLOOKUP(ROW()-4,借支明细表!$C:$K,COLUMN()-10,0),"")</f>
        <v/>
      </c>
      <c r="S91" s="112" t="str">
        <f>IFERROR(VLOOKUP(ROW()-4,借支明细表!$C:$K,COLUMN()-10,0),"")</f>
        <v/>
      </c>
    </row>
    <row r="92" customHeight="1" spans="12:19">
      <c r="L92" s="110" t="str">
        <f>IFERROR(VLOOKUP(ROW()-4,借支明细表!$C:$K,COLUMN()-10,0),"")</f>
        <v/>
      </c>
      <c r="M92" s="110" t="str">
        <f>IFERROR(VLOOKUP(ROW()-4,借支明细表!$C:$K,COLUMN()-10,0),"")</f>
        <v/>
      </c>
      <c r="N92" s="111" t="str">
        <f>IFERROR(VLOOKUP(ROW()-4,借支明细表!$C:$K,COLUMN()-9,0),"")</f>
        <v/>
      </c>
      <c r="O92" s="111"/>
      <c r="P92" s="112" t="str">
        <f>IFERROR(VLOOKUP(ROW()-4,借支明细表!$C:$K,COLUMN()-10,0),"")</f>
        <v/>
      </c>
      <c r="Q92" s="112" t="str">
        <f>IFERROR(VLOOKUP(ROW()-4,借支明细表!$C:$K,COLUMN()-10,0),"")</f>
        <v/>
      </c>
      <c r="R92" s="112" t="str">
        <f>IFERROR(VLOOKUP(ROW()-4,借支明细表!$C:$K,COLUMN()-10,0),"")</f>
        <v/>
      </c>
      <c r="S92" s="112" t="str">
        <f>IFERROR(VLOOKUP(ROW()-4,借支明细表!$C:$K,COLUMN()-10,0),"")</f>
        <v/>
      </c>
    </row>
    <row r="93" customHeight="1" spans="12:19">
      <c r="L93" s="110" t="str">
        <f>IFERROR(VLOOKUP(ROW()-4,借支明细表!$C:$K,COLUMN()-10,0),"")</f>
        <v/>
      </c>
      <c r="M93" s="110" t="str">
        <f>IFERROR(VLOOKUP(ROW()-4,借支明细表!$C:$K,COLUMN()-10,0),"")</f>
        <v/>
      </c>
      <c r="N93" s="111" t="str">
        <f>IFERROR(VLOOKUP(ROW()-4,借支明细表!$C:$K,COLUMN()-9,0),"")</f>
        <v/>
      </c>
      <c r="O93" s="111"/>
      <c r="P93" s="112" t="str">
        <f>IFERROR(VLOOKUP(ROW()-4,借支明细表!$C:$K,COLUMN()-10,0),"")</f>
        <v/>
      </c>
      <c r="Q93" s="112" t="str">
        <f>IFERROR(VLOOKUP(ROW()-4,借支明细表!$C:$K,COLUMN()-10,0),"")</f>
        <v/>
      </c>
      <c r="R93" s="112" t="str">
        <f>IFERROR(VLOOKUP(ROW()-4,借支明细表!$C:$K,COLUMN()-10,0),"")</f>
        <v/>
      </c>
      <c r="S93" s="112" t="str">
        <f>IFERROR(VLOOKUP(ROW()-4,借支明细表!$C:$K,COLUMN()-10,0),"")</f>
        <v/>
      </c>
    </row>
    <row r="94" customHeight="1" spans="12:19">
      <c r="L94" s="110" t="str">
        <f>IFERROR(VLOOKUP(ROW()-4,借支明细表!$C:$K,COLUMN()-10,0),"")</f>
        <v/>
      </c>
      <c r="M94" s="110" t="str">
        <f>IFERROR(VLOOKUP(ROW()-4,借支明细表!$C:$K,COLUMN()-10,0),"")</f>
        <v/>
      </c>
      <c r="N94" s="111" t="str">
        <f>IFERROR(VLOOKUP(ROW()-4,借支明细表!$C:$K,COLUMN()-9,0),"")</f>
        <v/>
      </c>
      <c r="O94" s="111"/>
      <c r="P94" s="112" t="str">
        <f>IFERROR(VLOOKUP(ROW()-4,借支明细表!$C:$K,COLUMN()-10,0),"")</f>
        <v/>
      </c>
      <c r="Q94" s="112" t="str">
        <f>IFERROR(VLOOKUP(ROW()-4,借支明细表!$C:$K,COLUMN()-10,0),"")</f>
        <v/>
      </c>
      <c r="R94" s="112" t="str">
        <f>IFERROR(VLOOKUP(ROW()-4,借支明细表!$C:$K,COLUMN()-10,0),"")</f>
        <v/>
      </c>
      <c r="S94" s="112" t="str">
        <f>IFERROR(VLOOKUP(ROW()-4,借支明细表!$C:$K,COLUMN()-10,0),"")</f>
        <v/>
      </c>
    </row>
    <row r="95" customHeight="1" spans="12:19">
      <c r="L95" s="110" t="str">
        <f>IFERROR(VLOOKUP(ROW()-4,借支明细表!$C:$K,COLUMN()-10,0),"")</f>
        <v/>
      </c>
      <c r="M95" s="110" t="str">
        <f>IFERROR(VLOOKUP(ROW()-4,借支明细表!$C:$K,COLUMN()-10,0),"")</f>
        <v/>
      </c>
      <c r="N95" s="111" t="str">
        <f>IFERROR(VLOOKUP(ROW()-4,借支明细表!$C:$K,COLUMN()-9,0),"")</f>
        <v/>
      </c>
      <c r="O95" s="111"/>
      <c r="P95" s="112" t="str">
        <f>IFERROR(VLOOKUP(ROW()-4,借支明细表!$C:$K,COLUMN()-10,0),"")</f>
        <v/>
      </c>
      <c r="Q95" s="112" t="str">
        <f>IFERROR(VLOOKUP(ROW()-4,借支明细表!$C:$K,COLUMN()-10,0),"")</f>
        <v/>
      </c>
      <c r="R95" s="112" t="str">
        <f>IFERROR(VLOOKUP(ROW()-4,借支明细表!$C:$K,COLUMN()-10,0),"")</f>
        <v/>
      </c>
      <c r="S95" s="112" t="str">
        <f>IFERROR(VLOOKUP(ROW()-4,借支明细表!$C:$K,COLUMN()-10,0),"")</f>
        <v/>
      </c>
    </row>
    <row r="96" customHeight="1" spans="12:19">
      <c r="L96" s="110" t="str">
        <f>IFERROR(VLOOKUP(ROW()-4,借支明细表!$C:$K,COLUMN()-10,0),"")</f>
        <v/>
      </c>
      <c r="M96" s="110" t="str">
        <f>IFERROR(VLOOKUP(ROW()-4,借支明细表!$C:$K,COLUMN()-10,0),"")</f>
        <v/>
      </c>
      <c r="N96" s="111" t="str">
        <f>IFERROR(VLOOKUP(ROW()-4,借支明细表!$C:$K,COLUMN()-9,0),"")</f>
        <v/>
      </c>
      <c r="O96" s="111"/>
      <c r="P96" s="112" t="str">
        <f>IFERROR(VLOOKUP(ROW()-4,借支明细表!$C:$K,COLUMN()-10,0),"")</f>
        <v/>
      </c>
      <c r="Q96" s="112" t="str">
        <f>IFERROR(VLOOKUP(ROW()-4,借支明细表!$C:$K,COLUMN()-10,0),"")</f>
        <v/>
      </c>
      <c r="R96" s="112" t="str">
        <f>IFERROR(VLOOKUP(ROW()-4,借支明细表!$C:$K,COLUMN()-10,0),"")</f>
        <v/>
      </c>
      <c r="S96" s="112" t="str">
        <f>IFERROR(VLOOKUP(ROW()-4,借支明细表!$C:$K,COLUMN()-10,0),"")</f>
        <v/>
      </c>
    </row>
    <row r="97" customHeight="1" spans="12:19">
      <c r="L97" s="110" t="str">
        <f>IFERROR(VLOOKUP(ROW()-4,借支明细表!$C:$K,COLUMN()-10,0),"")</f>
        <v/>
      </c>
      <c r="M97" s="110" t="str">
        <f>IFERROR(VLOOKUP(ROW()-4,借支明细表!$C:$K,COLUMN()-10,0),"")</f>
        <v/>
      </c>
      <c r="N97" s="111" t="str">
        <f>IFERROR(VLOOKUP(ROW()-4,借支明细表!$C:$K,COLUMN()-9,0),"")</f>
        <v/>
      </c>
      <c r="O97" s="111"/>
      <c r="P97" s="112" t="str">
        <f>IFERROR(VLOOKUP(ROW()-4,借支明细表!$C:$K,COLUMN()-10,0),"")</f>
        <v/>
      </c>
      <c r="Q97" s="112" t="str">
        <f>IFERROR(VLOOKUP(ROW()-4,借支明细表!$C:$K,COLUMN()-10,0),"")</f>
        <v/>
      </c>
      <c r="R97" s="112" t="str">
        <f>IFERROR(VLOOKUP(ROW()-4,借支明细表!$C:$K,COLUMN()-10,0),"")</f>
        <v/>
      </c>
      <c r="S97" s="112" t="str">
        <f>IFERROR(VLOOKUP(ROW()-4,借支明细表!$C:$K,COLUMN()-10,0),"")</f>
        <v/>
      </c>
    </row>
    <row r="98" customHeight="1" spans="12:19">
      <c r="L98" s="110" t="str">
        <f>IFERROR(VLOOKUP(ROW()-4,借支明细表!$C:$K,COLUMN()-10,0),"")</f>
        <v/>
      </c>
      <c r="M98" s="110" t="str">
        <f>IFERROR(VLOOKUP(ROW()-4,借支明细表!$C:$K,COLUMN()-10,0),"")</f>
        <v/>
      </c>
      <c r="N98" s="111" t="str">
        <f>IFERROR(VLOOKUP(ROW()-4,借支明细表!$C:$K,COLUMN()-9,0),"")</f>
        <v/>
      </c>
      <c r="O98" s="111"/>
      <c r="P98" s="112" t="str">
        <f>IFERROR(VLOOKUP(ROW()-4,借支明细表!$C:$K,COLUMN()-10,0),"")</f>
        <v/>
      </c>
      <c r="Q98" s="112" t="str">
        <f>IFERROR(VLOOKUP(ROW()-4,借支明细表!$C:$K,COLUMN()-10,0),"")</f>
        <v/>
      </c>
      <c r="R98" s="112" t="str">
        <f>IFERROR(VLOOKUP(ROW()-4,借支明细表!$C:$K,COLUMN()-10,0),"")</f>
        <v/>
      </c>
      <c r="S98" s="112" t="str">
        <f>IFERROR(VLOOKUP(ROW()-4,借支明细表!$C:$K,COLUMN()-10,0),"")</f>
        <v/>
      </c>
    </row>
    <row r="99" customHeight="1" spans="12:19">
      <c r="L99" s="110" t="str">
        <f>IFERROR(VLOOKUP(ROW()-4,借支明细表!$C:$K,COLUMN()-10,0),"")</f>
        <v/>
      </c>
      <c r="M99" s="110" t="str">
        <f>IFERROR(VLOOKUP(ROW()-4,借支明细表!$C:$K,COLUMN()-10,0),"")</f>
        <v/>
      </c>
      <c r="N99" s="111" t="str">
        <f>IFERROR(VLOOKUP(ROW()-4,借支明细表!$C:$K,COLUMN()-9,0),"")</f>
        <v/>
      </c>
      <c r="O99" s="111"/>
      <c r="P99" s="112" t="str">
        <f>IFERROR(VLOOKUP(ROW()-4,借支明细表!$C:$K,COLUMN()-10,0),"")</f>
        <v/>
      </c>
      <c r="Q99" s="112" t="str">
        <f>IFERROR(VLOOKUP(ROW()-4,借支明细表!$C:$K,COLUMN()-10,0),"")</f>
        <v/>
      </c>
      <c r="R99" s="112" t="str">
        <f>IFERROR(VLOOKUP(ROW()-4,借支明细表!$C:$K,COLUMN()-10,0),"")</f>
        <v/>
      </c>
      <c r="S99" s="112" t="str">
        <f>IFERROR(VLOOKUP(ROW()-4,借支明细表!$C:$K,COLUMN()-10,0),"")</f>
        <v/>
      </c>
    </row>
    <row r="100" customHeight="1" spans="12:19">
      <c r="L100" s="110" t="str">
        <f>IFERROR(VLOOKUP(ROW()-4,借支明细表!$C:$K,COLUMN()-10,0),"")</f>
        <v/>
      </c>
      <c r="M100" s="110" t="str">
        <f>IFERROR(VLOOKUP(ROW()-4,借支明细表!$C:$K,COLUMN()-10,0),"")</f>
        <v/>
      </c>
      <c r="N100" s="111" t="str">
        <f>IFERROR(VLOOKUP(ROW()-4,借支明细表!$C:$K,COLUMN()-9,0),"")</f>
        <v/>
      </c>
      <c r="O100" s="111"/>
      <c r="P100" s="112" t="str">
        <f>IFERROR(VLOOKUP(ROW()-4,借支明细表!$C:$K,COLUMN()-10,0),"")</f>
        <v/>
      </c>
      <c r="Q100" s="112" t="str">
        <f>IFERROR(VLOOKUP(ROW()-4,借支明细表!$C:$K,COLUMN()-10,0),"")</f>
        <v/>
      </c>
      <c r="R100" s="112" t="str">
        <f>IFERROR(VLOOKUP(ROW()-4,借支明细表!$C:$K,COLUMN()-10,0),"")</f>
        <v/>
      </c>
      <c r="S100" s="112" t="str">
        <f>IFERROR(VLOOKUP(ROW()-4,借支明细表!$C:$K,COLUMN()-10,0),"")</f>
        <v/>
      </c>
    </row>
    <row r="101" customHeight="1" spans="12:19">
      <c r="L101" s="110" t="str">
        <f>IFERROR(VLOOKUP(ROW()-4,借支明细表!$C:$K,COLUMN()-10,0),"")</f>
        <v/>
      </c>
      <c r="M101" s="110" t="str">
        <f>IFERROR(VLOOKUP(ROW()-4,借支明细表!$C:$K,COLUMN()-10,0),"")</f>
        <v/>
      </c>
      <c r="N101" s="111" t="str">
        <f>IFERROR(VLOOKUP(ROW()-4,借支明细表!$C:$K,COLUMN()-9,0),"")</f>
        <v/>
      </c>
      <c r="O101" s="111"/>
      <c r="P101" s="112" t="str">
        <f>IFERROR(VLOOKUP(ROW()-4,借支明细表!$C:$K,COLUMN()-10,0),"")</f>
        <v/>
      </c>
      <c r="Q101" s="112" t="str">
        <f>IFERROR(VLOOKUP(ROW()-4,借支明细表!$C:$K,COLUMN()-10,0),"")</f>
        <v/>
      </c>
      <c r="R101" s="112" t="str">
        <f>IFERROR(VLOOKUP(ROW()-4,借支明细表!$C:$K,COLUMN()-10,0),"")</f>
        <v/>
      </c>
      <c r="S101" s="112" t="str">
        <f>IFERROR(VLOOKUP(ROW()-4,借支明细表!$C:$K,COLUMN()-10,0),"")</f>
        <v/>
      </c>
    </row>
    <row r="102" customHeight="1" spans="12:19">
      <c r="L102" s="110" t="str">
        <f>IFERROR(VLOOKUP(ROW()-4,借支明细表!$C:$K,COLUMN()-10,0),"")</f>
        <v/>
      </c>
      <c r="M102" s="110" t="str">
        <f>IFERROR(VLOOKUP(ROW()-4,借支明细表!$C:$K,COLUMN()-10,0),"")</f>
        <v/>
      </c>
      <c r="N102" s="111" t="str">
        <f>IFERROR(VLOOKUP(ROW()-4,借支明细表!$C:$K,COLUMN()-9,0),"")</f>
        <v/>
      </c>
      <c r="O102" s="111"/>
      <c r="P102" s="112" t="str">
        <f>IFERROR(VLOOKUP(ROW()-4,借支明细表!$C:$K,COLUMN()-10,0),"")</f>
        <v/>
      </c>
      <c r="Q102" s="112" t="str">
        <f>IFERROR(VLOOKUP(ROW()-4,借支明细表!$C:$K,COLUMN()-10,0),"")</f>
        <v/>
      </c>
      <c r="R102" s="112" t="str">
        <f>IFERROR(VLOOKUP(ROW()-4,借支明细表!$C:$K,COLUMN()-10,0),"")</f>
        <v/>
      </c>
      <c r="S102" s="112" t="str">
        <f>IFERROR(VLOOKUP(ROW()-4,借支明细表!$C:$K,COLUMN()-10,0),"")</f>
        <v/>
      </c>
    </row>
    <row r="103" customHeight="1" spans="12:19">
      <c r="L103" s="110" t="str">
        <f>IFERROR(VLOOKUP(ROW()-4,借支明细表!$C:$K,COLUMN()-10,0),"")</f>
        <v/>
      </c>
      <c r="M103" s="110" t="str">
        <f>IFERROR(VLOOKUP(ROW()-4,借支明细表!$C:$K,COLUMN()-10,0),"")</f>
        <v/>
      </c>
      <c r="N103" s="111" t="str">
        <f>IFERROR(VLOOKUP(ROW()-4,借支明细表!$C:$K,COLUMN()-9,0),"")</f>
        <v/>
      </c>
      <c r="O103" s="111"/>
      <c r="P103" s="112" t="str">
        <f>IFERROR(VLOOKUP(ROW()-4,借支明细表!$C:$K,COLUMN()-10,0),"")</f>
        <v/>
      </c>
      <c r="Q103" s="112" t="str">
        <f>IFERROR(VLOOKUP(ROW()-4,借支明细表!$C:$K,COLUMN()-10,0),"")</f>
        <v/>
      </c>
      <c r="R103" s="112" t="str">
        <f>IFERROR(VLOOKUP(ROW()-4,借支明细表!$C:$K,COLUMN()-10,0),"")</f>
        <v/>
      </c>
      <c r="S103" s="112" t="str">
        <f>IFERROR(VLOOKUP(ROW()-4,借支明细表!$C:$K,COLUMN()-10,0),"")</f>
        <v/>
      </c>
    </row>
    <row r="104" customHeight="1" spans="12:19">
      <c r="L104" s="110" t="str">
        <f>IFERROR(VLOOKUP(ROW()-4,借支明细表!$C:$K,COLUMN()-10,0),"")</f>
        <v/>
      </c>
      <c r="M104" s="110" t="str">
        <f>IFERROR(VLOOKUP(ROW()-4,借支明细表!$C:$K,COLUMN()-10,0),"")</f>
        <v/>
      </c>
      <c r="N104" s="111" t="str">
        <f>IFERROR(VLOOKUP(ROW()-4,借支明细表!$C:$K,COLUMN()-9,0),"")</f>
        <v/>
      </c>
      <c r="O104" s="111"/>
      <c r="P104" s="112" t="str">
        <f>IFERROR(VLOOKUP(ROW()-4,借支明细表!$C:$K,COLUMN()-10,0),"")</f>
        <v/>
      </c>
      <c r="Q104" s="112" t="str">
        <f>IFERROR(VLOOKUP(ROW()-4,借支明细表!$C:$K,COLUMN()-10,0),"")</f>
        <v/>
      </c>
      <c r="R104" s="112" t="str">
        <f>IFERROR(VLOOKUP(ROW()-4,借支明细表!$C:$K,COLUMN()-10,0),"")</f>
        <v/>
      </c>
      <c r="S104" s="112" t="str">
        <f>IFERROR(VLOOKUP(ROW()-4,借支明细表!$C:$K,COLUMN()-10,0),"")</f>
        <v/>
      </c>
    </row>
    <row r="105" customHeight="1" spans="12:19">
      <c r="L105" s="110" t="str">
        <f>IFERROR(VLOOKUP(ROW()-4,借支明细表!$C:$K,COLUMN()-10,0),"")</f>
        <v/>
      </c>
      <c r="M105" s="110" t="str">
        <f>IFERROR(VLOOKUP(ROW()-4,借支明细表!$C:$K,COLUMN()-10,0),"")</f>
        <v/>
      </c>
      <c r="N105" s="111" t="str">
        <f>IFERROR(VLOOKUP(ROW()-4,借支明细表!$C:$K,COLUMN()-9,0),"")</f>
        <v/>
      </c>
      <c r="O105" s="111"/>
      <c r="P105" s="112" t="str">
        <f>IFERROR(VLOOKUP(ROW()-4,借支明细表!$C:$K,COLUMN()-10,0),"")</f>
        <v/>
      </c>
      <c r="Q105" s="112" t="str">
        <f>IFERROR(VLOOKUP(ROW()-4,借支明细表!$C:$K,COLUMN()-10,0),"")</f>
        <v/>
      </c>
      <c r="R105" s="112" t="str">
        <f>IFERROR(VLOOKUP(ROW()-4,借支明细表!$C:$K,COLUMN()-10,0),"")</f>
        <v/>
      </c>
      <c r="S105" s="112" t="str">
        <f>IFERROR(VLOOKUP(ROW()-4,借支明细表!$C:$K,COLUMN()-10,0),"")</f>
        <v/>
      </c>
    </row>
    <row r="106" customHeight="1" spans="12:19">
      <c r="L106" s="110" t="str">
        <f>IFERROR(VLOOKUP(ROW()-4,借支明细表!$C:$K,COLUMN()-10,0),"")</f>
        <v/>
      </c>
      <c r="M106" s="110" t="str">
        <f>IFERROR(VLOOKUP(ROW()-4,借支明细表!$C:$K,COLUMN()-10,0),"")</f>
        <v/>
      </c>
      <c r="N106" s="111" t="str">
        <f>IFERROR(VLOOKUP(ROW()-4,借支明细表!$C:$K,COLUMN()-9,0),"")</f>
        <v/>
      </c>
      <c r="O106" s="111"/>
      <c r="P106" s="112" t="str">
        <f>IFERROR(VLOOKUP(ROW()-4,借支明细表!$C:$K,COLUMN()-10,0),"")</f>
        <v/>
      </c>
      <c r="Q106" s="112" t="str">
        <f>IFERROR(VLOOKUP(ROW()-4,借支明细表!$C:$K,COLUMN()-10,0),"")</f>
        <v/>
      </c>
      <c r="R106" s="112" t="str">
        <f>IFERROR(VLOOKUP(ROW()-4,借支明细表!$C:$K,COLUMN()-10,0),"")</f>
        <v/>
      </c>
      <c r="S106" s="112" t="str">
        <f>IFERROR(VLOOKUP(ROW()-4,借支明细表!$C:$K,COLUMN()-10,0),"")</f>
        <v/>
      </c>
    </row>
    <row r="107" customHeight="1" spans="12:19">
      <c r="L107" s="110" t="str">
        <f>IFERROR(VLOOKUP(ROW()-4,借支明细表!$C:$K,COLUMN()-10,0),"")</f>
        <v/>
      </c>
      <c r="M107" s="110" t="str">
        <f>IFERROR(VLOOKUP(ROW()-4,借支明细表!$C:$K,COLUMN()-10,0),"")</f>
        <v/>
      </c>
      <c r="N107" s="111" t="str">
        <f>IFERROR(VLOOKUP(ROW()-4,借支明细表!$C:$K,COLUMN()-9,0),"")</f>
        <v/>
      </c>
      <c r="O107" s="111"/>
      <c r="P107" s="112" t="str">
        <f>IFERROR(VLOOKUP(ROW()-4,借支明细表!$C:$K,COLUMN()-10,0),"")</f>
        <v/>
      </c>
      <c r="Q107" s="112" t="str">
        <f>IFERROR(VLOOKUP(ROW()-4,借支明细表!$C:$K,COLUMN()-10,0),"")</f>
        <v/>
      </c>
      <c r="R107" s="112" t="str">
        <f>IFERROR(VLOOKUP(ROW()-4,借支明细表!$C:$K,COLUMN()-10,0),"")</f>
        <v/>
      </c>
      <c r="S107" s="112" t="str">
        <f>IFERROR(VLOOKUP(ROW()-4,借支明细表!$C:$K,COLUMN()-10,0),"")</f>
        <v/>
      </c>
    </row>
    <row r="108" customHeight="1" spans="12:19">
      <c r="L108" s="110" t="str">
        <f>IFERROR(VLOOKUP(ROW()-4,借支明细表!$C:$K,COLUMN()-10,0),"")</f>
        <v/>
      </c>
      <c r="M108" s="110" t="str">
        <f>IFERROR(VLOOKUP(ROW()-4,借支明细表!$C:$K,COLUMN()-10,0),"")</f>
        <v/>
      </c>
      <c r="N108" s="111" t="str">
        <f>IFERROR(VLOOKUP(ROW()-4,借支明细表!$C:$K,COLUMN()-9,0),"")</f>
        <v/>
      </c>
      <c r="O108" s="111"/>
      <c r="P108" s="112" t="str">
        <f>IFERROR(VLOOKUP(ROW()-4,借支明细表!$C:$K,COLUMN()-10,0),"")</f>
        <v/>
      </c>
      <c r="Q108" s="112" t="str">
        <f>IFERROR(VLOOKUP(ROW()-4,借支明细表!$C:$K,COLUMN()-10,0),"")</f>
        <v/>
      </c>
      <c r="R108" s="112" t="str">
        <f>IFERROR(VLOOKUP(ROW()-4,借支明细表!$C:$K,COLUMN()-10,0),"")</f>
        <v/>
      </c>
      <c r="S108" s="112" t="str">
        <f>IFERROR(VLOOKUP(ROW()-4,借支明细表!$C:$K,COLUMN()-10,0),"")</f>
        <v/>
      </c>
    </row>
    <row r="109" customHeight="1" spans="12:19">
      <c r="L109" s="110" t="str">
        <f>IFERROR(VLOOKUP(ROW()-4,借支明细表!$C:$K,COLUMN()-10,0),"")</f>
        <v/>
      </c>
      <c r="M109" s="110" t="str">
        <f>IFERROR(VLOOKUP(ROW()-4,借支明细表!$C:$K,COLUMN()-10,0),"")</f>
        <v/>
      </c>
      <c r="N109" s="111" t="str">
        <f>IFERROR(VLOOKUP(ROW()-4,借支明细表!$C:$K,COLUMN()-9,0),"")</f>
        <v/>
      </c>
      <c r="O109" s="111"/>
      <c r="P109" s="112" t="str">
        <f>IFERROR(VLOOKUP(ROW()-4,借支明细表!$C:$K,COLUMN()-10,0),"")</f>
        <v/>
      </c>
      <c r="Q109" s="112" t="str">
        <f>IFERROR(VLOOKUP(ROW()-4,借支明细表!$C:$K,COLUMN()-10,0),"")</f>
        <v/>
      </c>
      <c r="R109" s="112" t="str">
        <f>IFERROR(VLOOKUP(ROW()-4,借支明细表!$C:$K,COLUMN()-10,0),"")</f>
        <v/>
      </c>
      <c r="S109" s="112" t="str">
        <f>IFERROR(VLOOKUP(ROW()-4,借支明细表!$C:$K,COLUMN()-10,0),"")</f>
        <v/>
      </c>
    </row>
    <row r="110" customHeight="1" spans="12:19">
      <c r="L110" s="110" t="str">
        <f>IFERROR(VLOOKUP(ROW()-4,借支明细表!$C:$K,COLUMN()-10,0),"")</f>
        <v/>
      </c>
      <c r="M110" s="110" t="str">
        <f>IFERROR(VLOOKUP(ROW()-4,借支明细表!$C:$K,COLUMN()-10,0),"")</f>
        <v/>
      </c>
      <c r="N110" s="111" t="str">
        <f>IFERROR(VLOOKUP(ROW()-4,借支明细表!$C:$K,COLUMN()-9,0),"")</f>
        <v/>
      </c>
      <c r="O110" s="111"/>
      <c r="P110" s="112" t="str">
        <f>IFERROR(VLOOKUP(ROW()-4,借支明细表!$C:$K,COLUMN()-10,0),"")</f>
        <v/>
      </c>
      <c r="Q110" s="112" t="str">
        <f>IFERROR(VLOOKUP(ROW()-4,借支明细表!$C:$K,COLUMN()-10,0),"")</f>
        <v/>
      </c>
      <c r="R110" s="112" t="str">
        <f>IFERROR(VLOOKUP(ROW()-4,借支明细表!$C:$K,COLUMN()-10,0),"")</f>
        <v/>
      </c>
      <c r="S110" s="112" t="str">
        <f>IFERROR(VLOOKUP(ROW()-4,借支明细表!$C:$K,COLUMN()-10,0),"")</f>
        <v/>
      </c>
    </row>
    <row r="111" customHeight="1" spans="12:19">
      <c r="L111" s="110" t="str">
        <f>IFERROR(VLOOKUP(ROW()-4,借支明细表!$C:$K,COLUMN()-10,0),"")</f>
        <v/>
      </c>
      <c r="M111" s="110" t="str">
        <f>IFERROR(VLOOKUP(ROW()-4,借支明细表!$C:$K,COLUMN()-10,0),"")</f>
        <v/>
      </c>
      <c r="N111" s="111" t="str">
        <f>IFERROR(VLOOKUP(ROW()-4,借支明细表!$C:$K,COLUMN()-9,0),"")</f>
        <v/>
      </c>
      <c r="O111" s="111"/>
      <c r="P111" s="112" t="str">
        <f>IFERROR(VLOOKUP(ROW()-4,借支明细表!$C:$K,COLUMN()-10,0),"")</f>
        <v/>
      </c>
      <c r="Q111" s="112" t="str">
        <f>IFERROR(VLOOKUP(ROW()-4,借支明细表!$C:$K,COLUMN()-10,0),"")</f>
        <v/>
      </c>
      <c r="R111" s="112" t="str">
        <f>IFERROR(VLOOKUP(ROW()-4,借支明细表!$C:$K,COLUMN()-10,0),"")</f>
        <v/>
      </c>
      <c r="S111" s="112" t="str">
        <f>IFERROR(VLOOKUP(ROW()-4,借支明细表!$C:$K,COLUMN()-10,0),"")</f>
        <v/>
      </c>
    </row>
    <row r="112" customHeight="1" spans="12:19">
      <c r="L112" s="110" t="str">
        <f>IFERROR(VLOOKUP(ROW()-4,借支明细表!$C:$K,COLUMN()-10,0),"")</f>
        <v/>
      </c>
      <c r="M112" s="110" t="str">
        <f>IFERROR(VLOOKUP(ROW()-4,借支明细表!$C:$K,COLUMN()-10,0),"")</f>
        <v/>
      </c>
      <c r="N112" s="111" t="str">
        <f>IFERROR(VLOOKUP(ROW()-4,借支明细表!$C:$K,COLUMN()-9,0),"")</f>
        <v/>
      </c>
      <c r="O112" s="111"/>
      <c r="P112" s="112" t="str">
        <f>IFERROR(VLOOKUP(ROW()-4,借支明细表!$C:$K,COLUMN()-10,0),"")</f>
        <v/>
      </c>
      <c r="Q112" s="112" t="str">
        <f>IFERROR(VLOOKUP(ROW()-4,借支明细表!$C:$K,COLUMN()-10,0),"")</f>
        <v/>
      </c>
      <c r="R112" s="112" t="str">
        <f>IFERROR(VLOOKUP(ROW()-4,借支明细表!$C:$K,COLUMN()-10,0),"")</f>
        <v/>
      </c>
      <c r="S112" s="112" t="str">
        <f>IFERROR(VLOOKUP(ROW()-4,借支明细表!$C:$K,COLUMN()-10,0),"")</f>
        <v/>
      </c>
    </row>
    <row r="113" customHeight="1" spans="12:19">
      <c r="L113" s="110" t="str">
        <f>IFERROR(VLOOKUP(ROW()-4,借支明细表!$C:$K,COLUMN()-10,0),"")</f>
        <v/>
      </c>
      <c r="M113" s="110" t="str">
        <f>IFERROR(VLOOKUP(ROW()-4,借支明细表!$C:$K,COLUMN()-10,0),"")</f>
        <v/>
      </c>
      <c r="N113" s="111" t="str">
        <f>IFERROR(VLOOKUP(ROW()-4,借支明细表!$C:$K,COLUMN()-9,0),"")</f>
        <v/>
      </c>
      <c r="O113" s="111"/>
      <c r="P113" s="112" t="str">
        <f>IFERROR(VLOOKUP(ROW()-4,借支明细表!$C:$K,COLUMN()-10,0),"")</f>
        <v/>
      </c>
      <c r="Q113" s="112" t="str">
        <f>IFERROR(VLOOKUP(ROW()-4,借支明细表!$C:$K,COLUMN()-10,0),"")</f>
        <v/>
      </c>
      <c r="R113" s="112" t="str">
        <f>IFERROR(VLOOKUP(ROW()-4,借支明细表!$C:$K,COLUMN()-10,0),"")</f>
        <v/>
      </c>
      <c r="S113" s="112" t="str">
        <f>IFERROR(VLOOKUP(ROW()-4,借支明细表!$C:$K,COLUMN()-10,0),"")</f>
        <v/>
      </c>
    </row>
    <row r="114" customHeight="1" spans="12:19">
      <c r="L114" s="110" t="str">
        <f>IFERROR(VLOOKUP(ROW()-4,借支明细表!$C:$K,COLUMN()-10,0),"")</f>
        <v/>
      </c>
      <c r="M114" s="110" t="str">
        <f>IFERROR(VLOOKUP(ROW()-4,借支明细表!$C:$K,COLUMN()-10,0),"")</f>
        <v/>
      </c>
      <c r="N114" s="111" t="str">
        <f>IFERROR(VLOOKUP(ROW()-4,借支明细表!$C:$K,COLUMN()-9,0),"")</f>
        <v/>
      </c>
      <c r="O114" s="111"/>
      <c r="P114" s="112" t="str">
        <f>IFERROR(VLOOKUP(ROW()-4,借支明细表!$C:$K,COLUMN()-10,0),"")</f>
        <v/>
      </c>
      <c r="Q114" s="112" t="str">
        <f>IFERROR(VLOOKUP(ROW()-4,借支明细表!$C:$K,COLUMN()-10,0),"")</f>
        <v/>
      </c>
      <c r="R114" s="112" t="str">
        <f>IFERROR(VLOOKUP(ROW()-4,借支明细表!$C:$K,COLUMN()-10,0),"")</f>
        <v/>
      </c>
      <c r="S114" s="112" t="str">
        <f>IFERROR(VLOOKUP(ROW()-4,借支明细表!$C:$K,COLUMN()-10,0),"")</f>
        <v/>
      </c>
    </row>
    <row r="115" customHeight="1" spans="12:19">
      <c r="L115" s="110" t="str">
        <f>IFERROR(VLOOKUP(ROW()-4,借支明细表!$C:$K,COLUMN()-10,0),"")</f>
        <v/>
      </c>
      <c r="M115" s="110" t="str">
        <f>IFERROR(VLOOKUP(ROW()-4,借支明细表!$C:$K,COLUMN()-10,0),"")</f>
        <v/>
      </c>
      <c r="N115" s="111" t="str">
        <f>IFERROR(VLOOKUP(ROW()-4,借支明细表!$C:$K,COLUMN()-9,0),"")</f>
        <v/>
      </c>
      <c r="O115" s="111"/>
      <c r="P115" s="112" t="str">
        <f>IFERROR(VLOOKUP(ROW()-4,借支明细表!$C:$K,COLUMN()-10,0),"")</f>
        <v/>
      </c>
      <c r="Q115" s="112" t="str">
        <f>IFERROR(VLOOKUP(ROW()-4,借支明细表!$C:$K,COLUMN()-10,0),"")</f>
        <v/>
      </c>
      <c r="R115" s="112" t="str">
        <f>IFERROR(VLOOKUP(ROW()-4,借支明细表!$C:$K,COLUMN()-10,0),"")</f>
        <v/>
      </c>
      <c r="S115" s="112" t="str">
        <f>IFERROR(VLOOKUP(ROW()-4,借支明细表!$C:$K,COLUMN()-10,0),"")</f>
        <v/>
      </c>
    </row>
    <row r="116" customHeight="1" spans="12:19">
      <c r="L116" s="110" t="str">
        <f>IFERROR(VLOOKUP(ROW()-4,借支明细表!$C:$K,COLUMN()-10,0),"")</f>
        <v/>
      </c>
      <c r="M116" s="110" t="str">
        <f>IFERROR(VLOOKUP(ROW()-4,借支明细表!$C:$K,COLUMN()-10,0),"")</f>
        <v/>
      </c>
      <c r="N116" s="111" t="str">
        <f>IFERROR(VLOOKUP(ROW()-4,借支明细表!$C:$K,COLUMN()-9,0),"")</f>
        <v/>
      </c>
      <c r="O116" s="111"/>
      <c r="P116" s="112" t="str">
        <f>IFERROR(VLOOKUP(ROW()-4,借支明细表!$C:$K,COLUMN()-10,0),"")</f>
        <v/>
      </c>
      <c r="Q116" s="112" t="str">
        <f>IFERROR(VLOOKUP(ROW()-4,借支明细表!$C:$K,COLUMN()-10,0),"")</f>
        <v/>
      </c>
      <c r="R116" s="112" t="str">
        <f>IFERROR(VLOOKUP(ROW()-4,借支明细表!$C:$K,COLUMN()-10,0),"")</f>
        <v/>
      </c>
      <c r="S116" s="112" t="str">
        <f>IFERROR(VLOOKUP(ROW()-4,借支明细表!$C:$K,COLUMN()-10,0),"")</f>
        <v/>
      </c>
    </row>
    <row r="117" customHeight="1" spans="12:19">
      <c r="L117" s="110" t="str">
        <f>IFERROR(VLOOKUP(ROW()-4,借支明细表!$C:$K,COLUMN()-10,0),"")</f>
        <v/>
      </c>
      <c r="M117" s="110" t="str">
        <f>IFERROR(VLOOKUP(ROW()-4,借支明细表!$C:$K,COLUMN()-10,0),"")</f>
        <v/>
      </c>
      <c r="N117" s="111" t="str">
        <f>IFERROR(VLOOKUP(ROW()-4,借支明细表!$C:$K,COLUMN()-9,0),"")</f>
        <v/>
      </c>
      <c r="O117" s="111"/>
      <c r="P117" s="112" t="str">
        <f>IFERROR(VLOOKUP(ROW()-4,借支明细表!$C:$K,COLUMN()-10,0),"")</f>
        <v/>
      </c>
      <c r="Q117" s="112" t="str">
        <f>IFERROR(VLOOKUP(ROW()-4,借支明细表!$C:$K,COLUMN()-10,0),"")</f>
        <v/>
      </c>
      <c r="R117" s="112" t="str">
        <f>IFERROR(VLOOKUP(ROW()-4,借支明细表!$C:$K,COLUMN()-10,0),"")</f>
        <v/>
      </c>
      <c r="S117" s="112" t="str">
        <f>IFERROR(VLOOKUP(ROW()-4,借支明细表!$C:$K,COLUMN()-10,0),"")</f>
        <v/>
      </c>
    </row>
    <row r="118" customHeight="1" spans="12:19">
      <c r="L118" s="110" t="str">
        <f>IFERROR(VLOOKUP(ROW()-4,借支明细表!$C:$K,COLUMN()-10,0),"")</f>
        <v/>
      </c>
      <c r="M118" s="110" t="str">
        <f>IFERROR(VLOOKUP(ROW()-4,借支明细表!$C:$K,COLUMN()-10,0),"")</f>
        <v/>
      </c>
      <c r="N118" s="111" t="str">
        <f>IFERROR(VLOOKUP(ROW()-4,借支明细表!$C:$K,COLUMN()-9,0),"")</f>
        <v/>
      </c>
      <c r="O118" s="111"/>
      <c r="P118" s="112" t="str">
        <f>IFERROR(VLOOKUP(ROW()-4,借支明细表!$C:$K,COLUMN()-10,0),"")</f>
        <v/>
      </c>
      <c r="Q118" s="112" t="str">
        <f>IFERROR(VLOOKUP(ROW()-4,借支明细表!$C:$K,COLUMN()-10,0),"")</f>
        <v/>
      </c>
      <c r="R118" s="112" t="str">
        <f>IFERROR(VLOOKUP(ROW()-4,借支明细表!$C:$K,COLUMN()-10,0),"")</f>
        <v/>
      </c>
      <c r="S118" s="112" t="str">
        <f>IFERROR(VLOOKUP(ROW()-4,借支明细表!$C:$K,COLUMN()-10,0),"")</f>
        <v/>
      </c>
    </row>
    <row r="119" customHeight="1" spans="12:19">
      <c r="L119" s="110" t="str">
        <f>IFERROR(VLOOKUP(ROW()-4,借支明细表!$C:$K,COLUMN()-10,0),"")</f>
        <v/>
      </c>
      <c r="M119" s="110" t="str">
        <f>IFERROR(VLOOKUP(ROW()-4,借支明细表!$C:$K,COLUMN()-10,0),"")</f>
        <v/>
      </c>
      <c r="N119" s="111" t="str">
        <f>IFERROR(VLOOKUP(ROW()-4,借支明细表!$C:$K,COLUMN()-9,0),"")</f>
        <v/>
      </c>
      <c r="O119" s="111"/>
      <c r="P119" s="112" t="str">
        <f>IFERROR(VLOOKUP(ROW()-4,借支明细表!$C:$K,COLUMN()-10,0),"")</f>
        <v/>
      </c>
      <c r="Q119" s="112" t="str">
        <f>IFERROR(VLOOKUP(ROW()-4,借支明细表!$C:$K,COLUMN()-10,0),"")</f>
        <v/>
      </c>
      <c r="R119" s="112" t="str">
        <f>IFERROR(VLOOKUP(ROW()-4,借支明细表!$C:$K,COLUMN()-10,0),"")</f>
        <v/>
      </c>
      <c r="S119" s="112" t="str">
        <f>IFERROR(VLOOKUP(ROW()-4,借支明细表!$C:$K,COLUMN()-10,0),"")</f>
        <v/>
      </c>
    </row>
    <row r="120" customHeight="1" spans="12:19">
      <c r="L120" s="110" t="str">
        <f>IFERROR(VLOOKUP(ROW()-4,借支明细表!$C:$K,COLUMN()-10,0),"")</f>
        <v/>
      </c>
      <c r="M120" s="110" t="str">
        <f>IFERROR(VLOOKUP(ROW()-4,借支明细表!$C:$K,COLUMN()-10,0),"")</f>
        <v/>
      </c>
      <c r="N120" s="111" t="str">
        <f>IFERROR(VLOOKUP(ROW()-4,借支明细表!$C:$K,COLUMN()-9,0),"")</f>
        <v/>
      </c>
      <c r="O120" s="111"/>
      <c r="P120" s="112" t="str">
        <f>IFERROR(VLOOKUP(ROW()-4,借支明细表!$C:$K,COLUMN()-10,0),"")</f>
        <v/>
      </c>
      <c r="Q120" s="112" t="str">
        <f>IFERROR(VLOOKUP(ROW()-4,借支明细表!$C:$K,COLUMN()-10,0),"")</f>
        <v/>
      </c>
      <c r="R120" s="112" t="str">
        <f>IFERROR(VLOOKUP(ROW()-4,借支明细表!$C:$K,COLUMN()-10,0),"")</f>
        <v/>
      </c>
      <c r="S120" s="112" t="str">
        <f>IFERROR(VLOOKUP(ROW()-4,借支明细表!$C:$K,COLUMN()-10,0),"")</f>
        <v/>
      </c>
    </row>
    <row r="121" customHeight="1" spans="12:19">
      <c r="L121" s="110" t="str">
        <f>IFERROR(VLOOKUP(ROW()-4,借支明细表!$C:$K,COLUMN()-10,0),"")</f>
        <v/>
      </c>
      <c r="M121" s="110" t="str">
        <f>IFERROR(VLOOKUP(ROW()-4,借支明细表!$C:$K,COLUMN()-10,0),"")</f>
        <v/>
      </c>
      <c r="N121" s="111" t="str">
        <f>IFERROR(VLOOKUP(ROW()-4,借支明细表!$C:$K,COLUMN()-9,0),"")</f>
        <v/>
      </c>
      <c r="O121" s="111"/>
      <c r="P121" s="112" t="str">
        <f>IFERROR(VLOOKUP(ROW()-4,借支明细表!$C:$K,COLUMN()-10,0),"")</f>
        <v/>
      </c>
      <c r="Q121" s="112" t="str">
        <f>IFERROR(VLOOKUP(ROW()-4,借支明细表!$C:$K,COLUMN()-10,0),"")</f>
        <v/>
      </c>
      <c r="R121" s="112" t="str">
        <f>IFERROR(VLOOKUP(ROW()-4,借支明细表!$C:$K,COLUMN()-10,0),"")</f>
        <v/>
      </c>
      <c r="S121" s="112" t="str">
        <f>IFERROR(VLOOKUP(ROW()-4,借支明细表!$C:$K,COLUMN()-10,0),"")</f>
        <v/>
      </c>
    </row>
    <row r="122" customHeight="1" spans="12:19">
      <c r="L122" s="110" t="str">
        <f>IFERROR(VLOOKUP(ROW()-4,借支明细表!$C:$K,COLUMN()-10,0),"")</f>
        <v/>
      </c>
      <c r="M122" s="110" t="str">
        <f>IFERROR(VLOOKUP(ROW()-4,借支明细表!$C:$K,COLUMN()-10,0),"")</f>
        <v/>
      </c>
      <c r="N122" s="111" t="str">
        <f>IFERROR(VLOOKUP(ROW()-4,借支明细表!$C:$K,COLUMN()-9,0),"")</f>
        <v/>
      </c>
      <c r="O122" s="111"/>
      <c r="P122" s="112" t="str">
        <f>IFERROR(VLOOKUP(ROW()-4,借支明细表!$C:$K,COLUMN()-10,0),"")</f>
        <v/>
      </c>
      <c r="Q122" s="112" t="str">
        <f>IFERROR(VLOOKUP(ROW()-4,借支明细表!$C:$K,COLUMN()-10,0),"")</f>
        <v/>
      </c>
      <c r="R122" s="112" t="str">
        <f>IFERROR(VLOOKUP(ROW()-4,借支明细表!$C:$K,COLUMN()-10,0),"")</f>
        <v/>
      </c>
      <c r="S122" s="112" t="str">
        <f>IFERROR(VLOOKUP(ROW()-4,借支明细表!$C:$K,COLUMN()-10,0),"")</f>
        <v/>
      </c>
    </row>
    <row r="123" customHeight="1" spans="12:19">
      <c r="L123" s="110" t="str">
        <f>IFERROR(VLOOKUP(ROW()-4,借支明细表!$C:$K,COLUMN()-10,0),"")</f>
        <v/>
      </c>
      <c r="M123" s="110" t="str">
        <f>IFERROR(VLOOKUP(ROW()-4,借支明细表!$C:$K,COLUMN()-10,0),"")</f>
        <v/>
      </c>
      <c r="N123" s="111" t="str">
        <f>IFERROR(VLOOKUP(ROW()-4,借支明细表!$C:$K,COLUMN()-9,0),"")</f>
        <v/>
      </c>
      <c r="O123" s="111"/>
      <c r="P123" s="112" t="str">
        <f>IFERROR(VLOOKUP(ROW()-4,借支明细表!$C:$K,COLUMN()-10,0),"")</f>
        <v/>
      </c>
      <c r="Q123" s="112" t="str">
        <f>IFERROR(VLOOKUP(ROW()-4,借支明细表!$C:$K,COLUMN()-10,0),"")</f>
        <v/>
      </c>
      <c r="R123" s="112" t="str">
        <f>IFERROR(VLOOKUP(ROW()-4,借支明细表!$C:$K,COLUMN()-10,0),"")</f>
        <v/>
      </c>
      <c r="S123" s="112" t="str">
        <f>IFERROR(VLOOKUP(ROW()-4,借支明细表!$C:$K,COLUMN()-10,0),"")</f>
        <v/>
      </c>
    </row>
    <row r="124" customHeight="1" spans="12:19">
      <c r="L124" s="110" t="str">
        <f>IFERROR(VLOOKUP(ROW()-4,借支明细表!$C:$K,COLUMN()-10,0),"")</f>
        <v/>
      </c>
      <c r="M124" s="110" t="str">
        <f>IFERROR(VLOOKUP(ROW()-4,借支明细表!$C:$K,COLUMN()-10,0),"")</f>
        <v/>
      </c>
      <c r="N124" s="111" t="str">
        <f>IFERROR(VLOOKUP(ROW()-4,借支明细表!$C:$K,COLUMN()-9,0),"")</f>
        <v/>
      </c>
      <c r="O124" s="111"/>
      <c r="P124" s="112" t="str">
        <f>IFERROR(VLOOKUP(ROW()-4,借支明细表!$C:$K,COLUMN()-10,0),"")</f>
        <v/>
      </c>
      <c r="Q124" s="112" t="str">
        <f>IFERROR(VLOOKUP(ROW()-4,借支明细表!$C:$K,COLUMN()-10,0),"")</f>
        <v/>
      </c>
      <c r="R124" s="112" t="str">
        <f>IFERROR(VLOOKUP(ROW()-4,借支明细表!$C:$K,COLUMN()-10,0),"")</f>
        <v/>
      </c>
      <c r="S124" s="112" t="str">
        <f>IFERROR(VLOOKUP(ROW()-4,借支明细表!$C:$K,COLUMN()-10,0),"")</f>
        <v/>
      </c>
    </row>
    <row r="125" customHeight="1" spans="12:19">
      <c r="L125" s="110" t="str">
        <f>IFERROR(VLOOKUP(ROW()-4,借支明细表!$C:$K,COLUMN()-10,0),"")</f>
        <v/>
      </c>
      <c r="M125" s="110" t="str">
        <f>IFERROR(VLOOKUP(ROW()-4,借支明细表!$C:$K,COLUMN()-10,0),"")</f>
        <v/>
      </c>
      <c r="N125" s="111" t="str">
        <f>IFERROR(VLOOKUP(ROW()-4,借支明细表!$C:$K,COLUMN()-9,0),"")</f>
        <v/>
      </c>
      <c r="O125" s="111"/>
      <c r="P125" s="112" t="str">
        <f>IFERROR(VLOOKUP(ROW()-4,借支明细表!$C:$K,COLUMN()-10,0),"")</f>
        <v/>
      </c>
      <c r="Q125" s="112" t="str">
        <f>IFERROR(VLOOKUP(ROW()-4,借支明细表!$C:$K,COLUMN()-10,0),"")</f>
        <v/>
      </c>
      <c r="R125" s="112" t="str">
        <f>IFERROR(VLOOKUP(ROW()-4,借支明细表!$C:$K,COLUMN()-10,0),"")</f>
        <v/>
      </c>
      <c r="S125" s="112" t="str">
        <f>IFERROR(VLOOKUP(ROW()-4,借支明细表!$C:$K,COLUMN()-10,0),"")</f>
        <v/>
      </c>
    </row>
    <row r="126" customHeight="1" spans="12:19">
      <c r="L126" s="110" t="str">
        <f>IFERROR(VLOOKUP(ROW()-4,借支明细表!$C:$K,COLUMN()-10,0),"")</f>
        <v/>
      </c>
      <c r="M126" s="110" t="str">
        <f>IFERROR(VLOOKUP(ROW()-4,借支明细表!$C:$K,COLUMN()-10,0),"")</f>
        <v/>
      </c>
      <c r="N126" s="111" t="str">
        <f>IFERROR(VLOOKUP(ROW()-4,借支明细表!$C:$K,COLUMN()-9,0),"")</f>
        <v/>
      </c>
      <c r="O126" s="111"/>
      <c r="P126" s="112" t="str">
        <f>IFERROR(VLOOKUP(ROW()-4,借支明细表!$C:$K,COLUMN()-10,0),"")</f>
        <v/>
      </c>
      <c r="Q126" s="112" t="str">
        <f>IFERROR(VLOOKUP(ROW()-4,借支明细表!$C:$K,COLUMN()-10,0),"")</f>
        <v/>
      </c>
      <c r="R126" s="112" t="str">
        <f>IFERROR(VLOOKUP(ROW()-4,借支明细表!$C:$K,COLUMN()-10,0),"")</f>
        <v/>
      </c>
      <c r="S126" s="112" t="str">
        <f>IFERROR(VLOOKUP(ROW()-4,借支明细表!$C:$K,COLUMN()-10,0),"")</f>
        <v/>
      </c>
    </row>
    <row r="127" customHeight="1" spans="12:19">
      <c r="L127" s="110" t="str">
        <f>IFERROR(VLOOKUP(ROW()-4,借支明细表!$C:$K,COLUMN()-10,0),"")</f>
        <v/>
      </c>
      <c r="M127" s="110" t="str">
        <f>IFERROR(VLOOKUP(ROW()-4,借支明细表!$C:$K,COLUMN()-10,0),"")</f>
        <v/>
      </c>
      <c r="N127" s="111" t="str">
        <f>IFERROR(VLOOKUP(ROW()-4,借支明细表!$C:$K,COLUMN()-9,0),"")</f>
        <v/>
      </c>
      <c r="O127" s="111"/>
      <c r="P127" s="112" t="str">
        <f>IFERROR(VLOOKUP(ROW()-4,借支明细表!$C:$K,COLUMN()-10,0),"")</f>
        <v/>
      </c>
      <c r="Q127" s="112" t="str">
        <f>IFERROR(VLOOKUP(ROW()-4,借支明细表!$C:$K,COLUMN()-10,0),"")</f>
        <v/>
      </c>
      <c r="R127" s="112" t="str">
        <f>IFERROR(VLOOKUP(ROW()-4,借支明细表!$C:$K,COLUMN()-10,0),"")</f>
        <v/>
      </c>
      <c r="S127" s="112" t="str">
        <f>IFERROR(VLOOKUP(ROW()-4,借支明细表!$C:$K,COLUMN()-10,0),"")</f>
        <v/>
      </c>
    </row>
    <row r="128" customHeight="1" spans="12:19">
      <c r="L128" s="110" t="str">
        <f>IFERROR(VLOOKUP(ROW()-4,借支明细表!$C:$K,COLUMN()-10,0),"")</f>
        <v/>
      </c>
      <c r="M128" s="110" t="str">
        <f>IFERROR(VLOOKUP(ROW()-4,借支明细表!$C:$K,COLUMN()-10,0),"")</f>
        <v/>
      </c>
      <c r="N128" s="111" t="str">
        <f>IFERROR(VLOOKUP(ROW()-4,借支明细表!$C:$K,COLUMN()-9,0),"")</f>
        <v/>
      </c>
      <c r="O128" s="111"/>
      <c r="P128" s="112" t="str">
        <f>IFERROR(VLOOKUP(ROW()-4,借支明细表!$C:$K,COLUMN()-10,0),"")</f>
        <v/>
      </c>
      <c r="Q128" s="112" t="str">
        <f>IFERROR(VLOOKUP(ROW()-4,借支明细表!$C:$K,COLUMN()-10,0),"")</f>
        <v/>
      </c>
      <c r="R128" s="112" t="str">
        <f>IFERROR(VLOOKUP(ROW()-4,借支明细表!$C:$K,COLUMN()-10,0),"")</f>
        <v/>
      </c>
      <c r="S128" s="112" t="str">
        <f>IFERROR(VLOOKUP(ROW()-4,借支明细表!$C:$K,COLUMN()-10,0),"")</f>
        <v/>
      </c>
    </row>
    <row r="129" customHeight="1" spans="12:19">
      <c r="L129" s="110" t="str">
        <f>IFERROR(VLOOKUP(ROW()-4,借支明细表!$C:$K,COLUMN()-10,0),"")</f>
        <v/>
      </c>
      <c r="M129" s="110" t="str">
        <f>IFERROR(VLOOKUP(ROW()-4,借支明细表!$C:$K,COLUMN()-10,0),"")</f>
        <v/>
      </c>
      <c r="N129" s="111" t="str">
        <f>IFERROR(VLOOKUP(ROW()-4,借支明细表!$C:$K,COLUMN()-9,0),"")</f>
        <v/>
      </c>
      <c r="O129" s="111"/>
      <c r="P129" s="112" t="str">
        <f>IFERROR(VLOOKUP(ROW()-4,借支明细表!$C:$K,COLUMN()-10,0),"")</f>
        <v/>
      </c>
      <c r="Q129" s="112" t="str">
        <f>IFERROR(VLOOKUP(ROW()-4,借支明细表!$C:$K,COLUMN()-10,0),"")</f>
        <v/>
      </c>
      <c r="R129" s="112" t="str">
        <f>IFERROR(VLOOKUP(ROW()-4,借支明细表!$C:$K,COLUMN()-10,0),"")</f>
        <v/>
      </c>
      <c r="S129" s="112" t="str">
        <f>IFERROR(VLOOKUP(ROW()-4,借支明细表!$C:$K,COLUMN()-10,0),"")</f>
        <v/>
      </c>
    </row>
    <row r="130" customHeight="1" spans="12:19">
      <c r="L130" s="110" t="str">
        <f>IFERROR(VLOOKUP(ROW()-4,借支明细表!$C:$K,COLUMN()-10,0),"")</f>
        <v/>
      </c>
      <c r="M130" s="110" t="str">
        <f>IFERROR(VLOOKUP(ROW()-4,借支明细表!$C:$K,COLUMN()-10,0),"")</f>
        <v/>
      </c>
      <c r="N130" s="111" t="str">
        <f>IFERROR(VLOOKUP(ROW()-4,借支明细表!$C:$K,COLUMN()-9,0),"")</f>
        <v/>
      </c>
      <c r="O130" s="111"/>
      <c r="P130" s="112" t="str">
        <f>IFERROR(VLOOKUP(ROW()-4,借支明细表!$C:$K,COLUMN()-10,0),"")</f>
        <v/>
      </c>
      <c r="Q130" s="112" t="str">
        <f>IFERROR(VLOOKUP(ROW()-4,借支明细表!$C:$K,COLUMN()-10,0),"")</f>
        <v/>
      </c>
      <c r="R130" s="112" t="str">
        <f>IFERROR(VLOOKUP(ROW()-4,借支明细表!$C:$K,COLUMN()-10,0),"")</f>
        <v/>
      </c>
      <c r="S130" s="112" t="str">
        <f>IFERROR(VLOOKUP(ROW()-4,借支明细表!$C:$K,COLUMN()-10,0),"")</f>
        <v/>
      </c>
    </row>
    <row r="131" customHeight="1" spans="12:19">
      <c r="L131" s="110" t="str">
        <f>IFERROR(VLOOKUP(ROW()-4,借支明细表!$C:$K,COLUMN()-10,0),"")</f>
        <v/>
      </c>
      <c r="M131" s="110" t="str">
        <f>IFERROR(VLOOKUP(ROW()-4,借支明细表!$C:$K,COLUMN()-10,0),"")</f>
        <v/>
      </c>
      <c r="N131" s="111" t="str">
        <f>IFERROR(VLOOKUP(ROW()-4,借支明细表!$C:$K,COLUMN()-9,0),"")</f>
        <v/>
      </c>
      <c r="O131" s="111"/>
      <c r="P131" s="112" t="str">
        <f>IFERROR(VLOOKUP(ROW()-4,借支明细表!$C:$K,COLUMN()-10,0),"")</f>
        <v/>
      </c>
      <c r="Q131" s="112" t="str">
        <f>IFERROR(VLOOKUP(ROW()-4,借支明细表!$C:$K,COLUMN()-10,0),"")</f>
        <v/>
      </c>
      <c r="R131" s="112" t="str">
        <f>IFERROR(VLOOKUP(ROW()-4,借支明细表!$C:$K,COLUMN()-10,0),"")</f>
        <v/>
      </c>
      <c r="S131" s="112" t="str">
        <f>IFERROR(VLOOKUP(ROW()-4,借支明细表!$C:$K,COLUMN()-10,0),"")</f>
        <v/>
      </c>
    </row>
    <row r="132" customHeight="1" spans="12:19">
      <c r="L132" s="110" t="str">
        <f>IFERROR(VLOOKUP(ROW()-4,借支明细表!$C:$K,COLUMN()-10,0),"")</f>
        <v/>
      </c>
      <c r="M132" s="110" t="str">
        <f>IFERROR(VLOOKUP(ROW()-4,借支明细表!$C:$K,COLUMN()-10,0),"")</f>
        <v/>
      </c>
      <c r="N132" s="111" t="str">
        <f>IFERROR(VLOOKUP(ROW()-4,借支明细表!$C:$K,COLUMN()-9,0),"")</f>
        <v/>
      </c>
      <c r="O132" s="111"/>
      <c r="P132" s="112" t="str">
        <f>IFERROR(VLOOKUP(ROW()-4,借支明细表!$C:$K,COLUMN()-10,0),"")</f>
        <v/>
      </c>
      <c r="Q132" s="112" t="str">
        <f>IFERROR(VLOOKUP(ROW()-4,借支明细表!$C:$K,COLUMN()-10,0),"")</f>
        <v/>
      </c>
      <c r="R132" s="112" t="str">
        <f>IFERROR(VLOOKUP(ROW()-4,借支明细表!$C:$K,COLUMN()-10,0),"")</f>
        <v/>
      </c>
      <c r="S132" s="112" t="str">
        <f>IFERROR(VLOOKUP(ROW()-4,借支明细表!$C:$K,COLUMN()-10,0),"")</f>
        <v/>
      </c>
    </row>
    <row r="133" customHeight="1" spans="12:19">
      <c r="L133" s="110" t="str">
        <f>IFERROR(VLOOKUP(ROW()-4,借支明细表!$C:$K,COLUMN()-10,0),"")</f>
        <v/>
      </c>
      <c r="M133" s="110" t="str">
        <f>IFERROR(VLOOKUP(ROW()-4,借支明细表!$C:$K,COLUMN()-10,0),"")</f>
        <v/>
      </c>
      <c r="N133" s="111" t="str">
        <f>IFERROR(VLOOKUP(ROW()-4,借支明细表!$C:$K,COLUMN()-9,0),"")</f>
        <v/>
      </c>
      <c r="O133" s="111"/>
      <c r="P133" s="112" t="str">
        <f>IFERROR(VLOOKUP(ROW()-4,借支明细表!$C:$K,COLUMN()-10,0),"")</f>
        <v/>
      </c>
      <c r="Q133" s="112" t="str">
        <f>IFERROR(VLOOKUP(ROW()-4,借支明细表!$C:$K,COLUMN()-10,0),"")</f>
        <v/>
      </c>
      <c r="R133" s="112" t="str">
        <f>IFERROR(VLOOKUP(ROW()-4,借支明细表!$C:$K,COLUMN()-10,0),"")</f>
        <v/>
      </c>
      <c r="S133" s="112" t="str">
        <f>IFERROR(VLOOKUP(ROW()-4,借支明细表!$C:$K,COLUMN()-10,0),"")</f>
        <v/>
      </c>
    </row>
    <row r="134" customHeight="1" spans="12:19">
      <c r="L134" s="110" t="str">
        <f>IFERROR(VLOOKUP(ROW()-4,借支明细表!$C:$K,COLUMN()-10,0),"")</f>
        <v/>
      </c>
      <c r="M134" s="110" t="str">
        <f>IFERROR(VLOOKUP(ROW()-4,借支明细表!$C:$K,COLUMN()-10,0),"")</f>
        <v/>
      </c>
      <c r="N134" s="111" t="str">
        <f>IFERROR(VLOOKUP(ROW()-4,借支明细表!$C:$K,COLUMN()-9,0),"")</f>
        <v/>
      </c>
      <c r="O134" s="111"/>
      <c r="P134" s="112" t="str">
        <f>IFERROR(VLOOKUP(ROW()-4,借支明细表!$C:$K,COLUMN()-10,0),"")</f>
        <v/>
      </c>
      <c r="Q134" s="112" t="str">
        <f>IFERROR(VLOOKUP(ROW()-4,借支明细表!$C:$K,COLUMN()-10,0),"")</f>
        <v/>
      </c>
      <c r="R134" s="112" t="str">
        <f>IFERROR(VLOOKUP(ROW()-4,借支明细表!$C:$K,COLUMN()-10,0),"")</f>
        <v/>
      </c>
      <c r="S134" s="112" t="str">
        <f>IFERROR(VLOOKUP(ROW()-4,借支明细表!$C:$K,COLUMN()-10,0),"")</f>
        <v/>
      </c>
    </row>
    <row r="135" customHeight="1" spans="12:19">
      <c r="L135" s="110" t="str">
        <f>IFERROR(VLOOKUP(ROW()-4,借支明细表!$C:$K,COLUMN()-10,0),"")</f>
        <v/>
      </c>
      <c r="M135" s="110" t="str">
        <f>IFERROR(VLOOKUP(ROW()-4,借支明细表!$C:$K,COLUMN()-10,0),"")</f>
        <v/>
      </c>
      <c r="N135" s="111" t="str">
        <f>IFERROR(VLOOKUP(ROW()-4,借支明细表!$C:$K,COLUMN()-9,0),"")</f>
        <v/>
      </c>
      <c r="O135" s="111"/>
      <c r="P135" s="112" t="str">
        <f>IFERROR(VLOOKUP(ROW()-4,借支明细表!$C:$K,COLUMN()-10,0),"")</f>
        <v/>
      </c>
      <c r="Q135" s="112" t="str">
        <f>IFERROR(VLOOKUP(ROW()-4,借支明细表!$C:$K,COLUMN()-10,0),"")</f>
        <v/>
      </c>
      <c r="R135" s="112" t="str">
        <f>IFERROR(VLOOKUP(ROW()-4,借支明细表!$C:$K,COLUMN()-10,0),"")</f>
        <v/>
      </c>
      <c r="S135" s="112" t="str">
        <f>IFERROR(VLOOKUP(ROW()-4,借支明细表!$C:$K,COLUMN()-10,0),"")</f>
        <v/>
      </c>
    </row>
    <row r="136" customHeight="1" spans="12:19">
      <c r="L136" s="110" t="str">
        <f>IFERROR(VLOOKUP(ROW()-4,借支明细表!$C:$K,COLUMN()-10,0),"")</f>
        <v/>
      </c>
      <c r="M136" s="110" t="str">
        <f>IFERROR(VLOOKUP(ROW()-4,借支明细表!$C:$K,COLUMN()-10,0),"")</f>
        <v/>
      </c>
      <c r="N136" s="111" t="str">
        <f>IFERROR(VLOOKUP(ROW()-4,借支明细表!$C:$K,COLUMN()-9,0),"")</f>
        <v/>
      </c>
      <c r="O136" s="111"/>
      <c r="P136" s="112" t="str">
        <f>IFERROR(VLOOKUP(ROW()-4,借支明细表!$C:$K,COLUMN()-10,0),"")</f>
        <v/>
      </c>
      <c r="Q136" s="112" t="str">
        <f>IFERROR(VLOOKUP(ROW()-4,借支明细表!$C:$K,COLUMN()-10,0),"")</f>
        <v/>
      </c>
      <c r="R136" s="112" t="str">
        <f>IFERROR(VLOOKUP(ROW()-4,借支明细表!$C:$K,COLUMN()-10,0),"")</f>
        <v/>
      </c>
      <c r="S136" s="112" t="str">
        <f>IFERROR(VLOOKUP(ROW()-4,借支明细表!$C:$K,COLUMN()-10,0),"")</f>
        <v/>
      </c>
    </row>
    <row r="137" customHeight="1" spans="12:19">
      <c r="L137" s="110" t="str">
        <f>IFERROR(VLOOKUP(ROW()-4,借支明细表!$C:$K,COLUMN()-10,0),"")</f>
        <v/>
      </c>
      <c r="M137" s="110" t="str">
        <f>IFERROR(VLOOKUP(ROW()-4,借支明细表!$C:$K,COLUMN()-10,0),"")</f>
        <v/>
      </c>
      <c r="N137" s="111" t="str">
        <f>IFERROR(VLOOKUP(ROW()-4,借支明细表!$C:$K,COLUMN()-9,0),"")</f>
        <v/>
      </c>
      <c r="O137" s="111"/>
      <c r="P137" s="112" t="str">
        <f>IFERROR(VLOOKUP(ROW()-4,借支明细表!$C:$K,COLUMN()-10,0),"")</f>
        <v/>
      </c>
      <c r="Q137" s="112" t="str">
        <f>IFERROR(VLOOKUP(ROW()-4,借支明细表!$C:$K,COLUMN()-10,0),"")</f>
        <v/>
      </c>
      <c r="R137" s="112" t="str">
        <f>IFERROR(VLOOKUP(ROW()-4,借支明细表!$C:$K,COLUMN()-10,0),"")</f>
        <v/>
      </c>
      <c r="S137" s="112" t="str">
        <f>IFERROR(VLOOKUP(ROW()-4,借支明细表!$C:$K,COLUMN()-10,0),"")</f>
        <v/>
      </c>
    </row>
    <row r="138" customHeight="1" spans="12:19">
      <c r="L138" s="110" t="str">
        <f>IFERROR(VLOOKUP(ROW()-4,借支明细表!$C:$K,COLUMN()-10,0),"")</f>
        <v/>
      </c>
      <c r="M138" s="110" t="str">
        <f>IFERROR(VLOOKUP(ROW()-4,借支明细表!$C:$K,COLUMN()-10,0),"")</f>
        <v/>
      </c>
      <c r="N138" s="111" t="str">
        <f>IFERROR(VLOOKUP(ROW()-4,借支明细表!$C:$K,COLUMN()-9,0),"")</f>
        <v/>
      </c>
      <c r="O138" s="111"/>
      <c r="P138" s="112" t="str">
        <f>IFERROR(VLOOKUP(ROW()-4,借支明细表!$C:$K,COLUMN()-10,0),"")</f>
        <v/>
      </c>
      <c r="Q138" s="112" t="str">
        <f>IFERROR(VLOOKUP(ROW()-4,借支明细表!$C:$K,COLUMN()-10,0),"")</f>
        <v/>
      </c>
      <c r="R138" s="112" t="str">
        <f>IFERROR(VLOOKUP(ROW()-4,借支明细表!$C:$K,COLUMN()-10,0),"")</f>
        <v/>
      </c>
      <c r="S138" s="112" t="str">
        <f>IFERROR(VLOOKUP(ROW()-4,借支明细表!$C:$K,COLUMN()-10,0),"")</f>
        <v/>
      </c>
    </row>
    <row r="139" customHeight="1" spans="12:19">
      <c r="L139" s="110" t="str">
        <f>IFERROR(VLOOKUP(ROW()-4,借支明细表!$C:$K,COLUMN()-10,0),"")</f>
        <v/>
      </c>
      <c r="M139" s="110" t="str">
        <f>IFERROR(VLOOKUP(ROW()-4,借支明细表!$C:$K,COLUMN()-10,0),"")</f>
        <v/>
      </c>
      <c r="N139" s="111" t="str">
        <f>IFERROR(VLOOKUP(ROW()-4,借支明细表!$C:$K,COLUMN()-9,0),"")</f>
        <v/>
      </c>
      <c r="O139" s="111"/>
      <c r="P139" s="112" t="str">
        <f>IFERROR(VLOOKUP(ROW()-4,借支明细表!$C:$K,COLUMN()-10,0),"")</f>
        <v/>
      </c>
      <c r="Q139" s="112" t="str">
        <f>IFERROR(VLOOKUP(ROW()-4,借支明细表!$C:$K,COLUMN()-10,0),"")</f>
        <v/>
      </c>
      <c r="R139" s="112" t="str">
        <f>IFERROR(VLOOKUP(ROW()-4,借支明细表!$C:$K,COLUMN()-10,0),"")</f>
        <v/>
      </c>
      <c r="S139" s="112" t="str">
        <f>IFERROR(VLOOKUP(ROW()-4,借支明细表!$C:$K,COLUMN()-10,0),"")</f>
        <v/>
      </c>
    </row>
    <row r="140" customHeight="1" spans="12:19">
      <c r="L140" s="110" t="str">
        <f>IFERROR(VLOOKUP(ROW()-4,借支明细表!$C:$K,COLUMN()-10,0),"")</f>
        <v/>
      </c>
      <c r="M140" s="110" t="str">
        <f>IFERROR(VLOOKUP(ROW()-4,借支明细表!$C:$K,COLUMN()-10,0),"")</f>
        <v/>
      </c>
      <c r="N140" s="111" t="str">
        <f>IFERROR(VLOOKUP(ROW()-4,借支明细表!$C:$K,COLUMN()-9,0),"")</f>
        <v/>
      </c>
      <c r="O140" s="111"/>
      <c r="P140" s="112" t="str">
        <f>IFERROR(VLOOKUP(ROW()-4,借支明细表!$C:$K,COLUMN()-10,0),"")</f>
        <v/>
      </c>
      <c r="Q140" s="112" t="str">
        <f>IFERROR(VLOOKUP(ROW()-4,借支明细表!$C:$K,COLUMN()-10,0),"")</f>
        <v/>
      </c>
      <c r="R140" s="112" t="str">
        <f>IFERROR(VLOOKUP(ROW()-4,借支明细表!$C:$K,COLUMN()-10,0),"")</f>
        <v/>
      </c>
      <c r="S140" s="112" t="str">
        <f>IFERROR(VLOOKUP(ROW()-4,借支明细表!$C:$K,COLUMN()-10,0),"")</f>
        <v/>
      </c>
    </row>
    <row r="141" customHeight="1" spans="12:19">
      <c r="L141" s="110" t="str">
        <f>IFERROR(VLOOKUP(ROW()-4,借支明细表!$C:$K,COLUMN()-10,0),"")</f>
        <v/>
      </c>
      <c r="M141" s="110" t="str">
        <f>IFERROR(VLOOKUP(ROW()-4,借支明细表!$C:$K,COLUMN()-10,0),"")</f>
        <v/>
      </c>
      <c r="N141" s="111" t="str">
        <f>IFERROR(VLOOKUP(ROW()-4,借支明细表!$C:$K,COLUMN()-9,0),"")</f>
        <v/>
      </c>
      <c r="O141" s="111"/>
      <c r="P141" s="112" t="str">
        <f>IFERROR(VLOOKUP(ROW()-4,借支明细表!$C:$K,COLUMN()-10,0),"")</f>
        <v/>
      </c>
      <c r="Q141" s="112" t="str">
        <f>IFERROR(VLOOKUP(ROW()-4,借支明细表!$C:$K,COLUMN()-10,0),"")</f>
        <v/>
      </c>
      <c r="R141" s="112" t="str">
        <f>IFERROR(VLOOKUP(ROW()-4,借支明细表!$C:$K,COLUMN()-10,0),"")</f>
        <v/>
      </c>
      <c r="S141" s="112" t="str">
        <f>IFERROR(VLOOKUP(ROW()-4,借支明细表!$C:$K,COLUMN()-10,0),"")</f>
        <v/>
      </c>
    </row>
    <row r="142" customHeight="1" spans="12:19">
      <c r="L142" s="110" t="str">
        <f>IFERROR(VLOOKUP(ROW()-4,借支明细表!$C:$K,COLUMN()-10,0),"")</f>
        <v/>
      </c>
      <c r="M142" s="110" t="str">
        <f>IFERROR(VLOOKUP(ROW()-4,借支明细表!$C:$K,COLUMN()-10,0),"")</f>
        <v/>
      </c>
      <c r="N142" s="111" t="str">
        <f>IFERROR(VLOOKUP(ROW()-4,借支明细表!$C:$K,COLUMN()-9,0),"")</f>
        <v/>
      </c>
      <c r="O142" s="111"/>
      <c r="P142" s="112" t="str">
        <f>IFERROR(VLOOKUP(ROW()-4,借支明细表!$C:$K,COLUMN()-10,0),"")</f>
        <v/>
      </c>
      <c r="Q142" s="112" t="str">
        <f>IFERROR(VLOOKUP(ROW()-4,借支明细表!$C:$K,COLUMN()-10,0),"")</f>
        <v/>
      </c>
      <c r="R142" s="112" t="str">
        <f>IFERROR(VLOOKUP(ROW()-4,借支明细表!$C:$K,COLUMN()-10,0),"")</f>
        <v/>
      </c>
      <c r="S142" s="112" t="str">
        <f>IFERROR(VLOOKUP(ROW()-4,借支明细表!$C:$K,COLUMN()-10,0),"")</f>
        <v/>
      </c>
    </row>
    <row r="143" customHeight="1" spans="12:19">
      <c r="L143" s="110" t="str">
        <f>IFERROR(VLOOKUP(ROW()-4,借支明细表!$C:$K,COLUMN()-10,0),"")</f>
        <v/>
      </c>
      <c r="M143" s="110" t="str">
        <f>IFERROR(VLOOKUP(ROW()-4,借支明细表!$C:$K,COLUMN()-10,0),"")</f>
        <v/>
      </c>
      <c r="N143" s="111" t="str">
        <f>IFERROR(VLOOKUP(ROW()-4,借支明细表!$C:$K,COLUMN()-9,0),"")</f>
        <v/>
      </c>
      <c r="O143" s="111"/>
      <c r="P143" s="112" t="str">
        <f>IFERROR(VLOOKUP(ROW()-4,借支明细表!$C:$K,COLUMN()-10,0),"")</f>
        <v/>
      </c>
      <c r="Q143" s="112" t="str">
        <f>IFERROR(VLOOKUP(ROW()-4,借支明细表!$C:$K,COLUMN()-10,0),"")</f>
        <v/>
      </c>
      <c r="R143" s="112" t="str">
        <f>IFERROR(VLOOKUP(ROW()-4,借支明细表!$C:$K,COLUMN()-10,0),"")</f>
        <v/>
      </c>
      <c r="S143" s="112" t="str">
        <f>IFERROR(VLOOKUP(ROW()-4,借支明细表!$C:$K,COLUMN()-10,0),"")</f>
        <v/>
      </c>
    </row>
    <row r="144" customHeight="1" spans="12:19">
      <c r="L144" s="110" t="str">
        <f>IFERROR(VLOOKUP(ROW()-4,借支明细表!$C:$K,COLUMN()-10,0),"")</f>
        <v/>
      </c>
      <c r="M144" s="110" t="str">
        <f>IFERROR(VLOOKUP(ROW()-4,借支明细表!$C:$K,COLUMN()-10,0),"")</f>
        <v/>
      </c>
      <c r="N144" s="111" t="str">
        <f>IFERROR(VLOOKUP(ROW()-4,借支明细表!$C:$K,COLUMN()-9,0),"")</f>
        <v/>
      </c>
      <c r="O144" s="111"/>
      <c r="P144" s="112" t="str">
        <f>IFERROR(VLOOKUP(ROW()-4,借支明细表!$C:$K,COLUMN()-10,0),"")</f>
        <v/>
      </c>
      <c r="Q144" s="112" t="str">
        <f>IFERROR(VLOOKUP(ROW()-4,借支明细表!$C:$K,COLUMN()-10,0),"")</f>
        <v/>
      </c>
      <c r="R144" s="112" t="str">
        <f>IFERROR(VLOOKUP(ROW()-4,借支明细表!$C:$K,COLUMN()-10,0),"")</f>
        <v/>
      </c>
      <c r="S144" s="112" t="str">
        <f>IFERROR(VLOOKUP(ROW()-4,借支明细表!$C:$K,COLUMN()-10,0),"")</f>
        <v/>
      </c>
    </row>
    <row r="145" customHeight="1" spans="12:19">
      <c r="L145" s="110" t="str">
        <f>IFERROR(VLOOKUP(ROW()-4,借支明细表!$C:$K,COLUMN()-10,0),"")</f>
        <v/>
      </c>
      <c r="M145" s="110" t="str">
        <f>IFERROR(VLOOKUP(ROW()-4,借支明细表!$C:$K,COLUMN()-10,0),"")</f>
        <v/>
      </c>
      <c r="N145" s="111" t="str">
        <f>IFERROR(VLOOKUP(ROW()-4,借支明细表!$C:$K,COLUMN()-9,0),"")</f>
        <v/>
      </c>
      <c r="O145" s="111"/>
      <c r="P145" s="112" t="str">
        <f>IFERROR(VLOOKUP(ROW()-4,借支明细表!$C:$K,COLUMN()-10,0),"")</f>
        <v/>
      </c>
      <c r="Q145" s="112" t="str">
        <f>IFERROR(VLOOKUP(ROW()-4,借支明细表!$C:$K,COLUMN()-10,0),"")</f>
        <v/>
      </c>
      <c r="R145" s="112" t="str">
        <f>IFERROR(VLOOKUP(ROW()-4,借支明细表!$C:$K,COLUMN()-10,0),"")</f>
        <v/>
      </c>
      <c r="S145" s="112" t="str">
        <f>IFERROR(VLOOKUP(ROW()-4,借支明细表!$C:$K,COLUMN()-10,0),"")</f>
        <v/>
      </c>
    </row>
    <row r="146" customHeight="1" spans="12:19">
      <c r="L146" s="110" t="str">
        <f>IFERROR(VLOOKUP(ROW()-4,借支明细表!$C:$K,COLUMN()-10,0),"")</f>
        <v/>
      </c>
      <c r="M146" s="110" t="str">
        <f>IFERROR(VLOOKUP(ROW()-4,借支明细表!$C:$K,COLUMN()-10,0),"")</f>
        <v/>
      </c>
      <c r="N146" s="111" t="str">
        <f>IFERROR(VLOOKUP(ROW()-4,借支明细表!$C:$K,COLUMN()-9,0),"")</f>
        <v/>
      </c>
      <c r="O146" s="111"/>
      <c r="P146" s="112" t="str">
        <f>IFERROR(VLOOKUP(ROW()-4,借支明细表!$C:$K,COLUMN()-10,0),"")</f>
        <v/>
      </c>
      <c r="Q146" s="112" t="str">
        <f>IFERROR(VLOOKUP(ROW()-4,借支明细表!$C:$K,COLUMN()-10,0),"")</f>
        <v/>
      </c>
      <c r="R146" s="112" t="str">
        <f>IFERROR(VLOOKUP(ROW()-4,借支明细表!$C:$K,COLUMN()-10,0),"")</f>
        <v/>
      </c>
      <c r="S146" s="112" t="str">
        <f>IFERROR(VLOOKUP(ROW()-4,借支明细表!$C:$K,COLUMN()-10,0),"")</f>
        <v/>
      </c>
    </row>
    <row r="147" customHeight="1" spans="12:19">
      <c r="L147" s="110" t="str">
        <f>IFERROR(VLOOKUP(ROW()-4,借支明细表!$C:$K,COLUMN()-10,0),"")</f>
        <v/>
      </c>
      <c r="M147" s="110" t="str">
        <f>IFERROR(VLOOKUP(ROW()-4,借支明细表!$C:$K,COLUMN()-10,0),"")</f>
        <v/>
      </c>
      <c r="N147" s="111" t="str">
        <f>IFERROR(VLOOKUP(ROW()-4,借支明细表!$C:$K,COLUMN()-9,0),"")</f>
        <v/>
      </c>
      <c r="O147" s="111"/>
      <c r="P147" s="112" t="str">
        <f>IFERROR(VLOOKUP(ROW()-4,借支明细表!$C:$K,COLUMN()-10,0),"")</f>
        <v/>
      </c>
      <c r="Q147" s="112" t="str">
        <f>IFERROR(VLOOKUP(ROW()-4,借支明细表!$C:$K,COLUMN()-10,0),"")</f>
        <v/>
      </c>
      <c r="R147" s="112" t="str">
        <f>IFERROR(VLOOKUP(ROW()-4,借支明细表!$C:$K,COLUMN()-10,0),"")</f>
        <v/>
      </c>
      <c r="S147" s="112" t="str">
        <f>IFERROR(VLOOKUP(ROW()-4,借支明细表!$C:$K,COLUMN()-10,0),"")</f>
        <v/>
      </c>
    </row>
    <row r="148" customHeight="1" spans="12:19">
      <c r="L148" s="110" t="str">
        <f>IFERROR(VLOOKUP(ROW()-4,借支明细表!$C:$K,COLUMN()-10,0),"")</f>
        <v/>
      </c>
      <c r="M148" s="110" t="str">
        <f>IFERROR(VLOOKUP(ROW()-4,借支明细表!$C:$K,COLUMN()-10,0),"")</f>
        <v/>
      </c>
      <c r="N148" s="111" t="str">
        <f>IFERROR(VLOOKUP(ROW()-4,借支明细表!$C:$K,COLUMN()-9,0),"")</f>
        <v/>
      </c>
      <c r="O148" s="111"/>
      <c r="P148" s="112" t="str">
        <f>IFERROR(VLOOKUP(ROW()-4,借支明细表!$C:$K,COLUMN()-10,0),"")</f>
        <v/>
      </c>
      <c r="Q148" s="112" t="str">
        <f>IFERROR(VLOOKUP(ROW()-4,借支明细表!$C:$K,COLUMN()-10,0),"")</f>
        <v/>
      </c>
      <c r="R148" s="112" t="str">
        <f>IFERROR(VLOOKUP(ROW()-4,借支明细表!$C:$K,COLUMN()-10,0),"")</f>
        <v/>
      </c>
      <c r="S148" s="112" t="str">
        <f>IFERROR(VLOOKUP(ROW()-4,借支明细表!$C:$K,COLUMN()-10,0),"")</f>
        <v/>
      </c>
    </row>
    <row r="149" customHeight="1" spans="12:19">
      <c r="L149" s="110" t="str">
        <f>IFERROR(VLOOKUP(ROW()-4,借支明细表!$C:$K,COLUMN()-10,0),"")</f>
        <v/>
      </c>
      <c r="M149" s="110" t="str">
        <f>IFERROR(VLOOKUP(ROW()-4,借支明细表!$C:$K,COLUMN()-10,0),"")</f>
        <v/>
      </c>
      <c r="N149" s="111" t="str">
        <f>IFERROR(VLOOKUP(ROW()-4,借支明细表!$C:$K,COLUMN()-9,0),"")</f>
        <v/>
      </c>
      <c r="O149" s="111"/>
      <c r="P149" s="112" t="str">
        <f>IFERROR(VLOOKUP(ROW()-4,借支明细表!$C:$K,COLUMN()-10,0),"")</f>
        <v/>
      </c>
      <c r="Q149" s="112" t="str">
        <f>IFERROR(VLOOKUP(ROW()-4,借支明细表!$C:$K,COLUMN()-10,0),"")</f>
        <v/>
      </c>
      <c r="R149" s="112" t="str">
        <f>IFERROR(VLOOKUP(ROW()-4,借支明细表!$C:$K,COLUMN()-10,0),"")</f>
        <v/>
      </c>
      <c r="S149" s="112" t="str">
        <f>IFERROR(VLOOKUP(ROW()-4,借支明细表!$C:$K,COLUMN()-10,0),"")</f>
        <v/>
      </c>
    </row>
    <row r="150" customHeight="1" spans="12:19">
      <c r="L150" s="110" t="str">
        <f>IFERROR(VLOOKUP(ROW()-4,借支明细表!$C:$K,COLUMN()-10,0),"")</f>
        <v/>
      </c>
      <c r="M150" s="110" t="str">
        <f>IFERROR(VLOOKUP(ROW()-4,借支明细表!$C:$K,COLUMN()-10,0),"")</f>
        <v/>
      </c>
      <c r="N150" s="111" t="str">
        <f>IFERROR(VLOOKUP(ROW()-4,借支明细表!$C:$K,COLUMN()-9,0),"")</f>
        <v/>
      </c>
      <c r="O150" s="111"/>
      <c r="P150" s="112" t="str">
        <f>IFERROR(VLOOKUP(ROW()-4,借支明细表!$C:$K,COLUMN()-10,0),"")</f>
        <v/>
      </c>
      <c r="Q150" s="112" t="str">
        <f>IFERROR(VLOOKUP(ROW()-4,借支明细表!$C:$K,COLUMN()-10,0),"")</f>
        <v/>
      </c>
      <c r="R150" s="112" t="str">
        <f>IFERROR(VLOOKUP(ROW()-4,借支明细表!$C:$K,COLUMN()-10,0),"")</f>
        <v/>
      </c>
      <c r="S150" s="112" t="str">
        <f>IFERROR(VLOOKUP(ROW()-4,借支明细表!$C:$K,COLUMN()-10,0),"")</f>
        <v/>
      </c>
    </row>
    <row r="151" customHeight="1" spans="12:19">
      <c r="L151" s="110" t="str">
        <f>IFERROR(VLOOKUP(ROW()-4,借支明细表!$C:$K,COLUMN()-10,0),"")</f>
        <v/>
      </c>
      <c r="M151" s="110" t="str">
        <f>IFERROR(VLOOKUP(ROW()-4,借支明细表!$C:$K,COLUMN()-10,0),"")</f>
        <v/>
      </c>
      <c r="N151" s="111" t="str">
        <f>IFERROR(VLOOKUP(ROW()-4,借支明细表!$C:$K,COLUMN()-9,0),"")</f>
        <v/>
      </c>
      <c r="O151" s="111"/>
      <c r="P151" s="112" t="str">
        <f>IFERROR(VLOOKUP(ROW()-4,借支明细表!$C:$K,COLUMN()-10,0),"")</f>
        <v/>
      </c>
      <c r="Q151" s="112" t="str">
        <f>IFERROR(VLOOKUP(ROW()-4,借支明细表!$C:$K,COLUMN()-10,0),"")</f>
        <v/>
      </c>
      <c r="R151" s="112" t="str">
        <f>IFERROR(VLOOKUP(ROW()-4,借支明细表!$C:$K,COLUMN()-10,0),"")</f>
        <v/>
      </c>
      <c r="S151" s="112" t="str">
        <f>IFERROR(VLOOKUP(ROW()-4,借支明细表!$C:$K,COLUMN()-10,0),"")</f>
        <v/>
      </c>
    </row>
    <row r="152" customHeight="1" spans="12:19">
      <c r="L152" s="110" t="str">
        <f>IFERROR(VLOOKUP(ROW()-4,借支明细表!$C:$K,COLUMN()-10,0),"")</f>
        <v/>
      </c>
      <c r="M152" s="110" t="str">
        <f>IFERROR(VLOOKUP(ROW()-4,借支明细表!$C:$K,COLUMN()-10,0),"")</f>
        <v/>
      </c>
      <c r="N152" s="111" t="str">
        <f>IFERROR(VLOOKUP(ROW()-4,借支明细表!$C:$K,COLUMN()-9,0),"")</f>
        <v/>
      </c>
      <c r="O152" s="111"/>
      <c r="P152" s="112" t="str">
        <f>IFERROR(VLOOKUP(ROW()-4,借支明细表!$C:$K,COLUMN()-10,0),"")</f>
        <v/>
      </c>
      <c r="Q152" s="112" t="str">
        <f>IFERROR(VLOOKUP(ROW()-4,借支明细表!$C:$K,COLUMN()-10,0),"")</f>
        <v/>
      </c>
      <c r="R152" s="112" t="str">
        <f>IFERROR(VLOOKUP(ROW()-4,借支明细表!$C:$K,COLUMN()-10,0),"")</f>
        <v/>
      </c>
      <c r="S152" s="112" t="str">
        <f>IFERROR(VLOOKUP(ROW()-4,借支明细表!$C:$K,COLUMN()-10,0),"")</f>
        <v/>
      </c>
    </row>
    <row r="153" customHeight="1" spans="12:19">
      <c r="L153" s="110" t="str">
        <f>IFERROR(VLOOKUP(ROW()-4,借支明细表!$C:$K,COLUMN()-10,0),"")</f>
        <v/>
      </c>
      <c r="M153" s="110" t="str">
        <f>IFERROR(VLOOKUP(ROW()-4,借支明细表!$C:$K,COLUMN()-10,0),"")</f>
        <v/>
      </c>
      <c r="N153" s="111" t="str">
        <f>IFERROR(VLOOKUP(ROW()-4,借支明细表!$C:$K,COLUMN()-9,0),"")</f>
        <v/>
      </c>
      <c r="O153" s="111"/>
      <c r="P153" s="112" t="str">
        <f>IFERROR(VLOOKUP(ROW()-4,借支明细表!$C:$K,COLUMN()-10,0),"")</f>
        <v/>
      </c>
      <c r="Q153" s="112" t="str">
        <f>IFERROR(VLOOKUP(ROW()-4,借支明细表!$C:$K,COLUMN()-10,0),"")</f>
        <v/>
      </c>
      <c r="R153" s="112" t="str">
        <f>IFERROR(VLOOKUP(ROW()-4,借支明细表!$C:$K,COLUMN()-10,0),"")</f>
        <v/>
      </c>
      <c r="S153" s="112" t="str">
        <f>IFERROR(VLOOKUP(ROW()-4,借支明细表!$C:$K,COLUMN()-10,0),"")</f>
        <v/>
      </c>
    </row>
    <row r="154" customHeight="1" spans="12:19">
      <c r="L154" s="110" t="str">
        <f>IFERROR(VLOOKUP(ROW()-4,借支明细表!$C:$K,COLUMN()-10,0),"")</f>
        <v/>
      </c>
      <c r="M154" s="110" t="str">
        <f>IFERROR(VLOOKUP(ROW()-4,借支明细表!$C:$K,COLUMN()-10,0),"")</f>
        <v/>
      </c>
      <c r="N154" s="111" t="str">
        <f>IFERROR(VLOOKUP(ROW()-4,借支明细表!$C:$K,COLUMN()-9,0),"")</f>
        <v/>
      </c>
      <c r="O154" s="111"/>
      <c r="P154" s="112" t="str">
        <f>IFERROR(VLOOKUP(ROW()-4,借支明细表!$C:$K,COLUMN()-10,0),"")</f>
        <v/>
      </c>
      <c r="Q154" s="112" t="str">
        <f>IFERROR(VLOOKUP(ROW()-4,借支明细表!$C:$K,COLUMN()-10,0),"")</f>
        <v/>
      </c>
      <c r="R154" s="112" t="str">
        <f>IFERROR(VLOOKUP(ROW()-4,借支明细表!$C:$K,COLUMN()-10,0),"")</f>
        <v/>
      </c>
      <c r="S154" s="112" t="str">
        <f>IFERROR(VLOOKUP(ROW()-4,借支明细表!$C:$K,COLUMN()-10,0),"")</f>
        <v/>
      </c>
    </row>
    <row r="155" customHeight="1" spans="12:19">
      <c r="L155" s="110" t="str">
        <f>IFERROR(VLOOKUP(ROW()-4,借支明细表!$C:$K,COLUMN()-10,0),"")</f>
        <v/>
      </c>
      <c r="M155" s="110" t="str">
        <f>IFERROR(VLOOKUP(ROW()-4,借支明细表!$C:$K,COLUMN()-10,0),"")</f>
        <v/>
      </c>
      <c r="N155" s="111" t="str">
        <f>IFERROR(VLOOKUP(ROW()-4,借支明细表!$C:$K,COLUMN()-9,0),"")</f>
        <v/>
      </c>
      <c r="O155" s="111"/>
      <c r="P155" s="112" t="str">
        <f>IFERROR(VLOOKUP(ROW()-4,借支明细表!$C:$K,COLUMN()-10,0),"")</f>
        <v/>
      </c>
      <c r="Q155" s="112" t="str">
        <f>IFERROR(VLOOKUP(ROW()-4,借支明细表!$C:$K,COLUMN()-10,0),"")</f>
        <v/>
      </c>
      <c r="R155" s="112" t="str">
        <f>IFERROR(VLOOKUP(ROW()-4,借支明细表!$C:$K,COLUMN()-10,0),"")</f>
        <v/>
      </c>
      <c r="S155" s="112" t="str">
        <f>IFERROR(VLOOKUP(ROW()-4,借支明细表!$C:$K,COLUMN()-10,0),"")</f>
        <v/>
      </c>
    </row>
    <row r="156" customHeight="1" spans="12:19">
      <c r="L156" s="110" t="str">
        <f>IFERROR(VLOOKUP(ROW()-4,借支明细表!$C:$K,COLUMN()-10,0),"")</f>
        <v/>
      </c>
      <c r="M156" s="110" t="str">
        <f>IFERROR(VLOOKUP(ROW()-4,借支明细表!$C:$K,COLUMN()-10,0),"")</f>
        <v/>
      </c>
      <c r="N156" s="111" t="str">
        <f>IFERROR(VLOOKUP(ROW()-4,借支明细表!$C:$K,COLUMN()-9,0),"")</f>
        <v/>
      </c>
      <c r="O156" s="111"/>
      <c r="P156" s="112" t="str">
        <f>IFERROR(VLOOKUP(ROW()-4,借支明细表!$C:$K,COLUMN()-10,0),"")</f>
        <v/>
      </c>
      <c r="Q156" s="112" t="str">
        <f>IFERROR(VLOOKUP(ROW()-4,借支明细表!$C:$K,COLUMN()-10,0),"")</f>
        <v/>
      </c>
      <c r="R156" s="112" t="str">
        <f>IFERROR(VLOOKUP(ROW()-4,借支明细表!$C:$K,COLUMN()-10,0),"")</f>
        <v/>
      </c>
      <c r="S156" s="112" t="str">
        <f>IFERROR(VLOOKUP(ROW()-4,借支明细表!$C:$K,COLUMN()-10,0),"")</f>
        <v/>
      </c>
    </row>
    <row r="157" customHeight="1" spans="12:19">
      <c r="L157" s="110" t="str">
        <f>IFERROR(VLOOKUP(ROW()-4,借支明细表!$C:$K,COLUMN()-10,0),"")</f>
        <v/>
      </c>
      <c r="M157" s="110" t="str">
        <f>IFERROR(VLOOKUP(ROW()-4,借支明细表!$C:$K,COLUMN()-10,0),"")</f>
        <v/>
      </c>
      <c r="N157" s="111" t="str">
        <f>IFERROR(VLOOKUP(ROW()-4,借支明细表!$C:$K,COLUMN()-9,0),"")</f>
        <v/>
      </c>
      <c r="O157" s="111"/>
      <c r="P157" s="112" t="str">
        <f>IFERROR(VLOOKUP(ROW()-4,借支明细表!$C:$K,COLUMN()-10,0),"")</f>
        <v/>
      </c>
      <c r="Q157" s="112" t="str">
        <f>IFERROR(VLOOKUP(ROW()-4,借支明细表!$C:$K,COLUMN()-10,0),"")</f>
        <v/>
      </c>
      <c r="R157" s="112" t="str">
        <f>IFERROR(VLOOKUP(ROW()-4,借支明细表!$C:$K,COLUMN()-10,0),"")</f>
        <v/>
      </c>
      <c r="S157" s="112" t="str">
        <f>IFERROR(VLOOKUP(ROW()-4,借支明细表!$C:$K,COLUMN()-10,0),"")</f>
        <v/>
      </c>
    </row>
    <row r="158" customHeight="1" spans="12:19">
      <c r="L158" s="110" t="str">
        <f>IFERROR(VLOOKUP(ROW()-4,借支明细表!$C:$K,COLUMN()-10,0),"")</f>
        <v/>
      </c>
      <c r="M158" s="110" t="str">
        <f>IFERROR(VLOOKUP(ROW()-4,借支明细表!$C:$K,COLUMN()-10,0),"")</f>
        <v/>
      </c>
      <c r="N158" s="111" t="str">
        <f>IFERROR(VLOOKUP(ROW()-4,借支明细表!$C:$K,COLUMN()-9,0),"")</f>
        <v/>
      </c>
      <c r="O158" s="111"/>
      <c r="P158" s="112" t="str">
        <f>IFERROR(VLOOKUP(ROW()-4,借支明细表!$C:$K,COLUMN()-10,0),"")</f>
        <v/>
      </c>
      <c r="Q158" s="112" t="str">
        <f>IFERROR(VLOOKUP(ROW()-4,借支明细表!$C:$K,COLUMN()-10,0),"")</f>
        <v/>
      </c>
      <c r="R158" s="112" t="str">
        <f>IFERROR(VLOOKUP(ROW()-4,借支明细表!$C:$K,COLUMN()-10,0),"")</f>
        <v/>
      </c>
      <c r="S158" s="112" t="str">
        <f>IFERROR(VLOOKUP(ROW()-4,借支明细表!$C:$K,COLUMN()-10,0),"")</f>
        <v/>
      </c>
    </row>
    <row r="159" customHeight="1" spans="12:19">
      <c r="L159" s="110" t="str">
        <f>IFERROR(VLOOKUP(ROW()-4,借支明细表!$C:$K,COLUMN()-10,0),"")</f>
        <v/>
      </c>
      <c r="M159" s="110" t="str">
        <f>IFERROR(VLOOKUP(ROW()-4,借支明细表!$C:$K,COLUMN()-10,0),"")</f>
        <v/>
      </c>
      <c r="N159" s="111" t="str">
        <f>IFERROR(VLOOKUP(ROW()-4,借支明细表!$C:$K,COLUMN()-9,0),"")</f>
        <v/>
      </c>
      <c r="O159" s="111"/>
      <c r="P159" s="112" t="str">
        <f>IFERROR(VLOOKUP(ROW()-4,借支明细表!$C:$K,COLUMN()-10,0),"")</f>
        <v/>
      </c>
      <c r="Q159" s="112" t="str">
        <f>IFERROR(VLOOKUP(ROW()-4,借支明细表!$C:$K,COLUMN()-10,0),"")</f>
        <v/>
      </c>
      <c r="R159" s="112" t="str">
        <f>IFERROR(VLOOKUP(ROW()-4,借支明细表!$C:$K,COLUMN()-10,0),"")</f>
        <v/>
      </c>
      <c r="S159" s="112" t="str">
        <f>IFERROR(VLOOKUP(ROW()-4,借支明细表!$C:$K,COLUMN()-10,0),"")</f>
        <v/>
      </c>
    </row>
    <row r="160" customHeight="1" spans="12:19">
      <c r="L160" s="110" t="str">
        <f>IFERROR(VLOOKUP(ROW()-4,借支明细表!$C:$K,COLUMN()-10,0),"")</f>
        <v/>
      </c>
      <c r="M160" s="110" t="str">
        <f>IFERROR(VLOOKUP(ROW()-4,借支明细表!$C:$K,COLUMN()-10,0),"")</f>
        <v/>
      </c>
      <c r="N160" s="111" t="str">
        <f>IFERROR(VLOOKUP(ROW()-4,借支明细表!$C:$K,COLUMN()-9,0),"")</f>
        <v/>
      </c>
      <c r="O160" s="111"/>
      <c r="P160" s="112" t="str">
        <f>IFERROR(VLOOKUP(ROW()-4,借支明细表!$C:$K,COLUMN()-10,0),"")</f>
        <v/>
      </c>
      <c r="Q160" s="112" t="str">
        <f>IFERROR(VLOOKUP(ROW()-4,借支明细表!$C:$K,COLUMN()-10,0),"")</f>
        <v/>
      </c>
      <c r="R160" s="112" t="str">
        <f>IFERROR(VLOOKUP(ROW()-4,借支明细表!$C:$K,COLUMN()-10,0),"")</f>
        <v/>
      </c>
      <c r="S160" s="112" t="str">
        <f>IFERROR(VLOOKUP(ROW()-4,借支明细表!$C:$K,COLUMN()-10,0),"")</f>
        <v/>
      </c>
    </row>
    <row r="161" customHeight="1" spans="12:19">
      <c r="L161" s="110" t="str">
        <f>IFERROR(VLOOKUP(ROW()-4,借支明细表!$C:$K,COLUMN()-10,0),"")</f>
        <v/>
      </c>
      <c r="M161" s="110" t="str">
        <f>IFERROR(VLOOKUP(ROW()-4,借支明细表!$C:$K,COLUMN()-10,0),"")</f>
        <v/>
      </c>
      <c r="N161" s="111" t="str">
        <f>IFERROR(VLOOKUP(ROW()-4,借支明细表!$C:$K,COLUMN()-9,0),"")</f>
        <v/>
      </c>
      <c r="O161" s="111"/>
      <c r="P161" s="112" t="str">
        <f>IFERROR(VLOOKUP(ROW()-4,借支明细表!$C:$K,COLUMN()-10,0),"")</f>
        <v/>
      </c>
      <c r="Q161" s="112" t="str">
        <f>IFERROR(VLOOKUP(ROW()-4,借支明细表!$C:$K,COLUMN()-10,0),"")</f>
        <v/>
      </c>
      <c r="R161" s="112" t="str">
        <f>IFERROR(VLOOKUP(ROW()-4,借支明细表!$C:$K,COLUMN()-10,0),"")</f>
        <v/>
      </c>
      <c r="S161" s="112" t="str">
        <f>IFERROR(VLOOKUP(ROW()-4,借支明细表!$C:$K,COLUMN()-10,0),"")</f>
        <v/>
      </c>
    </row>
    <row r="162" customHeight="1" spans="12:19">
      <c r="L162" s="110" t="str">
        <f>IFERROR(VLOOKUP(ROW()-4,借支明细表!$C:$K,COLUMN()-10,0),"")</f>
        <v/>
      </c>
      <c r="M162" s="110" t="str">
        <f>IFERROR(VLOOKUP(ROW()-4,借支明细表!$C:$K,COLUMN()-10,0),"")</f>
        <v/>
      </c>
      <c r="N162" s="111" t="str">
        <f>IFERROR(VLOOKUP(ROW()-4,借支明细表!$C:$K,COLUMN()-9,0),"")</f>
        <v/>
      </c>
      <c r="O162" s="111"/>
      <c r="P162" s="112" t="str">
        <f>IFERROR(VLOOKUP(ROW()-4,借支明细表!$C:$K,COLUMN()-10,0),"")</f>
        <v/>
      </c>
      <c r="Q162" s="112" t="str">
        <f>IFERROR(VLOOKUP(ROW()-4,借支明细表!$C:$K,COLUMN()-10,0),"")</f>
        <v/>
      </c>
      <c r="R162" s="112" t="str">
        <f>IFERROR(VLOOKUP(ROW()-4,借支明细表!$C:$K,COLUMN()-10,0),"")</f>
        <v/>
      </c>
      <c r="S162" s="112" t="str">
        <f>IFERROR(VLOOKUP(ROW()-4,借支明细表!$C:$K,COLUMN()-10,0),"")</f>
        <v/>
      </c>
    </row>
    <row r="163" customHeight="1" spans="12:19">
      <c r="L163" s="110" t="str">
        <f>IFERROR(VLOOKUP(ROW()-4,借支明细表!$C:$K,COLUMN()-10,0),"")</f>
        <v/>
      </c>
      <c r="M163" s="110" t="str">
        <f>IFERROR(VLOOKUP(ROW()-4,借支明细表!$C:$K,COLUMN()-10,0),"")</f>
        <v/>
      </c>
      <c r="N163" s="111" t="str">
        <f>IFERROR(VLOOKUP(ROW()-4,借支明细表!$C:$K,COLUMN()-9,0),"")</f>
        <v/>
      </c>
      <c r="O163" s="111"/>
      <c r="P163" s="112" t="str">
        <f>IFERROR(VLOOKUP(ROW()-4,借支明细表!$C:$K,COLUMN()-10,0),"")</f>
        <v/>
      </c>
      <c r="Q163" s="112" t="str">
        <f>IFERROR(VLOOKUP(ROW()-4,借支明细表!$C:$K,COLUMN()-10,0),"")</f>
        <v/>
      </c>
      <c r="R163" s="112" t="str">
        <f>IFERROR(VLOOKUP(ROW()-4,借支明细表!$C:$K,COLUMN()-10,0),"")</f>
        <v/>
      </c>
      <c r="S163" s="112" t="str">
        <f>IFERROR(VLOOKUP(ROW()-4,借支明细表!$C:$K,COLUMN()-10,0),"")</f>
        <v/>
      </c>
    </row>
    <row r="164" customHeight="1" spans="12:19">
      <c r="L164" s="110" t="str">
        <f>IFERROR(VLOOKUP(ROW()-4,借支明细表!$C:$K,COLUMN()-10,0),"")</f>
        <v/>
      </c>
      <c r="M164" s="110" t="str">
        <f>IFERROR(VLOOKUP(ROW()-4,借支明细表!$C:$K,COLUMN()-10,0),"")</f>
        <v/>
      </c>
      <c r="N164" s="111" t="str">
        <f>IFERROR(VLOOKUP(ROW()-4,借支明细表!$C:$K,COLUMN()-9,0),"")</f>
        <v/>
      </c>
      <c r="O164" s="111"/>
      <c r="P164" s="112" t="str">
        <f>IFERROR(VLOOKUP(ROW()-4,借支明细表!$C:$K,COLUMN()-10,0),"")</f>
        <v/>
      </c>
      <c r="Q164" s="112" t="str">
        <f>IFERROR(VLOOKUP(ROW()-4,借支明细表!$C:$K,COLUMN()-10,0),"")</f>
        <v/>
      </c>
      <c r="R164" s="112" t="str">
        <f>IFERROR(VLOOKUP(ROW()-4,借支明细表!$C:$K,COLUMN()-10,0),"")</f>
        <v/>
      </c>
      <c r="S164" s="112" t="str">
        <f>IFERROR(VLOOKUP(ROW()-4,借支明细表!$C:$K,COLUMN()-10,0),"")</f>
        <v/>
      </c>
    </row>
    <row r="165" customHeight="1" spans="12:19">
      <c r="L165" s="110" t="str">
        <f>IFERROR(VLOOKUP(ROW()-4,借支明细表!$C:$K,COLUMN()-10,0),"")</f>
        <v/>
      </c>
      <c r="M165" s="110" t="str">
        <f>IFERROR(VLOOKUP(ROW()-4,借支明细表!$C:$K,COLUMN()-10,0),"")</f>
        <v/>
      </c>
      <c r="N165" s="111" t="str">
        <f>IFERROR(VLOOKUP(ROW()-4,借支明细表!$C:$K,COLUMN()-9,0),"")</f>
        <v/>
      </c>
      <c r="O165" s="111"/>
      <c r="P165" s="112" t="str">
        <f>IFERROR(VLOOKUP(ROW()-4,借支明细表!$C:$K,COLUMN()-10,0),"")</f>
        <v/>
      </c>
      <c r="Q165" s="112" t="str">
        <f>IFERROR(VLOOKUP(ROW()-4,借支明细表!$C:$K,COLUMN()-10,0),"")</f>
        <v/>
      </c>
      <c r="R165" s="112" t="str">
        <f>IFERROR(VLOOKUP(ROW()-4,借支明细表!$C:$K,COLUMN()-10,0),"")</f>
        <v/>
      </c>
      <c r="S165" s="112" t="str">
        <f>IFERROR(VLOOKUP(ROW()-4,借支明细表!$C:$K,COLUMN()-10,0),"")</f>
        <v/>
      </c>
    </row>
    <row r="166" customHeight="1" spans="12:19">
      <c r="L166" s="110" t="str">
        <f>IFERROR(VLOOKUP(ROW()-4,借支明细表!$C:$K,COLUMN()-10,0),"")</f>
        <v/>
      </c>
      <c r="M166" s="110" t="str">
        <f>IFERROR(VLOOKUP(ROW()-4,借支明细表!$C:$K,COLUMN()-10,0),"")</f>
        <v/>
      </c>
      <c r="N166" s="111" t="str">
        <f>IFERROR(VLOOKUP(ROW()-4,借支明细表!$C:$K,COLUMN()-9,0),"")</f>
        <v/>
      </c>
      <c r="O166" s="111"/>
      <c r="P166" s="112" t="str">
        <f>IFERROR(VLOOKUP(ROW()-4,借支明细表!$C:$K,COLUMN()-10,0),"")</f>
        <v/>
      </c>
      <c r="Q166" s="112" t="str">
        <f>IFERROR(VLOOKUP(ROW()-4,借支明细表!$C:$K,COLUMN()-10,0),"")</f>
        <v/>
      </c>
      <c r="R166" s="112" t="str">
        <f>IFERROR(VLOOKUP(ROW()-4,借支明细表!$C:$K,COLUMN()-10,0),"")</f>
        <v/>
      </c>
      <c r="S166" s="112" t="str">
        <f>IFERROR(VLOOKUP(ROW()-4,借支明细表!$C:$K,COLUMN()-10,0),"")</f>
        <v/>
      </c>
    </row>
    <row r="167" customHeight="1" spans="12:19">
      <c r="L167" s="110" t="str">
        <f>IFERROR(VLOOKUP(ROW()-4,借支明细表!$C:$K,COLUMN()-10,0),"")</f>
        <v/>
      </c>
      <c r="M167" s="110" t="str">
        <f>IFERROR(VLOOKUP(ROW()-4,借支明细表!$C:$K,COLUMN()-10,0),"")</f>
        <v/>
      </c>
      <c r="N167" s="111" t="str">
        <f>IFERROR(VLOOKUP(ROW()-4,借支明细表!$C:$K,COLUMN()-9,0),"")</f>
        <v/>
      </c>
      <c r="O167" s="111"/>
      <c r="P167" s="112" t="str">
        <f>IFERROR(VLOOKUP(ROW()-4,借支明细表!$C:$K,COLUMN()-10,0),"")</f>
        <v/>
      </c>
      <c r="Q167" s="112" t="str">
        <f>IFERROR(VLOOKUP(ROW()-4,借支明细表!$C:$K,COLUMN()-10,0),"")</f>
        <v/>
      </c>
      <c r="R167" s="112" t="str">
        <f>IFERROR(VLOOKUP(ROW()-4,借支明细表!$C:$K,COLUMN()-10,0),"")</f>
        <v/>
      </c>
      <c r="S167" s="112" t="str">
        <f>IFERROR(VLOOKUP(ROW()-4,借支明细表!$C:$K,COLUMN()-10,0),"")</f>
        <v/>
      </c>
    </row>
    <row r="168" customHeight="1" spans="12:19">
      <c r="L168" s="110" t="str">
        <f>IFERROR(VLOOKUP(ROW()-4,借支明细表!$C:$K,COLUMN()-10,0),"")</f>
        <v/>
      </c>
      <c r="M168" s="110" t="str">
        <f>IFERROR(VLOOKUP(ROW()-4,借支明细表!$C:$K,COLUMN()-10,0),"")</f>
        <v/>
      </c>
      <c r="N168" s="111" t="str">
        <f>IFERROR(VLOOKUP(ROW()-4,借支明细表!$C:$K,COLUMN()-9,0),"")</f>
        <v/>
      </c>
      <c r="O168" s="111"/>
      <c r="P168" s="112" t="str">
        <f>IFERROR(VLOOKUP(ROW()-4,借支明细表!$C:$K,COLUMN()-10,0),"")</f>
        <v/>
      </c>
      <c r="Q168" s="112" t="str">
        <f>IFERROR(VLOOKUP(ROW()-4,借支明细表!$C:$K,COLUMN()-10,0),"")</f>
        <v/>
      </c>
      <c r="R168" s="112" t="str">
        <f>IFERROR(VLOOKUP(ROW()-4,借支明细表!$C:$K,COLUMN()-10,0),"")</f>
        <v/>
      </c>
      <c r="S168" s="112" t="str">
        <f>IFERROR(VLOOKUP(ROW()-4,借支明细表!$C:$K,COLUMN()-10,0),"")</f>
        <v/>
      </c>
    </row>
    <row r="169" customHeight="1" spans="12:19">
      <c r="L169" s="110" t="str">
        <f>IFERROR(VLOOKUP(ROW()-4,借支明细表!$C:$K,COLUMN()-10,0),"")</f>
        <v/>
      </c>
      <c r="M169" s="110" t="str">
        <f>IFERROR(VLOOKUP(ROW()-4,借支明细表!$C:$K,COLUMN()-10,0),"")</f>
        <v/>
      </c>
      <c r="N169" s="111" t="str">
        <f>IFERROR(VLOOKUP(ROW()-4,借支明细表!$C:$K,COLUMN()-9,0),"")</f>
        <v/>
      </c>
      <c r="O169" s="111"/>
      <c r="P169" s="112" t="str">
        <f>IFERROR(VLOOKUP(ROW()-4,借支明细表!$C:$K,COLUMN()-10,0),"")</f>
        <v/>
      </c>
      <c r="Q169" s="112" t="str">
        <f>IFERROR(VLOOKUP(ROW()-4,借支明细表!$C:$K,COLUMN()-10,0),"")</f>
        <v/>
      </c>
      <c r="R169" s="112" t="str">
        <f>IFERROR(VLOOKUP(ROW()-4,借支明细表!$C:$K,COLUMN()-10,0),"")</f>
        <v/>
      </c>
      <c r="S169" s="112" t="str">
        <f>IFERROR(VLOOKUP(ROW()-4,借支明细表!$C:$K,COLUMN()-10,0),"")</f>
        <v/>
      </c>
    </row>
    <row r="170" customHeight="1" spans="12:19">
      <c r="L170" s="110" t="str">
        <f>IFERROR(VLOOKUP(ROW()-4,借支明细表!$C:$K,COLUMN()-10,0),"")</f>
        <v/>
      </c>
      <c r="M170" s="110" t="str">
        <f>IFERROR(VLOOKUP(ROW()-4,借支明细表!$C:$K,COLUMN()-10,0),"")</f>
        <v/>
      </c>
      <c r="N170" s="111" t="str">
        <f>IFERROR(VLOOKUP(ROW()-4,借支明细表!$C:$K,COLUMN()-9,0),"")</f>
        <v/>
      </c>
      <c r="O170" s="111"/>
      <c r="P170" s="112" t="str">
        <f>IFERROR(VLOOKUP(ROW()-4,借支明细表!$C:$K,COLUMN()-10,0),"")</f>
        <v/>
      </c>
      <c r="Q170" s="112" t="str">
        <f>IFERROR(VLOOKUP(ROW()-4,借支明细表!$C:$K,COLUMN()-10,0),"")</f>
        <v/>
      </c>
      <c r="R170" s="112" t="str">
        <f>IFERROR(VLOOKUP(ROW()-4,借支明细表!$C:$K,COLUMN()-10,0),"")</f>
        <v/>
      </c>
      <c r="S170" s="112" t="str">
        <f>IFERROR(VLOOKUP(ROW()-4,借支明细表!$C:$K,COLUMN()-10,0),"")</f>
        <v/>
      </c>
    </row>
    <row r="171" customHeight="1" spans="12:19">
      <c r="L171" s="110" t="str">
        <f>IFERROR(VLOOKUP(ROW()-4,借支明细表!$C:$K,COLUMN()-10,0),"")</f>
        <v/>
      </c>
      <c r="M171" s="110" t="str">
        <f>IFERROR(VLOOKUP(ROW()-4,借支明细表!$C:$K,COLUMN()-10,0),"")</f>
        <v/>
      </c>
      <c r="N171" s="111" t="str">
        <f>IFERROR(VLOOKUP(ROW()-4,借支明细表!$C:$K,COLUMN()-9,0),"")</f>
        <v/>
      </c>
      <c r="O171" s="111"/>
      <c r="P171" s="112" t="str">
        <f>IFERROR(VLOOKUP(ROW()-4,借支明细表!$C:$K,COLUMN()-10,0),"")</f>
        <v/>
      </c>
      <c r="Q171" s="112" t="str">
        <f>IFERROR(VLOOKUP(ROW()-4,借支明细表!$C:$K,COLUMN()-10,0),"")</f>
        <v/>
      </c>
      <c r="R171" s="112" t="str">
        <f>IFERROR(VLOOKUP(ROW()-4,借支明细表!$C:$K,COLUMN()-10,0),"")</f>
        <v/>
      </c>
      <c r="S171" s="112" t="str">
        <f>IFERROR(VLOOKUP(ROW()-4,借支明细表!$C:$K,COLUMN()-10,0),"")</f>
        <v/>
      </c>
    </row>
    <row r="172" customHeight="1" spans="12:19">
      <c r="L172" s="110" t="str">
        <f>IFERROR(VLOOKUP(ROW()-4,借支明细表!$C:$K,COLUMN()-10,0),"")</f>
        <v/>
      </c>
      <c r="M172" s="110" t="str">
        <f>IFERROR(VLOOKUP(ROW()-4,借支明细表!$C:$K,COLUMN()-10,0),"")</f>
        <v/>
      </c>
      <c r="N172" s="111" t="str">
        <f>IFERROR(VLOOKUP(ROW()-4,借支明细表!$C:$K,COLUMN()-9,0),"")</f>
        <v/>
      </c>
      <c r="O172" s="111"/>
      <c r="P172" s="112" t="str">
        <f>IFERROR(VLOOKUP(ROW()-4,借支明细表!$C:$K,COLUMN()-10,0),"")</f>
        <v/>
      </c>
      <c r="Q172" s="112" t="str">
        <f>IFERROR(VLOOKUP(ROW()-4,借支明细表!$C:$K,COLUMN()-10,0),"")</f>
        <v/>
      </c>
      <c r="R172" s="112" t="str">
        <f>IFERROR(VLOOKUP(ROW()-4,借支明细表!$C:$K,COLUMN()-10,0),"")</f>
        <v/>
      </c>
      <c r="S172" s="112" t="str">
        <f>IFERROR(VLOOKUP(ROW()-4,借支明细表!$C:$K,COLUMN()-10,0),"")</f>
        <v/>
      </c>
    </row>
    <row r="173" customHeight="1" spans="12:19">
      <c r="L173" s="110" t="str">
        <f>IFERROR(VLOOKUP(ROW()-4,借支明细表!$C:$K,COLUMN()-10,0),"")</f>
        <v/>
      </c>
      <c r="M173" s="110" t="str">
        <f>IFERROR(VLOOKUP(ROW()-4,借支明细表!$C:$K,COLUMN()-10,0),"")</f>
        <v/>
      </c>
      <c r="N173" s="111" t="str">
        <f>IFERROR(VLOOKUP(ROW()-4,借支明细表!$C:$K,COLUMN()-9,0),"")</f>
        <v/>
      </c>
      <c r="O173" s="111"/>
      <c r="P173" s="112" t="str">
        <f>IFERROR(VLOOKUP(ROW()-4,借支明细表!$C:$K,COLUMN()-10,0),"")</f>
        <v/>
      </c>
      <c r="Q173" s="112" t="str">
        <f>IFERROR(VLOOKUP(ROW()-4,借支明细表!$C:$K,COLUMN()-10,0),"")</f>
        <v/>
      </c>
      <c r="R173" s="112" t="str">
        <f>IFERROR(VLOOKUP(ROW()-4,借支明细表!$C:$K,COLUMN()-10,0),"")</f>
        <v/>
      </c>
      <c r="S173" s="112" t="str">
        <f>IFERROR(VLOOKUP(ROW()-4,借支明细表!$C:$K,COLUMN()-10,0),"")</f>
        <v/>
      </c>
    </row>
    <row r="174" customHeight="1" spans="12:19">
      <c r="L174" s="110" t="str">
        <f>IFERROR(VLOOKUP(ROW()-4,借支明细表!$C:$K,COLUMN()-10,0),"")</f>
        <v/>
      </c>
      <c r="M174" s="110" t="str">
        <f>IFERROR(VLOOKUP(ROW()-4,借支明细表!$C:$K,COLUMN()-10,0),"")</f>
        <v/>
      </c>
      <c r="N174" s="111" t="str">
        <f>IFERROR(VLOOKUP(ROW()-4,借支明细表!$C:$K,COLUMN()-9,0),"")</f>
        <v/>
      </c>
      <c r="O174" s="111"/>
      <c r="P174" s="112" t="str">
        <f>IFERROR(VLOOKUP(ROW()-4,借支明细表!$C:$K,COLUMN()-10,0),"")</f>
        <v/>
      </c>
      <c r="Q174" s="112" t="str">
        <f>IFERROR(VLOOKUP(ROW()-4,借支明细表!$C:$K,COLUMN()-10,0),"")</f>
        <v/>
      </c>
      <c r="R174" s="112" t="str">
        <f>IFERROR(VLOOKUP(ROW()-4,借支明细表!$C:$K,COLUMN()-10,0),"")</f>
        <v/>
      </c>
      <c r="S174" s="112" t="str">
        <f>IFERROR(VLOOKUP(ROW()-4,借支明细表!$C:$K,COLUMN()-10,0),"")</f>
        <v/>
      </c>
    </row>
    <row r="175" customHeight="1" spans="12:19">
      <c r="L175" s="110" t="str">
        <f>IFERROR(VLOOKUP(ROW()-4,借支明细表!$C:$K,COLUMN()-10,0),"")</f>
        <v/>
      </c>
      <c r="M175" s="110" t="str">
        <f>IFERROR(VLOOKUP(ROW()-4,借支明细表!$C:$K,COLUMN()-10,0),"")</f>
        <v/>
      </c>
      <c r="N175" s="111" t="str">
        <f>IFERROR(VLOOKUP(ROW()-4,借支明细表!$C:$K,COLUMN()-9,0),"")</f>
        <v/>
      </c>
      <c r="O175" s="111"/>
      <c r="P175" s="112" t="str">
        <f>IFERROR(VLOOKUP(ROW()-4,借支明细表!$C:$K,COLUMN()-10,0),"")</f>
        <v/>
      </c>
      <c r="Q175" s="112" t="str">
        <f>IFERROR(VLOOKUP(ROW()-4,借支明细表!$C:$K,COLUMN()-10,0),"")</f>
        <v/>
      </c>
      <c r="R175" s="112" t="str">
        <f>IFERROR(VLOOKUP(ROW()-4,借支明细表!$C:$K,COLUMN()-10,0),"")</f>
        <v/>
      </c>
      <c r="S175" s="112" t="str">
        <f>IFERROR(VLOOKUP(ROW()-4,借支明细表!$C:$K,COLUMN()-10,0),"")</f>
        <v/>
      </c>
    </row>
    <row r="176" customHeight="1" spans="12:19">
      <c r="L176" s="110" t="str">
        <f>IFERROR(VLOOKUP(ROW()-4,借支明细表!$C:$K,COLUMN()-10,0),"")</f>
        <v/>
      </c>
      <c r="M176" s="110" t="str">
        <f>IFERROR(VLOOKUP(ROW()-4,借支明细表!$C:$K,COLUMN()-10,0),"")</f>
        <v/>
      </c>
      <c r="N176" s="111" t="str">
        <f>IFERROR(VLOOKUP(ROW()-4,借支明细表!$C:$K,COLUMN()-9,0),"")</f>
        <v/>
      </c>
      <c r="O176" s="111"/>
      <c r="P176" s="112" t="str">
        <f>IFERROR(VLOOKUP(ROW()-4,借支明细表!$C:$K,COLUMN()-10,0),"")</f>
        <v/>
      </c>
      <c r="Q176" s="112" t="str">
        <f>IFERROR(VLOOKUP(ROW()-4,借支明细表!$C:$K,COLUMN()-10,0),"")</f>
        <v/>
      </c>
      <c r="R176" s="112" t="str">
        <f>IFERROR(VLOOKUP(ROW()-4,借支明细表!$C:$K,COLUMN()-10,0),"")</f>
        <v/>
      </c>
      <c r="S176" s="112" t="str">
        <f>IFERROR(VLOOKUP(ROW()-4,借支明细表!$C:$K,COLUMN()-10,0),"")</f>
        <v/>
      </c>
    </row>
    <row r="177" customHeight="1" spans="12:19">
      <c r="L177" s="110" t="str">
        <f>IFERROR(VLOOKUP(ROW()-4,借支明细表!$C:$K,COLUMN()-10,0),"")</f>
        <v/>
      </c>
      <c r="M177" s="110" t="str">
        <f>IFERROR(VLOOKUP(ROW()-4,借支明细表!$C:$K,COLUMN()-10,0),"")</f>
        <v/>
      </c>
      <c r="N177" s="111" t="str">
        <f>IFERROR(VLOOKUP(ROW()-4,借支明细表!$C:$K,COLUMN()-9,0),"")</f>
        <v/>
      </c>
      <c r="O177" s="111"/>
      <c r="P177" s="112" t="str">
        <f>IFERROR(VLOOKUP(ROW()-4,借支明细表!$C:$K,COLUMN()-10,0),"")</f>
        <v/>
      </c>
      <c r="Q177" s="112" t="str">
        <f>IFERROR(VLOOKUP(ROW()-4,借支明细表!$C:$K,COLUMN()-10,0),"")</f>
        <v/>
      </c>
      <c r="R177" s="112" t="str">
        <f>IFERROR(VLOOKUP(ROW()-4,借支明细表!$C:$K,COLUMN()-10,0),"")</f>
        <v/>
      </c>
      <c r="S177" s="112" t="str">
        <f>IFERROR(VLOOKUP(ROW()-4,借支明细表!$C:$K,COLUMN()-10,0),"")</f>
        <v/>
      </c>
    </row>
    <row r="178" customHeight="1" spans="12:19">
      <c r="L178" s="110" t="str">
        <f>IFERROR(VLOOKUP(ROW()-4,借支明细表!$C:$K,COLUMN()-10,0),"")</f>
        <v/>
      </c>
      <c r="M178" s="110" t="str">
        <f>IFERROR(VLOOKUP(ROW()-4,借支明细表!$C:$K,COLUMN()-10,0),"")</f>
        <v/>
      </c>
      <c r="N178" s="111" t="str">
        <f>IFERROR(VLOOKUP(ROW()-4,借支明细表!$C:$K,COLUMN()-9,0),"")</f>
        <v/>
      </c>
      <c r="O178" s="111"/>
      <c r="P178" s="112" t="str">
        <f>IFERROR(VLOOKUP(ROW()-4,借支明细表!$C:$K,COLUMN()-10,0),"")</f>
        <v/>
      </c>
      <c r="Q178" s="112" t="str">
        <f>IFERROR(VLOOKUP(ROW()-4,借支明细表!$C:$K,COLUMN()-10,0),"")</f>
        <v/>
      </c>
      <c r="R178" s="112" t="str">
        <f>IFERROR(VLOOKUP(ROW()-4,借支明细表!$C:$K,COLUMN()-10,0),"")</f>
        <v/>
      </c>
      <c r="S178" s="112" t="str">
        <f>IFERROR(VLOOKUP(ROW()-4,借支明细表!$C:$K,COLUMN()-10,0),"")</f>
        <v/>
      </c>
    </row>
    <row r="179" customHeight="1" spans="12:19">
      <c r="L179" s="110" t="str">
        <f>IFERROR(VLOOKUP(ROW()-4,借支明细表!$C:$K,COLUMN()-10,0),"")</f>
        <v/>
      </c>
      <c r="M179" s="110" t="str">
        <f>IFERROR(VLOOKUP(ROW()-4,借支明细表!$C:$K,COLUMN()-10,0),"")</f>
        <v/>
      </c>
      <c r="N179" s="111" t="str">
        <f>IFERROR(VLOOKUP(ROW()-4,借支明细表!$C:$K,COLUMN()-9,0),"")</f>
        <v/>
      </c>
      <c r="O179" s="111"/>
      <c r="P179" s="112" t="str">
        <f>IFERROR(VLOOKUP(ROW()-4,借支明细表!$C:$K,COLUMN()-10,0),"")</f>
        <v/>
      </c>
      <c r="Q179" s="112" t="str">
        <f>IFERROR(VLOOKUP(ROW()-4,借支明细表!$C:$K,COLUMN()-10,0),"")</f>
        <v/>
      </c>
      <c r="R179" s="112" t="str">
        <f>IFERROR(VLOOKUP(ROW()-4,借支明细表!$C:$K,COLUMN()-10,0),"")</f>
        <v/>
      </c>
      <c r="S179" s="112" t="str">
        <f>IFERROR(VLOOKUP(ROW()-4,借支明细表!$C:$K,COLUMN()-10,0),"")</f>
        <v/>
      </c>
    </row>
    <row r="180" customHeight="1" spans="12:19">
      <c r="L180" s="110" t="str">
        <f>IFERROR(VLOOKUP(ROW()-4,借支明细表!$C:$K,COLUMN()-10,0),"")</f>
        <v/>
      </c>
      <c r="M180" s="110" t="str">
        <f>IFERROR(VLOOKUP(ROW()-4,借支明细表!$C:$K,COLUMN()-10,0),"")</f>
        <v/>
      </c>
      <c r="N180" s="111" t="str">
        <f>IFERROR(VLOOKUP(ROW()-4,借支明细表!$C:$K,COLUMN()-9,0),"")</f>
        <v/>
      </c>
      <c r="O180" s="111"/>
      <c r="P180" s="112" t="str">
        <f>IFERROR(VLOOKUP(ROW()-4,借支明细表!$C:$K,COLUMN()-10,0),"")</f>
        <v/>
      </c>
      <c r="Q180" s="112" t="str">
        <f>IFERROR(VLOOKUP(ROW()-4,借支明细表!$C:$K,COLUMN()-10,0),"")</f>
        <v/>
      </c>
      <c r="R180" s="112" t="str">
        <f>IFERROR(VLOOKUP(ROW()-4,借支明细表!$C:$K,COLUMN()-10,0),"")</f>
        <v/>
      </c>
      <c r="S180" s="112" t="str">
        <f>IFERROR(VLOOKUP(ROW()-4,借支明细表!$C:$K,COLUMN()-10,0),"")</f>
        <v/>
      </c>
    </row>
    <row r="181" customHeight="1" spans="12:19">
      <c r="L181" s="110" t="str">
        <f>IFERROR(VLOOKUP(ROW()-4,借支明细表!$C:$K,COLUMN()-10,0),"")</f>
        <v/>
      </c>
      <c r="M181" s="110" t="str">
        <f>IFERROR(VLOOKUP(ROW()-4,借支明细表!$C:$K,COLUMN()-10,0),"")</f>
        <v/>
      </c>
      <c r="N181" s="111" t="str">
        <f>IFERROR(VLOOKUP(ROW()-4,借支明细表!$C:$K,COLUMN()-9,0),"")</f>
        <v/>
      </c>
      <c r="O181" s="111"/>
      <c r="P181" s="112" t="str">
        <f>IFERROR(VLOOKUP(ROW()-4,借支明细表!$C:$K,COLUMN()-10,0),"")</f>
        <v/>
      </c>
      <c r="Q181" s="112" t="str">
        <f>IFERROR(VLOOKUP(ROW()-4,借支明细表!$C:$K,COLUMN()-10,0),"")</f>
        <v/>
      </c>
      <c r="R181" s="112" t="str">
        <f>IFERROR(VLOOKUP(ROW()-4,借支明细表!$C:$K,COLUMN()-10,0),"")</f>
        <v/>
      </c>
      <c r="S181" s="112" t="str">
        <f>IFERROR(VLOOKUP(ROW()-4,借支明细表!$C:$K,COLUMN()-10,0),"")</f>
        <v/>
      </c>
    </row>
    <row r="182" customHeight="1" spans="12:19">
      <c r="L182" s="110" t="str">
        <f>IFERROR(VLOOKUP(ROW()-4,借支明细表!$C:$K,COLUMN()-10,0),"")</f>
        <v/>
      </c>
      <c r="M182" s="110" t="str">
        <f>IFERROR(VLOOKUP(ROW()-4,借支明细表!$C:$K,COLUMN()-10,0),"")</f>
        <v/>
      </c>
      <c r="N182" s="111" t="str">
        <f>IFERROR(VLOOKUP(ROW()-4,借支明细表!$C:$K,COLUMN()-9,0),"")</f>
        <v/>
      </c>
      <c r="O182" s="111"/>
      <c r="P182" s="112" t="str">
        <f>IFERROR(VLOOKUP(ROW()-4,借支明细表!$C:$K,COLUMN()-10,0),"")</f>
        <v/>
      </c>
      <c r="Q182" s="112" t="str">
        <f>IFERROR(VLOOKUP(ROW()-4,借支明细表!$C:$K,COLUMN()-10,0),"")</f>
        <v/>
      </c>
      <c r="R182" s="112" t="str">
        <f>IFERROR(VLOOKUP(ROW()-4,借支明细表!$C:$K,COLUMN()-10,0),"")</f>
        <v/>
      </c>
      <c r="S182" s="112" t="str">
        <f>IFERROR(VLOOKUP(ROW()-4,借支明细表!$C:$K,COLUMN()-10,0),"")</f>
        <v/>
      </c>
    </row>
    <row r="183" customHeight="1" spans="12:19">
      <c r="L183" s="110" t="str">
        <f>IFERROR(VLOOKUP(ROW()-4,借支明细表!$C:$K,COLUMN()-10,0),"")</f>
        <v/>
      </c>
      <c r="M183" s="110" t="str">
        <f>IFERROR(VLOOKUP(ROW()-4,借支明细表!$C:$K,COLUMN()-10,0),"")</f>
        <v/>
      </c>
      <c r="N183" s="111" t="str">
        <f>IFERROR(VLOOKUP(ROW()-4,借支明细表!$C:$K,COLUMN()-9,0),"")</f>
        <v/>
      </c>
      <c r="O183" s="111"/>
      <c r="P183" s="112" t="str">
        <f>IFERROR(VLOOKUP(ROW()-4,借支明细表!$C:$K,COLUMN()-10,0),"")</f>
        <v/>
      </c>
      <c r="Q183" s="112" t="str">
        <f>IFERROR(VLOOKUP(ROW()-4,借支明细表!$C:$K,COLUMN()-10,0),"")</f>
        <v/>
      </c>
      <c r="R183" s="112" t="str">
        <f>IFERROR(VLOOKUP(ROW()-4,借支明细表!$C:$K,COLUMN()-10,0),"")</f>
        <v/>
      </c>
      <c r="S183" s="112" t="str">
        <f>IFERROR(VLOOKUP(ROW()-4,借支明细表!$C:$K,COLUMN()-10,0),"")</f>
        <v/>
      </c>
    </row>
    <row r="184" customHeight="1" spans="12:19">
      <c r="L184" s="110" t="str">
        <f>IFERROR(VLOOKUP(ROW()-4,借支明细表!$C:$K,COLUMN()-10,0),"")</f>
        <v/>
      </c>
      <c r="M184" s="110" t="str">
        <f>IFERROR(VLOOKUP(ROW()-4,借支明细表!$C:$K,COLUMN()-10,0),"")</f>
        <v/>
      </c>
      <c r="N184" s="111" t="str">
        <f>IFERROR(VLOOKUP(ROW()-4,借支明细表!$C:$K,COLUMN()-9,0),"")</f>
        <v/>
      </c>
      <c r="O184" s="111"/>
      <c r="P184" s="112" t="str">
        <f>IFERROR(VLOOKUP(ROW()-4,借支明细表!$C:$K,COLUMN()-10,0),"")</f>
        <v/>
      </c>
      <c r="Q184" s="112" t="str">
        <f>IFERROR(VLOOKUP(ROW()-4,借支明细表!$C:$K,COLUMN()-10,0),"")</f>
        <v/>
      </c>
      <c r="R184" s="112" t="str">
        <f>IFERROR(VLOOKUP(ROW()-4,借支明细表!$C:$K,COLUMN()-10,0),"")</f>
        <v/>
      </c>
      <c r="S184" s="112" t="str">
        <f>IFERROR(VLOOKUP(ROW()-4,借支明细表!$C:$K,COLUMN()-10,0),"")</f>
        <v/>
      </c>
    </row>
    <row r="185" customHeight="1" spans="12:19">
      <c r="L185" s="110" t="str">
        <f>IFERROR(VLOOKUP(ROW()-4,借支明细表!$C:$K,COLUMN()-10,0),"")</f>
        <v/>
      </c>
      <c r="M185" s="110" t="str">
        <f>IFERROR(VLOOKUP(ROW()-4,借支明细表!$C:$K,COLUMN()-10,0),"")</f>
        <v/>
      </c>
      <c r="N185" s="111" t="str">
        <f>IFERROR(VLOOKUP(ROW()-4,借支明细表!$C:$K,COLUMN()-9,0),"")</f>
        <v/>
      </c>
      <c r="O185" s="111"/>
      <c r="P185" s="112" t="str">
        <f>IFERROR(VLOOKUP(ROW()-4,借支明细表!$C:$K,COLUMN()-10,0),"")</f>
        <v/>
      </c>
      <c r="Q185" s="112" t="str">
        <f>IFERROR(VLOOKUP(ROW()-4,借支明细表!$C:$K,COLUMN()-10,0),"")</f>
        <v/>
      </c>
      <c r="R185" s="112" t="str">
        <f>IFERROR(VLOOKUP(ROW()-4,借支明细表!$C:$K,COLUMN()-10,0),"")</f>
        <v/>
      </c>
      <c r="S185" s="112" t="str">
        <f>IFERROR(VLOOKUP(ROW()-4,借支明细表!$C:$K,COLUMN()-10,0),"")</f>
        <v/>
      </c>
    </row>
    <row r="186" customHeight="1" spans="12:19">
      <c r="L186" s="110" t="str">
        <f>IFERROR(VLOOKUP(ROW()-4,借支明细表!$C:$K,COLUMN()-10,0),"")</f>
        <v/>
      </c>
      <c r="M186" s="110" t="str">
        <f>IFERROR(VLOOKUP(ROW()-4,借支明细表!$C:$K,COLUMN()-10,0),"")</f>
        <v/>
      </c>
      <c r="N186" s="111" t="str">
        <f>IFERROR(VLOOKUP(ROW()-4,借支明细表!$C:$K,COLUMN()-9,0),"")</f>
        <v/>
      </c>
      <c r="O186" s="111"/>
      <c r="P186" s="112" t="str">
        <f>IFERROR(VLOOKUP(ROW()-4,借支明细表!$C:$K,COLUMN()-10,0),"")</f>
        <v/>
      </c>
      <c r="Q186" s="112" t="str">
        <f>IFERROR(VLOOKUP(ROW()-4,借支明细表!$C:$K,COLUMN()-10,0),"")</f>
        <v/>
      </c>
      <c r="R186" s="112" t="str">
        <f>IFERROR(VLOOKUP(ROW()-4,借支明细表!$C:$K,COLUMN()-10,0),"")</f>
        <v/>
      </c>
      <c r="S186" s="112" t="str">
        <f>IFERROR(VLOOKUP(ROW()-4,借支明细表!$C:$K,COLUMN()-10,0),"")</f>
        <v/>
      </c>
    </row>
    <row r="187" customHeight="1" spans="12:19">
      <c r="L187" s="110" t="str">
        <f>IFERROR(VLOOKUP(ROW()-4,借支明细表!$C:$K,COLUMN()-10,0),"")</f>
        <v/>
      </c>
      <c r="M187" s="110" t="str">
        <f>IFERROR(VLOOKUP(ROW()-4,借支明细表!$C:$K,COLUMN()-10,0),"")</f>
        <v/>
      </c>
      <c r="N187" s="111" t="str">
        <f>IFERROR(VLOOKUP(ROW()-4,借支明细表!$C:$K,COLUMN()-9,0),"")</f>
        <v/>
      </c>
      <c r="O187" s="111"/>
      <c r="P187" s="112" t="str">
        <f>IFERROR(VLOOKUP(ROW()-4,借支明细表!$C:$K,COLUMN()-10,0),"")</f>
        <v/>
      </c>
      <c r="Q187" s="112" t="str">
        <f>IFERROR(VLOOKUP(ROW()-4,借支明细表!$C:$K,COLUMN()-10,0),"")</f>
        <v/>
      </c>
      <c r="R187" s="112" t="str">
        <f>IFERROR(VLOOKUP(ROW()-4,借支明细表!$C:$K,COLUMN()-10,0),"")</f>
        <v/>
      </c>
      <c r="S187" s="112" t="str">
        <f>IFERROR(VLOOKUP(ROW()-4,借支明细表!$C:$K,COLUMN()-10,0),"")</f>
        <v/>
      </c>
    </row>
    <row r="188" customHeight="1" spans="12:19">
      <c r="L188" s="110" t="str">
        <f>IFERROR(VLOOKUP(ROW()-4,借支明细表!$C:$K,COLUMN()-10,0),"")</f>
        <v/>
      </c>
      <c r="M188" s="110" t="str">
        <f>IFERROR(VLOOKUP(ROW()-4,借支明细表!$C:$K,COLUMN()-10,0),"")</f>
        <v/>
      </c>
      <c r="N188" s="111" t="str">
        <f>IFERROR(VLOOKUP(ROW()-4,借支明细表!$C:$K,COLUMN()-9,0),"")</f>
        <v/>
      </c>
      <c r="O188" s="111"/>
      <c r="P188" s="112" t="str">
        <f>IFERROR(VLOOKUP(ROW()-4,借支明细表!$C:$K,COLUMN()-10,0),"")</f>
        <v/>
      </c>
      <c r="Q188" s="112" t="str">
        <f>IFERROR(VLOOKUP(ROW()-4,借支明细表!$C:$K,COLUMN()-10,0),"")</f>
        <v/>
      </c>
      <c r="R188" s="112" t="str">
        <f>IFERROR(VLOOKUP(ROW()-4,借支明细表!$C:$K,COLUMN()-10,0),"")</f>
        <v/>
      </c>
      <c r="S188" s="112" t="str">
        <f>IFERROR(VLOOKUP(ROW()-4,借支明细表!$C:$K,COLUMN()-10,0),"")</f>
        <v/>
      </c>
    </row>
    <row r="189" customHeight="1" spans="12:19">
      <c r="L189" s="110" t="str">
        <f>IFERROR(VLOOKUP(ROW()-4,借支明细表!$C:$K,COLUMN()-10,0),"")</f>
        <v/>
      </c>
      <c r="M189" s="110" t="str">
        <f>IFERROR(VLOOKUP(ROW()-4,借支明细表!$C:$K,COLUMN()-10,0),"")</f>
        <v/>
      </c>
      <c r="N189" s="111" t="str">
        <f>IFERROR(VLOOKUP(ROW()-4,借支明细表!$C:$K,COLUMN()-9,0),"")</f>
        <v/>
      </c>
      <c r="O189" s="111"/>
      <c r="P189" s="112" t="str">
        <f>IFERROR(VLOOKUP(ROW()-4,借支明细表!$C:$K,COLUMN()-10,0),"")</f>
        <v/>
      </c>
      <c r="Q189" s="112" t="str">
        <f>IFERROR(VLOOKUP(ROW()-4,借支明细表!$C:$K,COLUMN()-10,0),"")</f>
        <v/>
      </c>
      <c r="R189" s="112" t="str">
        <f>IFERROR(VLOOKUP(ROW()-4,借支明细表!$C:$K,COLUMN()-10,0),"")</f>
        <v/>
      </c>
      <c r="S189" s="112" t="str">
        <f>IFERROR(VLOOKUP(ROW()-4,借支明细表!$C:$K,COLUMN()-10,0),"")</f>
        <v/>
      </c>
    </row>
    <row r="190" customHeight="1" spans="12:19">
      <c r="L190" s="110" t="str">
        <f>IFERROR(VLOOKUP(ROW()-4,借支明细表!$C:$K,COLUMN()-10,0),"")</f>
        <v/>
      </c>
      <c r="M190" s="110" t="str">
        <f>IFERROR(VLOOKUP(ROW()-4,借支明细表!$C:$K,COLUMN()-10,0),"")</f>
        <v/>
      </c>
      <c r="N190" s="111" t="str">
        <f>IFERROR(VLOOKUP(ROW()-4,借支明细表!$C:$K,COLUMN()-9,0),"")</f>
        <v/>
      </c>
      <c r="O190" s="111"/>
      <c r="P190" s="112" t="str">
        <f>IFERROR(VLOOKUP(ROW()-4,借支明细表!$C:$K,COLUMN()-10,0),"")</f>
        <v/>
      </c>
      <c r="Q190" s="112" t="str">
        <f>IFERROR(VLOOKUP(ROW()-4,借支明细表!$C:$K,COLUMN()-10,0),"")</f>
        <v/>
      </c>
      <c r="R190" s="112" t="str">
        <f>IFERROR(VLOOKUP(ROW()-4,借支明细表!$C:$K,COLUMN()-10,0),"")</f>
        <v/>
      </c>
      <c r="S190" s="112" t="str">
        <f>IFERROR(VLOOKUP(ROW()-4,借支明细表!$C:$K,COLUMN()-10,0),"")</f>
        <v/>
      </c>
    </row>
    <row r="191" customHeight="1" spans="12:19">
      <c r="L191" s="110" t="str">
        <f>IFERROR(VLOOKUP(ROW()-4,借支明细表!$C:$K,COLUMN()-10,0),"")</f>
        <v/>
      </c>
      <c r="M191" s="110" t="str">
        <f>IFERROR(VLOOKUP(ROW()-4,借支明细表!$C:$K,COLUMN()-10,0),"")</f>
        <v/>
      </c>
      <c r="N191" s="111" t="str">
        <f>IFERROR(VLOOKUP(ROW()-4,借支明细表!$C:$K,COLUMN()-9,0),"")</f>
        <v/>
      </c>
      <c r="O191" s="111"/>
      <c r="P191" s="112" t="str">
        <f>IFERROR(VLOOKUP(ROW()-4,借支明细表!$C:$K,COLUMN()-10,0),"")</f>
        <v/>
      </c>
      <c r="Q191" s="112" t="str">
        <f>IFERROR(VLOOKUP(ROW()-4,借支明细表!$C:$K,COLUMN()-10,0),"")</f>
        <v/>
      </c>
      <c r="R191" s="112" t="str">
        <f>IFERROR(VLOOKUP(ROW()-4,借支明细表!$C:$K,COLUMN()-10,0),"")</f>
        <v/>
      </c>
      <c r="S191" s="112" t="str">
        <f>IFERROR(VLOOKUP(ROW()-4,借支明细表!$C:$K,COLUMN()-10,0),"")</f>
        <v/>
      </c>
    </row>
    <row r="192" customHeight="1" spans="12:19">
      <c r="L192" s="110" t="str">
        <f>IFERROR(VLOOKUP(ROW()-4,借支明细表!$C:$K,COLUMN()-10,0),"")</f>
        <v/>
      </c>
      <c r="M192" s="110" t="str">
        <f>IFERROR(VLOOKUP(ROW()-4,借支明细表!$C:$K,COLUMN()-10,0),"")</f>
        <v/>
      </c>
      <c r="N192" s="111" t="str">
        <f>IFERROR(VLOOKUP(ROW()-4,借支明细表!$C:$K,COLUMN()-9,0),"")</f>
        <v/>
      </c>
      <c r="O192" s="111"/>
      <c r="P192" s="112" t="str">
        <f>IFERROR(VLOOKUP(ROW()-4,借支明细表!$C:$K,COLUMN()-10,0),"")</f>
        <v/>
      </c>
      <c r="Q192" s="112" t="str">
        <f>IFERROR(VLOOKUP(ROW()-4,借支明细表!$C:$K,COLUMN()-10,0),"")</f>
        <v/>
      </c>
      <c r="R192" s="112" t="str">
        <f>IFERROR(VLOOKUP(ROW()-4,借支明细表!$C:$K,COLUMN()-10,0),"")</f>
        <v/>
      </c>
      <c r="S192" s="112" t="str">
        <f>IFERROR(VLOOKUP(ROW()-4,借支明细表!$C:$K,COLUMN()-10,0),"")</f>
        <v/>
      </c>
    </row>
    <row r="193" customHeight="1" spans="12:19">
      <c r="L193" s="110" t="str">
        <f>IFERROR(VLOOKUP(ROW()-4,借支明细表!$C:$K,COLUMN()-10,0),"")</f>
        <v/>
      </c>
      <c r="M193" s="110" t="str">
        <f>IFERROR(VLOOKUP(ROW()-4,借支明细表!$C:$K,COLUMN()-10,0),"")</f>
        <v/>
      </c>
      <c r="N193" s="111" t="str">
        <f>IFERROR(VLOOKUP(ROW()-4,借支明细表!$C:$K,COLUMN()-9,0),"")</f>
        <v/>
      </c>
      <c r="O193" s="111"/>
      <c r="P193" s="112" t="str">
        <f>IFERROR(VLOOKUP(ROW()-4,借支明细表!$C:$K,COLUMN()-10,0),"")</f>
        <v/>
      </c>
      <c r="Q193" s="112" t="str">
        <f>IFERROR(VLOOKUP(ROW()-4,借支明细表!$C:$K,COLUMN()-10,0),"")</f>
        <v/>
      </c>
      <c r="R193" s="112" t="str">
        <f>IFERROR(VLOOKUP(ROW()-4,借支明细表!$C:$K,COLUMN()-10,0),"")</f>
        <v/>
      </c>
      <c r="S193" s="112" t="str">
        <f>IFERROR(VLOOKUP(ROW()-4,借支明细表!$C:$K,COLUMN()-10,0),"")</f>
        <v/>
      </c>
    </row>
    <row r="194" customHeight="1" spans="12:19">
      <c r="L194" s="110" t="str">
        <f>IFERROR(VLOOKUP(ROW()-4,借支明细表!$C:$K,COLUMN()-10,0),"")</f>
        <v/>
      </c>
      <c r="M194" s="110" t="str">
        <f>IFERROR(VLOOKUP(ROW()-4,借支明细表!$C:$K,COLUMN()-10,0),"")</f>
        <v/>
      </c>
      <c r="N194" s="111" t="str">
        <f>IFERROR(VLOOKUP(ROW()-4,借支明细表!$C:$K,COLUMN()-9,0),"")</f>
        <v/>
      </c>
      <c r="O194" s="111"/>
      <c r="P194" s="112" t="str">
        <f>IFERROR(VLOOKUP(ROW()-4,借支明细表!$C:$K,COLUMN()-10,0),"")</f>
        <v/>
      </c>
      <c r="Q194" s="112" t="str">
        <f>IFERROR(VLOOKUP(ROW()-4,借支明细表!$C:$K,COLUMN()-10,0),"")</f>
        <v/>
      </c>
      <c r="R194" s="112" t="str">
        <f>IFERROR(VLOOKUP(ROW()-4,借支明细表!$C:$K,COLUMN()-10,0),"")</f>
        <v/>
      </c>
      <c r="S194" s="112" t="str">
        <f>IFERROR(VLOOKUP(ROW()-4,借支明细表!$C:$K,COLUMN()-10,0),"")</f>
        <v/>
      </c>
    </row>
    <row r="195" customHeight="1" spans="12:19">
      <c r="L195" s="110" t="str">
        <f>IFERROR(VLOOKUP(ROW()-4,借支明细表!$C:$K,COLUMN()-10,0),"")</f>
        <v/>
      </c>
      <c r="M195" s="110" t="str">
        <f>IFERROR(VLOOKUP(ROW()-4,借支明细表!$C:$K,COLUMN()-10,0),"")</f>
        <v/>
      </c>
      <c r="N195" s="111" t="str">
        <f>IFERROR(VLOOKUP(ROW()-4,借支明细表!$C:$K,COLUMN()-9,0),"")</f>
        <v/>
      </c>
      <c r="O195" s="111"/>
      <c r="P195" s="112" t="str">
        <f>IFERROR(VLOOKUP(ROW()-4,借支明细表!$C:$K,COLUMN()-10,0),"")</f>
        <v/>
      </c>
      <c r="Q195" s="112" t="str">
        <f>IFERROR(VLOOKUP(ROW()-4,借支明细表!$C:$K,COLUMN()-10,0),"")</f>
        <v/>
      </c>
      <c r="R195" s="112" t="str">
        <f>IFERROR(VLOOKUP(ROW()-4,借支明细表!$C:$K,COLUMN()-10,0),"")</f>
        <v/>
      </c>
      <c r="S195" s="112" t="str">
        <f>IFERROR(VLOOKUP(ROW()-4,借支明细表!$C:$K,COLUMN()-10,0),"")</f>
        <v/>
      </c>
    </row>
    <row r="196" customHeight="1" spans="12:19">
      <c r="L196" s="110" t="str">
        <f>IFERROR(VLOOKUP(ROW()-4,借支明细表!$C:$K,COLUMN()-10,0),"")</f>
        <v/>
      </c>
      <c r="M196" s="110" t="str">
        <f>IFERROR(VLOOKUP(ROW()-4,借支明细表!$C:$K,COLUMN()-10,0),"")</f>
        <v/>
      </c>
      <c r="N196" s="111" t="str">
        <f>IFERROR(VLOOKUP(ROW()-4,借支明细表!$C:$K,COLUMN()-9,0),"")</f>
        <v/>
      </c>
      <c r="O196" s="111"/>
      <c r="P196" s="112" t="str">
        <f>IFERROR(VLOOKUP(ROW()-4,借支明细表!$C:$K,COLUMN()-10,0),"")</f>
        <v/>
      </c>
      <c r="Q196" s="112" t="str">
        <f>IFERROR(VLOOKUP(ROW()-4,借支明细表!$C:$K,COLUMN()-10,0),"")</f>
        <v/>
      </c>
      <c r="R196" s="112" t="str">
        <f>IFERROR(VLOOKUP(ROW()-4,借支明细表!$C:$K,COLUMN()-10,0),"")</f>
        <v/>
      </c>
      <c r="S196" s="112" t="str">
        <f>IFERROR(VLOOKUP(ROW()-4,借支明细表!$C:$K,COLUMN()-10,0),"")</f>
        <v/>
      </c>
    </row>
    <row r="197" customHeight="1" spans="12:19">
      <c r="L197" s="110" t="str">
        <f>IFERROR(VLOOKUP(ROW()-4,借支明细表!$C:$K,COLUMN()-10,0),"")</f>
        <v/>
      </c>
      <c r="M197" s="110" t="str">
        <f>IFERROR(VLOOKUP(ROW()-4,借支明细表!$C:$K,COLUMN()-10,0),"")</f>
        <v/>
      </c>
      <c r="N197" s="111" t="str">
        <f>IFERROR(VLOOKUP(ROW()-4,借支明细表!$C:$K,COLUMN()-9,0),"")</f>
        <v/>
      </c>
      <c r="O197" s="111"/>
      <c r="P197" s="112" t="str">
        <f>IFERROR(VLOOKUP(ROW()-4,借支明细表!$C:$K,COLUMN()-10,0),"")</f>
        <v/>
      </c>
      <c r="Q197" s="112" t="str">
        <f>IFERROR(VLOOKUP(ROW()-4,借支明细表!$C:$K,COLUMN()-10,0),"")</f>
        <v/>
      </c>
      <c r="R197" s="112" t="str">
        <f>IFERROR(VLOOKUP(ROW()-4,借支明细表!$C:$K,COLUMN()-10,0),"")</f>
        <v/>
      </c>
      <c r="S197" s="112" t="str">
        <f>IFERROR(VLOOKUP(ROW()-4,借支明细表!$C:$K,COLUMN()-10,0),"")</f>
        <v/>
      </c>
    </row>
    <row r="198" customHeight="1" spans="12:19">
      <c r="L198" s="110" t="str">
        <f>IFERROR(VLOOKUP(ROW()-4,借支明细表!$C:$K,COLUMN()-10,0),"")</f>
        <v/>
      </c>
      <c r="M198" s="110" t="str">
        <f>IFERROR(VLOOKUP(ROW()-4,借支明细表!$C:$K,COLUMN()-10,0),"")</f>
        <v/>
      </c>
      <c r="N198" s="111" t="str">
        <f>IFERROR(VLOOKUP(ROW()-4,借支明细表!$C:$K,COLUMN()-9,0),"")</f>
        <v/>
      </c>
      <c r="O198" s="111"/>
      <c r="P198" s="112" t="str">
        <f>IFERROR(VLOOKUP(ROW()-4,借支明细表!$C:$K,COLUMN()-10,0),"")</f>
        <v/>
      </c>
      <c r="Q198" s="112" t="str">
        <f>IFERROR(VLOOKUP(ROW()-4,借支明细表!$C:$K,COLUMN()-10,0),"")</f>
        <v/>
      </c>
      <c r="R198" s="112" t="str">
        <f>IFERROR(VLOOKUP(ROW()-4,借支明细表!$C:$K,COLUMN()-10,0),"")</f>
        <v/>
      </c>
      <c r="S198" s="112" t="str">
        <f>IFERROR(VLOOKUP(ROW()-4,借支明细表!$C:$K,COLUMN()-10,0),"")</f>
        <v/>
      </c>
    </row>
    <row r="199" customHeight="1" spans="12:19">
      <c r="L199" s="110" t="str">
        <f>IFERROR(VLOOKUP(ROW()-4,借支明细表!$C:$K,COLUMN()-10,0),"")</f>
        <v/>
      </c>
      <c r="M199" s="110" t="str">
        <f>IFERROR(VLOOKUP(ROW()-4,借支明细表!$C:$K,COLUMN()-10,0),"")</f>
        <v/>
      </c>
      <c r="N199" s="111" t="str">
        <f>IFERROR(VLOOKUP(ROW()-4,借支明细表!$C:$K,COLUMN()-9,0),"")</f>
        <v/>
      </c>
      <c r="O199" s="111"/>
      <c r="P199" s="112" t="str">
        <f>IFERROR(VLOOKUP(ROW()-4,借支明细表!$C:$K,COLUMN()-10,0),"")</f>
        <v/>
      </c>
      <c r="Q199" s="112" t="str">
        <f>IFERROR(VLOOKUP(ROW()-4,借支明细表!$C:$K,COLUMN()-10,0),"")</f>
        <v/>
      </c>
      <c r="R199" s="112" t="str">
        <f>IFERROR(VLOOKUP(ROW()-4,借支明细表!$C:$K,COLUMN()-10,0),"")</f>
        <v/>
      </c>
      <c r="S199" s="112" t="str">
        <f>IFERROR(VLOOKUP(ROW()-4,借支明细表!$C:$K,COLUMN()-10,0),"")</f>
        <v/>
      </c>
    </row>
    <row r="200" customHeight="1" spans="12:19">
      <c r="L200" s="110" t="str">
        <f>IFERROR(VLOOKUP(ROW()-4,借支明细表!$C:$K,COLUMN()-10,0),"")</f>
        <v/>
      </c>
      <c r="M200" s="110" t="str">
        <f>IFERROR(VLOOKUP(ROW()-4,借支明细表!$C:$K,COLUMN()-10,0),"")</f>
        <v/>
      </c>
      <c r="N200" s="111" t="str">
        <f>IFERROR(VLOOKUP(ROW()-4,借支明细表!$C:$K,COLUMN()-9,0),"")</f>
        <v/>
      </c>
      <c r="O200" s="111"/>
      <c r="P200" s="112" t="str">
        <f>IFERROR(VLOOKUP(ROW()-4,借支明细表!$C:$K,COLUMN()-10,0),"")</f>
        <v/>
      </c>
      <c r="Q200" s="112" t="str">
        <f>IFERROR(VLOOKUP(ROW()-4,借支明细表!$C:$K,COLUMN()-10,0),"")</f>
        <v/>
      </c>
      <c r="R200" s="112" t="str">
        <f>IFERROR(VLOOKUP(ROW()-4,借支明细表!$C:$K,COLUMN()-10,0),"")</f>
        <v/>
      </c>
      <c r="S200" s="112" t="str">
        <f>IFERROR(VLOOKUP(ROW()-4,借支明细表!$C:$K,COLUMN()-10,0),"")</f>
        <v/>
      </c>
    </row>
    <row r="201" customHeight="1" spans="12:19">
      <c r="L201" s="110" t="str">
        <f>IFERROR(VLOOKUP(ROW()-4,借支明细表!$C:$K,COLUMN()-10,0),"")</f>
        <v/>
      </c>
      <c r="M201" s="110" t="str">
        <f>IFERROR(VLOOKUP(ROW()-4,借支明细表!$C:$K,COLUMN()-10,0),"")</f>
        <v/>
      </c>
      <c r="N201" s="111" t="str">
        <f>IFERROR(VLOOKUP(ROW()-4,借支明细表!$C:$K,COLUMN()-9,0),"")</f>
        <v/>
      </c>
      <c r="O201" s="111"/>
      <c r="P201" s="112" t="str">
        <f>IFERROR(VLOOKUP(ROW()-4,借支明细表!$C:$K,COLUMN()-10,0),"")</f>
        <v/>
      </c>
      <c r="Q201" s="112" t="str">
        <f>IFERROR(VLOOKUP(ROW()-4,借支明细表!$C:$K,COLUMN()-10,0),"")</f>
        <v/>
      </c>
      <c r="R201" s="112" t="str">
        <f>IFERROR(VLOOKUP(ROW()-4,借支明细表!$C:$K,COLUMN()-10,0),"")</f>
        <v/>
      </c>
      <c r="S201" s="112" t="str">
        <f>IFERROR(VLOOKUP(ROW()-4,借支明细表!$C:$K,COLUMN()-10,0),"")</f>
        <v/>
      </c>
    </row>
    <row r="202" customHeight="1" spans="12:19">
      <c r="L202" s="110" t="str">
        <f>IFERROR(VLOOKUP(ROW()-4,借支明细表!$C:$K,COLUMN()-10,0),"")</f>
        <v/>
      </c>
      <c r="M202" s="110" t="str">
        <f>IFERROR(VLOOKUP(ROW()-4,借支明细表!$C:$K,COLUMN()-10,0),"")</f>
        <v/>
      </c>
      <c r="N202" s="111" t="str">
        <f>IFERROR(VLOOKUP(ROW()-4,借支明细表!$C:$K,COLUMN()-9,0),"")</f>
        <v/>
      </c>
      <c r="O202" s="111"/>
      <c r="P202" s="112" t="str">
        <f>IFERROR(VLOOKUP(ROW()-4,借支明细表!$C:$K,COLUMN()-10,0),"")</f>
        <v/>
      </c>
      <c r="Q202" s="112" t="str">
        <f>IFERROR(VLOOKUP(ROW()-4,借支明细表!$C:$K,COLUMN()-10,0),"")</f>
        <v/>
      </c>
      <c r="R202" s="112" t="str">
        <f>IFERROR(VLOOKUP(ROW()-4,借支明细表!$C:$K,COLUMN()-10,0),"")</f>
        <v/>
      </c>
      <c r="S202" s="112" t="str">
        <f>IFERROR(VLOOKUP(ROW()-4,借支明细表!$C:$K,COLUMN()-10,0),"")</f>
        <v/>
      </c>
    </row>
    <row r="203" customHeight="1" spans="12:19">
      <c r="L203" s="110" t="str">
        <f>IFERROR(VLOOKUP(ROW()-4,借支明细表!$C:$K,COLUMN()-10,0),"")</f>
        <v/>
      </c>
      <c r="M203" s="110" t="str">
        <f>IFERROR(VLOOKUP(ROW()-4,借支明细表!$C:$K,COLUMN()-10,0),"")</f>
        <v/>
      </c>
      <c r="N203" s="111" t="str">
        <f>IFERROR(VLOOKUP(ROW()-4,借支明细表!$C:$K,COLUMN()-9,0),"")</f>
        <v/>
      </c>
      <c r="O203" s="111"/>
      <c r="P203" s="112" t="str">
        <f>IFERROR(VLOOKUP(ROW()-4,借支明细表!$C:$K,COLUMN()-10,0),"")</f>
        <v/>
      </c>
      <c r="Q203" s="112" t="str">
        <f>IFERROR(VLOOKUP(ROW()-4,借支明细表!$C:$K,COLUMN()-10,0),"")</f>
        <v/>
      </c>
      <c r="R203" s="112" t="str">
        <f>IFERROR(VLOOKUP(ROW()-4,借支明细表!$C:$K,COLUMN()-10,0),"")</f>
        <v/>
      </c>
      <c r="S203" s="112" t="str">
        <f>IFERROR(VLOOKUP(ROW()-4,借支明细表!$C:$K,COLUMN()-10,0),"")</f>
        <v/>
      </c>
    </row>
    <row r="204" customHeight="1" spans="12:19">
      <c r="L204" s="110" t="str">
        <f>IFERROR(VLOOKUP(ROW()-4,借支明细表!$C:$K,COLUMN()-10,0),"")</f>
        <v/>
      </c>
      <c r="M204" s="110" t="str">
        <f>IFERROR(VLOOKUP(ROW()-4,借支明细表!$C:$K,COLUMN()-10,0),"")</f>
        <v/>
      </c>
      <c r="N204" s="111" t="str">
        <f>IFERROR(VLOOKUP(ROW()-4,借支明细表!$C:$K,COLUMN()-9,0),"")</f>
        <v/>
      </c>
      <c r="O204" s="111"/>
      <c r="P204" s="112" t="str">
        <f>IFERROR(VLOOKUP(ROW()-4,借支明细表!$C:$K,COLUMN()-10,0),"")</f>
        <v/>
      </c>
      <c r="Q204" s="112" t="str">
        <f>IFERROR(VLOOKUP(ROW()-4,借支明细表!$C:$K,COLUMN()-10,0),"")</f>
        <v/>
      </c>
      <c r="R204" s="112" t="str">
        <f>IFERROR(VLOOKUP(ROW()-4,借支明细表!$C:$K,COLUMN()-10,0),"")</f>
        <v/>
      </c>
      <c r="S204" s="112" t="str">
        <f>IFERROR(VLOOKUP(ROW()-4,借支明细表!$C:$K,COLUMN()-10,0),"")</f>
        <v/>
      </c>
    </row>
    <row r="205" customHeight="1" spans="12:19">
      <c r="L205" s="110" t="str">
        <f>IFERROR(VLOOKUP(ROW()-4,借支明细表!$C:$K,COLUMN()-10,0),"")</f>
        <v/>
      </c>
      <c r="M205" s="110" t="str">
        <f>IFERROR(VLOOKUP(ROW()-4,借支明细表!$C:$K,COLUMN()-10,0),"")</f>
        <v/>
      </c>
      <c r="N205" s="111" t="str">
        <f>IFERROR(VLOOKUP(ROW()-4,借支明细表!$C:$K,COLUMN()-9,0),"")</f>
        <v/>
      </c>
      <c r="O205" s="111"/>
      <c r="P205" s="112" t="str">
        <f>IFERROR(VLOOKUP(ROW()-4,借支明细表!$C:$K,COLUMN()-10,0),"")</f>
        <v/>
      </c>
      <c r="Q205" s="112" t="str">
        <f>IFERROR(VLOOKUP(ROW()-4,借支明细表!$C:$K,COLUMN()-10,0),"")</f>
        <v/>
      </c>
      <c r="R205" s="112" t="str">
        <f>IFERROR(VLOOKUP(ROW()-4,借支明细表!$C:$K,COLUMN()-10,0),"")</f>
        <v/>
      </c>
      <c r="S205" s="112" t="str">
        <f>IFERROR(VLOOKUP(ROW()-4,借支明细表!$C:$K,COLUMN()-10,0),"")</f>
        <v/>
      </c>
    </row>
    <row r="206" customHeight="1" spans="12:19">
      <c r="L206" s="110" t="str">
        <f>IFERROR(VLOOKUP(ROW()-4,借支明细表!$C:$K,COLUMN()-10,0),"")</f>
        <v/>
      </c>
      <c r="M206" s="110" t="str">
        <f>IFERROR(VLOOKUP(ROW()-4,借支明细表!$C:$K,COLUMN()-10,0),"")</f>
        <v/>
      </c>
      <c r="N206" s="111" t="str">
        <f>IFERROR(VLOOKUP(ROW()-4,借支明细表!$C:$K,COLUMN()-9,0),"")</f>
        <v/>
      </c>
      <c r="O206" s="111"/>
      <c r="P206" s="112" t="str">
        <f>IFERROR(VLOOKUP(ROW()-4,借支明细表!$C:$K,COLUMN()-10,0),"")</f>
        <v/>
      </c>
      <c r="Q206" s="112" t="str">
        <f>IFERROR(VLOOKUP(ROW()-4,借支明细表!$C:$K,COLUMN()-10,0),"")</f>
        <v/>
      </c>
      <c r="R206" s="112" t="str">
        <f>IFERROR(VLOOKUP(ROW()-4,借支明细表!$C:$K,COLUMN()-10,0),"")</f>
        <v/>
      </c>
      <c r="S206" s="112" t="str">
        <f>IFERROR(VLOOKUP(ROW()-4,借支明细表!$C:$K,COLUMN()-10,0),"")</f>
        <v/>
      </c>
    </row>
    <row r="207" customHeight="1" spans="12:19">
      <c r="L207" s="110" t="str">
        <f>IFERROR(VLOOKUP(ROW()-4,借支明细表!$C:$K,COLUMN()-10,0),"")</f>
        <v/>
      </c>
      <c r="M207" s="110" t="str">
        <f>IFERROR(VLOOKUP(ROW()-4,借支明细表!$C:$K,COLUMN()-10,0),"")</f>
        <v/>
      </c>
      <c r="N207" s="111" t="str">
        <f>IFERROR(VLOOKUP(ROW()-4,借支明细表!$C:$K,COLUMN()-9,0),"")</f>
        <v/>
      </c>
      <c r="O207" s="111"/>
      <c r="P207" s="112" t="str">
        <f>IFERROR(VLOOKUP(ROW()-4,借支明细表!$C:$K,COLUMN()-10,0),"")</f>
        <v/>
      </c>
      <c r="Q207" s="112" t="str">
        <f>IFERROR(VLOOKUP(ROW()-4,借支明细表!$C:$K,COLUMN()-10,0),"")</f>
        <v/>
      </c>
      <c r="R207" s="112" t="str">
        <f>IFERROR(VLOOKUP(ROW()-4,借支明细表!$C:$K,COLUMN()-10,0),"")</f>
        <v/>
      </c>
      <c r="S207" s="112" t="str">
        <f>IFERROR(VLOOKUP(ROW()-4,借支明细表!$C:$K,COLUMN()-10,0),"")</f>
        <v/>
      </c>
    </row>
    <row r="208" customHeight="1" spans="12:19">
      <c r="L208" s="110" t="str">
        <f>IFERROR(VLOOKUP(ROW()-4,借支明细表!$C:$K,COLUMN()-10,0),"")</f>
        <v/>
      </c>
      <c r="M208" s="110" t="str">
        <f>IFERROR(VLOOKUP(ROW()-4,借支明细表!$C:$K,COLUMN()-10,0),"")</f>
        <v/>
      </c>
      <c r="N208" s="111" t="str">
        <f>IFERROR(VLOOKUP(ROW()-4,借支明细表!$C:$K,COLUMN()-9,0),"")</f>
        <v/>
      </c>
      <c r="O208" s="111"/>
      <c r="P208" s="112" t="str">
        <f>IFERROR(VLOOKUP(ROW()-4,借支明细表!$C:$K,COLUMN()-10,0),"")</f>
        <v/>
      </c>
      <c r="Q208" s="112" t="str">
        <f>IFERROR(VLOOKUP(ROW()-4,借支明细表!$C:$K,COLUMN()-10,0),"")</f>
        <v/>
      </c>
      <c r="R208" s="112" t="str">
        <f>IFERROR(VLOOKUP(ROW()-4,借支明细表!$C:$K,COLUMN()-10,0),"")</f>
        <v/>
      </c>
      <c r="S208" s="112" t="str">
        <f>IFERROR(VLOOKUP(ROW()-4,借支明细表!$C:$K,COLUMN()-10,0),"")</f>
        <v/>
      </c>
    </row>
    <row r="209" customHeight="1" spans="12:19">
      <c r="L209" s="110" t="str">
        <f>IFERROR(VLOOKUP(ROW()-4,借支明细表!$C:$K,COLUMN()-10,0),"")</f>
        <v/>
      </c>
      <c r="M209" s="110" t="str">
        <f>IFERROR(VLOOKUP(ROW()-4,借支明细表!$C:$K,COLUMN()-10,0),"")</f>
        <v/>
      </c>
      <c r="N209" s="111" t="str">
        <f>IFERROR(VLOOKUP(ROW()-4,借支明细表!$C:$K,COLUMN()-9,0),"")</f>
        <v/>
      </c>
      <c r="O209" s="111"/>
      <c r="P209" s="112" t="str">
        <f>IFERROR(VLOOKUP(ROW()-4,借支明细表!$C:$K,COLUMN()-10,0),"")</f>
        <v/>
      </c>
      <c r="Q209" s="112" t="str">
        <f>IFERROR(VLOOKUP(ROW()-4,借支明细表!$C:$K,COLUMN()-10,0),"")</f>
        <v/>
      </c>
      <c r="R209" s="112" t="str">
        <f>IFERROR(VLOOKUP(ROW()-4,借支明细表!$C:$K,COLUMN()-10,0),"")</f>
        <v/>
      </c>
      <c r="S209" s="112" t="str">
        <f>IFERROR(VLOOKUP(ROW()-4,借支明细表!$C:$K,COLUMN()-10,0),"")</f>
        <v/>
      </c>
    </row>
    <row r="210" customHeight="1" spans="12:19">
      <c r="L210" s="110" t="str">
        <f>IFERROR(VLOOKUP(ROW()-4,借支明细表!$C:$K,COLUMN()-10,0),"")</f>
        <v/>
      </c>
      <c r="M210" s="110" t="str">
        <f>IFERROR(VLOOKUP(ROW()-4,借支明细表!$C:$K,COLUMN()-10,0),"")</f>
        <v/>
      </c>
      <c r="N210" s="111" t="str">
        <f>IFERROR(VLOOKUP(ROW()-4,借支明细表!$C:$K,COLUMN()-9,0),"")</f>
        <v/>
      </c>
      <c r="O210" s="111"/>
      <c r="P210" s="112" t="str">
        <f>IFERROR(VLOOKUP(ROW()-4,借支明细表!$C:$K,COLUMN()-10,0),"")</f>
        <v/>
      </c>
      <c r="Q210" s="112" t="str">
        <f>IFERROR(VLOOKUP(ROW()-4,借支明细表!$C:$K,COLUMN()-10,0),"")</f>
        <v/>
      </c>
      <c r="R210" s="112" t="str">
        <f>IFERROR(VLOOKUP(ROW()-4,借支明细表!$C:$K,COLUMN()-10,0),"")</f>
        <v/>
      </c>
      <c r="S210" s="112" t="str">
        <f>IFERROR(VLOOKUP(ROW()-4,借支明细表!$C:$K,COLUMN()-10,0),"")</f>
        <v/>
      </c>
    </row>
    <row r="211" customHeight="1" spans="12:19">
      <c r="L211" s="110" t="str">
        <f>IFERROR(VLOOKUP(ROW()-4,借支明细表!$C:$K,COLUMN()-10,0),"")</f>
        <v/>
      </c>
      <c r="M211" s="110" t="str">
        <f>IFERROR(VLOOKUP(ROW()-4,借支明细表!$C:$K,COLUMN()-10,0),"")</f>
        <v/>
      </c>
      <c r="N211" s="111" t="str">
        <f>IFERROR(VLOOKUP(ROW()-4,借支明细表!$C:$K,COLUMN()-9,0),"")</f>
        <v/>
      </c>
      <c r="O211" s="111"/>
      <c r="P211" s="112" t="str">
        <f>IFERROR(VLOOKUP(ROW()-4,借支明细表!$C:$K,COLUMN()-10,0),"")</f>
        <v/>
      </c>
      <c r="Q211" s="112" t="str">
        <f>IFERROR(VLOOKUP(ROW()-4,借支明细表!$C:$K,COLUMN()-10,0),"")</f>
        <v/>
      </c>
      <c r="R211" s="112" t="str">
        <f>IFERROR(VLOOKUP(ROW()-4,借支明细表!$C:$K,COLUMN()-10,0),"")</f>
        <v/>
      </c>
      <c r="S211" s="112" t="str">
        <f>IFERROR(VLOOKUP(ROW()-4,借支明细表!$C:$K,COLUMN()-10,0),"")</f>
        <v/>
      </c>
    </row>
    <row r="212" customHeight="1" spans="12:19">
      <c r="L212" s="110" t="str">
        <f>IFERROR(VLOOKUP(ROW()-4,借支明细表!$C:$K,COLUMN()-10,0),"")</f>
        <v/>
      </c>
      <c r="M212" s="110" t="str">
        <f>IFERROR(VLOOKUP(ROW()-4,借支明细表!$C:$K,COLUMN()-10,0),"")</f>
        <v/>
      </c>
      <c r="N212" s="111" t="str">
        <f>IFERROR(VLOOKUP(ROW()-4,借支明细表!$C:$K,COLUMN()-9,0),"")</f>
        <v/>
      </c>
      <c r="O212" s="111"/>
      <c r="P212" s="112" t="str">
        <f>IFERROR(VLOOKUP(ROW()-4,借支明细表!$C:$K,COLUMN()-10,0),"")</f>
        <v/>
      </c>
      <c r="Q212" s="112" t="str">
        <f>IFERROR(VLOOKUP(ROW()-4,借支明细表!$C:$K,COLUMN()-10,0),"")</f>
        <v/>
      </c>
      <c r="R212" s="112" t="str">
        <f>IFERROR(VLOOKUP(ROW()-4,借支明细表!$C:$K,COLUMN()-10,0),"")</f>
        <v/>
      </c>
      <c r="S212" s="112" t="str">
        <f>IFERROR(VLOOKUP(ROW()-4,借支明细表!$C:$K,COLUMN()-10,0),"")</f>
        <v/>
      </c>
    </row>
    <row r="213" customHeight="1" spans="12:19">
      <c r="L213" s="110" t="str">
        <f>IFERROR(VLOOKUP(ROW()-4,借支明细表!$C:$K,COLUMN()-10,0),"")</f>
        <v/>
      </c>
      <c r="M213" s="110" t="str">
        <f>IFERROR(VLOOKUP(ROW()-4,借支明细表!$C:$K,COLUMN()-10,0),"")</f>
        <v/>
      </c>
      <c r="N213" s="111" t="str">
        <f>IFERROR(VLOOKUP(ROW()-4,借支明细表!$C:$K,COLUMN()-9,0),"")</f>
        <v/>
      </c>
      <c r="O213" s="111"/>
      <c r="P213" s="112" t="str">
        <f>IFERROR(VLOOKUP(ROW()-4,借支明细表!$C:$K,COLUMN()-10,0),"")</f>
        <v/>
      </c>
      <c r="Q213" s="112" t="str">
        <f>IFERROR(VLOOKUP(ROW()-4,借支明细表!$C:$K,COLUMN()-10,0),"")</f>
        <v/>
      </c>
      <c r="R213" s="112" t="str">
        <f>IFERROR(VLOOKUP(ROW()-4,借支明细表!$C:$K,COLUMN()-10,0),"")</f>
        <v/>
      </c>
      <c r="S213" s="112" t="str">
        <f>IFERROR(VLOOKUP(ROW()-4,借支明细表!$C:$K,COLUMN()-10,0),"")</f>
        <v/>
      </c>
    </row>
    <row r="214" customHeight="1" spans="12:19">
      <c r="L214" s="110" t="str">
        <f>IFERROR(VLOOKUP(ROW()-4,借支明细表!$C:$K,COLUMN()-10,0),"")</f>
        <v/>
      </c>
      <c r="M214" s="110" t="str">
        <f>IFERROR(VLOOKUP(ROW()-4,借支明细表!$C:$K,COLUMN()-10,0),"")</f>
        <v/>
      </c>
      <c r="N214" s="111" t="str">
        <f>IFERROR(VLOOKUP(ROW()-4,借支明细表!$C:$K,COLUMN()-9,0),"")</f>
        <v/>
      </c>
      <c r="O214" s="111"/>
      <c r="P214" s="112" t="str">
        <f>IFERROR(VLOOKUP(ROW()-4,借支明细表!$C:$K,COLUMN()-10,0),"")</f>
        <v/>
      </c>
      <c r="Q214" s="112" t="str">
        <f>IFERROR(VLOOKUP(ROW()-4,借支明细表!$C:$K,COLUMN()-10,0),"")</f>
        <v/>
      </c>
      <c r="R214" s="112" t="str">
        <f>IFERROR(VLOOKUP(ROW()-4,借支明细表!$C:$K,COLUMN()-10,0),"")</f>
        <v/>
      </c>
      <c r="S214" s="112" t="str">
        <f>IFERROR(VLOOKUP(ROW()-4,借支明细表!$C:$K,COLUMN()-10,0),"")</f>
        <v/>
      </c>
    </row>
    <row r="215" customHeight="1" spans="12:19">
      <c r="L215" s="110" t="str">
        <f>IFERROR(VLOOKUP(ROW()-4,借支明细表!$C:$K,COLUMN()-10,0),"")</f>
        <v/>
      </c>
      <c r="M215" s="110" t="str">
        <f>IFERROR(VLOOKUP(ROW()-4,借支明细表!$C:$K,COLUMN()-10,0),"")</f>
        <v/>
      </c>
      <c r="N215" s="111" t="str">
        <f>IFERROR(VLOOKUP(ROW()-4,借支明细表!$C:$K,COLUMN()-9,0),"")</f>
        <v/>
      </c>
      <c r="O215" s="111"/>
      <c r="P215" s="112" t="str">
        <f>IFERROR(VLOOKUP(ROW()-4,借支明细表!$C:$K,COLUMN()-10,0),"")</f>
        <v/>
      </c>
      <c r="Q215" s="112" t="str">
        <f>IFERROR(VLOOKUP(ROW()-4,借支明细表!$C:$K,COLUMN()-10,0),"")</f>
        <v/>
      </c>
      <c r="R215" s="112" t="str">
        <f>IFERROR(VLOOKUP(ROW()-4,借支明细表!$C:$K,COLUMN()-10,0),"")</f>
        <v/>
      </c>
      <c r="S215" s="112" t="str">
        <f>IFERROR(VLOOKUP(ROW()-4,借支明细表!$C:$K,COLUMN()-10,0),"")</f>
        <v/>
      </c>
    </row>
    <row r="216" customHeight="1" spans="12:19">
      <c r="L216" s="110" t="str">
        <f>IFERROR(VLOOKUP(ROW()-4,借支明细表!$C:$K,COLUMN()-10,0),"")</f>
        <v/>
      </c>
      <c r="M216" s="110" t="str">
        <f>IFERROR(VLOOKUP(ROW()-4,借支明细表!$C:$K,COLUMN()-10,0),"")</f>
        <v/>
      </c>
      <c r="N216" s="111" t="str">
        <f>IFERROR(VLOOKUP(ROW()-4,借支明细表!$C:$K,COLUMN()-9,0),"")</f>
        <v/>
      </c>
      <c r="O216" s="111"/>
      <c r="P216" s="112" t="str">
        <f>IFERROR(VLOOKUP(ROW()-4,借支明细表!$C:$K,COLUMN()-10,0),"")</f>
        <v/>
      </c>
      <c r="Q216" s="112" t="str">
        <f>IFERROR(VLOOKUP(ROW()-4,借支明细表!$C:$K,COLUMN()-10,0),"")</f>
        <v/>
      </c>
      <c r="R216" s="112" t="str">
        <f>IFERROR(VLOOKUP(ROW()-4,借支明细表!$C:$K,COLUMN()-10,0),"")</f>
        <v/>
      </c>
      <c r="S216" s="112" t="str">
        <f>IFERROR(VLOOKUP(ROW()-4,借支明细表!$C:$K,COLUMN()-10,0),"")</f>
        <v/>
      </c>
    </row>
    <row r="217" customHeight="1" spans="12:19">
      <c r="L217" s="110" t="str">
        <f>IFERROR(VLOOKUP(ROW()-4,借支明细表!$C:$K,COLUMN()-10,0),"")</f>
        <v/>
      </c>
      <c r="M217" s="110" t="str">
        <f>IFERROR(VLOOKUP(ROW()-4,借支明细表!$C:$K,COLUMN()-10,0),"")</f>
        <v/>
      </c>
      <c r="N217" s="111" t="str">
        <f>IFERROR(VLOOKUP(ROW()-4,借支明细表!$C:$K,COLUMN()-9,0),"")</f>
        <v/>
      </c>
      <c r="O217" s="111"/>
      <c r="P217" s="112" t="str">
        <f>IFERROR(VLOOKUP(ROW()-4,借支明细表!$C:$K,COLUMN()-10,0),"")</f>
        <v/>
      </c>
      <c r="Q217" s="112" t="str">
        <f>IFERROR(VLOOKUP(ROW()-4,借支明细表!$C:$K,COLUMN()-10,0),"")</f>
        <v/>
      </c>
      <c r="R217" s="112" t="str">
        <f>IFERROR(VLOOKUP(ROW()-4,借支明细表!$C:$K,COLUMN()-10,0),"")</f>
        <v/>
      </c>
      <c r="S217" s="112" t="str">
        <f>IFERROR(VLOOKUP(ROW()-4,借支明细表!$C:$K,COLUMN()-10,0),"")</f>
        <v/>
      </c>
    </row>
    <row r="218" customHeight="1" spans="12:19">
      <c r="L218" s="110" t="str">
        <f>IFERROR(VLOOKUP(ROW()-4,借支明细表!$C:$K,COLUMN()-10,0),"")</f>
        <v/>
      </c>
      <c r="M218" s="110" t="str">
        <f>IFERROR(VLOOKUP(ROW()-4,借支明细表!$C:$K,COLUMN()-10,0),"")</f>
        <v/>
      </c>
      <c r="N218" s="111" t="str">
        <f>IFERROR(VLOOKUP(ROW()-4,借支明细表!$C:$K,COLUMN()-9,0),"")</f>
        <v/>
      </c>
      <c r="O218" s="111"/>
      <c r="P218" s="112" t="str">
        <f>IFERROR(VLOOKUP(ROW()-4,借支明细表!$C:$K,COLUMN()-10,0),"")</f>
        <v/>
      </c>
      <c r="Q218" s="112" t="str">
        <f>IFERROR(VLOOKUP(ROW()-4,借支明细表!$C:$K,COLUMN()-10,0),"")</f>
        <v/>
      </c>
      <c r="R218" s="112" t="str">
        <f>IFERROR(VLOOKUP(ROW()-4,借支明细表!$C:$K,COLUMN()-10,0),"")</f>
        <v/>
      </c>
      <c r="S218" s="112" t="str">
        <f>IFERROR(VLOOKUP(ROW()-4,借支明细表!$C:$K,COLUMN()-10,0),"")</f>
        <v/>
      </c>
    </row>
    <row r="219" customHeight="1" spans="12:19">
      <c r="L219" s="110" t="str">
        <f>IFERROR(VLOOKUP(ROW()-4,借支明细表!$C:$K,COLUMN()-10,0),"")</f>
        <v/>
      </c>
      <c r="M219" s="110" t="str">
        <f>IFERROR(VLOOKUP(ROW()-4,借支明细表!$C:$K,COLUMN()-10,0),"")</f>
        <v/>
      </c>
      <c r="N219" s="111" t="str">
        <f>IFERROR(VLOOKUP(ROW()-4,借支明细表!$C:$K,COLUMN()-9,0),"")</f>
        <v/>
      </c>
      <c r="O219" s="111"/>
      <c r="P219" s="112" t="str">
        <f>IFERROR(VLOOKUP(ROW()-4,借支明细表!$C:$K,COLUMN()-10,0),"")</f>
        <v/>
      </c>
      <c r="Q219" s="112" t="str">
        <f>IFERROR(VLOOKUP(ROW()-4,借支明细表!$C:$K,COLUMN()-10,0),"")</f>
        <v/>
      </c>
      <c r="R219" s="112" t="str">
        <f>IFERROR(VLOOKUP(ROW()-4,借支明细表!$C:$K,COLUMN()-10,0),"")</f>
        <v/>
      </c>
      <c r="S219" s="112" t="str">
        <f>IFERROR(VLOOKUP(ROW()-4,借支明细表!$C:$K,COLUMN()-10,0),"")</f>
        <v/>
      </c>
    </row>
    <row r="220" customHeight="1" spans="12:19">
      <c r="L220" s="110" t="str">
        <f>IFERROR(VLOOKUP(ROW()-4,借支明细表!$C:$K,COLUMN()-10,0),"")</f>
        <v/>
      </c>
      <c r="M220" s="110" t="str">
        <f>IFERROR(VLOOKUP(ROW()-4,借支明细表!$C:$K,COLUMN()-10,0),"")</f>
        <v/>
      </c>
      <c r="N220" s="111" t="str">
        <f>IFERROR(VLOOKUP(ROW()-4,借支明细表!$C:$K,COLUMN()-9,0),"")</f>
        <v/>
      </c>
      <c r="O220" s="111"/>
      <c r="P220" s="112" t="str">
        <f>IFERROR(VLOOKUP(ROW()-4,借支明细表!$C:$K,COLUMN()-10,0),"")</f>
        <v/>
      </c>
      <c r="Q220" s="112" t="str">
        <f>IFERROR(VLOOKUP(ROW()-4,借支明细表!$C:$K,COLUMN()-10,0),"")</f>
        <v/>
      </c>
      <c r="R220" s="112" t="str">
        <f>IFERROR(VLOOKUP(ROW()-4,借支明细表!$C:$K,COLUMN()-10,0),"")</f>
        <v/>
      </c>
      <c r="S220" s="112" t="str">
        <f>IFERROR(VLOOKUP(ROW()-4,借支明细表!$C:$K,COLUMN()-10,0),"")</f>
        <v/>
      </c>
    </row>
    <row r="221" customHeight="1" spans="12:19">
      <c r="L221" s="110" t="str">
        <f>IFERROR(VLOOKUP(ROW()-4,借支明细表!$C:$K,COLUMN()-10,0),"")</f>
        <v/>
      </c>
      <c r="M221" s="110" t="str">
        <f>IFERROR(VLOOKUP(ROW()-4,借支明细表!$C:$K,COLUMN()-10,0),"")</f>
        <v/>
      </c>
      <c r="N221" s="111" t="str">
        <f>IFERROR(VLOOKUP(ROW()-4,借支明细表!$C:$K,COLUMN()-9,0),"")</f>
        <v/>
      </c>
      <c r="O221" s="111"/>
      <c r="P221" s="112" t="str">
        <f>IFERROR(VLOOKUP(ROW()-4,借支明细表!$C:$K,COLUMN()-10,0),"")</f>
        <v/>
      </c>
      <c r="Q221" s="112" t="str">
        <f>IFERROR(VLOOKUP(ROW()-4,借支明细表!$C:$K,COLUMN()-10,0),"")</f>
        <v/>
      </c>
      <c r="R221" s="112" t="str">
        <f>IFERROR(VLOOKUP(ROW()-4,借支明细表!$C:$K,COLUMN()-10,0),"")</f>
        <v/>
      </c>
      <c r="S221" s="112" t="str">
        <f>IFERROR(VLOOKUP(ROW()-4,借支明细表!$C:$K,COLUMN()-10,0),"")</f>
        <v/>
      </c>
    </row>
    <row r="222" customHeight="1" spans="12:19">
      <c r="L222" s="110" t="str">
        <f>IFERROR(VLOOKUP(ROW()-4,借支明细表!$C:$K,COLUMN()-10,0),"")</f>
        <v/>
      </c>
      <c r="M222" s="110" t="str">
        <f>IFERROR(VLOOKUP(ROW()-4,借支明细表!$C:$K,COLUMN()-10,0),"")</f>
        <v/>
      </c>
      <c r="N222" s="111" t="str">
        <f>IFERROR(VLOOKUP(ROW()-4,借支明细表!$C:$K,COLUMN()-9,0),"")</f>
        <v/>
      </c>
      <c r="O222" s="111"/>
      <c r="P222" s="112" t="str">
        <f>IFERROR(VLOOKUP(ROW()-4,借支明细表!$C:$K,COLUMN()-10,0),"")</f>
        <v/>
      </c>
      <c r="Q222" s="112" t="str">
        <f>IFERROR(VLOOKUP(ROW()-4,借支明细表!$C:$K,COLUMN()-10,0),"")</f>
        <v/>
      </c>
      <c r="R222" s="112" t="str">
        <f>IFERROR(VLOOKUP(ROW()-4,借支明细表!$C:$K,COLUMN()-10,0),"")</f>
        <v/>
      </c>
      <c r="S222" s="112" t="str">
        <f>IFERROR(VLOOKUP(ROW()-4,借支明细表!$C:$K,COLUMN()-10,0),"")</f>
        <v/>
      </c>
    </row>
    <row r="223" customHeight="1" spans="12:19">
      <c r="L223" s="110" t="str">
        <f>IFERROR(VLOOKUP(ROW()-4,借支明细表!$C:$K,COLUMN()-10,0),"")</f>
        <v/>
      </c>
      <c r="M223" s="110" t="str">
        <f>IFERROR(VLOOKUP(ROW()-4,借支明细表!$C:$K,COLUMN()-10,0),"")</f>
        <v/>
      </c>
      <c r="N223" s="111" t="str">
        <f>IFERROR(VLOOKUP(ROW()-4,借支明细表!$C:$K,COLUMN()-9,0),"")</f>
        <v/>
      </c>
      <c r="O223" s="111"/>
      <c r="P223" s="112" t="str">
        <f>IFERROR(VLOOKUP(ROW()-4,借支明细表!$C:$K,COLUMN()-10,0),"")</f>
        <v/>
      </c>
      <c r="Q223" s="112" t="str">
        <f>IFERROR(VLOOKUP(ROW()-4,借支明细表!$C:$K,COLUMN()-10,0),"")</f>
        <v/>
      </c>
      <c r="R223" s="112" t="str">
        <f>IFERROR(VLOOKUP(ROW()-4,借支明细表!$C:$K,COLUMN()-10,0),"")</f>
        <v/>
      </c>
      <c r="S223" s="112" t="str">
        <f>IFERROR(VLOOKUP(ROW()-4,借支明细表!$C:$K,COLUMN()-10,0),"")</f>
        <v/>
      </c>
    </row>
    <row r="224" customHeight="1" spans="12:19">
      <c r="L224" s="110" t="str">
        <f>IFERROR(VLOOKUP(ROW()-4,借支明细表!$C:$K,COLUMN()-10,0),"")</f>
        <v/>
      </c>
      <c r="M224" s="110" t="str">
        <f>IFERROR(VLOOKUP(ROW()-4,借支明细表!$C:$K,COLUMN()-10,0),"")</f>
        <v/>
      </c>
      <c r="N224" s="111" t="str">
        <f>IFERROR(VLOOKUP(ROW()-4,借支明细表!$C:$K,COLUMN()-9,0),"")</f>
        <v/>
      </c>
      <c r="O224" s="111"/>
      <c r="P224" s="112" t="str">
        <f>IFERROR(VLOOKUP(ROW()-4,借支明细表!$C:$K,COLUMN()-10,0),"")</f>
        <v/>
      </c>
      <c r="Q224" s="112" t="str">
        <f>IFERROR(VLOOKUP(ROW()-4,借支明细表!$C:$K,COLUMN()-10,0),"")</f>
        <v/>
      </c>
      <c r="R224" s="112" t="str">
        <f>IFERROR(VLOOKUP(ROW()-4,借支明细表!$C:$K,COLUMN()-10,0),"")</f>
        <v/>
      </c>
      <c r="S224" s="112" t="str">
        <f>IFERROR(VLOOKUP(ROW()-4,借支明细表!$C:$K,COLUMN()-10,0),"")</f>
        <v/>
      </c>
    </row>
    <row r="225" customHeight="1" spans="12:19">
      <c r="L225" s="110" t="str">
        <f>IFERROR(VLOOKUP(ROW()-4,借支明细表!$C:$K,COLUMN()-10,0),"")</f>
        <v/>
      </c>
      <c r="M225" s="110" t="str">
        <f>IFERROR(VLOOKUP(ROW()-4,借支明细表!$C:$K,COLUMN()-10,0),"")</f>
        <v/>
      </c>
      <c r="N225" s="111" t="str">
        <f>IFERROR(VLOOKUP(ROW()-4,借支明细表!$C:$K,COLUMN()-9,0),"")</f>
        <v/>
      </c>
      <c r="O225" s="111"/>
      <c r="P225" s="112" t="str">
        <f>IFERROR(VLOOKUP(ROW()-4,借支明细表!$C:$K,COLUMN()-10,0),"")</f>
        <v/>
      </c>
      <c r="Q225" s="112" t="str">
        <f>IFERROR(VLOOKUP(ROW()-4,借支明细表!$C:$K,COLUMN()-10,0),"")</f>
        <v/>
      </c>
      <c r="R225" s="112" t="str">
        <f>IFERROR(VLOOKUP(ROW()-4,借支明细表!$C:$K,COLUMN()-10,0),"")</f>
        <v/>
      </c>
      <c r="S225" s="112" t="str">
        <f>IFERROR(VLOOKUP(ROW()-4,借支明细表!$C:$K,COLUMN()-10,0),"")</f>
        <v/>
      </c>
    </row>
    <row r="226" customHeight="1" spans="12:19">
      <c r="L226" s="110" t="str">
        <f>IFERROR(VLOOKUP(ROW()-4,借支明细表!$C:$K,COLUMN()-10,0),"")</f>
        <v/>
      </c>
      <c r="M226" s="110" t="str">
        <f>IFERROR(VLOOKUP(ROW()-4,借支明细表!$C:$K,COLUMN()-10,0),"")</f>
        <v/>
      </c>
      <c r="N226" s="111" t="str">
        <f>IFERROR(VLOOKUP(ROW()-4,借支明细表!$C:$K,COLUMN()-9,0),"")</f>
        <v/>
      </c>
      <c r="O226" s="111"/>
      <c r="P226" s="112" t="str">
        <f>IFERROR(VLOOKUP(ROW()-4,借支明细表!$C:$K,COLUMN()-10,0),"")</f>
        <v/>
      </c>
      <c r="Q226" s="112" t="str">
        <f>IFERROR(VLOOKUP(ROW()-4,借支明细表!$C:$K,COLUMN()-10,0),"")</f>
        <v/>
      </c>
      <c r="R226" s="112" t="str">
        <f>IFERROR(VLOOKUP(ROW()-4,借支明细表!$C:$K,COLUMN()-10,0),"")</f>
        <v/>
      </c>
      <c r="S226" s="112" t="str">
        <f>IFERROR(VLOOKUP(ROW()-4,借支明细表!$C:$K,COLUMN()-10,0),"")</f>
        <v/>
      </c>
    </row>
    <row r="227" customHeight="1" spans="12:19">
      <c r="L227" s="110" t="str">
        <f>IFERROR(VLOOKUP(ROW()-4,借支明细表!$C:$K,COLUMN()-10,0),"")</f>
        <v/>
      </c>
      <c r="M227" s="110" t="str">
        <f>IFERROR(VLOOKUP(ROW()-4,借支明细表!$C:$K,COLUMN()-10,0),"")</f>
        <v/>
      </c>
      <c r="N227" s="111" t="str">
        <f>IFERROR(VLOOKUP(ROW()-4,借支明细表!$C:$K,COLUMN()-9,0),"")</f>
        <v/>
      </c>
      <c r="O227" s="111"/>
      <c r="P227" s="112" t="str">
        <f>IFERROR(VLOOKUP(ROW()-4,借支明细表!$C:$K,COLUMN()-10,0),"")</f>
        <v/>
      </c>
      <c r="Q227" s="112" t="str">
        <f>IFERROR(VLOOKUP(ROW()-4,借支明细表!$C:$K,COLUMN()-10,0),"")</f>
        <v/>
      </c>
      <c r="R227" s="112" t="str">
        <f>IFERROR(VLOOKUP(ROW()-4,借支明细表!$C:$K,COLUMN()-10,0),"")</f>
        <v/>
      </c>
      <c r="S227" s="112" t="str">
        <f>IFERROR(VLOOKUP(ROW()-4,借支明细表!$C:$K,COLUMN()-10,0),"")</f>
        <v/>
      </c>
    </row>
    <row r="228" customHeight="1" spans="12:19">
      <c r="L228" s="110" t="str">
        <f>IFERROR(VLOOKUP(ROW()-4,借支明细表!$C:$K,COLUMN()-10,0),"")</f>
        <v/>
      </c>
      <c r="M228" s="110" t="str">
        <f>IFERROR(VLOOKUP(ROW()-4,借支明细表!$C:$K,COLUMN()-10,0),"")</f>
        <v/>
      </c>
      <c r="N228" s="111" t="str">
        <f>IFERROR(VLOOKUP(ROW()-4,借支明细表!$C:$K,COLUMN()-9,0),"")</f>
        <v/>
      </c>
      <c r="O228" s="111"/>
      <c r="P228" s="112" t="str">
        <f>IFERROR(VLOOKUP(ROW()-4,借支明细表!$C:$K,COLUMN()-10,0),"")</f>
        <v/>
      </c>
      <c r="Q228" s="112" t="str">
        <f>IFERROR(VLOOKUP(ROW()-4,借支明细表!$C:$K,COLUMN()-10,0),"")</f>
        <v/>
      </c>
      <c r="R228" s="112" t="str">
        <f>IFERROR(VLOOKUP(ROW()-4,借支明细表!$C:$K,COLUMN()-10,0),"")</f>
        <v/>
      </c>
      <c r="S228" s="112" t="str">
        <f>IFERROR(VLOOKUP(ROW()-4,借支明细表!$C:$K,COLUMN()-10,0),"")</f>
        <v/>
      </c>
    </row>
    <row r="229" customHeight="1" spans="12:19">
      <c r="L229" s="110" t="str">
        <f>IFERROR(VLOOKUP(ROW()-4,借支明细表!$C:$K,COLUMN()-10,0),"")</f>
        <v/>
      </c>
      <c r="M229" s="110" t="str">
        <f>IFERROR(VLOOKUP(ROW()-4,借支明细表!$C:$K,COLUMN()-10,0),"")</f>
        <v/>
      </c>
      <c r="N229" s="111" t="str">
        <f>IFERROR(VLOOKUP(ROW()-4,借支明细表!$C:$K,COLUMN()-9,0),"")</f>
        <v/>
      </c>
      <c r="O229" s="111"/>
      <c r="P229" s="112" t="str">
        <f>IFERROR(VLOOKUP(ROW()-4,借支明细表!$C:$K,COLUMN()-10,0),"")</f>
        <v/>
      </c>
      <c r="Q229" s="112" t="str">
        <f>IFERROR(VLOOKUP(ROW()-4,借支明细表!$C:$K,COLUMN()-10,0),"")</f>
        <v/>
      </c>
      <c r="R229" s="112" t="str">
        <f>IFERROR(VLOOKUP(ROW()-4,借支明细表!$C:$K,COLUMN()-10,0),"")</f>
        <v/>
      </c>
      <c r="S229" s="112" t="str">
        <f>IFERROR(VLOOKUP(ROW()-4,借支明细表!$C:$K,COLUMN()-10,0),"")</f>
        <v/>
      </c>
    </row>
    <row r="230" customHeight="1" spans="12:19">
      <c r="L230" s="110" t="str">
        <f>IFERROR(VLOOKUP(ROW()-4,借支明细表!$C:$K,COLUMN()-10,0),"")</f>
        <v/>
      </c>
      <c r="M230" s="110" t="str">
        <f>IFERROR(VLOOKUP(ROW()-4,借支明细表!$C:$K,COLUMN()-10,0),"")</f>
        <v/>
      </c>
      <c r="N230" s="111" t="str">
        <f>IFERROR(VLOOKUP(ROW()-4,借支明细表!$C:$K,COLUMN()-9,0),"")</f>
        <v/>
      </c>
      <c r="O230" s="111"/>
      <c r="P230" s="112" t="str">
        <f>IFERROR(VLOOKUP(ROW()-4,借支明细表!$C:$K,COLUMN()-10,0),"")</f>
        <v/>
      </c>
      <c r="Q230" s="112" t="str">
        <f>IFERROR(VLOOKUP(ROW()-4,借支明细表!$C:$K,COLUMN()-10,0),"")</f>
        <v/>
      </c>
      <c r="R230" s="112" t="str">
        <f>IFERROR(VLOOKUP(ROW()-4,借支明细表!$C:$K,COLUMN()-10,0),"")</f>
        <v/>
      </c>
      <c r="S230" s="112" t="str">
        <f>IFERROR(VLOOKUP(ROW()-4,借支明细表!$C:$K,COLUMN()-10,0),"")</f>
        <v/>
      </c>
    </row>
    <row r="231" customHeight="1" spans="12:19">
      <c r="L231" s="110" t="str">
        <f>IFERROR(VLOOKUP(ROW()-4,借支明细表!$C:$K,COLUMN()-10,0),"")</f>
        <v/>
      </c>
      <c r="M231" s="110" t="str">
        <f>IFERROR(VLOOKUP(ROW()-4,借支明细表!$C:$K,COLUMN()-10,0),"")</f>
        <v/>
      </c>
      <c r="N231" s="111" t="str">
        <f>IFERROR(VLOOKUP(ROW()-4,借支明细表!$C:$K,COLUMN()-9,0),"")</f>
        <v/>
      </c>
      <c r="O231" s="111"/>
      <c r="P231" s="112" t="str">
        <f>IFERROR(VLOOKUP(ROW()-4,借支明细表!$C:$K,COLUMN()-10,0),"")</f>
        <v/>
      </c>
      <c r="Q231" s="112" t="str">
        <f>IFERROR(VLOOKUP(ROW()-4,借支明细表!$C:$K,COLUMN()-10,0),"")</f>
        <v/>
      </c>
      <c r="R231" s="112" t="str">
        <f>IFERROR(VLOOKUP(ROW()-4,借支明细表!$C:$K,COLUMN()-10,0),"")</f>
        <v/>
      </c>
      <c r="S231" s="112" t="str">
        <f>IFERROR(VLOOKUP(ROW()-4,借支明细表!$C:$K,COLUMN()-10,0),"")</f>
        <v/>
      </c>
    </row>
    <row r="232" customHeight="1" spans="12:19">
      <c r="L232" s="110" t="str">
        <f>IFERROR(VLOOKUP(ROW()-4,借支明细表!$C:$K,COLUMN()-10,0),"")</f>
        <v/>
      </c>
      <c r="M232" s="110" t="str">
        <f>IFERROR(VLOOKUP(ROW()-4,借支明细表!$C:$K,COLUMN()-10,0),"")</f>
        <v/>
      </c>
      <c r="N232" s="111" t="str">
        <f>IFERROR(VLOOKUP(ROW()-4,借支明细表!$C:$K,COLUMN()-9,0),"")</f>
        <v/>
      </c>
      <c r="O232" s="111"/>
      <c r="P232" s="112" t="str">
        <f>IFERROR(VLOOKUP(ROW()-4,借支明细表!$C:$K,COLUMN()-10,0),"")</f>
        <v/>
      </c>
      <c r="Q232" s="112" t="str">
        <f>IFERROR(VLOOKUP(ROW()-4,借支明细表!$C:$K,COLUMN()-10,0),"")</f>
        <v/>
      </c>
      <c r="R232" s="112" t="str">
        <f>IFERROR(VLOOKUP(ROW()-4,借支明细表!$C:$K,COLUMN()-10,0),"")</f>
        <v/>
      </c>
      <c r="S232" s="112" t="str">
        <f>IFERROR(VLOOKUP(ROW()-4,借支明细表!$C:$K,COLUMN()-10,0),"")</f>
        <v/>
      </c>
    </row>
    <row r="233" customHeight="1" spans="12:19">
      <c r="L233" s="110" t="str">
        <f>IFERROR(VLOOKUP(ROW()-4,借支明细表!$C:$K,COLUMN()-10,0),"")</f>
        <v/>
      </c>
      <c r="M233" s="110" t="str">
        <f>IFERROR(VLOOKUP(ROW()-4,借支明细表!$C:$K,COLUMN()-10,0),"")</f>
        <v/>
      </c>
      <c r="N233" s="111" t="str">
        <f>IFERROR(VLOOKUP(ROW()-4,借支明细表!$C:$K,COLUMN()-9,0),"")</f>
        <v/>
      </c>
      <c r="O233" s="111"/>
      <c r="P233" s="112" t="str">
        <f>IFERROR(VLOOKUP(ROW()-4,借支明细表!$C:$K,COLUMN()-10,0),"")</f>
        <v/>
      </c>
      <c r="Q233" s="112" t="str">
        <f>IFERROR(VLOOKUP(ROW()-4,借支明细表!$C:$K,COLUMN()-10,0),"")</f>
        <v/>
      </c>
      <c r="R233" s="112" t="str">
        <f>IFERROR(VLOOKUP(ROW()-4,借支明细表!$C:$K,COLUMN()-10,0),"")</f>
        <v/>
      </c>
      <c r="S233" s="112" t="str">
        <f>IFERROR(VLOOKUP(ROW()-4,借支明细表!$C:$K,COLUMN()-10,0),"")</f>
        <v/>
      </c>
    </row>
    <row r="234" customHeight="1" spans="12:19">
      <c r="L234" s="110" t="str">
        <f>IFERROR(VLOOKUP(ROW()-4,借支明细表!$C:$K,COLUMN()-10,0),"")</f>
        <v/>
      </c>
      <c r="M234" s="110" t="str">
        <f>IFERROR(VLOOKUP(ROW()-4,借支明细表!$C:$K,COLUMN()-10,0),"")</f>
        <v/>
      </c>
      <c r="N234" s="111" t="str">
        <f>IFERROR(VLOOKUP(ROW()-4,借支明细表!$C:$K,COLUMN()-9,0),"")</f>
        <v/>
      </c>
      <c r="O234" s="111"/>
      <c r="P234" s="112" t="str">
        <f>IFERROR(VLOOKUP(ROW()-4,借支明细表!$C:$K,COLUMN()-10,0),"")</f>
        <v/>
      </c>
      <c r="Q234" s="112" t="str">
        <f>IFERROR(VLOOKUP(ROW()-4,借支明细表!$C:$K,COLUMN()-10,0),"")</f>
        <v/>
      </c>
      <c r="R234" s="112" t="str">
        <f>IFERROR(VLOOKUP(ROW()-4,借支明细表!$C:$K,COLUMN()-10,0),"")</f>
        <v/>
      </c>
      <c r="S234" s="112" t="str">
        <f>IFERROR(VLOOKUP(ROW()-4,借支明细表!$C:$K,COLUMN()-10,0),"")</f>
        <v/>
      </c>
    </row>
    <row r="235" customHeight="1" spans="12:19">
      <c r="L235" s="110" t="str">
        <f>IFERROR(VLOOKUP(ROW()-4,借支明细表!$C:$K,COLUMN()-10,0),"")</f>
        <v/>
      </c>
      <c r="M235" s="110" t="str">
        <f>IFERROR(VLOOKUP(ROW()-4,借支明细表!$C:$K,COLUMN()-10,0),"")</f>
        <v/>
      </c>
      <c r="N235" s="111" t="str">
        <f>IFERROR(VLOOKUP(ROW()-4,借支明细表!$C:$K,COLUMN()-9,0),"")</f>
        <v/>
      </c>
      <c r="O235" s="111"/>
      <c r="P235" s="112" t="str">
        <f>IFERROR(VLOOKUP(ROW()-4,借支明细表!$C:$K,COLUMN()-10,0),"")</f>
        <v/>
      </c>
      <c r="Q235" s="112" t="str">
        <f>IFERROR(VLOOKUP(ROW()-4,借支明细表!$C:$K,COLUMN()-10,0),"")</f>
        <v/>
      </c>
      <c r="R235" s="112" t="str">
        <f>IFERROR(VLOOKUP(ROW()-4,借支明细表!$C:$K,COLUMN()-10,0),"")</f>
        <v/>
      </c>
      <c r="S235" s="112" t="str">
        <f>IFERROR(VLOOKUP(ROW()-4,借支明细表!$C:$K,COLUMN()-10,0),"")</f>
        <v/>
      </c>
    </row>
    <row r="236" customHeight="1" spans="12:19">
      <c r="L236" s="110" t="str">
        <f>IFERROR(VLOOKUP(ROW()-4,借支明细表!$C:$K,COLUMN()-10,0),"")</f>
        <v/>
      </c>
      <c r="M236" s="110" t="str">
        <f>IFERROR(VLOOKUP(ROW()-4,借支明细表!$C:$K,COLUMN()-10,0),"")</f>
        <v/>
      </c>
      <c r="N236" s="111" t="str">
        <f>IFERROR(VLOOKUP(ROW()-4,借支明细表!$C:$K,COLUMN()-9,0),"")</f>
        <v/>
      </c>
      <c r="O236" s="111"/>
      <c r="P236" s="112" t="str">
        <f>IFERROR(VLOOKUP(ROW()-4,借支明细表!$C:$K,COLUMN()-10,0),"")</f>
        <v/>
      </c>
      <c r="Q236" s="112" t="str">
        <f>IFERROR(VLOOKUP(ROW()-4,借支明细表!$C:$K,COLUMN()-10,0),"")</f>
        <v/>
      </c>
      <c r="R236" s="112" t="str">
        <f>IFERROR(VLOOKUP(ROW()-4,借支明细表!$C:$K,COLUMN()-10,0),"")</f>
        <v/>
      </c>
      <c r="S236" s="112" t="str">
        <f>IFERROR(VLOOKUP(ROW()-4,借支明细表!$C:$K,COLUMN()-10,0),"")</f>
        <v/>
      </c>
    </row>
    <row r="237" customHeight="1" spans="12:19">
      <c r="L237" s="110" t="str">
        <f>IFERROR(VLOOKUP(ROW()-4,借支明细表!$C:$K,COLUMN()-10,0),"")</f>
        <v/>
      </c>
      <c r="M237" s="110" t="str">
        <f>IFERROR(VLOOKUP(ROW()-4,借支明细表!$C:$K,COLUMN()-10,0),"")</f>
        <v/>
      </c>
      <c r="N237" s="111" t="str">
        <f>IFERROR(VLOOKUP(ROW()-4,借支明细表!$C:$K,COLUMN()-9,0),"")</f>
        <v/>
      </c>
      <c r="O237" s="111"/>
      <c r="P237" s="112" t="str">
        <f>IFERROR(VLOOKUP(ROW()-4,借支明细表!$C:$K,COLUMN()-10,0),"")</f>
        <v/>
      </c>
      <c r="Q237" s="112" t="str">
        <f>IFERROR(VLOOKUP(ROW()-4,借支明细表!$C:$K,COLUMN()-10,0),"")</f>
        <v/>
      </c>
      <c r="R237" s="112" t="str">
        <f>IFERROR(VLOOKUP(ROW()-4,借支明细表!$C:$K,COLUMN()-10,0),"")</f>
        <v/>
      </c>
      <c r="S237" s="112" t="str">
        <f>IFERROR(VLOOKUP(ROW()-4,借支明细表!$C:$K,COLUMN()-10,0),"")</f>
        <v/>
      </c>
    </row>
    <row r="238" customHeight="1" spans="12:19">
      <c r="L238" s="110" t="str">
        <f>IFERROR(VLOOKUP(ROW()-4,借支明细表!$C:$K,COLUMN()-10,0),"")</f>
        <v/>
      </c>
      <c r="M238" s="110" t="str">
        <f>IFERROR(VLOOKUP(ROW()-4,借支明细表!$C:$K,COLUMN()-10,0),"")</f>
        <v/>
      </c>
      <c r="N238" s="111" t="str">
        <f>IFERROR(VLOOKUP(ROW()-4,借支明细表!$C:$K,COLUMN()-9,0),"")</f>
        <v/>
      </c>
      <c r="O238" s="111"/>
      <c r="P238" s="112" t="str">
        <f>IFERROR(VLOOKUP(ROW()-4,借支明细表!$C:$K,COLUMN()-10,0),"")</f>
        <v/>
      </c>
      <c r="Q238" s="112" t="str">
        <f>IFERROR(VLOOKUP(ROW()-4,借支明细表!$C:$K,COLUMN()-10,0),"")</f>
        <v/>
      </c>
      <c r="R238" s="112" t="str">
        <f>IFERROR(VLOOKUP(ROW()-4,借支明细表!$C:$K,COLUMN()-10,0),"")</f>
        <v/>
      </c>
      <c r="S238" s="112" t="str">
        <f>IFERROR(VLOOKUP(ROW()-4,借支明细表!$C:$K,COLUMN()-10,0),"")</f>
        <v/>
      </c>
    </row>
    <row r="239" customHeight="1" spans="12:19">
      <c r="L239" s="110" t="str">
        <f>IFERROR(VLOOKUP(ROW()-4,借支明细表!$C:$K,COLUMN()-10,0),"")</f>
        <v/>
      </c>
      <c r="M239" s="110" t="str">
        <f>IFERROR(VLOOKUP(ROW()-4,借支明细表!$C:$K,COLUMN()-10,0),"")</f>
        <v/>
      </c>
      <c r="N239" s="111" t="str">
        <f>IFERROR(VLOOKUP(ROW()-4,借支明细表!$C:$K,COLUMN()-9,0),"")</f>
        <v/>
      </c>
      <c r="O239" s="111"/>
      <c r="P239" s="112" t="str">
        <f>IFERROR(VLOOKUP(ROW()-4,借支明细表!$C:$K,COLUMN()-10,0),"")</f>
        <v/>
      </c>
      <c r="Q239" s="112" t="str">
        <f>IFERROR(VLOOKUP(ROW()-4,借支明细表!$C:$K,COLUMN()-10,0),"")</f>
        <v/>
      </c>
      <c r="R239" s="112" t="str">
        <f>IFERROR(VLOOKUP(ROW()-4,借支明细表!$C:$K,COLUMN()-10,0),"")</f>
        <v/>
      </c>
      <c r="S239" s="112" t="str">
        <f>IFERROR(VLOOKUP(ROW()-4,借支明细表!$C:$K,COLUMN()-10,0),"")</f>
        <v/>
      </c>
    </row>
    <row r="240" customHeight="1" spans="12:19">
      <c r="L240" s="110" t="str">
        <f>IFERROR(VLOOKUP(ROW()-4,借支明细表!$C:$K,COLUMN()-10,0),"")</f>
        <v/>
      </c>
      <c r="M240" s="110" t="str">
        <f>IFERROR(VLOOKUP(ROW()-4,借支明细表!$C:$K,COLUMN()-10,0),"")</f>
        <v/>
      </c>
      <c r="N240" s="111" t="str">
        <f>IFERROR(VLOOKUP(ROW()-4,借支明细表!$C:$K,COLUMN()-9,0),"")</f>
        <v/>
      </c>
      <c r="O240" s="111"/>
      <c r="P240" s="112" t="str">
        <f>IFERROR(VLOOKUP(ROW()-4,借支明细表!$C:$K,COLUMN()-10,0),"")</f>
        <v/>
      </c>
      <c r="Q240" s="112" t="str">
        <f>IFERROR(VLOOKUP(ROW()-4,借支明细表!$C:$K,COLUMN()-10,0),"")</f>
        <v/>
      </c>
      <c r="R240" s="112" t="str">
        <f>IFERROR(VLOOKUP(ROW()-4,借支明细表!$C:$K,COLUMN()-10,0),"")</f>
        <v/>
      </c>
      <c r="S240" s="112" t="str">
        <f>IFERROR(VLOOKUP(ROW()-4,借支明细表!$C:$K,COLUMN()-10,0),"")</f>
        <v/>
      </c>
    </row>
    <row r="241" customHeight="1" spans="12:19">
      <c r="L241" s="110" t="str">
        <f>IFERROR(VLOOKUP(ROW()-4,借支明细表!$C:$K,COLUMN()-10,0),"")</f>
        <v/>
      </c>
      <c r="M241" s="110" t="str">
        <f>IFERROR(VLOOKUP(ROW()-4,借支明细表!$C:$K,COLUMN()-10,0),"")</f>
        <v/>
      </c>
      <c r="N241" s="111" t="str">
        <f>IFERROR(VLOOKUP(ROW()-4,借支明细表!$C:$K,COLUMN()-9,0),"")</f>
        <v/>
      </c>
      <c r="O241" s="111"/>
      <c r="P241" s="112" t="str">
        <f>IFERROR(VLOOKUP(ROW()-4,借支明细表!$C:$K,COLUMN()-10,0),"")</f>
        <v/>
      </c>
      <c r="Q241" s="112" t="str">
        <f>IFERROR(VLOOKUP(ROW()-4,借支明细表!$C:$K,COLUMN()-10,0),"")</f>
        <v/>
      </c>
      <c r="R241" s="112" t="str">
        <f>IFERROR(VLOOKUP(ROW()-4,借支明细表!$C:$K,COLUMN()-10,0),"")</f>
        <v/>
      </c>
      <c r="S241" s="112" t="str">
        <f>IFERROR(VLOOKUP(ROW()-4,借支明细表!$C:$K,COLUMN()-10,0),"")</f>
        <v/>
      </c>
    </row>
    <row r="242" customHeight="1" spans="12:19">
      <c r="L242" s="110" t="str">
        <f>IFERROR(VLOOKUP(ROW()-4,借支明细表!$C:$K,COLUMN()-10,0),"")</f>
        <v/>
      </c>
      <c r="M242" s="110" t="str">
        <f>IFERROR(VLOOKUP(ROW()-4,借支明细表!$C:$K,COLUMN()-10,0),"")</f>
        <v/>
      </c>
      <c r="N242" s="111" t="str">
        <f>IFERROR(VLOOKUP(ROW()-4,借支明细表!$C:$K,COLUMN()-9,0),"")</f>
        <v/>
      </c>
      <c r="O242" s="111"/>
      <c r="P242" s="112" t="str">
        <f>IFERROR(VLOOKUP(ROW()-4,借支明细表!$C:$K,COLUMN()-10,0),"")</f>
        <v/>
      </c>
      <c r="Q242" s="112" t="str">
        <f>IFERROR(VLOOKUP(ROW()-4,借支明细表!$C:$K,COLUMN()-10,0),"")</f>
        <v/>
      </c>
      <c r="R242" s="112" t="str">
        <f>IFERROR(VLOOKUP(ROW()-4,借支明细表!$C:$K,COLUMN()-10,0),"")</f>
        <v/>
      </c>
      <c r="S242" s="112" t="str">
        <f>IFERROR(VLOOKUP(ROW()-4,借支明细表!$C:$K,COLUMN()-10,0),"")</f>
        <v/>
      </c>
    </row>
    <row r="243" customHeight="1" spans="12:19">
      <c r="L243" s="110" t="str">
        <f>IFERROR(VLOOKUP(ROW()-4,借支明细表!$C:$K,COLUMN()-10,0),"")</f>
        <v/>
      </c>
      <c r="M243" s="110" t="str">
        <f>IFERROR(VLOOKUP(ROW()-4,借支明细表!$C:$K,COLUMN()-10,0),"")</f>
        <v/>
      </c>
      <c r="N243" s="111" t="str">
        <f>IFERROR(VLOOKUP(ROW()-4,借支明细表!$C:$K,COLUMN()-9,0),"")</f>
        <v/>
      </c>
      <c r="O243" s="111"/>
      <c r="P243" s="112" t="str">
        <f>IFERROR(VLOOKUP(ROW()-4,借支明细表!$C:$K,COLUMN()-10,0),"")</f>
        <v/>
      </c>
      <c r="Q243" s="112" t="str">
        <f>IFERROR(VLOOKUP(ROW()-4,借支明细表!$C:$K,COLUMN()-10,0),"")</f>
        <v/>
      </c>
      <c r="R243" s="112" t="str">
        <f>IFERROR(VLOOKUP(ROW()-4,借支明细表!$C:$K,COLUMN()-10,0),"")</f>
        <v/>
      </c>
      <c r="S243" s="112" t="str">
        <f>IFERROR(VLOOKUP(ROW()-4,借支明细表!$C:$K,COLUMN()-10,0),"")</f>
        <v/>
      </c>
    </row>
    <row r="244" customHeight="1" spans="12:19">
      <c r="L244" s="110" t="str">
        <f>IFERROR(VLOOKUP(ROW()-4,借支明细表!$C:$K,COLUMN()-10,0),"")</f>
        <v/>
      </c>
      <c r="M244" s="110" t="str">
        <f>IFERROR(VLOOKUP(ROW()-4,借支明细表!$C:$K,COLUMN()-10,0),"")</f>
        <v/>
      </c>
      <c r="N244" s="111" t="str">
        <f>IFERROR(VLOOKUP(ROW()-4,借支明细表!$C:$K,COLUMN()-9,0),"")</f>
        <v/>
      </c>
      <c r="O244" s="111"/>
      <c r="P244" s="112" t="str">
        <f>IFERROR(VLOOKUP(ROW()-4,借支明细表!$C:$K,COLUMN()-10,0),"")</f>
        <v/>
      </c>
      <c r="Q244" s="112" t="str">
        <f>IFERROR(VLOOKUP(ROW()-4,借支明细表!$C:$K,COLUMN()-10,0),"")</f>
        <v/>
      </c>
      <c r="R244" s="112" t="str">
        <f>IFERROR(VLOOKUP(ROW()-4,借支明细表!$C:$K,COLUMN()-10,0),"")</f>
        <v/>
      </c>
      <c r="S244" s="112" t="str">
        <f>IFERROR(VLOOKUP(ROW()-4,借支明细表!$C:$K,COLUMN()-10,0),"")</f>
        <v/>
      </c>
    </row>
    <row r="245" customHeight="1" spans="12:19">
      <c r="L245" s="110" t="str">
        <f>IFERROR(VLOOKUP(ROW()-4,借支明细表!$C:$K,COLUMN()-10,0),"")</f>
        <v/>
      </c>
      <c r="M245" s="110" t="str">
        <f>IFERROR(VLOOKUP(ROW()-4,借支明细表!$C:$K,COLUMN()-10,0),"")</f>
        <v/>
      </c>
      <c r="N245" s="111" t="str">
        <f>IFERROR(VLOOKUP(ROW()-4,借支明细表!$C:$K,COLUMN()-9,0),"")</f>
        <v/>
      </c>
      <c r="O245" s="111"/>
      <c r="P245" s="112" t="str">
        <f>IFERROR(VLOOKUP(ROW()-4,借支明细表!$C:$K,COLUMN()-10,0),"")</f>
        <v/>
      </c>
      <c r="Q245" s="112" t="str">
        <f>IFERROR(VLOOKUP(ROW()-4,借支明细表!$C:$K,COLUMN()-10,0),"")</f>
        <v/>
      </c>
      <c r="R245" s="112" t="str">
        <f>IFERROR(VLOOKUP(ROW()-4,借支明细表!$C:$K,COLUMN()-10,0),"")</f>
        <v/>
      </c>
      <c r="S245" s="112" t="str">
        <f>IFERROR(VLOOKUP(ROW()-4,借支明细表!$C:$K,COLUMN()-10,0),"")</f>
        <v/>
      </c>
    </row>
    <row r="246" customHeight="1" spans="12:19">
      <c r="L246" s="110" t="str">
        <f>IFERROR(VLOOKUP(ROW()-4,借支明细表!$C:$K,COLUMN()-10,0),"")</f>
        <v/>
      </c>
      <c r="M246" s="110" t="str">
        <f>IFERROR(VLOOKUP(ROW()-4,借支明细表!$C:$K,COLUMN()-10,0),"")</f>
        <v/>
      </c>
      <c r="N246" s="111" t="str">
        <f>IFERROR(VLOOKUP(ROW()-4,借支明细表!$C:$K,COLUMN()-9,0),"")</f>
        <v/>
      </c>
      <c r="O246" s="111"/>
      <c r="P246" s="112" t="str">
        <f>IFERROR(VLOOKUP(ROW()-4,借支明细表!$C:$K,COLUMN()-10,0),"")</f>
        <v/>
      </c>
      <c r="Q246" s="112" t="str">
        <f>IFERROR(VLOOKUP(ROW()-4,借支明细表!$C:$K,COLUMN()-10,0),"")</f>
        <v/>
      </c>
      <c r="R246" s="112" t="str">
        <f>IFERROR(VLOOKUP(ROW()-4,借支明细表!$C:$K,COLUMN()-10,0),"")</f>
        <v/>
      </c>
      <c r="S246" s="112" t="str">
        <f>IFERROR(VLOOKUP(ROW()-4,借支明细表!$C:$K,COLUMN()-10,0),"")</f>
        <v/>
      </c>
    </row>
    <row r="247" customHeight="1" spans="12:19">
      <c r="L247" s="110" t="str">
        <f>IFERROR(VLOOKUP(ROW()-4,借支明细表!$C:$K,COLUMN()-10,0),"")</f>
        <v/>
      </c>
      <c r="M247" s="110" t="str">
        <f>IFERROR(VLOOKUP(ROW()-4,借支明细表!$C:$K,COLUMN()-10,0),"")</f>
        <v/>
      </c>
      <c r="N247" s="111" t="str">
        <f>IFERROR(VLOOKUP(ROW()-4,借支明细表!$C:$K,COLUMN()-9,0),"")</f>
        <v/>
      </c>
      <c r="O247" s="111"/>
      <c r="P247" s="112" t="str">
        <f>IFERROR(VLOOKUP(ROW()-4,借支明细表!$C:$K,COLUMN()-10,0),"")</f>
        <v/>
      </c>
      <c r="Q247" s="112" t="str">
        <f>IFERROR(VLOOKUP(ROW()-4,借支明细表!$C:$K,COLUMN()-10,0),"")</f>
        <v/>
      </c>
      <c r="R247" s="112" t="str">
        <f>IFERROR(VLOOKUP(ROW()-4,借支明细表!$C:$K,COLUMN()-10,0),"")</f>
        <v/>
      </c>
      <c r="S247" s="112" t="str">
        <f>IFERROR(VLOOKUP(ROW()-4,借支明细表!$C:$K,COLUMN()-10,0),"")</f>
        <v/>
      </c>
    </row>
    <row r="248" customHeight="1" spans="12:19">
      <c r="L248" s="110" t="str">
        <f>IFERROR(VLOOKUP(ROW()-4,借支明细表!$C:$K,COLUMN()-10,0),"")</f>
        <v/>
      </c>
      <c r="M248" s="110" t="str">
        <f>IFERROR(VLOOKUP(ROW()-4,借支明细表!$C:$K,COLUMN()-10,0),"")</f>
        <v/>
      </c>
      <c r="N248" s="111" t="str">
        <f>IFERROR(VLOOKUP(ROW()-4,借支明细表!$C:$K,COLUMN()-9,0),"")</f>
        <v/>
      </c>
      <c r="O248" s="111"/>
      <c r="P248" s="112" t="str">
        <f>IFERROR(VLOOKUP(ROW()-4,借支明细表!$C:$K,COLUMN()-10,0),"")</f>
        <v/>
      </c>
      <c r="Q248" s="112" t="str">
        <f>IFERROR(VLOOKUP(ROW()-4,借支明细表!$C:$K,COLUMN()-10,0),"")</f>
        <v/>
      </c>
      <c r="R248" s="112" t="str">
        <f>IFERROR(VLOOKUP(ROW()-4,借支明细表!$C:$K,COLUMN()-10,0),"")</f>
        <v/>
      </c>
      <c r="S248" s="112" t="str">
        <f>IFERROR(VLOOKUP(ROW()-4,借支明细表!$C:$K,COLUMN()-10,0),"")</f>
        <v/>
      </c>
    </row>
    <row r="249" customHeight="1" spans="12:19">
      <c r="L249" s="110" t="str">
        <f>IFERROR(VLOOKUP(ROW()-4,借支明细表!$C:$K,COLUMN()-10,0),"")</f>
        <v/>
      </c>
      <c r="M249" s="110" t="str">
        <f>IFERROR(VLOOKUP(ROW()-4,借支明细表!$C:$K,COLUMN()-10,0),"")</f>
        <v/>
      </c>
      <c r="N249" s="111" t="str">
        <f>IFERROR(VLOOKUP(ROW()-4,借支明细表!$C:$K,COLUMN()-9,0),"")</f>
        <v/>
      </c>
      <c r="O249" s="111"/>
      <c r="P249" s="112" t="str">
        <f>IFERROR(VLOOKUP(ROW()-4,借支明细表!$C:$K,COLUMN()-10,0),"")</f>
        <v/>
      </c>
      <c r="Q249" s="112" t="str">
        <f>IFERROR(VLOOKUP(ROW()-4,借支明细表!$C:$K,COLUMN()-10,0),"")</f>
        <v/>
      </c>
      <c r="R249" s="112" t="str">
        <f>IFERROR(VLOOKUP(ROW()-4,借支明细表!$C:$K,COLUMN()-10,0),"")</f>
        <v/>
      </c>
      <c r="S249" s="112" t="str">
        <f>IFERROR(VLOOKUP(ROW()-4,借支明细表!$C:$K,COLUMN()-10,0),"")</f>
        <v/>
      </c>
    </row>
    <row r="250" customHeight="1" spans="12:19">
      <c r="L250" s="110" t="str">
        <f>IFERROR(VLOOKUP(ROW()-4,借支明细表!$C:$K,COLUMN()-10,0),"")</f>
        <v/>
      </c>
      <c r="M250" s="110" t="str">
        <f>IFERROR(VLOOKUP(ROW()-4,借支明细表!$C:$K,COLUMN()-10,0),"")</f>
        <v/>
      </c>
      <c r="N250" s="111" t="str">
        <f>IFERROR(VLOOKUP(ROW()-4,借支明细表!$C:$K,COLUMN()-9,0),"")</f>
        <v/>
      </c>
      <c r="O250" s="111"/>
      <c r="P250" s="112" t="str">
        <f>IFERROR(VLOOKUP(ROW()-4,借支明细表!$C:$K,COLUMN()-10,0),"")</f>
        <v/>
      </c>
      <c r="Q250" s="112" t="str">
        <f>IFERROR(VLOOKUP(ROW()-4,借支明细表!$C:$K,COLUMN()-10,0),"")</f>
        <v/>
      </c>
      <c r="R250" s="112" t="str">
        <f>IFERROR(VLOOKUP(ROW()-4,借支明细表!$C:$K,COLUMN()-10,0),"")</f>
        <v/>
      </c>
      <c r="S250" s="112" t="str">
        <f>IFERROR(VLOOKUP(ROW()-4,借支明细表!$C:$K,COLUMN()-10,0),"")</f>
        <v/>
      </c>
    </row>
    <row r="251" customHeight="1" spans="12:19">
      <c r="L251" s="110" t="str">
        <f>IFERROR(VLOOKUP(ROW()-4,借支明细表!$C:$K,COLUMN()-10,0),"")</f>
        <v/>
      </c>
      <c r="M251" s="110" t="str">
        <f>IFERROR(VLOOKUP(ROW()-4,借支明细表!$C:$K,COLUMN()-10,0),"")</f>
        <v/>
      </c>
      <c r="N251" s="111" t="str">
        <f>IFERROR(VLOOKUP(ROW()-4,借支明细表!$C:$K,COLUMN()-9,0),"")</f>
        <v/>
      </c>
      <c r="O251" s="111"/>
      <c r="P251" s="112" t="str">
        <f>IFERROR(VLOOKUP(ROW()-4,借支明细表!$C:$K,COLUMN()-10,0),"")</f>
        <v/>
      </c>
      <c r="Q251" s="112" t="str">
        <f>IFERROR(VLOOKUP(ROW()-4,借支明细表!$C:$K,COLUMN()-10,0),"")</f>
        <v/>
      </c>
      <c r="R251" s="112" t="str">
        <f>IFERROR(VLOOKUP(ROW()-4,借支明细表!$C:$K,COLUMN()-10,0),"")</f>
        <v/>
      </c>
      <c r="S251" s="112" t="str">
        <f>IFERROR(VLOOKUP(ROW()-4,借支明细表!$C:$K,COLUMN()-10,0),"")</f>
        <v/>
      </c>
    </row>
    <row r="252" customHeight="1" spans="12:19">
      <c r="L252" s="110" t="str">
        <f>IFERROR(VLOOKUP(ROW()-4,借支明细表!$C:$K,COLUMN()-10,0),"")</f>
        <v/>
      </c>
      <c r="M252" s="110" t="str">
        <f>IFERROR(VLOOKUP(ROW()-4,借支明细表!$C:$K,COLUMN()-10,0),"")</f>
        <v/>
      </c>
      <c r="N252" s="111" t="str">
        <f>IFERROR(VLOOKUP(ROW()-4,借支明细表!$C:$K,COLUMN()-9,0),"")</f>
        <v/>
      </c>
      <c r="O252" s="111"/>
      <c r="P252" s="112" t="str">
        <f>IFERROR(VLOOKUP(ROW()-4,借支明细表!$C:$K,COLUMN()-10,0),"")</f>
        <v/>
      </c>
      <c r="Q252" s="112" t="str">
        <f>IFERROR(VLOOKUP(ROW()-4,借支明细表!$C:$K,COLUMN()-10,0),"")</f>
        <v/>
      </c>
      <c r="R252" s="112" t="str">
        <f>IFERROR(VLOOKUP(ROW()-4,借支明细表!$C:$K,COLUMN()-10,0),"")</f>
        <v/>
      </c>
      <c r="S252" s="112" t="str">
        <f>IFERROR(VLOOKUP(ROW()-4,借支明细表!$C:$K,COLUMN()-10,0),"")</f>
        <v/>
      </c>
    </row>
    <row r="253" customHeight="1" spans="12:19">
      <c r="L253" s="110" t="str">
        <f>IFERROR(VLOOKUP(ROW()-4,借支明细表!$C:$K,COLUMN()-10,0),"")</f>
        <v/>
      </c>
      <c r="M253" s="110" t="str">
        <f>IFERROR(VLOOKUP(ROW()-4,借支明细表!$C:$K,COLUMN()-10,0),"")</f>
        <v/>
      </c>
      <c r="N253" s="111" t="str">
        <f>IFERROR(VLOOKUP(ROW()-4,借支明细表!$C:$K,COLUMN()-9,0),"")</f>
        <v/>
      </c>
      <c r="O253" s="111"/>
      <c r="P253" s="112" t="str">
        <f>IFERROR(VLOOKUP(ROW()-4,借支明细表!$C:$K,COLUMN()-10,0),"")</f>
        <v/>
      </c>
      <c r="Q253" s="112" t="str">
        <f>IFERROR(VLOOKUP(ROW()-4,借支明细表!$C:$K,COLUMN()-10,0),"")</f>
        <v/>
      </c>
      <c r="R253" s="112" t="str">
        <f>IFERROR(VLOOKUP(ROW()-4,借支明细表!$C:$K,COLUMN()-10,0),"")</f>
        <v/>
      </c>
      <c r="S253" s="112" t="str">
        <f>IFERROR(VLOOKUP(ROW()-4,借支明细表!$C:$K,COLUMN()-10,0),"")</f>
        <v/>
      </c>
    </row>
    <row r="254" customHeight="1" spans="12:19">
      <c r="L254" s="110" t="str">
        <f>IFERROR(VLOOKUP(ROW()-4,借支明细表!$C:$K,COLUMN()-10,0),"")</f>
        <v/>
      </c>
      <c r="M254" s="110" t="str">
        <f>IFERROR(VLOOKUP(ROW()-4,借支明细表!$C:$K,COLUMN()-10,0),"")</f>
        <v/>
      </c>
      <c r="N254" s="111" t="str">
        <f>IFERROR(VLOOKUP(ROW()-4,借支明细表!$C:$K,COLUMN()-9,0),"")</f>
        <v/>
      </c>
      <c r="O254" s="111"/>
      <c r="P254" s="112" t="str">
        <f>IFERROR(VLOOKUP(ROW()-4,借支明细表!$C:$K,COLUMN()-10,0),"")</f>
        <v/>
      </c>
      <c r="Q254" s="112" t="str">
        <f>IFERROR(VLOOKUP(ROW()-4,借支明细表!$C:$K,COLUMN()-10,0),"")</f>
        <v/>
      </c>
      <c r="R254" s="112" t="str">
        <f>IFERROR(VLOOKUP(ROW()-4,借支明细表!$C:$K,COLUMN()-10,0),"")</f>
        <v/>
      </c>
      <c r="S254" s="112" t="str">
        <f>IFERROR(VLOOKUP(ROW()-4,借支明细表!$C:$K,COLUMN()-10,0),"")</f>
        <v/>
      </c>
    </row>
    <row r="255" customHeight="1" spans="12:19">
      <c r="L255" s="110" t="str">
        <f>IFERROR(VLOOKUP(ROW()-4,借支明细表!$C:$K,COLUMN()-10,0),"")</f>
        <v/>
      </c>
      <c r="M255" s="110" t="str">
        <f>IFERROR(VLOOKUP(ROW()-4,借支明细表!$C:$K,COLUMN()-10,0),"")</f>
        <v/>
      </c>
      <c r="N255" s="111" t="str">
        <f>IFERROR(VLOOKUP(ROW()-4,借支明细表!$C:$K,COLUMN()-9,0),"")</f>
        <v/>
      </c>
      <c r="O255" s="111"/>
      <c r="P255" s="112" t="str">
        <f>IFERROR(VLOOKUP(ROW()-4,借支明细表!$C:$K,COLUMN()-10,0),"")</f>
        <v/>
      </c>
      <c r="Q255" s="112" t="str">
        <f>IFERROR(VLOOKUP(ROW()-4,借支明细表!$C:$K,COLUMN()-10,0),"")</f>
        <v/>
      </c>
      <c r="R255" s="112" t="str">
        <f>IFERROR(VLOOKUP(ROW()-4,借支明细表!$C:$K,COLUMN()-10,0),"")</f>
        <v/>
      </c>
      <c r="S255" s="112" t="str">
        <f>IFERROR(VLOOKUP(ROW()-4,借支明细表!$C:$K,COLUMN()-10,0),"")</f>
        <v/>
      </c>
    </row>
    <row r="256" customHeight="1" spans="12:19">
      <c r="L256" s="110" t="str">
        <f>IFERROR(VLOOKUP(ROW()-4,借支明细表!$C:$K,COLUMN()-10,0),"")</f>
        <v/>
      </c>
      <c r="M256" s="110" t="str">
        <f>IFERROR(VLOOKUP(ROW()-4,借支明细表!$C:$K,COLUMN()-10,0),"")</f>
        <v/>
      </c>
      <c r="N256" s="111" t="str">
        <f>IFERROR(VLOOKUP(ROW()-4,借支明细表!$C:$K,COLUMN()-9,0),"")</f>
        <v/>
      </c>
      <c r="O256" s="111"/>
      <c r="P256" s="112" t="str">
        <f>IFERROR(VLOOKUP(ROW()-4,借支明细表!$C:$K,COLUMN()-10,0),"")</f>
        <v/>
      </c>
      <c r="Q256" s="112" t="str">
        <f>IFERROR(VLOOKUP(ROW()-4,借支明细表!$C:$K,COLUMN()-10,0),"")</f>
        <v/>
      </c>
      <c r="R256" s="112" t="str">
        <f>IFERROR(VLOOKUP(ROW()-4,借支明细表!$C:$K,COLUMN()-10,0),"")</f>
        <v/>
      </c>
      <c r="S256" s="112" t="str">
        <f>IFERROR(VLOOKUP(ROW()-4,借支明细表!$C:$K,COLUMN()-10,0),"")</f>
        <v/>
      </c>
    </row>
    <row r="257" customHeight="1" spans="12:19">
      <c r="L257" s="110" t="str">
        <f>IFERROR(VLOOKUP(ROW()-4,借支明细表!$C:$K,COLUMN()-10,0),"")</f>
        <v/>
      </c>
      <c r="M257" s="110" t="str">
        <f>IFERROR(VLOOKUP(ROW()-4,借支明细表!$C:$K,COLUMN()-10,0),"")</f>
        <v/>
      </c>
      <c r="N257" s="111" t="str">
        <f>IFERROR(VLOOKUP(ROW()-4,借支明细表!$C:$K,COLUMN()-9,0),"")</f>
        <v/>
      </c>
      <c r="O257" s="111"/>
      <c r="P257" s="112" t="str">
        <f>IFERROR(VLOOKUP(ROW()-4,借支明细表!$C:$K,COLUMN()-10,0),"")</f>
        <v/>
      </c>
      <c r="Q257" s="112" t="str">
        <f>IFERROR(VLOOKUP(ROW()-4,借支明细表!$C:$K,COLUMN()-10,0),"")</f>
        <v/>
      </c>
      <c r="R257" s="112" t="str">
        <f>IFERROR(VLOOKUP(ROW()-4,借支明细表!$C:$K,COLUMN()-10,0),"")</f>
        <v/>
      </c>
      <c r="S257" s="112" t="str">
        <f>IFERROR(VLOOKUP(ROW()-4,借支明细表!$C:$K,COLUMN()-10,0),"")</f>
        <v/>
      </c>
    </row>
    <row r="258" customHeight="1" spans="12:19">
      <c r="L258" s="110" t="str">
        <f>IFERROR(VLOOKUP(ROW()-4,借支明细表!$C:$K,COLUMN()-10,0),"")</f>
        <v/>
      </c>
      <c r="M258" s="110" t="str">
        <f>IFERROR(VLOOKUP(ROW()-4,借支明细表!$C:$K,COLUMN()-10,0),"")</f>
        <v/>
      </c>
      <c r="N258" s="111" t="str">
        <f>IFERROR(VLOOKUP(ROW()-4,借支明细表!$C:$K,COLUMN()-9,0),"")</f>
        <v/>
      </c>
      <c r="O258" s="111"/>
      <c r="P258" s="112" t="str">
        <f>IFERROR(VLOOKUP(ROW()-4,借支明细表!$C:$K,COLUMN()-10,0),"")</f>
        <v/>
      </c>
      <c r="Q258" s="112" t="str">
        <f>IFERROR(VLOOKUP(ROW()-4,借支明细表!$C:$K,COLUMN()-10,0),"")</f>
        <v/>
      </c>
      <c r="R258" s="112" t="str">
        <f>IFERROR(VLOOKUP(ROW()-4,借支明细表!$C:$K,COLUMN()-10,0),"")</f>
        <v/>
      </c>
      <c r="S258" s="112" t="str">
        <f>IFERROR(VLOOKUP(ROW()-4,借支明细表!$C:$K,COLUMN()-10,0),"")</f>
        <v/>
      </c>
    </row>
    <row r="259" customHeight="1" spans="12:19">
      <c r="L259" s="110" t="str">
        <f>IFERROR(VLOOKUP(ROW()-4,借支明细表!$C:$K,COLUMN()-10,0),"")</f>
        <v/>
      </c>
      <c r="M259" s="110" t="str">
        <f>IFERROR(VLOOKUP(ROW()-4,借支明细表!$C:$K,COLUMN()-10,0),"")</f>
        <v/>
      </c>
      <c r="N259" s="111" t="str">
        <f>IFERROR(VLOOKUP(ROW()-4,借支明细表!$C:$K,COLUMN()-9,0),"")</f>
        <v/>
      </c>
      <c r="O259" s="111"/>
      <c r="P259" s="112" t="str">
        <f>IFERROR(VLOOKUP(ROW()-4,借支明细表!$C:$K,COLUMN()-10,0),"")</f>
        <v/>
      </c>
      <c r="Q259" s="112" t="str">
        <f>IFERROR(VLOOKUP(ROW()-4,借支明细表!$C:$K,COLUMN()-10,0),"")</f>
        <v/>
      </c>
      <c r="R259" s="112" t="str">
        <f>IFERROR(VLOOKUP(ROW()-4,借支明细表!$C:$K,COLUMN()-10,0),"")</f>
        <v/>
      </c>
      <c r="S259" s="112" t="str">
        <f>IFERROR(VLOOKUP(ROW()-4,借支明细表!$C:$K,COLUMN()-10,0),"")</f>
        <v/>
      </c>
    </row>
    <row r="260" customHeight="1" spans="12:19">
      <c r="L260" s="110" t="str">
        <f>IFERROR(VLOOKUP(ROW()-4,借支明细表!$C:$K,COLUMN()-10,0),"")</f>
        <v/>
      </c>
      <c r="M260" s="110" t="str">
        <f>IFERROR(VLOOKUP(ROW()-4,借支明细表!$C:$K,COLUMN()-10,0),"")</f>
        <v/>
      </c>
      <c r="N260" s="111" t="str">
        <f>IFERROR(VLOOKUP(ROW()-4,借支明细表!$C:$K,COLUMN()-9,0),"")</f>
        <v/>
      </c>
      <c r="O260" s="111"/>
      <c r="P260" s="112" t="str">
        <f>IFERROR(VLOOKUP(ROW()-4,借支明细表!$C:$K,COLUMN()-10,0),"")</f>
        <v/>
      </c>
      <c r="Q260" s="112" t="str">
        <f>IFERROR(VLOOKUP(ROW()-4,借支明细表!$C:$K,COLUMN()-10,0),"")</f>
        <v/>
      </c>
      <c r="R260" s="112" t="str">
        <f>IFERROR(VLOOKUP(ROW()-4,借支明细表!$C:$K,COLUMN()-10,0),"")</f>
        <v/>
      </c>
      <c r="S260" s="112" t="str">
        <f>IFERROR(VLOOKUP(ROW()-4,借支明细表!$C:$K,COLUMN()-10,0),"")</f>
        <v/>
      </c>
    </row>
    <row r="261" customHeight="1" spans="12:19">
      <c r="L261" s="110" t="str">
        <f>IFERROR(VLOOKUP(ROW()-4,借支明细表!$C:$K,COLUMN()-10,0),"")</f>
        <v/>
      </c>
      <c r="M261" s="110" t="str">
        <f>IFERROR(VLOOKUP(ROW()-4,借支明细表!$C:$K,COLUMN()-10,0),"")</f>
        <v/>
      </c>
      <c r="N261" s="111" t="str">
        <f>IFERROR(VLOOKUP(ROW()-4,借支明细表!$C:$K,COLUMN()-9,0),"")</f>
        <v/>
      </c>
      <c r="O261" s="111"/>
      <c r="P261" s="112" t="str">
        <f>IFERROR(VLOOKUP(ROW()-4,借支明细表!$C:$K,COLUMN()-10,0),"")</f>
        <v/>
      </c>
      <c r="Q261" s="112" t="str">
        <f>IFERROR(VLOOKUP(ROW()-4,借支明细表!$C:$K,COLUMN()-10,0),"")</f>
        <v/>
      </c>
      <c r="R261" s="112" t="str">
        <f>IFERROR(VLOOKUP(ROW()-4,借支明细表!$C:$K,COLUMN()-10,0),"")</f>
        <v/>
      </c>
      <c r="S261" s="112" t="str">
        <f>IFERROR(VLOOKUP(ROW()-4,借支明细表!$C:$K,COLUMN()-10,0),"")</f>
        <v/>
      </c>
    </row>
    <row r="262" customHeight="1" spans="12:19">
      <c r="L262" s="110" t="str">
        <f>IFERROR(VLOOKUP(ROW()-4,借支明细表!$C:$K,COLUMN()-10,0),"")</f>
        <v/>
      </c>
      <c r="M262" s="110" t="str">
        <f>IFERROR(VLOOKUP(ROW()-4,借支明细表!$C:$K,COLUMN()-10,0),"")</f>
        <v/>
      </c>
      <c r="N262" s="111" t="str">
        <f>IFERROR(VLOOKUP(ROW()-4,借支明细表!$C:$K,COLUMN()-9,0),"")</f>
        <v/>
      </c>
      <c r="O262" s="111"/>
      <c r="P262" s="112" t="str">
        <f>IFERROR(VLOOKUP(ROW()-4,借支明细表!$C:$K,COLUMN()-10,0),"")</f>
        <v/>
      </c>
      <c r="Q262" s="112" t="str">
        <f>IFERROR(VLOOKUP(ROW()-4,借支明细表!$C:$K,COLUMN()-10,0),"")</f>
        <v/>
      </c>
      <c r="R262" s="112" t="str">
        <f>IFERROR(VLOOKUP(ROW()-4,借支明细表!$C:$K,COLUMN()-10,0),"")</f>
        <v/>
      </c>
      <c r="S262" s="112" t="str">
        <f>IFERROR(VLOOKUP(ROW()-4,借支明细表!$C:$K,COLUMN()-10,0),"")</f>
        <v/>
      </c>
    </row>
    <row r="263" customHeight="1" spans="12:19">
      <c r="L263" s="110" t="str">
        <f>IFERROR(VLOOKUP(ROW()-4,借支明细表!$C:$K,COLUMN()-10,0),"")</f>
        <v/>
      </c>
      <c r="M263" s="110" t="str">
        <f>IFERROR(VLOOKUP(ROW()-4,借支明细表!$C:$K,COLUMN()-10,0),"")</f>
        <v/>
      </c>
      <c r="N263" s="111" t="str">
        <f>IFERROR(VLOOKUP(ROW()-4,借支明细表!$C:$K,COLUMN()-9,0),"")</f>
        <v/>
      </c>
      <c r="O263" s="111"/>
      <c r="P263" s="112" t="str">
        <f>IFERROR(VLOOKUP(ROW()-4,借支明细表!$C:$K,COLUMN()-10,0),"")</f>
        <v/>
      </c>
      <c r="Q263" s="112" t="str">
        <f>IFERROR(VLOOKUP(ROW()-4,借支明细表!$C:$K,COLUMN()-10,0),"")</f>
        <v/>
      </c>
      <c r="R263" s="112" t="str">
        <f>IFERROR(VLOOKUP(ROW()-4,借支明细表!$C:$K,COLUMN()-10,0),"")</f>
        <v/>
      </c>
      <c r="S263" s="112" t="str">
        <f>IFERROR(VLOOKUP(ROW()-4,借支明细表!$C:$K,COLUMN()-10,0),"")</f>
        <v/>
      </c>
    </row>
    <row r="264" customHeight="1" spans="12:19">
      <c r="L264" s="110" t="str">
        <f>IFERROR(VLOOKUP(ROW()-4,借支明细表!$C:$K,COLUMN()-10,0),"")</f>
        <v/>
      </c>
      <c r="M264" s="110" t="str">
        <f>IFERROR(VLOOKUP(ROW()-4,借支明细表!$C:$K,COLUMN()-10,0),"")</f>
        <v/>
      </c>
      <c r="N264" s="111" t="str">
        <f>IFERROR(VLOOKUP(ROW()-4,借支明细表!$C:$K,COLUMN()-9,0),"")</f>
        <v/>
      </c>
      <c r="O264" s="111"/>
      <c r="P264" s="112" t="str">
        <f>IFERROR(VLOOKUP(ROW()-4,借支明细表!$C:$K,COLUMN()-10,0),"")</f>
        <v/>
      </c>
      <c r="Q264" s="112" t="str">
        <f>IFERROR(VLOOKUP(ROW()-4,借支明细表!$C:$K,COLUMN()-10,0),"")</f>
        <v/>
      </c>
      <c r="R264" s="112" t="str">
        <f>IFERROR(VLOOKUP(ROW()-4,借支明细表!$C:$K,COLUMN()-10,0),"")</f>
        <v/>
      </c>
      <c r="S264" s="112" t="str">
        <f>IFERROR(VLOOKUP(ROW()-4,借支明细表!$C:$K,COLUMN()-10,0),"")</f>
        <v/>
      </c>
    </row>
    <row r="265" customHeight="1" spans="12:19">
      <c r="L265" s="110" t="str">
        <f>IFERROR(VLOOKUP(ROW()-4,借支明细表!$C:$K,COLUMN()-10,0),"")</f>
        <v/>
      </c>
      <c r="M265" s="110" t="str">
        <f>IFERROR(VLOOKUP(ROW()-4,借支明细表!$C:$K,COLUMN()-10,0),"")</f>
        <v/>
      </c>
      <c r="N265" s="111" t="str">
        <f>IFERROR(VLOOKUP(ROW()-4,借支明细表!$C:$K,COLUMN()-9,0),"")</f>
        <v/>
      </c>
      <c r="O265" s="111"/>
      <c r="P265" s="112" t="str">
        <f>IFERROR(VLOOKUP(ROW()-4,借支明细表!$C:$K,COLUMN()-10,0),"")</f>
        <v/>
      </c>
      <c r="Q265" s="112" t="str">
        <f>IFERROR(VLOOKUP(ROW()-4,借支明细表!$C:$K,COLUMN()-10,0),"")</f>
        <v/>
      </c>
      <c r="R265" s="112" t="str">
        <f>IFERROR(VLOOKUP(ROW()-4,借支明细表!$C:$K,COLUMN()-10,0),"")</f>
        <v/>
      </c>
      <c r="S265" s="112" t="str">
        <f>IFERROR(VLOOKUP(ROW()-4,借支明细表!$C:$K,COLUMN()-10,0),"")</f>
        <v/>
      </c>
    </row>
    <row r="266" customHeight="1" spans="12:19">
      <c r="L266" s="110" t="str">
        <f>IFERROR(VLOOKUP(ROW()-4,借支明细表!$C:$K,COLUMN()-10,0),"")</f>
        <v/>
      </c>
      <c r="M266" s="110" t="str">
        <f>IFERROR(VLOOKUP(ROW()-4,借支明细表!$C:$K,COLUMN()-10,0),"")</f>
        <v/>
      </c>
      <c r="N266" s="111" t="str">
        <f>IFERROR(VLOOKUP(ROW()-4,借支明细表!$C:$K,COLUMN()-9,0),"")</f>
        <v/>
      </c>
      <c r="O266" s="111"/>
      <c r="P266" s="112" t="str">
        <f>IFERROR(VLOOKUP(ROW()-4,借支明细表!$C:$K,COLUMN()-10,0),"")</f>
        <v/>
      </c>
      <c r="Q266" s="112" t="str">
        <f>IFERROR(VLOOKUP(ROW()-4,借支明细表!$C:$K,COLUMN()-10,0),"")</f>
        <v/>
      </c>
      <c r="R266" s="112" t="str">
        <f>IFERROR(VLOOKUP(ROW()-4,借支明细表!$C:$K,COLUMN()-10,0),"")</f>
        <v/>
      </c>
      <c r="S266" s="112" t="str">
        <f>IFERROR(VLOOKUP(ROW()-4,借支明细表!$C:$K,COLUMN()-10,0),"")</f>
        <v/>
      </c>
    </row>
    <row r="267" customHeight="1" spans="12:19">
      <c r="L267" s="110" t="str">
        <f>IFERROR(VLOOKUP(ROW()-4,借支明细表!$C:$K,COLUMN()-10,0),"")</f>
        <v/>
      </c>
      <c r="M267" s="110" t="str">
        <f>IFERROR(VLOOKUP(ROW()-4,借支明细表!$C:$K,COLUMN()-10,0),"")</f>
        <v/>
      </c>
      <c r="N267" s="111" t="str">
        <f>IFERROR(VLOOKUP(ROW()-4,借支明细表!$C:$K,COLUMN()-9,0),"")</f>
        <v/>
      </c>
      <c r="O267" s="111"/>
      <c r="P267" s="112" t="str">
        <f>IFERROR(VLOOKUP(ROW()-4,借支明细表!$C:$K,COLUMN()-10,0),"")</f>
        <v/>
      </c>
      <c r="Q267" s="112" t="str">
        <f>IFERROR(VLOOKUP(ROW()-4,借支明细表!$C:$K,COLUMN()-10,0),"")</f>
        <v/>
      </c>
      <c r="R267" s="112" t="str">
        <f>IFERROR(VLOOKUP(ROW()-4,借支明细表!$C:$K,COLUMN()-10,0),"")</f>
        <v/>
      </c>
      <c r="S267" s="112" t="str">
        <f>IFERROR(VLOOKUP(ROW()-4,借支明细表!$C:$K,COLUMN()-10,0),"")</f>
        <v/>
      </c>
    </row>
    <row r="268" customHeight="1" spans="12:19">
      <c r="L268" s="110" t="str">
        <f>IFERROR(VLOOKUP(ROW()-4,借支明细表!$C:$K,COLUMN()-10,0),"")</f>
        <v/>
      </c>
      <c r="M268" s="110" t="str">
        <f>IFERROR(VLOOKUP(ROW()-4,借支明细表!$C:$K,COLUMN()-10,0),"")</f>
        <v/>
      </c>
      <c r="N268" s="111" t="str">
        <f>IFERROR(VLOOKUP(ROW()-4,借支明细表!$C:$K,COLUMN()-9,0),"")</f>
        <v/>
      </c>
      <c r="O268" s="111"/>
      <c r="P268" s="112" t="str">
        <f>IFERROR(VLOOKUP(ROW()-4,借支明细表!$C:$K,COLUMN()-10,0),"")</f>
        <v/>
      </c>
      <c r="Q268" s="112" t="str">
        <f>IFERROR(VLOOKUP(ROW()-4,借支明细表!$C:$K,COLUMN()-10,0),"")</f>
        <v/>
      </c>
      <c r="R268" s="112" t="str">
        <f>IFERROR(VLOOKUP(ROW()-4,借支明细表!$C:$K,COLUMN()-10,0),"")</f>
        <v/>
      </c>
      <c r="S268" s="112" t="str">
        <f>IFERROR(VLOOKUP(ROW()-4,借支明细表!$C:$K,COLUMN()-10,0),"")</f>
        <v/>
      </c>
    </row>
    <row r="269" customHeight="1" spans="12:19">
      <c r="L269" s="110" t="str">
        <f>IFERROR(VLOOKUP(ROW()-4,借支明细表!$C:$K,COLUMN()-10,0),"")</f>
        <v/>
      </c>
      <c r="M269" s="110" t="str">
        <f>IFERROR(VLOOKUP(ROW()-4,借支明细表!$C:$K,COLUMN()-10,0),"")</f>
        <v/>
      </c>
      <c r="N269" s="111" t="str">
        <f>IFERROR(VLOOKUP(ROW()-4,借支明细表!$C:$K,COLUMN()-9,0),"")</f>
        <v/>
      </c>
      <c r="O269" s="111"/>
      <c r="P269" s="112" t="str">
        <f>IFERROR(VLOOKUP(ROW()-4,借支明细表!$C:$K,COLUMN()-10,0),"")</f>
        <v/>
      </c>
      <c r="Q269" s="112" t="str">
        <f>IFERROR(VLOOKUP(ROW()-4,借支明细表!$C:$K,COLUMN()-10,0),"")</f>
        <v/>
      </c>
      <c r="R269" s="112" t="str">
        <f>IFERROR(VLOOKUP(ROW()-4,借支明细表!$C:$K,COLUMN()-10,0),"")</f>
        <v/>
      </c>
      <c r="S269" s="112" t="str">
        <f>IFERROR(VLOOKUP(ROW()-4,借支明细表!$C:$K,COLUMN()-10,0),"")</f>
        <v/>
      </c>
    </row>
    <row r="270" customHeight="1" spans="12:19">
      <c r="L270" s="110" t="str">
        <f>IFERROR(VLOOKUP(ROW()-4,借支明细表!$C:$K,COLUMN()-10,0),"")</f>
        <v/>
      </c>
      <c r="M270" s="110" t="str">
        <f>IFERROR(VLOOKUP(ROW()-4,借支明细表!$C:$K,COLUMN()-10,0),"")</f>
        <v/>
      </c>
      <c r="N270" s="111" t="str">
        <f>IFERROR(VLOOKUP(ROW()-4,借支明细表!$C:$K,COLUMN()-9,0),"")</f>
        <v/>
      </c>
      <c r="O270" s="111"/>
      <c r="P270" s="112" t="str">
        <f>IFERROR(VLOOKUP(ROW()-4,借支明细表!$C:$K,COLUMN()-10,0),"")</f>
        <v/>
      </c>
      <c r="Q270" s="112" t="str">
        <f>IFERROR(VLOOKUP(ROW()-4,借支明细表!$C:$K,COLUMN()-10,0),"")</f>
        <v/>
      </c>
      <c r="R270" s="112" t="str">
        <f>IFERROR(VLOOKUP(ROW()-4,借支明细表!$C:$K,COLUMN()-10,0),"")</f>
        <v/>
      </c>
      <c r="S270" s="112" t="str">
        <f>IFERROR(VLOOKUP(ROW()-4,借支明细表!$C:$K,COLUMN()-10,0),"")</f>
        <v/>
      </c>
    </row>
    <row r="271" customHeight="1" spans="12:19">
      <c r="L271" s="110" t="str">
        <f>IFERROR(VLOOKUP(ROW()-4,借支明细表!$C:$K,COLUMN()-10,0),"")</f>
        <v/>
      </c>
      <c r="M271" s="110" t="str">
        <f>IFERROR(VLOOKUP(ROW()-4,借支明细表!$C:$K,COLUMN()-10,0),"")</f>
        <v/>
      </c>
      <c r="N271" s="111" t="str">
        <f>IFERROR(VLOOKUP(ROW()-4,借支明细表!$C:$K,COLUMN()-9,0),"")</f>
        <v/>
      </c>
      <c r="O271" s="111"/>
      <c r="P271" s="112" t="str">
        <f>IFERROR(VLOOKUP(ROW()-4,借支明细表!$C:$K,COLUMN()-10,0),"")</f>
        <v/>
      </c>
      <c r="Q271" s="112" t="str">
        <f>IFERROR(VLOOKUP(ROW()-4,借支明细表!$C:$K,COLUMN()-10,0),"")</f>
        <v/>
      </c>
      <c r="R271" s="112" t="str">
        <f>IFERROR(VLOOKUP(ROW()-4,借支明细表!$C:$K,COLUMN()-10,0),"")</f>
        <v/>
      </c>
      <c r="S271" s="112" t="str">
        <f>IFERROR(VLOOKUP(ROW()-4,借支明细表!$C:$K,COLUMN()-10,0),"")</f>
        <v/>
      </c>
    </row>
    <row r="272" customHeight="1" spans="12:19">
      <c r="L272" s="110" t="str">
        <f>IFERROR(VLOOKUP(ROW()-4,借支明细表!$C:$K,COLUMN()-10,0),"")</f>
        <v/>
      </c>
      <c r="M272" s="110" t="str">
        <f>IFERROR(VLOOKUP(ROW()-4,借支明细表!$C:$K,COLUMN()-10,0),"")</f>
        <v/>
      </c>
      <c r="N272" s="111" t="str">
        <f>IFERROR(VLOOKUP(ROW()-4,借支明细表!$C:$K,COLUMN()-9,0),"")</f>
        <v/>
      </c>
      <c r="O272" s="111"/>
      <c r="P272" s="112" t="str">
        <f>IFERROR(VLOOKUP(ROW()-4,借支明细表!$C:$K,COLUMN()-10,0),"")</f>
        <v/>
      </c>
      <c r="Q272" s="112" t="str">
        <f>IFERROR(VLOOKUP(ROW()-4,借支明细表!$C:$K,COLUMN()-10,0),"")</f>
        <v/>
      </c>
      <c r="R272" s="112" t="str">
        <f>IFERROR(VLOOKUP(ROW()-4,借支明细表!$C:$K,COLUMN()-10,0),"")</f>
        <v/>
      </c>
      <c r="S272" s="112" t="str">
        <f>IFERROR(VLOOKUP(ROW()-4,借支明细表!$C:$K,COLUMN()-10,0),"")</f>
        <v/>
      </c>
    </row>
    <row r="273" customHeight="1" spans="12:19">
      <c r="L273" s="110" t="str">
        <f>IFERROR(VLOOKUP(ROW()-4,借支明细表!$C:$K,COLUMN()-10,0),"")</f>
        <v/>
      </c>
      <c r="M273" s="110" t="str">
        <f>IFERROR(VLOOKUP(ROW()-4,借支明细表!$C:$K,COLUMN()-10,0),"")</f>
        <v/>
      </c>
      <c r="N273" s="111" t="str">
        <f>IFERROR(VLOOKUP(ROW()-4,借支明细表!$C:$K,COLUMN()-9,0),"")</f>
        <v/>
      </c>
      <c r="O273" s="111"/>
      <c r="P273" s="112" t="str">
        <f>IFERROR(VLOOKUP(ROW()-4,借支明细表!$C:$K,COLUMN()-10,0),"")</f>
        <v/>
      </c>
      <c r="Q273" s="112" t="str">
        <f>IFERROR(VLOOKUP(ROW()-4,借支明细表!$C:$K,COLUMN()-10,0),"")</f>
        <v/>
      </c>
      <c r="R273" s="112" t="str">
        <f>IFERROR(VLOOKUP(ROW()-4,借支明细表!$C:$K,COLUMN()-10,0),"")</f>
        <v/>
      </c>
      <c r="S273" s="112" t="str">
        <f>IFERROR(VLOOKUP(ROW()-4,借支明细表!$C:$K,COLUMN()-10,0),"")</f>
        <v/>
      </c>
    </row>
    <row r="274" customHeight="1" spans="12:19">
      <c r="L274" s="110" t="str">
        <f>IFERROR(VLOOKUP(ROW()-4,借支明细表!$C:$K,COLUMN()-10,0),"")</f>
        <v/>
      </c>
      <c r="M274" s="110" t="str">
        <f>IFERROR(VLOOKUP(ROW()-4,借支明细表!$C:$K,COLUMN()-10,0),"")</f>
        <v/>
      </c>
      <c r="N274" s="111" t="str">
        <f>IFERROR(VLOOKUP(ROW()-4,借支明细表!$C:$K,COLUMN()-9,0),"")</f>
        <v/>
      </c>
      <c r="O274" s="111"/>
      <c r="P274" s="112" t="str">
        <f>IFERROR(VLOOKUP(ROW()-4,借支明细表!$C:$K,COLUMN()-10,0),"")</f>
        <v/>
      </c>
      <c r="Q274" s="112" t="str">
        <f>IFERROR(VLOOKUP(ROW()-4,借支明细表!$C:$K,COLUMN()-10,0),"")</f>
        <v/>
      </c>
      <c r="R274" s="112" t="str">
        <f>IFERROR(VLOOKUP(ROW()-4,借支明细表!$C:$K,COLUMN()-10,0),"")</f>
        <v/>
      </c>
      <c r="S274" s="112" t="str">
        <f>IFERROR(VLOOKUP(ROW()-4,借支明细表!$C:$K,COLUMN()-10,0),"")</f>
        <v/>
      </c>
    </row>
    <row r="275" customHeight="1" spans="12:19">
      <c r="L275" s="110" t="str">
        <f>IFERROR(VLOOKUP(ROW()-4,借支明细表!$C:$K,COLUMN()-10,0),"")</f>
        <v/>
      </c>
      <c r="M275" s="110" t="str">
        <f>IFERROR(VLOOKUP(ROW()-4,借支明细表!$C:$K,COLUMN()-10,0),"")</f>
        <v/>
      </c>
      <c r="N275" s="111" t="str">
        <f>IFERROR(VLOOKUP(ROW()-4,借支明细表!$C:$K,COLUMN()-9,0),"")</f>
        <v/>
      </c>
      <c r="O275" s="111"/>
      <c r="P275" s="112" t="str">
        <f>IFERROR(VLOOKUP(ROW()-4,借支明细表!$C:$K,COLUMN()-10,0),"")</f>
        <v/>
      </c>
      <c r="Q275" s="112" t="str">
        <f>IFERROR(VLOOKUP(ROW()-4,借支明细表!$C:$K,COLUMN()-10,0),"")</f>
        <v/>
      </c>
      <c r="R275" s="112" t="str">
        <f>IFERROR(VLOOKUP(ROW()-4,借支明细表!$C:$K,COLUMN()-10,0),"")</f>
        <v/>
      </c>
      <c r="S275" s="112" t="str">
        <f>IFERROR(VLOOKUP(ROW()-4,借支明细表!$C:$K,COLUMN()-10,0),"")</f>
        <v/>
      </c>
    </row>
    <row r="276" customHeight="1" spans="12:19">
      <c r="L276" s="110" t="str">
        <f>IFERROR(VLOOKUP(ROW()-4,借支明细表!$C:$K,COLUMN()-10,0),"")</f>
        <v/>
      </c>
      <c r="M276" s="110" t="str">
        <f>IFERROR(VLOOKUP(ROW()-4,借支明细表!$C:$K,COLUMN()-10,0),"")</f>
        <v/>
      </c>
      <c r="N276" s="111" t="str">
        <f>IFERROR(VLOOKUP(ROW()-4,借支明细表!$C:$K,COLUMN()-9,0),"")</f>
        <v/>
      </c>
      <c r="O276" s="111"/>
      <c r="P276" s="112" t="str">
        <f>IFERROR(VLOOKUP(ROW()-4,借支明细表!$C:$K,COLUMN()-10,0),"")</f>
        <v/>
      </c>
      <c r="Q276" s="112" t="str">
        <f>IFERROR(VLOOKUP(ROW()-4,借支明细表!$C:$K,COLUMN()-10,0),"")</f>
        <v/>
      </c>
      <c r="R276" s="112" t="str">
        <f>IFERROR(VLOOKUP(ROW()-4,借支明细表!$C:$K,COLUMN()-10,0),"")</f>
        <v/>
      </c>
      <c r="S276" s="112" t="str">
        <f>IFERROR(VLOOKUP(ROW()-4,借支明细表!$C:$K,COLUMN()-10,0),"")</f>
        <v/>
      </c>
    </row>
    <row r="277" customHeight="1" spans="12:19">
      <c r="L277" s="110" t="str">
        <f>IFERROR(VLOOKUP(ROW()-4,借支明细表!$C:$K,COLUMN()-10,0),"")</f>
        <v/>
      </c>
      <c r="M277" s="110" t="str">
        <f>IFERROR(VLOOKUP(ROW()-4,借支明细表!$C:$K,COLUMN()-10,0),"")</f>
        <v/>
      </c>
      <c r="N277" s="111" t="str">
        <f>IFERROR(VLOOKUP(ROW()-4,借支明细表!$C:$K,COLUMN()-9,0),"")</f>
        <v/>
      </c>
      <c r="O277" s="111"/>
      <c r="P277" s="112" t="str">
        <f>IFERROR(VLOOKUP(ROW()-4,借支明细表!$C:$K,COLUMN()-10,0),"")</f>
        <v/>
      </c>
      <c r="Q277" s="112" t="str">
        <f>IFERROR(VLOOKUP(ROW()-4,借支明细表!$C:$K,COLUMN()-10,0),"")</f>
        <v/>
      </c>
      <c r="R277" s="112" t="str">
        <f>IFERROR(VLOOKUP(ROW()-4,借支明细表!$C:$K,COLUMN()-10,0),"")</f>
        <v/>
      </c>
      <c r="S277" s="112" t="str">
        <f>IFERROR(VLOOKUP(ROW()-4,借支明细表!$C:$K,COLUMN()-10,0),"")</f>
        <v/>
      </c>
    </row>
    <row r="278" customHeight="1" spans="12:19">
      <c r="L278" s="110" t="str">
        <f>IFERROR(VLOOKUP(ROW()-4,借支明细表!$C:$K,COLUMN()-10,0),"")</f>
        <v/>
      </c>
      <c r="M278" s="110" t="str">
        <f>IFERROR(VLOOKUP(ROW()-4,借支明细表!$C:$K,COLUMN()-10,0),"")</f>
        <v/>
      </c>
      <c r="N278" s="111" t="str">
        <f>IFERROR(VLOOKUP(ROW()-4,借支明细表!$C:$K,COLUMN()-9,0),"")</f>
        <v/>
      </c>
      <c r="O278" s="111"/>
      <c r="P278" s="112" t="str">
        <f>IFERROR(VLOOKUP(ROW()-4,借支明细表!$C:$K,COLUMN()-10,0),"")</f>
        <v/>
      </c>
      <c r="Q278" s="112" t="str">
        <f>IFERROR(VLOOKUP(ROW()-4,借支明细表!$C:$K,COLUMN()-10,0),"")</f>
        <v/>
      </c>
      <c r="R278" s="112" t="str">
        <f>IFERROR(VLOOKUP(ROW()-4,借支明细表!$C:$K,COLUMN()-10,0),"")</f>
        <v/>
      </c>
      <c r="S278" s="112" t="str">
        <f>IFERROR(VLOOKUP(ROW()-4,借支明细表!$C:$K,COLUMN()-10,0),"")</f>
        <v/>
      </c>
    </row>
    <row r="279" customHeight="1" spans="12:19">
      <c r="L279" s="110" t="str">
        <f>IFERROR(VLOOKUP(ROW()-4,借支明细表!$C:$K,COLUMN()-10,0),"")</f>
        <v/>
      </c>
      <c r="M279" s="110" t="str">
        <f>IFERROR(VLOOKUP(ROW()-4,借支明细表!$C:$K,COLUMN()-10,0),"")</f>
        <v/>
      </c>
      <c r="N279" s="111" t="str">
        <f>IFERROR(VLOOKUP(ROW()-4,借支明细表!$C:$K,COLUMN()-9,0),"")</f>
        <v/>
      </c>
      <c r="O279" s="111"/>
      <c r="P279" s="112" t="str">
        <f>IFERROR(VLOOKUP(ROW()-4,借支明细表!$C:$K,COLUMN()-10,0),"")</f>
        <v/>
      </c>
      <c r="Q279" s="112" t="str">
        <f>IFERROR(VLOOKUP(ROW()-4,借支明细表!$C:$K,COLUMN()-10,0),"")</f>
        <v/>
      </c>
      <c r="R279" s="112" t="str">
        <f>IFERROR(VLOOKUP(ROW()-4,借支明细表!$C:$K,COLUMN()-10,0),"")</f>
        <v/>
      </c>
      <c r="S279" s="112" t="str">
        <f>IFERROR(VLOOKUP(ROW()-4,借支明细表!$C:$K,COLUMN()-10,0),"")</f>
        <v/>
      </c>
    </row>
    <row r="280" customHeight="1" spans="12:19">
      <c r="L280" s="110" t="str">
        <f>IFERROR(VLOOKUP(ROW()-4,借支明细表!$C:$K,COLUMN()-10,0),"")</f>
        <v/>
      </c>
      <c r="M280" s="110" t="str">
        <f>IFERROR(VLOOKUP(ROW()-4,借支明细表!$C:$K,COLUMN()-10,0),"")</f>
        <v/>
      </c>
      <c r="N280" s="111" t="str">
        <f>IFERROR(VLOOKUP(ROW()-4,借支明细表!$C:$K,COLUMN()-9,0),"")</f>
        <v/>
      </c>
      <c r="O280" s="111"/>
      <c r="P280" s="112" t="str">
        <f>IFERROR(VLOOKUP(ROW()-4,借支明细表!$C:$K,COLUMN()-10,0),"")</f>
        <v/>
      </c>
      <c r="Q280" s="112" t="str">
        <f>IFERROR(VLOOKUP(ROW()-4,借支明细表!$C:$K,COLUMN()-10,0),"")</f>
        <v/>
      </c>
      <c r="R280" s="112" t="str">
        <f>IFERROR(VLOOKUP(ROW()-4,借支明细表!$C:$K,COLUMN()-10,0),"")</f>
        <v/>
      </c>
      <c r="S280" s="112" t="str">
        <f>IFERROR(VLOOKUP(ROW()-4,借支明细表!$C:$K,COLUMN()-10,0),"")</f>
        <v/>
      </c>
    </row>
    <row r="281" customHeight="1" spans="12:19">
      <c r="L281" s="110" t="str">
        <f>IFERROR(VLOOKUP(ROW()-4,借支明细表!$C:$K,COLUMN()-10,0),"")</f>
        <v/>
      </c>
      <c r="M281" s="110" t="str">
        <f>IFERROR(VLOOKUP(ROW()-4,借支明细表!$C:$K,COLUMN()-10,0),"")</f>
        <v/>
      </c>
      <c r="N281" s="111" t="str">
        <f>IFERROR(VLOOKUP(ROW()-4,借支明细表!$C:$K,COLUMN()-9,0),"")</f>
        <v/>
      </c>
      <c r="O281" s="111"/>
      <c r="P281" s="112" t="str">
        <f>IFERROR(VLOOKUP(ROW()-4,借支明细表!$C:$K,COLUMN()-10,0),"")</f>
        <v/>
      </c>
      <c r="Q281" s="112" t="str">
        <f>IFERROR(VLOOKUP(ROW()-4,借支明细表!$C:$K,COLUMN()-10,0),"")</f>
        <v/>
      </c>
      <c r="R281" s="112" t="str">
        <f>IFERROR(VLOOKUP(ROW()-4,借支明细表!$C:$K,COLUMN()-10,0),"")</f>
        <v/>
      </c>
      <c r="S281" s="112" t="str">
        <f>IFERROR(VLOOKUP(ROW()-4,借支明细表!$C:$K,COLUMN()-10,0),"")</f>
        <v/>
      </c>
    </row>
    <row r="282" customHeight="1" spans="12:19">
      <c r="L282" s="110" t="str">
        <f>IFERROR(VLOOKUP(ROW()-4,借支明细表!$C:$K,COLUMN()-10,0),"")</f>
        <v/>
      </c>
      <c r="M282" s="110" t="str">
        <f>IFERROR(VLOOKUP(ROW()-4,借支明细表!$C:$K,COLUMN()-10,0),"")</f>
        <v/>
      </c>
      <c r="N282" s="111" t="str">
        <f>IFERROR(VLOOKUP(ROW()-4,借支明细表!$C:$K,COLUMN()-9,0),"")</f>
        <v/>
      </c>
      <c r="O282" s="111"/>
      <c r="P282" s="112" t="str">
        <f>IFERROR(VLOOKUP(ROW()-4,借支明细表!$C:$K,COLUMN()-10,0),"")</f>
        <v/>
      </c>
      <c r="Q282" s="112" t="str">
        <f>IFERROR(VLOOKUP(ROW()-4,借支明细表!$C:$K,COLUMN()-10,0),"")</f>
        <v/>
      </c>
      <c r="R282" s="112" t="str">
        <f>IFERROR(VLOOKUP(ROW()-4,借支明细表!$C:$K,COLUMN()-10,0),"")</f>
        <v/>
      </c>
      <c r="S282" s="112" t="str">
        <f>IFERROR(VLOOKUP(ROW()-4,借支明细表!$C:$K,COLUMN()-10,0),"")</f>
        <v/>
      </c>
    </row>
    <row r="283" customHeight="1" spans="12:19">
      <c r="L283" s="110" t="str">
        <f>IFERROR(VLOOKUP(ROW()-4,借支明细表!$C:$K,COLUMN()-10,0),"")</f>
        <v/>
      </c>
      <c r="M283" s="110" t="str">
        <f>IFERROR(VLOOKUP(ROW()-4,借支明细表!$C:$K,COLUMN()-10,0),"")</f>
        <v/>
      </c>
      <c r="N283" s="111" t="str">
        <f>IFERROR(VLOOKUP(ROW()-4,借支明细表!$C:$K,COLUMN()-9,0),"")</f>
        <v/>
      </c>
      <c r="O283" s="111"/>
      <c r="P283" s="112" t="str">
        <f>IFERROR(VLOOKUP(ROW()-4,借支明细表!$C:$K,COLUMN()-10,0),"")</f>
        <v/>
      </c>
      <c r="Q283" s="112" t="str">
        <f>IFERROR(VLOOKUP(ROW()-4,借支明细表!$C:$K,COLUMN()-10,0),"")</f>
        <v/>
      </c>
      <c r="R283" s="112" t="str">
        <f>IFERROR(VLOOKUP(ROW()-4,借支明细表!$C:$K,COLUMN()-10,0),"")</f>
        <v/>
      </c>
      <c r="S283" s="112" t="str">
        <f>IFERROR(VLOOKUP(ROW()-4,借支明细表!$C:$K,COLUMN()-10,0),"")</f>
        <v/>
      </c>
    </row>
    <row r="284" customHeight="1" spans="12:19">
      <c r="L284" s="110" t="str">
        <f>IFERROR(VLOOKUP(ROW()-4,借支明细表!$C:$K,COLUMN()-10,0),"")</f>
        <v/>
      </c>
      <c r="M284" s="110" t="str">
        <f>IFERROR(VLOOKUP(ROW()-4,借支明细表!$C:$K,COLUMN()-10,0),"")</f>
        <v/>
      </c>
      <c r="N284" s="111" t="str">
        <f>IFERROR(VLOOKUP(ROW()-4,借支明细表!$C:$K,COLUMN()-9,0),"")</f>
        <v/>
      </c>
      <c r="O284" s="111"/>
      <c r="P284" s="112" t="str">
        <f>IFERROR(VLOOKUP(ROW()-4,借支明细表!$C:$K,COLUMN()-10,0),"")</f>
        <v/>
      </c>
      <c r="Q284" s="112" t="str">
        <f>IFERROR(VLOOKUP(ROW()-4,借支明细表!$C:$K,COLUMN()-10,0),"")</f>
        <v/>
      </c>
      <c r="R284" s="112" t="str">
        <f>IFERROR(VLOOKUP(ROW()-4,借支明细表!$C:$K,COLUMN()-10,0),"")</f>
        <v/>
      </c>
      <c r="S284" s="112" t="str">
        <f>IFERROR(VLOOKUP(ROW()-4,借支明细表!$C:$K,COLUMN()-10,0),"")</f>
        <v/>
      </c>
    </row>
    <row r="285" customHeight="1" spans="12:19">
      <c r="L285" s="110" t="str">
        <f>IFERROR(VLOOKUP(ROW()-4,借支明细表!$C:$K,COLUMN()-10,0),"")</f>
        <v/>
      </c>
      <c r="M285" s="110" t="str">
        <f>IFERROR(VLOOKUP(ROW()-4,借支明细表!$C:$K,COLUMN()-10,0),"")</f>
        <v/>
      </c>
      <c r="N285" s="111" t="str">
        <f>IFERROR(VLOOKUP(ROW()-4,借支明细表!$C:$K,COLUMN()-9,0),"")</f>
        <v/>
      </c>
      <c r="O285" s="111"/>
      <c r="P285" s="112" t="str">
        <f>IFERROR(VLOOKUP(ROW()-4,借支明细表!$C:$K,COLUMN()-10,0),"")</f>
        <v/>
      </c>
      <c r="Q285" s="112" t="str">
        <f>IFERROR(VLOOKUP(ROW()-4,借支明细表!$C:$K,COLUMN()-10,0),"")</f>
        <v/>
      </c>
      <c r="R285" s="112" t="str">
        <f>IFERROR(VLOOKUP(ROW()-4,借支明细表!$C:$K,COLUMN()-10,0),"")</f>
        <v/>
      </c>
      <c r="S285" s="112" t="str">
        <f>IFERROR(VLOOKUP(ROW()-4,借支明细表!$C:$K,COLUMN()-10,0),"")</f>
        <v/>
      </c>
    </row>
    <row r="286" customHeight="1" spans="12:19">
      <c r="L286" s="110" t="str">
        <f>IFERROR(VLOOKUP(ROW()-4,借支明细表!$C:$K,COLUMN()-10,0),"")</f>
        <v/>
      </c>
      <c r="M286" s="110" t="str">
        <f>IFERROR(VLOOKUP(ROW()-4,借支明细表!$C:$K,COLUMN()-10,0),"")</f>
        <v/>
      </c>
      <c r="N286" s="111" t="str">
        <f>IFERROR(VLOOKUP(ROW()-4,借支明细表!$C:$K,COLUMN()-9,0),"")</f>
        <v/>
      </c>
      <c r="O286" s="111"/>
      <c r="P286" s="112" t="str">
        <f>IFERROR(VLOOKUP(ROW()-4,借支明细表!$C:$K,COLUMN()-10,0),"")</f>
        <v/>
      </c>
      <c r="Q286" s="112" t="str">
        <f>IFERROR(VLOOKUP(ROW()-4,借支明细表!$C:$K,COLUMN()-10,0),"")</f>
        <v/>
      </c>
      <c r="R286" s="112" t="str">
        <f>IFERROR(VLOOKUP(ROW()-4,借支明细表!$C:$K,COLUMN()-10,0),"")</f>
        <v/>
      </c>
      <c r="S286" s="112" t="str">
        <f>IFERROR(VLOOKUP(ROW()-4,借支明细表!$C:$K,COLUMN()-10,0),"")</f>
        <v/>
      </c>
    </row>
    <row r="287" customHeight="1" spans="12:19">
      <c r="L287" s="110" t="str">
        <f>IFERROR(VLOOKUP(ROW()-4,借支明细表!$C:$K,COLUMN()-10,0),"")</f>
        <v/>
      </c>
      <c r="M287" s="110" t="str">
        <f>IFERROR(VLOOKUP(ROW()-4,借支明细表!$C:$K,COLUMN()-10,0),"")</f>
        <v/>
      </c>
      <c r="N287" s="111" t="str">
        <f>IFERROR(VLOOKUP(ROW()-4,借支明细表!$C:$K,COLUMN()-9,0),"")</f>
        <v/>
      </c>
      <c r="O287" s="111"/>
      <c r="P287" s="112" t="str">
        <f>IFERROR(VLOOKUP(ROW()-4,借支明细表!$C:$K,COLUMN()-10,0),"")</f>
        <v/>
      </c>
      <c r="Q287" s="112" t="str">
        <f>IFERROR(VLOOKUP(ROW()-4,借支明细表!$C:$K,COLUMN()-10,0),"")</f>
        <v/>
      </c>
      <c r="R287" s="112" t="str">
        <f>IFERROR(VLOOKUP(ROW()-4,借支明细表!$C:$K,COLUMN()-10,0),"")</f>
        <v/>
      </c>
      <c r="S287" s="112" t="str">
        <f>IFERROR(VLOOKUP(ROW()-4,借支明细表!$C:$K,COLUMN()-10,0),"")</f>
        <v/>
      </c>
    </row>
    <row r="288" customHeight="1" spans="12:19">
      <c r="L288" s="110" t="str">
        <f>IFERROR(VLOOKUP(ROW()-4,借支明细表!$C:$K,COLUMN()-10,0),"")</f>
        <v/>
      </c>
      <c r="M288" s="110" t="str">
        <f>IFERROR(VLOOKUP(ROW()-4,借支明细表!$C:$K,COLUMN()-10,0),"")</f>
        <v/>
      </c>
      <c r="N288" s="111" t="str">
        <f>IFERROR(VLOOKUP(ROW()-4,借支明细表!$C:$K,COLUMN()-9,0),"")</f>
        <v/>
      </c>
      <c r="O288" s="111"/>
      <c r="P288" s="112" t="str">
        <f>IFERROR(VLOOKUP(ROW()-4,借支明细表!$C:$K,COLUMN()-10,0),"")</f>
        <v/>
      </c>
      <c r="Q288" s="112" t="str">
        <f>IFERROR(VLOOKUP(ROW()-4,借支明细表!$C:$K,COLUMN()-10,0),"")</f>
        <v/>
      </c>
      <c r="R288" s="112" t="str">
        <f>IFERROR(VLOOKUP(ROW()-4,借支明细表!$C:$K,COLUMN()-10,0),"")</f>
        <v/>
      </c>
      <c r="S288" s="112" t="str">
        <f>IFERROR(VLOOKUP(ROW()-4,借支明细表!$C:$K,COLUMN()-10,0),"")</f>
        <v/>
      </c>
    </row>
    <row r="289" customHeight="1" spans="12:19">
      <c r="L289" s="110" t="str">
        <f>IFERROR(VLOOKUP(ROW()-4,借支明细表!$C:$K,COLUMN()-10,0),"")</f>
        <v/>
      </c>
      <c r="M289" s="110" t="str">
        <f>IFERROR(VLOOKUP(ROW()-4,借支明细表!$C:$K,COLUMN()-10,0),"")</f>
        <v/>
      </c>
      <c r="N289" s="111" t="str">
        <f>IFERROR(VLOOKUP(ROW()-4,借支明细表!$C:$K,COLUMN()-9,0),"")</f>
        <v/>
      </c>
      <c r="O289" s="111"/>
      <c r="P289" s="112" t="str">
        <f>IFERROR(VLOOKUP(ROW()-4,借支明细表!$C:$K,COLUMN()-10,0),"")</f>
        <v/>
      </c>
      <c r="Q289" s="112" t="str">
        <f>IFERROR(VLOOKUP(ROW()-4,借支明细表!$C:$K,COLUMN()-10,0),"")</f>
        <v/>
      </c>
      <c r="R289" s="112" t="str">
        <f>IFERROR(VLOOKUP(ROW()-4,借支明细表!$C:$K,COLUMN()-10,0),"")</f>
        <v/>
      </c>
      <c r="S289" s="112" t="str">
        <f>IFERROR(VLOOKUP(ROW()-4,借支明细表!$C:$K,COLUMN()-10,0),"")</f>
        <v/>
      </c>
    </row>
    <row r="290" customHeight="1" spans="12:19">
      <c r="L290" s="110" t="str">
        <f>IFERROR(VLOOKUP(ROW()-4,借支明细表!$C:$K,COLUMN()-10,0),"")</f>
        <v/>
      </c>
      <c r="M290" s="110" t="str">
        <f>IFERROR(VLOOKUP(ROW()-4,借支明细表!$C:$K,COLUMN()-10,0),"")</f>
        <v/>
      </c>
      <c r="N290" s="111" t="str">
        <f>IFERROR(VLOOKUP(ROW()-4,借支明细表!$C:$K,COLUMN()-9,0),"")</f>
        <v/>
      </c>
      <c r="O290" s="111"/>
      <c r="P290" s="112" t="str">
        <f>IFERROR(VLOOKUP(ROW()-4,借支明细表!$C:$K,COLUMN()-10,0),"")</f>
        <v/>
      </c>
      <c r="Q290" s="112" t="str">
        <f>IFERROR(VLOOKUP(ROW()-4,借支明细表!$C:$K,COLUMN()-10,0),"")</f>
        <v/>
      </c>
      <c r="R290" s="112" t="str">
        <f>IFERROR(VLOOKUP(ROW()-4,借支明细表!$C:$K,COLUMN()-10,0),"")</f>
        <v/>
      </c>
      <c r="S290" s="112" t="str">
        <f>IFERROR(VLOOKUP(ROW()-4,借支明细表!$C:$K,COLUMN()-10,0),"")</f>
        <v/>
      </c>
    </row>
    <row r="291" customHeight="1" spans="12:19">
      <c r="L291" s="110" t="str">
        <f>IFERROR(VLOOKUP(ROW()-4,借支明细表!$C:$K,COLUMN()-10,0),"")</f>
        <v/>
      </c>
      <c r="M291" s="110" t="str">
        <f>IFERROR(VLOOKUP(ROW()-4,借支明细表!$C:$K,COLUMN()-10,0),"")</f>
        <v/>
      </c>
      <c r="N291" s="111" t="str">
        <f>IFERROR(VLOOKUP(ROW()-4,借支明细表!$C:$K,COLUMN()-9,0),"")</f>
        <v/>
      </c>
      <c r="O291" s="111"/>
      <c r="P291" s="112" t="str">
        <f>IFERROR(VLOOKUP(ROW()-4,借支明细表!$C:$K,COLUMN()-10,0),"")</f>
        <v/>
      </c>
      <c r="Q291" s="112" t="str">
        <f>IFERROR(VLOOKUP(ROW()-4,借支明细表!$C:$K,COLUMN()-10,0),"")</f>
        <v/>
      </c>
      <c r="R291" s="112" t="str">
        <f>IFERROR(VLOOKUP(ROW()-4,借支明细表!$C:$K,COLUMN()-10,0),"")</f>
        <v/>
      </c>
      <c r="S291" s="112" t="str">
        <f>IFERROR(VLOOKUP(ROW()-4,借支明细表!$C:$K,COLUMN()-10,0),"")</f>
        <v/>
      </c>
    </row>
    <row r="292" customHeight="1" spans="12:19">
      <c r="L292" s="110" t="str">
        <f>IFERROR(VLOOKUP(ROW()-4,借支明细表!$C:$K,COLUMN()-10,0),"")</f>
        <v/>
      </c>
      <c r="M292" s="110" t="str">
        <f>IFERROR(VLOOKUP(ROW()-4,借支明细表!$C:$K,COLUMN()-10,0),"")</f>
        <v/>
      </c>
      <c r="N292" s="111" t="str">
        <f>IFERROR(VLOOKUP(ROW()-4,借支明细表!$C:$K,COLUMN()-9,0),"")</f>
        <v/>
      </c>
      <c r="O292" s="111"/>
      <c r="P292" s="112" t="str">
        <f>IFERROR(VLOOKUP(ROW()-4,借支明细表!$C:$K,COLUMN()-10,0),"")</f>
        <v/>
      </c>
      <c r="Q292" s="112" t="str">
        <f>IFERROR(VLOOKUP(ROW()-4,借支明细表!$C:$K,COLUMN()-10,0),"")</f>
        <v/>
      </c>
      <c r="R292" s="112" t="str">
        <f>IFERROR(VLOOKUP(ROW()-4,借支明细表!$C:$K,COLUMN()-10,0),"")</f>
        <v/>
      </c>
      <c r="S292" s="112" t="str">
        <f>IFERROR(VLOOKUP(ROW()-4,借支明细表!$C:$K,COLUMN()-10,0),"")</f>
        <v/>
      </c>
    </row>
    <row r="293" customHeight="1" spans="12:19">
      <c r="L293" s="110" t="str">
        <f>IFERROR(VLOOKUP(ROW()-4,借支明细表!$C:$K,COLUMN()-10,0),"")</f>
        <v/>
      </c>
      <c r="M293" s="110" t="str">
        <f>IFERROR(VLOOKUP(ROW()-4,借支明细表!$C:$K,COLUMN()-10,0),"")</f>
        <v/>
      </c>
      <c r="N293" s="111" t="str">
        <f>IFERROR(VLOOKUP(ROW()-4,借支明细表!$C:$K,COLUMN()-9,0),"")</f>
        <v/>
      </c>
      <c r="O293" s="111"/>
      <c r="P293" s="112" t="str">
        <f>IFERROR(VLOOKUP(ROW()-4,借支明细表!$C:$K,COLUMN()-10,0),"")</f>
        <v/>
      </c>
      <c r="Q293" s="112" t="str">
        <f>IFERROR(VLOOKUP(ROW()-4,借支明细表!$C:$K,COLUMN()-10,0),"")</f>
        <v/>
      </c>
      <c r="R293" s="112" t="str">
        <f>IFERROR(VLOOKUP(ROW()-4,借支明细表!$C:$K,COLUMN()-10,0),"")</f>
        <v/>
      </c>
      <c r="S293" s="112" t="str">
        <f>IFERROR(VLOOKUP(ROW()-4,借支明细表!$C:$K,COLUMN()-10,0),"")</f>
        <v/>
      </c>
    </row>
    <row r="294" customHeight="1" spans="12:19">
      <c r="L294" s="110" t="str">
        <f>IFERROR(VLOOKUP(ROW()-4,借支明细表!$C:$K,COLUMN()-10,0),"")</f>
        <v/>
      </c>
      <c r="M294" s="110" t="str">
        <f>IFERROR(VLOOKUP(ROW()-4,借支明细表!$C:$K,COLUMN()-10,0),"")</f>
        <v/>
      </c>
      <c r="N294" s="111" t="str">
        <f>IFERROR(VLOOKUP(ROW()-4,借支明细表!$C:$K,COLUMN()-9,0),"")</f>
        <v/>
      </c>
      <c r="O294" s="111"/>
      <c r="P294" s="112" t="str">
        <f>IFERROR(VLOOKUP(ROW()-4,借支明细表!$C:$K,COLUMN()-10,0),"")</f>
        <v/>
      </c>
      <c r="Q294" s="112" t="str">
        <f>IFERROR(VLOOKUP(ROW()-4,借支明细表!$C:$K,COLUMN()-10,0),"")</f>
        <v/>
      </c>
      <c r="R294" s="112" t="str">
        <f>IFERROR(VLOOKUP(ROW()-4,借支明细表!$C:$K,COLUMN()-10,0),"")</f>
        <v/>
      </c>
      <c r="S294" s="112" t="str">
        <f>IFERROR(VLOOKUP(ROW()-4,借支明细表!$C:$K,COLUMN()-10,0),"")</f>
        <v/>
      </c>
    </row>
    <row r="295" customHeight="1" spans="12:19">
      <c r="L295" s="110" t="str">
        <f>IFERROR(VLOOKUP(ROW()-4,借支明细表!$C:$K,COLUMN()-10,0),"")</f>
        <v/>
      </c>
      <c r="M295" s="110" t="str">
        <f>IFERROR(VLOOKUP(ROW()-4,借支明细表!$C:$K,COLUMN()-10,0),"")</f>
        <v/>
      </c>
      <c r="N295" s="111" t="str">
        <f>IFERROR(VLOOKUP(ROW()-4,借支明细表!$C:$K,COLUMN()-9,0),"")</f>
        <v/>
      </c>
      <c r="O295" s="111"/>
      <c r="P295" s="112" t="str">
        <f>IFERROR(VLOOKUP(ROW()-4,借支明细表!$C:$K,COLUMN()-10,0),"")</f>
        <v/>
      </c>
      <c r="Q295" s="112" t="str">
        <f>IFERROR(VLOOKUP(ROW()-4,借支明细表!$C:$K,COLUMN()-10,0),"")</f>
        <v/>
      </c>
      <c r="R295" s="112" t="str">
        <f>IFERROR(VLOOKUP(ROW()-4,借支明细表!$C:$K,COLUMN()-10,0),"")</f>
        <v/>
      </c>
      <c r="S295" s="112" t="str">
        <f>IFERROR(VLOOKUP(ROW()-4,借支明细表!$C:$K,COLUMN()-10,0),"")</f>
        <v/>
      </c>
    </row>
    <row r="296" customHeight="1" spans="12:19">
      <c r="L296" s="110" t="str">
        <f>IFERROR(VLOOKUP(ROW()-4,借支明细表!$C:$K,COLUMN()-10,0),"")</f>
        <v/>
      </c>
      <c r="M296" s="110" t="str">
        <f>IFERROR(VLOOKUP(ROW()-4,借支明细表!$C:$K,COLUMN()-10,0),"")</f>
        <v/>
      </c>
      <c r="N296" s="111" t="str">
        <f>IFERROR(VLOOKUP(ROW()-4,借支明细表!$C:$K,COLUMN()-9,0),"")</f>
        <v/>
      </c>
      <c r="O296" s="111"/>
      <c r="P296" s="112" t="str">
        <f>IFERROR(VLOOKUP(ROW()-4,借支明细表!$C:$K,COLUMN()-10,0),"")</f>
        <v/>
      </c>
      <c r="Q296" s="112" t="str">
        <f>IFERROR(VLOOKUP(ROW()-4,借支明细表!$C:$K,COLUMN()-10,0),"")</f>
        <v/>
      </c>
      <c r="R296" s="112" t="str">
        <f>IFERROR(VLOOKUP(ROW()-4,借支明细表!$C:$K,COLUMN()-10,0),"")</f>
        <v/>
      </c>
      <c r="S296" s="112" t="str">
        <f>IFERROR(VLOOKUP(ROW()-4,借支明细表!$C:$K,COLUMN()-10,0),"")</f>
        <v/>
      </c>
    </row>
    <row r="297" customHeight="1" spans="12:19">
      <c r="L297" s="110" t="str">
        <f>IFERROR(VLOOKUP(ROW()-4,借支明细表!$C:$K,COLUMN()-10,0),"")</f>
        <v/>
      </c>
      <c r="M297" s="110" t="str">
        <f>IFERROR(VLOOKUP(ROW()-4,借支明细表!$C:$K,COLUMN()-10,0),"")</f>
        <v/>
      </c>
      <c r="N297" s="111" t="str">
        <f>IFERROR(VLOOKUP(ROW()-4,借支明细表!$C:$K,COLUMN()-9,0),"")</f>
        <v/>
      </c>
      <c r="O297" s="111"/>
      <c r="P297" s="112" t="str">
        <f>IFERROR(VLOOKUP(ROW()-4,借支明细表!$C:$K,COLUMN()-10,0),"")</f>
        <v/>
      </c>
      <c r="Q297" s="112" t="str">
        <f>IFERROR(VLOOKUP(ROW()-4,借支明细表!$C:$K,COLUMN()-10,0),"")</f>
        <v/>
      </c>
      <c r="R297" s="112" t="str">
        <f>IFERROR(VLOOKUP(ROW()-4,借支明细表!$C:$K,COLUMN()-10,0),"")</f>
        <v/>
      </c>
      <c r="S297" s="112" t="str">
        <f>IFERROR(VLOOKUP(ROW()-4,借支明细表!$C:$K,COLUMN()-10,0),"")</f>
        <v/>
      </c>
    </row>
    <row r="298" customHeight="1" spans="12:19">
      <c r="L298" s="110" t="str">
        <f>IFERROR(VLOOKUP(ROW()-4,借支明细表!$C:$K,COLUMN()-10,0),"")</f>
        <v/>
      </c>
      <c r="M298" s="110" t="str">
        <f>IFERROR(VLOOKUP(ROW()-4,借支明细表!$C:$K,COLUMN()-10,0),"")</f>
        <v/>
      </c>
      <c r="N298" s="111" t="str">
        <f>IFERROR(VLOOKUP(ROW()-4,借支明细表!$C:$K,COLUMN()-9,0),"")</f>
        <v/>
      </c>
      <c r="O298" s="111"/>
      <c r="P298" s="112" t="str">
        <f>IFERROR(VLOOKUP(ROW()-4,借支明细表!$C:$K,COLUMN()-10,0),"")</f>
        <v/>
      </c>
      <c r="Q298" s="112" t="str">
        <f>IFERROR(VLOOKUP(ROW()-4,借支明细表!$C:$K,COLUMN()-10,0),"")</f>
        <v/>
      </c>
      <c r="R298" s="112" t="str">
        <f>IFERROR(VLOOKUP(ROW()-4,借支明细表!$C:$K,COLUMN()-10,0),"")</f>
        <v/>
      </c>
      <c r="S298" s="112" t="str">
        <f>IFERROR(VLOOKUP(ROW()-4,借支明细表!$C:$K,COLUMN()-10,0),"")</f>
        <v/>
      </c>
    </row>
    <row r="299" customHeight="1" spans="12:19">
      <c r="L299" s="110" t="str">
        <f>IFERROR(VLOOKUP(ROW()-4,借支明细表!$C:$K,COLUMN()-10,0),"")</f>
        <v/>
      </c>
      <c r="M299" s="110" t="str">
        <f>IFERROR(VLOOKUP(ROW()-4,借支明细表!$C:$K,COLUMN()-10,0),"")</f>
        <v/>
      </c>
      <c r="N299" s="111" t="str">
        <f>IFERROR(VLOOKUP(ROW()-4,借支明细表!$C:$K,COLUMN()-9,0),"")</f>
        <v/>
      </c>
      <c r="O299" s="111"/>
      <c r="P299" s="112" t="str">
        <f>IFERROR(VLOOKUP(ROW()-4,借支明细表!$C:$K,COLUMN()-10,0),"")</f>
        <v/>
      </c>
      <c r="Q299" s="112" t="str">
        <f>IFERROR(VLOOKUP(ROW()-4,借支明细表!$C:$K,COLUMN()-10,0),"")</f>
        <v/>
      </c>
      <c r="R299" s="112" t="str">
        <f>IFERROR(VLOOKUP(ROW()-4,借支明细表!$C:$K,COLUMN()-10,0),"")</f>
        <v/>
      </c>
      <c r="S299" s="112" t="str">
        <f>IFERROR(VLOOKUP(ROW()-4,借支明细表!$C:$K,COLUMN()-10,0),"")</f>
        <v/>
      </c>
    </row>
    <row r="300" customHeight="1" spans="12:19">
      <c r="L300" s="110" t="str">
        <f>IFERROR(VLOOKUP(ROW()-4,借支明细表!$C:$K,COLUMN()-10,0),"")</f>
        <v/>
      </c>
      <c r="M300" s="110" t="str">
        <f>IFERROR(VLOOKUP(ROW()-4,借支明细表!$C:$K,COLUMN()-10,0),"")</f>
        <v/>
      </c>
      <c r="N300" s="111" t="str">
        <f>IFERROR(VLOOKUP(ROW()-4,借支明细表!$C:$K,COLUMN()-9,0),"")</f>
        <v/>
      </c>
      <c r="O300" s="111"/>
      <c r="P300" s="112" t="str">
        <f>IFERROR(VLOOKUP(ROW()-4,借支明细表!$C:$K,COLUMN()-10,0),"")</f>
        <v/>
      </c>
      <c r="Q300" s="112" t="str">
        <f>IFERROR(VLOOKUP(ROW()-4,借支明细表!$C:$K,COLUMN()-10,0),"")</f>
        <v/>
      </c>
      <c r="R300" s="112" t="str">
        <f>IFERROR(VLOOKUP(ROW()-4,借支明细表!$C:$K,COLUMN()-10,0),"")</f>
        <v/>
      </c>
      <c r="S300" s="112" t="str">
        <f>IFERROR(VLOOKUP(ROW()-4,借支明细表!$C:$K,COLUMN()-10,0),"")</f>
        <v/>
      </c>
    </row>
    <row r="301" customHeight="1" spans="12:19">
      <c r="L301" s="110" t="str">
        <f>IFERROR(VLOOKUP(ROW()-4,借支明细表!$C:$K,COLUMN()-10,0),"")</f>
        <v/>
      </c>
      <c r="M301" s="110" t="str">
        <f>IFERROR(VLOOKUP(ROW()-4,借支明细表!$C:$K,COLUMN()-10,0),"")</f>
        <v/>
      </c>
      <c r="N301" s="111" t="str">
        <f>IFERROR(VLOOKUP(ROW()-4,借支明细表!$C:$K,COLUMN()-9,0),"")</f>
        <v/>
      </c>
      <c r="O301" s="111"/>
      <c r="P301" s="112" t="str">
        <f>IFERROR(VLOOKUP(ROW()-4,借支明细表!$C:$K,COLUMN()-10,0),"")</f>
        <v/>
      </c>
      <c r="Q301" s="112" t="str">
        <f>IFERROR(VLOOKUP(ROW()-4,借支明细表!$C:$K,COLUMN()-10,0),"")</f>
        <v/>
      </c>
      <c r="R301" s="112" t="str">
        <f>IFERROR(VLOOKUP(ROW()-4,借支明细表!$C:$K,COLUMN()-10,0),"")</f>
        <v/>
      </c>
      <c r="S301" s="112" t="str">
        <f>IFERROR(VLOOKUP(ROW()-4,借支明细表!$C:$K,COLUMN()-10,0),"")</f>
        <v/>
      </c>
    </row>
    <row r="302" customHeight="1" spans="12:19">
      <c r="L302" s="110" t="str">
        <f>IFERROR(VLOOKUP(ROW()-4,借支明细表!$C:$K,COLUMN()-10,0),"")</f>
        <v/>
      </c>
      <c r="M302" s="110" t="str">
        <f>IFERROR(VLOOKUP(ROW()-4,借支明细表!$C:$K,COLUMN()-10,0),"")</f>
        <v/>
      </c>
      <c r="N302" s="111" t="str">
        <f>IFERROR(VLOOKUP(ROW()-4,借支明细表!$C:$K,COLUMN()-9,0),"")</f>
        <v/>
      </c>
      <c r="O302" s="111"/>
      <c r="P302" s="112" t="str">
        <f>IFERROR(VLOOKUP(ROW()-4,借支明细表!$C:$K,COLUMN()-10,0),"")</f>
        <v/>
      </c>
      <c r="Q302" s="112" t="str">
        <f>IFERROR(VLOOKUP(ROW()-4,借支明细表!$C:$K,COLUMN()-10,0),"")</f>
        <v/>
      </c>
      <c r="R302" s="112" t="str">
        <f>IFERROR(VLOOKUP(ROW()-4,借支明细表!$C:$K,COLUMN()-10,0),"")</f>
        <v/>
      </c>
      <c r="S302" s="112" t="str">
        <f>IFERROR(VLOOKUP(ROW()-4,借支明细表!$C:$K,COLUMN()-10,0),"")</f>
        <v/>
      </c>
    </row>
    <row r="303" customHeight="1" spans="12:19">
      <c r="L303" s="110" t="str">
        <f>IFERROR(VLOOKUP(ROW()-4,借支明细表!$C:$K,COLUMN()-10,0),"")</f>
        <v/>
      </c>
      <c r="M303" s="110" t="str">
        <f>IFERROR(VLOOKUP(ROW()-4,借支明细表!$C:$K,COLUMN()-10,0),"")</f>
        <v/>
      </c>
      <c r="N303" s="111" t="str">
        <f>IFERROR(VLOOKUP(ROW()-4,借支明细表!$C:$K,COLUMN()-9,0),"")</f>
        <v/>
      </c>
      <c r="O303" s="111"/>
      <c r="P303" s="112" t="str">
        <f>IFERROR(VLOOKUP(ROW()-4,借支明细表!$C:$K,COLUMN()-10,0),"")</f>
        <v/>
      </c>
      <c r="Q303" s="112" t="str">
        <f>IFERROR(VLOOKUP(ROW()-4,借支明细表!$C:$K,COLUMN()-10,0),"")</f>
        <v/>
      </c>
      <c r="R303" s="112" t="str">
        <f>IFERROR(VLOOKUP(ROW()-4,借支明细表!$C:$K,COLUMN()-10,0),"")</f>
        <v/>
      </c>
      <c r="S303" s="112" t="str">
        <f>IFERROR(VLOOKUP(ROW()-4,借支明细表!$C:$K,COLUMN()-10,0),"")</f>
        <v/>
      </c>
    </row>
    <row r="304" customHeight="1" spans="12:19">
      <c r="L304" s="110" t="str">
        <f>IFERROR(VLOOKUP(ROW()-4,借支明细表!$C:$K,COLUMN()-10,0),"")</f>
        <v/>
      </c>
      <c r="M304" s="110" t="str">
        <f>IFERROR(VLOOKUP(ROW()-4,借支明细表!$C:$K,COLUMN()-10,0),"")</f>
        <v/>
      </c>
      <c r="N304" s="111" t="str">
        <f>IFERROR(VLOOKUP(ROW()-4,借支明细表!$C:$K,COLUMN()-9,0),"")</f>
        <v/>
      </c>
      <c r="O304" s="111"/>
      <c r="P304" s="112" t="str">
        <f>IFERROR(VLOOKUP(ROW()-4,借支明细表!$C:$K,COLUMN()-10,0),"")</f>
        <v/>
      </c>
      <c r="Q304" s="112" t="str">
        <f>IFERROR(VLOOKUP(ROW()-4,借支明细表!$C:$K,COLUMN()-10,0),"")</f>
        <v/>
      </c>
      <c r="R304" s="112" t="str">
        <f>IFERROR(VLOOKUP(ROW()-4,借支明细表!$C:$K,COLUMN()-10,0),"")</f>
        <v/>
      </c>
      <c r="S304" s="112" t="str">
        <f>IFERROR(VLOOKUP(ROW()-4,借支明细表!$C:$K,COLUMN()-10,0),"")</f>
        <v/>
      </c>
    </row>
    <row r="305" customHeight="1" spans="12:19">
      <c r="L305" s="110" t="str">
        <f>IFERROR(VLOOKUP(ROW()-4,借支明细表!$C:$K,COLUMN()-10,0),"")</f>
        <v/>
      </c>
      <c r="M305" s="110" t="str">
        <f>IFERROR(VLOOKUP(ROW()-4,借支明细表!$C:$K,COLUMN()-10,0),"")</f>
        <v/>
      </c>
      <c r="N305" s="111" t="str">
        <f>IFERROR(VLOOKUP(ROW()-4,借支明细表!$C:$K,COLUMN()-9,0),"")</f>
        <v/>
      </c>
      <c r="O305" s="111"/>
      <c r="P305" s="112" t="str">
        <f>IFERROR(VLOOKUP(ROW()-4,借支明细表!$C:$K,COLUMN()-10,0),"")</f>
        <v/>
      </c>
      <c r="Q305" s="112" t="str">
        <f>IFERROR(VLOOKUP(ROW()-4,借支明细表!$C:$K,COLUMN()-10,0),"")</f>
        <v/>
      </c>
      <c r="R305" s="112" t="str">
        <f>IFERROR(VLOOKUP(ROW()-4,借支明细表!$C:$K,COLUMN()-10,0),"")</f>
        <v/>
      </c>
      <c r="S305" s="112" t="str">
        <f>IFERROR(VLOOKUP(ROW()-4,借支明细表!$C:$K,COLUMN()-10,0),"")</f>
        <v/>
      </c>
    </row>
    <row r="306" customHeight="1" spans="12:19">
      <c r="L306" s="110" t="str">
        <f>IFERROR(VLOOKUP(ROW()-4,借支明细表!$C:$K,COLUMN()-10,0),"")</f>
        <v/>
      </c>
      <c r="M306" s="110" t="str">
        <f>IFERROR(VLOOKUP(ROW()-4,借支明细表!$C:$K,COLUMN()-10,0),"")</f>
        <v/>
      </c>
      <c r="N306" s="111" t="str">
        <f>IFERROR(VLOOKUP(ROW()-4,借支明细表!$C:$K,COLUMN()-9,0),"")</f>
        <v/>
      </c>
      <c r="O306" s="111"/>
      <c r="P306" s="112" t="str">
        <f>IFERROR(VLOOKUP(ROW()-4,借支明细表!$C:$K,COLUMN()-10,0),"")</f>
        <v/>
      </c>
      <c r="Q306" s="112" t="str">
        <f>IFERROR(VLOOKUP(ROW()-4,借支明细表!$C:$K,COLUMN()-10,0),"")</f>
        <v/>
      </c>
      <c r="R306" s="112" t="str">
        <f>IFERROR(VLOOKUP(ROW()-4,借支明细表!$C:$K,COLUMN()-10,0),"")</f>
        <v/>
      </c>
      <c r="S306" s="112" t="str">
        <f>IFERROR(VLOOKUP(ROW()-4,借支明细表!$C:$K,COLUMN()-10,0),"")</f>
        <v/>
      </c>
    </row>
    <row r="307" customHeight="1" spans="12:19">
      <c r="L307" s="110" t="str">
        <f>IFERROR(VLOOKUP(ROW()-4,借支明细表!$C:$K,COLUMN()-10,0),"")</f>
        <v/>
      </c>
      <c r="M307" s="110" t="str">
        <f>IFERROR(VLOOKUP(ROW()-4,借支明细表!$C:$K,COLUMN()-10,0),"")</f>
        <v/>
      </c>
      <c r="N307" s="111" t="str">
        <f>IFERROR(VLOOKUP(ROW()-4,借支明细表!$C:$K,COLUMN()-9,0),"")</f>
        <v/>
      </c>
      <c r="O307" s="111"/>
      <c r="P307" s="112" t="str">
        <f>IFERROR(VLOOKUP(ROW()-4,借支明细表!$C:$K,COLUMN()-10,0),"")</f>
        <v/>
      </c>
      <c r="Q307" s="112" t="str">
        <f>IFERROR(VLOOKUP(ROW()-4,借支明细表!$C:$K,COLUMN()-10,0),"")</f>
        <v/>
      </c>
      <c r="R307" s="112" t="str">
        <f>IFERROR(VLOOKUP(ROW()-4,借支明细表!$C:$K,COLUMN()-10,0),"")</f>
        <v/>
      </c>
      <c r="S307" s="112" t="str">
        <f>IFERROR(VLOOKUP(ROW()-4,借支明细表!$C:$K,COLUMN()-10,0),"")</f>
        <v/>
      </c>
    </row>
    <row r="308" customHeight="1" spans="12:19">
      <c r="L308" s="110" t="str">
        <f>IFERROR(VLOOKUP(ROW()-4,借支明细表!$C:$K,COLUMN()-10,0),"")</f>
        <v/>
      </c>
      <c r="M308" s="110" t="str">
        <f>IFERROR(VLOOKUP(ROW()-4,借支明细表!$C:$K,COLUMN()-10,0),"")</f>
        <v/>
      </c>
      <c r="N308" s="111" t="str">
        <f>IFERROR(VLOOKUP(ROW()-4,借支明细表!$C:$K,COLUMN()-9,0),"")</f>
        <v/>
      </c>
      <c r="O308" s="111"/>
      <c r="P308" s="112" t="str">
        <f>IFERROR(VLOOKUP(ROW()-4,借支明细表!$C:$K,COLUMN()-10,0),"")</f>
        <v/>
      </c>
      <c r="Q308" s="112" t="str">
        <f>IFERROR(VLOOKUP(ROW()-4,借支明细表!$C:$K,COLUMN()-10,0),"")</f>
        <v/>
      </c>
      <c r="R308" s="112" t="str">
        <f>IFERROR(VLOOKUP(ROW()-4,借支明细表!$C:$K,COLUMN()-10,0),"")</f>
        <v/>
      </c>
      <c r="S308" s="112" t="str">
        <f>IFERROR(VLOOKUP(ROW()-4,借支明细表!$C:$K,COLUMN()-10,0),"")</f>
        <v/>
      </c>
    </row>
    <row r="309" customHeight="1" spans="12:19">
      <c r="L309" s="110" t="str">
        <f>IFERROR(VLOOKUP(ROW()-4,借支明细表!$C:$K,COLUMN()-10,0),"")</f>
        <v/>
      </c>
      <c r="M309" s="110" t="str">
        <f>IFERROR(VLOOKUP(ROW()-4,借支明细表!$C:$K,COLUMN()-10,0),"")</f>
        <v/>
      </c>
      <c r="N309" s="111" t="str">
        <f>IFERROR(VLOOKUP(ROW()-4,借支明细表!$C:$K,COLUMN()-9,0),"")</f>
        <v/>
      </c>
      <c r="O309" s="111"/>
      <c r="P309" s="112" t="str">
        <f>IFERROR(VLOOKUP(ROW()-4,借支明细表!$C:$K,COLUMN()-10,0),"")</f>
        <v/>
      </c>
      <c r="Q309" s="112" t="str">
        <f>IFERROR(VLOOKUP(ROW()-4,借支明细表!$C:$K,COLUMN()-10,0),"")</f>
        <v/>
      </c>
      <c r="R309" s="112" t="str">
        <f>IFERROR(VLOOKUP(ROW()-4,借支明细表!$C:$K,COLUMN()-10,0),"")</f>
        <v/>
      </c>
      <c r="S309" s="112" t="str">
        <f>IFERROR(VLOOKUP(ROW()-4,借支明细表!$C:$K,COLUMN()-10,0),"")</f>
        <v/>
      </c>
    </row>
    <row r="310" customHeight="1" spans="12:19">
      <c r="L310" s="110" t="str">
        <f>IFERROR(VLOOKUP(ROW()-4,借支明细表!$C:$K,COLUMN()-10,0),"")</f>
        <v/>
      </c>
      <c r="M310" s="110" t="str">
        <f>IFERROR(VLOOKUP(ROW()-4,借支明细表!$C:$K,COLUMN()-10,0),"")</f>
        <v/>
      </c>
      <c r="N310" s="111" t="str">
        <f>IFERROR(VLOOKUP(ROW()-4,借支明细表!$C:$K,COLUMN()-9,0),"")</f>
        <v/>
      </c>
      <c r="O310" s="111"/>
      <c r="P310" s="112" t="str">
        <f>IFERROR(VLOOKUP(ROW()-4,借支明细表!$C:$K,COLUMN()-10,0),"")</f>
        <v/>
      </c>
      <c r="Q310" s="112" t="str">
        <f>IFERROR(VLOOKUP(ROW()-4,借支明细表!$C:$K,COLUMN()-10,0),"")</f>
        <v/>
      </c>
      <c r="R310" s="112" t="str">
        <f>IFERROR(VLOOKUP(ROW()-4,借支明细表!$C:$K,COLUMN()-10,0),"")</f>
        <v/>
      </c>
      <c r="S310" s="112" t="str">
        <f>IFERROR(VLOOKUP(ROW()-4,借支明细表!$C:$K,COLUMN()-10,0),"")</f>
        <v/>
      </c>
    </row>
    <row r="311" customHeight="1" spans="12:19">
      <c r="L311" s="110" t="str">
        <f>IFERROR(VLOOKUP(ROW()-4,借支明细表!$C:$K,COLUMN()-10,0),"")</f>
        <v/>
      </c>
      <c r="M311" s="110" t="str">
        <f>IFERROR(VLOOKUP(ROW()-4,借支明细表!$C:$K,COLUMN()-10,0),"")</f>
        <v/>
      </c>
      <c r="N311" s="111" t="str">
        <f>IFERROR(VLOOKUP(ROW()-4,借支明细表!$C:$K,COLUMN()-9,0),"")</f>
        <v/>
      </c>
      <c r="O311" s="111"/>
      <c r="P311" s="112" t="str">
        <f>IFERROR(VLOOKUP(ROW()-4,借支明细表!$C:$K,COLUMN()-10,0),"")</f>
        <v/>
      </c>
      <c r="Q311" s="112" t="str">
        <f>IFERROR(VLOOKUP(ROW()-4,借支明细表!$C:$K,COLUMN()-10,0),"")</f>
        <v/>
      </c>
      <c r="R311" s="112" t="str">
        <f>IFERROR(VLOOKUP(ROW()-4,借支明细表!$C:$K,COLUMN()-10,0),"")</f>
        <v/>
      </c>
      <c r="S311" s="112" t="str">
        <f>IFERROR(VLOOKUP(ROW()-4,借支明细表!$C:$K,COLUMN()-10,0),"")</f>
        <v/>
      </c>
    </row>
    <row r="312" customHeight="1" spans="12:19">
      <c r="L312" s="110" t="str">
        <f>IFERROR(VLOOKUP(ROW()-4,借支明细表!$C:$K,COLUMN()-10,0),"")</f>
        <v/>
      </c>
      <c r="M312" s="110" t="str">
        <f>IFERROR(VLOOKUP(ROW()-4,借支明细表!$C:$K,COLUMN()-10,0),"")</f>
        <v/>
      </c>
      <c r="N312" s="111" t="str">
        <f>IFERROR(VLOOKUP(ROW()-4,借支明细表!$C:$K,COLUMN()-9,0),"")</f>
        <v/>
      </c>
      <c r="O312" s="111"/>
      <c r="P312" s="112" t="str">
        <f>IFERROR(VLOOKUP(ROW()-4,借支明细表!$C:$K,COLUMN()-10,0),"")</f>
        <v/>
      </c>
      <c r="Q312" s="112" t="str">
        <f>IFERROR(VLOOKUP(ROW()-4,借支明细表!$C:$K,COLUMN()-10,0),"")</f>
        <v/>
      </c>
      <c r="R312" s="112" t="str">
        <f>IFERROR(VLOOKUP(ROW()-4,借支明细表!$C:$K,COLUMN()-10,0),"")</f>
        <v/>
      </c>
      <c r="S312" s="112" t="str">
        <f>IFERROR(VLOOKUP(ROW()-4,借支明细表!$C:$K,COLUMN()-10,0),"")</f>
        <v/>
      </c>
    </row>
    <row r="313" customHeight="1" spans="12:19">
      <c r="L313" s="110" t="str">
        <f>IFERROR(VLOOKUP(ROW()-4,借支明细表!$C:$K,COLUMN()-10,0),"")</f>
        <v/>
      </c>
      <c r="M313" s="110" t="str">
        <f>IFERROR(VLOOKUP(ROW()-4,借支明细表!$C:$K,COLUMN()-10,0),"")</f>
        <v/>
      </c>
      <c r="N313" s="111" t="str">
        <f>IFERROR(VLOOKUP(ROW()-4,借支明细表!$C:$K,COLUMN()-9,0),"")</f>
        <v/>
      </c>
      <c r="O313" s="111"/>
      <c r="P313" s="112" t="str">
        <f>IFERROR(VLOOKUP(ROW()-4,借支明细表!$C:$K,COLUMN()-10,0),"")</f>
        <v/>
      </c>
      <c r="Q313" s="112" t="str">
        <f>IFERROR(VLOOKUP(ROW()-4,借支明细表!$C:$K,COLUMN()-10,0),"")</f>
        <v/>
      </c>
      <c r="R313" s="112" t="str">
        <f>IFERROR(VLOOKUP(ROW()-4,借支明细表!$C:$K,COLUMN()-10,0),"")</f>
        <v/>
      </c>
      <c r="S313" s="112" t="str">
        <f>IFERROR(VLOOKUP(ROW()-4,借支明细表!$C:$K,COLUMN()-10,0),"")</f>
        <v/>
      </c>
    </row>
    <row r="314" customHeight="1" spans="12:19">
      <c r="L314" s="110" t="str">
        <f>IFERROR(VLOOKUP(ROW()-4,借支明细表!$C:$K,COLUMN()-10,0),"")</f>
        <v/>
      </c>
      <c r="M314" s="110" t="str">
        <f>IFERROR(VLOOKUP(ROW()-4,借支明细表!$C:$K,COLUMN()-10,0),"")</f>
        <v/>
      </c>
      <c r="N314" s="111" t="str">
        <f>IFERROR(VLOOKUP(ROW()-4,借支明细表!$C:$K,COLUMN()-9,0),"")</f>
        <v/>
      </c>
      <c r="O314" s="111"/>
      <c r="P314" s="112" t="str">
        <f>IFERROR(VLOOKUP(ROW()-4,借支明细表!$C:$K,COLUMN()-10,0),"")</f>
        <v/>
      </c>
      <c r="Q314" s="112" t="str">
        <f>IFERROR(VLOOKUP(ROW()-4,借支明细表!$C:$K,COLUMN()-10,0),"")</f>
        <v/>
      </c>
      <c r="R314" s="112" t="str">
        <f>IFERROR(VLOOKUP(ROW()-4,借支明细表!$C:$K,COLUMN()-10,0),"")</f>
        <v/>
      </c>
      <c r="S314" s="112" t="str">
        <f>IFERROR(VLOOKUP(ROW()-4,借支明细表!$C:$K,COLUMN()-10,0),"")</f>
        <v/>
      </c>
    </row>
    <row r="315" customHeight="1" spans="12:19">
      <c r="L315" s="110" t="str">
        <f>IFERROR(VLOOKUP(ROW()-4,借支明细表!$C:$K,COLUMN()-10,0),"")</f>
        <v/>
      </c>
      <c r="M315" s="110" t="str">
        <f>IFERROR(VLOOKUP(ROW()-4,借支明细表!$C:$K,COLUMN()-10,0),"")</f>
        <v/>
      </c>
      <c r="N315" s="111" t="str">
        <f>IFERROR(VLOOKUP(ROW()-4,借支明细表!$C:$K,COLUMN()-9,0),"")</f>
        <v/>
      </c>
      <c r="O315" s="111"/>
      <c r="P315" s="112" t="str">
        <f>IFERROR(VLOOKUP(ROW()-4,借支明细表!$C:$K,COLUMN()-10,0),"")</f>
        <v/>
      </c>
      <c r="Q315" s="112" t="str">
        <f>IFERROR(VLOOKUP(ROW()-4,借支明细表!$C:$K,COLUMN()-10,0),"")</f>
        <v/>
      </c>
      <c r="R315" s="112" t="str">
        <f>IFERROR(VLOOKUP(ROW()-4,借支明细表!$C:$K,COLUMN()-10,0),"")</f>
        <v/>
      </c>
      <c r="S315" s="112" t="str">
        <f>IFERROR(VLOOKUP(ROW()-4,借支明细表!$C:$K,COLUMN()-10,0),"")</f>
        <v/>
      </c>
    </row>
    <row r="316" customHeight="1" spans="12:19">
      <c r="L316" s="110" t="str">
        <f>IFERROR(VLOOKUP(ROW()-4,借支明细表!$C:$K,COLUMN()-10,0),"")</f>
        <v/>
      </c>
      <c r="M316" s="110" t="str">
        <f>IFERROR(VLOOKUP(ROW()-4,借支明细表!$C:$K,COLUMN()-10,0),"")</f>
        <v/>
      </c>
      <c r="N316" s="111" t="str">
        <f>IFERROR(VLOOKUP(ROW()-4,借支明细表!$C:$K,COLUMN()-9,0),"")</f>
        <v/>
      </c>
      <c r="O316" s="111"/>
      <c r="P316" s="112" t="str">
        <f>IFERROR(VLOOKUP(ROW()-4,借支明细表!$C:$K,COLUMN()-10,0),"")</f>
        <v/>
      </c>
      <c r="Q316" s="112" t="str">
        <f>IFERROR(VLOOKUP(ROW()-4,借支明细表!$C:$K,COLUMN()-10,0),"")</f>
        <v/>
      </c>
      <c r="R316" s="112" t="str">
        <f>IFERROR(VLOOKUP(ROW()-4,借支明细表!$C:$K,COLUMN()-10,0),"")</f>
        <v/>
      </c>
      <c r="S316" s="112" t="str">
        <f>IFERROR(VLOOKUP(ROW()-4,借支明细表!$C:$K,COLUMN()-10,0),"")</f>
        <v/>
      </c>
    </row>
    <row r="317" customHeight="1" spans="12:19">
      <c r="L317" s="110" t="str">
        <f>IFERROR(VLOOKUP(ROW()-4,借支明细表!$C:$K,COLUMN()-10,0),"")</f>
        <v/>
      </c>
      <c r="M317" s="110" t="str">
        <f>IFERROR(VLOOKUP(ROW()-4,借支明细表!$C:$K,COLUMN()-10,0),"")</f>
        <v/>
      </c>
      <c r="N317" s="111" t="str">
        <f>IFERROR(VLOOKUP(ROW()-4,借支明细表!$C:$K,COLUMN()-9,0),"")</f>
        <v/>
      </c>
      <c r="O317" s="111"/>
      <c r="P317" s="112" t="str">
        <f>IFERROR(VLOOKUP(ROW()-4,借支明细表!$C:$K,COLUMN()-10,0),"")</f>
        <v/>
      </c>
      <c r="Q317" s="112" t="str">
        <f>IFERROR(VLOOKUP(ROW()-4,借支明细表!$C:$K,COLUMN()-10,0),"")</f>
        <v/>
      </c>
      <c r="R317" s="112" t="str">
        <f>IFERROR(VLOOKUP(ROW()-4,借支明细表!$C:$K,COLUMN()-10,0),"")</f>
        <v/>
      </c>
      <c r="S317" s="112" t="str">
        <f>IFERROR(VLOOKUP(ROW()-4,借支明细表!$C:$K,COLUMN()-10,0),"")</f>
        <v/>
      </c>
    </row>
    <row r="318" customHeight="1" spans="12:19">
      <c r="L318" s="110" t="str">
        <f>IFERROR(VLOOKUP(ROW()-4,借支明细表!$C:$K,COLUMN()-10,0),"")</f>
        <v/>
      </c>
      <c r="M318" s="110" t="str">
        <f>IFERROR(VLOOKUP(ROW()-4,借支明细表!$C:$K,COLUMN()-10,0),"")</f>
        <v/>
      </c>
      <c r="N318" s="111" t="str">
        <f>IFERROR(VLOOKUP(ROW()-4,借支明细表!$C:$K,COLUMN()-9,0),"")</f>
        <v/>
      </c>
      <c r="O318" s="111"/>
      <c r="P318" s="112" t="str">
        <f>IFERROR(VLOOKUP(ROW()-4,借支明细表!$C:$K,COLUMN()-10,0),"")</f>
        <v/>
      </c>
      <c r="Q318" s="112" t="str">
        <f>IFERROR(VLOOKUP(ROW()-4,借支明细表!$C:$K,COLUMN()-10,0),"")</f>
        <v/>
      </c>
      <c r="R318" s="112" t="str">
        <f>IFERROR(VLOOKUP(ROW()-4,借支明细表!$C:$K,COLUMN()-10,0),"")</f>
        <v/>
      </c>
      <c r="S318" s="112" t="str">
        <f>IFERROR(VLOOKUP(ROW()-4,借支明细表!$C:$K,COLUMN()-10,0),"")</f>
        <v/>
      </c>
    </row>
    <row r="319" customHeight="1" spans="12:19">
      <c r="L319" s="110" t="str">
        <f>IFERROR(VLOOKUP(ROW()-4,借支明细表!$C:$K,COLUMN()-10,0),"")</f>
        <v/>
      </c>
      <c r="M319" s="110" t="str">
        <f>IFERROR(VLOOKUP(ROW()-4,借支明细表!$C:$K,COLUMN()-10,0),"")</f>
        <v/>
      </c>
      <c r="N319" s="111" t="str">
        <f>IFERROR(VLOOKUP(ROW()-4,借支明细表!$C:$K,COLUMN()-9,0),"")</f>
        <v/>
      </c>
      <c r="O319" s="111"/>
      <c r="P319" s="112" t="str">
        <f>IFERROR(VLOOKUP(ROW()-4,借支明细表!$C:$K,COLUMN()-10,0),"")</f>
        <v/>
      </c>
      <c r="Q319" s="112" t="str">
        <f>IFERROR(VLOOKUP(ROW()-4,借支明细表!$C:$K,COLUMN()-10,0),"")</f>
        <v/>
      </c>
      <c r="R319" s="112" t="str">
        <f>IFERROR(VLOOKUP(ROW()-4,借支明细表!$C:$K,COLUMN()-10,0),"")</f>
        <v/>
      </c>
      <c r="S319" s="112" t="str">
        <f>IFERROR(VLOOKUP(ROW()-4,借支明细表!$C:$K,COLUMN()-10,0),"")</f>
        <v/>
      </c>
    </row>
    <row r="320" customHeight="1" spans="12:19">
      <c r="L320" s="110" t="str">
        <f>IFERROR(VLOOKUP(ROW()-4,借支明细表!$C:$K,COLUMN()-10,0),"")</f>
        <v/>
      </c>
      <c r="M320" s="110" t="str">
        <f>IFERROR(VLOOKUP(ROW()-4,借支明细表!$C:$K,COLUMN()-10,0),"")</f>
        <v/>
      </c>
      <c r="N320" s="111" t="str">
        <f>IFERROR(VLOOKUP(ROW()-4,借支明细表!$C:$K,COLUMN()-9,0),"")</f>
        <v/>
      </c>
      <c r="O320" s="111"/>
      <c r="P320" s="112" t="str">
        <f>IFERROR(VLOOKUP(ROW()-4,借支明细表!$C:$K,COLUMN()-10,0),"")</f>
        <v/>
      </c>
      <c r="Q320" s="112" t="str">
        <f>IFERROR(VLOOKUP(ROW()-4,借支明细表!$C:$K,COLUMN()-10,0),"")</f>
        <v/>
      </c>
      <c r="R320" s="112" t="str">
        <f>IFERROR(VLOOKUP(ROW()-4,借支明细表!$C:$K,COLUMN()-10,0),"")</f>
        <v/>
      </c>
      <c r="S320" s="112" t="str">
        <f>IFERROR(VLOOKUP(ROW()-4,借支明细表!$C:$K,COLUMN()-10,0),"")</f>
        <v/>
      </c>
    </row>
    <row r="321" customHeight="1" spans="12:19">
      <c r="L321" s="110" t="str">
        <f>IFERROR(VLOOKUP(ROW()-4,借支明细表!$C:$K,COLUMN()-10,0),"")</f>
        <v/>
      </c>
      <c r="M321" s="110" t="str">
        <f>IFERROR(VLOOKUP(ROW()-4,借支明细表!$C:$K,COLUMN()-10,0),"")</f>
        <v/>
      </c>
      <c r="N321" s="111" t="str">
        <f>IFERROR(VLOOKUP(ROW()-4,借支明细表!$C:$K,COLUMN()-9,0),"")</f>
        <v/>
      </c>
      <c r="O321" s="111"/>
      <c r="P321" s="112" t="str">
        <f>IFERROR(VLOOKUP(ROW()-4,借支明细表!$C:$K,COLUMN()-10,0),"")</f>
        <v/>
      </c>
      <c r="Q321" s="112" t="str">
        <f>IFERROR(VLOOKUP(ROW()-4,借支明细表!$C:$K,COLUMN()-10,0),"")</f>
        <v/>
      </c>
      <c r="R321" s="112" t="str">
        <f>IFERROR(VLOOKUP(ROW()-4,借支明细表!$C:$K,COLUMN()-10,0),"")</f>
        <v/>
      </c>
      <c r="S321" s="112" t="str">
        <f>IFERROR(VLOOKUP(ROW()-4,借支明细表!$C:$K,COLUMN()-10,0),"")</f>
        <v/>
      </c>
    </row>
    <row r="322" customHeight="1" spans="12:19">
      <c r="L322" s="110" t="str">
        <f>IFERROR(VLOOKUP(ROW()-4,借支明细表!$C:$K,COLUMN()-10,0),"")</f>
        <v/>
      </c>
      <c r="M322" s="110" t="str">
        <f>IFERROR(VLOOKUP(ROW()-4,借支明细表!$C:$K,COLUMN()-10,0),"")</f>
        <v/>
      </c>
      <c r="N322" s="111" t="str">
        <f>IFERROR(VLOOKUP(ROW()-4,借支明细表!$C:$K,COLUMN()-9,0),"")</f>
        <v/>
      </c>
      <c r="O322" s="111"/>
      <c r="P322" s="112" t="str">
        <f>IFERROR(VLOOKUP(ROW()-4,借支明细表!$C:$K,COLUMN()-10,0),"")</f>
        <v/>
      </c>
      <c r="Q322" s="112" t="str">
        <f>IFERROR(VLOOKUP(ROW()-4,借支明细表!$C:$K,COLUMN()-10,0),"")</f>
        <v/>
      </c>
      <c r="R322" s="112" t="str">
        <f>IFERROR(VLOOKUP(ROW()-4,借支明细表!$C:$K,COLUMN()-10,0),"")</f>
        <v/>
      </c>
      <c r="S322" s="112" t="str">
        <f>IFERROR(VLOOKUP(ROW()-4,借支明细表!$C:$K,COLUMN()-10,0),"")</f>
        <v/>
      </c>
    </row>
    <row r="323" customHeight="1" spans="12:19">
      <c r="L323" s="110" t="str">
        <f>IFERROR(VLOOKUP(ROW()-4,借支明细表!$C:$K,COLUMN()-10,0),"")</f>
        <v/>
      </c>
      <c r="M323" s="110" t="str">
        <f>IFERROR(VLOOKUP(ROW()-4,借支明细表!$C:$K,COLUMN()-10,0),"")</f>
        <v/>
      </c>
      <c r="N323" s="111" t="str">
        <f>IFERROR(VLOOKUP(ROW()-4,借支明细表!$C:$K,COLUMN()-9,0),"")</f>
        <v/>
      </c>
      <c r="O323" s="111"/>
      <c r="P323" s="112" t="str">
        <f>IFERROR(VLOOKUP(ROW()-4,借支明细表!$C:$K,COLUMN()-10,0),"")</f>
        <v/>
      </c>
      <c r="Q323" s="112" t="str">
        <f>IFERROR(VLOOKUP(ROW()-4,借支明细表!$C:$K,COLUMN()-10,0),"")</f>
        <v/>
      </c>
      <c r="R323" s="112" t="str">
        <f>IFERROR(VLOOKUP(ROW()-4,借支明细表!$C:$K,COLUMN()-10,0),"")</f>
        <v/>
      </c>
      <c r="S323" s="112" t="str">
        <f>IFERROR(VLOOKUP(ROW()-4,借支明细表!$C:$K,COLUMN()-10,0),"")</f>
        <v/>
      </c>
    </row>
    <row r="324" customHeight="1" spans="12:19">
      <c r="L324" s="110" t="str">
        <f>IFERROR(VLOOKUP(ROW()-4,借支明细表!$C:$K,COLUMN()-10,0),"")</f>
        <v/>
      </c>
      <c r="M324" s="110" t="str">
        <f>IFERROR(VLOOKUP(ROW()-4,借支明细表!$C:$K,COLUMN()-10,0),"")</f>
        <v/>
      </c>
      <c r="N324" s="111" t="str">
        <f>IFERROR(VLOOKUP(ROW()-4,借支明细表!$C:$K,COLUMN()-9,0),"")</f>
        <v/>
      </c>
      <c r="O324" s="111"/>
      <c r="P324" s="112" t="str">
        <f>IFERROR(VLOOKUP(ROW()-4,借支明细表!$C:$K,COLUMN()-10,0),"")</f>
        <v/>
      </c>
      <c r="Q324" s="112" t="str">
        <f>IFERROR(VLOOKUP(ROW()-4,借支明细表!$C:$K,COLUMN()-10,0),"")</f>
        <v/>
      </c>
      <c r="R324" s="112" t="str">
        <f>IFERROR(VLOOKUP(ROW()-4,借支明细表!$C:$K,COLUMN()-10,0),"")</f>
        <v/>
      </c>
      <c r="S324" s="112" t="str">
        <f>IFERROR(VLOOKUP(ROW()-4,借支明细表!$C:$K,COLUMN()-10,0),"")</f>
        <v/>
      </c>
    </row>
    <row r="325" customHeight="1" spans="12:19">
      <c r="L325" s="110" t="str">
        <f>IFERROR(VLOOKUP(ROW()-4,借支明细表!$C:$K,COLUMN()-10,0),"")</f>
        <v/>
      </c>
      <c r="M325" s="110" t="str">
        <f>IFERROR(VLOOKUP(ROW()-4,借支明细表!$C:$K,COLUMN()-10,0),"")</f>
        <v/>
      </c>
      <c r="N325" s="111" t="str">
        <f>IFERROR(VLOOKUP(ROW()-4,借支明细表!$C:$K,COLUMN()-9,0),"")</f>
        <v/>
      </c>
      <c r="O325" s="111"/>
      <c r="P325" s="112" t="str">
        <f>IFERROR(VLOOKUP(ROW()-4,借支明细表!$C:$K,COLUMN()-10,0),"")</f>
        <v/>
      </c>
      <c r="Q325" s="112" t="str">
        <f>IFERROR(VLOOKUP(ROW()-4,借支明细表!$C:$K,COLUMN()-10,0),"")</f>
        <v/>
      </c>
      <c r="R325" s="112" t="str">
        <f>IFERROR(VLOOKUP(ROW()-4,借支明细表!$C:$K,COLUMN()-10,0),"")</f>
        <v/>
      </c>
      <c r="S325" s="112" t="str">
        <f>IFERROR(VLOOKUP(ROW()-4,借支明细表!$C:$K,COLUMN()-10,0),"")</f>
        <v/>
      </c>
    </row>
    <row r="326" customHeight="1" spans="12:19">
      <c r="L326" s="110" t="str">
        <f>IFERROR(VLOOKUP(ROW()-4,借支明细表!$C:$K,COLUMN()-10,0),"")</f>
        <v/>
      </c>
      <c r="M326" s="110" t="str">
        <f>IFERROR(VLOOKUP(ROW()-4,借支明细表!$C:$K,COLUMN()-10,0),"")</f>
        <v/>
      </c>
      <c r="N326" s="111" t="str">
        <f>IFERROR(VLOOKUP(ROW()-4,借支明细表!$C:$K,COLUMN()-9,0),"")</f>
        <v/>
      </c>
      <c r="O326" s="111"/>
      <c r="P326" s="112" t="str">
        <f>IFERROR(VLOOKUP(ROW()-4,借支明细表!$C:$K,COLUMN()-10,0),"")</f>
        <v/>
      </c>
      <c r="Q326" s="112" t="str">
        <f>IFERROR(VLOOKUP(ROW()-4,借支明细表!$C:$K,COLUMN()-10,0),"")</f>
        <v/>
      </c>
      <c r="R326" s="112" t="str">
        <f>IFERROR(VLOOKUP(ROW()-4,借支明细表!$C:$K,COLUMN()-10,0),"")</f>
        <v/>
      </c>
      <c r="S326" s="112" t="str">
        <f>IFERROR(VLOOKUP(ROW()-4,借支明细表!$C:$K,COLUMN()-10,0),"")</f>
        <v/>
      </c>
    </row>
    <row r="327" customHeight="1" spans="12:19">
      <c r="L327" s="110" t="str">
        <f>IFERROR(VLOOKUP(ROW()-4,借支明细表!$C:$K,COLUMN()-10,0),"")</f>
        <v/>
      </c>
      <c r="M327" s="110" t="str">
        <f>IFERROR(VLOOKUP(ROW()-4,借支明细表!$C:$K,COLUMN()-10,0),"")</f>
        <v/>
      </c>
      <c r="N327" s="111" t="str">
        <f>IFERROR(VLOOKUP(ROW()-4,借支明细表!$C:$K,COLUMN()-9,0),"")</f>
        <v/>
      </c>
      <c r="O327" s="111"/>
      <c r="P327" s="112" t="str">
        <f>IFERROR(VLOOKUP(ROW()-4,借支明细表!$C:$K,COLUMN()-10,0),"")</f>
        <v/>
      </c>
      <c r="Q327" s="112" t="str">
        <f>IFERROR(VLOOKUP(ROW()-4,借支明细表!$C:$K,COLUMN()-10,0),"")</f>
        <v/>
      </c>
      <c r="R327" s="112" t="str">
        <f>IFERROR(VLOOKUP(ROW()-4,借支明细表!$C:$K,COLUMN()-10,0),"")</f>
        <v/>
      </c>
      <c r="S327" s="112" t="str">
        <f>IFERROR(VLOOKUP(ROW()-4,借支明细表!$C:$K,COLUMN()-10,0),"")</f>
        <v/>
      </c>
    </row>
    <row r="328" customHeight="1" spans="12:19">
      <c r="L328" s="110" t="str">
        <f>IFERROR(VLOOKUP(ROW()-4,借支明细表!$C:$K,COLUMN()-10,0),"")</f>
        <v/>
      </c>
      <c r="M328" s="110" t="str">
        <f>IFERROR(VLOOKUP(ROW()-4,借支明细表!$C:$K,COLUMN()-10,0),"")</f>
        <v/>
      </c>
      <c r="N328" s="111" t="str">
        <f>IFERROR(VLOOKUP(ROW()-4,借支明细表!$C:$K,COLUMN()-9,0),"")</f>
        <v/>
      </c>
      <c r="O328" s="111"/>
      <c r="P328" s="112" t="str">
        <f>IFERROR(VLOOKUP(ROW()-4,借支明细表!$C:$K,COLUMN()-10,0),"")</f>
        <v/>
      </c>
      <c r="Q328" s="112" t="str">
        <f>IFERROR(VLOOKUP(ROW()-4,借支明细表!$C:$K,COLUMN()-10,0),"")</f>
        <v/>
      </c>
      <c r="R328" s="112" t="str">
        <f>IFERROR(VLOOKUP(ROW()-4,借支明细表!$C:$K,COLUMN()-10,0),"")</f>
        <v/>
      </c>
      <c r="S328" s="112" t="str">
        <f>IFERROR(VLOOKUP(ROW()-4,借支明细表!$C:$K,COLUMN()-10,0),"")</f>
        <v/>
      </c>
    </row>
    <row r="329" customHeight="1" spans="12:19">
      <c r="L329" s="110" t="str">
        <f>IFERROR(VLOOKUP(ROW()-4,借支明细表!$C:$K,COLUMN()-10,0),"")</f>
        <v/>
      </c>
      <c r="M329" s="110" t="str">
        <f>IFERROR(VLOOKUP(ROW()-4,借支明细表!$C:$K,COLUMN()-10,0),"")</f>
        <v/>
      </c>
      <c r="N329" s="111" t="str">
        <f>IFERROR(VLOOKUP(ROW()-4,借支明细表!$C:$K,COLUMN()-9,0),"")</f>
        <v/>
      </c>
      <c r="O329" s="111"/>
      <c r="P329" s="112" t="str">
        <f>IFERROR(VLOOKUP(ROW()-4,借支明细表!$C:$K,COLUMN()-10,0),"")</f>
        <v/>
      </c>
      <c r="Q329" s="112" t="str">
        <f>IFERROR(VLOOKUP(ROW()-4,借支明细表!$C:$K,COLUMN()-10,0),"")</f>
        <v/>
      </c>
      <c r="R329" s="112" t="str">
        <f>IFERROR(VLOOKUP(ROW()-4,借支明细表!$C:$K,COLUMN()-10,0),"")</f>
        <v/>
      </c>
      <c r="S329" s="112" t="str">
        <f>IFERROR(VLOOKUP(ROW()-4,借支明细表!$C:$K,COLUMN()-10,0),"")</f>
        <v/>
      </c>
    </row>
    <row r="330" customHeight="1" spans="12:19">
      <c r="L330" s="110" t="str">
        <f>IFERROR(VLOOKUP(ROW()-4,借支明细表!$C:$K,COLUMN()-10,0),"")</f>
        <v/>
      </c>
      <c r="M330" s="110" t="str">
        <f>IFERROR(VLOOKUP(ROW()-4,借支明细表!$C:$K,COLUMN()-10,0),"")</f>
        <v/>
      </c>
      <c r="N330" s="111" t="str">
        <f>IFERROR(VLOOKUP(ROW()-4,借支明细表!$C:$K,COLUMN()-9,0),"")</f>
        <v/>
      </c>
      <c r="O330" s="111"/>
      <c r="P330" s="112" t="str">
        <f>IFERROR(VLOOKUP(ROW()-4,借支明细表!$C:$K,COLUMN()-10,0),"")</f>
        <v/>
      </c>
      <c r="Q330" s="112" t="str">
        <f>IFERROR(VLOOKUP(ROW()-4,借支明细表!$C:$K,COLUMN()-10,0),"")</f>
        <v/>
      </c>
      <c r="R330" s="112" t="str">
        <f>IFERROR(VLOOKUP(ROW()-4,借支明细表!$C:$K,COLUMN()-10,0),"")</f>
        <v/>
      </c>
      <c r="S330" s="112" t="str">
        <f>IFERROR(VLOOKUP(ROW()-4,借支明细表!$C:$K,COLUMN()-10,0),"")</f>
        <v/>
      </c>
    </row>
    <row r="331" customHeight="1" spans="12:19">
      <c r="L331" s="110" t="str">
        <f>IFERROR(VLOOKUP(ROW()-4,借支明细表!$C:$K,COLUMN()-10,0),"")</f>
        <v/>
      </c>
      <c r="M331" s="110" t="str">
        <f>IFERROR(VLOOKUP(ROW()-4,借支明细表!$C:$K,COLUMN()-10,0),"")</f>
        <v/>
      </c>
      <c r="N331" s="111" t="str">
        <f>IFERROR(VLOOKUP(ROW()-4,借支明细表!$C:$K,COLUMN()-9,0),"")</f>
        <v/>
      </c>
      <c r="O331" s="111"/>
      <c r="P331" s="112" t="str">
        <f>IFERROR(VLOOKUP(ROW()-4,借支明细表!$C:$K,COLUMN()-10,0),"")</f>
        <v/>
      </c>
      <c r="Q331" s="112" t="str">
        <f>IFERROR(VLOOKUP(ROW()-4,借支明细表!$C:$K,COLUMN()-10,0),"")</f>
        <v/>
      </c>
      <c r="R331" s="112" t="str">
        <f>IFERROR(VLOOKUP(ROW()-4,借支明细表!$C:$K,COLUMN()-10,0),"")</f>
        <v/>
      </c>
      <c r="S331" s="112" t="str">
        <f>IFERROR(VLOOKUP(ROW()-4,借支明细表!$C:$K,COLUMN()-10,0),"")</f>
        <v/>
      </c>
    </row>
    <row r="332" customHeight="1" spans="12:19">
      <c r="L332" s="110" t="str">
        <f>IFERROR(VLOOKUP(ROW()-4,借支明细表!$C:$K,COLUMN()-10,0),"")</f>
        <v/>
      </c>
      <c r="M332" s="110" t="str">
        <f>IFERROR(VLOOKUP(ROW()-4,借支明细表!$C:$K,COLUMN()-10,0),"")</f>
        <v/>
      </c>
      <c r="N332" s="111" t="str">
        <f>IFERROR(VLOOKUP(ROW()-4,借支明细表!$C:$K,COLUMN()-9,0),"")</f>
        <v/>
      </c>
      <c r="O332" s="111"/>
      <c r="P332" s="112" t="str">
        <f>IFERROR(VLOOKUP(ROW()-4,借支明细表!$C:$K,COLUMN()-10,0),"")</f>
        <v/>
      </c>
      <c r="Q332" s="112" t="str">
        <f>IFERROR(VLOOKUP(ROW()-4,借支明细表!$C:$K,COLUMN()-10,0),"")</f>
        <v/>
      </c>
      <c r="R332" s="112" t="str">
        <f>IFERROR(VLOOKUP(ROW()-4,借支明细表!$C:$K,COLUMN()-10,0),"")</f>
        <v/>
      </c>
      <c r="S332" s="112" t="str">
        <f>IFERROR(VLOOKUP(ROW()-4,借支明细表!$C:$K,COLUMN()-10,0),"")</f>
        <v/>
      </c>
    </row>
    <row r="333" customHeight="1" spans="12:19">
      <c r="L333" s="110" t="str">
        <f>IFERROR(VLOOKUP(ROW()-4,借支明细表!$C:$K,COLUMN()-10,0),"")</f>
        <v/>
      </c>
      <c r="M333" s="110" t="str">
        <f>IFERROR(VLOOKUP(ROW()-4,借支明细表!$C:$K,COLUMN()-10,0),"")</f>
        <v/>
      </c>
      <c r="N333" s="111" t="str">
        <f>IFERROR(VLOOKUP(ROW()-4,借支明细表!$C:$K,COLUMN()-9,0),"")</f>
        <v/>
      </c>
      <c r="O333" s="111"/>
      <c r="P333" s="112" t="str">
        <f>IFERROR(VLOOKUP(ROW()-4,借支明细表!$C:$K,COLUMN()-10,0),"")</f>
        <v/>
      </c>
      <c r="Q333" s="112" t="str">
        <f>IFERROR(VLOOKUP(ROW()-4,借支明细表!$C:$K,COLUMN()-10,0),"")</f>
        <v/>
      </c>
      <c r="R333" s="112" t="str">
        <f>IFERROR(VLOOKUP(ROW()-4,借支明细表!$C:$K,COLUMN()-10,0),"")</f>
        <v/>
      </c>
      <c r="S333" s="112" t="str">
        <f>IFERROR(VLOOKUP(ROW()-4,借支明细表!$C:$K,COLUMN()-10,0),"")</f>
        <v/>
      </c>
    </row>
    <row r="334" customHeight="1" spans="12:19">
      <c r="L334" s="110" t="str">
        <f>IFERROR(VLOOKUP(ROW()-4,借支明细表!$C:$K,COLUMN()-10,0),"")</f>
        <v/>
      </c>
      <c r="M334" s="110" t="str">
        <f>IFERROR(VLOOKUP(ROW()-4,借支明细表!$C:$K,COLUMN()-10,0),"")</f>
        <v/>
      </c>
      <c r="N334" s="111" t="str">
        <f>IFERROR(VLOOKUP(ROW()-4,借支明细表!$C:$K,COLUMN()-9,0),"")</f>
        <v/>
      </c>
      <c r="O334" s="111"/>
      <c r="P334" s="112" t="str">
        <f>IFERROR(VLOOKUP(ROW()-4,借支明细表!$C:$K,COLUMN()-10,0),"")</f>
        <v/>
      </c>
      <c r="Q334" s="112" t="str">
        <f>IFERROR(VLOOKUP(ROW()-4,借支明细表!$C:$K,COLUMN()-10,0),"")</f>
        <v/>
      </c>
      <c r="R334" s="112" t="str">
        <f>IFERROR(VLOOKUP(ROW()-4,借支明细表!$C:$K,COLUMN()-10,0),"")</f>
        <v/>
      </c>
      <c r="S334" s="112" t="str">
        <f>IFERROR(VLOOKUP(ROW()-4,借支明细表!$C:$K,COLUMN()-10,0),"")</f>
        <v/>
      </c>
    </row>
    <row r="335" customHeight="1" spans="12:19">
      <c r="L335" s="110" t="str">
        <f>IFERROR(VLOOKUP(ROW()-4,借支明细表!$C:$K,COLUMN()-10,0),"")</f>
        <v/>
      </c>
      <c r="M335" s="110" t="str">
        <f>IFERROR(VLOOKUP(ROW()-4,借支明细表!$C:$K,COLUMN()-10,0),"")</f>
        <v/>
      </c>
      <c r="N335" s="111" t="str">
        <f>IFERROR(VLOOKUP(ROW()-4,借支明细表!$C:$K,COLUMN()-9,0),"")</f>
        <v/>
      </c>
      <c r="O335" s="111"/>
      <c r="P335" s="112" t="str">
        <f>IFERROR(VLOOKUP(ROW()-4,借支明细表!$C:$K,COLUMN()-10,0),"")</f>
        <v/>
      </c>
      <c r="Q335" s="112" t="str">
        <f>IFERROR(VLOOKUP(ROW()-4,借支明细表!$C:$K,COLUMN()-10,0),"")</f>
        <v/>
      </c>
      <c r="R335" s="112" t="str">
        <f>IFERROR(VLOOKUP(ROW()-4,借支明细表!$C:$K,COLUMN()-10,0),"")</f>
        <v/>
      </c>
      <c r="S335" s="112" t="str">
        <f>IFERROR(VLOOKUP(ROW()-4,借支明细表!$C:$K,COLUMN()-10,0),"")</f>
        <v/>
      </c>
    </row>
    <row r="336" customHeight="1" spans="12:19">
      <c r="L336" s="110" t="str">
        <f>IFERROR(VLOOKUP(ROW()-4,借支明细表!$C:$K,COLUMN()-10,0),"")</f>
        <v/>
      </c>
      <c r="M336" s="110" t="str">
        <f>IFERROR(VLOOKUP(ROW()-4,借支明细表!$C:$K,COLUMN()-10,0),"")</f>
        <v/>
      </c>
      <c r="N336" s="111" t="str">
        <f>IFERROR(VLOOKUP(ROW()-4,借支明细表!$C:$K,COLUMN()-9,0),"")</f>
        <v/>
      </c>
      <c r="O336" s="111"/>
      <c r="P336" s="112" t="str">
        <f>IFERROR(VLOOKUP(ROW()-4,借支明细表!$C:$K,COLUMN()-10,0),"")</f>
        <v/>
      </c>
      <c r="Q336" s="112" t="str">
        <f>IFERROR(VLOOKUP(ROW()-4,借支明细表!$C:$K,COLUMN()-10,0),"")</f>
        <v/>
      </c>
      <c r="R336" s="112" t="str">
        <f>IFERROR(VLOOKUP(ROW()-4,借支明细表!$C:$K,COLUMN()-10,0),"")</f>
        <v/>
      </c>
      <c r="S336" s="112" t="str">
        <f>IFERROR(VLOOKUP(ROW()-4,借支明细表!$C:$K,COLUMN()-10,0),"")</f>
        <v/>
      </c>
    </row>
    <row r="337" customHeight="1" spans="12:19">
      <c r="L337" s="110" t="str">
        <f>IFERROR(VLOOKUP(ROW()-4,借支明细表!$C:$K,COLUMN()-10,0),"")</f>
        <v/>
      </c>
      <c r="M337" s="110" t="str">
        <f>IFERROR(VLOOKUP(ROW()-4,借支明细表!$C:$K,COLUMN()-10,0),"")</f>
        <v/>
      </c>
      <c r="N337" s="111" t="str">
        <f>IFERROR(VLOOKUP(ROW()-4,借支明细表!$C:$K,COLUMN()-9,0),"")</f>
        <v/>
      </c>
      <c r="O337" s="111"/>
      <c r="P337" s="112" t="str">
        <f>IFERROR(VLOOKUP(ROW()-4,借支明细表!$C:$K,COLUMN()-10,0),"")</f>
        <v/>
      </c>
      <c r="Q337" s="112" t="str">
        <f>IFERROR(VLOOKUP(ROW()-4,借支明细表!$C:$K,COLUMN()-10,0),"")</f>
        <v/>
      </c>
      <c r="R337" s="112" t="str">
        <f>IFERROR(VLOOKUP(ROW()-4,借支明细表!$C:$K,COLUMN()-10,0),"")</f>
        <v/>
      </c>
      <c r="S337" s="112" t="str">
        <f>IFERROR(VLOOKUP(ROW()-4,借支明细表!$C:$K,COLUMN()-10,0),"")</f>
        <v/>
      </c>
    </row>
    <row r="338" customHeight="1" spans="12:19">
      <c r="L338" s="110" t="str">
        <f>IFERROR(VLOOKUP(ROW()-4,借支明细表!$C:$K,COLUMN()-10,0),"")</f>
        <v/>
      </c>
      <c r="M338" s="110" t="str">
        <f>IFERROR(VLOOKUP(ROW()-4,借支明细表!$C:$K,COLUMN()-10,0),"")</f>
        <v/>
      </c>
      <c r="N338" s="111" t="str">
        <f>IFERROR(VLOOKUP(ROW()-4,借支明细表!$C:$K,COLUMN()-9,0),"")</f>
        <v/>
      </c>
      <c r="O338" s="111"/>
      <c r="P338" s="112" t="str">
        <f>IFERROR(VLOOKUP(ROW()-4,借支明细表!$C:$K,COLUMN()-10,0),"")</f>
        <v/>
      </c>
      <c r="Q338" s="112" t="str">
        <f>IFERROR(VLOOKUP(ROW()-4,借支明细表!$C:$K,COLUMN()-10,0),"")</f>
        <v/>
      </c>
      <c r="R338" s="112" t="str">
        <f>IFERROR(VLOOKUP(ROW()-4,借支明细表!$C:$K,COLUMN()-10,0),"")</f>
        <v/>
      </c>
      <c r="S338" s="112" t="str">
        <f>IFERROR(VLOOKUP(ROW()-4,借支明细表!$C:$K,COLUMN()-10,0),"")</f>
        <v/>
      </c>
    </row>
    <row r="339" customHeight="1" spans="12:19">
      <c r="L339" s="110" t="str">
        <f>IFERROR(VLOOKUP(ROW()-4,借支明细表!$C:$K,COLUMN()-10,0),"")</f>
        <v/>
      </c>
      <c r="M339" s="110" t="str">
        <f>IFERROR(VLOOKUP(ROW()-4,借支明细表!$C:$K,COLUMN()-10,0),"")</f>
        <v/>
      </c>
      <c r="N339" s="111" t="str">
        <f>IFERROR(VLOOKUP(ROW()-4,借支明细表!$C:$K,COLUMN()-9,0),"")</f>
        <v/>
      </c>
      <c r="O339" s="111"/>
      <c r="P339" s="112" t="str">
        <f>IFERROR(VLOOKUP(ROW()-4,借支明细表!$C:$K,COLUMN()-10,0),"")</f>
        <v/>
      </c>
      <c r="Q339" s="112" t="str">
        <f>IFERROR(VLOOKUP(ROW()-4,借支明细表!$C:$K,COLUMN()-10,0),"")</f>
        <v/>
      </c>
      <c r="R339" s="112" t="str">
        <f>IFERROR(VLOOKUP(ROW()-4,借支明细表!$C:$K,COLUMN()-10,0),"")</f>
        <v/>
      </c>
      <c r="S339" s="112" t="str">
        <f>IFERROR(VLOOKUP(ROW()-4,借支明细表!$C:$K,COLUMN()-10,0),"")</f>
        <v/>
      </c>
    </row>
    <row r="340" customHeight="1" spans="12:19">
      <c r="L340" s="110" t="str">
        <f>IFERROR(VLOOKUP(ROW()-4,借支明细表!$C:$K,COLUMN()-10,0),"")</f>
        <v/>
      </c>
      <c r="M340" s="110" t="str">
        <f>IFERROR(VLOOKUP(ROW()-4,借支明细表!$C:$K,COLUMN()-10,0),"")</f>
        <v/>
      </c>
      <c r="N340" s="111" t="str">
        <f>IFERROR(VLOOKUP(ROW()-4,借支明细表!$C:$K,COLUMN()-9,0),"")</f>
        <v/>
      </c>
      <c r="O340" s="111"/>
      <c r="P340" s="112" t="str">
        <f>IFERROR(VLOOKUP(ROW()-4,借支明细表!$C:$K,COLUMN()-10,0),"")</f>
        <v/>
      </c>
      <c r="Q340" s="112" t="str">
        <f>IFERROR(VLOOKUP(ROW()-4,借支明细表!$C:$K,COLUMN()-10,0),"")</f>
        <v/>
      </c>
      <c r="R340" s="112" t="str">
        <f>IFERROR(VLOOKUP(ROW()-4,借支明细表!$C:$K,COLUMN()-10,0),"")</f>
        <v/>
      </c>
      <c r="S340" s="112" t="str">
        <f>IFERROR(VLOOKUP(ROW()-4,借支明细表!$C:$K,COLUMN()-10,0),"")</f>
        <v/>
      </c>
    </row>
    <row r="341" customHeight="1" spans="12:19">
      <c r="L341" s="110" t="str">
        <f>IFERROR(VLOOKUP(ROW()-4,借支明细表!$C:$K,COLUMN()-10,0),"")</f>
        <v/>
      </c>
      <c r="M341" s="110" t="str">
        <f>IFERROR(VLOOKUP(ROW()-4,借支明细表!$C:$K,COLUMN()-10,0),"")</f>
        <v/>
      </c>
      <c r="N341" s="111" t="str">
        <f>IFERROR(VLOOKUP(ROW()-4,借支明细表!$C:$K,COLUMN()-9,0),"")</f>
        <v/>
      </c>
      <c r="O341" s="111"/>
      <c r="P341" s="112" t="str">
        <f>IFERROR(VLOOKUP(ROW()-4,借支明细表!$C:$K,COLUMN()-10,0),"")</f>
        <v/>
      </c>
      <c r="Q341" s="112" t="str">
        <f>IFERROR(VLOOKUP(ROW()-4,借支明细表!$C:$K,COLUMN()-10,0),"")</f>
        <v/>
      </c>
      <c r="R341" s="112" t="str">
        <f>IFERROR(VLOOKUP(ROW()-4,借支明细表!$C:$K,COLUMN()-10,0),"")</f>
        <v/>
      </c>
      <c r="S341" s="112" t="str">
        <f>IFERROR(VLOOKUP(ROW()-4,借支明细表!$C:$K,COLUMN()-10,0),"")</f>
        <v/>
      </c>
    </row>
    <row r="342" customHeight="1" spans="12:19">
      <c r="L342" s="110" t="str">
        <f>IFERROR(VLOOKUP(ROW()-4,借支明细表!$C:$K,COLUMN()-10,0),"")</f>
        <v/>
      </c>
      <c r="M342" s="110" t="str">
        <f>IFERROR(VLOOKUP(ROW()-4,借支明细表!$C:$K,COLUMN()-10,0),"")</f>
        <v/>
      </c>
      <c r="N342" s="111" t="str">
        <f>IFERROR(VLOOKUP(ROW()-4,借支明细表!$C:$K,COLUMN()-9,0),"")</f>
        <v/>
      </c>
      <c r="O342" s="111"/>
      <c r="P342" s="112" t="str">
        <f>IFERROR(VLOOKUP(ROW()-4,借支明细表!$C:$K,COLUMN()-10,0),"")</f>
        <v/>
      </c>
      <c r="Q342" s="112" t="str">
        <f>IFERROR(VLOOKUP(ROW()-4,借支明细表!$C:$K,COLUMN()-10,0),"")</f>
        <v/>
      </c>
      <c r="R342" s="112" t="str">
        <f>IFERROR(VLOOKUP(ROW()-4,借支明细表!$C:$K,COLUMN()-10,0),"")</f>
        <v/>
      </c>
      <c r="S342" s="112" t="str">
        <f>IFERROR(VLOOKUP(ROW()-4,借支明细表!$C:$K,COLUMN()-10,0),"")</f>
        <v/>
      </c>
    </row>
    <row r="343" customHeight="1" spans="12:19">
      <c r="L343" s="110" t="str">
        <f>IFERROR(VLOOKUP(ROW()-4,借支明细表!$C:$K,COLUMN()-10,0),"")</f>
        <v/>
      </c>
      <c r="M343" s="110" t="str">
        <f>IFERROR(VLOOKUP(ROW()-4,借支明细表!$C:$K,COLUMN()-10,0),"")</f>
        <v/>
      </c>
      <c r="N343" s="111" t="str">
        <f>IFERROR(VLOOKUP(ROW()-4,借支明细表!$C:$K,COLUMN()-9,0),"")</f>
        <v/>
      </c>
      <c r="O343" s="111"/>
      <c r="P343" s="112" t="str">
        <f>IFERROR(VLOOKUP(ROW()-4,借支明细表!$C:$K,COLUMN()-10,0),"")</f>
        <v/>
      </c>
      <c r="Q343" s="112" t="str">
        <f>IFERROR(VLOOKUP(ROW()-4,借支明细表!$C:$K,COLUMN()-10,0),"")</f>
        <v/>
      </c>
      <c r="R343" s="112" t="str">
        <f>IFERROR(VLOOKUP(ROW()-4,借支明细表!$C:$K,COLUMN()-10,0),"")</f>
        <v/>
      </c>
      <c r="S343" s="112" t="str">
        <f>IFERROR(VLOOKUP(ROW()-4,借支明细表!$C:$K,COLUMN()-10,0),"")</f>
        <v/>
      </c>
    </row>
    <row r="344" customHeight="1" spans="12:19">
      <c r="L344" s="110" t="str">
        <f>IFERROR(VLOOKUP(ROW()-4,借支明细表!$C:$K,COLUMN()-10,0),"")</f>
        <v/>
      </c>
      <c r="M344" s="110" t="str">
        <f>IFERROR(VLOOKUP(ROW()-4,借支明细表!$C:$K,COLUMN()-10,0),"")</f>
        <v/>
      </c>
      <c r="N344" s="111" t="str">
        <f>IFERROR(VLOOKUP(ROW()-4,借支明细表!$C:$K,COLUMN()-9,0),"")</f>
        <v/>
      </c>
      <c r="O344" s="111"/>
      <c r="P344" s="112" t="str">
        <f>IFERROR(VLOOKUP(ROW()-4,借支明细表!$C:$K,COLUMN()-10,0),"")</f>
        <v/>
      </c>
      <c r="Q344" s="112" t="str">
        <f>IFERROR(VLOOKUP(ROW()-4,借支明细表!$C:$K,COLUMN()-10,0),"")</f>
        <v/>
      </c>
      <c r="R344" s="112" t="str">
        <f>IFERROR(VLOOKUP(ROW()-4,借支明细表!$C:$K,COLUMN()-10,0),"")</f>
        <v/>
      </c>
      <c r="S344" s="112" t="str">
        <f>IFERROR(VLOOKUP(ROW()-4,借支明细表!$C:$K,COLUMN()-10,0),"")</f>
        <v/>
      </c>
    </row>
    <row r="345" customHeight="1" spans="12:19">
      <c r="L345" s="110" t="str">
        <f>IFERROR(VLOOKUP(ROW()-4,借支明细表!$C:$K,COLUMN()-10,0),"")</f>
        <v/>
      </c>
      <c r="M345" s="110" t="str">
        <f>IFERROR(VLOOKUP(ROW()-4,借支明细表!$C:$K,COLUMN()-10,0),"")</f>
        <v/>
      </c>
      <c r="N345" s="111" t="str">
        <f>IFERROR(VLOOKUP(ROW()-4,借支明细表!$C:$K,COLUMN()-9,0),"")</f>
        <v/>
      </c>
      <c r="O345" s="111"/>
      <c r="P345" s="112" t="str">
        <f>IFERROR(VLOOKUP(ROW()-4,借支明细表!$C:$K,COLUMN()-10,0),"")</f>
        <v/>
      </c>
      <c r="Q345" s="112" t="str">
        <f>IFERROR(VLOOKUP(ROW()-4,借支明细表!$C:$K,COLUMN()-10,0),"")</f>
        <v/>
      </c>
      <c r="R345" s="112" t="str">
        <f>IFERROR(VLOOKUP(ROW()-4,借支明细表!$C:$K,COLUMN()-10,0),"")</f>
        <v/>
      </c>
      <c r="S345" s="112" t="str">
        <f>IFERROR(VLOOKUP(ROW()-4,借支明细表!$C:$K,COLUMN()-10,0),"")</f>
        <v/>
      </c>
    </row>
    <row r="346" customHeight="1" spans="12:19">
      <c r="L346" s="110" t="str">
        <f>IFERROR(VLOOKUP(ROW()-4,借支明细表!$C:$K,COLUMN()-10,0),"")</f>
        <v/>
      </c>
      <c r="M346" s="110" t="str">
        <f>IFERROR(VLOOKUP(ROW()-4,借支明细表!$C:$K,COLUMN()-10,0),"")</f>
        <v/>
      </c>
      <c r="N346" s="111" t="str">
        <f>IFERROR(VLOOKUP(ROW()-4,借支明细表!$C:$K,COLUMN()-9,0),"")</f>
        <v/>
      </c>
      <c r="O346" s="111"/>
      <c r="P346" s="112" t="str">
        <f>IFERROR(VLOOKUP(ROW()-4,借支明细表!$C:$K,COLUMN()-10,0),"")</f>
        <v/>
      </c>
      <c r="Q346" s="112" t="str">
        <f>IFERROR(VLOOKUP(ROW()-4,借支明细表!$C:$K,COLUMN()-10,0),"")</f>
        <v/>
      </c>
      <c r="R346" s="112" t="str">
        <f>IFERROR(VLOOKUP(ROW()-4,借支明细表!$C:$K,COLUMN()-10,0),"")</f>
        <v/>
      </c>
      <c r="S346" s="112" t="str">
        <f>IFERROR(VLOOKUP(ROW()-4,借支明细表!$C:$K,COLUMN()-10,0),"")</f>
        <v/>
      </c>
    </row>
    <row r="347" customHeight="1" spans="12:19">
      <c r="L347" s="110" t="str">
        <f>IFERROR(VLOOKUP(ROW()-4,借支明细表!$C:$K,COLUMN()-10,0),"")</f>
        <v/>
      </c>
      <c r="M347" s="110" t="str">
        <f>IFERROR(VLOOKUP(ROW()-4,借支明细表!$C:$K,COLUMN()-10,0),"")</f>
        <v/>
      </c>
      <c r="N347" s="111" t="str">
        <f>IFERROR(VLOOKUP(ROW()-4,借支明细表!$C:$K,COLUMN()-9,0),"")</f>
        <v/>
      </c>
      <c r="O347" s="111"/>
      <c r="P347" s="112" t="str">
        <f>IFERROR(VLOOKUP(ROW()-4,借支明细表!$C:$K,COLUMN()-10,0),"")</f>
        <v/>
      </c>
      <c r="Q347" s="112" t="str">
        <f>IFERROR(VLOOKUP(ROW()-4,借支明细表!$C:$K,COLUMN()-10,0),"")</f>
        <v/>
      </c>
      <c r="R347" s="112" t="str">
        <f>IFERROR(VLOOKUP(ROW()-4,借支明细表!$C:$K,COLUMN()-10,0),"")</f>
        <v/>
      </c>
      <c r="S347" s="112" t="str">
        <f>IFERROR(VLOOKUP(ROW()-4,借支明细表!$C:$K,COLUMN()-10,0),"")</f>
        <v/>
      </c>
    </row>
    <row r="348" customHeight="1" spans="12:19">
      <c r="L348" s="110" t="str">
        <f>IFERROR(VLOOKUP(ROW()-4,借支明细表!$C:$K,COLUMN()-10,0),"")</f>
        <v/>
      </c>
      <c r="M348" s="110" t="str">
        <f>IFERROR(VLOOKUP(ROW()-4,借支明细表!$C:$K,COLUMN()-10,0),"")</f>
        <v/>
      </c>
      <c r="N348" s="111" t="str">
        <f>IFERROR(VLOOKUP(ROW()-4,借支明细表!$C:$K,COLUMN()-9,0),"")</f>
        <v/>
      </c>
      <c r="O348" s="111"/>
      <c r="P348" s="112" t="str">
        <f>IFERROR(VLOOKUP(ROW()-4,借支明细表!$C:$K,COLUMN()-10,0),"")</f>
        <v/>
      </c>
      <c r="Q348" s="112" t="str">
        <f>IFERROR(VLOOKUP(ROW()-4,借支明细表!$C:$K,COLUMN()-10,0),"")</f>
        <v/>
      </c>
      <c r="R348" s="112" t="str">
        <f>IFERROR(VLOOKUP(ROW()-4,借支明细表!$C:$K,COLUMN()-10,0),"")</f>
        <v/>
      </c>
      <c r="S348" s="112" t="str">
        <f>IFERROR(VLOOKUP(ROW()-4,借支明细表!$C:$K,COLUMN()-10,0),"")</f>
        <v/>
      </c>
    </row>
    <row r="349" customHeight="1" spans="12:19">
      <c r="L349" s="110" t="str">
        <f>IFERROR(VLOOKUP(ROW()-4,借支明细表!$C:$K,COLUMN()-10,0),"")</f>
        <v/>
      </c>
      <c r="M349" s="110" t="str">
        <f>IFERROR(VLOOKUP(ROW()-4,借支明细表!$C:$K,COLUMN()-10,0),"")</f>
        <v/>
      </c>
      <c r="N349" s="111" t="str">
        <f>IFERROR(VLOOKUP(ROW()-4,借支明细表!$C:$K,COLUMN()-9,0),"")</f>
        <v/>
      </c>
      <c r="O349" s="111"/>
      <c r="P349" s="112" t="str">
        <f>IFERROR(VLOOKUP(ROW()-4,借支明细表!$C:$K,COLUMN()-10,0),"")</f>
        <v/>
      </c>
      <c r="Q349" s="112" t="str">
        <f>IFERROR(VLOOKUP(ROW()-4,借支明细表!$C:$K,COLUMN()-10,0),"")</f>
        <v/>
      </c>
      <c r="R349" s="112" t="str">
        <f>IFERROR(VLOOKUP(ROW()-4,借支明细表!$C:$K,COLUMN()-10,0),"")</f>
        <v/>
      </c>
      <c r="S349" s="112" t="str">
        <f>IFERROR(VLOOKUP(ROW()-4,借支明细表!$C:$K,COLUMN()-10,0),"")</f>
        <v/>
      </c>
    </row>
    <row r="350" customHeight="1" spans="12:19">
      <c r="L350" s="110" t="str">
        <f>IFERROR(VLOOKUP(ROW()-4,借支明细表!$C:$K,COLUMN()-10,0),"")</f>
        <v/>
      </c>
      <c r="M350" s="110" t="str">
        <f>IFERROR(VLOOKUP(ROW()-4,借支明细表!$C:$K,COLUMN()-10,0),"")</f>
        <v/>
      </c>
      <c r="N350" s="111" t="str">
        <f>IFERROR(VLOOKUP(ROW()-4,借支明细表!$C:$K,COLUMN()-9,0),"")</f>
        <v/>
      </c>
      <c r="O350" s="111"/>
      <c r="P350" s="112" t="str">
        <f>IFERROR(VLOOKUP(ROW()-4,借支明细表!$C:$K,COLUMN()-10,0),"")</f>
        <v/>
      </c>
      <c r="Q350" s="112" t="str">
        <f>IFERROR(VLOOKUP(ROW()-4,借支明细表!$C:$K,COLUMN()-10,0),"")</f>
        <v/>
      </c>
      <c r="R350" s="112" t="str">
        <f>IFERROR(VLOOKUP(ROW()-4,借支明细表!$C:$K,COLUMN()-10,0),"")</f>
        <v/>
      </c>
      <c r="S350" s="112" t="str">
        <f>IFERROR(VLOOKUP(ROW()-4,借支明细表!$C:$K,COLUMN()-10,0),"")</f>
        <v/>
      </c>
    </row>
    <row r="351" customHeight="1" spans="12:19">
      <c r="L351" s="110" t="str">
        <f>IFERROR(VLOOKUP(ROW()-4,借支明细表!$C:$K,COLUMN()-10,0),"")</f>
        <v/>
      </c>
      <c r="M351" s="110" t="str">
        <f>IFERROR(VLOOKUP(ROW()-4,借支明细表!$C:$K,COLUMN()-10,0),"")</f>
        <v/>
      </c>
      <c r="N351" s="111" t="str">
        <f>IFERROR(VLOOKUP(ROW()-4,借支明细表!$C:$K,COLUMN()-9,0),"")</f>
        <v/>
      </c>
      <c r="O351" s="111"/>
      <c r="P351" s="112" t="str">
        <f>IFERROR(VLOOKUP(ROW()-4,借支明细表!$C:$K,COLUMN()-10,0),"")</f>
        <v/>
      </c>
      <c r="Q351" s="112" t="str">
        <f>IFERROR(VLOOKUP(ROW()-4,借支明细表!$C:$K,COLUMN()-10,0),"")</f>
        <v/>
      </c>
      <c r="R351" s="112" t="str">
        <f>IFERROR(VLOOKUP(ROW()-4,借支明细表!$C:$K,COLUMN()-10,0),"")</f>
        <v/>
      </c>
      <c r="S351" s="112" t="str">
        <f>IFERROR(VLOOKUP(ROW()-4,借支明细表!$C:$K,COLUMN()-10,0),"")</f>
        <v/>
      </c>
    </row>
    <row r="352" customHeight="1" spans="12:19">
      <c r="L352" s="110" t="str">
        <f>IFERROR(VLOOKUP(ROW()-4,借支明细表!$C:$K,COLUMN()-10,0),"")</f>
        <v/>
      </c>
      <c r="M352" s="110" t="str">
        <f>IFERROR(VLOOKUP(ROW()-4,借支明细表!$C:$K,COLUMN()-10,0),"")</f>
        <v/>
      </c>
      <c r="N352" s="111" t="str">
        <f>IFERROR(VLOOKUP(ROW()-4,借支明细表!$C:$K,COLUMN()-9,0),"")</f>
        <v/>
      </c>
      <c r="O352" s="111"/>
      <c r="P352" s="112" t="str">
        <f>IFERROR(VLOOKUP(ROW()-4,借支明细表!$C:$K,COLUMN()-10,0),"")</f>
        <v/>
      </c>
      <c r="Q352" s="112" t="str">
        <f>IFERROR(VLOOKUP(ROW()-4,借支明细表!$C:$K,COLUMN()-10,0),"")</f>
        <v/>
      </c>
      <c r="R352" s="112" t="str">
        <f>IFERROR(VLOOKUP(ROW()-4,借支明细表!$C:$K,COLUMN()-10,0),"")</f>
        <v/>
      </c>
      <c r="S352" s="112" t="str">
        <f>IFERROR(VLOOKUP(ROW()-4,借支明细表!$C:$K,COLUMN()-10,0),"")</f>
        <v/>
      </c>
    </row>
    <row r="353" customHeight="1" spans="12:19">
      <c r="L353" s="110" t="str">
        <f>IFERROR(VLOOKUP(ROW()-4,借支明细表!$C:$K,COLUMN()-10,0),"")</f>
        <v/>
      </c>
      <c r="M353" s="110" t="str">
        <f>IFERROR(VLOOKUP(ROW()-4,借支明细表!$C:$K,COLUMN()-10,0),"")</f>
        <v/>
      </c>
      <c r="N353" s="111" t="str">
        <f>IFERROR(VLOOKUP(ROW()-4,借支明细表!$C:$K,COLUMN()-9,0),"")</f>
        <v/>
      </c>
      <c r="O353" s="111"/>
      <c r="P353" s="112" t="str">
        <f>IFERROR(VLOOKUP(ROW()-4,借支明细表!$C:$K,COLUMN()-10,0),"")</f>
        <v/>
      </c>
      <c r="Q353" s="112" t="str">
        <f>IFERROR(VLOOKUP(ROW()-4,借支明细表!$C:$K,COLUMN()-10,0),"")</f>
        <v/>
      </c>
      <c r="R353" s="112" t="str">
        <f>IFERROR(VLOOKUP(ROW()-4,借支明细表!$C:$K,COLUMN()-10,0),"")</f>
        <v/>
      </c>
      <c r="S353" s="112" t="str">
        <f>IFERROR(VLOOKUP(ROW()-4,借支明细表!$C:$K,COLUMN()-10,0),"")</f>
        <v/>
      </c>
    </row>
    <row r="354" customHeight="1" spans="12:19">
      <c r="L354" s="110" t="str">
        <f>IFERROR(VLOOKUP(ROW()-4,借支明细表!$C:$K,COLUMN()-10,0),"")</f>
        <v/>
      </c>
      <c r="M354" s="110" t="str">
        <f>IFERROR(VLOOKUP(ROW()-4,借支明细表!$C:$K,COLUMN()-10,0),"")</f>
        <v/>
      </c>
      <c r="N354" s="111" t="str">
        <f>IFERROR(VLOOKUP(ROW()-4,借支明细表!$C:$K,COLUMN()-9,0),"")</f>
        <v/>
      </c>
      <c r="O354" s="111"/>
      <c r="P354" s="112" t="str">
        <f>IFERROR(VLOOKUP(ROW()-4,借支明细表!$C:$K,COLUMN()-10,0),"")</f>
        <v/>
      </c>
      <c r="Q354" s="112" t="str">
        <f>IFERROR(VLOOKUP(ROW()-4,借支明细表!$C:$K,COLUMN()-10,0),"")</f>
        <v/>
      </c>
      <c r="R354" s="112" t="str">
        <f>IFERROR(VLOOKUP(ROW()-4,借支明细表!$C:$K,COLUMN()-10,0),"")</f>
        <v/>
      </c>
      <c r="S354" s="112" t="str">
        <f>IFERROR(VLOOKUP(ROW()-4,借支明细表!$C:$K,COLUMN()-10,0),"")</f>
        <v/>
      </c>
    </row>
    <row r="355" customHeight="1" spans="12:19">
      <c r="L355" s="110" t="str">
        <f>IFERROR(VLOOKUP(ROW()-4,借支明细表!$C:$K,COLUMN()-10,0),"")</f>
        <v/>
      </c>
      <c r="M355" s="110" t="str">
        <f>IFERROR(VLOOKUP(ROW()-4,借支明细表!$C:$K,COLUMN()-10,0),"")</f>
        <v/>
      </c>
      <c r="N355" s="111" t="str">
        <f>IFERROR(VLOOKUP(ROW()-4,借支明细表!$C:$K,COLUMN()-9,0),"")</f>
        <v/>
      </c>
      <c r="O355" s="111"/>
      <c r="P355" s="112" t="str">
        <f>IFERROR(VLOOKUP(ROW()-4,借支明细表!$C:$K,COLUMN()-10,0),"")</f>
        <v/>
      </c>
      <c r="Q355" s="112" t="str">
        <f>IFERROR(VLOOKUP(ROW()-4,借支明细表!$C:$K,COLUMN()-10,0),"")</f>
        <v/>
      </c>
      <c r="R355" s="112" t="str">
        <f>IFERROR(VLOOKUP(ROW()-4,借支明细表!$C:$K,COLUMN()-10,0),"")</f>
        <v/>
      </c>
      <c r="S355" s="112" t="str">
        <f>IFERROR(VLOOKUP(ROW()-4,借支明细表!$C:$K,COLUMN()-10,0),"")</f>
        <v/>
      </c>
    </row>
    <row r="356" customHeight="1" spans="12:19">
      <c r="L356" s="110" t="str">
        <f>IFERROR(VLOOKUP(ROW()-4,借支明细表!$C:$K,COLUMN()-10,0),"")</f>
        <v/>
      </c>
      <c r="M356" s="110" t="str">
        <f>IFERROR(VLOOKUP(ROW()-4,借支明细表!$C:$K,COLUMN()-10,0),"")</f>
        <v/>
      </c>
      <c r="N356" s="111" t="str">
        <f>IFERROR(VLOOKUP(ROW()-4,借支明细表!$C:$K,COLUMN()-9,0),"")</f>
        <v/>
      </c>
      <c r="O356" s="111"/>
      <c r="P356" s="112" t="str">
        <f>IFERROR(VLOOKUP(ROW()-4,借支明细表!$C:$K,COLUMN()-10,0),"")</f>
        <v/>
      </c>
      <c r="Q356" s="112" t="str">
        <f>IFERROR(VLOOKUP(ROW()-4,借支明细表!$C:$K,COLUMN()-10,0),"")</f>
        <v/>
      </c>
      <c r="R356" s="112" t="str">
        <f>IFERROR(VLOOKUP(ROW()-4,借支明细表!$C:$K,COLUMN()-10,0),"")</f>
        <v/>
      </c>
      <c r="S356" s="112" t="str">
        <f>IFERROR(VLOOKUP(ROW()-4,借支明细表!$C:$K,COLUMN()-10,0),"")</f>
        <v/>
      </c>
    </row>
    <row r="357" customHeight="1" spans="12:19">
      <c r="L357" s="110" t="str">
        <f>IFERROR(VLOOKUP(ROW()-4,借支明细表!$C:$K,COLUMN()-10,0),"")</f>
        <v/>
      </c>
      <c r="M357" s="110" t="str">
        <f>IFERROR(VLOOKUP(ROW()-4,借支明细表!$C:$K,COLUMN()-10,0),"")</f>
        <v/>
      </c>
      <c r="N357" s="111" t="str">
        <f>IFERROR(VLOOKUP(ROW()-4,借支明细表!$C:$K,COLUMN()-9,0),"")</f>
        <v/>
      </c>
      <c r="O357" s="111"/>
      <c r="P357" s="112" t="str">
        <f>IFERROR(VLOOKUP(ROW()-4,借支明细表!$C:$K,COLUMN()-10,0),"")</f>
        <v/>
      </c>
      <c r="Q357" s="112" t="str">
        <f>IFERROR(VLOOKUP(ROW()-4,借支明细表!$C:$K,COLUMN()-10,0),"")</f>
        <v/>
      </c>
      <c r="R357" s="112" t="str">
        <f>IFERROR(VLOOKUP(ROW()-4,借支明细表!$C:$K,COLUMN()-10,0),"")</f>
        <v/>
      </c>
      <c r="S357" s="112" t="str">
        <f>IFERROR(VLOOKUP(ROW()-4,借支明细表!$C:$K,COLUMN()-10,0),"")</f>
        <v/>
      </c>
    </row>
    <row r="358" customHeight="1" spans="12:19">
      <c r="L358" s="110" t="str">
        <f>IFERROR(VLOOKUP(ROW()-4,借支明细表!$C:$K,COLUMN()-10,0),"")</f>
        <v/>
      </c>
      <c r="M358" s="110" t="str">
        <f>IFERROR(VLOOKUP(ROW()-4,借支明细表!$C:$K,COLUMN()-10,0),"")</f>
        <v/>
      </c>
      <c r="N358" s="111" t="str">
        <f>IFERROR(VLOOKUP(ROW()-4,借支明细表!$C:$K,COLUMN()-9,0),"")</f>
        <v/>
      </c>
      <c r="O358" s="111"/>
      <c r="P358" s="112" t="str">
        <f>IFERROR(VLOOKUP(ROW()-4,借支明细表!$C:$K,COLUMN()-10,0),"")</f>
        <v/>
      </c>
      <c r="Q358" s="112" t="str">
        <f>IFERROR(VLOOKUP(ROW()-4,借支明细表!$C:$K,COLUMN()-10,0),"")</f>
        <v/>
      </c>
      <c r="R358" s="112" t="str">
        <f>IFERROR(VLOOKUP(ROW()-4,借支明细表!$C:$K,COLUMN()-10,0),"")</f>
        <v/>
      </c>
      <c r="S358" s="112" t="str">
        <f>IFERROR(VLOOKUP(ROW()-4,借支明细表!$C:$K,COLUMN()-10,0),"")</f>
        <v/>
      </c>
    </row>
    <row r="359" customHeight="1" spans="12:19">
      <c r="L359" s="110" t="str">
        <f>IFERROR(VLOOKUP(ROW()-4,借支明细表!$C:$K,COLUMN()-10,0),"")</f>
        <v/>
      </c>
      <c r="M359" s="110" t="str">
        <f>IFERROR(VLOOKUP(ROW()-4,借支明细表!$C:$K,COLUMN()-10,0),"")</f>
        <v/>
      </c>
      <c r="N359" s="111" t="str">
        <f>IFERROR(VLOOKUP(ROW()-4,借支明细表!$C:$K,COLUMN()-9,0),"")</f>
        <v/>
      </c>
      <c r="O359" s="111"/>
      <c r="P359" s="112" t="str">
        <f>IFERROR(VLOOKUP(ROW()-4,借支明细表!$C:$K,COLUMN()-10,0),"")</f>
        <v/>
      </c>
      <c r="Q359" s="112" t="str">
        <f>IFERROR(VLOOKUP(ROW()-4,借支明细表!$C:$K,COLUMN()-10,0),"")</f>
        <v/>
      </c>
      <c r="R359" s="112" t="str">
        <f>IFERROR(VLOOKUP(ROW()-4,借支明细表!$C:$K,COLUMN()-10,0),"")</f>
        <v/>
      </c>
      <c r="S359" s="112" t="str">
        <f>IFERROR(VLOOKUP(ROW()-4,借支明细表!$C:$K,COLUMN()-10,0),"")</f>
        <v/>
      </c>
    </row>
    <row r="360" customHeight="1" spans="12:19">
      <c r="L360" s="110" t="str">
        <f>IFERROR(VLOOKUP(ROW()-4,借支明细表!$C:$K,COLUMN()-10,0),"")</f>
        <v/>
      </c>
      <c r="M360" s="110" t="str">
        <f>IFERROR(VLOOKUP(ROW()-4,借支明细表!$C:$K,COLUMN()-10,0),"")</f>
        <v/>
      </c>
      <c r="N360" s="111" t="str">
        <f>IFERROR(VLOOKUP(ROW()-4,借支明细表!$C:$K,COLUMN()-9,0),"")</f>
        <v/>
      </c>
      <c r="O360" s="111"/>
      <c r="P360" s="112" t="str">
        <f>IFERROR(VLOOKUP(ROW()-4,借支明细表!$C:$K,COLUMN()-10,0),"")</f>
        <v/>
      </c>
      <c r="Q360" s="112" t="str">
        <f>IFERROR(VLOOKUP(ROW()-4,借支明细表!$C:$K,COLUMN()-10,0),"")</f>
        <v/>
      </c>
      <c r="R360" s="112" t="str">
        <f>IFERROR(VLOOKUP(ROW()-4,借支明细表!$C:$K,COLUMN()-10,0),"")</f>
        <v/>
      </c>
      <c r="S360" s="112" t="str">
        <f>IFERROR(VLOOKUP(ROW()-4,借支明细表!$C:$K,COLUMN()-10,0),"")</f>
        <v/>
      </c>
    </row>
    <row r="361" customHeight="1" spans="12:19">
      <c r="L361" s="110" t="str">
        <f>IFERROR(VLOOKUP(ROW()-4,借支明细表!$C:$K,COLUMN()-10,0),"")</f>
        <v/>
      </c>
      <c r="M361" s="110" t="str">
        <f>IFERROR(VLOOKUP(ROW()-4,借支明细表!$C:$K,COLUMN()-10,0),"")</f>
        <v/>
      </c>
      <c r="N361" s="111" t="str">
        <f>IFERROR(VLOOKUP(ROW()-4,借支明细表!$C:$K,COLUMN()-9,0),"")</f>
        <v/>
      </c>
      <c r="O361" s="111"/>
      <c r="P361" s="112" t="str">
        <f>IFERROR(VLOOKUP(ROW()-4,借支明细表!$C:$K,COLUMN()-10,0),"")</f>
        <v/>
      </c>
      <c r="Q361" s="112" t="str">
        <f>IFERROR(VLOOKUP(ROW()-4,借支明细表!$C:$K,COLUMN()-10,0),"")</f>
        <v/>
      </c>
      <c r="R361" s="112" t="str">
        <f>IFERROR(VLOOKUP(ROW()-4,借支明细表!$C:$K,COLUMN()-10,0),"")</f>
        <v/>
      </c>
      <c r="S361" s="112" t="str">
        <f>IFERROR(VLOOKUP(ROW()-4,借支明细表!$C:$K,COLUMN()-10,0),"")</f>
        <v/>
      </c>
    </row>
    <row r="362" customHeight="1" spans="12:19">
      <c r="L362" s="110" t="str">
        <f>IFERROR(VLOOKUP(ROW()-4,借支明细表!$C:$K,COLUMN()-10,0),"")</f>
        <v/>
      </c>
      <c r="M362" s="110" t="str">
        <f>IFERROR(VLOOKUP(ROW()-4,借支明细表!$C:$K,COLUMN()-10,0),"")</f>
        <v/>
      </c>
      <c r="N362" s="111" t="str">
        <f>IFERROR(VLOOKUP(ROW()-4,借支明细表!$C:$K,COLUMN()-9,0),"")</f>
        <v/>
      </c>
      <c r="O362" s="111"/>
      <c r="P362" s="112" t="str">
        <f>IFERROR(VLOOKUP(ROW()-4,借支明细表!$C:$K,COLUMN()-10,0),"")</f>
        <v/>
      </c>
      <c r="Q362" s="112" t="str">
        <f>IFERROR(VLOOKUP(ROW()-4,借支明细表!$C:$K,COLUMN()-10,0),"")</f>
        <v/>
      </c>
      <c r="R362" s="112" t="str">
        <f>IFERROR(VLOOKUP(ROW()-4,借支明细表!$C:$K,COLUMN()-10,0),"")</f>
        <v/>
      </c>
      <c r="S362" s="112" t="str">
        <f>IFERROR(VLOOKUP(ROW()-4,借支明细表!$C:$K,COLUMN()-10,0),"")</f>
        <v/>
      </c>
    </row>
    <row r="363" customHeight="1" spans="12:19">
      <c r="L363" s="110" t="str">
        <f>IFERROR(VLOOKUP(ROW()-4,借支明细表!$C:$K,COLUMN()-10,0),"")</f>
        <v/>
      </c>
      <c r="M363" s="110" t="str">
        <f>IFERROR(VLOOKUP(ROW()-4,借支明细表!$C:$K,COLUMN()-10,0),"")</f>
        <v/>
      </c>
      <c r="N363" s="111" t="str">
        <f>IFERROR(VLOOKUP(ROW()-4,借支明细表!$C:$K,COLUMN()-9,0),"")</f>
        <v/>
      </c>
      <c r="O363" s="111"/>
      <c r="P363" s="112" t="str">
        <f>IFERROR(VLOOKUP(ROW()-4,借支明细表!$C:$K,COLUMN()-10,0),"")</f>
        <v/>
      </c>
      <c r="Q363" s="112" t="str">
        <f>IFERROR(VLOOKUP(ROW()-4,借支明细表!$C:$K,COLUMN()-10,0),"")</f>
        <v/>
      </c>
      <c r="R363" s="112" t="str">
        <f>IFERROR(VLOOKUP(ROW()-4,借支明细表!$C:$K,COLUMN()-10,0),"")</f>
        <v/>
      </c>
      <c r="S363" s="112" t="str">
        <f>IFERROR(VLOOKUP(ROW()-4,借支明细表!$C:$K,COLUMN()-10,0),"")</f>
        <v/>
      </c>
    </row>
    <row r="364" customHeight="1" spans="12:19">
      <c r="L364" s="110" t="str">
        <f>IFERROR(VLOOKUP(ROW()-4,借支明细表!$C:$K,COLUMN()-10,0),"")</f>
        <v/>
      </c>
      <c r="M364" s="110" t="str">
        <f>IFERROR(VLOOKUP(ROW()-4,借支明细表!$C:$K,COLUMN()-10,0),"")</f>
        <v/>
      </c>
      <c r="N364" s="111" t="str">
        <f>IFERROR(VLOOKUP(ROW()-4,借支明细表!$C:$K,COLUMN()-9,0),"")</f>
        <v/>
      </c>
      <c r="O364" s="111"/>
      <c r="P364" s="112" t="str">
        <f>IFERROR(VLOOKUP(ROW()-4,借支明细表!$C:$K,COLUMN()-10,0),"")</f>
        <v/>
      </c>
      <c r="Q364" s="112" t="str">
        <f>IFERROR(VLOOKUP(ROW()-4,借支明细表!$C:$K,COLUMN()-10,0),"")</f>
        <v/>
      </c>
      <c r="R364" s="112" t="str">
        <f>IFERROR(VLOOKUP(ROW()-4,借支明细表!$C:$K,COLUMN()-10,0),"")</f>
        <v/>
      </c>
      <c r="S364" s="112" t="str">
        <f>IFERROR(VLOOKUP(ROW()-4,借支明细表!$C:$K,COLUMN()-10,0),"")</f>
        <v/>
      </c>
    </row>
    <row r="365" customHeight="1" spans="12:19">
      <c r="L365" s="110" t="str">
        <f>IFERROR(VLOOKUP(ROW()-4,借支明细表!$C:$K,COLUMN()-10,0),"")</f>
        <v/>
      </c>
      <c r="M365" s="110" t="str">
        <f>IFERROR(VLOOKUP(ROW()-4,借支明细表!$C:$K,COLUMN()-10,0),"")</f>
        <v/>
      </c>
      <c r="N365" s="111" t="str">
        <f>IFERROR(VLOOKUP(ROW()-4,借支明细表!$C:$K,COLUMN()-9,0),"")</f>
        <v/>
      </c>
      <c r="O365" s="111"/>
      <c r="P365" s="112" t="str">
        <f>IFERROR(VLOOKUP(ROW()-4,借支明细表!$C:$K,COLUMN()-10,0),"")</f>
        <v/>
      </c>
      <c r="Q365" s="112" t="str">
        <f>IFERROR(VLOOKUP(ROW()-4,借支明细表!$C:$K,COLUMN()-10,0),"")</f>
        <v/>
      </c>
      <c r="R365" s="112" t="str">
        <f>IFERROR(VLOOKUP(ROW()-4,借支明细表!$C:$K,COLUMN()-10,0),"")</f>
        <v/>
      </c>
      <c r="S365" s="112" t="str">
        <f>IFERROR(VLOOKUP(ROW()-4,借支明细表!$C:$K,COLUMN()-10,0),"")</f>
        <v/>
      </c>
    </row>
    <row r="366" customHeight="1" spans="12:19">
      <c r="L366" s="110" t="str">
        <f>IFERROR(VLOOKUP(ROW()-4,借支明细表!$C:$K,COLUMN()-10,0),"")</f>
        <v/>
      </c>
      <c r="M366" s="110" t="str">
        <f>IFERROR(VLOOKUP(ROW()-4,借支明细表!$C:$K,COLUMN()-10,0),"")</f>
        <v/>
      </c>
      <c r="N366" s="111" t="str">
        <f>IFERROR(VLOOKUP(ROW()-4,借支明细表!$C:$K,COLUMN()-9,0),"")</f>
        <v/>
      </c>
      <c r="O366" s="111"/>
      <c r="P366" s="112" t="str">
        <f>IFERROR(VLOOKUP(ROW()-4,借支明细表!$C:$K,COLUMN()-10,0),"")</f>
        <v/>
      </c>
      <c r="Q366" s="112" t="str">
        <f>IFERROR(VLOOKUP(ROW()-4,借支明细表!$C:$K,COLUMN()-10,0),"")</f>
        <v/>
      </c>
      <c r="R366" s="112" t="str">
        <f>IFERROR(VLOOKUP(ROW()-4,借支明细表!$C:$K,COLUMN()-10,0),"")</f>
        <v/>
      </c>
      <c r="S366" s="112" t="str">
        <f>IFERROR(VLOOKUP(ROW()-4,借支明细表!$C:$K,COLUMN()-10,0),"")</f>
        <v/>
      </c>
    </row>
    <row r="367" customHeight="1" spans="12:19">
      <c r="L367" s="110" t="str">
        <f>IFERROR(VLOOKUP(ROW()-4,借支明细表!$C:$K,COLUMN()-10,0),"")</f>
        <v/>
      </c>
      <c r="M367" s="110" t="str">
        <f>IFERROR(VLOOKUP(ROW()-4,借支明细表!$C:$K,COLUMN()-10,0),"")</f>
        <v/>
      </c>
      <c r="N367" s="111" t="str">
        <f>IFERROR(VLOOKUP(ROW()-4,借支明细表!$C:$K,COLUMN()-9,0),"")</f>
        <v/>
      </c>
      <c r="O367" s="111"/>
      <c r="P367" s="112" t="str">
        <f>IFERROR(VLOOKUP(ROW()-4,借支明细表!$C:$K,COLUMN()-10,0),"")</f>
        <v/>
      </c>
      <c r="Q367" s="112" t="str">
        <f>IFERROR(VLOOKUP(ROW()-4,借支明细表!$C:$K,COLUMN()-10,0),"")</f>
        <v/>
      </c>
      <c r="R367" s="112" t="str">
        <f>IFERROR(VLOOKUP(ROW()-4,借支明细表!$C:$K,COLUMN()-10,0),"")</f>
        <v/>
      </c>
      <c r="S367" s="112" t="str">
        <f>IFERROR(VLOOKUP(ROW()-4,借支明细表!$C:$K,COLUMN()-10,0),"")</f>
        <v/>
      </c>
    </row>
    <row r="368" customHeight="1" spans="12:19">
      <c r="L368" s="110" t="str">
        <f>IFERROR(VLOOKUP(ROW()-4,借支明细表!$C:$K,COLUMN()-10,0),"")</f>
        <v/>
      </c>
      <c r="M368" s="110" t="str">
        <f>IFERROR(VLOOKUP(ROW()-4,借支明细表!$C:$K,COLUMN()-10,0),"")</f>
        <v/>
      </c>
      <c r="N368" s="111" t="str">
        <f>IFERROR(VLOOKUP(ROW()-4,借支明细表!$C:$K,COLUMN()-9,0),"")</f>
        <v/>
      </c>
      <c r="O368" s="111"/>
      <c r="P368" s="112" t="str">
        <f>IFERROR(VLOOKUP(ROW()-4,借支明细表!$C:$K,COLUMN()-10,0),"")</f>
        <v/>
      </c>
      <c r="Q368" s="112" t="str">
        <f>IFERROR(VLOOKUP(ROW()-4,借支明细表!$C:$K,COLUMN()-10,0),"")</f>
        <v/>
      </c>
      <c r="R368" s="112" t="str">
        <f>IFERROR(VLOOKUP(ROW()-4,借支明细表!$C:$K,COLUMN()-10,0),"")</f>
        <v/>
      </c>
      <c r="S368" s="112" t="str">
        <f>IFERROR(VLOOKUP(ROW()-4,借支明细表!$C:$K,COLUMN()-10,0),"")</f>
        <v/>
      </c>
    </row>
    <row r="369" customHeight="1" spans="12:19">
      <c r="L369" s="110" t="str">
        <f>IFERROR(VLOOKUP(ROW()-4,借支明细表!$C:$K,COLUMN()-10,0),"")</f>
        <v/>
      </c>
      <c r="M369" s="110" t="str">
        <f>IFERROR(VLOOKUP(ROW()-4,借支明细表!$C:$K,COLUMN()-10,0),"")</f>
        <v/>
      </c>
      <c r="N369" s="111" t="str">
        <f>IFERROR(VLOOKUP(ROW()-4,借支明细表!$C:$K,COLUMN()-9,0),"")</f>
        <v/>
      </c>
      <c r="O369" s="111"/>
      <c r="P369" s="112" t="str">
        <f>IFERROR(VLOOKUP(ROW()-4,借支明细表!$C:$K,COLUMN()-10,0),"")</f>
        <v/>
      </c>
      <c r="Q369" s="112" t="str">
        <f>IFERROR(VLOOKUP(ROW()-4,借支明细表!$C:$K,COLUMN()-10,0),"")</f>
        <v/>
      </c>
      <c r="R369" s="112" t="str">
        <f>IFERROR(VLOOKUP(ROW()-4,借支明细表!$C:$K,COLUMN()-10,0),"")</f>
        <v/>
      </c>
      <c r="S369" s="112" t="str">
        <f>IFERROR(VLOOKUP(ROW()-4,借支明细表!$C:$K,COLUMN()-10,0),"")</f>
        <v/>
      </c>
    </row>
    <row r="370" customHeight="1" spans="12:19">
      <c r="L370" s="110" t="str">
        <f>IFERROR(VLOOKUP(ROW()-4,借支明细表!$C:$K,COLUMN()-10,0),"")</f>
        <v/>
      </c>
      <c r="M370" s="110" t="str">
        <f>IFERROR(VLOOKUP(ROW()-4,借支明细表!$C:$K,COLUMN()-10,0),"")</f>
        <v/>
      </c>
      <c r="N370" s="111" t="str">
        <f>IFERROR(VLOOKUP(ROW()-4,借支明细表!$C:$K,COLUMN()-9,0),"")</f>
        <v/>
      </c>
      <c r="O370" s="111"/>
      <c r="P370" s="112" t="str">
        <f>IFERROR(VLOOKUP(ROW()-4,借支明细表!$C:$K,COLUMN()-10,0),"")</f>
        <v/>
      </c>
      <c r="Q370" s="112" t="str">
        <f>IFERROR(VLOOKUP(ROW()-4,借支明细表!$C:$K,COLUMN()-10,0),"")</f>
        <v/>
      </c>
      <c r="R370" s="112" t="str">
        <f>IFERROR(VLOOKUP(ROW()-4,借支明细表!$C:$K,COLUMN()-10,0),"")</f>
        <v/>
      </c>
      <c r="S370" s="112" t="str">
        <f>IFERROR(VLOOKUP(ROW()-4,借支明细表!$C:$K,COLUMN()-10,0),"")</f>
        <v/>
      </c>
    </row>
    <row r="371" customHeight="1" spans="12:19">
      <c r="L371" s="110" t="str">
        <f>IFERROR(VLOOKUP(ROW()-4,借支明细表!$C:$K,COLUMN()-10,0),"")</f>
        <v/>
      </c>
      <c r="M371" s="110" t="str">
        <f>IFERROR(VLOOKUP(ROW()-4,借支明细表!$C:$K,COLUMN()-10,0),"")</f>
        <v/>
      </c>
      <c r="N371" s="111" t="str">
        <f>IFERROR(VLOOKUP(ROW()-4,借支明细表!$C:$K,COLUMN()-9,0),"")</f>
        <v/>
      </c>
      <c r="O371" s="111"/>
      <c r="P371" s="112" t="str">
        <f>IFERROR(VLOOKUP(ROW()-4,借支明细表!$C:$K,COLUMN()-10,0),"")</f>
        <v/>
      </c>
      <c r="Q371" s="112" t="str">
        <f>IFERROR(VLOOKUP(ROW()-4,借支明细表!$C:$K,COLUMN()-10,0),"")</f>
        <v/>
      </c>
      <c r="R371" s="112" t="str">
        <f>IFERROR(VLOOKUP(ROW()-4,借支明细表!$C:$K,COLUMN()-10,0),"")</f>
        <v/>
      </c>
      <c r="S371" s="112" t="str">
        <f>IFERROR(VLOOKUP(ROW()-4,借支明细表!$C:$K,COLUMN()-10,0),"")</f>
        <v/>
      </c>
    </row>
    <row r="372" customHeight="1" spans="12:19">
      <c r="L372" s="110" t="str">
        <f>IFERROR(VLOOKUP(ROW()-4,借支明细表!$C:$K,COLUMN()-10,0),"")</f>
        <v/>
      </c>
      <c r="M372" s="110" t="str">
        <f>IFERROR(VLOOKUP(ROW()-4,借支明细表!$C:$K,COLUMN()-10,0),"")</f>
        <v/>
      </c>
      <c r="N372" s="111" t="str">
        <f>IFERROR(VLOOKUP(ROW()-4,借支明细表!$C:$K,COLUMN()-9,0),"")</f>
        <v/>
      </c>
      <c r="O372" s="111"/>
      <c r="P372" s="112" t="str">
        <f>IFERROR(VLOOKUP(ROW()-4,借支明细表!$C:$K,COLUMN()-10,0),"")</f>
        <v/>
      </c>
      <c r="Q372" s="112" t="str">
        <f>IFERROR(VLOOKUP(ROW()-4,借支明细表!$C:$K,COLUMN()-10,0),"")</f>
        <v/>
      </c>
      <c r="R372" s="112" t="str">
        <f>IFERROR(VLOOKUP(ROW()-4,借支明细表!$C:$K,COLUMN()-10,0),"")</f>
        <v/>
      </c>
      <c r="S372" s="112" t="str">
        <f>IFERROR(VLOOKUP(ROW()-4,借支明细表!$C:$K,COLUMN()-10,0),"")</f>
        <v/>
      </c>
    </row>
    <row r="373" customHeight="1" spans="12:19">
      <c r="L373" s="110" t="str">
        <f>IFERROR(VLOOKUP(ROW()-4,借支明细表!$C:$K,COLUMN()-10,0),"")</f>
        <v/>
      </c>
      <c r="M373" s="110" t="str">
        <f>IFERROR(VLOOKUP(ROW()-4,借支明细表!$C:$K,COLUMN()-10,0),"")</f>
        <v/>
      </c>
      <c r="N373" s="111" t="str">
        <f>IFERROR(VLOOKUP(ROW()-4,借支明细表!$C:$K,COLUMN()-9,0),"")</f>
        <v/>
      </c>
      <c r="O373" s="111"/>
      <c r="P373" s="112" t="str">
        <f>IFERROR(VLOOKUP(ROW()-4,借支明细表!$C:$K,COLUMN()-10,0),"")</f>
        <v/>
      </c>
      <c r="Q373" s="112" t="str">
        <f>IFERROR(VLOOKUP(ROW()-4,借支明细表!$C:$K,COLUMN()-10,0),"")</f>
        <v/>
      </c>
      <c r="R373" s="112" t="str">
        <f>IFERROR(VLOOKUP(ROW()-4,借支明细表!$C:$K,COLUMN()-10,0),"")</f>
        <v/>
      </c>
      <c r="S373" s="112" t="str">
        <f>IFERROR(VLOOKUP(ROW()-4,借支明细表!$C:$K,COLUMN()-10,0),"")</f>
        <v/>
      </c>
    </row>
    <row r="374" customHeight="1" spans="12:19">
      <c r="L374" s="110" t="str">
        <f>IFERROR(VLOOKUP(ROW()-4,借支明细表!$C:$K,COLUMN()-10,0),"")</f>
        <v/>
      </c>
      <c r="M374" s="110" t="str">
        <f>IFERROR(VLOOKUP(ROW()-4,借支明细表!$C:$K,COLUMN()-10,0),"")</f>
        <v/>
      </c>
      <c r="N374" s="111" t="str">
        <f>IFERROR(VLOOKUP(ROW()-4,借支明细表!$C:$K,COLUMN()-9,0),"")</f>
        <v/>
      </c>
      <c r="O374" s="111"/>
      <c r="P374" s="112" t="str">
        <f>IFERROR(VLOOKUP(ROW()-4,借支明细表!$C:$K,COLUMN()-10,0),"")</f>
        <v/>
      </c>
      <c r="Q374" s="112" t="str">
        <f>IFERROR(VLOOKUP(ROW()-4,借支明细表!$C:$K,COLUMN()-10,0),"")</f>
        <v/>
      </c>
      <c r="R374" s="112" t="str">
        <f>IFERROR(VLOOKUP(ROW()-4,借支明细表!$C:$K,COLUMN()-10,0),"")</f>
        <v/>
      </c>
      <c r="S374" s="112" t="str">
        <f>IFERROR(VLOOKUP(ROW()-4,借支明细表!$C:$K,COLUMN()-10,0),"")</f>
        <v/>
      </c>
    </row>
    <row r="375" customHeight="1" spans="12:19">
      <c r="L375" s="110" t="str">
        <f>IFERROR(VLOOKUP(ROW()-4,借支明细表!$C:$K,COLUMN()-10,0),"")</f>
        <v/>
      </c>
      <c r="M375" s="110" t="str">
        <f>IFERROR(VLOOKUP(ROW()-4,借支明细表!$C:$K,COLUMN()-10,0),"")</f>
        <v/>
      </c>
      <c r="N375" s="111" t="str">
        <f>IFERROR(VLOOKUP(ROW()-4,借支明细表!$C:$K,COLUMN()-9,0),"")</f>
        <v/>
      </c>
      <c r="O375" s="111"/>
      <c r="P375" s="112" t="str">
        <f>IFERROR(VLOOKUP(ROW()-4,借支明细表!$C:$K,COLUMN()-10,0),"")</f>
        <v/>
      </c>
      <c r="Q375" s="112" t="str">
        <f>IFERROR(VLOOKUP(ROW()-4,借支明细表!$C:$K,COLUMN()-10,0),"")</f>
        <v/>
      </c>
      <c r="R375" s="112" t="str">
        <f>IFERROR(VLOOKUP(ROW()-4,借支明细表!$C:$K,COLUMN()-10,0),"")</f>
        <v/>
      </c>
      <c r="S375" s="112" t="str">
        <f>IFERROR(VLOOKUP(ROW()-4,借支明细表!$C:$K,COLUMN()-10,0),"")</f>
        <v/>
      </c>
    </row>
    <row r="376" customHeight="1" spans="12:19">
      <c r="L376" s="110" t="str">
        <f>IFERROR(VLOOKUP(ROW()-4,借支明细表!$C:$K,COLUMN()-10,0),"")</f>
        <v/>
      </c>
      <c r="M376" s="110" t="str">
        <f>IFERROR(VLOOKUP(ROW()-4,借支明细表!$C:$K,COLUMN()-10,0),"")</f>
        <v/>
      </c>
      <c r="N376" s="111" t="str">
        <f>IFERROR(VLOOKUP(ROW()-4,借支明细表!$C:$K,COLUMN()-9,0),"")</f>
        <v/>
      </c>
      <c r="O376" s="111"/>
      <c r="P376" s="112" t="str">
        <f>IFERROR(VLOOKUP(ROW()-4,借支明细表!$C:$K,COLUMN()-10,0),"")</f>
        <v/>
      </c>
      <c r="Q376" s="112" t="str">
        <f>IFERROR(VLOOKUP(ROW()-4,借支明细表!$C:$K,COLUMN()-10,0),"")</f>
        <v/>
      </c>
      <c r="R376" s="112" t="str">
        <f>IFERROR(VLOOKUP(ROW()-4,借支明细表!$C:$K,COLUMN()-10,0),"")</f>
        <v/>
      </c>
      <c r="S376" s="112" t="str">
        <f>IFERROR(VLOOKUP(ROW()-4,借支明细表!$C:$K,COLUMN()-10,0),"")</f>
        <v/>
      </c>
    </row>
    <row r="377" customHeight="1" spans="12:19">
      <c r="L377" s="110" t="str">
        <f>IFERROR(VLOOKUP(ROW()-4,借支明细表!$C:$K,COLUMN()-10,0),"")</f>
        <v/>
      </c>
      <c r="M377" s="110" t="str">
        <f>IFERROR(VLOOKUP(ROW()-4,借支明细表!$C:$K,COLUMN()-10,0),"")</f>
        <v/>
      </c>
      <c r="N377" s="111" t="str">
        <f>IFERROR(VLOOKUP(ROW()-4,借支明细表!$C:$K,COLUMN()-9,0),"")</f>
        <v/>
      </c>
      <c r="O377" s="111"/>
      <c r="P377" s="112" t="str">
        <f>IFERROR(VLOOKUP(ROW()-4,借支明细表!$C:$K,COLUMN()-10,0),"")</f>
        <v/>
      </c>
      <c r="Q377" s="112" t="str">
        <f>IFERROR(VLOOKUP(ROW()-4,借支明细表!$C:$K,COLUMN()-10,0),"")</f>
        <v/>
      </c>
      <c r="R377" s="112" t="str">
        <f>IFERROR(VLOOKUP(ROW()-4,借支明细表!$C:$K,COLUMN()-10,0),"")</f>
        <v/>
      </c>
      <c r="S377" s="112" t="str">
        <f>IFERROR(VLOOKUP(ROW()-4,借支明细表!$C:$K,COLUMN()-10,0),"")</f>
        <v/>
      </c>
    </row>
    <row r="378" customHeight="1" spans="12:19">
      <c r="L378" s="110" t="str">
        <f>IFERROR(VLOOKUP(ROW()-4,借支明细表!$C:$K,COLUMN()-10,0),"")</f>
        <v/>
      </c>
      <c r="M378" s="110" t="str">
        <f>IFERROR(VLOOKUP(ROW()-4,借支明细表!$C:$K,COLUMN()-10,0),"")</f>
        <v/>
      </c>
      <c r="N378" s="111" t="str">
        <f>IFERROR(VLOOKUP(ROW()-4,借支明细表!$C:$K,COLUMN()-9,0),"")</f>
        <v/>
      </c>
      <c r="O378" s="111"/>
      <c r="P378" s="112" t="str">
        <f>IFERROR(VLOOKUP(ROW()-4,借支明细表!$C:$K,COLUMN()-10,0),"")</f>
        <v/>
      </c>
      <c r="Q378" s="112" t="str">
        <f>IFERROR(VLOOKUP(ROW()-4,借支明细表!$C:$K,COLUMN()-10,0),"")</f>
        <v/>
      </c>
      <c r="R378" s="112" t="str">
        <f>IFERROR(VLOOKUP(ROW()-4,借支明细表!$C:$K,COLUMN()-10,0),"")</f>
        <v/>
      </c>
      <c r="S378" s="112" t="str">
        <f>IFERROR(VLOOKUP(ROW()-4,借支明细表!$C:$K,COLUMN()-10,0),"")</f>
        <v/>
      </c>
    </row>
    <row r="379" customHeight="1" spans="12:19">
      <c r="L379" s="110" t="str">
        <f>IFERROR(VLOOKUP(ROW()-4,借支明细表!$C:$K,COLUMN()-10,0),"")</f>
        <v/>
      </c>
      <c r="M379" s="110" t="str">
        <f>IFERROR(VLOOKUP(ROW()-4,借支明细表!$C:$K,COLUMN()-10,0),"")</f>
        <v/>
      </c>
      <c r="N379" s="111" t="str">
        <f>IFERROR(VLOOKUP(ROW()-4,借支明细表!$C:$K,COLUMN()-9,0),"")</f>
        <v/>
      </c>
      <c r="O379" s="111"/>
      <c r="P379" s="112" t="str">
        <f>IFERROR(VLOOKUP(ROW()-4,借支明细表!$C:$K,COLUMN()-10,0),"")</f>
        <v/>
      </c>
      <c r="Q379" s="112" t="str">
        <f>IFERROR(VLOOKUP(ROW()-4,借支明细表!$C:$K,COLUMN()-10,0),"")</f>
        <v/>
      </c>
      <c r="R379" s="112" t="str">
        <f>IFERROR(VLOOKUP(ROW()-4,借支明细表!$C:$K,COLUMN()-10,0),"")</f>
        <v/>
      </c>
      <c r="S379" s="112" t="str">
        <f>IFERROR(VLOOKUP(ROW()-4,借支明细表!$C:$K,COLUMN()-10,0),"")</f>
        <v/>
      </c>
    </row>
  </sheetData>
  <sheetProtection selectLockedCells="1"/>
  <mergeCells count="384">
    <mergeCell ref="B1:J1"/>
    <mergeCell ref="L1:S1"/>
    <mergeCell ref="P2:Q2"/>
    <mergeCell ref="R2:S2"/>
    <mergeCell ref="C3:D3"/>
    <mergeCell ref="F3:H3"/>
    <mergeCell ref="M3:O3"/>
    <mergeCell ref="Q3:S3"/>
    <mergeCell ref="N4:O4"/>
    <mergeCell ref="N5:O5"/>
    <mergeCell ref="N6:O6"/>
    <mergeCell ref="N7:O7"/>
    <mergeCell ref="N8:O8"/>
    <mergeCell ref="N9:O9"/>
    <mergeCell ref="N10:O10"/>
    <mergeCell ref="N11:O11"/>
    <mergeCell ref="N12:O12"/>
    <mergeCell ref="N13:O13"/>
    <mergeCell ref="N14:O14"/>
    <mergeCell ref="N15:O15"/>
    <mergeCell ref="N16:O16"/>
    <mergeCell ref="N17:O17"/>
    <mergeCell ref="N18:O18"/>
    <mergeCell ref="N19:O19"/>
    <mergeCell ref="N20:O20"/>
    <mergeCell ref="N21:O21"/>
    <mergeCell ref="N22:O22"/>
    <mergeCell ref="N23:O23"/>
    <mergeCell ref="N24:O24"/>
    <mergeCell ref="N25:O25"/>
    <mergeCell ref="N26:O26"/>
    <mergeCell ref="N27:O27"/>
    <mergeCell ref="N28:O28"/>
    <mergeCell ref="N29:O29"/>
    <mergeCell ref="N30:O30"/>
    <mergeCell ref="N31:O31"/>
    <mergeCell ref="N32:O32"/>
    <mergeCell ref="N33:O33"/>
    <mergeCell ref="N34:O34"/>
    <mergeCell ref="N35:O35"/>
    <mergeCell ref="N36:O36"/>
    <mergeCell ref="N37:O37"/>
    <mergeCell ref="N38:O38"/>
    <mergeCell ref="N39:O39"/>
    <mergeCell ref="N40:O40"/>
    <mergeCell ref="N41:O41"/>
    <mergeCell ref="N42:O42"/>
    <mergeCell ref="N43:O43"/>
    <mergeCell ref="N44:O44"/>
    <mergeCell ref="N45:O45"/>
    <mergeCell ref="N46:O46"/>
    <mergeCell ref="N47:O47"/>
    <mergeCell ref="N48:O48"/>
    <mergeCell ref="N49:O49"/>
    <mergeCell ref="N50:O50"/>
    <mergeCell ref="N51:O51"/>
    <mergeCell ref="N52:O52"/>
    <mergeCell ref="N53:O53"/>
    <mergeCell ref="N54:O54"/>
    <mergeCell ref="N55:O55"/>
    <mergeCell ref="N56:O56"/>
    <mergeCell ref="N57:O57"/>
    <mergeCell ref="N58:O58"/>
    <mergeCell ref="N59:O59"/>
    <mergeCell ref="N60:O60"/>
    <mergeCell ref="N61:O61"/>
    <mergeCell ref="N62:O62"/>
    <mergeCell ref="N63:O63"/>
    <mergeCell ref="N64:O64"/>
    <mergeCell ref="N65:O65"/>
    <mergeCell ref="N66:O66"/>
    <mergeCell ref="N67:O67"/>
    <mergeCell ref="N68:O68"/>
    <mergeCell ref="N69:O69"/>
    <mergeCell ref="N70:O70"/>
    <mergeCell ref="N71:O71"/>
    <mergeCell ref="N72:O72"/>
    <mergeCell ref="N73:O73"/>
    <mergeCell ref="N74:O74"/>
    <mergeCell ref="N75:O75"/>
    <mergeCell ref="N76:O76"/>
    <mergeCell ref="N77:O77"/>
    <mergeCell ref="N78:O78"/>
    <mergeCell ref="N79:O79"/>
    <mergeCell ref="N80:O80"/>
    <mergeCell ref="N81:O81"/>
    <mergeCell ref="N82:O82"/>
    <mergeCell ref="N83:O83"/>
    <mergeCell ref="N84:O84"/>
    <mergeCell ref="N85:O85"/>
    <mergeCell ref="N86:O86"/>
    <mergeCell ref="N87:O87"/>
    <mergeCell ref="N88:O88"/>
    <mergeCell ref="N89:O89"/>
    <mergeCell ref="N90:O90"/>
    <mergeCell ref="N91:O91"/>
    <mergeCell ref="N92:O92"/>
    <mergeCell ref="N93:O93"/>
    <mergeCell ref="N94:O94"/>
    <mergeCell ref="N95:O95"/>
    <mergeCell ref="N96:O96"/>
    <mergeCell ref="N97:O97"/>
    <mergeCell ref="N98:O98"/>
    <mergeCell ref="N99:O99"/>
    <mergeCell ref="N100:O100"/>
    <mergeCell ref="N101:O101"/>
    <mergeCell ref="N102:O102"/>
    <mergeCell ref="N103:O103"/>
    <mergeCell ref="N104:O104"/>
    <mergeCell ref="N105:O105"/>
    <mergeCell ref="N106:O106"/>
    <mergeCell ref="N107:O107"/>
    <mergeCell ref="N108:O108"/>
    <mergeCell ref="N109:O109"/>
    <mergeCell ref="N110:O110"/>
    <mergeCell ref="N111:O111"/>
    <mergeCell ref="N112:O112"/>
    <mergeCell ref="N113:O113"/>
    <mergeCell ref="N114:O114"/>
    <mergeCell ref="N115:O115"/>
    <mergeCell ref="N116:O116"/>
    <mergeCell ref="N117:O117"/>
    <mergeCell ref="N118:O118"/>
    <mergeCell ref="N119:O119"/>
    <mergeCell ref="N120:O120"/>
    <mergeCell ref="N121:O121"/>
    <mergeCell ref="N122:O122"/>
    <mergeCell ref="N123:O123"/>
    <mergeCell ref="N124:O124"/>
    <mergeCell ref="N125:O125"/>
    <mergeCell ref="N126:O126"/>
    <mergeCell ref="N127:O127"/>
    <mergeCell ref="N128:O128"/>
    <mergeCell ref="N129:O129"/>
    <mergeCell ref="N130:O130"/>
    <mergeCell ref="N131:O131"/>
    <mergeCell ref="N132:O132"/>
    <mergeCell ref="N133:O133"/>
    <mergeCell ref="N134:O134"/>
    <mergeCell ref="N135:O135"/>
    <mergeCell ref="N136:O136"/>
    <mergeCell ref="N137:O137"/>
    <mergeCell ref="N138:O138"/>
    <mergeCell ref="N139:O139"/>
    <mergeCell ref="N140:O140"/>
    <mergeCell ref="N141:O141"/>
    <mergeCell ref="N142:O142"/>
    <mergeCell ref="N143:O143"/>
    <mergeCell ref="N144:O144"/>
    <mergeCell ref="N145:O145"/>
    <mergeCell ref="N146:O146"/>
    <mergeCell ref="N147:O147"/>
    <mergeCell ref="N148:O148"/>
    <mergeCell ref="N149:O149"/>
    <mergeCell ref="N150:O150"/>
    <mergeCell ref="N151:O151"/>
    <mergeCell ref="N152:O152"/>
    <mergeCell ref="N153:O153"/>
    <mergeCell ref="N154:O154"/>
    <mergeCell ref="N155:O155"/>
    <mergeCell ref="N156:O156"/>
    <mergeCell ref="N157:O157"/>
    <mergeCell ref="N158:O158"/>
    <mergeCell ref="N159:O159"/>
    <mergeCell ref="N160:O160"/>
    <mergeCell ref="N161:O161"/>
    <mergeCell ref="N162:O162"/>
    <mergeCell ref="N163:O163"/>
    <mergeCell ref="N164:O164"/>
    <mergeCell ref="N165:O165"/>
    <mergeCell ref="N166:O166"/>
    <mergeCell ref="N167:O167"/>
    <mergeCell ref="N168:O168"/>
    <mergeCell ref="N169:O169"/>
    <mergeCell ref="N170:O170"/>
    <mergeCell ref="N171:O171"/>
    <mergeCell ref="N172:O172"/>
    <mergeCell ref="N173:O173"/>
    <mergeCell ref="N174:O174"/>
    <mergeCell ref="N175:O175"/>
    <mergeCell ref="N176:O176"/>
    <mergeCell ref="N177:O177"/>
    <mergeCell ref="N178:O178"/>
    <mergeCell ref="N179:O179"/>
    <mergeCell ref="N180:O180"/>
    <mergeCell ref="N181:O181"/>
    <mergeCell ref="N182:O182"/>
    <mergeCell ref="N183:O183"/>
    <mergeCell ref="N184:O184"/>
    <mergeCell ref="N185:O185"/>
    <mergeCell ref="N186:O186"/>
    <mergeCell ref="N187:O187"/>
    <mergeCell ref="N188:O188"/>
    <mergeCell ref="N189:O189"/>
    <mergeCell ref="N190:O190"/>
    <mergeCell ref="N191:O191"/>
    <mergeCell ref="N192:O192"/>
    <mergeCell ref="N193:O193"/>
    <mergeCell ref="N194:O194"/>
    <mergeCell ref="N195:O195"/>
    <mergeCell ref="N196:O196"/>
    <mergeCell ref="N197:O197"/>
    <mergeCell ref="N198:O198"/>
    <mergeCell ref="N199:O199"/>
    <mergeCell ref="N200:O200"/>
    <mergeCell ref="N201:O201"/>
    <mergeCell ref="N202:O202"/>
    <mergeCell ref="N203:O203"/>
    <mergeCell ref="N204:O204"/>
    <mergeCell ref="N205:O205"/>
    <mergeCell ref="N206:O206"/>
    <mergeCell ref="N207:O207"/>
    <mergeCell ref="N208:O208"/>
    <mergeCell ref="N209:O209"/>
    <mergeCell ref="N210:O210"/>
    <mergeCell ref="N211:O211"/>
    <mergeCell ref="N212:O212"/>
    <mergeCell ref="N213:O213"/>
    <mergeCell ref="N214:O214"/>
    <mergeCell ref="N215:O215"/>
    <mergeCell ref="N216:O216"/>
    <mergeCell ref="N217:O217"/>
    <mergeCell ref="N218:O218"/>
    <mergeCell ref="N219:O219"/>
    <mergeCell ref="N220:O220"/>
    <mergeCell ref="N221:O221"/>
    <mergeCell ref="N222:O222"/>
    <mergeCell ref="N223:O223"/>
    <mergeCell ref="N224:O224"/>
    <mergeCell ref="N225:O225"/>
    <mergeCell ref="N226:O226"/>
    <mergeCell ref="N227:O227"/>
    <mergeCell ref="N228:O228"/>
    <mergeCell ref="N229:O229"/>
    <mergeCell ref="N230:O230"/>
    <mergeCell ref="N231:O231"/>
    <mergeCell ref="N232:O232"/>
    <mergeCell ref="N233:O233"/>
    <mergeCell ref="N234:O234"/>
    <mergeCell ref="N235:O235"/>
    <mergeCell ref="N236:O236"/>
    <mergeCell ref="N237:O237"/>
    <mergeCell ref="N238:O238"/>
    <mergeCell ref="N239:O239"/>
    <mergeCell ref="N240:O240"/>
    <mergeCell ref="N241:O241"/>
    <mergeCell ref="N242:O242"/>
    <mergeCell ref="N243:O243"/>
    <mergeCell ref="N244:O244"/>
    <mergeCell ref="N245:O245"/>
    <mergeCell ref="N246:O246"/>
    <mergeCell ref="N247:O247"/>
    <mergeCell ref="N248:O248"/>
    <mergeCell ref="N249:O249"/>
    <mergeCell ref="N250:O250"/>
    <mergeCell ref="N251:O251"/>
    <mergeCell ref="N252:O252"/>
    <mergeCell ref="N253:O253"/>
    <mergeCell ref="N254:O254"/>
    <mergeCell ref="N255:O255"/>
    <mergeCell ref="N256:O256"/>
    <mergeCell ref="N257:O257"/>
    <mergeCell ref="N258:O258"/>
    <mergeCell ref="N259:O259"/>
    <mergeCell ref="N260:O260"/>
    <mergeCell ref="N261:O261"/>
    <mergeCell ref="N262:O262"/>
    <mergeCell ref="N263:O263"/>
    <mergeCell ref="N264:O264"/>
    <mergeCell ref="N265:O265"/>
    <mergeCell ref="N266:O266"/>
    <mergeCell ref="N267:O267"/>
    <mergeCell ref="N268:O268"/>
    <mergeCell ref="N269:O269"/>
    <mergeCell ref="N270:O270"/>
    <mergeCell ref="N271:O271"/>
    <mergeCell ref="N272:O272"/>
    <mergeCell ref="N273:O273"/>
    <mergeCell ref="N274:O274"/>
    <mergeCell ref="N275:O275"/>
    <mergeCell ref="N276:O276"/>
    <mergeCell ref="N277:O277"/>
    <mergeCell ref="N278:O278"/>
    <mergeCell ref="N279:O279"/>
    <mergeCell ref="N280:O280"/>
    <mergeCell ref="N281:O281"/>
    <mergeCell ref="N282:O282"/>
    <mergeCell ref="N283:O283"/>
    <mergeCell ref="N284:O284"/>
    <mergeCell ref="N285:O285"/>
    <mergeCell ref="N286:O286"/>
    <mergeCell ref="N287:O287"/>
    <mergeCell ref="N288:O288"/>
    <mergeCell ref="N289:O289"/>
    <mergeCell ref="N290:O290"/>
    <mergeCell ref="N291:O291"/>
    <mergeCell ref="N292:O292"/>
    <mergeCell ref="N293:O293"/>
    <mergeCell ref="N294:O294"/>
    <mergeCell ref="N295:O295"/>
    <mergeCell ref="N296:O296"/>
    <mergeCell ref="N297:O297"/>
    <mergeCell ref="N298:O298"/>
    <mergeCell ref="N299:O299"/>
    <mergeCell ref="N300:O300"/>
    <mergeCell ref="N301:O301"/>
    <mergeCell ref="N302:O302"/>
    <mergeCell ref="N303:O303"/>
    <mergeCell ref="N304:O304"/>
    <mergeCell ref="N305:O305"/>
    <mergeCell ref="N306:O306"/>
    <mergeCell ref="N307:O307"/>
    <mergeCell ref="N308:O308"/>
    <mergeCell ref="N309:O309"/>
    <mergeCell ref="N310:O310"/>
    <mergeCell ref="N311:O311"/>
    <mergeCell ref="N312:O312"/>
    <mergeCell ref="N313:O313"/>
    <mergeCell ref="N314:O314"/>
    <mergeCell ref="N315:O315"/>
    <mergeCell ref="N316:O316"/>
    <mergeCell ref="N317:O317"/>
    <mergeCell ref="N318:O318"/>
    <mergeCell ref="N319:O319"/>
    <mergeCell ref="N320:O320"/>
    <mergeCell ref="N321:O321"/>
    <mergeCell ref="N322:O322"/>
    <mergeCell ref="N323:O323"/>
    <mergeCell ref="N324:O324"/>
    <mergeCell ref="N325:O325"/>
    <mergeCell ref="N326:O326"/>
    <mergeCell ref="N327:O327"/>
    <mergeCell ref="N328:O328"/>
    <mergeCell ref="N329:O329"/>
    <mergeCell ref="N330:O330"/>
    <mergeCell ref="N331:O331"/>
    <mergeCell ref="N332:O332"/>
    <mergeCell ref="N333:O333"/>
    <mergeCell ref="N334:O334"/>
    <mergeCell ref="N335:O335"/>
    <mergeCell ref="N336:O336"/>
    <mergeCell ref="N337:O337"/>
    <mergeCell ref="N338:O338"/>
    <mergeCell ref="N339:O339"/>
    <mergeCell ref="N340:O340"/>
    <mergeCell ref="N341:O341"/>
    <mergeCell ref="N342:O342"/>
    <mergeCell ref="N343:O343"/>
    <mergeCell ref="N344:O344"/>
    <mergeCell ref="N345:O345"/>
    <mergeCell ref="N346:O346"/>
    <mergeCell ref="N347:O347"/>
    <mergeCell ref="N348:O348"/>
    <mergeCell ref="N349:O349"/>
    <mergeCell ref="N350:O350"/>
    <mergeCell ref="N351:O351"/>
    <mergeCell ref="N352:O352"/>
    <mergeCell ref="N353:O353"/>
    <mergeCell ref="N354:O354"/>
    <mergeCell ref="N355:O355"/>
    <mergeCell ref="N356:O356"/>
    <mergeCell ref="N357:O357"/>
    <mergeCell ref="N358:O358"/>
    <mergeCell ref="N359:O359"/>
    <mergeCell ref="N360:O360"/>
    <mergeCell ref="N361:O361"/>
    <mergeCell ref="N362:O362"/>
    <mergeCell ref="N363:O363"/>
    <mergeCell ref="N364:O364"/>
    <mergeCell ref="N365:O365"/>
    <mergeCell ref="N366:O366"/>
    <mergeCell ref="N367:O367"/>
    <mergeCell ref="N368:O368"/>
    <mergeCell ref="N369:O369"/>
    <mergeCell ref="N370:O370"/>
    <mergeCell ref="N371:O371"/>
    <mergeCell ref="N372:O372"/>
    <mergeCell ref="N373:O373"/>
    <mergeCell ref="N374:O374"/>
    <mergeCell ref="N375:O375"/>
    <mergeCell ref="N376:O376"/>
    <mergeCell ref="N377:O377"/>
    <mergeCell ref="N378:O378"/>
    <mergeCell ref="N379:O379"/>
  </mergeCells>
  <conditionalFormatting sqref="L5:S379">
    <cfRule type="expression" dxfId="0" priority="1">
      <formula>$L5&lt;&gt;""</formula>
    </cfRule>
  </conditionalFormatting>
  <dataValidations count="4">
    <dataValidation type="list" allowBlank="1" showInputMessage="1" showErrorMessage="1" sqref="Y1 C2">
      <formula1>姓名</formula1>
    </dataValidation>
    <dataValidation type="list" allowBlank="1" showInputMessage="1" showErrorMessage="1" sqref="M2 O2">
      <formula1>员工信息表!$P$3:$P$14</formula1>
    </dataValidation>
    <dataValidation type="list" allowBlank="1" showInputMessage="1" showErrorMessage="1" sqref="L3 P3">
      <formula1>借款方式</formula1>
    </dataValidation>
    <dataValidation type="list" allowBlank="1" showInputMessage="1" showErrorMessage="1" sqref="O3">
      <formula1>月份</formula1>
    </dataValidation>
  </dataValidations>
  <printOptions horizontalCentered="1"/>
  <pageMargins left="0.393055555555556" right="0.393055555555556" top="0.393055555555556" bottom="0.393055555555556" header="0" footer="0"/>
  <pageSetup paperSize="9" fitToHeight="0" orientation="landscape" horizontalDpi="600"/>
  <headerFooter/>
  <ignoredErrors>
    <ignoredError sqref="I5:I16" formula="1"/>
  </ignoredError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O401"/>
  <sheetViews>
    <sheetView showGridLines="0" workbookViewId="0">
      <selection activeCell="A1" sqref="A1"/>
    </sheetView>
  </sheetViews>
  <sheetFormatPr defaultColWidth="8.89166666666667" defaultRowHeight="20" customHeight="1"/>
  <cols>
    <col min="1" max="1" width="18" style="63" customWidth="1"/>
    <col min="2" max="2" width="8.89166666666667" style="64" customWidth="1"/>
    <col min="3" max="4" width="10.5083333333333" style="65" customWidth="1"/>
    <col min="5" max="5" width="12.7583333333333" style="65" customWidth="1"/>
    <col min="6" max="41" width="10.5083333333333" style="65" customWidth="1"/>
    <col min="42" max="16384" width="8.89166666666667" style="49"/>
  </cols>
  <sheetData>
    <row r="1" s="49" customFormat="1" ht="53" customHeight="1" spans="1:41">
      <c r="A1" s="66"/>
      <c r="B1" s="67" t="s">
        <v>67</v>
      </c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82"/>
      <c r="P1" s="82"/>
      <c r="Q1" s="82"/>
      <c r="R1" s="82"/>
      <c r="S1" s="82"/>
      <c r="T1" s="82"/>
      <c r="U1" s="82"/>
      <c r="V1" s="82"/>
      <c r="W1" s="82"/>
      <c r="X1" s="82"/>
      <c r="Y1" s="82"/>
      <c r="Z1" s="82"/>
      <c r="AA1" s="82"/>
      <c r="AB1" s="82"/>
      <c r="AC1" s="82"/>
      <c r="AD1" s="82"/>
      <c r="AE1" s="82"/>
      <c r="AF1" s="82"/>
      <c r="AG1" s="82"/>
      <c r="AH1" s="82"/>
      <c r="AI1" s="82"/>
      <c r="AJ1" s="82"/>
      <c r="AK1" s="82"/>
      <c r="AL1" s="82"/>
      <c r="AM1" s="82"/>
      <c r="AN1" s="82"/>
      <c r="AO1" s="82"/>
    </row>
    <row r="2" s="62" customFormat="1" ht="25" customHeight="1" spans="1:41">
      <c r="A2" s="17" t="s">
        <v>68</v>
      </c>
      <c r="B2" s="68" t="s">
        <v>2</v>
      </c>
      <c r="C2" s="69" t="s">
        <v>69</v>
      </c>
      <c r="D2" s="70"/>
      <c r="E2" s="71"/>
      <c r="F2" s="72">
        <v>1</v>
      </c>
      <c r="G2" s="72"/>
      <c r="H2" s="72"/>
      <c r="I2" s="72">
        <v>2</v>
      </c>
      <c r="J2" s="72"/>
      <c r="K2" s="72"/>
      <c r="L2" s="72">
        <v>3</v>
      </c>
      <c r="M2" s="72"/>
      <c r="N2" s="72"/>
      <c r="O2" s="72">
        <v>4</v>
      </c>
      <c r="P2" s="72"/>
      <c r="Q2" s="72"/>
      <c r="R2" s="72">
        <v>5</v>
      </c>
      <c r="S2" s="72"/>
      <c r="T2" s="72"/>
      <c r="U2" s="72">
        <v>6</v>
      </c>
      <c r="V2" s="72"/>
      <c r="W2" s="72"/>
      <c r="X2" s="72">
        <v>7</v>
      </c>
      <c r="Y2" s="72"/>
      <c r="Z2" s="72"/>
      <c r="AA2" s="72">
        <v>8</v>
      </c>
      <c r="AB2" s="72"/>
      <c r="AC2" s="72"/>
      <c r="AD2" s="72">
        <v>9</v>
      </c>
      <c r="AE2" s="72"/>
      <c r="AF2" s="72"/>
      <c r="AG2" s="72">
        <v>10</v>
      </c>
      <c r="AH2" s="72"/>
      <c r="AI2" s="72"/>
      <c r="AJ2" s="72">
        <v>11</v>
      </c>
      <c r="AK2" s="72"/>
      <c r="AL2" s="72"/>
      <c r="AM2" s="72">
        <v>12</v>
      </c>
      <c r="AN2" s="72"/>
      <c r="AO2" s="72"/>
    </row>
    <row r="3" s="62" customFormat="1" ht="25" customHeight="1" spans="1:41">
      <c r="A3" s="19">
        <f>SUM(C4:C10000)</f>
        <v>87300</v>
      </c>
      <c r="B3" s="73"/>
      <c r="C3" s="74" t="s">
        <v>56</v>
      </c>
      <c r="D3" s="74" t="s">
        <v>70</v>
      </c>
      <c r="E3" s="74" t="s">
        <v>71</v>
      </c>
      <c r="F3" s="75" t="s">
        <v>56</v>
      </c>
      <c r="G3" s="75" t="s">
        <v>70</v>
      </c>
      <c r="H3" s="75" t="s">
        <v>71</v>
      </c>
      <c r="I3" s="75" t="s">
        <v>56</v>
      </c>
      <c r="J3" s="75" t="s">
        <v>70</v>
      </c>
      <c r="K3" s="75" t="s">
        <v>71</v>
      </c>
      <c r="L3" s="75" t="s">
        <v>56</v>
      </c>
      <c r="M3" s="75" t="s">
        <v>70</v>
      </c>
      <c r="N3" s="75" t="s">
        <v>71</v>
      </c>
      <c r="O3" s="75" t="s">
        <v>56</v>
      </c>
      <c r="P3" s="75" t="s">
        <v>70</v>
      </c>
      <c r="Q3" s="75" t="s">
        <v>71</v>
      </c>
      <c r="R3" s="75" t="s">
        <v>56</v>
      </c>
      <c r="S3" s="75" t="s">
        <v>70</v>
      </c>
      <c r="T3" s="75" t="s">
        <v>71</v>
      </c>
      <c r="U3" s="75" t="s">
        <v>56</v>
      </c>
      <c r="V3" s="75" t="s">
        <v>70</v>
      </c>
      <c r="W3" s="75" t="s">
        <v>71</v>
      </c>
      <c r="X3" s="75" t="s">
        <v>56</v>
      </c>
      <c r="Y3" s="75" t="s">
        <v>70</v>
      </c>
      <c r="Z3" s="75" t="s">
        <v>71</v>
      </c>
      <c r="AA3" s="75" t="s">
        <v>56</v>
      </c>
      <c r="AB3" s="75" t="s">
        <v>70</v>
      </c>
      <c r="AC3" s="75" t="s">
        <v>71</v>
      </c>
      <c r="AD3" s="75" t="s">
        <v>56</v>
      </c>
      <c r="AE3" s="75" t="s">
        <v>70</v>
      </c>
      <c r="AF3" s="75" t="s">
        <v>71</v>
      </c>
      <c r="AG3" s="75" t="s">
        <v>56</v>
      </c>
      <c r="AH3" s="75" t="s">
        <v>70</v>
      </c>
      <c r="AI3" s="75" t="s">
        <v>71</v>
      </c>
      <c r="AJ3" s="75" t="s">
        <v>56</v>
      </c>
      <c r="AK3" s="75" t="s">
        <v>70</v>
      </c>
      <c r="AL3" s="75" t="s">
        <v>71</v>
      </c>
      <c r="AM3" s="75" t="s">
        <v>56</v>
      </c>
      <c r="AN3" s="75" t="s">
        <v>70</v>
      </c>
      <c r="AO3" s="75" t="s">
        <v>71</v>
      </c>
    </row>
    <row r="4" customFormat="1" customHeight="1" spans="1:41">
      <c r="A4" s="17" t="s">
        <v>72</v>
      </c>
      <c r="B4" s="76" t="str">
        <f>IF(员工信息表!B3="","",员工信息表!B3)</f>
        <v>熊大</v>
      </c>
      <c r="C4" s="77">
        <f t="shared" ref="C4:C13" si="0">F4+I4+L4+O4+R4+U4+X4+AA4+AD4+AG4+AJ4+AM4</f>
        <v>87300</v>
      </c>
      <c r="D4" s="77">
        <f t="shared" ref="D4:D13" si="1">G4+J4+M4+P4+S4+V4+Y4+AB4+AE4+AH4+AK4+AN4</f>
        <v>700</v>
      </c>
      <c r="E4" s="77">
        <f t="shared" ref="E4:E13" si="2">C4-D4</f>
        <v>86600</v>
      </c>
      <c r="F4" s="78">
        <f>SUMIF('1月'!$C$4:$C$10000,$B4,'1月'!$J$4:$J$10000)</f>
        <v>7275</v>
      </c>
      <c r="G4" s="79">
        <f>SUMPRODUCT((借支明细表!$F$3:$F$10000=$B4)*(借支明细表!$D$3:$D$10000=F$2)*借支明细表!$H$3:$H$10000)</f>
        <v>0</v>
      </c>
      <c r="H4" s="80">
        <f>SUMIF('1月'!$C$4:$C$10000,$B4,'1月'!$L$4:$L$10000)</f>
        <v>7275</v>
      </c>
      <c r="I4" s="81">
        <f>SUMIF('2月'!$C$4:$C$10000,$B4,'2月'!$J$4:$J$10000)</f>
        <v>7275</v>
      </c>
      <c r="J4" s="79">
        <f>SUMPRODUCT((借支明细表!$F$3:$F$10000=$B4)*(借支明细表!$D$3:$D$10000=I$2)*借支明细表!$H$3:$H$10000)</f>
        <v>200</v>
      </c>
      <c r="K4" s="80">
        <f>SUMIF('2月'!$C$4:$C$10000,$B4,'2月'!$L$4:$L$10000)</f>
        <v>7075</v>
      </c>
      <c r="L4" s="81">
        <f>SUMIF('3月'!$C$4:$C$10000,$B4,'3月'!$J$4:$J$10000)</f>
        <v>7275</v>
      </c>
      <c r="M4" s="79">
        <f>SUMPRODUCT((借支明细表!$F$3:$F$10000=$B4)*(借支明细表!$D$3:$D$10000=L$2)*借支明细表!$H$3:$H$10000)</f>
        <v>500</v>
      </c>
      <c r="N4" s="80">
        <f>SUMIF('3月'!$C$4:$C$10000,$B4,'3月'!$L$4:$L$10000)</f>
        <v>6775</v>
      </c>
      <c r="O4" s="81">
        <f>SUMIF('4月'!$C$4:$C$10000,$B4,'4月'!$J$4:$J$10000)</f>
        <v>7275</v>
      </c>
      <c r="P4" s="79">
        <f>SUMPRODUCT((借支明细表!$F$3:$F$10000=$B4)*(借支明细表!$D$3:$D$10000=O$2)*借支明细表!$H$3:$H$10000)</f>
        <v>0</v>
      </c>
      <c r="Q4" s="80">
        <f>SUMIF('4月'!$C$4:$C$10000,$B4,'4月'!$L$4:$L$10000)</f>
        <v>7275</v>
      </c>
      <c r="R4" s="81">
        <f>SUMIF('5月'!$C$4:$C$10000,$B4,'5月'!$J$4:$J$10000)</f>
        <v>7275</v>
      </c>
      <c r="S4" s="79">
        <f>SUMPRODUCT((借支明细表!$F$3:$F$10000=$B4)*(借支明细表!$D$3:$D$10000=R$2)*借支明细表!$H$3:$H$10000)</f>
        <v>0</v>
      </c>
      <c r="T4" s="80">
        <f>SUMIF('5月'!$C$4:$C$10000,$B4,'5月'!$L$4:$L$10000)</f>
        <v>7275</v>
      </c>
      <c r="U4" s="81">
        <f>SUMIF('6月'!$C$4:$C$10000,$B4,'6月'!$J$4:$J$10000)</f>
        <v>7275</v>
      </c>
      <c r="V4" s="79">
        <f>SUMPRODUCT((借支明细表!$F$3:$F$10000=$B4)*(借支明细表!$D$3:$D$10000=U$2)*借支明细表!$H$3:$H$10000)</f>
        <v>0</v>
      </c>
      <c r="W4" s="80">
        <f>SUMIF('6月'!$C$4:$C$10000,$B4,'6月'!$L$4:$L$10000)</f>
        <v>7275</v>
      </c>
      <c r="X4" s="81">
        <f>SUMIF('7月'!$C$4:$C$10000,$B4,'7月'!$J$4:$J$10000)</f>
        <v>7275</v>
      </c>
      <c r="Y4" s="79">
        <f>SUMPRODUCT((借支明细表!$F$3:$F$10000=$B4)*(借支明细表!$D$3:$D$10000=X$2)*借支明细表!$H$3:$H$10000)</f>
        <v>0</v>
      </c>
      <c r="Z4" s="80">
        <f>SUMIF('7月'!$C$4:$C$10000,$B4,'7月'!$L$4:$L$10000)</f>
        <v>7275</v>
      </c>
      <c r="AA4" s="81">
        <f>SUMIF('8月'!$C$4:$C$10000,$B4,'8月'!$J$4:$J$10000)</f>
        <v>7275</v>
      </c>
      <c r="AB4" s="79">
        <f>SUMPRODUCT((借支明细表!$F$3:$F$10000=$B4)*(借支明细表!$D$3:$D$10000=AA$2)*借支明细表!$H$3:$H$10000)</f>
        <v>0</v>
      </c>
      <c r="AC4" s="80">
        <f>SUMIF('8月'!$C$4:$C$10000,$B4,'8月'!$L$4:$L$10000)</f>
        <v>7275</v>
      </c>
      <c r="AD4" s="81">
        <f>SUMIF('9月'!$C$4:$C$10000,$B4,'9月'!$J$4:$J$10000)</f>
        <v>7275</v>
      </c>
      <c r="AE4" s="79">
        <f>SUMPRODUCT((借支明细表!$F$3:$F$10000=$B4)*(借支明细表!$D$3:$D$10000=AD$2)*借支明细表!$H$3:$H$10000)</f>
        <v>0</v>
      </c>
      <c r="AF4" s="80">
        <f>SUMIF('9月'!$C$4:$C$10000,$B4,'9月'!$L$4:$L$10000)</f>
        <v>7275</v>
      </c>
      <c r="AG4" s="81">
        <f>SUMIF('10月'!$C$4:$C$10000,$B4,'10月'!$J$4:$J$10000)</f>
        <v>7275</v>
      </c>
      <c r="AH4" s="79">
        <f>SUMPRODUCT((借支明细表!$F$3:$F$10000=$B4)*(借支明细表!$D$3:$D$10000=AG$2)*借支明细表!$H$3:$H$10000)</f>
        <v>0</v>
      </c>
      <c r="AI4" s="80">
        <f>SUMIF('10月'!$C$4:$C$10000,$B4,'10月'!$L$4:$L$10000)</f>
        <v>7275</v>
      </c>
      <c r="AJ4" s="81">
        <f>SUMIF('11月'!$C$4:$C$10000,$B4,'11月'!$J$4:$J$10000)</f>
        <v>7275</v>
      </c>
      <c r="AK4" s="79">
        <f>SUMPRODUCT((借支明细表!$F$3:$F$10000=$B4)*(借支明细表!$D$3:$D$10000=AJ$2)*借支明细表!$H$3:$H$10000)</f>
        <v>0</v>
      </c>
      <c r="AL4" s="80">
        <f>SUMIF('11月'!$C$4:$C$10000,$B4,'11月'!$L$4:$L$10000)</f>
        <v>7275</v>
      </c>
      <c r="AM4" s="81">
        <f>SUMIF('12月'!$C$4:$C$10000,$B4,'12月'!$J$4:$J$10000)</f>
        <v>7275</v>
      </c>
      <c r="AN4" s="79">
        <f>SUMPRODUCT((借支明细表!$F$3:$F$10000=$B4)*(借支明细表!$D$3:$D$10000=AM$2)*借支明细表!$H$3:$H$10000)</f>
        <v>0</v>
      </c>
      <c r="AO4" s="80">
        <f>SUMIF('12月'!$C$4:$C$10000,$B4,'12月'!$L$4:$L$10000)</f>
        <v>7275</v>
      </c>
    </row>
    <row r="5" customFormat="1" customHeight="1" spans="1:41">
      <c r="A5" s="22">
        <f>SUM(D4:D10000)</f>
        <v>1750</v>
      </c>
      <c r="B5" s="76" t="str">
        <f>IF(员工信息表!B4="","",员工信息表!B4)</f>
        <v>熊二</v>
      </c>
      <c r="C5" s="77">
        <f t="shared" si="0"/>
        <v>0</v>
      </c>
      <c r="D5" s="77">
        <f t="shared" si="1"/>
        <v>250</v>
      </c>
      <c r="E5" s="77">
        <f t="shared" si="2"/>
        <v>-250</v>
      </c>
      <c r="F5" s="78">
        <f>SUMIF('1月'!$C$4:$C$10000,$B5,'1月'!$J$4:$J$10000)</f>
        <v>0</v>
      </c>
      <c r="G5" s="79">
        <f>SUMPRODUCT((借支明细表!$F$3:$F$10000=$B5)*(借支明细表!$D$3:$D$10000=F$2)*借支明细表!$H$3:$H$10000)</f>
        <v>0</v>
      </c>
      <c r="H5" s="80">
        <f>SUMIF('1月'!$C$4:$C$10000,$B5,'1月'!$L$4:$L$10000)</f>
        <v>0</v>
      </c>
      <c r="I5" s="81">
        <f>SUMIF('2月'!$C$4:$C$10000,$B5,'2月'!$J$4:$J$10000)</f>
        <v>0</v>
      </c>
      <c r="J5" s="79">
        <f>SUMPRODUCT((借支明细表!$F$3:$F$10000=$B5)*(借支明细表!$D$3:$D$10000=I$2)*借支明细表!$H$3:$H$10000)</f>
        <v>0</v>
      </c>
      <c r="K5" s="80">
        <f>SUMIF('2月'!$C$4:$C$10000,$B5,'2月'!$L$4:$L$10000)</f>
        <v>0</v>
      </c>
      <c r="L5" s="81">
        <f>SUMIF('3月'!$C$4:$C$10000,$B5,'3月'!$J$4:$J$10000)</f>
        <v>0</v>
      </c>
      <c r="M5" s="79">
        <f>SUMPRODUCT((借支明细表!$F$3:$F$10000=$B5)*(借支明细表!$D$3:$D$10000=L$2)*借支明细表!$H$3:$H$10000)</f>
        <v>0</v>
      </c>
      <c r="N5" s="80">
        <f>SUMIF('3月'!$C$4:$C$10000,$B5,'3月'!$L$4:$L$10000)</f>
        <v>0</v>
      </c>
      <c r="O5" s="81">
        <f>SUMIF('4月'!$C$4:$C$10000,$B5,'4月'!$J$4:$J$10000)</f>
        <v>0</v>
      </c>
      <c r="P5" s="79">
        <f>SUMPRODUCT((借支明细表!$F$3:$F$10000=$B5)*(借支明细表!$D$3:$D$10000=O$2)*借支明细表!$H$3:$H$10000)</f>
        <v>250</v>
      </c>
      <c r="Q5" s="80">
        <f>SUMIF('4月'!$C$4:$C$10000,$B5,'4月'!$L$4:$L$10000)</f>
        <v>0</v>
      </c>
      <c r="R5" s="81">
        <f>SUMIF('5月'!$C$4:$C$10000,$B5,'5月'!$J$4:$J$10000)</f>
        <v>0</v>
      </c>
      <c r="S5" s="79">
        <f>SUMPRODUCT((借支明细表!$F$3:$F$10000=$B5)*(借支明细表!$D$3:$D$10000=R$2)*借支明细表!$H$3:$H$10000)</f>
        <v>0</v>
      </c>
      <c r="T5" s="80">
        <f>SUMIF('5月'!$C$4:$C$10000,$B5,'5月'!$L$4:$L$10000)</f>
        <v>0</v>
      </c>
      <c r="U5" s="81">
        <f>SUMIF('6月'!$C$4:$C$10000,$B5,'6月'!$J$4:$J$10000)</f>
        <v>0</v>
      </c>
      <c r="V5" s="79">
        <f>SUMPRODUCT((借支明细表!$F$3:$F$10000=$B5)*(借支明细表!$D$3:$D$10000=U$2)*借支明细表!$H$3:$H$10000)</f>
        <v>0</v>
      </c>
      <c r="W5" s="80">
        <f>SUMIF('6月'!$C$4:$C$10000,$B5,'6月'!$L$4:$L$10000)</f>
        <v>0</v>
      </c>
      <c r="X5" s="81">
        <f>SUMIF('7月'!$C$4:$C$10000,$B5,'7月'!$J$4:$J$10000)</f>
        <v>0</v>
      </c>
      <c r="Y5" s="79">
        <f>SUMPRODUCT((借支明细表!$F$3:$F$10000=$B5)*(借支明细表!$D$3:$D$10000=X$2)*借支明细表!$H$3:$H$10000)</f>
        <v>0</v>
      </c>
      <c r="Z5" s="80">
        <f>SUMIF('7月'!$C$4:$C$10000,$B5,'7月'!$L$4:$L$10000)</f>
        <v>0</v>
      </c>
      <c r="AA5" s="81">
        <f>SUMIF('8月'!$C$4:$C$10000,$B5,'8月'!$J$4:$J$10000)</f>
        <v>0</v>
      </c>
      <c r="AB5" s="79">
        <f>SUMPRODUCT((借支明细表!$F$3:$F$10000=$B5)*(借支明细表!$D$3:$D$10000=AA$2)*借支明细表!$H$3:$H$10000)</f>
        <v>0</v>
      </c>
      <c r="AC5" s="80">
        <f>SUMIF('8月'!$C$4:$C$10000,$B5,'8月'!$L$4:$L$10000)</f>
        <v>0</v>
      </c>
      <c r="AD5" s="81">
        <f>SUMIF('9月'!$C$4:$C$10000,$B5,'9月'!$J$4:$J$10000)</f>
        <v>0</v>
      </c>
      <c r="AE5" s="79">
        <f>SUMPRODUCT((借支明细表!$F$3:$F$10000=$B5)*(借支明细表!$D$3:$D$10000=AD$2)*借支明细表!$H$3:$H$10000)</f>
        <v>0</v>
      </c>
      <c r="AF5" s="80">
        <f>SUMIF('9月'!$C$4:$C$10000,$B5,'9月'!$L$4:$L$10000)</f>
        <v>0</v>
      </c>
      <c r="AG5" s="81">
        <f>SUMIF('10月'!$C$4:$C$10000,$B5,'10月'!$J$4:$J$10000)</f>
        <v>0</v>
      </c>
      <c r="AH5" s="79">
        <f>SUMPRODUCT((借支明细表!$F$3:$F$10000=$B5)*(借支明细表!$D$3:$D$10000=AG$2)*借支明细表!$H$3:$H$10000)</f>
        <v>0</v>
      </c>
      <c r="AI5" s="80">
        <f>SUMIF('10月'!$C$4:$C$10000,$B5,'10月'!$L$4:$L$10000)</f>
        <v>0</v>
      </c>
      <c r="AJ5" s="81">
        <f>SUMIF('11月'!$C$4:$C$10000,$B5,'11月'!$J$4:$J$10000)</f>
        <v>0</v>
      </c>
      <c r="AK5" s="79">
        <f>SUMPRODUCT((借支明细表!$F$3:$F$10000=$B5)*(借支明细表!$D$3:$D$10000=AJ$2)*借支明细表!$H$3:$H$10000)</f>
        <v>0</v>
      </c>
      <c r="AL5" s="80">
        <f>SUMIF('11月'!$C$4:$C$10000,$B5,'11月'!$L$4:$L$10000)</f>
        <v>0</v>
      </c>
      <c r="AM5" s="81">
        <f>SUMIF('12月'!$C$4:$C$10000,$B5,'12月'!$J$4:$J$10000)</f>
        <v>0</v>
      </c>
      <c r="AN5" s="79">
        <f>SUMPRODUCT((借支明细表!$F$3:$F$10000=$B5)*(借支明细表!$D$3:$D$10000=AM$2)*借支明细表!$H$3:$H$10000)</f>
        <v>0</v>
      </c>
      <c r="AO5" s="80">
        <f>SUMIF('12月'!$C$4:$C$10000,$B5,'12月'!$L$4:$L$10000)</f>
        <v>0</v>
      </c>
    </row>
    <row r="6" customFormat="1" customHeight="1" spans="1:41">
      <c r="A6" s="17" t="s">
        <v>73</v>
      </c>
      <c r="B6" s="76" t="str">
        <f>IF(员工信息表!B5="","",员工信息表!B5)</f>
        <v>光头强</v>
      </c>
      <c r="C6" s="77">
        <f t="shared" si="0"/>
        <v>0</v>
      </c>
      <c r="D6" s="77">
        <f t="shared" si="1"/>
        <v>300</v>
      </c>
      <c r="E6" s="77">
        <f t="shared" si="2"/>
        <v>-300</v>
      </c>
      <c r="F6" s="78">
        <f>SUMIF('1月'!$C$4:$C$10000,$B6,'1月'!$J$4:$J$10000)</f>
        <v>0</v>
      </c>
      <c r="G6" s="79">
        <f>SUMPRODUCT((借支明细表!$F$3:$F$10000=$B6)*(借支明细表!$D$3:$D$10000=F$2)*借支明细表!$H$3:$H$10000)</f>
        <v>0</v>
      </c>
      <c r="H6" s="80">
        <f>SUMIF('1月'!$C$4:$C$10000,$B6,'1月'!$L$4:$L$10000)</f>
        <v>0</v>
      </c>
      <c r="I6" s="81">
        <f>SUMIF('2月'!$C$4:$C$10000,$B6,'2月'!$J$4:$J$10000)</f>
        <v>0</v>
      </c>
      <c r="J6" s="79">
        <f>SUMPRODUCT((借支明细表!$F$3:$F$10000=$B6)*(借支明细表!$D$3:$D$10000=I$2)*借支明细表!$H$3:$H$10000)</f>
        <v>0</v>
      </c>
      <c r="K6" s="80">
        <f>SUMIF('2月'!$C$4:$C$10000,$B6,'2月'!$L$4:$L$10000)</f>
        <v>0</v>
      </c>
      <c r="L6" s="81">
        <f>SUMIF('3月'!$C$4:$C$10000,$B6,'3月'!$J$4:$J$10000)</f>
        <v>0</v>
      </c>
      <c r="M6" s="79">
        <f>SUMPRODUCT((借支明细表!$F$3:$F$10000=$B6)*(借支明细表!$D$3:$D$10000=L$2)*借支明细表!$H$3:$H$10000)</f>
        <v>0</v>
      </c>
      <c r="N6" s="80">
        <f>SUMIF('3月'!$C$4:$C$10000,$B6,'3月'!$L$4:$L$10000)</f>
        <v>0</v>
      </c>
      <c r="O6" s="81">
        <f>SUMIF('4月'!$C$4:$C$10000,$B6,'4月'!$J$4:$J$10000)</f>
        <v>0</v>
      </c>
      <c r="P6" s="79">
        <f>SUMPRODUCT((借支明细表!$F$3:$F$10000=$B6)*(借支明细表!$D$3:$D$10000=O$2)*借支明细表!$H$3:$H$10000)</f>
        <v>0</v>
      </c>
      <c r="Q6" s="80">
        <f>SUMIF('4月'!$C$4:$C$10000,$B6,'4月'!$L$4:$L$10000)</f>
        <v>0</v>
      </c>
      <c r="R6" s="81">
        <f>SUMIF('5月'!$C$4:$C$10000,$B6,'5月'!$J$4:$J$10000)</f>
        <v>0</v>
      </c>
      <c r="S6" s="79">
        <f>SUMPRODUCT((借支明细表!$F$3:$F$10000=$B6)*(借支明细表!$D$3:$D$10000=R$2)*借支明细表!$H$3:$H$10000)</f>
        <v>300</v>
      </c>
      <c r="T6" s="80">
        <f>SUMIF('5月'!$C$4:$C$10000,$B6,'5月'!$L$4:$L$10000)</f>
        <v>0</v>
      </c>
      <c r="U6" s="81">
        <f>SUMIF('6月'!$C$4:$C$10000,$B6,'6月'!$J$4:$J$10000)</f>
        <v>0</v>
      </c>
      <c r="V6" s="79">
        <f>SUMPRODUCT((借支明细表!$F$3:$F$10000=$B6)*(借支明细表!$D$3:$D$10000=U$2)*借支明细表!$H$3:$H$10000)</f>
        <v>0</v>
      </c>
      <c r="W6" s="80">
        <f>SUMIF('6月'!$C$4:$C$10000,$B6,'6月'!$L$4:$L$10000)</f>
        <v>0</v>
      </c>
      <c r="X6" s="81">
        <f>SUMIF('7月'!$C$4:$C$10000,$B6,'7月'!$J$4:$J$10000)</f>
        <v>0</v>
      </c>
      <c r="Y6" s="79">
        <f>SUMPRODUCT((借支明细表!$F$3:$F$10000=$B6)*(借支明细表!$D$3:$D$10000=X$2)*借支明细表!$H$3:$H$10000)</f>
        <v>0</v>
      </c>
      <c r="Z6" s="80">
        <f>SUMIF('7月'!$C$4:$C$10000,$B6,'7月'!$L$4:$L$10000)</f>
        <v>0</v>
      </c>
      <c r="AA6" s="81">
        <f>SUMIF('8月'!$C$4:$C$10000,$B6,'8月'!$J$4:$J$10000)</f>
        <v>0</v>
      </c>
      <c r="AB6" s="79">
        <f>SUMPRODUCT((借支明细表!$F$3:$F$10000=$B6)*(借支明细表!$D$3:$D$10000=AA$2)*借支明细表!$H$3:$H$10000)</f>
        <v>0</v>
      </c>
      <c r="AC6" s="80">
        <f>SUMIF('8月'!$C$4:$C$10000,$B6,'8月'!$L$4:$L$10000)</f>
        <v>0</v>
      </c>
      <c r="AD6" s="81">
        <f>SUMIF('9月'!$C$4:$C$10000,$B6,'9月'!$J$4:$J$10000)</f>
        <v>0</v>
      </c>
      <c r="AE6" s="79">
        <f>SUMPRODUCT((借支明细表!$F$3:$F$10000=$B6)*(借支明细表!$D$3:$D$10000=AD$2)*借支明细表!$H$3:$H$10000)</f>
        <v>0</v>
      </c>
      <c r="AF6" s="80">
        <f>SUMIF('9月'!$C$4:$C$10000,$B6,'9月'!$L$4:$L$10000)</f>
        <v>0</v>
      </c>
      <c r="AG6" s="81">
        <f>SUMIF('10月'!$C$4:$C$10000,$B6,'10月'!$J$4:$J$10000)</f>
        <v>0</v>
      </c>
      <c r="AH6" s="79">
        <f>SUMPRODUCT((借支明细表!$F$3:$F$10000=$B6)*(借支明细表!$D$3:$D$10000=AG$2)*借支明细表!$H$3:$H$10000)</f>
        <v>0</v>
      </c>
      <c r="AI6" s="80">
        <f>SUMIF('10月'!$C$4:$C$10000,$B6,'10月'!$L$4:$L$10000)</f>
        <v>0</v>
      </c>
      <c r="AJ6" s="81">
        <f>SUMIF('11月'!$C$4:$C$10000,$B6,'11月'!$J$4:$J$10000)</f>
        <v>0</v>
      </c>
      <c r="AK6" s="79">
        <f>SUMPRODUCT((借支明细表!$F$3:$F$10000=$B6)*(借支明细表!$D$3:$D$10000=AJ$2)*借支明细表!$H$3:$H$10000)</f>
        <v>0</v>
      </c>
      <c r="AL6" s="80">
        <f>SUMIF('11月'!$C$4:$C$10000,$B6,'11月'!$L$4:$L$10000)</f>
        <v>0</v>
      </c>
      <c r="AM6" s="81">
        <f>SUMIF('12月'!$C$4:$C$10000,$B6,'12月'!$J$4:$J$10000)</f>
        <v>0</v>
      </c>
      <c r="AN6" s="79">
        <f>SUMPRODUCT((借支明细表!$F$3:$F$10000=$B6)*(借支明细表!$D$3:$D$10000=AM$2)*借支明细表!$H$3:$H$10000)</f>
        <v>0</v>
      </c>
      <c r="AO6" s="80">
        <f>SUMIF('12月'!$C$4:$C$10000,$B6,'12月'!$L$4:$L$10000)</f>
        <v>0</v>
      </c>
    </row>
    <row r="7" customFormat="1" customHeight="1" spans="1:41">
      <c r="A7" s="23">
        <f>SUM(E4:E10000)</f>
        <v>85550</v>
      </c>
      <c r="B7" s="76" t="str">
        <f>IF(员工信息表!B6="","",员工信息表!B6)</f>
        <v>小明</v>
      </c>
      <c r="C7" s="77">
        <f t="shared" si="0"/>
        <v>0</v>
      </c>
      <c r="D7" s="77">
        <f t="shared" si="1"/>
        <v>500</v>
      </c>
      <c r="E7" s="77">
        <f t="shared" si="2"/>
        <v>-500</v>
      </c>
      <c r="F7" s="78">
        <f>SUMIF('1月'!$C$4:$C$10000,$B7,'1月'!$J$4:$J$10000)</f>
        <v>0</v>
      </c>
      <c r="G7" s="79">
        <f>SUMPRODUCT((借支明细表!$F$3:$F$10000=$B7)*(借支明细表!$D$3:$D$10000=F$2)*借支明细表!$H$3:$H$10000)</f>
        <v>0</v>
      </c>
      <c r="H7" s="80">
        <f>SUMIF('1月'!$C$4:$C$10000,$B7,'1月'!$L$4:$L$10000)</f>
        <v>0</v>
      </c>
      <c r="I7" s="81">
        <f>SUMIF('2月'!$C$4:$C$10000,$B7,'2月'!$J$4:$J$10000)</f>
        <v>0</v>
      </c>
      <c r="J7" s="79">
        <f>SUMPRODUCT((借支明细表!$F$3:$F$10000=$B7)*(借支明细表!$D$3:$D$10000=I$2)*借支明细表!$H$3:$H$10000)</f>
        <v>0</v>
      </c>
      <c r="K7" s="80">
        <f>SUMIF('2月'!$C$4:$C$10000,$B7,'2月'!$L$4:$L$10000)</f>
        <v>0</v>
      </c>
      <c r="L7" s="81">
        <f>SUMIF('3月'!$C$4:$C$10000,$B7,'3月'!$J$4:$J$10000)</f>
        <v>0</v>
      </c>
      <c r="M7" s="79">
        <f>SUMPRODUCT((借支明细表!$F$3:$F$10000=$B7)*(借支明细表!$D$3:$D$10000=L$2)*借支明细表!$H$3:$H$10000)</f>
        <v>0</v>
      </c>
      <c r="N7" s="80">
        <f>SUMIF('3月'!$C$4:$C$10000,$B7,'3月'!$L$4:$L$10000)</f>
        <v>0</v>
      </c>
      <c r="O7" s="81">
        <f>SUMIF('4月'!$C$4:$C$10000,$B7,'4月'!$J$4:$J$10000)</f>
        <v>0</v>
      </c>
      <c r="P7" s="79">
        <f>SUMPRODUCT((借支明细表!$F$3:$F$10000=$B7)*(借支明细表!$D$3:$D$10000=O$2)*借支明细表!$H$3:$H$10000)</f>
        <v>0</v>
      </c>
      <c r="Q7" s="80">
        <f>SUMIF('4月'!$C$4:$C$10000,$B7,'4月'!$L$4:$L$10000)</f>
        <v>0</v>
      </c>
      <c r="R7" s="81">
        <f>SUMIF('5月'!$C$4:$C$10000,$B7,'5月'!$J$4:$J$10000)</f>
        <v>0</v>
      </c>
      <c r="S7" s="79">
        <f>SUMPRODUCT((借支明细表!$F$3:$F$10000=$B7)*(借支明细表!$D$3:$D$10000=R$2)*借支明细表!$H$3:$H$10000)</f>
        <v>0</v>
      </c>
      <c r="T7" s="80">
        <f>SUMIF('5月'!$C$4:$C$10000,$B7,'5月'!$L$4:$L$10000)</f>
        <v>0</v>
      </c>
      <c r="U7" s="81">
        <f>SUMIF('6月'!$C$4:$C$10000,$B7,'6月'!$J$4:$J$10000)</f>
        <v>0</v>
      </c>
      <c r="V7" s="79">
        <f>SUMPRODUCT((借支明细表!$F$3:$F$10000=$B7)*(借支明细表!$D$3:$D$10000=U$2)*借支明细表!$H$3:$H$10000)</f>
        <v>500</v>
      </c>
      <c r="W7" s="80">
        <f>SUMIF('6月'!$C$4:$C$10000,$B7,'6月'!$L$4:$L$10000)</f>
        <v>0</v>
      </c>
      <c r="X7" s="81">
        <f>SUMIF('7月'!$C$4:$C$10000,$B7,'7月'!$J$4:$J$10000)</f>
        <v>0</v>
      </c>
      <c r="Y7" s="79">
        <f>SUMPRODUCT((借支明细表!$F$3:$F$10000=$B7)*(借支明细表!$D$3:$D$10000=X$2)*借支明细表!$H$3:$H$10000)</f>
        <v>0</v>
      </c>
      <c r="Z7" s="80">
        <f>SUMIF('7月'!$C$4:$C$10000,$B7,'7月'!$L$4:$L$10000)</f>
        <v>0</v>
      </c>
      <c r="AA7" s="81">
        <f>SUMIF('8月'!$C$4:$C$10000,$B7,'8月'!$J$4:$J$10000)</f>
        <v>0</v>
      </c>
      <c r="AB7" s="79">
        <f>SUMPRODUCT((借支明细表!$F$3:$F$10000=$B7)*(借支明细表!$D$3:$D$10000=AA$2)*借支明细表!$H$3:$H$10000)</f>
        <v>0</v>
      </c>
      <c r="AC7" s="80">
        <f>SUMIF('8月'!$C$4:$C$10000,$B7,'8月'!$L$4:$L$10000)</f>
        <v>0</v>
      </c>
      <c r="AD7" s="81">
        <f>SUMIF('9月'!$C$4:$C$10000,$B7,'9月'!$J$4:$J$10000)</f>
        <v>0</v>
      </c>
      <c r="AE7" s="79">
        <f>SUMPRODUCT((借支明细表!$F$3:$F$10000=$B7)*(借支明细表!$D$3:$D$10000=AD$2)*借支明细表!$H$3:$H$10000)</f>
        <v>0</v>
      </c>
      <c r="AF7" s="80">
        <f>SUMIF('9月'!$C$4:$C$10000,$B7,'9月'!$L$4:$L$10000)</f>
        <v>0</v>
      </c>
      <c r="AG7" s="81">
        <f>SUMIF('10月'!$C$4:$C$10000,$B7,'10月'!$J$4:$J$10000)</f>
        <v>0</v>
      </c>
      <c r="AH7" s="79">
        <f>SUMPRODUCT((借支明细表!$F$3:$F$10000=$B7)*(借支明细表!$D$3:$D$10000=AG$2)*借支明细表!$H$3:$H$10000)</f>
        <v>0</v>
      </c>
      <c r="AI7" s="80">
        <f>SUMIF('10月'!$C$4:$C$10000,$B7,'10月'!$L$4:$L$10000)</f>
        <v>0</v>
      </c>
      <c r="AJ7" s="81">
        <f>SUMIF('11月'!$C$4:$C$10000,$B7,'11月'!$J$4:$J$10000)</f>
        <v>0</v>
      </c>
      <c r="AK7" s="79">
        <f>SUMPRODUCT((借支明细表!$F$3:$F$10000=$B7)*(借支明细表!$D$3:$D$10000=AJ$2)*借支明细表!$H$3:$H$10000)</f>
        <v>0</v>
      </c>
      <c r="AL7" s="80">
        <f>SUMIF('11月'!$C$4:$C$10000,$B7,'11月'!$L$4:$L$10000)</f>
        <v>0</v>
      </c>
      <c r="AM7" s="81">
        <f>SUMIF('12月'!$C$4:$C$10000,$B7,'12月'!$J$4:$J$10000)</f>
        <v>0</v>
      </c>
      <c r="AN7" s="79">
        <f>SUMPRODUCT((借支明细表!$F$3:$F$10000=$B7)*(借支明细表!$D$3:$D$10000=AM$2)*借支明细表!$H$3:$H$10000)</f>
        <v>0</v>
      </c>
      <c r="AO7" s="80">
        <f>SUMIF('12月'!$C$4:$C$10000,$B7,'12月'!$L$4:$L$10000)</f>
        <v>0</v>
      </c>
    </row>
    <row r="8" customFormat="1" customHeight="1" spans="1:41">
      <c r="A8" s="37"/>
      <c r="B8" s="76" t="str">
        <f>IF(员工信息表!B7="","",员工信息表!B7)</f>
        <v/>
      </c>
      <c r="C8" s="77">
        <f t="shared" si="0"/>
        <v>0</v>
      </c>
      <c r="D8" s="77">
        <f t="shared" si="1"/>
        <v>0</v>
      </c>
      <c r="E8" s="77">
        <f t="shared" si="2"/>
        <v>0</v>
      </c>
      <c r="F8" s="78">
        <f>SUMIF('1月'!$C$4:$C$10000,$B8,'1月'!$J$4:$J$10000)</f>
        <v>0</v>
      </c>
      <c r="G8" s="79">
        <f>SUMPRODUCT((借支明细表!$F$3:$F$10000=$B8)*(借支明细表!$D$3:$D$10000=F$2)*借支明细表!$H$3:$H$10000)</f>
        <v>0</v>
      </c>
      <c r="H8" s="80">
        <f>SUMIF('1月'!$C$4:$C$10000,$B8,'1月'!$L$4:$L$10000)</f>
        <v>0</v>
      </c>
      <c r="I8" s="81">
        <f>SUMIF('2月'!$C$4:$C$10000,$B8,'2月'!$J$4:$J$10000)</f>
        <v>0</v>
      </c>
      <c r="J8" s="79">
        <f>SUMPRODUCT((借支明细表!$F$3:$F$10000=$B8)*(借支明细表!$D$3:$D$10000=I$2)*借支明细表!$H$3:$H$10000)</f>
        <v>0</v>
      </c>
      <c r="K8" s="80">
        <f>SUMIF('2月'!$C$4:$C$10000,$B8,'2月'!$L$4:$L$10000)</f>
        <v>0</v>
      </c>
      <c r="L8" s="81">
        <f>SUMIF('3月'!$C$4:$C$10000,$B8,'3月'!$J$4:$J$10000)</f>
        <v>0</v>
      </c>
      <c r="M8" s="79">
        <f>SUMPRODUCT((借支明细表!$F$3:$F$10000=$B8)*(借支明细表!$D$3:$D$10000=L$2)*借支明细表!$H$3:$H$10000)</f>
        <v>0</v>
      </c>
      <c r="N8" s="80">
        <f>SUMIF('3月'!$C$4:$C$10000,$B8,'3月'!$L$4:$L$10000)</f>
        <v>0</v>
      </c>
      <c r="O8" s="81">
        <f>SUMIF('4月'!$C$4:$C$10000,$B8,'4月'!$J$4:$J$10000)</f>
        <v>0</v>
      </c>
      <c r="P8" s="79">
        <f>SUMPRODUCT((借支明细表!$F$3:$F$10000=$B8)*(借支明细表!$D$3:$D$10000=O$2)*借支明细表!$H$3:$H$10000)</f>
        <v>0</v>
      </c>
      <c r="Q8" s="80">
        <f>SUMIF('4月'!$C$4:$C$10000,$B8,'4月'!$L$4:$L$10000)</f>
        <v>0</v>
      </c>
      <c r="R8" s="81">
        <f>SUMIF('5月'!$C$4:$C$10000,$B8,'5月'!$J$4:$J$10000)</f>
        <v>0</v>
      </c>
      <c r="S8" s="79">
        <f>SUMPRODUCT((借支明细表!$F$3:$F$10000=$B8)*(借支明细表!$D$3:$D$10000=R$2)*借支明细表!$H$3:$H$10000)</f>
        <v>0</v>
      </c>
      <c r="T8" s="80">
        <f>SUMIF('5月'!$C$4:$C$10000,$B8,'5月'!$L$4:$L$10000)</f>
        <v>0</v>
      </c>
      <c r="U8" s="81">
        <f>SUMIF('6月'!$C$4:$C$10000,$B8,'6月'!$J$4:$J$10000)</f>
        <v>0</v>
      </c>
      <c r="V8" s="79">
        <f>SUMPRODUCT((借支明细表!$F$3:$F$10000=$B8)*(借支明细表!$D$3:$D$10000=U$2)*借支明细表!$H$3:$H$10000)</f>
        <v>0</v>
      </c>
      <c r="W8" s="80">
        <f>SUMIF('6月'!$C$4:$C$10000,$B8,'6月'!$L$4:$L$10000)</f>
        <v>0</v>
      </c>
      <c r="X8" s="81">
        <f>SUMIF('7月'!$C$4:$C$10000,$B8,'7月'!$J$4:$J$10000)</f>
        <v>0</v>
      </c>
      <c r="Y8" s="79">
        <f>SUMPRODUCT((借支明细表!$F$3:$F$10000=$B8)*(借支明细表!$D$3:$D$10000=X$2)*借支明细表!$H$3:$H$10000)</f>
        <v>0</v>
      </c>
      <c r="Z8" s="80">
        <f>SUMIF('7月'!$C$4:$C$10000,$B8,'7月'!$L$4:$L$10000)</f>
        <v>0</v>
      </c>
      <c r="AA8" s="81">
        <f>SUMIF('8月'!$C$4:$C$10000,$B8,'8月'!$J$4:$J$10000)</f>
        <v>0</v>
      </c>
      <c r="AB8" s="79">
        <f>SUMPRODUCT((借支明细表!$F$3:$F$10000=$B8)*(借支明细表!$D$3:$D$10000=AA$2)*借支明细表!$H$3:$H$10000)</f>
        <v>0</v>
      </c>
      <c r="AC8" s="80">
        <f>SUMIF('8月'!$C$4:$C$10000,$B8,'8月'!$L$4:$L$10000)</f>
        <v>0</v>
      </c>
      <c r="AD8" s="81">
        <f>SUMIF('9月'!$C$4:$C$10000,$B8,'9月'!$J$4:$J$10000)</f>
        <v>0</v>
      </c>
      <c r="AE8" s="79">
        <f>SUMPRODUCT((借支明细表!$F$3:$F$10000=$B8)*(借支明细表!$D$3:$D$10000=AD$2)*借支明细表!$H$3:$H$10000)</f>
        <v>0</v>
      </c>
      <c r="AF8" s="80">
        <f>SUMIF('9月'!$C$4:$C$10000,$B8,'9月'!$L$4:$L$10000)</f>
        <v>0</v>
      </c>
      <c r="AG8" s="81">
        <f>SUMIF('10月'!$C$4:$C$10000,$B8,'10月'!$J$4:$J$10000)</f>
        <v>0</v>
      </c>
      <c r="AH8" s="79">
        <f>SUMPRODUCT((借支明细表!$F$3:$F$10000=$B8)*(借支明细表!$D$3:$D$10000=AG$2)*借支明细表!$H$3:$H$10000)</f>
        <v>0</v>
      </c>
      <c r="AI8" s="80">
        <f>SUMIF('10月'!$C$4:$C$10000,$B8,'10月'!$L$4:$L$10000)</f>
        <v>0</v>
      </c>
      <c r="AJ8" s="81">
        <f>SUMIF('11月'!$C$4:$C$10000,$B8,'11月'!$J$4:$J$10000)</f>
        <v>0</v>
      </c>
      <c r="AK8" s="79">
        <f>SUMPRODUCT((借支明细表!$F$3:$F$10000=$B8)*(借支明细表!$D$3:$D$10000=AJ$2)*借支明细表!$H$3:$H$10000)</f>
        <v>0</v>
      </c>
      <c r="AL8" s="80">
        <f>SUMIF('11月'!$C$4:$C$10000,$B8,'11月'!$L$4:$L$10000)</f>
        <v>0</v>
      </c>
      <c r="AM8" s="81">
        <f>SUMIF('12月'!$C$4:$C$10000,$B8,'12月'!$J$4:$J$10000)</f>
        <v>0</v>
      </c>
      <c r="AN8" s="79">
        <f>SUMPRODUCT((借支明细表!$F$3:$F$10000=$B8)*(借支明细表!$D$3:$D$10000=AM$2)*借支明细表!$H$3:$H$10000)</f>
        <v>0</v>
      </c>
      <c r="AO8" s="80">
        <f>SUMIF('12月'!$C$4:$C$10000,$B8,'12月'!$L$4:$L$10000)</f>
        <v>0</v>
      </c>
    </row>
    <row r="9" customFormat="1" customHeight="1" spans="1:41">
      <c r="A9" s="37"/>
      <c r="B9" s="76" t="str">
        <f>IF(员工信息表!B8="","",员工信息表!B8)</f>
        <v/>
      </c>
      <c r="C9" s="77">
        <f t="shared" si="0"/>
        <v>0</v>
      </c>
      <c r="D9" s="77">
        <f t="shared" si="1"/>
        <v>0</v>
      </c>
      <c r="E9" s="77">
        <f t="shared" si="2"/>
        <v>0</v>
      </c>
      <c r="F9" s="78">
        <f>SUMIF('1月'!$C$4:$C$10000,$B9,'1月'!$J$4:$J$10000)</f>
        <v>0</v>
      </c>
      <c r="G9" s="79">
        <f>SUMPRODUCT((借支明细表!$F$3:$F$10000=$B9)*(借支明细表!$D$3:$D$10000=F$2)*借支明细表!$H$3:$H$10000)</f>
        <v>0</v>
      </c>
      <c r="H9" s="80">
        <f>SUMIF('1月'!$C$4:$C$10000,$B9,'1月'!$L$4:$L$10000)</f>
        <v>0</v>
      </c>
      <c r="I9" s="81">
        <f>SUMIF('2月'!$C$4:$C$10000,$B9,'2月'!$J$4:$J$10000)</f>
        <v>0</v>
      </c>
      <c r="J9" s="79">
        <f>SUMPRODUCT((借支明细表!$F$3:$F$10000=$B9)*(借支明细表!$D$3:$D$10000=I$2)*借支明细表!$H$3:$H$10000)</f>
        <v>0</v>
      </c>
      <c r="K9" s="80">
        <f>SUMIF('2月'!$C$4:$C$10000,$B9,'2月'!$L$4:$L$10000)</f>
        <v>0</v>
      </c>
      <c r="L9" s="81">
        <f>SUMIF('3月'!$C$4:$C$10000,$B9,'3月'!$J$4:$J$10000)</f>
        <v>0</v>
      </c>
      <c r="M9" s="79">
        <f>SUMPRODUCT((借支明细表!$F$3:$F$10000=$B9)*(借支明细表!$D$3:$D$10000=L$2)*借支明细表!$H$3:$H$10000)</f>
        <v>0</v>
      </c>
      <c r="N9" s="80">
        <f>SUMIF('3月'!$C$4:$C$10000,$B9,'3月'!$L$4:$L$10000)</f>
        <v>0</v>
      </c>
      <c r="O9" s="81">
        <f>SUMIF('4月'!$C$4:$C$10000,$B9,'4月'!$J$4:$J$10000)</f>
        <v>0</v>
      </c>
      <c r="P9" s="79">
        <f>SUMPRODUCT((借支明细表!$F$3:$F$10000=$B9)*(借支明细表!$D$3:$D$10000=O$2)*借支明细表!$H$3:$H$10000)</f>
        <v>0</v>
      </c>
      <c r="Q9" s="80">
        <f>SUMIF('4月'!$C$4:$C$10000,$B9,'4月'!$L$4:$L$10000)</f>
        <v>0</v>
      </c>
      <c r="R9" s="81">
        <f>SUMIF('5月'!$C$4:$C$10000,$B9,'5月'!$J$4:$J$10000)</f>
        <v>0</v>
      </c>
      <c r="S9" s="79">
        <f>SUMPRODUCT((借支明细表!$F$3:$F$10000=$B9)*(借支明细表!$D$3:$D$10000=R$2)*借支明细表!$H$3:$H$10000)</f>
        <v>0</v>
      </c>
      <c r="T9" s="80">
        <f>SUMIF('5月'!$C$4:$C$10000,$B9,'5月'!$L$4:$L$10000)</f>
        <v>0</v>
      </c>
      <c r="U9" s="81">
        <f>SUMIF('6月'!$C$4:$C$10000,$B9,'6月'!$J$4:$J$10000)</f>
        <v>0</v>
      </c>
      <c r="V9" s="79">
        <f>SUMPRODUCT((借支明细表!$F$3:$F$10000=$B9)*(借支明细表!$D$3:$D$10000=U$2)*借支明细表!$H$3:$H$10000)</f>
        <v>0</v>
      </c>
      <c r="W9" s="80">
        <f>SUMIF('6月'!$C$4:$C$10000,$B9,'6月'!$L$4:$L$10000)</f>
        <v>0</v>
      </c>
      <c r="X9" s="81">
        <f>SUMIF('7月'!$C$4:$C$10000,$B9,'7月'!$J$4:$J$10000)</f>
        <v>0</v>
      </c>
      <c r="Y9" s="79">
        <f>SUMPRODUCT((借支明细表!$F$3:$F$10000=$B9)*(借支明细表!$D$3:$D$10000=X$2)*借支明细表!$H$3:$H$10000)</f>
        <v>0</v>
      </c>
      <c r="Z9" s="80">
        <f>SUMIF('7月'!$C$4:$C$10000,$B9,'7月'!$L$4:$L$10000)</f>
        <v>0</v>
      </c>
      <c r="AA9" s="81">
        <f>SUMIF('8月'!$C$4:$C$10000,$B9,'8月'!$J$4:$J$10000)</f>
        <v>0</v>
      </c>
      <c r="AB9" s="79">
        <f>SUMPRODUCT((借支明细表!$F$3:$F$10000=$B9)*(借支明细表!$D$3:$D$10000=AA$2)*借支明细表!$H$3:$H$10000)</f>
        <v>0</v>
      </c>
      <c r="AC9" s="80">
        <f>SUMIF('8月'!$C$4:$C$10000,$B9,'8月'!$L$4:$L$10000)</f>
        <v>0</v>
      </c>
      <c r="AD9" s="81">
        <f>SUMIF('9月'!$C$4:$C$10000,$B9,'9月'!$J$4:$J$10000)</f>
        <v>0</v>
      </c>
      <c r="AE9" s="79">
        <f>SUMPRODUCT((借支明细表!$F$3:$F$10000=$B9)*(借支明细表!$D$3:$D$10000=AD$2)*借支明细表!$H$3:$H$10000)</f>
        <v>0</v>
      </c>
      <c r="AF9" s="80">
        <f>SUMIF('9月'!$C$4:$C$10000,$B9,'9月'!$L$4:$L$10000)</f>
        <v>0</v>
      </c>
      <c r="AG9" s="81">
        <f>SUMIF('10月'!$C$4:$C$10000,$B9,'10月'!$J$4:$J$10000)</f>
        <v>0</v>
      </c>
      <c r="AH9" s="79">
        <f>SUMPRODUCT((借支明细表!$F$3:$F$10000=$B9)*(借支明细表!$D$3:$D$10000=AG$2)*借支明细表!$H$3:$H$10000)</f>
        <v>0</v>
      </c>
      <c r="AI9" s="80">
        <f>SUMIF('10月'!$C$4:$C$10000,$B9,'10月'!$L$4:$L$10000)</f>
        <v>0</v>
      </c>
      <c r="AJ9" s="81">
        <f>SUMIF('11月'!$C$4:$C$10000,$B9,'11月'!$J$4:$J$10000)</f>
        <v>0</v>
      </c>
      <c r="AK9" s="79">
        <f>SUMPRODUCT((借支明细表!$F$3:$F$10000=$B9)*(借支明细表!$D$3:$D$10000=AJ$2)*借支明细表!$H$3:$H$10000)</f>
        <v>0</v>
      </c>
      <c r="AL9" s="80">
        <f>SUMIF('11月'!$C$4:$C$10000,$B9,'11月'!$L$4:$L$10000)</f>
        <v>0</v>
      </c>
      <c r="AM9" s="81">
        <f>SUMIF('12月'!$C$4:$C$10000,$B9,'12月'!$J$4:$J$10000)</f>
        <v>0</v>
      </c>
      <c r="AN9" s="79">
        <f>SUMPRODUCT((借支明细表!$F$3:$F$10000=$B9)*(借支明细表!$D$3:$D$10000=AM$2)*借支明细表!$H$3:$H$10000)</f>
        <v>0</v>
      </c>
      <c r="AO9" s="80">
        <f>SUMIF('12月'!$C$4:$C$10000,$B9,'12月'!$L$4:$L$10000)</f>
        <v>0</v>
      </c>
    </row>
    <row r="10" customFormat="1" customHeight="1" spans="1:41">
      <c r="A10" s="37"/>
      <c r="B10" s="76" t="str">
        <f>IF(员工信息表!B9="","",员工信息表!B9)</f>
        <v/>
      </c>
      <c r="C10" s="77">
        <f t="shared" si="0"/>
        <v>0</v>
      </c>
      <c r="D10" s="77">
        <f t="shared" si="1"/>
        <v>0</v>
      </c>
      <c r="E10" s="77">
        <f t="shared" si="2"/>
        <v>0</v>
      </c>
      <c r="F10" s="78">
        <f>SUMIF('1月'!$C$4:$C$10000,$B10,'1月'!$J$4:$J$10000)</f>
        <v>0</v>
      </c>
      <c r="G10" s="79">
        <f>SUMPRODUCT((借支明细表!$F$3:$F$10000=$B10)*(借支明细表!$D$3:$D$10000=F$2)*借支明细表!$H$3:$H$10000)</f>
        <v>0</v>
      </c>
      <c r="H10" s="80">
        <f>SUMIF('1月'!$C$4:$C$10000,$B10,'1月'!$L$4:$L$10000)</f>
        <v>0</v>
      </c>
      <c r="I10" s="81">
        <f>SUMIF('2月'!$C$4:$C$10000,$B10,'2月'!$J$4:$J$10000)</f>
        <v>0</v>
      </c>
      <c r="J10" s="79">
        <f>SUMPRODUCT((借支明细表!$F$3:$F$10000=$B10)*(借支明细表!$D$3:$D$10000=I$2)*借支明细表!$H$3:$H$10000)</f>
        <v>0</v>
      </c>
      <c r="K10" s="80">
        <f>SUMIF('2月'!$C$4:$C$10000,$B10,'2月'!$L$4:$L$10000)</f>
        <v>0</v>
      </c>
      <c r="L10" s="81">
        <f>SUMIF('3月'!$C$4:$C$10000,$B10,'3月'!$J$4:$J$10000)</f>
        <v>0</v>
      </c>
      <c r="M10" s="79">
        <f>SUMPRODUCT((借支明细表!$F$3:$F$10000=$B10)*(借支明细表!$D$3:$D$10000=L$2)*借支明细表!$H$3:$H$10000)</f>
        <v>0</v>
      </c>
      <c r="N10" s="80">
        <f>SUMIF('3月'!$C$4:$C$10000,$B10,'3月'!$L$4:$L$10000)</f>
        <v>0</v>
      </c>
      <c r="O10" s="81">
        <f>SUMIF('4月'!$C$4:$C$10000,$B10,'4月'!$J$4:$J$10000)</f>
        <v>0</v>
      </c>
      <c r="P10" s="79">
        <f>SUMPRODUCT((借支明细表!$F$3:$F$10000=$B10)*(借支明细表!$D$3:$D$10000=O$2)*借支明细表!$H$3:$H$10000)</f>
        <v>0</v>
      </c>
      <c r="Q10" s="80">
        <f>SUMIF('4月'!$C$4:$C$10000,$B10,'4月'!$L$4:$L$10000)</f>
        <v>0</v>
      </c>
      <c r="R10" s="81">
        <f>SUMIF('5月'!$C$4:$C$10000,$B10,'5月'!$J$4:$J$10000)</f>
        <v>0</v>
      </c>
      <c r="S10" s="79">
        <f>SUMPRODUCT((借支明细表!$F$3:$F$10000=$B10)*(借支明细表!$D$3:$D$10000=R$2)*借支明细表!$H$3:$H$10000)</f>
        <v>0</v>
      </c>
      <c r="T10" s="80">
        <f>SUMIF('5月'!$C$4:$C$10000,$B10,'5月'!$L$4:$L$10000)</f>
        <v>0</v>
      </c>
      <c r="U10" s="81">
        <f>SUMIF('6月'!$C$4:$C$10000,$B10,'6月'!$J$4:$J$10000)</f>
        <v>0</v>
      </c>
      <c r="V10" s="79">
        <f>SUMPRODUCT((借支明细表!$F$3:$F$10000=$B10)*(借支明细表!$D$3:$D$10000=U$2)*借支明细表!$H$3:$H$10000)</f>
        <v>0</v>
      </c>
      <c r="W10" s="80">
        <f>SUMIF('6月'!$C$4:$C$10000,$B10,'6月'!$L$4:$L$10000)</f>
        <v>0</v>
      </c>
      <c r="X10" s="81">
        <f>SUMIF('7月'!$C$4:$C$10000,$B10,'7月'!$J$4:$J$10000)</f>
        <v>0</v>
      </c>
      <c r="Y10" s="79">
        <f>SUMPRODUCT((借支明细表!$F$3:$F$10000=$B10)*(借支明细表!$D$3:$D$10000=X$2)*借支明细表!$H$3:$H$10000)</f>
        <v>0</v>
      </c>
      <c r="Z10" s="80">
        <f>SUMIF('7月'!$C$4:$C$10000,$B10,'7月'!$L$4:$L$10000)</f>
        <v>0</v>
      </c>
      <c r="AA10" s="81">
        <f>SUMIF('8月'!$C$4:$C$10000,$B10,'8月'!$J$4:$J$10000)</f>
        <v>0</v>
      </c>
      <c r="AB10" s="79">
        <f>SUMPRODUCT((借支明细表!$F$3:$F$10000=$B10)*(借支明细表!$D$3:$D$10000=AA$2)*借支明细表!$H$3:$H$10000)</f>
        <v>0</v>
      </c>
      <c r="AC10" s="80">
        <f>SUMIF('8月'!$C$4:$C$10000,$B10,'8月'!$L$4:$L$10000)</f>
        <v>0</v>
      </c>
      <c r="AD10" s="81">
        <f>SUMIF('9月'!$C$4:$C$10000,$B10,'9月'!$J$4:$J$10000)</f>
        <v>0</v>
      </c>
      <c r="AE10" s="79">
        <f>SUMPRODUCT((借支明细表!$F$3:$F$10000=$B10)*(借支明细表!$D$3:$D$10000=AD$2)*借支明细表!$H$3:$H$10000)</f>
        <v>0</v>
      </c>
      <c r="AF10" s="80">
        <f>SUMIF('9月'!$C$4:$C$10000,$B10,'9月'!$L$4:$L$10000)</f>
        <v>0</v>
      </c>
      <c r="AG10" s="81">
        <f>SUMIF('10月'!$C$4:$C$10000,$B10,'10月'!$J$4:$J$10000)</f>
        <v>0</v>
      </c>
      <c r="AH10" s="79">
        <f>SUMPRODUCT((借支明细表!$F$3:$F$10000=$B10)*(借支明细表!$D$3:$D$10000=AG$2)*借支明细表!$H$3:$H$10000)</f>
        <v>0</v>
      </c>
      <c r="AI10" s="80">
        <f>SUMIF('10月'!$C$4:$C$10000,$B10,'10月'!$L$4:$L$10000)</f>
        <v>0</v>
      </c>
      <c r="AJ10" s="81">
        <f>SUMIF('11月'!$C$4:$C$10000,$B10,'11月'!$J$4:$J$10000)</f>
        <v>0</v>
      </c>
      <c r="AK10" s="79">
        <f>SUMPRODUCT((借支明细表!$F$3:$F$10000=$B10)*(借支明细表!$D$3:$D$10000=AJ$2)*借支明细表!$H$3:$H$10000)</f>
        <v>0</v>
      </c>
      <c r="AL10" s="80">
        <f>SUMIF('11月'!$C$4:$C$10000,$B10,'11月'!$L$4:$L$10000)</f>
        <v>0</v>
      </c>
      <c r="AM10" s="81">
        <f>SUMIF('12月'!$C$4:$C$10000,$B10,'12月'!$J$4:$J$10000)</f>
        <v>0</v>
      </c>
      <c r="AN10" s="79">
        <f>SUMPRODUCT((借支明细表!$F$3:$F$10000=$B10)*(借支明细表!$D$3:$D$10000=AM$2)*借支明细表!$H$3:$H$10000)</f>
        <v>0</v>
      </c>
      <c r="AO10" s="80">
        <f>SUMIF('12月'!$C$4:$C$10000,$B10,'12月'!$L$4:$L$10000)</f>
        <v>0</v>
      </c>
    </row>
    <row r="11" customFormat="1" customHeight="1" spans="1:41">
      <c r="A11" s="37"/>
      <c r="B11" s="76" t="str">
        <f>IF(员工信息表!B10="","",员工信息表!B10)</f>
        <v/>
      </c>
      <c r="C11" s="77">
        <f t="shared" si="0"/>
        <v>0</v>
      </c>
      <c r="D11" s="77">
        <f t="shared" si="1"/>
        <v>0</v>
      </c>
      <c r="E11" s="77">
        <f t="shared" si="2"/>
        <v>0</v>
      </c>
      <c r="F11" s="78">
        <f>SUMIF('1月'!$C$4:$C$10000,$B11,'1月'!$J$4:$J$10000)</f>
        <v>0</v>
      </c>
      <c r="G11" s="79">
        <f>SUMPRODUCT((借支明细表!$F$3:$F$10000=$B11)*(借支明细表!$D$3:$D$10000=F$2)*借支明细表!$H$3:$H$10000)</f>
        <v>0</v>
      </c>
      <c r="H11" s="80">
        <f>SUMIF('1月'!$C$4:$C$10000,$B11,'1月'!$L$4:$L$10000)</f>
        <v>0</v>
      </c>
      <c r="I11" s="81">
        <f>SUMIF('2月'!$C$4:$C$10000,$B11,'2月'!$J$4:$J$10000)</f>
        <v>0</v>
      </c>
      <c r="J11" s="79">
        <f>SUMPRODUCT((借支明细表!$F$3:$F$10000=$B11)*(借支明细表!$D$3:$D$10000=I$2)*借支明细表!$H$3:$H$10000)</f>
        <v>0</v>
      </c>
      <c r="K11" s="80">
        <f>SUMIF('2月'!$C$4:$C$10000,$B11,'2月'!$L$4:$L$10000)</f>
        <v>0</v>
      </c>
      <c r="L11" s="81">
        <f>SUMIF('3月'!$C$4:$C$10000,$B11,'3月'!$J$4:$J$10000)</f>
        <v>0</v>
      </c>
      <c r="M11" s="79">
        <f>SUMPRODUCT((借支明细表!$F$3:$F$10000=$B11)*(借支明细表!$D$3:$D$10000=L$2)*借支明细表!$H$3:$H$10000)</f>
        <v>0</v>
      </c>
      <c r="N11" s="80">
        <f>SUMIF('3月'!$C$4:$C$10000,$B11,'3月'!$L$4:$L$10000)</f>
        <v>0</v>
      </c>
      <c r="O11" s="81">
        <f>SUMIF('4月'!$C$4:$C$10000,$B11,'4月'!$J$4:$J$10000)</f>
        <v>0</v>
      </c>
      <c r="P11" s="79">
        <f>SUMPRODUCT((借支明细表!$F$3:$F$10000=$B11)*(借支明细表!$D$3:$D$10000=O$2)*借支明细表!$H$3:$H$10000)</f>
        <v>0</v>
      </c>
      <c r="Q11" s="80">
        <f>SUMIF('4月'!$C$4:$C$10000,$B11,'4月'!$L$4:$L$10000)</f>
        <v>0</v>
      </c>
      <c r="R11" s="81">
        <f>SUMIF('5月'!$C$4:$C$10000,$B11,'5月'!$J$4:$J$10000)</f>
        <v>0</v>
      </c>
      <c r="S11" s="79">
        <f>SUMPRODUCT((借支明细表!$F$3:$F$10000=$B11)*(借支明细表!$D$3:$D$10000=R$2)*借支明细表!$H$3:$H$10000)</f>
        <v>0</v>
      </c>
      <c r="T11" s="80">
        <f>SUMIF('5月'!$C$4:$C$10000,$B11,'5月'!$L$4:$L$10000)</f>
        <v>0</v>
      </c>
      <c r="U11" s="81">
        <f>SUMIF('6月'!$C$4:$C$10000,$B11,'6月'!$J$4:$J$10000)</f>
        <v>0</v>
      </c>
      <c r="V11" s="79">
        <f>SUMPRODUCT((借支明细表!$F$3:$F$10000=$B11)*(借支明细表!$D$3:$D$10000=U$2)*借支明细表!$H$3:$H$10000)</f>
        <v>0</v>
      </c>
      <c r="W11" s="80">
        <f>SUMIF('6月'!$C$4:$C$10000,$B11,'6月'!$L$4:$L$10000)</f>
        <v>0</v>
      </c>
      <c r="X11" s="81">
        <f>SUMIF('7月'!$C$4:$C$10000,$B11,'7月'!$J$4:$J$10000)</f>
        <v>0</v>
      </c>
      <c r="Y11" s="79">
        <f>SUMPRODUCT((借支明细表!$F$3:$F$10000=$B11)*(借支明细表!$D$3:$D$10000=X$2)*借支明细表!$H$3:$H$10000)</f>
        <v>0</v>
      </c>
      <c r="Z11" s="80">
        <f>SUMIF('7月'!$C$4:$C$10000,$B11,'7月'!$L$4:$L$10000)</f>
        <v>0</v>
      </c>
      <c r="AA11" s="81">
        <f>SUMIF('8月'!$C$4:$C$10000,$B11,'8月'!$J$4:$J$10000)</f>
        <v>0</v>
      </c>
      <c r="AB11" s="79">
        <f>SUMPRODUCT((借支明细表!$F$3:$F$10000=$B11)*(借支明细表!$D$3:$D$10000=AA$2)*借支明细表!$H$3:$H$10000)</f>
        <v>0</v>
      </c>
      <c r="AC11" s="80">
        <f>SUMIF('8月'!$C$4:$C$10000,$B11,'8月'!$L$4:$L$10000)</f>
        <v>0</v>
      </c>
      <c r="AD11" s="81">
        <f>SUMIF('9月'!$C$4:$C$10000,$B11,'9月'!$J$4:$J$10000)</f>
        <v>0</v>
      </c>
      <c r="AE11" s="79">
        <f>SUMPRODUCT((借支明细表!$F$3:$F$10000=$B11)*(借支明细表!$D$3:$D$10000=AD$2)*借支明细表!$H$3:$H$10000)</f>
        <v>0</v>
      </c>
      <c r="AF11" s="80">
        <f>SUMIF('9月'!$C$4:$C$10000,$B11,'9月'!$L$4:$L$10000)</f>
        <v>0</v>
      </c>
      <c r="AG11" s="81">
        <f>SUMIF('10月'!$C$4:$C$10000,$B11,'10月'!$J$4:$J$10000)</f>
        <v>0</v>
      </c>
      <c r="AH11" s="79">
        <f>SUMPRODUCT((借支明细表!$F$3:$F$10000=$B11)*(借支明细表!$D$3:$D$10000=AG$2)*借支明细表!$H$3:$H$10000)</f>
        <v>0</v>
      </c>
      <c r="AI11" s="80">
        <f>SUMIF('10月'!$C$4:$C$10000,$B11,'10月'!$L$4:$L$10000)</f>
        <v>0</v>
      </c>
      <c r="AJ11" s="81">
        <f>SUMIF('11月'!$C$4:$C$10000,$B11,'11月'!$J$4:$J$10000)</f>
        <v>0</v>
      </c>
      <c r="AK11" s="79">
        <f>SUMPRODUCT((借支明细表!$F$3:$F$10000=$B11)*(借支明细表!$D$3:$D$10000=AJ$2)*借支明细表!$H$3:$H$10000)</f>
        <v>0</v>
      </c>
      <c r="AL11" s="80">
        <f>SUMIF('11月'!$C$4:$C$10000,$B11,'11月'!$L$4:$L$10000)</f>
        <v>0</v>
      </c>
      <c r="AM11" s="81">
        <f>SUMIF('12月'!$C$4:$C$10000,$B11,'12月'!$J$4:$J$10000)</f>
        <v>0</v>
      </c>
      <c r="AN11" s="79">
        <f>SUMPRODUCT((借支明细表!$F$3:$F$10000=$B11)*(借支明细表!$D$3:$D$10000=AM$2)*借支明细表!$H$3:$H$10000)</f>
        <v>0</v>
      </c>
      <c r="AO11" s="80">
        <f>SUMIF('12月'!$C$4:$C$10000,$B11,'12月'!$L$4:$L$10000)</f>
        <v>0</v>
      </c>
    </row>
    <row r="12" customFormat="1" customHeight="1" spans="1:41">
      <c r="A12" s="37"/>
      <c r="B12" s="76" t="str">
        <f>IF(员工信息表!B11="","",员工信息表!B11)</f>
        <v/>
      </c>
      <c r="C12" s="77">
        <f t="shared" si="0"/>
        <v>0</v>
      </c>
      <c r="D12" s="77">
        <f t="shared" si="1"/>
        <v>0</v>
      </c>
      <c r="E12" s="77">
        <f t="shared" si="2"/>
        <v>0</v>
      </c>
      <c r="F12" s="78">
        <f>SUMIF('1月'!$C$4:$C$10000,$B12,'1月'!$J$4:$J$10000)</f>
        <v>0</v>
      </c>
      <c r="G12" s="79">
        <f>SUMPRODUCT((借支明细表!$F$3:$F$10000=$B12)*(借支明细表!$D$3:$D$10000=F$2)*借支明细表!$H$3:$H$10000)</f>
        <v>0</v>
      </c>
      <c r="H12" s="80">
        <f>SUMIF('1月'!$C$4:$C$10000,$B12,'1月'!$L$4:$L$10000)</f>
        <v>0</v>
      </c>
      <c r="I12" s="81">
        <f>SUMIF('2月'!$C$4:$C$10000,$B12,'2月'!$J$4:$J$10000)</f>
        <v>0</v>
      </c>
      <c r="J12" s="79">
        <f>SUMPRODUCT((借支明细表!$F$3:$F$10000=$B12)*(借支明细表!$D$3:$D$10000=I$2)*借支明细表!$H$3:$H$10000)</f>
        <v>0</v>
      </c>
      <c r="K12" s="80">
        <f>SUMIF('2月'!$C$4:$C$10000,$B12,'2月'!$L$4:$L$10000)</f>
        <v>0</v>
      </c>
      <c r="L12" s="81">
        <f>SUMIF('3月'!$C$4:$C$10000,$B12,'3月'!$J$4:$J$10000)</f>
        <v>0</v>
      </c>
      <c r="M12" s="79">
        <f>SUMPRODUCT((借支明细表!$F$3:$F$10000=$B12)*(借支明细表!$D$3:$D$10000=L$2)*借支明细表!$H$3:$H$10000)</f>
        <v>0</v>
      </c>
      <c r="N12" s="80">
        <f>SUMIF('3月'!$C$4:$C$10000,$B12,'3月'!$L$4:$L$10000)</f>
        <v>0</v>
      </c>
      <c r="O12" s="81">
        <f>SUMIF('4月'!$C$4:$C$10000,$B12,'4月'!$J$4:$J$10000)</f>
        <v>0</v>
      </c>
      <c r="P12" s="79">
        <f>SUMPRODUCT((借支明细表!$F$3:$F$10000=$B12)*(借支明细表!$D$3:$D$10000=O$2)*借支明细表!$H$3:$H$10000)</f>
        <v>0</v>
      </c>
      <c r="Q12" s="80">
        <f>SUMIF('4月'!$C$4:$C$10000,$B12,'4月'!$L$4:$L$10000)</f>
        <v>0</v>
      </c>
      <c r="R12" s="81">
        <f>SUMIF('5月'!$C$4:$C$10000,$B12,'5月'!$J$4:$J$10000)</f>
        <v>0</v>
      </c>
      <c r="S12" s="79">
        <f>SUMPRODUCT((借支明细表!$F$3:$F$10000=$B12)*(借支明细表!$D$3:$D$10000=R$2)*借支明细表!$H$3:$H$10000)</f>
        <v>0</v>
      </c>
      <c r="T12" s="80">
        <f>SUMIF('5月'!$C$4:$C$10000,$B12,'5月'!$L$4:$L$10000)</f>
        <v>0</v>
      </c>
      <c r="U12" s="81">
        <f>SUMIF('6月'!$C$4:$C$10000,$B12,'6月'!$J$4:$J$10000)</f>
        <v>0</v>
      </c>
      <c r="V12" s="79">
        <f>SUMPRODUCT((借支明细表!$F$3:$F$10000=$B12)*(借支明细表!$D$3:$D$10000=U$2)*借支明细表!$H$3:$H$10000)</f>
        <v>0</v>
      </c>
      <c r="W12" s="80">
        <f>SUMIF('6月'!$C$4:$C$10000,$B12,'6月'!$L$4:$L$10000)</f>
        <v>0</v>
      </c>
      <c r="X12" s="81">
        <f>SUMIF('7月'!$C$4:$C$10000,$B12,'7月'!$J$4:$J$10000)</f>
        <v>0</v>
      </c>
      <c r="Y12" s="79">
        <f>SUMPRODUCT((借支明细表!$F$3:$F$10000=$B12)*(借支明细表!$D$3:$D$10000=X$2)*借支明细表!$H$3:$H$10000)</f>
        <v>0</v>
      </c>
      <c r="Z12" s="80">
        <f>SUMIF('7月'!$C$4:$C$10000,$B12,'7月'!$L$4:$L$10000)</f>
        <v>0</v>
      </c>
      <c r="AA12" s="81">
        <f>SUMIF('8月'!$C$4:$C$10000,$B12,'8月'!$J$4:$J$10000)</f>
        <v>0</v>
      </c>
      <c r="AB12" s="79">
        <f>SUMPRODUCT((借支明细表!$F$3:$F$10000=$B12)*(借支明细表!$D$3:$D$10000=AA$2)*借支明细表!$H$3:$H$10000)</f>
        <v>0</v>
      </c>
      <c r="AC12" s="80">
        <f>SUMIF('8月'!$C$4:$C$10000,$B12,'8月'!$L$4:$L$10000)</f>
        <v>0</v>
      </c>
      <c r="AD12" s="81">
        <f>SUMIF('9月'!$C$4:$C$10000,$B12,'9月'!$J$4:$J$10000)</f>
        <v>0</v>
      </c>
      <c r="AE12" s="79">
        <f>SUMPRODUCT((借支明细表!$F$3:$F$10000=$B12)*(借支明细表!$D$3:$D$10000=AD$2)*借支明细表!$H$3:$H$10000)</f>
        <v>0</v>
      </c>
      <c r="AF12" s="80">
        <f>SUMIF('9月'!$C$4:$C$10000,$B12,'9月'!$L$4:$L$10000)</f>
        <v>0</v>
      </c>
      <c r="AG12" s="81">
        <f>SUMIF('10月'!$C$4:$C$10000,$B12,'10月'!$J$4:$J$10000)</f>
        <v>0</v>
      </c>
      <c r="AH12" s="79">
        <f>SUMPRODUCT((借支明细表!$F$3:$F$10000=$B12)*(借支明细表!$D$3:$D$10000=AG$2)*借支明细表!$H$3:$H$10000)</f>
        <v>0</v>
      </c>
      <c r="AI12" s="80">
        <f>SUMIF('10月'!$C$4:$C$10000,$B12,'10月'!$L$4:$L$10000)</f>
        <v>0</v>
      </c>
      <c r="AJ12" s="81">
        <f>SUMIF('11月'!$C$4:$C$10000,$B12,'11月'!$J$4:$J$10000)</f>
        <v>0</v>
      </c>
      <c r="AK12" s="79">
        <f>SUMPRODUCT((借支明细表!$F$3:$F$10000=$B12)*(借支明细表!$D$3:$D$10000=AJ$2)*借支明细表!$H$3:$H$10000)</f>
        <v>0</v>
      </c>
      <c r="AL12" s="80">
        <f>SUMIF('11月'!$C$4:$C$10000,$B12,'11月'!$L$4:$L$10000)</f>
        <v>0</v>
      </c>
      <c r="AM12" s="81">
        <f>SUMIF('12月'!$C$4:$C$10000,$B12,'12月'!$J$4:$J$10000)</f>
        <v>0</v>
      </c>
      <c r="AN12" s="79">
        <f>SUMPRODUCT((借支明细表!$F$3:$F$10000=$B12)*(借支明细表!$D$3:$D$10000=AM$2)*借支明细表!$H$3:$H$10000)</f>
        <v>0</v>
      </c>
      <c r="AO12" s="80">
        <f>SUMIF('12月'!$C$4:$C$10000,$B12,'12月'!$L$4:$L$10000)</f>
        <v>0</v>
      </c>
    </row>
    <row r="13" customFormat="1" customHeight="1" spans="1:41">
      <c r="A13" s="37"/>
      <c r="B13" s="76" t="str">
        <f>IF(员工信息表!B12="","",员工信息表!B12)</f>
        <v/>
      </c>
      <c r="C13" s="77">
        <f t="shared" si="0"/>
        <v>0</v>
      </c>
      <c r="D13" s="77">
        <f t="shared" si="1"/>
        <v>0</v>
      </c>
      <c r="E13" s="77">
        <f t="shared" si="2"/>
        <v>0</v>
      </c>
      <c r="F13" s="78">
        <f>SUMIF('1月'!$C$4:$C$10000,$B13,'1月'!$J$4:$J$10000)</f>
        <v>0</v>
      </c>
      <c r="G13" s="79">
        <f>SUMPRODUCT((借支明细表!$F$3:$F$10000=$B13)*(借支明细表!$D$3:$D$10000=F$2)*借支明细表!$H$3:$H$10000)</f>
        <v>0</v>
      </c>
      <c r="H13" s="80">
        <f>SUMIF('1月'!$C$4:$C$10000,$B13,'1月'!$L$4:$L$10000)</f>
        <v>0</v>
      </c>
      <c r="I13" s="81">
        <f>SUMIF('2月'!$C$4:$C$10000,$B13,'2月'!$J$4:$J$10000)</f>
        <v>0</v>
      </c>
      <c r="J13" s="79">
        <f>SUMPRODUCT((借支明细表!$F$3:$F$10000=$B13)*(借支明细表!$D$3:$D$10000=I$2)*借支明细表!$H$3:$H$10000)</f>
        <v>0</v>
      </c>
      <c r="K13" s="80">
        <f>SUMIF('2月'!$C$4:$C$10000,$B13,'2月'!$L$4:$L$10000)</f>
        <v>0</v>
      </c>
      <c r="L13" s="81">
        <f>SUMIF('3月'!$C$4:$C$10000,$B13,'3月'!$J$4:$J$10000)</f>
        <v>0</v>
      </c>
      <c r="M13" s="79">
        <f>SUMPRODUCT((借支明细表!$F$3:$F$10000=$B13)*(借支明细表!$D$3:$D$10000=L$2)*借支明细表!$H$3:$H$10000)</f>
        <v>0</v>
      </c>
      <c r="N13" s="80">
        <f>SUMIF('3月'!$C$4:$C$10000,$B13,'3月'!$L$4:$L$10000)</f>
        <v>0</v>
      </c>
      <c r="O13" s="81">
        <f>SUMIF('4月'!$C$4:$C$10000,$B13,'4月'!$J$4:$J$10000)</f>
        <v>0</v>
      </c>
      <c r="P13" s="79">
        <f>SUMPRODUCT((借支明细表!$F$3:$F$10000=$B13)*(借支明细表!$D$3:$D$10000=O$2)*借支明细表!$H$3:$H$10000)</f>
        <v>0</v>
      </c>
      <c r="Q13" s="80">
        <f>SUMIF('4月'!$C$4:$C$10000,$B13,'4月'!$L$4:$L$10000)</f>
        <v>0</v>
      </c>
      <c r="R13" s="81">
        <f>SUMIF('5月'!$C$4:$C$10000,$B13,'5月'!$J$4:$J$10000)</f>
        <v>0</v>
      </c>
      <c r="S13" s="79">
        <f>SUMPRODUCT((借支明细表!$F$3:$F$10000=$B13)*(借支明细表!$D$3:$D$10000=R$2)*借支明细表!$H$3:$H$10000)</f>
        <v>0</v>
      </c>
      <c r="T13" s="80">
        <f>SUMIF('5月'!$C$4:$C$10000,$B13,'5月'!$L$4:$L$10000)</f>
        <v>0</v>
      </c>
      <c r="U13" s="81">
        <f>SUMIF('6月'!$C$4:$C$10000,$B13,'6月'!$J$4:$J$10000)</f>
        <v>0</v>
      </c>
      <c r="V13" s="79">
        <f>SUMPRODUCT((借支明细表!$F$3:$F$10000=$B13)*(借支明细表!$D$3:$D$10000=U$2)*借支明细表!$H$3:$H$10000)</f>
        <v>0</v>
      </c>
      <c r="W13" s="80">
        <f>SUMIF('6月'!$C$4:$C$10000,$B13,'6月'!$L$4:$L$10000)</f>
        <v>0</v>
      </c>
      <c r="X13" s="81">
        <f>SUMIF('7月'!$C$4:$C$10000,$B13,'7月'!$J$4:$J$10000)</f>
        <v>0</v>
      </c>
      <c r="Y13" s="79">
        <f>SUMPRODUCT((借支明细表!$F$3:$F$10000=$B13)*(借支明细表!$D$3:$D$10000=X$2)*借支明细表!$H$3:$H$10000)</f>
        <v>0</v>
      </c>
      <c r="Z13" s="80">
        <f>SUMIF('7月'!$C$4:$C$10000,$B13,'7月'!$L$4:$L$10000)</f>
        <v>0</v>
      </c>
      <c r="AA13" s="81">
        <f>SUMIF('8月'!$C$4:$C$10000,$B13,'8月'!$J$4:$J$10000)</f>
        <v>0</v>
      </c>
      <c r="AB13" s="79">
        <f>SUMPRODUCT((借支明细表!$F$3:$F$10000=$B13)*(借支明细表!$D$3:$D$10000=AA$2)*借支明细表!$H$3:$H$10000)</f>
        <v>0</v>
      </c>
      <c r="AC13" s="80">
        <f>SUMIF('8月'!$C$4:$C$10000,$B13,'8月'!$L$4:$L$10000)</f>
        <v>0</v>
      </c>
      <c r="AD13" s="81">
        <f>SUMIF('9月'!$C$4:$C$10000,$B13,'9月'!$J$4:$J$10000)</f>
        <v>0</v>
      </c>
      <c r="AE13" s="79">
        <f>SUMPRODUCT((借支明细表!$F$3:$F$10000=$B13)*(借支明细表!$D$3:$D$10000=AD$2)*借支明细表!$H$3:$H$10000)</f>
        <v>0</v>
      </c>
      <c r="AF13" s="80">
        <f>SUMIF('9月'!$C$4:$C$10000,$B13,'9月'!$L$4:$L$10000)</f>
        <v>0</v>
      </c>
      <c r="AG13" s="81">
        <f>SUMIF('10月'!$C$4:$C$10000,$B13,'10月'!$J$4:$J$10000)</f>
        <v>0</v>
      </c>
      <c r="AH13" s="79">
        <f>SUMPRODUCT((借支明细表!$F$3:$F$10000=$B13)*(借支明细表!$D$3:$D$10000=AG$2)*借支明细表!$H$3:$H$10000)</f>
        <v>0</v>
      </c>
      <c r="AI13" s="80">
        <f>SUMIF('10月'!$C$4:$C$10000,$B13,'10月'!$L$4:$L$10000)</f>
        <v>0</v>
      </c>
      <c r="AJ13" s="81">
        <f>SUMIF('11月'!$C$4:$C$10000,$B13,'11月'!$J$4:$J$10000)</f>
        <v>0</v>
      </c>
      <c r="AK13" s="79">
        <f>SUMPRODUCT((借支明细表!$F$3:$F$10000=$B13)*(借支明细表!$D$3:$D$10000=AJ$2)*借支明细表!$H$3:$H$10000)</f>
        <v>0</v>
      </c>
      <c r="AL13" s="80">
        <f>SUMIF('11月'!$C$4:$C$10000,$B13,'11月'!$L$4:$L$10000)</f>
        <v>0</v>
      </c>
      <c r="AM13" s="81">
        <f>SUMIF('12月'!$C$4:$C$10000,$B13,'12月'!$J$4:$J$10000)</f>
        <v>0</v>
      </c>
      <c r="AN13" s="79">
        <f>SUMPRODUCT((借支明细表!$F$3:$F$10000=$B13)*(借支明细表!$D$3:$D$10000=AM$2)*借支明细表!$H$3:$H$10000)</f>
        <v>0</v>
      </c>
      <c r="AO13" s="80">
        <f>SUMIF('12月'!$C$4:$C$10000,$B13,'12月'!$L$4:$L$10000)</f>
        <v>0</v>
      </c>
    </row>
    <row r="14" customFormat="1" customHeight="1" spans="1:41">
      <c r="A14" s="37"/>
      <c r="B14" s="76" t="str">
        <f>IF(员工信息表!B13="","",员工信息表!B13)</f>
        <v/>
      </c>
      <c r="C14" s="77">
        <f t="shared" ref="C14:C77" si="3">F14+I14+L14+O14+R14+U14+X14+AA14+AD14+AG14+AJ14+AM14</f>
        <v>0</v>
      </c>
      <c r="D14" s="77">
        <f t="shared" ref="D14:D77" si="4">G14+J14+M14+P14+S14+V14+Y14+AB14+AE14+AH14+AK14+AN14</f>
        <v>0</v>
      </c>
      <c r="E14" s="77">
        <f t="shared" ref="E14:E77" si="5">C14-D14</f>
        <v>0</v>
      </c>
      <c r="F14" s="78">
        <f>SUMIF('1月'!$C$4:$C$10000,$B14,'1月'!$J$4:$J$10000)</f>
        <v>0</v>
      </c>
      <c r="G14" s="79">
        <f>SUMPRODUCT((借支明细表!$F$3:$F$10000=$B14)*(借支明细表!$D$3:$D$10000=F$2)*借支明细表!$H$3:$H$10000)</f>
        <v>0</v>
      </c>
      <c r="H14" s="80">
        <f>SUMIF('1月'!$C$4:$C$10000,$B14,'1月'!$L$4:$L$10000)</f>
        <v>0</v>
      </c>
      <c r="I14" s="81">
        <f>SUMIF('2月'!$C$4:$C$10000,$B14,'2月'!$J$4:$J$10000)</f>
        <v>0</v>
      </c>
      <c r="J14" s="79">
        <f>SUMPRODUCT((借支明细表!$F$3:$F$10000=$B14)*(借支明细表!$D$3:$D$10000=I$2)*借支明细表!$H$3:$H$10000)</f>
        <v>0</v>
      </c>
      <c r="K14" s="80">
        <f>SUMIF('2月'!$C$4:$C$10000,$B14,'2月'!$L$4:$L$10000)</f>
        <v>0</v>
      </c>
      <c r="L14" s="81">
        <f>SUMIF('3月'!$C$4:$C$10000,$B14,'3月'!$J$4:$J$10000)</f>
        <v>0</v>
      </c>
      <c r="M14" s="79">
        <f>SUMPRODUCT((借支明细表!$F$3:$F$10000=$B14)*(借支明细表!$D$3:$D$10000=L$2)*借支明细表!$H$3:$H$10000)</f>
        <v>0</v>
      </c>
      <c r="N14" s="80">
        <f>SUMIF('3月'!$C$4:$C$10000,$B14,'3月'!$L$4:$L$10000)</f>
        <v>0</v>
      </c>
      <c r="O14" s="81">
        <f>SUMIF('4月'!$C$4:$C$10000,$B14,'4月'!$J$4:$J$10000)</f>
        <v>0</v>
      </c>
      <c r="P14" s="79">
        <f>SUMPRODUCT((借支明细表!$F$3:$F$10000=$B14)*(借支明细表!$D$3:$D$10000=O$2)*借支明细表!$H$3:$H$10000)</f>
        <v>0</v>
      </c>
      <c r="Q14" s="80">
        <f>SUMIF('4月'!$C$4:$C$10000,$B14,'4月'!$L$4:$L$10000)</f>
        <v>0</v>
      </c>
      <c r="R14" s="81">
        <f>SUMIF('5月'!$C$4:$C$10000,$B14,'5月'!$J$4:$J$10000)</f>
        <v>0</v>
      </c>
      <c r="S14" s="79">
        <f>SUMPRODUCT((借支明细表!$F$3:$F$10000=$B14)*(借支明细表!$D$3:$D$10000=R$2)*借支明细表!$H$3:$H$10000)</f>
        <v>0</v>
      </c>
      <c r="T14" s="80">
        <f>SUMIF('5月'!$C$4:$C$10000,$B14,'5月'!$L$4:$L$10000)</f>
        <v>0</v>
      </c>
      <c r="U14" s="81">
        <f>SUMIF('6月'!$C$4:$C$10000,$B14,'6月'!$J$4:$J$10000)</f>
        <v>0</v>
      </c>
      <c r="V14" s="79">
        <f>SUMPRODUCT((借支明细表!$F$3:$F$10000=$B14)*(借支明细表!$D$3:$D$10000=U$2)*借支明细表!$H$3:$H$10000)</f>
        <v>0</v>
      </c>
      <c r="W14" s="80">
        <f>SUMIF('6月'!$C$4:$C$10000,$B14,'6月'!$L$4:$L$10000)</f>
        <v>0</v>
      </c>
      <c r="X14" s="81">
        <f>SUMIF('7月'!$C$4:$C$10000,$B14,'7月'!$J$4:$J$10000)</f>
        <v>0</v>
      </c>
      <c r="Y14" s="79">
        <f>SUMPRODUCT((借支明细表!$F$3:$F$10000=$B14)*(借支明细表!$D$3:$D$10000=X$2)*借支明细表!$H$3:$H$10000)</f>
        <v>0</v>
      </c>
      <c r="Z14" s="80">
        <f>SUMIF('7月'!$C$4:$C$10000,$B14,'7月'!$L$4:$L$10000)</f>
        <v>0</v>
      </c>
      <c r="AA14" s="81">
        <f>SUMIF('8月'!$C$4:$C$10000,$B14,'8月'!$J$4:$J$10000)</f>
        <v>0</v>
      </c>
      <c r="AB14" s="79">
        <f>SUMPRODUCT((借支明细表!$F$3:$F$10000=$B14)*(借支明细表!$D$3:$D$10000=AA$2)*借支明细表!$H$3:$H$10000)</f>
        <v>0</v>
      </c>
      <c r="AC14" s="80">
        <f>SUMIF('8月'!$C$4:$C$10000,$B14,'8月'!$L$4:$L$10000)</f>
        <v>0</v>
      </c>
      <c r="AD14" s="81">
        <f>SUMIF('9月'!$C$4:$C$10000,$B14,'9月'!$J$4:$J$10000)</f>
        <v>0</v>
      </c>
      <c r="AE14" s="79">
        <f>SUMPRODUCT((借支明细表!$F$3:$F$10000=$B14)*(借支明细表!$D$3:$D$10000=AD$2)*借支明细表!$H$3:$H$10000)</f>
        <v>0</v>
      </c>
      <c r="AF14" s="80">
        <f>SUMIF('9月'!$C$4:$C$10000,$B14,'9月'!$L$4:$L$10000)</f>
        <v>0</v>
      </c>
      <c r="AG14" s="81">
        <f>SUMIF('10月'!$C$4:$C$10000,$B14,'10月'!$J$4:$J$10000)</f>
        <v>0</v>
      </c>
      <c r="AH14" s="79">
        <f>SUMPRODUCT((借支明细表!$F$3:$F$10000=$B14)*(借支明细表!$D$3:$D$10000=AG$2)*借支明细表!$H$3:$H$10000)</f>
        <v>0</v>
      </c>
      <c r="AI14" s="80">
        <f>SUMIF('10月'!$C$4:$C$10000,$B14,'10月'!$L$4:$L$10000)</f>
        <v>0</v>
      </c>
      <c r="AJ14" s="81">
        <f>SUMIF('11月'!$C$4:$C$10000,$B14,'11月'!$J$4:$J$10000)</f>
        <v>0</v>
      </c>
      <c r="AK14" s="79">
        <f>SUMPRODUCT((借支明细表!$F$3:$F$10000=$B14)*(借支明细表!$D$3:$D$10000=AJ$2)*借支明细表!$H$3:$H$10000)</f>
        <v>0</v>
      </c>
      <c r="AL14" s="80">
        <f>SUMIF('11月'!$C$4:$C$10000,$B14,'11月'!$L$4:$L$10000)</f>
        <v>0</v>
      </c>
      <c r="AM14" s="81">
        <f>SUMIF('12月'!$C$4:$C$10000,$B14,'12月'!$J$4:$J$10000)</f>
        <v>0</v>
      </c>
      <c r="AN14" s="79">
        <f>SUMPRODUCT((借支明细表!$F$3:$F$10000=$B14)*(借支明细表!$D$3:$D$10000=AM$2)*借支明细表!$H$3:$H$10000)</f>
        <v>0</v>
      </c>
      <c r="AO14" s="80">
        <f>SUMIF('12月'!$C$4:$C$10000,$B14,'12月'!$L$4:$L$10000)</f>
        <v>0</v>
      </c>
    </row>
    <row r="15" customFormat="1" customHeight="1" spans="1:41">
      <c r="A15" s="37"/>
      <c r="B15" s="76" t="str">
        <f>IF(员工信息表!B14="","",员工信息表!B14)</f>
        <v/>
      </c>
      <c r="C15" s="77">
        <f t="shared" si="3"/>
        <v>0</v>
      </c>
      <c r="D15" s="77">
        <f t="shared" si="4"/>
        <v>0</v>
      </c>
      <c r="E15" s="77">
        <f t="shared" si="5"/>
        <v>0</v>
      </c>
      <c r="F15" s="81">
        <f>SUMIF('1月'!$C$4:$C$10000,$B15,'1月'!$J$4:$J$10000)</f>
        <v>0</v>
      </c>
      <c r="G15" s="79">
        <f>SUMPRODUCT((借支明细表!$F$3:$F$10000=$B15)*(借支明细表!$D$3:$D$10000=F$2)*借支明细表!$H$3:$H$10000)</f>
        <v>0</v>
      </c>
      <c r="H15" s="80">
        <f>SUMIF('1月'!$C$4:$C$10000,$B15,'1月'!$L$4:$L$10000)</f>
        <v>0</v>
      </c>
      <c r="I15" s="81">
        <f>SUMIF('2月'!$C$4:$C$10000,$B15,'2月'!$J$4:$J$10000)</f>
        <v>0</v>
      </c>
      <c r="J15" s="79">
        <f>SUMPRODUCT((借支明细表!$F$3:$F$10000=$B15)*(借支明细表!$D$3:$D$10000=I$2)*借支明细表!$H$3:$H$10000)</f>
        <v>0</v>
      </c>
      <c r="K15" s="80">
        <f>SUMIF('2月'!$C$4:$C$10000,$B15,'2月'!$L$4:$L$10000)</f>
        <v>0</v>
      </c>
      <c r="L15" s="81">
        <f>SUMIF('3月'!$C$4:$C$10000,$B15,'3月'!$J$4:$J$10000)</f>
        <v>0</v>
      </c>
      <c r="M15" s="79">
        <f>SUMPRODUCT((借支明细表!$F$3:$F$10000=$B15)*(借支明细表!$D$3:$D$10000=L$2)*借支明细表!$H$3:$H$10000)</f>
        <v>0</v>
      </c>
      <c r="N15" s="80">
        <f>SUMIF('3月'!$C$4:$C$10000,$B15,'3月'!$L$4:$L$10000)</f>
        <v>0</v>
      </c>
      <c r="O15" s="81">
        <f>SUMIF('4月'!$C$4:$C$10000,$B15,'4月'!$J$4:$J$10000)</f>
        <v>0</v>
      </c>
      <c r="P15" s="79">
        <f>SUMPRODUCT((借支明细表!$F$3:$F$10000=$B15)*(借支明细表!$D$3:$D$10000=O$2)*借支明细表!$H$3:$H$10000)</f>
        <v>0</v>
      </c>
      <c r="Q15" s="80">
        <f>SUMIF('4月'!$C$4:$C$10000,$B15,'4月'!$L$4:$L$10000)</f>
        <v>0</v>
      </c>
      <c r="R15" s="81">
        <f>SUMIF('5月'!$C$4:$C$10000,$B15,'5月'!$J$4:$J$10000)</f>
        <v>0</v>
      </c>
      <c r="S15" s="79">
        <f>SUMPRODUCT((借支明细表!$F$3:$F$10000=$B15)*(借支明细表!$D$3:$D$10000=R$2)*借支明细表!$H$3:$H$10000)</f>
        <v>0</v>
      </c>
      <c r="T15" s="80">
        <f>SUMIF('5月'!$C$4:$C$10000,$B15,'5月'!$L$4:$L$10000)</f>
        <v>0</v>
      </c>
      <c r="U15" s="81">
        <f>SUMIF('6月'!$C$4:$C$10000,$B15,'6月'!$J$4:$J$10000)</f>
        <v>0</v>
      </c>
      <c r="V15" s="79">
        <f>SUMPRODUCT((借支明细表!$F$3:$F$10000=$B15)*(借支明细表!$D$3:$D$10000=U$2)*借支明细表!$H$3:$H$10000)</f>
        <v>0</v>
      </c>
      <c r="W15" s="80">
        <f>SUMIF('6月'!$C$4:$C$10000,$B15,'6月'!$L$4:$L$10000)</f>
        <v>0</v>
      </c>
      <c r="X15" s="81">
        <f>SUMIF('7月'!$C$4:$C$10000,$B15,'7月'!$J$4:$J$10000)</f>
        <v>0</v>
      </c>
      <c r="Y15" s="79">
        <f>SUMPRODUCT((借支明细表!$F$3:$F$10000=$B15)*(借支明细表!$D$3:$D$10000=X$2)*借支明细表!$H$3:$H$10000)</f>
        <v>0</v>
      </c>
      <c r="Z15" s="80">
        <f>SUMIF('7月'!$C$4:$C$10000,$B15,'7月'!$L$4:$L$10000)</f>
        <v>0</v>
      </c>
      <c r="AA15" s="81">
        <f>SUMIF('8月'!$C$4:$C$10000,$B15,'8月'!$J$4:$J$10000)</f>
        <v>0</v>
      </c>
      <c r="AB15" s="79">
        <f>SUMPRODUCT((借支明细表!$F$3:$F$10000=$B15)*(借支明细表!$D$3:$D$10000=AA$2)*借支明细表!$H$3:$H$10000)</f>
        <v>0</v>
      </c>
      <c r="AC15" s="80">
        <f>SUMIF('8月'!$C$4:$C$10000,$B15,'8月'!$L$4:$L$10000)</f>
        <v>0</v>
      </c>
      <c r="AD15" s="81">
        <f>SUMIF('9月'!$C$4:$C$10000,$B15,'9月'!$J$4:$J$10000)</f>
        <v>0</v>
      </c>
      <c r="AE15" s="79">
        <f>SUMPRODUCT((借支明细表!$F$3:$F$10000=$B15)*(借支明细表!$D$3:$D$10000=AD$2)*借支明细表!$H$3:$H$10000)</f>
        <v>0</v>
      </c>
      <c r="AF15" s="80">
        <f>SUMIF('9月'!$C$4:$C$10000,$B15,'9月'!$L$4:$L$10000)</f>
        <v>0</v>
      </c>
      <c r="AG15" s="81">
        <f>SUMIF('10月'!$C$4:$C$10000,$B15,'10月'!$J$4:$J$10000)</f>
        <v>0</v>
      </c>
      <c r="AH15" s="79">
        <f>SUMPRODUCT((借支明细表!$F$3:$F$10000=$B15)*(借支明细表!$D$3:$D$10000=AG$2)*借支明细表!$H$3:$H$10000)</f>
        <v>0</v>
      </c>
      <c r="AI15" s="80">
        <f>SUMIF('10月'!$C$4:$C$10000,$B15,'10月'!$L$4:$L$10000)</f>
        <v>0</v>
      </c>
      <c r="AJ15" s="81">
        <f>SUMIF('11月'!$C$4:$C$10000,$B15,'11月'!$J$4:$J$10000)</f>
        <v>0</v>
      </c>
      <c r="AK15" s="79">
        <f>SUMPRODUCT((借支明细表!$F$3:$F$10000=$B15)*(借支明细表!$D$3:$D$10000=AJ$2)*借支明细表!$H$3:$H$10000)</f>
        <v>0</v>
      </c>
      <c r="AL15" s="80">
        <f>SUMIF('11月'!$C$4:$C$10000,$B15,'11月'!$L$4:$L$10000)</f>
        <v>0</v>
      </c>
      <c r="AM15" s="81">
        <f>SUMIF('12月'!$C$4:$C$10000,$B15,'12月'!$J$4:$J$10000)</f>
        <v>0</v>
      </c>
      <c r="AN15" s="79">
        <f>SUMPRODUCT((借支明细表!$F$3:$F$10000=$B15)*(借支明细表!$D$3:$D$10000=AM$2)*借支明细表!$H$3:$H$10000)</f>
        <v>0</v>
      </c>
      <c r="AO15" s="80">
        <f>SUMIF('12月'!$C$4:$C$10000,$B15,'12月'!$L$4:$L$10000)</f>
        <v>0</v>
      </c>
    </row>
    <row r="16" customFormat="1" customHeight="1" spans="1:41">
      <c r="A16" s="37"/>
      <c r="B16" s="76" t="str">
        <f>IF(员工信息表!B15="","",员工信息表!B15)</f>
        <v/>
      </c>
      <c r="C16" s="77">
        <f t="shared" si="3"/>
        <v>0</v>
      </c>
      <c r="D16" s="77">
        <f t="shared" si="4"/>
        <v>0</v>
      </c>
      <c r="E16" s="77">
        <f t="shared" si="5"/>
        <v>0</v>
      </c>
      <c r="F16" s="81">
        <f>SUMIF('1月'!$C$4:$C$10000,$B16,'1月'!$J$4:$J$10000)</f>
        <v>0</v>
      </c>
      <c r="G16" s="79">
        <f>SUMPRODUCT((借支明细表!$F$3:$F$10000=$B16)*(借支明细表!$D$3:$D$10000=F$2)*借支明细表!$H$3:$H$10000)</f>
        <v>0</v>
      </c>
      <c r="H16" s="80">
        <f>SUMIF('1月'!$C$4:$C$10000,$B16,'1月'!$L$4:$L$10000)</f>
        <v>0</v>
      </c>
      <c r="I16" s="81">
        <f>SUMIF('2月'!$C$4:$C$10000,$B16,'2月'!$J$4:$J$10000)</f>
        <v>0</v>
      </c>
      <c r="J16" s="79">
        <f>SUMPRODUCT((借支明细表!$F$3:$F$10000=$B16)*(借支明细表!$D$3:$D$10000=I$2)*借支明细表!$H$3:$H$10000)</f>
        <v>0</v>
      </c>
      <c r="K16" s="80">
        <f>SUMIF('2月'!$C$4:$C$10000,$B16,'2月'!$L$4:$L$10000)</f>
        <v>0</v>
      </c>
      <c r="L16" s="81">
        <f>SUMIF('3月'!$C$4:$C$10000,$B16,'3月'!$J$4:$J$10000)</f>
        <v>0</v>
      </c>
      <c r="M16" s="79">
        <f>SUMPRODUCT((借支明细表!$F$3:$F$10000=$B16)*(借支明细表!$D$3:$D$10000=L$2)*借支明细表!$H$3:$H$10000)</f>
        <v>0</v>
      </c>
      <c r="N16" s="80">
        <f>SUMIF('3月'!$C$4:$C$10000,$B16,'3月'!$L$4:$L$10000)</f>
        <v>0</v>
      </c>
      <c r="O16" s="81">
        <f>SUMIF('4月'!$C$4:$C$10000,$B16,'4月'!$J$4:$J$10000)</f>
        <v>0</v>
      </c>
      <c r="P16" s="79">
        <f>SUMPRODUCT((借支明细表!$F$3:$F$10000=$B16)*(借支明细表!$D$3:$D$10000=O$2)*借支明细表!$H$3:$H$10000)</f>
        <v>0</v>
      </c>
      <c r="Q16" s="80">
        <f>SUMIF('4月'!$C$4:$C$10000,$B16,'4月'!$L$4:$L$10000)</f>
        <v>0</v>
      </c>
      <c r="R16" s="81">
        <f>SUMIF('5月'!$C$4:$C$10000,$B16,'5月'!$J$4:$J$10000)</f>
        <v>0</v>
      </c>
      <c r="S16" s="79">
        <f>SUMPRODUCT((借支明细表!$F$3:$F$10000=$B16)*(借支明细表!$D$3:$D$10000=R$2)*借支明细表!$H$3:$H$10000)</f>
        <v>0</v>
      </c>
      <c r="T16" s="80">
        <f>SUMIF('5月'!$C$4:$C$10000,$B16,'5月'!$L$4:$L$10000)</f>
        <v>0</v>
      </c>
      <c r="U16" s="81">
        <f>SUMIF('6月'!$C$4:$C$10000,$B16,'6月'!$J$4:$J$10000)</f>
        <v>0</v>
      </c>
      <c r="V16" s="79">
        <f>SUMPRODUCT((借支明细表!$F$3:$F$10000=$B16)*(借支明细表!$D$3:$D$10000=U$2)*借支明细表!$H$3:$H$10000)</f>
        <v>0</v>
      </c>
      <c r="W16" s="80">
        <f>SUMIF('6月'!$C$4:$C$10000,$B16,'6月'!$L$4:$L$10000)</f>
        <v>0</v>
      </c>
      <c r="X16" s="81">
        <f>SUMIF('7月'!$C$4:$C$10000,$B16,'7月'!$J$4:$J$10000)</f>
        <v>0</v>
      </c>
      <c r="Y16" s="79">
        <f>SUMPRODUCT((借支明细表!$F$3:$F$10000=$B16)*(借支明细表!$D$3:$D$10000=X$2)*借支明细表!$H$3:$H$10000)</f>
        <v>0</v>
      </c>
      <c r="Z16" s="80">
        <f>SUMIF('7月'!$C$4:$C$10000,$B16,'7月'!$L$4:$L$10000)</f>
        <v>0</v>
      </c>
      <c r="AA16" s="81">
        <f>SUMIF('8月'!$C$4:$C$10000,$B16,'8月'!$J$4:$J$10000)</f>
        <v>0</v>
      </c>
      <c r="AB16" s="79">
        <f>SUMPRODUCT((借支明细表!$F$3:$F$10000=$B16)*(借支明细表!$D$3:$D$10000=AA$2)*借支明细表!$H$3:$H$10000)</f>
        <v>0</v>
      </c>
      <c r="AC16" s="80">
        <f>SUMIF('8月'!$C$4:$C$10000,$B16,'8月'!$L$4:$L$10000)</f>
        <v>0</v>
      </c>
      <c r="AD16" s="81">
        <f>SUMIF('9月'!$C$4:$C$10000,$B16,'9月'!$J$4:$J$10000)</f>
        <v>0</v>
      </c>
      <c r="AE16" s="79">
        <f>SUMPRODUCT((借支明细表!$F$3:$F$10000=$B16)*(借支明细表!$D$3:$D$10000=AD$2)*借支明细表!$H$3:$H$10000)</f>
        <v>0</v>
      </c>
      <c r="AF16" s="80">
        <f>SUMIF('9月'!$C$4:$C$10000,$B16,'9月'!$L$4:$L$10000)</f>
        <v>0</v>
      </c>
      <c r="AG16" s="81">
        <f>SUMIF('10月'!$C$4:$C$10000,$B16,'10月'!$J$4:$J$10000)</f>
        <v>0</v>
      </c>
      <c r="AH16" s="79">
        <f>SUMPRODUCT((借支明细表!$F$3:$F$10000=$B16)*(借支明细表!$D$3:$D$10000=AG$2)*借支明细表!$H$3:$H$10000)</f>
        <v>0</v>
      </c>
      <c r="AI16" s="80">
        <f>SUMIF('10月'!$C$4:$C$10000,$B16,'10月'!$L$4:$L$10000)</f>
        <v>0</v>
      </c>
      <c r="AJ16" s="81">
        <f>SUMIF('11月'!$C$4:$C$10000,$B16,'11月'!$J$4:$J$10000)</f>
        <v>0</v>
      </c>
      <c r="AK16" s="79">
        <f>SUMPRODUCT((借支明细表!$F$3:$F$10000=$B16)*(借支明细表!$D$3:$D$10000=AJ$2)*借支明细表!$H$3:$H$10000)</f>
        <v>0</v>
      </c>
      <c r="AL16" s="80">
        <f>SUMIF('11月'!$C$4:$C$10000,$B16,'11月'!$L$4:$L$10000)</f>
        <v>0</v>
      </c>
      <c r="AM16" s="81">
        <f>SUMIF('12月'!$C$4:$C$10000,$B16,'12月'!$J$4:$J$10000)</f>
        <v>0</v>
      </c>
      <c r="AN16" s="79">
        <f>SUMPRODUCT((借支明细表!$F$3:$F$10000=$B16)*(借支明细表!$D$3:$D$10000=AM$2)*借支明细表!$H$3:$H$10000)</f>
        <v>0</v>
      </c>
      <c r="AO16" s="80">
        <f>SUMIF('12月'!$C$4:$C$10000,$B16,'12月'!$L$4:$L$10000)</f>
        <v>0</v>
      </c>
    </row>
    <row r="17" customFormat="1" customHeight="1" spans="1:41">
      <c r="A17" s="37"/>
      <c r="B17" s="76" t="str">
        <f>IF(员工信息表!B16="","",员工信息表!B16)</f>
        <v/>
      </c>
      <c r="C17" s="77">
        <f t="shared" si="3"/>
        <v>0</v>
      </c>
      <c r="D17" s="77">
        <f t="shared" si="4"/>
        <v>0</v>
      </c>
      <c r="E17" s="77">
        <f t="shared" si="5"/>
        <v>0</v>
      </c>
      <c r="F17" s="81">
        <f>SUMIF('1月'!$C$4:$C$10000,$B17,'1月'!$J$4:$J$10000)</f>
        <v>0</v>
      </c>
      <c r="G17" s="79">
        <f>SUMPRODUCT((借支明细表!$F$3:$F$10000=$B17)*(借支明细表!$D$3:$D$10000=F$2)*借支明细表!$H$3:$H$10000)</f>
        <v>0</v>
      </c>
      <c r="H17" s="80">
        <f>SUMIF('1月'!$C$4:$C$10000,$B17,'1月'!$L$4:$L$10000)</f>
        <v>0</v>
      </c>
      <c r="I17" s="81">
        <f>SUMIF('2月'!$C$4:$C$10000,$B17,'2月'!$J$4:$J$10000)</f>
        <v>0</v>
      </c>
      <c r="J17" s="79">
        <f>SUMPRODUCT((借支明细表!$F$3:$F$10000=$B17)*(借支明细表!$D$3:$D$10000=I$2)*借支明细表!$H$3:$H$10000)</f>
        <v>0</v>
      </c>
      <c r="K17" s="80">
        <f>SUMIF('2月'!$C$4:$C$10000,$B17,'2月'!$L$4:$L$10000)</f>
        <v>0</v>
      </c>
      <c r="L17" s="81">
        <f>SUMIF('3月'!$C$4:$C$10000,$B17,'3月'!$J$4:$J$10000)</f>
        <v>0</v>
      </c>
      <c r="M17" s="79">
        <f>SUMPRODUCT((借支明细表!$F$3:$F$10000=$B17)*(借支明细表!$D$3:$D$10000=L$2)*借支明细表!$H$3:$H$10000)</f>
        <v>0</v>
      </c>
      <c r="N17" s="80">
        <f>SUMIF('3月'!$C$4:$C$10000,$B17,'3月'!$L$4:$L$10000)</f>
        <v>0</v>
      </c>
      <c r="O17" s="81">
        <f>SUMIF('4月'!$C$4:$C$10000,$B17,'4月'!$J$4:$J$10000)</f>
        <v>0</v>
      </c>
      <c r="P17" s="79">
        <f>SUMPRODUCT((借支明细表!$F$3:$F$10000=$B17)*(借支明细表!$D$3:$D$10000=O$2)*借支明细表!$H$3:$H$10000)</f>
        <v>0</v>
      </c>
      <c r="Q17" s="80">
        <f>SUMIF('4月'!$C$4:$C$10000,$B17,'4月'!$L$4:$L$10000)</f>
        <v>0</v>
      </c>
      <c r="R17" s="81">
        <f>SUMIF('5月'!$C$4:$C$10000,$B17,'5月'!$J$4:$J$10000)</f>
        <v>0</v>
      </c>
      <c r="S17" s="79">
        <f>SUMPRODUCT((借支明细表!$F$3:$F$10000=$B17)*(借支明细表!$D$3:$D$10000=R$2)*借支明细表!$H$3:$H$10000)</f>
        <v>0</v>
      </c>
      <c r="T17" s="80">
        <f>SUMIF('5月'!$C$4:$C$10000,$B17,'5月'!$L$4:$L$10000)</f>
        <v>0</v>
      </c>
      <c r="U17" s="81">
        <f>SUMIF('6月'!$C$4:$C$10000,$B17,'6月'!$J$4:$J$10000)</f>
        <v>0</v>
      </c>
      <c r="V17" s="79">
        <f>SUMPRODUCT((借支明细表!$F$3:$F$10000=$B17)*(借支明细表!$D$3:$D$10000=U$2)*借支明细表!$H$3:$H$10000)</f>
        <v>0</v>
      </c>
      <c r="W17" s="80">
        <f>SUMIF('6月'!$C$4:$C$10000,$B17,'6月'!$L$4:$L$10000)</f>
        <v>0</v>
      </c>
      <c r="X17" s="81">
        <f>SUMIF('7月'!$C$4:$C$10000,$B17,'7月'!$J$4:$J$10000)</f>
        <v>0</v>
      </c>
      <c r="Y17" s="79">
        <f>SUMPRODUCT((借支明细表!$F$3:$F$10000=$B17)*(借支明细表!$D$3:$D$10000=X$2)*借支明细表!$H$3:$H$10000)</f>
        <v>0</v>
      </c>
      <c r="Z17" s="80">
        <f>SUMIF('7月'!$C$4:$C$10000,$B17,'7月'!$L$4:$L$10000)</f>
        <v>0</v>
      </c>
      <c r="AA17" s="81">
        <f>SUMIF('8月'!$C$4:$C$10000,$B17,'8月'!$J$4:$J$10000)</f>
        <v>0</v>
      </c>
      <c r="AB17" s="79">
        <f>SUMPRODUCT((借支明细表!$F$3:$F$10000=$B17)*(借支明细表!$D$3:$D$10000=AA$2)*借支明细表!$H$3:$H$10000)</f>
        <v>0</v>
      </c>
      <c r="AC17" s="80">
        <f>SUMIF('8月'!$C$4:$C$10000,$B17,'8月'!$L$4:$L$10000)</f>
        <v>0</v>
      </c>
      <c r="AD17" s="81">
        <f>SUMIF('9月'!$C$4:$C$10000,$B17,'9月'!$J$4:$J$10000)</f>
        <v>0</v>
      </c>
      <c r="AE17" s="79">
        <f>SUMPRODUCT((借支明细表!$F$3:$F$10000=$B17)*(借支明细表!$D$3:$D$10000=AD$2)*借支明细表!$H$3:$H$10000)</f>
        <v>0</v>
      </c>
      <c r="AF17" s="80">
        <f>SUMIF('9月'!$C$4:$C$10000,$B17,'9月'!$L$4:$L$10000)</f>
        <v>0</v>
      </c>
      <c r="AG17" s="81">
        <f>SUMIF('10月'!$C$4:$C$10000,$B17,'10月'!$J$4:$J$10000)</f>
        <v>0</v>
      </c>
      <c r="AH17" s="79">
        <f>SUMPRODUCT((借支明细表!$F$3:$F$10000=$B17)*(借支明细表!$D$3:$D$10000=AG$2)*借支明细表!$H$3:$H$10000)</f>
        <v>0</v>
      </c>
      <c r="AI17" s="80">
        <f>SUMIF('10月'!$C$4:$C$10000,$B17,'10月'!$L$4:$L$10000)</f>
        <v>0</v>
      </c>
      <c r="AJ17" s="81">
        <f>SUMIF('11月'!$C$4:$C$10000,$B17,'11月'!$J$4:$J$10000)</f>
        <v>0</v>
      </c>
      <c r="AK17" s="79">
        <f>SUMPRODUCT((借支明细表!$F$3:$F$10000=$B17)*(借支明细表!$D$3:$D$10000=AJ$2)*借支明细表!$H$3:$H$10000)</f>
        <v>0</v>
      </c>
      <c r="AL17" s="80">
        <f>SUMIF('11月'!$C$4:$C$10000,$B17,'11月'!$L$4:$L$10000)</f>
        <v>0</v>
      </c>
      <c r="AM17" s="81">
        <f>SUMIF('12月'!$C$4:$C$10000,$B17,'12月'!$J$4:$J$10000)</f>
        <v>0</v>
      </c>
      <c r="AN17" s="79">
        <f>SUMPRODUCT((借支明细表!$F$3:$F$10000=$B17)*(借支明细表!$D$3:$D$10000=AM$2)*借支明细表!$H$3:$H$10000)</f>
        <v>0</v>
      </c>
      <c r="AO17" s="80">
        <f>SUMIF('12月'!$C$4:$C$10000,$B17,'12月'!$L$4:$L$10000)</f>
        <v>0</v>
      </c>
    </row>
    <row r="18" customFormat="1" customHeight="1" spans="1:41">
      <c r="A18" s="37"/>
      <c r="B18" s="76" t="str">
        <f>IF(员工信息表!B17="","",员工信息表!B17)</f>
        <v/>
      </c>
      <c r="C18" s="77">
        <f t="shared" si="3"/>
        <v>0</v>
      </c>
      <c r="D18" s="77">
        <f t="shared" si="4"/>
        <v>0</v>
      </c>
      <c r="E18" s="77">
        <f t="shared" si="5"/>
        <v>0</v>
      </c>
      <c r="F18" s="81">
        <f>SUMIF('1月'!$C$4:$C$10000,$B18,'1月'!$J$4:$J$10000)</f>
        <v>0</v>
      </c>
      <c r="G18" s="79">
        <f>SUMPRODUCT((借支明细表!$F$3:$F$10000=$B18)*(借支明细表!$D$3:$D$10000=F$2)*借支明细表!$H$3:$H$10000)</f>
        <v>0</v>
      </c>
      <c r="H18" s="80">
        <f>SUMIF('1月'!$C$4:$C$10000,$B18,'1月'!$L$4:$L$10000)</f>
        <v>0</v>
      </c>
      <c r="I18" s="81">
        <f>SUMIF('2月'!$C$4:$C$10000,$B18,'2月'!$J$4:$J$10000)</f>
        <v>0</v>
      </c>
      <c r="J18" s="79">
        <f>SUMPRODUCT((借支明细表!$F$3:$F$10000=$B18)*(借支明细表!$D$3:$D$10000=I$2)*借支明细表!$H$3:$H$10000)</f>
        <v>0</v>
      </c>
      <c r="K18" s="80">
        <f>SUMIF('2月'!$C$4:$C$10000,$B18,'2月'!$L$4:$L$10000)</f>
        <v>0</v>
      </c>
      <c r="L18" s="81">
        <f>SUMIF('3月'!$C$4:$C$10000,$B18,'3月'!$J$4:$J$10000)</f>
        <v>0</v>
      </c>
      <c r="M18" s="79">
        <f>SUMPRODUCT((借支明细表!$F$3:$F$10000=$B18)*(借支明细表!$D$3:$D$10000=L$2)*借支明细表!$H$3:$H$10000)</f>
        <v>0</v>
      </c>
      <c r="N18" s="80">
        <f>SUMIF('3月'!$C$4:$C$10000,$B18,'3月'!$L$4:$L$10000)</f>
        <v>0</v>
      </c>
      <c r="O18" s="81">
        <f>SUMIF('4月'!$C$4:$C$10000,$B18,'4月'!$J$4:$J$10000)</f>
        <v>0</v>
      </c>
      <c r="P18" s="79">
        <f>SUMPRODUCT((借支明细表!$F$3:$F$10000=$B18)*(借支明细表!$D$3:$D$10000=O$2)*借支明细表!$H$3:$H$10000)</f>
        <v>0</v>
      </c>
      <c r="Q18" s="80">
        <f>SUMIF('4月'!$C$4:$C$10000,$B18,'4月'!$L$4:$L$10000)</f>
        <v>0</v>
      </c>
      <c r="R18" s="81">
        <f>SUMIF('5月'!$C$4:$C$10000,$B18,'5月'!$J$4:$J$10000)</f>
        <v>0</v>
      </c>
      <c r="S18" s="79">
        <f>SUMPRODUCT((借支明细表!$F$3:$F$10000=$B18)*(借支明细表!$D$3:$D$10000=R$2)*借支明细表!$H$3:$H$10000)</f>
        <v>0</v>
      </c>
      <c r="T18" s="80">
        <f>SUMIF('5月'!$C$4:$C$10000,$B18,'5月'!$L$4:$L$10000)</f>
        <v>0</v>
      </c>
      <c r="U18" s="81">
        <f>SUMIF('6月'!$C$4:$C$10000,$B18,'6月'!$J$4:$J$10000)</f>
        <v>0</v>
      </c>
      <c r="V18" s="79">
        <f>SUMPRODUCT((借支明细表!$F$3:$F$10000=$B18)*(借支明细表!$D$3:$D$10000=U$2)*借支明细表!$H$3:$H$10000)</f>
        <v>0</v>
      </c>
      <c r="W18" s="80">
        <f>SUMIF('6月'!$C$4:$C$10000,$B18,'6月'!$L$4:$L$10000)</f>
        <v>0</v>
      </c>
      <c r="X18" s="81">
        <f>SUMIF('7月'!$C$4:$C$10000,$B18,'7月'!$J$4:$J$10000)</f>
        <v>0</v>
      </c>
      <c r="Y18" s="79">
        <f>SUMPRODUCT((借支明细表!$F$3:$F$10000=$B18)*(借支明细表!$D$3:$D$10000=X$2)*借支明细表!$H$3:$H$10000)</f>
        <v>0</v>
      </c>
      <c r="Z18" s="80">
        <f>SUMIF('7月'!$C$4:$C$10000,$B18,'7月'!$L$4:$L$10000)</f>
        <v>0</v>
      </c>
      <c r="AA18" s="81">
        <f>SUMIF('8月'!$C$4:$C$10000,$B18,'8月'!$J$4:$J$10000)</f>
        <v>0</v>
      </c>
      <c r="AB18" s="79">
        <f>SUMPRODUCT((借支明细表!$F$3:$F$10000=$B18)*(借支明细表!$D$3:$D$10000=AA$2)*借支明细表!$H$3:$H$10000)</f>
        <v>0</v>
      </c>
      <c r="AC18" s="80">
        <f>SUMIF('8月'!$C$4:$C$10000,$B18,'8月'!$L$4:$L$10000)</f>
        <v>0</v>
      </c>
      <c r="AD18" s="81">
        <f>SUMIF('9月'!$C$4:$C$10000,$B18,'9月'!$J$4:$J$10000)</f>
        <v>0</v>
      </c>
      <c r="AE18" s="79">
        <f>SUMPRODUCT((借支明细表!$F$3:$F$10000=$B18)*(借支明细表!$D$3:$D$10000=AD$2)*借支明细表!$H$3:$H$10000)</f>
        <v>0</v>
      </c>
      <c r="AF18" s="80">
        <f>SUMIF('9月'!$C$4:$C$10000,$B18,'9月'!$L$4:$L$10000)</f>
        <v>0</v>
      </c>
      <c r="AG18" s="81">
        <f>SUMIF('10月'!$C$4:$C$10000,$B18,'10月'!$J$4:$J$10000)</f>
        <v>0</v>
      </c>
      <c r="AH18" s="79">
        <f>SUMPRODUCT((借支明细表!$F$3:$F$10000=$B18)*(借支明细表!$D$3:$D$10000=AG$2)*借支明细表!$H$3:$H$10000)</f>
        <v>0</v>
      </c>
      <c r="AI18" s="80">
        <f>SUMIF('10月'!$C$4:$C$10000,$B18,'10月'!$L$4:$L$10000)</f>
        <v>0</v>
      </c>
      <c r="AJ18" s="81">
        <f>SUMIF('11月'!$C$4:$C$10000,$B18,'11月'!$J$4:$J$10000)</f>
        <v>0</v>
      </c>
      <c r="AK18" s="79">
        <f>SUMPRODUCT((借支明细表!$F$3:$F$10000=$B18)*(借支明细表!$D$3:$D$10000=AJ$2)*借支明细表!$H$3:$H$10000)</f>
        <v>0</v>
      </c>
      <c r="AL18" s="80">
        <f>SUMIF('11月'!$C$4:$C$10000,$B18,'11月'!$L$4:$L$10000)</f>
        <v>0</v>
      </c>
      <c r="AM18" s="81">
        <f>SUMIF('12月'!$C$4:$C$10000,$B18,'12月'!$J$4:$J$10000)</f>
        <v>0</v>
      </c>
      <c r="AN18" s="79">
        <f>SUMPRODUCT((借支明细表!$F$3:$F$10000=$B18)*(借支明细表!$D$3:$D$10000=AM$2)*借支明细表!$H$3:$H$10000)</f>
        <v>0</v>
      </c>
      <c r="AO18" s="80">
        <f>SUMIF('12月'!$C$4:$C$10000,$B18,'12月'!$L$4:$L$10000)</f>
        <v>0</v>
      </c>
    </row>
    <row r="19" customFormat="1" customHeight="1" spans="1:41">
      <c r="A19" s="37"/>
      <c r="B19" s="76" t="str">
        <f>IF(员工信息表!B18="","",员工信息表!B18)</f>
        <v/>
      </c>
      <c r="C19" s="77">
        <f t="shared" si="3"/>
        <v>0</v>
      </c>
      <c r="D19" s="77">
        <f t="shared" si="4"/>
        <v>0</v>
      </c>
      <c r="E19" s="77">
        <f t="shared" si="5"/>
        <v>0</v>
      </c>
      <c r="F19" s="81">
        <f>SUMIF('1月'!$C$4:$C$10000,$B19,'1月'!$J$4:$J$10000)</f>
        <v>0</v>
      </c>
      <c r="G19" s="79">
        <f>SUMPRODUCT((借支明细表!$F$3:$F$10000=$B19)*(借支明细表!$D$3:$D$10000=F$2)*借支明细表!$H$3:$H$10000)</f>
        <v>0</v>
      </c>
      <c r="H19" s="80">
        <f>SUMIF('1月'!$C$4:$C$10000,$B19,'1月'!$L$4:$L$10000)</f>
        <v>0</v>
      </c>
      <c r="I19" s="81">
        <f>SUMIF('2月'!$C$4:$C$10000,$B19,'2月'!$J$4:$J$10000)</f>
        <v>0</v>
      </c>
      <c r="J19" s="79">
        <f>SUMPRODUCT((借支明细表!$F$3:$F$10000=$B19)*(借支明细表!$D$3:$D$10000=I$2)*借支明细表!$H$3:$H$10000)</f>
        <v>0</v>
      </c>
      <c r="K19" s="80">
        <f>SUMIF('2月'!$C$4:$C$10000,$B19,'2月'!$L$4:$L$10000)</f>
        <v>0</v>
      </c>
      <c r="L19" s="81">
        <f>SUMIF('3月'!$C$4:$C$10000,$B19,'3月'!$J$4:$J$10000)</f>
        <v>0</v>
      </c>
      <c r="M19" s="79">
        <f>SUMPRODUCT((借支明细表!$F$3:$F$10000=$B19)*(借支明细表!$D$3:$D$10000=L$2)*借支明细表!$H$3:$H$10000)</f>
        <v>0</v>
      </c>
      <c r="N19" s="80">
        <f>SUMIF('3月'!$C$4:$C$10000,$B19,'3月'!$L$4:$L$10000)</f>
        <v>0</v>
      </c>
      <c r="O19" s="81">
        <f>SUMIF('4月'!$C$4:$C$10000,$B19,'4月'!$J$4:$J$10000)</f>
        <v>0</v>
      </c>
      <c r="P19" s="79">
        <f>SUMPRODUCT((借支明细表!$F$3:$F$10000=$B19)*(借支明细表!$D$3:$D$10000=O$2)*借支明细表!$H$3:$H$10000)</f>
        <v>0</v>
      </c>
      <c r="Q19" s="80">
        <f>SUMIF('4月'!$C$4:$C$10000,$B19,'4月'!$L$4:$L$10000)</f>
        <v>0</v>
      </c>
      <c r="R19" s="81">
        <f>SUMIF('5月'!$C$4:$C$10000,$B19,'5月'!$J$4:$J$10000)</f>
        <v>0</v>
      </c>
      <c r="S19" s="79">
        <f>SUMPRODUCT((借支明细表!$F$3:$F$10000=$B19)*(借支明细表!$D$3:$D$10000=R$2)*借支明细表!$H$3:$H$10000)</f>
        <v>0</v>
      </c>
      <c r="T19" s="80">
        <f>SUMIF('5月'!$C$4:$C$10000,$B19,'5月'!$L$4:$L$10000)</f>
        <v>0</v>
      </c>
      <c r="U19" s="81">
        <f>SUMIF('6月'!$C$4:$C$10000,$B19,'6月'!$J$4:$J$10000)</f>
        <v>0</v>
      </c>
      <c r="V19" s="79">
        <f>SUMPRODUCT((借支明细表!$F$3:$F$10000=$B19)*(借支明细表!$D$3:$D$10000=U$2)*借支明细表!$H$3:$H$10000)</f>
        <v>0</v>
      </c>
      <c r="W19" s="80">
        <f>SUMIF('6月'!$C$4:$C$10000,$B19,'6月'!$L$4:$L$10000)</f>
        <v>0</v>
      </c>
      <c r="X19" s="81">
        <f>SUMIF('7月'!$C$4:$C$10000,$B19,'7月'!$J$4:$J$10000)</f>
        <v>0</v>
      </c>
      <c r="Y19" s="79">
        <f>SUMPRODUCT((借支明细表!$F$3:$F$10000=$B19)*(借支明细表!$D$3:$D$10000=X$2)*借支明细表!$H$3:$H$10000)</f>
        <v>0</v>
      </c>
      <c r="Z19" s="80">
        <f>SUMIF('7月'!$C$4:$C$10000,$B19,'7月'!$L$4:$L$10000)</f>
        <v>0</v>
      </c>
      <c r="AA19" s="81">
        <f>SUMIF('8月'!$C$4:$C$10000,$B19,'8月'!$J$4:$J$10000)</f>
        <v>0</v>
      </c>
      <c r="AB19" s="79">
        <f>SUMPRODUCT((借支明细表!$F$3:$F$10000=$B19)*(借支明细表!$D$3:$D$10000=AA$2)*借支明细表!$H$3:$H$10000)</f>
        <v>0</v>
      </c>
      <c r="AC19" s="80">
        <f>SUMIF('8月'!$C$4:$C$10000,$B19,'8月'!$L$4:$L$10000)</f>
        <v>0</v>
      </c>
      <c r="AD19" s="81">
        <f>SUMIF('9月'!$C$4:$C$10000,$B19,'9月'!$J$4:$J$10000)</f>
        <v>0</v>
      </c>
      <c r="AE19" s="79">
        <f>SUMPRODUCT((借支明细表!$F$3:$F$10000=$B19)*(借支明细表!$D$3:$D$10000=AD$2)*借支明细表!$H$3:$H$10000)</f>
        <v>0</v>
      </c>
      <c r="AF19" s="80">
        <f>SUMIF('9月'!$C$4:$C$10000,$B19,'9月'!$L$4:$L$10000)</f>
        <v>0</v>
      </c>
      <c r="AG19" s="81">
        <f>SUMIF('10月'!$C$4:$C$10000,$B19,'10月'!$J$4:$J$10000)</f>
        <v>0</v>
      </c>
      <c r="AH19" s="79">
        <f>SUMPRODUCT((借支明细表!$F$3:$F$10000=$B19)*(借支明细表!$D$3:$D$10000=AG$2)*借支明细表!$H$3:$H$10000)</f>
        <v>0</v>
      </c>
      <c r="AI19" s="80">
        <f>SUMIF('10月'!$C$4:$C$10000,$B19,'10月'!$L$4:$L$10000)</f>
        <v>0</v>
      </c>
      <c r="AJ19" s="81">
        <f>SUMIF('11月'!$C$4:$C$10000,$B19,'11月'!$J$4:$J$10000)</f>
        <v>0</v>
      </c>
      <c r="AK19" s="79">
        <f>SUMPRODUCT((借支明细表!$F$3:$F$10000=$B19)*(借支明细表!$D$3:$D$10000=AJ$2)*借支明细表!$H$3:$H$10000)</f>
        <v>0</v>
      </c>
      <c r="AL19" s="80">
        <f>SUMIF('11月'!$C$4:$C$10000,$B19,'11月'!$L$4:$L$10000)</f>
        <v>0</v>
      </c>
      <c r="AM19" s="81">
        <f>SUMIF('12月'!$C$4:$C$10000,$B19,'12月'!$J$4:$J$10000)</f>
        <v>0</v>
      </c>
      <c r="AN19" s="79">
        <f>SUMPRODUCT((借支明细表!$F$3:$F$10000=$B19)*(借支明细表!$D$3:$D$10000=AM$2)*借支明细表!$H$3:$H$10000)</f>
        <v>0</v>
      </c>
      <c r="AO19" s="80">
        <f>SUMIF('12月'!$C$4:$C$10000,$B19,'12月'!$L$4:$L$10000)</f>
        <v>0</v>
      </c>
    </row>
    <row r="20" customFormat="1" customHeight="1" spans="1:41">
      <c r="A20" s="37"/>
      <c r="B20" s="76" t="str">
        <f>IF(员工信息表!B19="","",员工信息表!B19)</f>
        <v/>
      </c>
      <c r="C20" s="77">
        <f t="shared" si="3"/>
        <v>0</v>
      </c>
      <c r="D20" s="77">
        <f t="shared" si="4"/>
        <v>0</v>
      </c>
      <c r="E20" s="77">
        <f t="shared" si="5"/>
        <v>0</v>
      </c>
      <c r="F20" s="81">
        <f>SUMIF('1月'!$C$4:$C$10000,$B20,'1月'!$J$4:$J$10000)</f>
        <v>0</v>
      </c>
      <c r="G20" s="79">
        <f>SUMPRODUCT((借支明细表!$F$3:$F$10000=$B20)*(借支明细表!$D$3:$D$10000=F$2)*借支明细表!$H$3:$H$10000)</f>
        <v>0</v>
      </c>
      <c r="H20" s="80">
        <f>SUMIF('1月'!$C$4:$C$10000,$B20,'1月'!$L$4:$L$10000)</f>
        <v>0</v>
      </c>
      <c r="I20" s="81">
        <f>SUMIF('2月'!$C$4:$C$10000,$B20,'2月'!$J$4:$J$10000)</f>
        <v>0</v>
      </c>
      <c r="J20" s="79">
        <f>SUMPRODUCT((借支明细表!$F$3:$F$10000=$B20)*(借支明细表!$D$3:$D$10000=I$2)*借支明细表!$H$3:$H$10000)</f>
        <v>0</v>
      </c>
      <c r="K20" s="80">
        <f>SUMIF('2月'!$C$4:$C$10000,$B20,'2月'!$L$4:$L$10000)</f>
        <v>0</v>
      </c>
      <c r="L20" s="81">
        <f>SUMIF('3月'!$C$4:$C$10000,$B20,'3月'!$J$4:$J$10000)</f>
        <v>0</v>
      </c>
      <c r="M20" s="79">
        <f>SUMPRODUCT((借支明细表!$F$3:$F$10000=$B20)*(借支明细表!$D$3:$D$10000=L$2)*借支明细表!$H$3:$H$10000)</f>
        <v>0</v>
      </c>
      <c r="N20" s="80">
        <f>SUMIF('3月'!$C$4:$C$10000,$B20,'3月'!$L$4:$L$10000)</f>
        <v>0</v>
      </c>
      <c r="O20" s="81">
        <f>SUMIF('4月'!$C$4:$C$10000,$B20,'4月'!$J$4:$J$10000)</f>
        <v>0</v>
      </c>
      <c r="P20" s="79">
        <f>SUMPRODUCT((借支明细表!$F$3:$F$10000=$B20)*(借支明细表!$D$3:$D$10000=O$2)*借支明细表!$H$3:$H$10000)</f>
        <v>0</v>
      </c>
      <c r="Q20" s="80">
        <f>SUMIF('4月'!$C$4:$C$10000,$B20,'4月'!$L$4:$L$10000)</f>
        <v>0</v>
      </c>
      <c r="R20" s="81">
        <f>SUMIF('5月'!$C$4:$C$10000,$B20,'5月'!$J$4:$J$10000)</f>
        <v>0</v>
      </c>
      <c r="S20" s="79">
        <f>SUMPRODUCT((借支明细表!$F$3:$F$10000=$B20)*(借支明细表!$D$3:$D$10000=R$2)*借支明细表!$H$3:$H$10000)</f>
        <v>0</v>
      </c>
      <c r="T20" s="80">
        <f>SUMIF('5月'!$C$4:$C$10000,$B20,'5月'!$L$4:$L$10000)</f>
        <v>0</v>
      </c>
      <c r="U20" s="81">
        <f>SUMIF('6月'!$C$4:$C$10000,$B20,'6月'!$J$4:$J$10000)</f>
        <v>0</v>
      </c>
      <c r="V20" s="79">
        <f>SUMPRODUCT((借支明细表!$F$3:$F$10000=$B20)*(借支明细表!$D$3:$D$10000=U$2)*借支明细表!$H$3:$H$10000)</f>
        <v>0</v>
      </c>
      <c r="W20" s="80">
        <f>SUMIF('6月'!$C$4:$C$10000,$B20,'6月'!$L$4:$L$10000)</f>
        <v>0</v>
      </c>
      <c r="X20" s="81">
        <f>SUMIF('7月'!$C$4:$C$10000,$B20,'7月'!$J$4:$J$10000)</f>
        <v>0</v>
      </c>
      <c r="Y20" s="79">
        <f>SUMPRODUCT((借支明细表!$F$3:$F$10000=$B20)*(借支明细表!$D$3:$D$10000=X$2)*借支明细表!$H$3:$H$10000)</f>
        <v>0</v>
      </c>
      <c r="Z20" s="80">
        <f>SUMIF('7月'!$C$4:$C$10000,$B20,'7月'!$L$4:$L$10000)</f>
        <v>0</v>
      </c>
      <c r="AA20" s="81">
        <f>SUMIF('8月'!$C$4:$C$10000,$B20,'8月'!$J$4:$J$10000)</f>
        <v>0</v>
      </c>
      <c r="AB20" s="79">
        <f>SUMPRODUCT((借支明细表!$F$3:$F$10000=$B20)*(借支明细表!$D$3:$D$10000=AA$2)*借支明细表!$H$3:$H$10000)</f>
        <v>0</v>
      </c>
      <c r="AC20" s="80">
        <f>SUMIF('8月'!$C$4:$C$10000,$B20,'8月'!$L$4:$L$10000)</f>
        <v>0</v>
      </c>
      <c r="AD20" s="81">
        <f>SUMIF('9月'!$C$4:$C$10000,$B20,'9月'!$J$4:$J$10000)</f>
        <v>0</v>
      </c>
      <c r="AE20" s="79">
        <f>SUMPRODUCT((借支明细表!$F$3:$F$10000=$B20)*(借支明细表!$D$3:$D$10000=AD$2)*借支明细表!$H$3:$H$10000)</f>
        <v>0</v>
      </c>
      <c r="AF20" s="80">
        <f>SUMIF('9月'!$C$4:$C$10000,$B20,'9月'!$L$4:$L$10000)</f>
        <v>0</v>
      </c>
      <c r="AG20" s="81">
        <f>SUMIF('10月'!$C$4:$C$10000,$B20,'10月'!$J$4:$J$10000)</f>
        <v>0</v>
      </c>
      <c r="AH20" s="79">
        <f>SUMPRODUCT((借支明细表!$F$3:$F$10000=$B20)*(借支明细表!$D$3:$D$10000=AG$2)*借支明细表!$H$3:$H$10000)</f>
        <v>0</v>
      </c>
      <c r="AI20" s="80">
        <f>SUMIF('10月'!$C$4:$C$10000,$B20,'10月'!$L$4:$L$10000)</f>
        <v>0</v>
      </c>
      <c r="AJ20" s="81">
        <f>SUMIF('11月'!$C$4:$C$10000,$B20,'11月'!$J$4:$J$10000)</f>
        <v>0</v>
      </c>
      <c r="AK20" s="79">
        <f>SUMPRODUCT((借支明细表!$F$3:$F$10000=$B20)*(借支明细表!$D$3:$D$10000=AJ$2)*借支明细表!$H$3:$H$10000)</f>
        <v>0</v>
      </c>
      <c r="AL20" s="80">
        <f>SUMIF('11月'!$C$4:$C$10000,$B20,'11月'!$L$4:$L$10000)</f>
        <v>0</v>
      </c>
      <c r="AM20" s="81">
        <f>SUMIF('12月'!$C$4:$C$10000,$B20,'12月'!$J$4:$J$10000)</f>
        <v>0</v>
      </c>
      <c r="AN20" s="79">
        <f>SUMPRODUCT((借支明细表!$F$3:$F$10000=$B20)*(借支明细表!$D$3:$D$10000=AM$2)*借支明细表!$H$3:$H$10000)</f>
        <v>0</v>
      </c>
      <c r="AO20" s="80">
        <f>SUMIF('12月'!$C$4:$C$10000,$B20,'12月'!$L$4:$L$10000)</f>
        <v>0</v>
      </c>
    </row>
    <row r="21" customFormat="1" customHeight="1" spans="1:41">
      <c r="A21" s="37"/>
      <c r="B21" s="76" t="str">
        <f>IF(员工信息表!B20="","",员工信息表!B20)</f>
        <v/>
      </c>
      <c r="C21" s="77">
        <f t="shared" si="3"/>
        <v>0</v>
      </c>
      <c r="D21" s="77">
        <f t="shared" si="4"/>
        <v>0</v>
      </c>
      <c r="E21" s="77">
        <f t="shared" si="5"/>
        <v>0</v>
      </c>
      <c r="F21" s="81">
        <f>SUMIF('1月'!$C$4:$C$10000,$B21,'1月'!$J$4:$J$10000)</f>
        <v>0</v>
      </c>
      <c r="G21" s="79">
        <f>SUMPRODUCT((借支明细表!$F$3:$F$10000=$B21)*(借支明细表!$D$3:$D$10000=F$2)*借支明细表!$H$3:$H$10000)</f>
        <v>0</v>
      </c>
      <c r="H21" s="80">
        <f>SUMIF('1月'!$C$4:$C$10000,$B21,'1月'!$L$4:$L$10000)</f>
        <v>0</v>
      </c>
      <c r="I21" s="81">
        <f>SUMIF('2月'!$C$4:$C$10000,$B21,'2月'!$J$4:$J$10000)</f>
        <v>0</v>
      </c>
      <c r="J21" s="79">
        <f>SUMPRODUCT((借支明细表!$F$3:$F$10000=$B21)*(借支明细表!$D$3:$D$10000=I$2)*借支明细表!$H$3:$H$10000)</f>
        <v>0</v>
      </c>
      <c r="K21" s="80">
        <f>SUMIF('2月'!$C$4:$C$10000,$B21,'2月'!$L$4:$L$10000)</f>
        <v>0</v>
      </c>
      <c r="L21" s="81">
        <f>SUMIF('3月'!$C$4:$C$10000,$B21,'3月'!$J$4:$J$10000)</f>
        <v>0</v>
      </c>
      <c r="M21" s="79">
        <f>SUMPRODUCT((借支明细表!$F$3:$F$10000=$B21)*(借支明细表!$D$3:$D$10000=L$2)*借支明细表!$H$3:$H$10000)</f>
        <v>0</v>
      </c>
      <c r="N21" s="80">
        <f>SUMIF('3月'!$C$4:$C$10000,$B21,'3月'!$L$4:$L$10000)</f>
        <v>0</v>
      </c>
      <c r="O21" s="81">
        <f>SUMIF('4月'!$C$4:$C$10000,$B21,'4月'!$J$4:$J$10000)</f>
        <v>0</v>
      </c>
      <c r="P21" s="79">
        <f>SUMPRODUCT((借支明细表!$F$3:$F$10000=$B21)*(借支明细表!$D$3:$D$10000=O$2)*借支明细表!$H$3:$H$10000)</f>
        <v>0</v>
      </c>
      <c r="Q21" s="80">
        <f>SUMIF('4月'!$C$4:$C$10000,$B21,'4月'!$L$4:$L$10000)</f>
        <v>0</v>
      </c>
      <c r="R21" s="81">
        <f>SUMIF('5月'!$C$4:$C$10000,$B21,'5月'!$J$4:$J$10000)</f>
        <v>0</v>
      </c>
      <c r="S21" s="79">
        <f>SUMPRODUCT((借支明细表!$F$3:$F$10000=$B21)*(借支明细表!$D$3:$D$10000=R$2)*借支明细表!$H$3:$H$10000)</f>
        <v>0</v>
      </c>
      <c r="T21" s="80">
        <f>SUMIF('5月'!$C$4:$C$10000,$B21,'5月'!$L$4:$L$10000)</f>
        <v>0</v>
      </c>
      <c r="U21" s="81">
        <f>SUMIF('6月'!$C$4:$C$10000,$B21,'6月'!$J$4:$J$10000)</f>
        <v>0</v>
      </c>
      <c r="V21" s="79">
        <f>SUMPRODUCT((借支明细表!$F$3:$F$10000=$B21)*(借支明细表!$D$3:$D$10000=U$2)*借支明细表!$H$3:$H$10000)</f>
        <v>0</v>
      </c>
      <c r="W21" s="80">
        <f>SUMIF('6月'!$C$4:$C$10000,$B21,'6月'!$L$4:$L$10000)</f>
        <v>0</v>
      </c>
      <c r="X21" s="81">
        <f>SUMIF('7月'!$C$4:$C$10000,$B21,'7月'!$J$4:$J$10000)</f>
        <v>0</v>
      </c>
      <c r="Y21" s="79">
        <f>SUMPRODUCT((借支明细表!$F$3:$F$10000=$B21)*(借支明细表!$D$3:$D$10000=X$2)*借支明细表!$H$3:$H$10000)</f>
        <v>0</v>
      </c>
      <c r="Z21" s="80">
        <f>SUMIF('7月'!$C$4:$C$10000,$B21,'7月'!$L$4:$L$10000)</f>
        <v>0</v>
      </c>
      <c r="AA21" s="81">
        <f>SUMIF('8月'!$C$4:$C$10000,$B21,'8月'!$J$4:$J$10000)</f>
        <v>0</v>
      </c>
      <c r="AB21" s="79">
        <f>SUMPRODUCT((借支明细表!$F$3:$F$10000=$B21)*(借支明细表!$D$3:$D$10000=AA$2)*借支明细表!$H$3:$H$10000)</f>
        <v>0</v>
      </c>
      <c r="AC21" s="80">
        <f>SUMIF('8月'!$C$4:$C$10000,$B21,'8月'!$L$4:$L$10000)</f>
        <v>0</v>
      </c>
      <c r="AD21" s="81">
        <f>SUMIF('9月'!$C$4:$C$10000,$B21,'9月'!$J$4:$J$10000)</f>
        <v>0</v>
      </c>
      <c r="AE21" s="79">
        <f>SUMPRODUCT((借支明细表!$F$3:$F$10000=$B21)*(借支明细表!$D$3:$D$10000=AD$2)*借支明细表!$H$3:$H$10000)</f>
        <v>0</v>
      </c>
      <c r="AF21" s="80">
        <f>SUMIF('9月'!$C$4:$C$10000,$B21,'9月'!$L$4:$L$10000)</f>
        <v>0</v>
      </c>
      <c r="AG21" s="81">
        <f>SUMIF('10月'!$C$4:$C$10000,$B21,'10月'!$J$4:$J$10000)</f>
        <v>0</v>
      </c>
      <c r="AH21" s="79">
        <f>SUMPRODUCT((借支明细表!$F$3:$F$10000=$B21)*(借支明细表!$D$3:$D$10000=AG$2)*借支明细表!$H$3:$H$10000)</f>
        <v>0</v>
      </c>
      <c r="AI21" s="80">
        <f>SUMIF('10月'!$C$4:$C$10000,$B21,'10月'!$L$4:$L$10000)</f>
        <v>0</v>
      </c>
      <c r="AJ21" s="81">
        <f>SUMIF('11月'!$C$4:$C$10000,$B21,'11月'!$J$4:$J$10000)</f>
        <v>0</v>
      </c>
      <c r="AK21" s="79">
        <f>SUMPRODUCT((借支明细表!$F$3:$F$10000=$B21)*(借支明细表!$D$3:$D$10000=AJ$2)*借支明细表!$H$3:$H$10000)</f>
        <v>0</v>
      </c>
      <c r="AL21" s="80">
        <f>SUMIF('11月'!$C$4:$C$10000,$B21,'11月'!$L$4:$L$10000)</f>
        <v>0</v>
      </c>
      <c r="AM21" s="81">
        <f>SUMIF('12月'!$C$4:$C$10000,$B21,'12月'!$J$4:$J$10000)</f>
        <v>0</v>
      </c>
      <c r="AN21" s="79">
        <f>SUMPRODUCT((借支明细表!$F$3:$F$10000=$B21)*(借支明细表!$D$3:$D$10000=AM$2)*借支明细表!$H$3:$H$10000)</f>
        <v>0</v>
      </c>
      <c r="AO21" s="80">
        <f>SUMIF('12月'!$C$4:$C$10000,$B21,'12月'!$L$4:$L$10000)</f>
        <v>0</v>
      </c>
    </row>
    <row r="22" customFormat="1" customHeight="1" spans="1:41">
      <c r="A22" s="37"/>
      <c r="B22" s="76" t="str">
        <f>IF(员工信息表!B21="","",员工信息表!B21)</f>
        <v/>
      </c>
      <c r="C22" s="77">
        <f t="shared" si="3"/>
        <v>0</v>
      </c>
      <c r="D22" s="77">
        <f t="shared" si="4"/>
        <v>0</v>
      </c>
      <c r="E22" s="77">
        <f t="shared" si="5"/>
        <v>0</v>
      </c>
      <c r="F22" s="81">
        <f>SUMIF('1月'!$C$4:$C$10000,$B22,'1月'!$J$4:$J$10000)</f>
        <v>0</v>
      </c>
      <c r="G22" s="79">
        <f>SUMPRODUCT((借支明细表!$F$3:$F$10000=$B22)*(借支明细表!$D$3:$D$10000=F$2)*借支明细表!$H$3:$H$10000)</f>
        <v>0</v>
      </c>
      <c r="H22" s="80">
        <f>SUMIF('1月'!$C$4:$C$10000,$B22,'1月'!$L$4:$L$10000)</f>
        <v>0</v>
      </c>
      <c r="I22" s="81">
        <f>SUMIF('2月'!$C$4:$C$10000,$B22,'2月'!$J$4:$J$10000)</f>
        <v>0</v>
      </c>
      <c r="J22" s="79">
        <f>SUMPRODUCT((借支明细表!$F$3:$F$10000=$B22)*(借支明细表!$D$3:$D$10000=I$2)*借支明细表!$H$3:$H$10000)</f>
        <v>0</v>
      </c>
      <c r="K22" s="80">
        <f>SUMIF('2月'!$C$4:$C$10000,$B22,'2月'!$L$4:$L$10000)</f>
        <v>0</v>
      </c>
      <c r="L22" s="81">
        <f>SUMIF('3月'!$C$4:$C$10000,$B22,'3月'!$J$4:$J$10000)</f>
        <v>0</v>
      </c>
      <c r="M22" s="79">
        <f>SUMPRODUCT((借支明细表!$F$3:$F$10000=$B22)*(借支明细表!$D$3:$D$10000=L$2)*借支明细表!$H$3:$H$10000)</f>
        <v>0</v>
      </c>
      <c r="N22" s="80">
        <f>SUMIF('3月'!$C$4:$C$10000,$B22,'3月'!$L$4:$L$10000)</f>
        <v>0</v>
      </c>
      <c r="O22" s="81">
        <f>SUMIF('4月'!$C$4:$C$10000,$B22,'4月'!$J$4:$J$10000)</f>
        <v>0</v>
      </c>
      <c r="P22" s="79">
        <f>SUMPRODUCT((借支明细表!$F$3:$F$10000=$B22)*(借支明细表!$D$3:$D$10000=O$2)*借支明细表!$H$3:$H$10000)</f>
        <v>0</v>
      </c>
      <c r="Q22" s="80">
        <f>SUMIF('4月'!$C$4:$C$10000,$B22,'4月'!$L$4:$L$10000)</f>
        <v>0</v>
      </c>
      <c r="R22" s="81">
        <f>SUMIF('5月'!$C$4:$C$10000,$B22,'5月'!$J$4:$J$10000)</f>
        <v>0</v>
      </c>
      <c r="S22" s="79">
        <f>SUMPRODUCT((借支明细表!$F$3:$F$10000=$B22)*(借支明细表!$D$3:$D$10000=R$2)*借支明细表!$H$3:$H$10000)</f>
        <v>0</v>
      </c>
      <c r="T22" s="80">
        <f>SUMIF('5月'!$C$4:$C$10000,$B22,'5月'!$L$4:$L$10000)</f>
        <v>0</v>
      </c>
      <c r="U22" s="81">
        <f>SUMIF('6月'!$C$4:$C$10000,$B22,'6月'!$J$4:$J$10000)</f>
        <v>0</v>
      </c>
      <c r="V22" s="79">
        <f>SUMPRODUCT((借支明细表!$F$3:$F$10000=$B22)*(借支明细表!$D$3:$D$10000=U$2)*借支明细表!$H$3:$H$10000)</f>
        <v>0</v>
      </c>
      <c r="W22" s="80">
        <f>SUMIF('6月'!$C$4:$C$10000,$B22,'6月'!$L$4:$L$10000)</f>
        <v>0</v>
      </c>
      <c r="X22" s="81">
        <f>SUMIF('7月'!$C$4:$C$10000,$B22,'7月'!$J$4:$J$10000)</f>
        <v>0</v>
      </c>
      <c r="Y22" s="79">
        <f>SUMPRODUCT((借支明细表!$F$3:$F$10000=$B22)*(借支明细表!$D$3:$D$10000=X$2)*借支明细表!$H$3:$H$10000)</f>
        <v>0</v>
      </c>
      <c r="Z22" s="80">
        <f>SUMIF('7月'!$C$4:$C$10000,$B22,'7月'!$L$4:$L$10000)</f>
        <v>0</v>
      </c>
      <c r="AA22" s="81">
        <f>SUMIF('8月'!$C$4:$C$10000,$B22,'8月'!$J$4:$J$10000)</f>
        <v>0</v>
      </c>
      <c r="AB22" s="79">
        <f>SUMPRODUCT((借支明细表!$F$3:$F$10000=$B22)*(借支明细表!$D$3:$D$10000=AA$2)*借支明细表!$H$3:$H$10000)</f>
        <v>0</v>
      </c>
      <c r="AC22" s="80">
        <f>SUMIF('8月'!$C$4:$C$10000,$B22,'8月'!$L$4:$L$10000)</f>
        <v>0</v>
      </c>
      <c r="AD22" s="81">
        <f>SUMIF('9月'!$C$4:$C$10000,$B22,'9月'!$J$4:$J$10000)</f>
        <v>0</v>
      </c>
      <c r="AE22" s="79">
        <f>SUMPRODUCT((借支明细表!$F$3:$F$10000=$B22)*(借支明细表!$D$3:$D$10000=AD$2)*借支明细表!$H$3:$H$10000)</f>
        <v>0</v>
      </c>
      <c r="AF22" s="80">
        <f>SUMIF('9月'!$C$4:$C$10000,$B22,'9月'!$L$4:$L$10000)</f>
        <v>0</v>
      </c>
      <c r="AG22" s="81">
        <f>SUMIF('10月'!$C$4:$C$10000,$B22,'10月'!$J$4:$J$10000)</f>
        <v>0</v>
      </c>
      <c r="AH22" s="79">
        <f>SUMPRODUCT((借支明细表!$F$3:$F$10000=$B22)*(借支明细表!$D$3:$D$10000=AG$2)*借支明细表!$H$3:$H$10000)</f>
        <v>0</v>
      </c>
      <c r="AI22" s="80">
        <f>SUMIF('10月'!$C$4:$C$10000,$B22,'10月'!$L$4:$L$10000)</f>
        <v>0</v>
      </c>
      <c r="AJ22" s="81">
        <f>SUMIF('11月'!$C$4:$C$10000,$B22,'11月'!$J$4:$J$10000)</f>
        <v>0</v>
      </c>
      <c r="AK22" s="79">
        <f>SUMPRODUCT((借支明细表!$F$3:$F$10000=$B22)*(借支明细表!$D$3:$D$10000=AJ$2)*借支明细表!$H$3:$H$10000)</f>
        <v>0</v>
      </c>
      <c r="AL22" s="80">
        <f>SUMIF('11月'!$C$4:$C$10000,$B22,'11月'!$L$4:$L$10000)</f>
        <v>0</v>
      </c>
      <c r="AM22" s="81">
        <f>SUMIF('12月'!$C$4:$C$10000,$B22,'12月'!$J$4:$J$10000)</f>
        <v>0</v>
      </c>
      <c r="AN22" s="79">
        <f>SUMPRODUCT((借支明细表!$F$3:$F$10000=$B22)*(借支明细表!$D$3:$D$10000=AM$2)*借支明细表!$H$3:$H$10000)</f>
        <v>0</v>
      </c>
      <c r="AO22" s="80">
        <f>SUMIF('12月'!$C$4:$C$10000,$B22,'12月'!$L$4:$L$10000)</f>
        <v>0</v>
      </c>
    </row>
    <row r="23" customFormat="1" customHeight="1" spans="1:41">
      <c r="A23" s="37"/>
      <c r="B23" s="76" t="str">
        <f>IF(员工信息表!B22="","",员工信息表!B22)</f>
        <v/>
      </c>
      <c r="C23" s="77">
        <f t="shared" si="3"/>
        <v>0</v>
      </c>
      <c r="D23" s="77">
        <f t="shared" si="4"/>
        <v>0</v>
      </c>
      <c r="E23" s="77">
        <f t="shared" si="5"/>
        <v>0</v>
      </c>
      <c r="F23" s="81">
        <f>SUMIF('1月'!$C$4:$C$10000,$B23,'1月'!$J$4:$J$10000)</f>
        <v>0</v>
      </c>
      <c r="G23" s="79">
        <f>SUMPRODUCT((借支明细表!$F$3:$F$10000=$B23)*(借支明细表!$D$3:$D$10000=F$2)*借支明细表!$H$3:$H$10000)</f>
        <v>0</v>
      </c>
      <c r="H23" s="80">
        <f>SUMIF('1月'!$C$4:$C$10000,$B23,'1月'!$L$4:$L$10000)</f>
        <v>0</v>
      </c>
      <c r="I23" s="81">
        <f>SUMIF('2月'!$C$4:$C$10000,$B23,'2月'!$J$4:$J$10000)</f>
        <v>0</v>
      </c>
      <c r="J23" s="79">
        <f>SUMPRODUCT((借支明细表!$F$3:$F$10000=$B23)*(借支明细表!$D$3:$D$10000=I$2)*借支明细表!$H$3:$H$10000)</f>
        <v>0</v>
      </c>
      <c r="K23" s="80">
        <f>SUMIF('2月'!$C$4:$C$10000,$B23,'2月'!$L$4:$L$10000)</f>
        <v>0</v>
      </c>
      <c r="L23" s="81">
        <f>SUMIF('3月'!$C$4:$C$10000,$B23,'3月'!$J$4:$J$10000)</f>
        <v>0</v>
      </c>
      <c r="M23" s="79">
        <f>SUMPRODUCT((借支明细表!$F$3:$F$10000=$B23)*(借支明细表!$D$3:$D$10000=L$2)*借支明细表!$H$3:$H$10000)</f>
        <v>0</v>
      </c>
      <c r="N23" s="80">
        <f>SUMIF('3月'!$C$4:$C$10000,$B23,'3月'!$L$4:$L$10000)</f>
        <v>0</v>
      </c>
      <c r="O23" s="81">
        <f>SUMIF('4月'!$C$4:$C$10000,$B23,'4月'!$J$4:$J$10000)</f>
        <v>0</v>
      </c>
      <c r="P23" s="79">
        <f>SUMPRODUCT((借支明细表!$F$3:$F$10000=$B23)*(借支明细表!$D$3:$D$10000=O$2)*借支明细表!$H$3:$H$10000)</f>
        <v>0</v>
      </c>
      <c r="Q23" s="80">
        <f>SUMIF('4月'!$C$4:$C$10000,$B23,'4月'!$L$4:$L$10000)</f>
        <v>0</v>
      </c>
      <c r="R23" s="81">
        <f>SUMIF('5月'!$C$4:$C$10000,$B23,'5月'!$J$4:$J$10000)</f>
        <v>0</v>
      </c>
      <c r="S23" s="79">
        <f>SUMPRODUCT((借支明细表!$F$3:$F$10000=$B23)*(借支明细表!$D$3:$D$10000=R$2)*借支明细表!$H$3:$H$10000)</f>
        <v>0</v>
      </c>
      <c r="T23" s="80">
        <f>SUMIF('5月'!$C$4:$C$10000,$B23,'5月'!$L$4:$L$10000)</f>
        <v>0</v>
      </c>
      <c r="U23" s="81">
        <f>SUMIF('6月'!$C$4:$C$10000,$B23,'6月'!$J$4:$J$10000)</f>
        <v>0</v>
      </c>
      <c r="V23" s="79">
        <f>SUMPRODUCT((借支明细表!$F$3:$F$10000=$B23)*(借支明细表!$D$3:$D$10000=U$2)*借支明细表!$H$3:$H$10000)</f>
        <v>0</v>
      </c>
      <c r="W23" s="80">
        <f>SUMIF('6月'!$C$4:$C$10000,$B23,'6月'!$L$4:$L$10000)</f>
        <v>0</v>
      </c>
      <c r="X23" s="81">
        <f>SUMIF('7月'!$C$4:$C$10000,$B23,'7月'!$J$4:$J$10000)</f>
        <v>0</v>
      </c>
      <c r="Y23" s="79">
        <f>SUMPRODUCT((借支明细表!$F$3:$F$10000=$B23)*(借支明细表!$D$3:$D$10000=X$2)*借支明细表!$H$3:$H$10000)</f>
        <v>0</v>
      </c>
      <c r="Z23" s="80">
        <f>SUMIF('7月'!$C$4:$C$10000,$B23,'7月'!$L$4:$L$10000)</f>
        <v>0</v>
      </c>
      <c r="AA23" s="81">
        <f>SUMIF('8月'!$C$4:$C$10000,$B23,'8月'!$J$4:$J$10000)</f>
        <v>0</v>
      </c>
      <c r="AB23" s="79">
        <f>SUMPRODUCT((借支明细表!$F$3:$F$10000=$B23)*(借支明细表!$D$3:$D$10000=AA$2)*借支明细表!$H$3:$H$10000)</f>
        <v>0</v>
      </c>
      <c r="AC23" s="80">
        <f>SUMIF('8月'!$C$4:$C$10000,$B23,'8月'!$L$4:$L$10000)</f>
        <v>0</v>
      </c>
      <c r="AD23" s="81">
        <f>SUMIF('9月'!$C$4:$C$10000,$B23,'9月'!$J$4:$J$10000)</f>
        <v>0</v>
      </c>
      <c r="AE23" s="79">
        <f>SUMPRODUCT((借支明细表!$F$3:$F$10000=$B23)*(借支明细表!$D$3:$D$10000=AD$2)*借支明细表!$H$3:$H$10000)</f>
        <v>0</v>
      </c>
      <c r="AF23" s="80">
        <f>SUMIF('9月'!$C$4:$C$10000,$B23,'9月'!$L$4:$L$10000)</f>
        <v>0</v>
      </c>
      <c r="AG23" s="81">
        <f>SUMIF('10月'!$C$4:$C$10000,$B23,'10月'!$J$4:$J$10000)</f>
        <v>0</v>
      </c>
      <c r="AH23" s="79">
        <f>SUMPRODUCT((借支明细表!$F$3:$F$10000=$B23)*(借支明细表!$D$3:$D$10000=AG$2)*借支明细表!$H$3:$H$10000)</f>
        <v>0</v>
      </c>
      <c r="AI23" s="80">
        <f>SUMIF('10月'!$C$4:$C$10000,$B23,'10月'!$L$4:$L$10000)</f>
        <v>0</v>
      </c>
      <c r="AJ23" s="81">
        <f>SUMIF('11月'!$C$4:$C$10000,$B23,'11月'!$J$4:$J$10000)</f>
        <v>0</v>
      </c>
      <c r="AK23" s="79">
        <f>SUMPRODUCT((借支明细表!$F$3:$F$10000=$B23)*(借支明细表!$D$3:$D$10000=AJ$2)*借支明细表!$H$3:$H$10000)</f>
        <v>0</v>
      </c>
      <c r="AL23" s="80">
        <f>SUMIF('11月'!$C$4:$C$10000,$B23,'11月'!$L$4:$L$10000)</f>
        <v>0</v>
      </c>
      <c r="AM23" s="81">
        <f>SUMIF('12月'!$C$4:$C$10000,$B23,'12月'!$J$4:$J$10000)</f>
        <v>0</v>
      </c>
      <c r="AN23" s="79">
        <f>SUMPRODUCT((借支明细表!$F$3:$F$10000=$B23)*(借支明细表!$D$3:$D$10000=AM$2)*借支明细表!$H$3:$H$10000)</f>
        <v>0</v>
      </c>
      <c r="AO23" s="80">
        <f>SUMIF('12月'!$C$4:$C$10000,$B23,'12月'!$L$4:$L$10000)</f>
        <v>0</v>
      </c>
    </row>
    <row r="24" customFormat="1" customHeight="1" spans="1:41">
      <c r="A24" s="37"/>
      <c r="B24" s="76" t="str">
        <f>IF(员工信息表!B23="","",员工信息表!B23)</f>
        <v/>
      </c>
      <c r="C24" s="77">
        <f t="shared" si="3"/>
        <v>0</v>
      </c>
      <c r="D24" s="77">
        <f t="shared" si="4"/>
        <v>0</v>
      </c>
      <c r="E24" s="77">
        <f t="shared" si="5"/>
        <v>0</v>
      </c>
      <c r="F24" s="81">
        <f>SUMIF('1月'!$C$4:$C$10000,$B24,'1月'!$J$4:$J$10000)</f>
        <v>0</v>
      </c>
      <c r="G24" s="79">
        <f>SUMPRODUCT((借支明细表!$F$3:$F$10000=$B24)*(借支明细表!$D$3:$D$10000=F$2)*借支明细表!$H$3:$H$10000)</f>
        <v>0</v>
      </c>
      <c r="H24" s="80">
        <f>SUMIF('1月'!$C$4:$C$10000,$B24,'1月'!$L$4:$L$10000)</f>
        <v>0</v>
      </c>
      <c r="I24" s="81">
        <f>SUMIF('2月'!$C$4:$C$10000,$B24,'2月'!$J$4:$J$10000)</f>
        <v>0</v>
      </c>
      <c r="J24" s="79">
        <f>SUMPRODUCT((借支明细表!$F$3:$F$10000=$B24)*(借支明细表!$D$3:$D$10000=I$2)*借支明细表!$H$3:$H$10000)</f>
        <v>0</v>
      </c>
      <c r="K24" s="80">
        <f>SUMIF('2月'!$C$4:$C$10000,$B24,'2月'!$L$4:$L$10000)</f>
        <v>0</v>
      </c>
      <c r="L24" s="81">
        <f>SUMIF('3月'!$C$4:$C$10000,$B24,'3月'!$J$4:$J$10000)</f>
        <v>0</v>
      </c>
      <c r="M24" s="79">
        <f>SUMPRODUCT((借支明细表!$F$3:$F$10000=$B24)*(借支明细表!$D$3:$D$10000=L$2)*借支明细表!$H$3:$H$10000)</f>
        <v>0</v>
      </c>
      <c r="N24" s="80">
        <f>SUMIF('3月'!$C$4:$C$10000,$B24,'3月'!$L$4:$L$10000)</f>
        <v>0</v>
      </c>
      <c r="O24" s="81">
        <f>SUMIF('4月'!$C$4:$C$10000,$B24,'4月'!$J$4:$J$10000)</f>
        <v>0</v>
      </c>
      <c r="P24" s="79">
        <f>SUMPRODUCT((借支明细表!$F$3:$F$10000=$B24)*(借支明细表!$D$3:$D$10000=O$2)*借支明细表!$H$3:$H$10000)</f>
        <v>0</v>
      </c>
      <c r="Q24" s="80">
        <f>SUMIF('4月'!$C$4:$C$10000,$B24,'4月'!$L$4:$L$10000)</f>
        <v>0</v>
      </c>
      <c r="R24" s="81">
        <f>SUMIF('5月'!$C$4:$C$10000,$B24,'5月'!$J$4:$J$10000)</f>
        <v>0</v>
      </c>
      <c r="S24" s="79">
        <f>SUMPRODUCT((借支明细表!$F$3:$F$10000=$B24)*(借支明细表!$D$3:$D$10000=R$2)*借支明细表!$H$3:$H$10000)</f>
        <v>0</v>
      </c>
      <c r="T24" s="80">
        <f>SUMIF('5月'!$C$4:$C$10000,$B24,'5月'!$L$4:$L$10000)</f>
        <v>0</v>
      </c>
      <c r="U24" s="81">
        <f>SUMIF('6月'!$C$4:$C$10000,$B24,'6月'!$J$4:$J$10000)</f>
        <v>0</v>
      </c>
      <c r="V24" s="79">
        <f>SUMPRODUCT((借支明细表!$F$3:$F$10000=$B24)*(借支明细表!$D$3:$D$10000=U$2)*借支明细表!$H$3:$H$10000)</f>
        <v>0</v>
      </c>
      <c r="W24" s="80">
        <f>SUMIF('6月'!$C$4:$C$10000,$B24,'6月'!$L$4:$L$10000)</f>
        <v>0</v>
      </c>
      <c r="X24" s="81">
        <f>SUMIF('7月'!$C$4:$C$10000,$B24,'7月'!$J$4:$J$10000)</f>
        <v>0</v>
      </c>
      <c r="Y24" s="79">
        <f>SUMPRODUCT((借支明细表!$F$3:$F$10000=$B24)*(借支明细表!$D$3:$D$10000=X$2)*借支明细表!$H$3:$H$10000)</f>
        <v>0</v>
      </c>
      <c r="Z24" s="80">
        <f>SUMIF('7月'!$C$4:$C$10000,$B24,'7月'!$L$4:$L$10000)</f>
        <v>0</v>
      </c>
      <c r="AA24" s="81">
        <f>SUMIF('8月'!$C$4:$C$10000,$B24,'8月'!$J$4:$J$10000)</f>
        <v>0</v>
      </c>
      <c r="AB24" s="79">
        <f>SUMPRODUCT((借支明细表!$F$3:$F$10000=$B24)*(借支明细表!$D$3:$D$10000=AA$2)*借支明细表!$H$3:$H$10000)</f>
        <v>0</v>
      </c>
      <c r="AC24" s="80">
        <f>SUMIF('8月'!$C$4:$C$10000,$B24,'8月'!$L$4:$L$10000)</f>
        <v>0</v>
      </c>
      <c r="AD24" s="81">
        <f>SUMIF('9月'!$C$4:$C$10000,$B24,'9月'!$J$4:$J$10000)</f>
        <v>0</v>
      </c>
      <c r="AE24" s="79">
        <f>SUMPRODUCT((借支明细表!$F$3:$F$10000=$B24)*(借支明细表!$D$3:$D$10000=AD$2)*借支明细表!$H$3:$H$10000)</f>
        <v>0</v>
      </c>
      <c r="AF24" s="80">
        <f>SUMIF('9月'!$C$4:$C$10000,$B24,'9月'!$L$4:$L$10000)</f>
        <v>0</v>
      </c>
      <c r="AG24" s="81">
        <f>SUMIF('10月'!$C$4:$C$10000,$B24,'10月'!$J$4:$J$10000)</f>
        <v>0</v>
      </c>
      <c r="AH24" s="79">
        <f>SUMPRODUCT((借支明细表!$F$3:$F$10000=$B24)*(借支明细表!$D$3:$D$10000=AG$2)*借支明细表!$H$3:$H$10000)</f>
        <v>0</v>
      </c>
      <c r="AI24" s="80">
        <f>SUMIF('10月'!$C$4:$C$10000,$B24,'10月'!$L$4:$L$10000)</f>
        <v>0</v>
      </c>
      <c r="AJ24" s="81">
        <f>SUMIF('11月'!$C$4:$C$10000,$B24,'11月'!$J$4:$J$10000)</f>
        <v>0</v>
      </c>
      <c r="AK24" s="79">
        <f>SUMPRODUCT((借支明细表!$F$3:$F$10000=$B24)*(借支明细表!$D$3:$D$10000=AJ$2)*借支明细表!$H$3:$H$10000)</f>
        <v>0</v>
      </c>
      <c r="AL24" s="80">
        <f>SUMIF('11月'!$C$4:$C$10000,$B24,'11月'!$L$4:$L$10000)</f>
        <v>0</v>
      </c>
      <c r="AM24" s="81">
        <f>SUMIF('12月'!$C$4:$C$10000,$B24,'12月'!$J$4:$J$10000)</f>
        <v>0</v>
      </c>
      <c r="AN24" s="79">
        <f>SUMPRODUCT((借支明细表!$F$3:$F$10000=$B24)*(借支明细表!$D$3:$D$10000=AM$2)*借支明细表!$H$3:$H$10000)</f>
        <v>0</v>
      </c>
      <c r="AO24" s="80">
        <f>SUMIF('12月'!$C$4:$C$10000,$B24,'12月'!$L$4:$L$10000)</f>
        <v>0</v>
      </c>
    </row>
    <row r="25" customFormat="1" customHeight="1" spans="1:41">
      <c r="A25" s="37"/>
      <c r="B25" s="76" t="str">
        <f>IF(员工信息表!B24="","",员工信息表!B24)</f>
        <v/>
      </c>
      <c r="C25" s="77">
        <f t="shared" si="3"/>
        <v>0</v>
      </c>
      <c r="D25" s="77">
        <f t="shared" si="4"/>
        <v>0</v>
      </c>
      <c r="E25" s="77">
        <f t="shared" si="5"/>
        <v>0</v>
      </c>
      <c r="F25" s="81">
        <f>SUMIF('1月'!$C$4:$C$10000,$B25,'1月'!$J$4:$J$10000)</f>
        <v>0</v>
      </c>
      <c r="G25" s="79">
        <f>SUMPRODUCT((借支明细表!$F$3:$F$10000=$B25)*(借支明细表!$D$3:$D$10000=F$2)*借支明细表!$H$3:$H$10000)</f>
        <v>0</v>
      </c>
      <c r="H25" s="80">
        <f>SUMIF('1月'!$C$4:$C$10000,$B25,'1月'!$L$4:$L$10000)</f>
        <v>0</v>
      </c>
      <c r="I25" s="81">
        <f>SUMIF('2月'!$C$4:$C$10000,$B25,'2月'!$J$4:$J$10000)</f>
        <v>0</v>
      </c>
      <c r="J25" s="79">
        <f>SUMPRODUCT((借支明细表!$F$3:$F$10000=$B25)*(借支明细表!$D$3:$D$10000=I$2)*借支明细表!$H$3:$H$10000)</f>
        <v>0</v>
      </c>
      <c r="K25" s="80">
        <f>SUMIF('2月'!$C$4:$C$10000,$B25,'2月'!$L$4:$L$10000)</f>
        <v>0</v>
      </c>
      <c r="L25" s="81">
        <f>SUMIF('3月'!$C$4:$C$10000,$B25,'3月'!$J$4:$J$10000)</f>
        <v>0</v>
      </c>
      <c r="M25" s="79">
        <f>SUMPRODUCT((借支明细表!$F$3:$F$10000=$B25)*(借支明细表!$D$3:$D$10000=L$2)*借支明细表!$H$3:$H$10000)</f>
        <v>0</v>
      </c>
      <c r="N25" s="80">
        <f>SUMIF('3月'!$C$4:$C$10000,$B25,'3月'!$L$4:$L$10000)</f>
        <v>0</v>
      </c>
      <c r="O25" s="81">
        <f>SUMIF('4月'!$C$4:$C$10000,$B25,'4月'!$J$4:$J$10000)</f>
        <v>0</v>
      </c>
      <c r="P25" s="79">
        <f>SUMPRODUCT((借支明细表!$F$3:$F$10000=$B25)*(借支明细表!$D$3:$D$10000=O$2)*借支明细表!$H$3:$H$10000)</f>
        <v>0</v>
      </c>
      <c r="Q25" s="80">
        <f>SUMIF('4月'!$C$4:$C$10000,$B25,'4月'!$L$4:$L$10000)</f>
        <v>0</v>
      </c>
      <c r="R25" s="81">
        <f>SUMIF('5月'!$C$4:$C$10000,$B25,'5月'!$J$4:$J$10000)</f>
        <v>0</v>
      </c>
      <c r="S25" s="79">
        <f>SUMPRODUCT((借支明细表!$F$3:$F$10000=$B25)*(借支明细表!$D$3:$D$10000=R$2)*借支明细表!$H$3:$H$10000)</f>
        <v>0</v>
      </c>
      <c r="T25" s="80">
        <f>SUMIF('5月'!$C$4:$C$10000,$B25,'5月'!$L$4:$L$10000)</f>
        <v>0</v>
      </c>
      <c r="U25" s="81">
        <f>SUMIF('6月'!$C$4:$C$10000,$B25,'6月'!$J$4:$J$10000)</f>
        <v>0</v>
      </c>
      <c r="V25" s="79">
        <f>SUMPRODUCT((借支明细表!$F$3:$F$10000=$B25)*(借支明细表!$D$3:$D$10000=U$2)*借支明细表!$H$3:$H$10000)</f>
        <v>0</v>
      </c>
      <c r="W25" s="80">
        <f>SUMIF('6月'!$C$4:$C$10000,$B25,'6月'!$L$4:$L$10000)</f>
        <v>0</v>
      </c>
      <c r="X25" s="81">
        <f>SUMIF('7月'!$C$4:$C$10000,$B25,'7月'!$J$4:$J$10000)</f>
        <v>0</v>
      </c>
      <c r="Y25" s="79">
        <f>SUMPRODUCT((借支明细表!$F$3:$F$10000=$B25)*(借支明细表!$D$3:$D$10000=X$2)*借支明细表!$H$3:$H$10000)</f>
        <v>0</v>
      </c>
      <c r="Z25" s="80">
        <f>SUMIF('7月'!$C$4:$C$10000,$B25,'7月'!$L$4:$L$10000)</f>
        <v>0</v>
      </c>
      <c r="AA25" s="81">
        <f>SUMIF('8月'!$C$4:$C$10000,$B25,'8月'!$J$4:$J$10000)</f>
        <v>0</v>
      </c>
      <c r="AB25" s="79">
        <f>SUMPRODUCT((借支明细表!$F$3:$F$10000=$B25)*(借支明细表!$D$3:$D$10000=AA$2)*借支明细表!$H$3:$H$10000)</f>
        <v>0</v>
      </c>
      <c r="AC25" s="80">
        <f>SUMIF('8月'!$C$4:$C$10000,$B25,'8月'!$L$4:$L$10000)</f>
        <v>0</v>
      </c>
      <c r="AD25" s="81">
        <f>SUMIF('9月'!$C$4:$C$10000,$B25,'9月'!$J$4:$J$10000)</f>
        <v>0</v>
      </c>
      <c r="AE25" s="79">
        <f>SUMPRODUCT((借支明细表!$F$3:$F$10000=$B25)*(借支明细表!$D$3:$D$10000=AD$2)*借支明细表!$H$3:$H$10000)</f>
        <v>0</v>
      </c>
      <c r="AF25" s="80">
        <f>SUMIF('9月'!$C$4:$C$10000,$B25,'9月'!$L$4:$L$10000)</f>
        <v>0</v>
      </c>
      <c r="AG25" s="81">
        <f>SUMIF('10月'!$C$4:$C$10000,$B25,'10月'!$J$4:$J$10000)</f>
        <v>0</v>
      </c>
      <c r="AH25" s="79">
        <f>SUMPRODUCT((借支明细表!$F$3:$F$10000=$B25)*(借支明细表!$D$3:$D$10000=AG$2)*借支明细表!$H$3:$H$10000)</f>
        <v>0</v>
      </c>
      <c r="AI25" s="80">
        <f>SUMIF('10月'!$C$4:$C$10000,$B25,'10月'!$L$4:$L$10000)</f>
        <v>0</v>
      </c>
      <c r="AJ25" s="81">
        <f>SUMIF('11月'!$C$4:$C$10000,$B25,'11月'!$J$4:$J$10000)</f>
        <v>0</v>
      </c>
      <c r="AK25" s="79">
        <f>SUMPRODUCT((借支明细表!$F$3:$F$10000=$B25)*(借支明细表!$D$3:$D$10000=AJ$2)*借支明细表!$H$3:$H$10000)</f>
        <v>0</v>
      </c>
      <c r="AL25" s="80">
        <f>SUMIF('11月'!$C$4:$C$10000,$B25,'11月'!$L$4:$L$10000)</f>
        <v>0</v>
      </c>
      <c r="AM25" s="81">
        <f>SUMIF('12月'!$C$4:$C$10000,$B25,'12月'!$J$4:$J$10000)</f>
        <v>0</v>
      </c>
      <c r="AN25" s="79">
        <f>SUMPRODUCT((借支明细表!$F$3:$F$10000=$B25)*(借支明细表!$D$3:$D$10000=AM$2)*借支明细表!$H$3:$H$10000)</f>
        <v>0</v>
      </c>
      <c r="AO25" s="80">
        <f>SUMIF('12月'!$C$4:$C$10000,$B25,'12月'!$L$4:$L$10000)</f>
        <v>0</v>
      </c>
    </row>
    <row r="26" customFormat="1" customHeight="1" spans="1:41">
      <c r="A26" s="37"/>
      <c r="B26" s="76" t="str">
        <f>IF(员工信息表!B25="","",员工信息表!B25)</f>
        <v/>
      </c>
      <c r="C26" s="77">
        <f t="shared" si="3"/>
        <v>0</v>
      </c>
      <c r="D26" s="77">
        <f t="shared" si="4"/>
        <v>0</v>
      </c>
      <c r="E26" s="77">
        <f t="shared" si="5"/>
        <v>0</v>
      </c>
      <c r="F26" s="81">
        <f>SUMIF('1月'!$C$4:$C$10000,$B26,'1月'!$J$4:$J$10000)</f>
        <v>0</v>
      </c>
      <c r="G26" s="79">
        <f>SUMPRODUCT((借支明细表!$F$3:$F$10000=$B26)*(借支明细表!$D$3:$D$10000=F$2)*借支明细表!$H$3:$H$10000)</f>
        <v>0</v>
      </c>
      <c r="H26" s="80">
        <f>SUMIF('1月'!$C$4:$C$10000,$B26,'1月'!$L$4:$L$10000)</f>
        <v>0</v>
      </c>
      <c r="I26" s="81">
        <f>SUMIF('2月'!$C$4:$C$10000,$B26,'2月'!$J$4:$J$10000)</f>
        <v>0</v>
      </c>
      <c r="J26" s="79">
        <f>SUMPRODUCT((借支明细表!$F$3:$F$10000=$B26)*(借支明细表!$D$3:$D$10000=I$2)*借支明细表!$H$3:$H$10000)</f>
        <v>0</v>
      </c>
      <c r="K26" s="80">
        <f>SUMIF('2月'!$C$4:$C$10000,$B26,'2月'!$L$4:$L$10000)</f>
        <v>0</v>
      </c>
      <c r="L26" s="81">
        <f>SUMIF('3月'!$C$4:$C$10000,$B26,'3月'!$J$4:$J$10000)</f>
        <v>0</v>
      </c>
      <c r="M26" s="79">
        <f>SUMPRODUCT((借支明细表!$F$3:$F$10000=$B26)*(借支明细表!$D$3:$D$10000=L$2)*借支明细表!$H$3:$H$10000)</f>
        <v>0</v>
      </c>
      <c r="N26" s="80">
        <f>SUMIF('3月'!$C$4:$C$10000,$B26,'3月'!$L$4:$L$10000)</f>
        <v>0</v>
      </c>
      <c r="O26" s="81">
        <f>SUMIF('4月'!$C$4:$C$10000,$B26,'4月'!$J$4:$J$10000)</f>
        <v>0</v>
      </c>
      <c r="P26" s="79">
        <f>SUMPRODUCT((借支明细表!$F$3:$F$10000=$B26)*(借支明细表!$D$3:$D$10000=O$2)*借支明细表!$H$3:$H$10000)</f>
        <v>0</v>
      </c>
      <c r="Q26" s="80">
        <f>SUMIF('4月'!$C$4:$C$10000,$B26,'4月'!$L$4:$L$10000)</f>
        <v>0</v>
      </c>
      <c r="R26" s="81">
        <f>SUMIF('5月'!$C$4:$C$10000,$B26,'5月'!$J$4:$J$10000)</f>
        <v>0</v>
      </c>
      <c r="S26" s="79">
        <f>SUMPRODUCT((借支明细表!$F$3:$F$10000=$B26)*(借支明细表!$D$3:$D$10000=R$2)*借支明细表!$H$3:$H$10000)</f>
        <v>0</v>
      </c>
      <c r="T26" s="80">
        <f>SUMIF('5月'!$C$4:$C$10000,$B26,'5月'!$L$4:$L$10000)</f>
        <v>0</v>
      </c>
      <c r="U26" s="81">
        <f>SUMIF('6月'!$C$4:$C$10000,$B26,'6月'!$J$4:$J$10000)</f>
        <v>0</v>
      </c>
      <c r="V26" s="79">
        <f>SUMPRODUCT((借支明细表!$F$3:$F$10000=$B26)*(借支明细表!$D$3:$D$10000=U$2)*借支明细表!$H$3:$H$10000)</f>
        <v>0</v>
      </c>
      <c r="W26" s="80">
        <f>SUMIF('6月'!$C$4:$C$10000,$B26,'6月'!$L$4:$L$10000)</f>
        <v>0</v>
      </c>
      <c r="X26" s="81">
        <f>SUMIF('7月'!$C$4:$C$10000,$B26,'7月'!$J$4:$J$10000)</f>
        <v>0</v>
      </c>
      <c r="Y26" s="79">
        <f>SUMPRODUCT((借支明细表!$F$3:$F$10000=$B26)*(借支明细表!$D$3:$D$10000=X$2)*借支明细表!$H$3:$H$10000)</f>
        <v>0</v>
      </c>
      <c r="Z26" s="80">
        <f>SUMIF('7月'!$C$4:$C$10000,$B26,'7月'!$L$4:$L$10000)</f>
        <v>0</v>
      </c>
      <c r="AA26" s="81">
        <f>SUMIF('8月'!$C$4:$C$10000,$B26,'8月'!$J$4:$J$10000)</f>
        <v>0</v>
      </c>
      <c r="AB26" s="79">
        <f>SUMPRODUCT((借支明细表!$F$3:$F$10000=$B26)*(借支明细表!$D$3:$D$10000=AA$2)*借支明细表!$H$3:$H$10000)</f>
        <v>0</v>
      </c>
      <c r="AC26" s="80">
        <f>SUMIF('8月'!$C$4:$C$10000,$B26,'8月'!$L$4:$L$10000)</f>
        <v>0</v>
      </c>
      <c r="AD26" s="81">
        <f>SUMIF('9月'!$C$4:$C$10000,$B26,'9月'!$J$4:$J$10000)</f>
        <v>0</v>
      </c>
      <c r="AE26" s="79">
        <f>SUMPRODUCT((借支明细表!$F$3:$F$10000=$B26)*(借支明细表!$D$3:$D$10000=AD$2)*借支明细表!$H$3:$H$10000)</f>
        <v>0</v>
      </c>
      <c r="AF26" s="80">
        <f>SUMIF('9月'!$C$4:$C$10000,$B26,'9月'!$L$4:$L$10000)</f>
        <v>0</v>
      </c>
      <c r="AG26" s="81">
        <f>SUMIF('10月'!$C$4:$C$10000,$B26,'10月'!$J$4:$J$10000)</f>
        <v>0</v>
      </c>
      <c r="AH26" s="79">
        <f>SUMPRODUCT((借支明细表!$F$3:$F$10000=$B26)*(借支明细表!$D$3:$D$10000=AG$2)*借支明细表!$H$3:$H$10000)</f>
        <v>0</v>
      </c>
      <c r="AI26" s="80">
        <f>SUMIF('10月'!$C$4:$C$10000,$B26,'10月'!$L$4:$L$10000)</f>
        <v>0</v>
      </c>
      <c r="AJ26" s="81">
        <f>SUMIF('11月'!$C$4:$C$10000,$B26,'11月'!$J$4:$J$10000)</f>
        <v>0</v>
      </c>
      <c r="AK26" s="79">
        <f>SUMPRODUCT((借支明细表!$F$3:$F$10000=$B26)*(借支明细表!$D$3:$D$10000=AJ$2)*借支明细表!$H$3:$H$10000)</f>
        <v>0</v>
      </c>
      <c r="AL26" s="80">
        <f>SUMIF('11月'!$C$4:$C$10000,$B26,'11月'!$L$4:$L$10000)</f>
        <v>0</v>
      </c>
      <c r="AM26" s="81">
        <f>SUMIF('12月'!$C$4:$C$10000,$B26,'12月'!$J$4:$J$10000)</f>
        <v>0</v>
      </c>
      <c r="AN26" s="79">
        <f>SUMPRODUCT((借支明细表!$F$3:$F$10000=$B26)*(借支明细表!$D$3:$D$10000=AM$2)*借支明细表!$H$3:$H$10000)</f>
        <v>0</v>
      </c>
      <c r="AO26" s="80">
        <f>SUMIF('12月'!$C$4:$C$10000,$B26,'12月'!$L$4:$L$10000)</f>
        <v>0</v>
      </c>
    </row>
    <row r="27" customFormat="1" customHeight="1" spans="1:41">
      <c r="A27" s="37"/>
      <c r="B27" s="76" t="str">
        <f>IF(员工信息表!B26="","",员工信息表!B26)</f>
        <v/>
      </c>
      <c r="C27" s="77">
        <f t="shared" si="3"/>
        <v>0</v>
      </c>
      <c r="D27" s="77">
        <f t="shared" si="4"/>
        <v>0</v>
      </c>
      <c r="E27" s="77">
        <f t="shared" si="5"/>
        <v>0</v>
      </c>
      <c r="F27" s="81">
        <f>SUMIF('1月'!$C$4:$C$10000,$B27,'1月'!$J$4:$J$10000)</f>
        <v>0</v>
      </c>
      <c r="G27" s="79">
        <f>SUMPRODUCT((借支明细表!$F$3:$F$10000=$B27)*(借支明细表!$D$3:$D$10000=F$2)*借支明细表!$H$3:$H$10000)</f>
        <v>0</v>
      </c>
      <c r="H27" s="80">
        <f>SUMIF('1月'!$C$4:$C$10000,$B27,'1月'!$L$4:$L$10000)</f>
        <v>0</v>
      </c>
      <c r="I27" s="81">
        <f>SUMIF('2月'!$C$4:$C$10000,$B27,'2月'!$J$4:$J$10000)</f>
        <v>0</v>
      </c>
      <c r="J27" s="79">
        <f>SUMPRODUCT((借支明细表!$F$3:$F$10000=$B27)*(借支明细表!$D$3:$D$10000=I$2)*借支明细表!$H$3:$H$10000)</f>
        <v>0</v>
      </c>
      <c r="K27" s="80">
        <f>SUMIF('2月'!$C$4:$C$10000,$B27,'2月'!$L$4:$L$10000)</f>
        <v>0</v>
      </c>
      <c r="L27" s="81">
        <f>SUMIF('3月'!$C$4:$C$10000,$B27,'3月'!$J$4:$J$10000)</f>
        <v>0</v>
      </c>
      <c r="M27" s="79">
        <f>SUMPRODUCT((借支明细表!$F$3:$F$10000=$B27)*(借支明细表!$D$3:$D$10000=L$2)*借支明细表!$H$3:$H$10000)</f>
        <v>0</v>
      </c>
      <c r="N27" s="80">
        <f>SUMIF('3月'!$C$4:$C$10000,$B27,'3月'!$L$4:$L$10000)</f>
        <v>0</v>
      </c>
      <c r="O27" s="81">
        <f>SUMIF('4月'!$C$4:$C$10000,$B27,'4月'!$J$4:$J$10000)</f>
        <v>0</v>
      </c>
      <c r="P27" s="79">
        <f>SUMPRODUCT((借支明细表!$F$3:$F$10000=$B27)*(借支明细表!$D$3:$D$10000=O$2)*借支明细表!$H$3:$H$10000)</f>
        <v>0</v>
      </c>
      <c r="Q27" s="80">
        <f>SUMIF('4月'!$C$4:$C$10000,$B27,'4月'!$L$4:$L$10000)</f>
        <v>0</v>
      </c>
      <c r="R27" s="81">
        <f>SUMIF('5月'!$C$4:$C$10000,$B27,'5月'!$J$4:$J$10000)</f>
        <v>0</v>
      </c>
      <c r="S27" s="79">
        <f>SUMPRODUCT((借支明细表!$F$3:$F$10000=$B27)*(借支明细表!$D$3:$D$10000=R$2)*借支明细表!$H$3:$H$10000)</f>
        <v>0</v>
      </c>
      <c r="T27" s="80">
        <f>SUMIF('5月'!$C$4:$C$10000,$B27,'5月'!$L$4:$L$10000)</f>
        <v>0</v>
      </c>
      <c r="U27" s="81">
        <f>SUMIF('6月'!$C$4:$C$10000,$B27,'6月'!$J$4:$J$10000)</f>
        <v>0</v>
      </c>
      <c r="V27" s="79">
        <f>SUMPRODUCT((借支明细表!$F$3:$F$10000=$B27)*(借支明细表!$D$3:$D$10000=U$2)*借支明细表!$H$3:$H$10000)</f>
        <v>0</v>
      </c>
      <c r="W27" s="80">
        <f>SUMIF('6月'!$C$4:$C$10000,$B27,'6月'!$L$4:$L$10000)</f>
        <v>0</v>
      </c>
      <c r="X27" s="81">
        <f>SUMIF('7月'!$C$4:$C$10000,$B27,'7月'!$J$4:$J$10000)</f>
        <v>0</v>
      </c>
      <c r="Y27" s="79">
        <f>SUMPRODUCT((借支明细表!$F$3:$F$10000=$B27)*(借支明细表!$D$3:$D$10000=X$2)*借支明细表!$H$3:$H$10000)</f>
        <v>0</v>
      </c>
      <c r="Z27" s="80">
        <f>SUMIF('7月'!$C$4:$C$10000,$B27,'7月'!$L$4:$L$10000)</f>
        <v>0</v>
      </c>
      <c r="AA27" s="81">
        <f>SUMIF('8月'!$C$4:$C$10000,$B27,'8月'!$J$4:$J$10000)</f>
        <v>0</v>
      </c>
      <c r="AB27" s="79">
        <f>SUMPRODUCT((借支明细表!$F$3:$F$10000=$B27)*(借支明细表!$D$3:$D$10000=AA$2)*借支明细表!$H$3:$H$10000)</f>
        <v>0</v>
      </c>
      <c r="AC27" s="80">
        <f>SUMIF('8月'!$C$4:$C$10000,$B27,'8月'!$L$4:$L$10000)</f>
        <v>0</v>
      </c>
      <c r="AD27" s="81">
        <f>SUMIF('9月'!$C$4:$C$10000,$B27,'9月'!$J$4:$J$10000)</f>
        <v>0</v>
      </c>
      <c r="AE27" s="79">
        <f>SUMPRODUCT((借支明细表!$F$3:$F$10000=$B27)*(借支明细表!$D$3:$D$10000=AD$2)*借支明细表!$H$3:$H$10000)</f>
        <v>0</v>
      </c>
      <c r="AF27" s="80">
        <f>SUMIF('9月'!$C$4:$C$10000,$B27,'9月'!$L$4:$L$10000)</f>
        <v>0</v>
      </c>
      <c r="AG27" s="81">
        <f>SUMIF('10月'!$C$4:$C$10000,$B27,'10月'!$J$4:$J$10000)</f>
        <v>0</v>
      </c>
      <c r="AH27" s="79">
        <f>SUMPRODUCT((借支明细表!$F$3:$F$10000=$B27)*(借支明细表!$D$3:$D$10000=AG$2)*借支明细表!$H$3:$H$10000)</f>
        <v>0</v>
      </c>
      <c r="AI27" s="80">
        <f>SUMIF('10月'!$C$4:$C$10000,$B27,'10月'!$L$4:$L$10000)</f>
        <v>0</v>
      </c>
      <c r="AJ27" s="81">
        <f>SUMIF('11月'!$C$4:$C$10000,$B27,'11月'!$J$4:$J$10000)</f>
        <v>0</v>
      </c>
      <c r="AK27" s="79">
        <f>SUMPRODUCT((借支明细表!$F$3:$F$10000=$B27)*(借支明细表!$D$3:$D$10000=AJ$2)*借支明细表!$H$3:$H$10000)</f>
        <v>0</v>
      </c>
      <c r="AL27" s="80">
        <f>SUMIF('11月'!$C$4:$C$10000,$B27,'11月'!$L$4:$L$10000)</f>
        <v>0</v>
      </c>
      <c r="AM27" s="81">
        <f>SUMIF('12月'!$C$4:$C$10000,$B27,'12月'!$J$4:$J$10000)</f>
        <v>0</v>
      </c>
      <c r="AN27" s="79">
        <f>SUMPRODUCT((借支明细表!$F$3:$F$10000=$B27)*(借支明细表!$D$3:$D$10000=AM$2)*借支明细表!$H$3:$H$10000)</f>
        <v>0</v>
      </c>
      <c r="AO27" s="80">
        <f>SUMIF('12月'!$C$4:$C$10000,$B27,'12月'!$L$4:$L$10000)</f>
        <v>0</v>
      </c>
    </row>
    <row r="28" customFormat="1" customHeight="1" spans="1:41">
      <c r="A28" s="37"/>
      <c r="B28" s="76" t="str">
        <f>IF(员工信息表!B27="","",员工信息表!B27)</f>
        <v/>
      </c>
      <c r="C28" s="77">
        <f t="shared" si="3"/>
        <v>0</v>
      </c>
      <c r="D28" s="77">
        <f t="shared" si="4"/>
        <v>0</v>
      </c>
      <c r="E28" s="77">
        <f t="shared" si="5"/>
        <v>0</v>
      </c>
      <c r="F28" s="81">
        <f>SUMIF('1月'!$C$4:$C$10000,$B28,'1月'!$J$4:$J$10000)</f>
        <v>0</v>
      </c>
      <c r="G28" s="79">
        <f>SUMPRODUCT((借支明细表!$F$3:$F$10000=$B28)*(借支明细表!$D$3:$D$10000=F$2)*借支明细表!$H$3:$H$10000)</f>
        <v>0</v>
      </c>
      <c r="H28" s="80">
        <f>SUMIF('1月'!$C$4:$C$10000,$B28,'1月'!$L$4:$L$10000)</f>
        <v>0</v>
      </c>
      <c r="I28" s="81">
        <f>SUMIF('2月'!$C$4:$C$10000,$B28,'2月'!$J$4:$J$10000)</f>
        <v>0</v>
      </c>
      <c r="J28" s="79">
        <f>SUMPRODUCT((借支明细表!$F$3:$F$10000=$B28)*(借支明细表!$D$3:$D$10000=I$2)*借支明细表!$H$3:$H$10000)</f>
        <v>0</v>
      </c>
      <c r="K28" s="80">
        <f>SUMIF('2月'!$C$4:$C$10000,$B28,'2月'!$L$4:$L$10000)</f>
        <v>0</v>
      </c>
      <c r="L28" s="81">
        <f>SUMIF('3月'!$C$4:$C$10000,$B28,'3月'!$J$4:$J$10000)</f>
        <v>0</v>
      </c>
      <c r="M28" s="79">
        <f>SUMPRODUCT((借支明细表!$F$3:$F$10000=$B28)*(借支明细表!$D$3:$D$10000=L$2)*借支明细表!$H$3:$H$10000)</f>
        <v>0</v>
      </c>
      <c r="N28" s="80">
        <f>SUMIF('3月'!$C$4:$C$10000,$B28,'3月'!$L$4:$L$10000)</f>
        <v>0</v>
      </c>
      <c r="O28" s="81">
        <f>SUMIF('4月'!$C$4:$C$10000,$B28,'4月'!$J$4:$J$10000)</f>
        <v>0</v>
      </c>
      <c r="P28" s="79">
        <f>SUMPRODUCT((借支明细表!$F$3:$F$10000=$B28)*(借支明细表!$D$3:$D$10000=O$2)*借支明细表!$H$3:$H$10000)</f>
        <v>0</v>
      </c>
      <c r="Q28" s="80">
        <f>SUMIF('4月'!$C$4:$C$10000,$B28,'4月'!$L$4:$L$10000)</f>
        <v>0</v>
      </c>
      <c r="R28" s="81">
        <f>SUMIF('5月'!$C$4:$C$10000,$B28,'5月'!$J$4:$J$10000)</f>
        <v>0</v>
      </c>
      <c r="S28" s="79">
        <f>SUMPRODUCT((借支明细表!$F$3:$F$10000=$B28)*(借支明细表!$D$3:$D$10000=R$2)*借支明细表!$H$3:$H$10000)</f>
        <v>0</v>
      </c>
      <c r="T28" s="80">
        <f>SUMIF('5月'!$C$4:$C$10000,$B28,'5月'!$L$4:$L$10000)</f>
        <v>0</v>
      </c>
      <c r="U28" s="81">
        <f>SUMIF('6月'!$C$4:$C$10000,$B28,'6月'!$J$4:$J$10000)</f>
        <v>0</v>
      </c>
      <c r="V28" s="79">
        <f>SUMPRODUCT((借支明细表!$F$3:$F$10000=$B28)*(借支明细表!$D$3:$D$10000=U$2)*借支明细表!$H$3:$H$10000)</f>
        <v>0</v>
      </c>
      <c r="W28" s="80">
        <f>SUMIF('6月'!$C$4:$C$10000,$B28,'6月'!$L$4:$L$10000)</f>
        <v>0</v>
      </c>
      <c r="X28" s="81">
        <f>SUMIF('7月'!$C$4:$C$10000,$B28,'7月'!$J$4:$J$10000)</f>
        <v>0</v>
      </c>
      <c r="Y28" s="79">
        <f>SUMPRODUCT((借支明细表!$F$3:$F$10000=$B28)*(借支明细表!$D$3:$D$10000=X$2)*借支明细表!$H$3:$H$10000)</f>
        <v>0</v>
      </c>
      <c r="Z28" s="80">
        <f>SUMIF('7月'!$C$4:$C$10000,$B28,'7月'!$L$4:$L$10000)</f>
        <v>0</v>
      </c>
      <c r="AA28" s="81">
        <f>SUMIF('8月'!$C$4:$C$10000,$B28,'8月'!$J$4:$J$10000)</f>
        <v>0</v>
      </c>
      <c r="AB28" s="79">
        <f>SUMPRODUCT((借支明细表!$F$3:$F$10000=$B28)*(借支明细表!$D$3:$D$10000=AA$2)*借支明细表!$H$3:$H$10000)</f>
        <v>0</v>
      </c>
      <c r="AC28" s="80">
        <f>SUMIF('8月'!$C$4:$C$10000,$B28,'8月'!$L$4:$L$10000)</f>
        <v>0</v>
      </c>
      <c r="AD28" s="81">
        <f>SUMIF('9月'!$C$4:$C$10000,$B28,'9月'!$J$4:$J$10000)</f>
        <v>0</v>
      </c>
      <c r="AE28" s="79">
        <f>SUMPRODUCT((借支明细表!$F$3:$F$10000=$B28)*(借支明细表!$D$3:$D$10000=AD$2)*借支明细表!$H$3:$H$10000)</f>
        <v>0</v>
      </c>
      <c r="AF28" s="80">
        <f>SUMIF('9月'!$C$4:$C$10000,$B28,'9月'!$L$4:$L$10000)</f>
        <v>0</v>
      </c>
      <c r="AG28" s="81">
        <f>SUMIF('10月'!$C$4:$C$10000,$B28,'10月'!$J$4:$J$10000)</f>
        <v>0</v>
      </c>
      <c r="AH28" s="79">
        <f>SUMPRODUCT((借支明细表!$F$3:$F$10000=$B28)*(借支明细表!$D$3:$D$10000=AG$2)*借支明细表!$H$3:$H$10000)</f>
        <v>0</v>
      </c>
      <c r="AI28" s="80">
        <f>SUMIF('10月'!$C$4:$C$10000,$B28,'10月'!$L$4:$L$10000)</f>
        <v>0</v>
      </c>
      <c r="AJ28" s="81">
        <f>SUMIF('11月'!$C$4:$C$10000,$B28,'11月'!$J$4:$J$10000)</f>
        <v>0</v>
      </c>
      <c r="AK28" s="79">
        <f>SUMPRODUCT((借支明细表!$F$3:$F$10000=$B28)*(借支明细表!$D$3:$D$10000=AJ$2)*借支明细表!$H$3:$H$10000)</f>
        <v>0</v>
      </c>
      <c r="AL28" s="80">
        <f>SUMIF('11月'!$C$4:$C$10000,$B28,'11月'!$L$4:$L$10000)</f>
        <v>0</v>
      </c>
      <c r="AM28" s="81">
        <f>SUMIF('12月'!$C$4:$C$10000,$B28,'12月'!$J$4:$J$10000)</f>
        <v>0</v>
      </c>
      <c r="AN28" s="79">
        <f>SUMPRODUCT((借支明细表!$F$3:$F$10000=$B28)*(借支明细表!$D$3:$D$10000=AM$2)*借支明细表!$H$3:$H$10000)</f>
        <v>0</v>
      </c>
      <c r="AO28" s="80">
        <f>SUMIF('12月'!$C$4:$C$10000,$B28,'12月'!$L$4:$L$10000)</f>
        <v>0</v>
      </c>
    </row>
    <row r="29" customFormat="1" customHeight="1" spans="1:41">
      <c r="A29" s="37"/>
      <c r="B29" s="76" t="str">
        <f>IF(员工信息表!B28="","",员工信息表!B28)</f>
        <v/>
      </c>
      <c r="C29" s="77">
        <f t="shared" si="3"/>
        <v>0</v>
      </c>
      <c r="D29" s="77">
        <f t="shared" si="4"/>
        <v>0</v>
      </c>
      <c r="E29" s="77">
        <f t="shared" si="5"/>
        <v>0</v>
      </c>
      <c r="F29" s="81">
        <f>SUMIF('1月'!$C$4:$C$10000,$B29,'1月'!$J$4:$J$10000)</f>
        <v>0</v>
      </c>
      <c r="G29" s="79">
        <f>SUMPRODUCT((借支明细表!$F$3:$F$10000=$B29)*(借支明细表!$D$3:$D$10000=F$2)*借支明细表!$H$3:$H$10000)</f>
        <v>0</v>
      </c>
      <c r="H29" s="80">
        <f>SUMIF('1月'!$C$4:$C$10000,$B29,'1月'!$L$4:$L$10000)</f>
        <v>0</v>
      </c>
      <c r="I29" s="81">
        <f>SUMIF('2月'!$C$4:$C$10000,$B29,'2月'!$J$4:$J$10000)</f>
        <v>0</v>
      </c>
      <c r="J29" s="79">
        <f>SUMPRODUCT((借支明细表!$F$3:$F$10000=$B29)*(借支明细表!$D$3:$D$10000=I$2)*借支明细表!$H$3:$H$10000)</f>
        <v>0</v>
      </c>
      <c r="K29" s="80">
        <f>SUMIF('2月'!$C$4:$C$10000,$B29,'2月'!$L$4:$L$10000)</f>
        <v>0</v>
      </c>
      <c r="L29" s="81">
        <f>SUMIF('3月'!$C$4:$C$10000,$B29,'3月'!$J$4:$J$10000)</f>
        <v>0</v>
      </c>
      <c r="M29" s="79">
        <f>SUMPRODUCT((借支明细表!$F$3:$F$10000=$B29)*(借支明细表!$D$3:$D$10000=L$2)*借支明细表!$H$3:$H$10000)</f>
        <v>0</v>
      </c>
      <c r="N29" s="80">
        <f>SUMIF('3月'!$C$4:$C$10000,$B29,'3月'!$L$4:$L$10000)</f>
        <v>0</v>
      </c>
      <c r="O29" s="81">
        <f>SUMIF('4月'!$C$4:$C$10000,$B29,'4月'!$J$4:$J$10000)</f>
        <v>0</v>
      </c>
      <c r="P29" s="79">
        <f>SUMPRODUCT((借支明细表!$F$3:$F$10000=$B29)*(借支明细表!$D$3:$D$10000=O$2)*借支明细表!$H$3:$H$10000)</f>
        <v>0</v>
      </c>
      <c r="Q29" s="80">
        <f>SUMIF('4月'!$C$4:$C$10000,$B29,'4月'!$L$4:$L$10000)</f>
        <v>0</v>
      </c>
      <c r="R29" s="81">
        <f>SUMIF('5月'!$C$4:$C$10000,$B29,'5月'!$J$4:$J$10000)</f>
        <v>0</v>
      </c>
      <c r="S29" s="79">
        <f>SUMPRODUCT((借支明细表!$F$3:$F$10000=$B29)*(借支明细表!$D$3:$D$10000=R$2)*借支明细表!$H$3:$H$10000)</f>
        <v>0</v>
      </c>
      <c r="T29" s="80">
        <f>SUMIF('5月'!$C$4:$C$10000,$B29,'5月'!$L$4:$L$10000)</f>
        <v>0</v>
      </c>
      <c r="U29" s="81">
        <f>SUMIF('6月'!$C$4:$C$10000,$B29,'6月'!$J$4:$J$10000)</f>
        <v>0</v>
      </c>
      <c r="V29" s="79">
        <f>SUMPRODUCT((借支明细表!$F$3:$F$10000=$B29)*(借支明细表!$D$3:$D$10000=U$2)*借支明细表!$H$3:$H$10000)</f>
        <v>0</v>
      </c>
      <c r="W29" s="80">
        <f>SUMIF('6月'!$C$4:$C$10000,$B29,'6月'!$L$4:$L$10000)</f>
        <v>0</v>
      </c>
      <c r="X29" s="81">
        <f>SUMIF('7月'!$C$4:$C$10000,$B29,'7月'!$J$4:$J$10000)</f>
        <v>0</v>
      </c>
      <c r="Y29" s="79">
        <f>SUMPRODUCT((借支明细表!$F$3:$F$10000=$B29)*(借支明细表!$D$3:$D$10000=X$2)*借支明细表!$H$3:$H$10000)</f>
        <v>0</v>
      </c>
      <c r="Z29" s="80">
        <f>SUMIF('7月'!$C$4:$C$10000,$B29,'7月'!$L$4:$L$10000)</f>
        <v>0</v>
      </c>
      <c r="AA29" s="81">
        <f>SUMIF('8月'!$C$4:$C$10000,$B29,'8月'!$J$4:$J$10000)</f>
        <v>0</v>
      </c>
      <c r="AB29" s="79">
        <f>SUMPRODUCT((借支明细表!$F$3:$F$10000=$B29)*(借支明细表!$D$3:$D$10000=AA$2)*借支明细表!$H$3:$H$10000)</f>
        <v>0</v>
      </c>
      <c r="AC29" s="80">
        <f>SUMIF('8月'!$C$4:$C$10000,$B29,'8月'!$L$4:$L$10000)</f>
        <v>0</v>
      </c>
      <c r="AD29" s="81">
        <f>SUMIF('9月'!$C$4:$C$10000,$B29,'9月'!$J$4:$J$10000)</f>
        <v>0</v>
      </c>
      <c r="AE29" s="79">
        <f>SUMPRODUCT((借支明细表!$F$3:$F$10000=$B29)*(借支明细表!$D$3:$D$10000=AD$2)*借支明细表!$H$3:$H$10000)</f>
        <v>0</v>
      </c>
      <c r="AF29" s="80">
        <f>SUMIF('9月'!$C$4:$C$10000,$B29,'9月'!$L$4:$L$10000)</f>
        <v>0</v>
      </c>
      <c r="AG29" s="81">
        <f>SUMIF('10月'!$C$4:$C$10000,$B29,'10月'!$J$4:$J$10000)</f>
        <v>0</v>
      </c>
      <c r="AH29" s="79">
        <f>SUMPRODUCT((借支明细表!$F$3:$F$10000=$B29)*(借支明细表!$D$3:$D$10000=AG$2)*借支明细表!$H$3:$H$10000)</f>
        <v>0</v>
      </c>
      <c r="AI29" s="80">
        <f>SUMIF('10月'!$C$4:$C$10000,$B29,'10月'!$L$4:$L$10000)</f>
        <v>0</v>
      </c>
      <c r="AJ29" s="81">
        <f>SUMIF('11月'!$C$4:$C$10000,$B29,'11月'!$J$4:$J$10000)</f>
        <v>0</v>
      </c>
      <c r="AK29" s="79">
        <f>SUMPRODUCT((借支明细表!$F$3:$F$10000=$B29)*(借支明细表!$D$3:$D$10000=AJ$2)*借支明细表!$H$3:$H$10000)</f>
        <v>0</v>
      </c>
      <c r="AL29" s="80">
        <f>SUMIF('11月'!$C$4:$C$10000,$B29,'11月'!$L$4:$L$10000)</f>
        <v>0</v>
      </c>
      <c r="AM29" s="81">
        <f>SUMIF('12月'!$C$4:$C$10000,$B29,'12月'!$J$4:$J$10000)</f>
        <v>0</v>
      </c>
      <c r="AN29" s="79">
        <f>SUMPRODUCT((借支明细表!$F$3:$F$10000=$B29)*(借支明细表!$D$3:$D$10000=AM$2)*借支明细表!$H$3:$H$10000)</f>
        <v>0</v>
      </c>
      <c r="AO29" s="80">
        <f>SUMIF('12月'!$C$4:$C$10000,$B29,'12月'!$L$4:$L$10000)</f>
        <v>0</v>
      </c>
    </row>
    <row r="30" customFormat="1" customHeight="1" spans="1:41">
      <c r="A30" s="37"/>
      <c r="B30" s="76" t="str">
        <f>IF(员工信息表!B29="","",员工信息表!B29)</f>
        <v/>
      </c>
      <c r="C30" s="77">
        <f t="shared" si="3"/>
        <v>0</v>
      </c>
      <c r="D30" s="77">
        <f t="shared" si="4"/>
        <v>0</v>
      </c>
      <c r="E30" s="77">
        <f t="shared" si="5"/>
        <v>0</v>
      </c>
      <c r="F30" s="81">
        <f>SUMIF('1月'!$C$4:$C$10000,$B30,'1月'!$J$4:$J$10000)</f>
        <v>0</v>
      </c>
      <c r="G30" s="79">
        <f>SUMPRODUCT((借支明细表!$F$3:$F$10000=$B30)*(借支明细表!$D$3:$D$10000=F$2)*借支明细表!$H$3:$H$10000)</f>
        <v>0</v>
      </c>
      <c r="H30" s="80">
        <f>SUMIF('1月'!$C$4:$C$10000,$B30,'1月'!$L$4:$L$10000)</f>
        <v>0</v>
      </c>
      <c r="I30" s="81">
        <f>SUMIF('2月'!$C$4:$C$10000,$B30,'2月'!$J$4:$J$10000)</f>
        <v>0</v>
      </c>
      <c r="J30" s="79">
        <f>SUMPRODUCT((借支明细表!$F$3:$F$10000=$B30)*(借支明细表!$D$3:$D$10000=I$2)*借支明细表!$H$3:$H$10000)</f>
        <v>0</v>
      </c>
      <c r="K30" s="80">
        <f>SUMIF('2月'!$C$4:$C$10000,$B30,'2月'!$L$4:$L$10000)</f>
        <v>0</v>
      </c>
      <c r="L30" s="81">
        <f>SUMIF('3月'!$C$4:$C$10000,$B30,'3月'!$J$4:$J$10000)</f>
        <v>0</v>
      </c>
      <c r="M30" s="79">
        <f>SUMPRODUCT((借支明细表!$F$3:$F$10000=$B30)*(借支明细表!$D$3:$D$10000=L$2)*借支明细表!$H$3:$H$10000)</f>
        <v>0</v>
      </c>
      <c r="N30" s="80">
        <f>SUMIF('3月'!$C$4:$C$10000,$B30,'3月'!$L$4:$L$10000)</f>
        <v>0</v>
      </c>
      <c r="O30" s="81">
        <f>SUMIF('4月'!$C$4:$C$10000,$B30,'4月'!$J$4:$J$10000)</f>
        <v>0</v>
      </c>
      <c r="P30" s="79">
        <f>SUMPRODUCT((借支明细表!$F$3:$F$10000=$B30)*(借支明细表!$D$3:$D$10000=O$2)*借支明细表!$H$3:$H$10000)</f>
        <v>0</v>
      </c>
      <c r="Q30" s="80">
        <f>SUMIF('4月'!$C$4:$C$10000,$B30,'4月'!$L$4:$L$10000)</f>
        <v>0</v>
      </c>
      <c r="R30" s="81">
        <f>SUMIF('5月'!$C$4:$C$10000,$B30,'5月'!$J$4:$J$10000)</f>
        <v>0</v>
      </c>
      <c r="S30" s="79">
        <f>SUMPRODUCT((借支明细表!$F$3:$F$10000=$B30)*(借支明细表!$D$3:$D$10000=R$2)*借支明细表!$H$3:$H$10000)</f>
        <v>0</v>
      </c>
      <c r="T30" s="80">
        <f>SUMIF('5月'!$C$4:$C$10000,$B30,'5月'!$L$4:$L$10000)</f>
        <v>0</v>
      </c>
      <c r="U30" s="81">
        <f>SUMIF('6月'!$C$4:$C$10000,$B30,'6月'!$J$4:$J$10000)</f>
        <v>0</v>
      </c>
      <c r="V30" s="79">
        <f>SUMPRODUCT((借支明细表!$F$3:$F$10000=$B30)*(借支明细表!$D$3:$D$10000=U$2)*借支明细表!$H$3:$H$10000)</f>
        <v>0</v>
      </c>
      <c r="W30" s="80">
        <f>SUMIF('6月'!$C$4:$C$10000,$B30,'6月'!$L$4:$L$10000)</f>
        <v>0</v>
      </c>
      <c r="X30" s="81">
        <f>SUMIF('7月'!$C$4:$C$10000,$B30,'7月'!$J$4:$J$10000)</f>
        <v>0</v>
      </c>
      <c r="Y30" s="79">
        <f>SUMPRODUCT((借支明细表!$F$3:$F$10000=$B30)*(借支明细表!$D$3:$D$10000=X$2)*借支明细表!$H$3:$H$10000)</f>
        <v>0</v>
      </c>
      <c r="Z30" s="80">
        <f>SUMIF('7月'!$C$4:$C$10000,$B30,'7月'!$L$4:$L$10000)</f>
        <v>0</v>
      </c>
      <c r="AA30" s="81">
        <f>SUMIF('8月'!$C$4:$C$10000,$B30,'8月'!$J$4:$J$10000)</f>
        <v>0</v>
      </c>
      <c r="AB30" s="79">
        <f>SUMPRODUCT((借支明细表!$F$3:$F$10000=$B30)*(借支明细表!$D$3:$D$10000=AA$2)*借支明细表!$H$3:$H$10000)</f>
        <v>0</v>
      </c>
      <c r="AC30" s="80">
        <f>SUMIF('8月'!$C$4:$C$10000,$B30,'8月'!$L$4:$L$10000)</f>
        <v>0</v>
      </c>
      <c r="AD30" s="81">
        <f>SUMIF('9月'!$C$4:$C$10000,$B30,'9月'!$J$4:$J$10000)</f>
        <v>0</v>
      </c>
      <c r="AE30" s="79">
        <f>SUMPRODUCT((借支明细表!$F$3:$F$10000=$B30)*(借支明细表!$D$3:$D$10000=AD$2)*借支明细表!$H$3:$H$10000)</f>
        <v>0</v>
      </c>
      <c r="AF30" s="80">
        <f>SUMIF('9月'!$C$4:$C$10000,$B30,'9月'!$L$4:$L$10000)</f>
        <v>0</v>
      </c>
      <c r="AG30" s="81">
        <f>SUMIF('10月'!$C$4:$C$10000,$B30,'10月'!$J$4:$J$10000)</f>
        <v>0</v>
      </c>
      <c r="AH30" s="79">
        <f>SUMPRODUCT((借支明细表!$F$3:$F$10000=$B30)*(借支明细表!$D$3:$D$10000=AG$2)*借支明细表!$H$3:$H$10000)</f>
        <v>0</v>
      </c>
      <c r="AI30" s="80">
        <f>SUMIF('10月'!$C$4:$C$10000,$B30,'10月'!$L$4:$L$10000)</f>
        <v>0</v>
      </c>
      <c r="AJ30" s="81">
        <f>SUMIF('11月'!$C$4:$C$10000,$B30,'11月'!$J$4:$J$10000)</f>
        <v>0</v>
      </c>
      <c r="AK30" s="79">
        <f>SUMPRODUCT((借支明细表!$F$3:$F$10000=$B30)*(借支明细表!$D$3:$D$10000=AJ$2)*借支明细表!$H$3:$H$10000)</f>
        <v>0</v>
      </c>
      <c r="AL30" s="80">
        <f>SUMIF('11月'!$C$4:$C$10000,$B30,'11月'!$L$4:$L$10000)</f>
        <v>0</v>
      </c>
      <c r="AM30" s="81">
        <f>SUMIF('12月'!$C$4:$C$10000,$B30,'12月'!$J$4:$J$10000)</f>
        <v>0</v>
      </c>
      <c r="AN30" s="79">
        <f>SUMPRODUCT((借支明细表!$F$3:$F$10000=$B30)*(借支明细表!$D$3:$D$10000=AM$2)*借支明细表!$H$3:$H$10000)</f>
        <v>0</v>
      </c>
      <c r="AO30" s="80">
        <f>SUMIF('12月'!$C$4:$C$10000,$B30,'12月'!$L$4:$L$10000)</f>
        <v>0</v>
      </c>
    </row>
    <row r="31" customFormat="1" customHeight="1" spans="1:41">
      <c r="A31" s="37"/>
      <c r="B31" s="76" t="str">
        <f>IF(员工信息表!B30="","",员工信息表!B30)</f>
        <v/>
      </c>
      <c r="C31" s="77">
        <f t="shared" si="3"/>
        <v>0</v>
      </c>
      <c r="D31" s="77">
        <f t="shared" si="4"/>
        <v>0</v>
      </c>
      <c r="E31" s="77">
        <f t="shared" si="5"/>
        <v>0</v>
      </c>
      <c r="F31" s="81">
        <f>SUMIF('1月'!$C$4:$C$10000,$B31,'1月'!$J$4:$J$10000)</f>
        <v>0</v>
      </c>
      <c r="G31" s="79">
        <f>SUMPRODUCT((借支明细表!$F$3:$F$10000=$B31)*(借支明细表!$D$3:$D$10000=F$2)*借支明细表!$H$3:$H$10000)</f>
        <v>0</v>
      </c>
      <c r="H31" s="80">
        <f>SUMIF('1月'!$C$4:$C$10000,$B31,'1月'!$L$4:$L$10000)</f>
        <v>0</v>
      </c>
      <c r="I31" s="81">
        <f>SUMIF('2月'!$C$4:$C$10000,$B31,'2月'!$J$4:$J$10000)</f>
        <v>0</v>
      </c>
      <c r="J31" s="79">
        <f>SUMPRODUCT((借支明细表!$F$3:$F$10000=$B31)*(借支明细表!$D$3:$D$10000=I$2)*借支明细表!$H$3:$H$10000)</f>
        <v>0</v>
      </c>
      <c r="K31" s="80">
        <f>SUMIF('2月'!$C$4:$C$10000,$B31,'2月'!$L$4:$L$10000)</f>
        <v>0</v>
      </c>
      <c r="L31" s="81">
        <f>SUMIF('3月'!$C$4:$C$10000,$B31,'3月'!$J$4:$J$10000)</f>
        <v>0</v>
      </c>
      <c r="M31" s="79">
        <f>SUMPRODUCT((借支明细表!$F$3:$F$10000=$B31)*(借支明细表!$D$3:$D$10000=L$2)*借支明细表!$H$3:$H$10000)</f>
        <v>0</v>
      </c>
      <c r="N31" s="80">
        <f>SUMIF('3月'!$C$4:$C$10000,$B31,'3月'!$L$4:$L$10000)</f>
        <v>0</v>
      </c>
      <c r="O31" s="81">
        <f>SUMIF('4月'!$C$4:$C$10000,$B31,'4月'!$J$4:$J$10000)</f>
        <v>0</v>
      </c>
      <c r="P31" s="79">
        <f>SUMPRODUCT((借支明细表!$F$3:$F$10000=$B31)*(借支明细表!$D$3:$D$10000=O$2)*借支明细表!$H$3:$H$10000)</f>
        <v>0</v>
      </c>
      <c r="Q31" s="80">
        <f>SUMIF('4月'!$C$4:$C$10000,$B31,'4月'!$L$4:$L$10000)</f>
        <v>0</v>
      </c>
      <c r="R31" s="81">
        <f>SUMIF('5月'!$C$4:$C$10000,$B31,'5月'!$J$4:$J$10000)</f>
        <v>0</v>
      </c>
      <c r="S31" s="79">
        <f>SUMPRODUCT((借支明细表!$F$3:$F$10000=$B31)*(借支明细表!$D$3:$D$10000=R$2)*借支明细表!$H$3:$H$10000)</f>
        <v>0</v>
      </c>
      <c r="T31" s="80">
        <f>SUMIF('5月'!$C$4:$C$10000,$B31,'5月'!$L$4:$L$10000)</f>
        <v>0</v>
      </c>
      <c r="U31" s="81">
        <f>SUMIF('6月'!$C$4:$C$10000,$B31,'6月'!$J$4:$J$10000)</f>
        <v>0</v>
      </c>
      <c r="V31" s="79">
        <f>SUMPRODUCT((借支明细表!$F$3:$F$10000=$B31)*(借支明细表!$D$3:$D$10000=U$2)*借支明细表!$H$3:$H$10000)</f>
        <v>0</v>
      </c>
      <c r="W31" s="80">
        <f>SUMIF('6月'!$C$4:$C$10000,$B31,'6月'!$L$4:$L$10000)</f>
        <v>0</v>
      </c>
      <c r="X31" s="81">
        <f>SUMIF('7月'!$C$4:$C$10000,$B31,'7月'!$J$4:$J$10000)</f>
        <v>0</v>
      </c>
      <c r="Y31" s="79">
        <f>SUMPRODUCT((借支明细表!$F$3:$F$10000=$B31)*(借支明细表!$D$3:$D$10000=X$2)*借支明细表!$H$3:$H$10000)</f>
        <v>0</v>
      </c>
      <c r="Z31" s="80">
        <f>SUMIF('7月'!$C$4:$C$10000,$B31,'7月'!$L$4:$L$10000)</f>
        <v>0</v>
      </c>
      <c r="AA31" s="81">
        <f>SUMIF('8月'!$C$4:$C$10000,$B31,'8月'!$J$4:$J$10000)</f>
        <v>0</v>
      </c>
      <c r="AB31" s="79">
        <f>SUMPRODUCT((借支明细表!$F$3:$F$10000=$B31)*(借支明细表!$D$3:$D$10000=AA$2)*借支明细表!$H$3:$H$10000)</f>
        <v>0</v>
      </c>
      <c r="AC31" s="80">
        <f>SUMIF('8月'!$C$4:$C$10000,$B31,'8月'!$L$4:$L$10000)</f>
        <v>0</v>
      </c>
      <c r="AD31" s="81">
        <f>SUMIF('9月'!$C$4:$C$10000,$B31,'9月'!$J$4:$J$10000)</f>
        <v>0</v>
      </c>
      <c r="AE31" s="79">
        <f>SUMPRODUCT((借支明细表!$F$3:$F$10000=$B31)*(借支明细表!$D$3:$D$10000=AD$2)*借支明细表!$H$3:$H$10000)</f>
        <v>0</v>
      </c>
      <c r="AF31" s="80">
        <f>SUMIF('9月'!$C$4:$C$10000,$B31,'9月'!$L$4:$L$10000)</f>
        <v>0</v>
      </c>
      <c r="AG31" s="81">
        <f>SUMIF('10月'!$C$4:$C$10000,$B31,'10月'!$J$4:$J$10000)</f>
        <v>0</v>
      </c>
      <c r="AH31" s="79">
        <f>SUMPRODUCT((借支明细表!$F$3:$F$10000=$B31)*(借支明细表!$D$3:$D$10000=AG$2)*借支明细表!$H$3:$H$10000)</f>
        <v>0</v>
      </c>
      <c r="AI31" s="80">
        <f>SUMIF('10月'!$C$4:$C$10000,$B31,'10月'!$L$4:$L$10000)</f>
        <v>0</v>
      </c>
      <c r="AJ31" s="81">
        <f>SUMIF('11月'!$C$4:$C$10000,$B31,'11月'!$J$4:$J$10000)</f>
        <v>0</v>
      </c>
      <c r="AK31" s="79">
        <f>SUMPRODUCT((借支明细表!$F$3:$F$10000=$B31)*(借支明细表!$D$3:$D$10000=AJ$2)*借支明细表!$H$3:$H$10000)</f>
        <v>0</v>
      </c>
      <c r="AL31" s="80">
        <f>SUMIF('11月'!$C$4:$C$10000,$B31,'11月'!$L$4:$L$10000)</f>
        <v>0</v>
      </c>
      <c r="AM31" s="81">
        <f>SUMIF('12月'!$C$4:$C$10000,$B31,'12月'!$J$4:$J$10000)</f>
        <v>0</v>
      </c>
      <c r="AN31" s="79">
        <f>SUMPRODUCT((借支明细表!$F$3:$F$10000=$B31)*(借支明细表!$D$3:$D$10000=AM$2)*借支明细表!$H$3:$H$10000)</f>
        <v>0</v>
      </c>
      <c r="AO31" s="80">
        <f>SUMIF('12月'!$C$4:$C$10000,$B31,'12月'!$L$4:$L$10000)</f>
        <v>0</v>
      </c>
    </row>
    <row r="32" customFormat="1" customHeight="1" spans="1:41">
      <c r="A32" s="37"/>
      <c r="B32" s="76" t="str">
        <f>IF(员工信息表!B31="","",员工信息表!B31)</f>
        <v/>
      </c>
      <c r="C32" s="77">
        <f t="shared" si="3"/>
        <v>0</v>
      </c>
      <c r="D32" s="77">
        <f t="shared" si="4"/>
        <v>0</v>
      </c>
      <c r="E32" s="77">
        <f t="shared" si="5"/>
        <v>0</v>
      </c>
      <c r="F32" s="81">
        <f>SUMIF('1月'!$C$4:$C$10000,$B32,'1月'!$J$4:$J$10000)</f>
        <v>0</v>
      </c>
      <c r="G32" s="79">
        <f>SUMPRODUCT((借支明细表!$F$3:$F$10000=$B32)*(借支明细表!$D$3:$D$10000=F$2)*借支明细表!$H$3:$H$10000)</f>
        <v>0</v>
      </c>
      <c r="H32" s="80">
        <f>SUMIF('1月'!$C$4:$C$10000,$B32,'1月'!$L$4:$L$10000)</f>
        <v>0</v>
      </c>
      <c r="I32" s="81">
        <f>SUMIF('2月'!$C$4:$C$10000,$B32,'2月'!$J$4:$J$10000)</f>
        <v>0</v>
      </c>
      <c r="J32" s="79">
        <f>SUMPRODUCT((借支明细表!$F$3:$F$10000=$B32)*(借支明细表!$D$3:$D$10000=I$2)*借支明细表!$H$3:$H$10000)</f>
        <v>0</v>
      </c>
      <c r="K32" s="80">
        <f>SUMIF('2月'!$C$4:$C$10000,$B32,'2月'!$L$4:$L$10000)</f>
        <v>0</v>
      </c>
      <c r="L32" s="81">
        <f>SUMIF('3月'!$C$4:$C$10000,$B32,'3月'!$J$4:$J$10000)</f>
        <v>0</v>
      </c>
      <c r="M32" s="79">
        <f>SUMPRODUCT((借支明细表!$F$3:$F$10000=$B32)*(借支明细表!$D$3:$D$10000=L$2)*借支明细表!$H$3:$H$10000)</f>
        <v>0</v>
      </c>
      <c r="N32" s="80">
        <f>SUMIF('3月'!$C$4:$C$10000,$B32,'3月'!$L$4:$L$10000)</f>
        <v>0</v>
      </c>
      <c r="O32" s="81">
        <f>SUMIF('4月'!$C$4:$C$10000,$B32,'4月'!$J$4:$J$10000)</f>
        <v>0</v>
      </c>
      <c r="P32" s="79">
        <f>SUMPRODUCT((借支明细表!$F$3:$F$10000=$B32)*(借支明细表!$D$3:$D$10000=O$2)*借支明细表!$H$3:$H$10000)</f>
        <v>0</v>
      </c>
      <c r="Q32" s="80">
        <f>SUMIF('4月'!$C$4:$C$10000,$B32,'4月'!$L$4:$L$10000)</f>
        <v>0</v>
      </c>
      <c r="R32" s="81">
        <f>SUMIF('5月'!$C$4:$C$10000,$B32,'5月'!$J$4:$J$10000)</f>
        <v>0</v>
      </c>
      <c r="S32" s="79">
        <f>SUMPRODUCT((借支明细表!$F$3:$F$10000=$B32)*(借支明细表!$D$3:$D$10000=R$2)*借支明细表!$H$3:$H$10000)</f>
        <v>0</v>
      </c>
      <c r="T32" s="80">
        <f>SUMIF('5月'!$C$4:$C$10000,$B32,'5月'!$L$4:$L$10000)</f>
        <v>0</v>
      </c>
      <c r="U32" s="81">
        <f>SUMIF('6月'!$C$4:$C$10000,$B32,'6月'!$J$4:$J$10000)</f>
        <v>0</v>
      </c>
      <c r="V32" s="79">
        <f>SUMPRODUCT((借支明细表!$F$3:$F$10000=$B32)*(借支明细表!$D$3:$D$10000=U$2)*借支明细表!$H$3:$H$10000)</f>
        <v>0</v>
      </c>
      <c r="W32" s="80">
        <f>SUMIF('6月'!$C$4:$C$10000,$B32,'6月'!$L$4:$L$10000)</f>
        <v>0</v>
      </c>
      <c r="X32" s="81">
        <f>SUMIF('7月'!$C$4:$C$10000,$B32,'7月'!$J$4:$J$10000)</f>
        <v>0</v>
      </c>
      <c r="Y32" s="79">
        <f>SUMPRODUCT((借支明细表!$F$3:$F$10000=$B32)*(借支明细表!$D$3:$D$10000=X$2)*借支明细表!$H$3:$H$10000)</f>
        <v>0</v>
      </c>
      <c r="Z32" s="80">
        <f>SUMIF('7月'!$C$4:$C$10000,$B32,'7月'!$L$4:$L$10000)</f>
        <v>0</v>
      </c>
      <c r="AA32" s="81">
        <f>SUMIF('8月'!$C$4:$C$10000,$B32,'8月'!$J$4:$J$10000)</f>
        <v>0</v>
      </c>
      <c r="AB32" s="79">
        <f>SUMPRODUCT((借支明细表!$F$3:$F$10000=$B32)*(借支明细表!$D$3:$D$10000=AA$2)*借支明细表!$H$3:$H$10000)</f>
        <v>0</v>
      </c>
      <c r="AC32" s="80">
        <f>SUMIF('8月'!$C$4:$C$10000,$B32,'8月'!$L$4:$L$10000)</f>
        <v>0</v>
      </c>
      <c r="AD32" s="81">
        <f>SUMIF('9月'!$C$4:$C$10000,$B32,'9月'!$J$4:$J$10000)</f>
        <v>0</v>
      </c>
      <c r="AE32" s="79">
        <f>SUMPRODUCT((借支明细表!$F$3:$F$10000=$B32)*(借支明细表!$D$3:$D$10000=AD$2)*借支明细表!$H$3:$H$10000)</f>
        <v>0</v>
      </c>
      <c r="AF32" s="80">
        <f>SUMIF('9月'!$C$4:$C$10000,$B32,'9月'!$L$4:$L$10000)</f>
        <v>0</v>
      </c>
      <c r="AG32" s="81">
        <f>SUMIF('10月'!$C$4:$C$10000,$B32,'10月'!$J$4:$J$10000)</f>
        <v>0</v>
      </c>
      <c r="AH32" s="79">
        <f>SUMPRODUCT((借支明细表!$F$3:$F$10000=$B32)*(借支明细表!$D$3:$D$10000=AG$2)*借支明细表!$H$3:$H$10000)</f>
        <v>0</v>
      </c>
      <c r="AI32" s="80">
        <f>SUMIF('10月'!$C$4:$C$10000,$B32,'10月'!$L$4:$L$10000)</f>
        <v>0</v>
      </c>
      <c r="AJ32" s="81">
        <f>SUMIF('11月'!$C$4:$C$10000,$B32,'11月'!$J$4:$J$10000)</f>
        <v>0</v>
      </c>
      <c r="AK32" s="79">
        <f>SUMPRODUCT((借支明细表!$F$3:$F$10000=$B32)*(借支明细表!$D$3:$D$10000=AJ$2)*借支明细表!$H$3:$H$10000)</f>
        <v>0</v>
      </c>
      <c r="AL32" s="80">
        <f>SUMIF('11月'!$C$4:$C$10000,$B32,'11月'!$L$4:$L$10000)</f>
        <v>0</v>
      </c>
      <c r="AM32" s="81">
        <f>SUMIF('12月'!$C$4:$C$10000,$B32,'12月'!$J$4:$J$10000)</f>
        <v>0</v>
      </c>
      <c r="AN32" s="79">
        <f>SUMPRODUCT((借支明细表!$F$3:$F$10000=$B32)*(借支明细表!$D$3:$D$10000=AM$2)*借支明细表!$H$3:$H$10000)</f>
        <v>0</v>
      </c>
      <c r="AO32" s="80">
        <f>SUMIF('12月'!$C$4:$C$10000,$B32,'12月'!$L$4:$L$10000)</f>
        <v>0</v>
      </c>
    </row>
    <row r="33" customFormat="1" customHeight="1" spans="1:41">
      <c r="A33" s="37"/>
      <c r="B33" s="76" t="str">
        <f>IF(员工信息表!B32="","",员工信息表!B32)</f>
        <v/>
      </c>
      <c r="C33" s="77">
        <f t="shared" si="3"/>
        <v>0</v>
      </c>
      <c r="D33" s="77">
        <f t="shared" si="4"/>
        <v>0</v>
      </c>
      <c r="E33" s="77">
        <f t="shared" si="5"/>
        <v>0</v>
      </c>
      <c r="F33" s="81">
        <f>SUMIF('1月'!$C$4:$C$10000,$B33,'1月'!$J$4:$J$10000)</f>
        <v>0</v>
      </c>
      <c r="G33" s="79">
        <f>SUMPRODUCT((借支明细表!$F$3:$F$10000=$B33)*(借支明细表!$D$3:$D$10000=F$2)*借支明细表!$H$3:$H$10000)</f>
        <v>0</v>
      </c>
      <c r="H33" s="80">
        <f>SUMIF('1月'!$C$4:$C$10000,$B33,'1月'!$L$4:$L$10000)</f>
        <v>0</v>
      </c>
      <c r="I33" s="81">
        <f>SUMIF('2月'!$C$4:$C$10000,$B33,'2月'!$J$4:$J$10000)</f>
        <v>0</v>
      </c>
      <c r="J33" s="79">
        <f>SUMPRODUCT((借支明细表!$F$3:$F$10000=$B33)*(借支明细表!$D$3:$D$10000=I$2)*借支明细表!$H$3:$H$10000)</f>
        <v>0</v>
      </c>
      <c r="K33" s="80">
        <f>SUMIF('2月'!$C$4:$C$10000,$B33,'2月'!$L$4:$L$10000)</f>
        <v>0</v>
      </c>
      <c r="L33" s="81">
        <f>SUMIF('3月'!$C$4:$C$10000,$B33,'3月'!$J$4:$J$10000)</f>
        <v>0</v>
      </c>
      <c r="M33" s="79">
        <f>SUMPRODUCT((借支明细表!$F$3:$F$10000=$B33)*(借支明细表!$D$3:$D$10000=L$2)*借支明细表!$H$3:$H$10000)</f>
        <v>0</v>
      </c>
      <c r="N33" s="80">
        <f>SUMIF('3月'!$C$4:$C$10000,$B33,'3月'!$L$4:$L$10000)</f>
        <v>0</v>
      </c>
      <c r="O33" s="81">
        <f>SUMIF('4月'!$C$4:$C$10000,$B33,'4月'!$J$4:$J$10000)</f>
        <v>0</v>
      </c>
      <c r="P33" s="79">
        <f>SUMPRODUCT((借支明细表!$F$3:$F$10000=$B33)*(借支明细表!$D$3:$D$10000=O$2)*借支明细表!$H$3:$H$10000)</f>
        <v>0</v>
      </c>
      <c r="Q33" s="80">
        <f>SUMIF('4月'!$C$4:$C$10000,$B33,'4月'!$L$4:$L$10000)</f>
        <v>0</v>
      </c>
      <c r="R33" s="81">
        <f>SUMIF('5月'!$C$4:$C$10000,$B33,'5月'!$J$4:$J$10000)</f>
        <v>0</v>
      </c>
      <c r="S33" s="79">
        <f>SUMPRODUCT((借支明细表!$F$3:$F$10000=$B33)*(借支明细表!$D$3:$D$10000=R$2)*借支明细表!$H$3:$H$10000)</f>
        <v>0</v>
      </c>
      <c r="T33" s="80">
        <f>SUMIF('5月'!$C$4:$C$10000,$B33,'5月'!$L$4:$L$10000)</f>
        <v>0</v>
      </c>
      <c r="U33" s="81">
        <f>SUMIF('6月'!$C$4:$C$10000,$B33,'6月'!$J$4:$J$10000)</f>
        <v>0</v>
      </c>
      <c r="V33" s="79">
        <f>SUMPRODUCT((借支明细表!$F$3:$F$10000=$B33)*(借支明细表!$D$3:$D$10000=U$2)*借支明细表!$H$3:$H$10000)</f>
        <v>0</v>
      </c>
      <c r="W33" s="80">
        <f>SUMIF('6月'!$C$4:$C$10000,$B33,'6月'!$L$4:$L$10000)</f>
        <v>0</v>
      </c>
      <c r="X33" s="81">
        <f>SUMIF('7月'!$C$4:$C$10000,$B33,'7月'!$J$4:$J$10000)</f>
        <v>0</v>
      </c>
      <c r="Y33" s="79">
        <f>SUMPRODUCT((借支明细表!$F$3:$F$10000=$B33)*(借支明细表!$D$3:$D$10000=X$2)*借支明细表!$H$3:$H$10000)</f>
        <v>0</v>
      </c>
      <c r="Z33" s="80">
        <f>SUMIF('7月'!$C$4:$C$10000,$B33,'7月'!$L$4:$L$10000)</f>
        <v>0</v>
      </c>
      <c r="AA33" s="81">
        <f>SUMIF('8月'!$C$4:$C$10000,$B33,'8月'!$J$4:$J$10000)</f>
        <v>0</v>
      </c>
      <c r="AB33" s="79">
        <f>SUMPRODUCT((借支明细表!$F$3:$F$10000=$B33)*(借支明细表!$D$3:$D$10000=AA$2)*借支明细表!$H$3:$H$10000)</f>
        <v>0</v>
      </c>
      <c r="AC33" s="80">
        <f>SUMIF('8月'!$C$4:$C$10000,$B33,'8月'!$L$4:$L$10000)</f>
        <v>0</v>
      </c>
      <c r="AD33" s="81">
        <f>SUMIF('9月'!$C$4:$C$10000,$B33,'9月'!$J$4:$J$10000)</f>
        <v>0</v>
      </c>
      <c r="AE33" s="79">
        <f>SUMPRODUCT((借支明细表!$F$3:$F$10000=$B33)*(借支明细表!$D$3:$D$10000=AD$2)*借支明细表!$H$3:$H$10000)</f>
        <v>0</v>
      </c>
      <c r="AF33" s="80">
        <f>SUMIF('9月'!$C$4:$C$10000,$B33,'9月'!$L$4:$L$10000)</f>
        <v>0</v>
      </c>
      <c r="AG33" s="81">
        <f>SUMIF('10月'!$C$4:$C$10000,$B33,'10月'!$J$4:$J$10000)</f>
        <v>0</v>
      </c>
      <c r="AH33" s="79">
        <f>SUMPRODUCT((借支明细表!$F$3:$F$10000=$B33)*(借支明细表!$D$3:$D$10000=AG$2)*借支明细表!$H$3:$H$10000)</f>
        <v>0</v>
      </c>
      <c r="AI33" s="80">
        <f>SUMIF('10月'!$C$4:$C$10000,$B33,'10月'!$L$4:$L$10000)</f>
        <v>0</v>
      </c>
      <c r="AJ33" s="81">
        <f>SUMIF('11月'!$C$4:$C$10000,$B33,'11月'!$J$4:$J$10000)</f>
        <v>0</v>
      </c>
      <c r="AK33" s="79">
        <f>SUMPRODUCT((借支明细表!$F$3:$F$10000=$B33)*(借支明细表!$D$3:$D$10000=AJ$2)*借支明细表!$H$3:$H$10000)</f>
        <v>0</v>
      </c>
      <c r="AL33" s="80">
        <f>SUMIF('11月'!$C$4:$C$10000,$B33,'11月'!$L$4:$L$10000)</f>
        <v>0</v>
      </c>
      <c r="AM33" s="81">
        <f>SUMIF('12月'!$C$4:$C$10000,$B33,'12月'!$J$4:$J$10000)</f>
        <v>0</v>
      </c>
      <c r="AN33" s="79">
        <f>SUMPRODUCT((借支明细表!$F$3:$F$10000=$B33)*(借支明细表!$D$3:$D$10000=AM$2)*借支明细表!$H$3:$H$10000)</f>
        <v>0</v>
      </c>
      <c r="AO33" s="80">
        <f>SUMIF('12月'!$C$4:$C$10000,$B33,'12月'!$L$4:$L$10000)</f>
        <v>0</v>
      </c>
    </row>
    <row r="34" customFormat="1" customHeight="1" spans="1:41">
      <c r="A34" s="37"/>
      <c r="B34" s="76" t="str">
        <f>IF(员工信息表!B33="","",员工信息表!B33)</f>
        <v/>
      </c>
      <c r="C34" s="77">
        <f t="shared" si="3"/>
        <v>0</v>
      </c>
      <c r="D34" s="77">
        <f t="shared" si="4"/>
        <v>0</v>
      </c>
      <c r="E34" s="77">
        <f t="shared" si="5"/>
        <v>0</v>
      </c>
      <c r="F34" s="81">
        <f>SUMIF('1月'!$C$4:$C$10000,$B34,'1月'!$J$4:$J$10000)</f>
        <v>0</v>
      </c>
      <c r="G34" s="79">
        <f>SUMPRODUCT((借支明细表!$F$3:$F$10000=$B34)*(借支明细表!$D$3:$D$10000=F$2)*借支明细表!$H$3:$H$10000)</f>
        <v>0</v>
      </c>
      <c r="H34" s="80">
        <f>SUMIF('1月'!$C$4:$C$10000,$B34,'1月'!$L$4:$L$10000)</f>
        <v>0</v>
      </c>
      <c r="I34" s="81">
        <f>SUMIF('2月'!$C$4:$C$10000,$B34,'2月'!$J$4:$J$10000)</f>
        <v>0</v>
      </c>
      <c r="J34" s="79">
        <f>SUMPRODUCT((借支明细表!$F$3:$F$10000=$B34)*(借支明细表!$D$3:$D$10000=I$2)*借支明细表!$H$3:$H$10000)</f>
        <v>0</v>
      </c>
      <c r="K34" s="80">
        <f>SUMIF('2月'!$C$4:$C$10000,$B34,'2月'!$L$4:$L$10000)</f>
        <v>0</v>
      </c>
      <c r="L34" s="81">
        <f>SUMIF('3月'!$C$4:$C$10000,$B34,'3月'!$J$4:$J$10000)</f>
        <v>0</v>
      </c>
      <c r="M34" s="79">
        <f>SUMPRODUCT((借支明细表!$F$3:$F$10000=$B34)*(借支明细表!$D$3:$D$10000=L$2)*借支明细表!$H$3:$H$10000)</f>
        <v>0</v>
      </c>
      <c r="N34" s="80">
        <f>SUMIF('3月'!$C$4:$C$10000,$B34,'3月'!$L$4:$L$10000)</f>
        <v>0</v>
      </c>
      <c r="O34" s="81">
        <f>SUMIF('4月'!$C$4:$C$10000,$B34,'4月'!$J$4:$J$10000)</f>
        <v>0</v>
      </c>
      <c r="P34" s="79">
        <f>SUMPRODUCT((借支明细表!$F$3:$F$10000=$B34)*(借支明细表!$D$3:$D$10000=O$2)*借支明细表!$H$3:$H$10000)</f>
        <v>0</v>
      </c>
      <c r="Q34" s="80">
        <f>SUMIF('4月'!$C$4:$C$10000,$B34,'4月'!$L$4:$L$10000)</f>
        <v>0</v>
      </c>
      <c r="R34" s="81">
        <f>SUMIF('5月'!$C$4:$C$10000,$B34,'5月'!$J$4:$J$10000)</f>
        <v>0</v>
      </c>
      <c r="S34" s="79">
        <f>SUMPRODUCT((借支明细表!$F$3:$F$10000=$B34)*(借支明细表!$D$3:$D$10000=R$2)*借支明细表!$H$3:$H$10000)</f>
        <v>0</v>
      </c>
      <c r="T34" s="80">
        <f>SUMIF('5月'!$C$4:$C$10000,$B34,'5月'!$L$4:$L$10000)</f>
        <v>0</v>
      </c>
      <c r="U34" s="81">
        <f>SUMIF('6月'!$C$4:$C$10000,$B34,'6月'!$J$4:$J$10000)</f>
        <v>0</v>
      </c>
      <c r="V34" s="79">
        <f>SUMPRODUCT((借支明细表!$F$3:$F$10000=$B34)*(借支明细表!$D$3:$D$10000=U$2)*借支明细表!$H$3:$H$10000)</f>
        <v>0</v>
      </c>
      <c r="W34" s="80">
        <f>SUMIF('6月'!$C$4:$C$10000,$B34,'6月'!$L$4:$L$10000)</f>
        <v>0</v>
      </c>
      <c r="X34" s="81">
        <f>SUMIF('7月'!$C$4:$C$10000,$B34,'7月'!$J$4:$J$10000)</f>
        <v>0</v>
      </c>
      <c r="Y34" s="79">
        <f>SUMPRODUCT((借支明细表!$F$3:$F$10000=$B34)*(借支明细表!$D$3:$D$10000=X$2)*借支明细表!$H$3:$H$10000)</f>
        <v>0</v>
      </c>
      <c r="Z34" s="80">
        <f>SUMIF('7月'!$C$4:$C$10000,$B34,'7月'!$L$4:$L$10000)</f>
        <v>0</v>
      </c>
      <c r="AA34" s="81">
        <f>SUMIF('8月'!$C$4:$C$10000,$B34,'8月'!$J$4:$J$10000)</f>
        <v>0</v>
      </c>
      <c r="AB34" s="79">
        <f>SUMPRODUCT((借支明细表!$F$3:$F$10000=$B34)*(借支明细表!$D$3:$D$10000=AA$2)*借支明细表!$H$3:$H$10000)</f>
        <v>0</v>
      </c>
      <c r="AC34" s="80">
        <f>SUMIF('8月'!$C$4:$C$10000,$B34,'8月'!$L$4:$L$10000)</f>
        <v>0</v>
      </c>
      <c r="AD34" s="81">
        <f>SUMIF('9月'!$C$4:$C$10000,$B34,'9月'!$J$4:$J$10000)</f>
        <v>0</v>
      </c>
      <c r="AE34" s="79">
        <f>SUMPRODUCT((借支明细表!$F$3:$F$10000=$B34)*(借支明细表!$D$3:$D$10000=AD$2)*借支明细表!$H$3:$H$10000)</f>
        <v>0</v>
      </c>
      <c r="AF34" s="80">
        <f>SUMIF('9月'!$C$4:$C$10000,$B34,'9月'!$L$4:$L$10000)</f>
        <v>0</v>
      </c>
      <c r="AG34" s="81">
        <f>SUMIF('10月'!$C$4:$C$10000,$B34,'10月'!$J$4:$J$10000)</f>
        <v>0</v>
      </c>
      <c r="AH34" s="79">
        <f>SUMPRODUCT((借支明细表!$F$3:$F$10000=$B34)*(借支明细表!$D$3:$D$10000=AG$2)*借支明细表!$H$3:$H$10000)</f>
        <v>0</v>
      </c>
      <c r="AI34" s="80">
        <f>SUMIF('10月'!$C$4:$C$10000,$B34,'10月'!$L$4:$L$10000)</f>
        <v>0</v>
      </c>
      <c r="AJ34" s="81">
        <f>SUMIF('11月'!$C$4:$C$10000,$B34,'11月'!$J$4:$J$10000)</f>
        <v>0</v>
      </c>
      <c r="AK34" s="79">
        <f>SUMPRODUCT((借支明细表!$F$3:$F$10000=$B34)*(借支明细表!$D$3:$D$10000=AJ$2)*借支明细表!$H$3:$H$10000)</f>
        <v>0</v>
      </c>
      <c r="AL34" s="80">
        <f>SUMIF('11月'!$C$4:$C$10000,$B34,'11月'!$L$4:$L$10000)</f>
        <v>0</v>
      </c>
      <c r="AM34" s="81">
        <f>SUMIF('12月'!$C$4:$C$10000,$B34,'12月'!$J$4:$J$10000)</f>
        <v>0</v>
      </c>
      <c r="AN34" s="79">
        <f>SUMPRODUCT((借支明细表!$F$3:$F$10000=$B34)*(借支明细表!$D$3:$D$10000=AM$2)*借支明细表!$H$3:$H$10000)</f>
        <v>0</v>
      </c>
      <c r="AO34" s="80">
        <f>SUMIF('12月'!$C$4:$C$10000,$B34,'12月'!$L$4:$L$10000)</f>
        <v>0</v>
      </c>
    </row>
    <row r="35" customHeight="1" spans="1:41">
      <c r="A35" s="37"/>
      <c r="B35" s="76" t="str">
        <f>IF(员工信息表!B34="","",员工信息表!B34)</f>
        <v/>
      </c>
      <c r="C35" s="77">
        <f t="shared" si="3"/>
        <v>0</v>
      </c>
      <c r="D35" s="77">
        <f t="shared" si="4"/>
        <v>0</v>
      </c>
      <c r="E35" s="77">
        <f t="shared" si="5"/>
        <v>0</v>
      </c>
      <c r="F35" s="81">
        <f>SUMIF('1月'!$C$4:$C$10000,$B35,'1月'!$J$4:$J$10000)</f>
        <v>0</v>
      </c>
      <c r="G35" s="79">
        <f>SUMPRODUCT((借支明细表!$F$3:$F$10000=$B35)*(借支明细表!$D$3:$D$10000=F$2)*借支明细表!$H$3:$H$10000)</f>
        <v>0</v>
      </c>
      <c r="H35" s="80">
        <f>SUMIF('1月'!$C$4:$C$10000,$B35,'1月'!$L$4:$L$10000)</f>
        <v>0</v>
      </c>
      <c r="I35" s="81">
        <f>SUMIF('2月'!$C$4:$C$10000,$B35,'2月'!$J$4:$J$10000)</f>
        <v>0</v>
      </c>
      <c r="J35" s="79">
        <f>SUMPRODUCT((借支明细表!$F$3:$F$10000=$B35)*(借支明细表!$D$3:$D$10000=I$2)*借支明细表!$H$3:$H$10000)</f>
        <v>0</v>
      </c>
      <c r="K35" s="80">
        <f>SUMIF('2月'!$C$4:$C$10000,$B35,'2月'!$L$4:$L$10000)</f>
        <v>0</v>
      </c>
      <c r="L35" s="81">
        <f>SUMIF('3月'!$C$4:$C$10000,$B35,'3月'!$J$4:$J$10000)</f>
        <v>0</v>
      </c>
      <c r="M35" s="79">
        <f>SUMPRODUCT((借支明细表!$F$3:$F$10000=$B35)*(借支明细表!$D$3:$D$10000=L$2)*借支明细表!$H$3:$H$10000)</f>
        <v>0</v>
      </c>
      <c r="N35" s="80">
        <f>SUMIF('3月'!$C$4:$C$10000,$B35,'3月'!$L$4:$L$10000)</f>
        <v>0</v>
      </c>
      <c r="O35" s="81">
        <f>SUMIF('4月'!$C$4:$C$10000,$B35,'4月'!$J$4:$J$10000)</f>
        <v>0</v>
      </c>
      <c r="P35" s="79">
        <f>SUMPRODUCT((借支明细表!$F$3:$F$10000=$B35)*(借支明细表!$D$3:$D$10000=O$2)*借支明细表!$H$3:$H$10000)</f>
        <v>0</v>
      </c>
      <c r="Q35" s="80">
        <f>SUMIF('4月'!$C$4:$C$10000,$B35,'4月'!$L$4:$L$10000)</f>
        <v>0</v>
      </c>
      <c r="R35" s="81">
        <f>SUMIF('5月'!$C$4:$C$10000,$B35,'5月'!$J$4:$J$10000)</f>
        <v>0</v>
      </c>
      <c r="S35" s="79">
        <f>SUMPRODUCT((借支明细表!$F$3:$F$10000=$B35)*(借支明细表!$D$3:$D$10000=R$2)*借支明细表!$H$3:$H$10000)</f>
        <v>0</v>
      </c>
      <c r="T35" s="80">
        <f>SUMIF('5月'!$C$4:$C$10000,$B35,'5月'!$L$4:$L$10000)</f>
        <v>0</v>
      </c>
      <c r="U35" s="81">
        <f>SUMIF('6月'!$C$4:$C$10000,$B35,'6月'!$J$4:$J$10000)</f>
        <v>0</v>
      </c>
      <c r="V35" s="79">
        <f>SUMPRODUCT((借支明细表!$F$3:$F$10000=$B35)*(借支明细表!$D$3:$D$10000=U$2)*借支明细表!$H$3:$H$10000)</f>
        <v>0</v>
      </c>
      <c r="W35" s="80">
        <f>SUMIF('6月'!$C$4:$C$10000,$B35,'6月'!$L$4:$L$10000)</f>
        <v>0</v>
      </c>
      <c r="X35" s="81">
        <f>SUMIF('7月'!$C$4:$C$10000,$B35,'7月'!$J$4:$J$10000)</f>
        <v>0</v>
      </c>
      <c r="Y35" s="79">
        <f>SUMPRODUCT((借支明细表!$F$3:$F$10000=$B35)*(借支明细表!$D$3:$D$10000=X$2)*借支明细表!$H$3:$H$10000)</f>
        <v>0</v>
      </c>
      <c r="Z35" s="80">
        <f>SUMIF('7月'!$C$4:$C$10000,$B35,'7月'!$L$4:$L$10000)</f>
        <v>0</v>
      </c>
      <c r="AA35" s="81">
        <f>SUMIF('8月'!$C$4:$C$10000,$B35,'8月'!$J$4:$J$10000)</f>
        <v>0</v>
      </c>
      <c r="AB35" s="79">
        <f>SUMPRODUCT((借支明细表!$F$3:$F$10000=$B35)*(借支明细表!$D$3:$D$10000=AA$2)*借支明细表!$H$3:$H$10000)</f>
        <v>0</v>
      </c>
      <c r="AC35" s="80">
        <f>SUMIF('8月'!$C$4:$C$10000,$B35,'8月'!$L$4:$L$10000)</f>
        <v>0</v>
      </c>
      <c r="AD35" s="81">
        <f>SUMIF('9月'!$C$4:$C$10000,$B35,'9月'!$J$4:$J$10000)</f>
        <v>0</v>
      </c>
      <c r="AE35" s="79">
        <f>SUMPRODUCT((借支明细表!$F$3:$F$10000=$B35)*(借支明细表!$D$3:$D$10000=AD$2)*借支明细表!$H$3:$H$10000)</f>
        <v>0</v>
      </c>
      <c r="AF35" s="80">
        <f>SUMIF('9月'!$C$4:$C$10000,$B35,'9月'!$L$4:$L$10000)</f>
        <v>0</v>
      </c>
      <c r="AG35" s="81">
        <f>SUMIF('10月'!$C$4:$C$10000,$B35,'10月'!$J$4:$J$10000)</f>
        <v>0</v>
      </c>
      <c r="AH35" s="79">
        <f>SUMPRODUCT((借支明细表!$F$3:$F$10000=$B35)*(借支明细表!$D$3:$D$10000=AG$2)*借支明细表!$H$3:$H$10000)</f>
        <v>0</v>
      </c>
      <c r="AI35" s="80">
        <f>SUMIF('10月'!$C$4:$C$10000,$B35,'10月'!$L$4:$L$10000)</f>
        <v>0</v>
      </c>
      <c r="AJ35" s="81">
        <f>SUMIF('11月'!$C$4:$C$10000,$B35,'11月'!$J$4:$J$10000)</f>
        <v>0</v>
      </c>
      <c r="AK35" s="79">
        <f>SUMPRODUCT((借支明细表!$F$3:$F$10000=$B35)*(借支明细表!$D$3:$D$10000=AJ$2)*借支明细表!$H$3:$H$10000)</f>
        <v>0</v>
      </c>
      <c r="AL35" s="80">
        <f>SUMIF('11月'!$C$4:$C$10000,$B35,'11月'!$L$4:$L$10000)</f>
        <v>0</v>
      </c>
      <c r="AM35" s="81">
        <f>SUMIF('12月'!$C$4:$C$10000,$B35,'12月'!$J$4:$J$10000)</f>
        <v>0</v>
      </c>
      <c r="AN35" s="79">
        <f>SUMPRODUCT((借支明细表!$F$3:$F$10000=$B35)*(借支明细表!$D$3:$D$10000=AM$2)*借支明细表!$H$3:$H$10000)</f>
        <v>0</v>
      </c>
      <c r="AO35" s="80">
        <f>SUMIF('12月'!$C$4:$C$10000,$B35,'12月'!$L$4:$L$10000)</f>
        <v>0</v>
      </c>
    </row>
    <row r="36" customHeight="1" spans="1:41">
      <c r="A36" s="37"/>
      <c r="B36" s="76" t="str">
        <f>IF(员工信息表!B35="","",员工信息表!B35)</f>
        <v/>
      </c>
      <c r="C36" s="77">
        <f t="shared" si="3"/>
        <v>0</v>
      </c>
      <c r="D36" s="77">
        <f t="shared" si="4"/>
        <v>0</v>
      </c>
      <c r="E36" s="77">
        <f t="shared" si="5"/>
        <v>0</v>
      </c>
      <c r="F36" s="81">
        <f>SUMIF('1月'!$C$4:$C$10000,$B36,'1月'!$J$4:$J$10000)</f>
        <v>0</v>
      </c>
      <c r="G36" s="79">
        <f>SUMPRODUCT((借支明细表!$F$3:$F$10000=$B36)*(借支明细表!$D$3:$D$10000=F$2)*借支明细表!$H$3:$H$10000)</f>
        <v>0</v>
      </c>
      <c r="H36" s="80">
        <f>SUMIF('1月'!$C$4:$C$10000,$B36,'1月'!$L$4:$L$10000)</f>
        <v>0</v>
      </c>
      <c r="I36" s="81">
        <f>SUMIF('2月'!$C$4:$C$10000,$B36,'2月'!$J$4:$J$10000)</f>
        <v>0</v>
      </c>
      <c r="J36" s="79">
        <f>SUMPRODUCT((借支明细表!$F$3:$F$10000=$B36)*(借支明细表!$D$3:$D$10000=I$2)*借支明细表!$H$3:$H$10000)</f>
        <v>0</v>
      </c>
      <c r="K36" s="80">
        <f>SUMIF('2月'!$C$4:$C$10000,$B36,'2月'!$L$4:$L$10000)</f>
        <v>0</v>
      </c>
      <c r="L36" s="81">
        <f>SUMIF('3月'!$C$4:$C$10000,$B36,'3月'!$J$4:$J$10000)</f>
        <v>0</v>
      </c>
      <c r="M36" s="79">
        <f>SUMPRODUCT((借支明细表!$F$3:$F$10000=$B36)*(借支明细表!$D$3:$D$10000=L$2)*借支明细表!$H$3:$H$10000)</f>
        <v>0</v>
      </c>
      <c r="N36" s="80">
        <f>SUMIF('3月'!$C$4:$C$10000,$B36,'3月'!$L$4:$L$10000)</f>
        <v>0</v>
      </c>
      <c r="O36" s="81">
        <f>SUMIF('4月'!$C$4:$C$10000,$B36,'4月'!$J$4:$J$10000)</f>
        <v>0</v>
      </c>
      <c r="P36" s="79">
        <f>SUMPRODUCT((借支明细表!$F$3:$F$10000=$B36)*(借支明细表!$D$3:$D$10000=O$2)*借支明细表!$H$3:$H$10000)</f>
        <v>0</v>
      </c>
      <c r="Q36" s="80">
        <f>SUMIF('4月'!$C$4:$C$10000,$B36,'4月'!$L$4:$L$10000)</f>
        <v>0</v>
      </c>
      <c r="R36" s="81">
        <f>SUMIF('5月'!$C$4:$C$10000,$B36,'5月'!$J$4:$J$10000)</f>
        <v>0</v>
      </c>
      <c r="S36" s="79">
        <f>SUMPRODUCT((借支明细表!$F$3:$F$10000=$B36)*(借支明细表!$D$3:$D$10000=R$2)*借支明细表!$H$3:$H$10000)</f>
        <v>0</v>
      </c>
      <c r="T36" s="80">
        <f>SUMIF('5月'!$C$4:$C$10000,$B36,'5月'!$L$4:$L$10000)</f>
        <v>0</v>
      </c>
      <c r="U36" s="81">
        <f>SUMIF('6月'!$C$4:$C$10000,$B36,'6月'!$J$4:$J$10000)</f>
        <v>0</v>
      </c>
      <c r="V36" s="79">
        <f>SUMPRODUCT((借支明细表!$F$3:$F$10000=$B36)*(借支明细表!$D$3:$D$10000=U$2)*借支明细表!$H$3:$H$10000)</f>
        <v>0</v>
      </c>
      <c r="W36" s="80">
        <f>SUMIF('6月'!$C$4:$C$10000,$B36,'6月'!$L$4:$L$10000)</f>
        <v>0</v>
      </c>
      <c r="X36" s="81">
        <f>SUMIF('7月'!$C$4:$C$10000,$B36,'7月'!$J$4:$J$10000)</f>
        <v>0</v>
      </c>
      <c r="Y36" s="79">
        <f>SUMPRODUCT((借支明细表!$F$3:$F$10000=$B36)*(借支明细表!$D$3:$D$10000=X$2)*借支明细表!$H$3:$H$10000)</f>
        <v>0</v>
      </c>
      <c r="Z36" s="80">
        <f>SUMIF('7月'!$C$4:$C$10000,$B36,'7月'!$L$4:$L$10000)</f>
        <v>0</v>
      </c>
      <c r="AA36" s="81">
        <f>SUMIF('8月'!$C$4:$C$10000,$B36,'8月'!$J$4:$J$10000)</f>
        <v>0</v>
      </c>
      <c r="AB36" s="79">
        <f>SUMPRODUCT((借支明细表!$F$3:$F$10000=$B36)*(借支明细表!$D$3:$D$10000=AA$2)*借支明细表!$H$3:$H$10000)</f>
        <v>0</v>
      </c>
      <c r="AC36" s="80">
        <f>SUMIF('8月'!$C$4:$C$10000,$B36,'8月'!$L$4:$L$10000)</f>
        <v>0</v>
      </c>
      <c r="AD36" s="81">
        <f>SUMIF('9月'!$C$4:$C$10000,$B36,'9月'!$J$4:$J$10000)</f>
        <v>0</v>
      </c>
      <c r="AE36" s="79">
        <f>SUMPRODUCT((借支明细表!$F$3:$F$10000=$B36)*(借支明细表!$D$3:$D$10000=AD$2)*借支明细表!$H$3:$H$10000)</f>
        <v>0</v>
      </c>
      <c r="AF36" s="80">
        <f>SUMIF('9月'!$C$4:$C$10000,$B36,'9月'!$L$4:$L$10000)</f>
        <v>0</v>
      </c>
      <c r="AG36" s="81">
        <f>SUMIF('10月'!$C$4:$C$10000,$B36,'10月'!$J$4:$J$10000)</f>
        <v>0</v>
      </c>
      <c r="AH36" s="79">
        <f>SUMPRODUCT((借支明细表!$F$3:$F$10000=$B36)*(借支明细表!$D$3:$D$10000=AG$2)*借支明细表!$H$3:$H$10000)</f>
        <v>0</v>
      </c>
      <c r="AI36" s="80">
        <f>SUMIF('10月'!$C$4:$C$10000,$B36,'10月'!$L$4:$L$10000)</f>
        <v>0</v>
      </c>
      <c r="AJ36" s="81">
        <f>SUMIF('11月'!$C$4:$C$10000,$B36,'11月'!$J$4:$J$10000)</f>
        <v>0</v>
      </c>
      <c r="AK36" s="79">
        <f>SUMPRODUCT((借支明细表!$F$3:$F$10000=$B36)*(借支明细表!$D$3:$D$10000=AJ$2)*借支明细表!$H$3:$H$10000)</f>
        <v>0</v>
      </c>
      <c r="AL36" s="80">
        <f>SUMIF('11月'!$C$4:$C$10000,$B36,'11月'!$L$4:$L$10000)</f>
        <v>0</v>
      </c>
      <c r="AM36" s="81">
        <f>SUMIF('12月'!$C$4:$C$10000,$B36,'12月'!$J$4:$J$10000)</f>
        <v>0</v>
      </c>
      <c r="AN36" s="79">
        <f>SUMPRODUCT((借支明细表!$F$3:$F$10000=$B36)*(借支明细表!$D$3:$D$10000=AM$2)*借支明细表!$H$3:$H$10000)</f>
        <v>0</v>
      </c>
      <c r="AO36" s="80">
        <f>SUMIF('12月'!$C$4:$C$10000,$B36,'12月'!$L$4:$L$10000)</f>
        <v>0</v>
      </c>
    </row>
    <row r="37" customHeight="1" spans="1:41">
      <c r="A37" s="37"/>
      <c r="B37" s="76" t="str">
        <f>IF(员工信息表!B36="","",员工信息表!B36)</f>
        <v/>
      </c>
      <c r="C37" s="77">
        <f t="shared" si="3"/>
        <v>0</v>
      </c>
      <c r="D37" s="77">
        <f t="shared" si="4"/>
        <v>0</v>
      </c>
      <c r="E37" s="77">
        <f t="shared" si="5"/>
        <v>0</v>
      </c>
      <c r="F37" s="81">
        <f>SUMIF('1月'!$C$4:$C$10000,$B37,'1月'!$J$4:$J$10000)</f>
        <v>0</v>
      </c>
      <c r="G37" s="79">
        <f>SUMPRODUCT((借支明细表!$F$3:$F$10000=$B37)*(借支明细表!$D$3:$D$10000=F$2)*借支明细表!$H$3:$H$10000)</f>
        <v>0</v>
      </c>
      <c r="H37" s="80">
        <f>SUMIF('1月'!$C$4:$C$10000,$B37,'1月'!$L$4:$L$10000)</f>
        <v>0</v>
      </c>
      <c r="I37" s="81">
        <f>SUMIF('2月'!$C$4:$C$10000,$B37,'2月'!$J$4:$J$10000)</f>
        <v>0</v>
      </c>
      <c r="J37" s="79">
        <f>SUMPRODUCT((借支明细表!$F$3:$F$10000=$B37)*(借支明细表!$D$3:$D$10000=I$2)*借支明细表!$H$3:$H$10000)</f>
        <v>0</v>
      </c>
      <c r="K37" s="80">
        <f>SUMIF('2月'!$C$4:$C$10000,$B37,'2月'!$L$4:$L$10000)</f>
        <v>0</v>
      </c>
      <c r="L37" s="81">
        <f>SUMIF('3月'!$C$4:$C$10000,$B37,'3月'!$J$4:$J$10000)</f>
        <v>0</v>
      </c>
      <c r="M37" s="79">
        <f>SUMPRODUCT((借支明细表!$F$3:$F$10000=$B37)*(借支明细表!$D$3:$D$10000=L$2)*借支明细表!$H$3:$H$10000)</f>
        <v>0</v>
      </c>
      <c r="N37" s="80">
        <f>SUMIF('3月'!$C$4:$C$10000,$B37,'3月'!$L$4:$L$10000)</f>
        <v>0</v>
      </c>
      <c r="O37" s="81">
        <f>SUMIF('4月'!$C$4:$C$10000,$B37,'4月'!$J$4:$J$10000)</f>
        <v>0</v>
      </c>
      <c r="P37" s="79">
        <f>SUMPRODUCT((借支明细表!$F$3:$F$10000=$B37)*(借支明细表!$D$3:$D$10000=O$2)*借支明细表!$H$3:$H$10000)</f>
        <v>0</v>
      </c>
      <c r="Q37" s="80">
        <f>SUMIF('4月'!$C$4:$C$10000,$B37,'4月'!$L$4:$L$10000)</f>
        <v>0</v>
      </c>
      <c r="R37" s="81">
        <f>SUMIF('5月'!$C$4:$C$10000,$B37,'5月'!$J$4:$J$10000)</f>
        <v>0</v>
      </c>
      <c r="S37" s="79">
        <f>SUMPRODUCT((借支明细表!$F$3:$F$10000=$B37)*(借支明细表!$D$3:$D$10000=R$2)*借支明细表!$H$3:$H$10000)</f>
        <v>0</v>
      </c>
      <c r="T37" s="80">
        <f>SUMIF('5月'!$C$4:$C$10000,$B37,'5月'!$L$4:$L$10000)</f>
        <v>0</v>
      </c>
      <c r="U37" s="81">
        <f>SUMIF('6月'!$C$4:$C$10000,$B37,'6月'!$J$4:$J$10000)</f>
        <v>0</v>
      </c>
      <c r="V37" s="79">
        <f>SUMPRODUCT((借支明细表!$F$3:$F$10000=$B37)*(借支明细表!$D$3:$D$10000=U$2)*借支明细表!$H$3:$H$10000)</f>
        <v>0</v>
      </c>
      <c r="W37" s="80">
        <f>SUMIF('6月'!$C$4:$C$10000,$B37,'6月'!$L$4:$L$10000)</f>
        <v>0</v>
      </c>
      <c r="X37" s="81">
        <f>SUMIF('7月'!$C$4:$C$10000,$B37,'7月'!$J$4:$J$10000)</f>
        <v>0</v>
      </c>
      <c r="Y37" s="79">
        <f>SUMPRODUCT((借支明细表!$F$3:$F$10000=$B37)*(借支明细表!$D$3:$D$10000=X$2)*借支明细表!$H$3:$H$10000)</f>
        <v>0</v>
      </c>
      <c r="Z37" s="80">
        <f>SUMIF('7月'!$C$4:$C$10000,$B37,'7月'!$L$4:$L$10000)</f>
        <v>0</v>
      </c>
      <c r="AA37" s="81">
        <f>SUMIF('8月'!$C$4:$C$10000,$B37,'8月'!$J$4:$J$10000)</f>
        <v>0</v>
      </c>
      <c r="AB37" s="79">
        <f>SUMPRODUCT((借支明细表!$F$3:$F$10000=$B37)*(借支明细表!$D$3:$D$10000=AA$2)*借支明细表!$H$3:$H$10000)</f>
        <v>0</v>
      </c>
      <c r="AC37" s="80">
        <f>SUMIF('8月'!$C$4:$C$10000,$B37,'8月'!$L$4:$L$10000)</f>
        <v>0</v>
      </c>
      <c r="AD37" s="81">
        <f>SUMIF('9月'!$C$4:$C$10000,$B37,'9月'!$J$4:$J$10000)</f>
        <v>0</v>
      </c>
      <c r="AE37" s="79">
        <f>SUMPRODUCT((借支明细表!$F$3:$F$10000=$B37)*(借支明细表!$D$3:$D$10000=AD$2)*借支明细表!$H$3:$H$10000)</f>
        <v>0</v>
      </c>
      <c r="AF37" s="80">
        <f>SUMIF('9月'!$C$4:$C$10000,$B37,'9月'!$L$4:$L$10000)</f>
        <v>0</v>
      </c>
      <c r="AG37" s="81">
        <f>SUMIF('10月'!$C$4:$C$10000,$B37,'10月'!$J$4:$J$10000)</f>
        <v>0</v>
      </c>
      <c r="AH37" s="79">
        <f>SUMPRODUCT((借支明细表!$F$3:$F$10000=$B37)*(借支明细表!$D$3:$D$10000=AG$2)*借支明细表!$H$3:$H$10000)</f>
        <v>0</v>
      </c>
      <c r="AI37" s="80">
        <f>SUMIF('10月'!$C$4:$C$10000,$B37,'10月'!$L$4:$L$10000)</f>
        <v>0</v>
      </c>
      <c r="AJ37" s="81">
        <f>SUMIF('11月'!$C$4:$C$10000,$B37,'11月'!$J$4:$J$10000)</f>
        <v>0</v>
      </c>
      <c r="AK37" s="79">
        <f>SUMPRODUCT((借支明细表!$F$3:$F$10000=$B37)*(借支明细表!$D$3:$D$10000=AJ$2)*借支明细表!$H$3:$H$10000)</f>
        <v>0</v>
      </c>
      <c r="AL37" s="80">
        <f>SUMIF('11月'!$C$4:$C$10000,$B37,'11月'!$L$4:$L$10000)</f>
        <v>0</v>
      </c>
      <c r="AM37" s="81">
        <f>SUMIF('12月'!$C$4:$C$10000,$B37,'12月'!$J$4:$J$10000)</f>
        <v>0</v>
      </c>
      <c r="AN37" s="79">
        <f>SUMPRODUCT((借支明细表!$F$3:$F$10000=$B37)*(借支明细表!$D$3:$D$10000=AM$2)*借支明细表!$H$3:$H$10000)</f>
        <v>0</v>
      </c>
      <c r="AO37" s="80">
        <f>SUMIF('12月'!$C$4:$C$10000,$B37,'12月'!$L$4:$L$10000)</f>
        <v>0</v>
      </c>
    </row>
    <row r="38" customHeight="1" spans="1:41">
      <c r="A38" s="37"/>
      <c r="B38" s="76" t="str">
        <f>IF(员工信息表!B37="","",员工信息表!B37)</f>
        <v/>
      </c>
      <c r="C38" s="77">
        <f t="shared" si="3"/>
        <v>0</v>
      </c>
      <c r="D38" s="77">
        <f t="shared" si="4"/>
        <v>0</v>
      </c>
      <c r="E38" s="77">
        <f t="shared" si="5"/>
        <v>0</v>
      </c>
      <c r="F38" s="81">
        <f>SUMIF('1月'!$C$4:$C$10000,$B38,'1月'!$J$4:$J$10000)</f>
        <v>0</v>
      </c>
      <c r="G38" s="79">
        <f>SUMPRODUCT((借支明细表!$F$3:$F$10000=$B38)*(借支明细表!$D$3:$D$10000=F$2)*借支明细表!$H$3:$H$10000)</f>
        <v>0</v>
      </c>
      <c r="H38" s="80">
        <f>SUMIF('1月'!$C$4:$C$10000,$B38,'1月'!$L$4:$L$10000)</f>
        <v>0</v>
      </c>
      <c r="I38" s="81">
        <f>SUMIF('2月'!$C$4:$C$10000,$B38,'2月'!$J$4:$J$10000)</f>
        <v>0</v>
      </c>
      <c r="J38" s="79">
        <f>SUMPRODUCT((借支明细表!$F$3:$F$10000=$B38)*(借支明细表!$D$3:$D$10000=I$2)*借支明细表!$H$3:$H$10000)</f>
        <v>0</v>
      </c>
      <c r="K38" s="80">
        <f>SUMIF('2月'!$C$4:$C$10000,$B38,'2月'!$L$4:$L$10000)</f>
        <v>0</v>
      </c>
      <c r="L38" s="81">
        <f>SUMIF('3月'!$C$4:$C$10000,$B38,'3月'!$J$4:$J$10000)</f>
        <v>0</v>
      </c>
      <c r="M38" s="79">
        <f>SUMPRODUCT((借支明细表!$F$3:$F$10000=$B38)*(借支明细表!$D$3:$D$10000=L$2)*借支明细表!$H$3:$H$10000)</f>
        <v>0</v>
      </c>
      <c r="N38" s="80">
        <f>SUMIF('3月'!$C$4:$C$10000,$B38,'3月'!$L$4:$L$10000)</f>
        <v>0</v>
      </c>
      <c r="O38" s="81">
        <f>SUMIF('4月'!$C$4:$C$10000,$B38,'4月'!$J$4:$J$10000)</f>
        <v>0</v>
      </c>
      <c r="P38" s="79">
        <f>SUMPRODUCT((借支明细表!$F$3:$F$10000=$B38)*(借支明细表!$D$3:$D$10000=O$2)*借支明细表!$H$3:$H$10000)</f>
        <v>0</v>
      </c>
      <c r="Q38" s="80">
        <f>SUMIF('4月'!$C$4:$C$10000,$B38,'4月'!$L$4:$L$10000)</f>
        <v>0</v>
      </c>
      <c r="R38" s="81">
        <f>SUMIF('5月'!$C$4:$C$10000,$B38,'5月'!$J$4:$J$10000)</f>
        <v>0</v>
      </c>
      <c r="S38" s="79">
        <f>SUMPRODUCT((借支明细表!$F$3:$F$10000=$B38)*(借支明细表!$D$3:$D$10000=R$2)*借支明细表!$H$3:$H$10000)</f>
        <v>0</v>
      </c>
      <c r="T38" s="80">
        <f>SUMIF('5月'!$C$4:$C$10000,$B38,'5月'!$L$4:$L$10000)</f>
        <v>0</v>
      </c>
      <c r="U38" s="81">
        <f>SUMIF('6月'!$C$4:$C$10000,$B38,'6月'!$J$4:$J$10000)</f>
        <v>0</v>
      </c>
      <c r="V38" s="79">
        <f>SUMPRODUCT((借支明细表!$F$3:$F$10000=$B38)*(借支明细表!$D$3:$D$10000=U$2)*借支明细表!$H$3:$H$10000)</f>
        <v>0</v>
      </c>
      <c r="W38" s="80">
        <f>SUMIF('6月'!$C$4:$C$10000,$B38,'6月'!$L$4:$L$10000)</f>
        <v>0</v>
      </c>
      <c r="X38" s="81">
        <f>SUMIF('7月'!$C$4:$C$10000,$B38,'7月'!$J$4:$J$10000)</f>
        <v>0</v>
      </c>
      <c r="Y38" s="79">
        <f>SUMPRODUCT((借支明细表!$F$3:$F$10000=$B38)*(借支明细表!$D$3:$D$10000=X$2)*借支明细表!$H$3:$H$10000)</f>
        <v>0</v>
      </c>
      <c r="Z38" s="80">
        <f>SUMIF('7月'!$C$4:$C$10000,$B38,'7月'!$L$4:$L$10000)</f>
        <v>0</v>
      </c>
      <c r="AA38" s="81">
        <f>SUMIF('8月'!$C$4:$C$10000,$B38,'8月'!$J$4:$J$10000)</f>
        <v>0</v>
      </c>
      <c r="AB38" s="79">
        <f>SUMPRODUCT((借支明细表!$F$3:$F$10000=$B38)*(借支明细表!$D$3:$D$10000=AA$2)*借支明细表!$H$3:$H$10000)</f>
        <v>0</v>
      </c>
      <c r="AC38" s="80">
        <f>SUMIF('8月'!$C$4:$C$10000,$B38,'8月'!$L$4:$L$10000)</f>
        <v>0</v>
      </c>
      <c r="AD38" s="81">
        <f>SUMIF('9月'!$C$4:$C$10000,$B38,'9月'!$J$4:$J$10000)</f>
        <v>0</v>
      </c>
      <c r="AE38" s="79">
        <f>SUMPRODUCT((借支明细表!$F$3:$F$10000=$B38)*(借支明细表!$D$3:$D$10000=AD$2)*借支明细表!$H$3:$H$10000)</f>
        <v>0</v>
      </c>
      <c r="AF38" s="80">
        <f>SUMIF('9月'!$C$4:$C$10000,$B38,'9月'!$L$4:$L$10000)</f>
        <v>0</v>
      </c>
      <c r="AG38" s="81">
        <f>SUMIF('10月'!$C$4:$C$10000,$B38,'10月'!$J$4:$J$10000)</f>
        <v>0</v>
      </c>
      <c r="AH38" s="79">
        <f>SUMPRODUCT((借支明细表!$F$3:$F$10000=$B38)*(借支明细表!$D$3:$D$10000=AG$2)*借支明细表!$H$3:$H$10000)</f>
        <v>0</v>
      </c>
      <c r="AI38" s="80">
        <f>SUMIF('10月'!$C$4:$C$10000,$B38,'10月'!$L$4:$L$10000)</f>
        <v>0</v>
      </c>
      <c r="AJ38" s="81">
        <f>SUMIF('11月'!$C$4:$C$10000,$B38,'11月'!$J$4:$J$10000)</f>
        <v>0</v>
      </c>
      <c r="AK38" s="79">
        <f>SUMPRODUCT((借支明细表!$F$3:$F$10000=$B38)*(借支明细表!$D$3:$D$10000=AJ$2)*借支明细表!$H$3:$H$10000)</f>
        <v>0</v>
      </c>
      <c r="AL38" s="80">
        <f>SUMIF('11月'!$C$4:$C$10000,$B38,'11月'!$L$4:$L$10000)</f>
        <v>0</v>
      </c>
      <c r="AM38" s="81">
        <f>SUMIF('12月'!$C$4:$C$10000,$B38,'12月'!$J$4:$J$10000)</f>
        <v>0</v>
      </c>
      <c r="AN38" s="79">
        <f>SUMPRODUCT((借支明细表!$F$3:$F$10000=$B38)*(借支明细表!$D$3:$D$10000=AM$2)*借支明细表!$H$3:$H$10000)</f>
        <v>0</v>
      </c>
      <c r="AO38" s="80">
        <f>SUMIF('12月'!$C$4:$C$10000,$B38,'12月'!$L$4:$L$10000)</f>
        <v>0</v>
      </c>
    </row>
    <row r="39" customHeight="1" spans="1:41">
      <c r="A39" s="37"/>
      <c r="B39" s="76" t="str">
        <f>IF(员工信息表!B38="","",员工信息表!B38)</f>
        <v/>
      </c>
      <c r="C39" s="77">
        <f t="shared" si="3"/>
        <v>0</v>
      </c>
      <c r="D39" s="77">
        <f t="shared" si="4"/>
        <v>0</v>
      </c>
      <c r="E39" s="77">
        <f t="shared" si="5"/>
        <v>0</v>
      </c>
      <c r="F39" s="81">
        <f>SUMIF('1月'!$C$4:$C$10000,$B39,'1月'!$J$4:$J$10000)</f>
        <v>0</v>
      </c>
      <c r="G39" s="79">
        <f>SUMPRODUCT((借支明细表!$F$3:$F$10000=$B39)*(借支明细表!$D$3:$D$10000=F$2)*借支明细表!$H$3:$H$10000)</f>
        <v>0</v>
      </c>
      <c r="H39" s="80">
        <f>SUMIF('1月'!$C$4:$C$10000,$B39,'1月'!$L$4:$L$10000)</f>
        <v>0</v>
      </c>
      <c r="I39" s="81">
        <f>SUMIF('2月'!$C$4:$C$10000,$B39,'2月'!$J$4:$J$10000)</f>
        <v>0</v>
      </c>
      <c r="J39" s="79">
        <f>SUMPRODUCT((借支明细表!$F$3:$F$10000=$B39)*(借支明细表!$D$3:$D$10000=I$2)*借支明细表!$H$3:$H$10000)</f>
        <v>0</v>
      </c>
      <c r="K39" s="80">
        <f>SUMIF('2月'!$C$4:$C$10000,$B39,'2月'!$L$4:$L$10000)</f>
        <v>0</v>
      </c>
      <c r="L39" s="81">
        <f>SUMIF('3月'!$C$4:$C$10000,$B39,'3月'!$J$4:$J$10000)</f>
        <v>0</v>
      </c>
      <c r="M39" s="79">
        <f>SUMPRODUCT((借支明细表!$F$3:$F$10000=$B39)*(借支明细表!$D$3:$D$10000=L$2)*借支明细表!$H$3:$H$10000)</f>
        <v>0</v>
      </c>
      <c r="N39" s="80">
        <f>SUMIF('3月'!$C$4:$C$10000,$B39,'3月'!$L$4:$L$10000)</f>
        <v>0</v>
      </c>
      <c r="O39" s="81">
        <f>SUMIF('4月'!$C$4:$C$10000,$B39,'4月'!$J$4:$J$10000)</f>
        <v>0</v>
      </c>
      <c r="P39" s="79">
        <f>SUMPRODUCT((借支明细表!$F$3:$F$10000=$B39)*(借支明细表!$D$3:$D$10000=O$2)*借支明细表!$H$3:$H$10000)</f>
        <v>0</v>
      </c>
      <c r="Q39" s="80">
        <f>SUMIF('4月'!$C$4:$C$10000,$B39,'4月'!$L$4:$L$10000)</f>
        <v>0</v>
      </c>
      <c r="R39" s="81">
        <f>SUMIF('5月'!$C$4:$C$10000,$B39,'5月'!$J$4:$J$10000)</f>
        <v>0</v>
      </c>
      <c r="S39" s="79">
        <f>SUMPRODUCT((借支明细表!$F$3:$F$10000=$B39)*(借支明细表!$D$3:$D$10000=R$2)*借支明细表!$H$3:$H$10000)</f>
        <v>0</v>
      </c>
      <c r="T39" s="80">
        <f>SUMIF('5月'!$C$4:$C$10000,$B39,'5月'!$L$4:$L$10000)</f>
        <v>0</v>
      </c>
      <c r="U39" s="81">
        <f>SUMIF('6月'!$C$4:$C$10000,$B39,'6月'!$J$4:$J$10000)</f>
        <v>0</v>
      </c>
      <c r="V39" s="79">
        <f>SUMPRODUCT((借支明细表!$F$3:$F$10000=$B39)*(借支明细表!$D$3:$D$10000=U$2)*借支明细表!$H$3:$H$10000)</f>
        <v>0</v>
      </c>
      <c r="W39" s="80">
        <f>SUMIF('6月'!$C$4:$C$10000,$B39,'6月'!$L$4:$L$10000)</f>
        <v>0</v>
      </c>
      <c r="X39" s="81">
        <f>SUMIF('7月'!$C$4:$C$10000,$B39,'7月'!$J$4:$J$10000)</f>
        <v>0</v>
      </c>
      <c r="Y39" s="79">
        <f>SUMPRODUCT((借支明细表!$F$3:$F$10000=$B39)*(借支明细表!$D$3:$D$10000=X$2)*借支明细表!$H$3:$H$10000)</f>
        <v>0</v>
      </c>
      <c r="Z39" s="80">
        <f>SUMIF('7月'!$C$4:$C$10000,$B39,'7月'!$L$4:$L$10000)</f>
        <v>0</v>
      </c>
      <c r="AA39" s="81">
        <f>SUMIF('8月'!$C$4:$C$10000,$B39,'8月'!$J$4:$J$10000)</f>
        <v>0</v>
      </c>
      <c r="AB39" s="79">
        <f>SUMPRODUCT((借支明细表!$F$3:$F$10000=$B39)*(借支明细表!$D$3:$D$10000=AA$2)*借支明细表!$H$3:$H$10000)</f>
        <v>0</v>
      </c>
      <c r="AC39" s="80">
        <f>SUMIF('8月'!$C$4:$C$10000,$B39,'8月'!$L$4:$L$10000)</f>
        <v>0</v>
      </c>
      <c r="AD39" s="81">
        <f>SUMIF('9月'!$C$4:$C$10000,$B39,'9月'!$J$4:$J$10000)</f>
        <v>0</v>
      </c>
      <c r="AE39" s="79">
        <f>SUMPRODUCT((借支明细表!$F$3:$F$10000=$B39)*(借支明细表!$D$3:$D$10000=AD$2)*借支明细表!$H$3:$H$10000)</f>
        <v>0</v>
      </c>
      <c r="AF39" s="80">
        <f>SUMIF('9月'!$C$4:$C$10000,$B39,'9月'!$L$4:$L$10000)</f>
        <v>0</v>
      </c>
      <c r="AG39" s="81">
        <f>SUMIF('10月'!$C$4:$C$10000,$B39,'10月'!$J$4:$J$10000)</f>
        <v>0</v>
      </c>
      <c r="AH39" s="79">
        <f>SUMPRODUCT((借支明细表!$F$3:$F$10000=$B39)*(借支明细表!$D$3:$D$10000=AG$2)*借支明细表!$H$3:$H$10000)</f>
        <v>0</v>
      </c>
      <c r="AI39" s="80">
        <f>SUMIF('10月'!$C$4:$C$10000,$B39,'10月'!$L$4:$L$10000)</f>
        <v>0</v>
      </c>
      <c r="AJ39" s="81">
        <f>SUMIF('11月'!$C$4:$C$10000,$B39,'11月'!$J$4:$J$10000)</f>
        <v>0</v>
      </c>
      <c r="AK39" s="79">
        <f>SUMPRODUCT((借支明细表!$F$3:$F$10000=$B39)*(借支明细表!$D$3:$D$10000=AJ$2)*借支明细表!$H$3:$H$10000)</f>
        <v>0</v>
      </c>
      <c r="AL39" s="80">
        <f>SUMIF('11月'!$C$4:$C$10000,$B39,'11月'!$L$4:$L$10000)</f>
        <v>0</v>
      </c>
      <c r="AM39" s="81">
        <f>SUMIF('12月'!$C$4:$C$10000,$B39,'12月'!$J$4:$J$10000)</f>
        <v>0</v>
      </c>
      <c r="AN39" s="79">
        <f>SUMPRODUCT((借支明细表!$F$3:$F$10000=$B39)*(借支明细表!$D$3:$D$10000=AM$2)*借支明细表!$H$3:$H$10000)</f>
        <v>0</v>
      </c>
      <c r="AO39" s="80">
        <f>SUMIF('12月'!$C$4:$C$10000,$B39,'12月'!$L$4:$L$10000)</f>
        <v>0</v>
      </c>
    </row>
    <row r="40" customHeight="1" spans="1:41">
      <c r="A40" s="37"/>
      <c r="B40" s="76" t="str">
        <f>IF(员工信息表!B39="","",员工信息表!B39)</f>
        <v/>
      </c>
      <c r="C40" s="77">
        <f t="shared" si="3"/>
        <v>0</v>
      </c>
      <c r="D40" s="77">
        <f t="shared" si="4"/>
        <v>0</v>
      </c>
      <c r="E40" s="77">
        <f t="shared" si="5"/>
        <v>0</v>
      </c>
      <c r="F40" s="81">
        <f>SUMIF('1月'!$C$4:$C$10000,$B40,'1月'!$J$4:$J$10000)</f>
        <v>0</v>
      </c>
      <c r="G40" s="79">
        <f>SUMPRODUCT((借支明细表!$F$3:$F$10000=$B40)*(借支明细表!$D$3:$D$10000=F$2)*借支明细表!$H$3:$H$10000)</f>
        <v>0</v>
      </c>
      <c r="H40" s="80">
        <f>SUMIF('1月'!$C$4:$C$10000,$B40,'1月'!$L$4:$L$10000)</f>
        <v>0</v>
      </c>
      <c r="I40" s="81">
        <f>SUMIF('2月'!$C$4:$C$10000,$B40,'2月'!$J$4:$J$10000)</f>
        <v>0</v>
      </c>
      <c r="J40" s="79">
        <f>SUMPRODUCT((借支明细表!$F$3:$F$10000=$B40)*(借支明细表!$D$3:$D$10000=I$2)*借支明细表!$H$3:$H$10000)</f>
        <v>0</v>
      </c>
      <c r="K40" s="80">
        <f>SUMIF('2月'!$C$4:$C$10000,$B40,'2月'!$L$4:$L$10000)</f>
        <v>0</v>
      </c>
      <c r="L40" s="81">
        <f>SUMIF('3月'!$C$4:$C$10000,$B40,'3月'!$J$4:$J$10000)</f>
        <v>0</v>
      </c>
      <c r="M40" s="79">
        <f>SUMPRODUCT((借支明细表!$F$3:$F$10000=$B40)*(借支明细表!$D$3:$D$10000=L$2)*借支明细表!$H$3:$H$10000)</f>
        <v>0</v>
      </c>
      <c r="N40" s="80">
        <f>SUMIF('3月'!$C$4:$C$10000,$B40,'3月'!$L$4:$L$10000)</f>
        <v>0</v>
      </c>
      <c r="O40" s="81">
        <f>SUMIF('4月'!$C$4:$C$10000,$B40,'4月'!$J$4:$J$10000)</f>
        <v>0</v>
      </c>
      <c r="P40" s="79">
        <f>SUMPRODUCT((借支明细表!$F$3:$F$10000=$B40)*(借支明细表!$D$3:$D$10000=O$2)*借支明细表!$H$3:$H$10000)</f>
        <v>0</v>
      </c>
      <c r="Q40" s="80">
        <f>SUMIF('4月'!$C$4:$C$10000,$B40,'4月'!$L$4:$L$10000)</f>
        <v>0</v>
      </c>
      <c r="R40" s="81">
        <f>SUMIF('5月'!$C$4:$C$10000,$B40,'5月'!$J$4:$J$10000)</f>
        <v>0</v>
      </c>
      <c r="S40" s="79">
        <f>SUMPRODUCT((借支明细表!$F$3:$F$10000=$B40)*(借支明细表!$D$3:$D$10000=R$2)*借支明细表!$H$3:$H$10000)</f>
        <v>0</v>
      </c>
      <c r="T40" s="80">
        <f>SUMIF('5月'!$C$4:$C$10000,$B40,'5月'!$L$4:$L$10000)</f>
        <v>0</v>
      </c>
      <c r="U40" s="81">
        <f>SUMIF('6月'!$C$4:$C$10000,$B40,'6月'!$J$4:$J$10000)</f>
        <v>0</v>
      </c>
      <c r="V40" s="79">
        <f>SUMPRODUCT((借支明细表!$F$3:$F$10000=$B40)*(借支明细表!$D$3:$D$10000=U$2)*借支明细表!$H$3:$H$10000)</f>
        <v>0</v>
      </c>
      <c r="W40" s="80">
        <f>SUMIF('6月'!$C$4:$C$10000,$B40,'6月'!$L$4:$L$10000)</f>
        <v>0</v>
      </c>
      <c r="X40" s="81">
        <f>SUMIF('7月'!$C$4:$C$10000,$B40,'7月'!$J$4:$J$10000)</f>
        <v>0</v>
      </c>
      <c r="Y40" s="79">
        <f>SUMPRODUCT((借支明细表!$F$3:$F$10000=$B40)*(借支明细表!$D$3:$D$10000=X$2)*借支明细表!$H$3:$H$10000)</f>
        <v>0</v>
      </c>
      <c r="Z40" s="80">
        <f>SUMIF('7月'!$C$4:$C$10000,$B40,'7月'!$L$4:$L$10000)</f>
        <v>0</v>
      </c>
      <c r="AA40" s="81">
        <f>SUMIF('8月'!$C$4:$C$10000,$B40,'8月'!$J$4:$J$10000)</f>
        <v>0</v>
      </c>
      <c r="AB40" s="79">
        <f>SUMPRODUCT((借支明细表!$F$3:$F$10000=$B40)*(借支明细表!$D$3:$D$10000=AA$2)*借支明细表!$H$3:$H$10000)</f>
        <v>0</v>
      </c>
      <c r="AC40" s="80">
        <f>SUMIF('8月'!$C$4:$C$10000,$B40,'8月'!$L$4:$L$10000)</f>
        <v>0</v>
      </c>
      <c r="AD40" s="81">
        <f>SUMIF('9月'!$C$4:$C$10000,$B40,'9月'!$J$4:$J$10000)</f>
        <v>0</v>
      </c>
      <c r="AE40" s="79">
        <f>SUMPRODUCT((借支明细表!$F$3:$F$10000=$B40)*(借支明细表!$D$3:$D$10000=AD$2)*借支明细表!$H$3:$H$10000)</f>
        <v>0</v>
      </c>
      <c r="AF40" s="80">
        <f>SUMIF('9月'!$C$4:$C$10000,$B40,'9月'!$L$4:$L$10000)</f>
        <v>0</v>
      </c>
      <c r="AG40" s="81">
        <f>SUMIF('10月'!$C$4:$C$10000,$B40,'10月'!$J$4:$J$10000)</f>
        <v>0</v>
      </c>
      <c r="AH40" s="79">
        <f>SUMPRODUCT((借支明细表!$F$3:$F$10000=$B40)*(借支明细表!$D$3:$D$10000=AG$2)*借支明细表!$H$3:$H$10000)</f>
        <v>0</v>
      </c>
      <c r="AI40" s="80">
        <f>SUMIF('10月'!$C$4:$C$10000,$B40,'10月'!$L$4:$L$10000)</f>
        <v>0</v>
      </c>
      <c r="AJ40" s="81">
        <f>SUMIF('11月'!$C$4:$C$10000,$B40,'11月'!$J$4:$J$10000)</f>
        <v>0</v>
      </c>
      <c r="AK40" s="79">
        <f>SUMPRODUCT((借支明细表!$F$3:$F$10000=$B40)*(借支明细表!$D$3:$D$10000=AJ$2)*借支明细表!$H$3:$H$10000)</f>
        <v>0</v>
      </c>
      <c r="AL40" s="80">
        <f>SUMIF('11月'!$C$4:$C$10000,$B40,'11月'!$L$4:$L$10000)</f>
        <v>0</v>
      </c>
      <c r="AM40" s="81">
        <f>SUMIF('12月'!$C$4:$C$10000,$B40,'12月'!$J$4:$J$10000)</f>
        <v>0</v>
      </c>
      <c r="AN40" s="79">
        <f>SUMPRODUCT((借支明细表!$F$3:$F$10000=$B40)*(借支明细表!$D$3:$D$10000=AM$2)*借支明细表!$H$3:$H$10000)</f>
        <v>0</v>
      </c>
      <c r="AO40" s="80">
        <f>SUMIF('12月'!$C$4:$C$10000,$B40,'12月'!$L$4:$L$10000)</f>
        <v>0</v>
      </c>
    </row>
    <row r="41" customHeight="1" spans="1:41">
      <c r="A41" s="37"/>
      <c r="B41" s="76" t="str">
        <f>IF(员工信息表!B40="","",员工信息表!B40)</f>
        <v/>
      </c>
      <c r="C41" s="77">
        <f t="shared" si="3"/>
        <v>0</v>
      </c>
      <c r="D41" s="77">
        <f t="shared" si="4"/>
        <v>0</v>
      </c>
      <c r="E41" s="77">
        <f t="shared" si="5"/>
        <v>0</v>
      </c>
      <c r="F41" s="81">
        <f>SUMIF('1月'!$C$4:$C$10000,$B41,'1月'!$J$4:$J$10000)</f>
        <v>0</v>
      </c>
      <c r="G41" s="79">
        <f>SUMPRODUCT((借支明细表!$F$3:$F$10000=$B41)*(借支明细表!$D$3:$D$10000=F$2)*借支明细表!$H$3:$H$10000)</f>
        <v>0</v>
      </c>
      <c r="H41" s="80">
        <f>SUMIF('1月'!$C$4:$C$10000,$B41,'1月'!$L$4:$L$10000)</f>
        <v>0</v>
      </c>
      <c r="I41" s="81">
        <f>SUMIF('2月'!$C$4:$C$10000,$B41,'2月'!$J$4:$J$10000)</f>
        <v>0</v>
      </c>
      <c r="J41" s="79">
        <f>SUMPRODUCT((借支明细表!$F$3:$F$10000=$B41)*(借支明细表!$D$3:$D$10000=I$2)*借支明细表!$H$3:$H$10000)</f>
        <v>0</v>
      </c>
      <c r="K41" s="80">
        <f>SUMIF('2月'!$C$4:$C$10000,$B41,'2月'!$L$4:$L$10000)</f>
        <v>0</v>
      </c>
      <c r="L41" s="81">
        <f>SUMIF('3月'!$C$4:$C$10000,$B41,'3月'!$J$4:$J$10000)</f>
        <v>0</v>
      </c>
      <c r="M41" s="79">
        <f>SUMPRODUCT((借支明细表!$F$3:$F$10000=$B41)*(借支明细表!$D$3:$D$10000=L$2)*借支明细表!$H$3:$H$10000)</f>
        <v>0</v>
      </c>
      <c r="N41" s="80">
        <f>SUMIF('3月'!$C$4:$C$10000,$B41,'3月'!$L$4:$L$10000)</f>
        <v>0</v>
      </c>
      <c r="O41" s="81">
        <f>SUMIF('4月'!$C$4:$C$10000,$B41,'4月'!$J$4:$J$10000)</f>
        <v>0</v>
      </c>
      <c r="P41" s="79">
        <f>SUMPRODUCT((借支明细表!$F$3:$F$10000=$B41)*(借支明细表!$D$3:$D$10000=O$2)*借支明细表!$H$3:$H$10000)</f>
        <v>0</v>
      </c>
      <c r="Q41" s="80">
        <f>SUMIF('4月'!$C$4:$C$10000,$B41,'4月'!$L$4:$L$10000)</f>
        <v>0</v>
      </c>
      <c r="R41" s="81">
        <f>SUMIF('5月'!$C$4:$C$10000,$B41,'5月'!$J$4:$J$10000)</f>
        <v>0</v>
      </c>
      <c r="S41" s="79">
        <f>SUMPRODUCT((借支明细表!$F$3:$F$10000=$B41)*(借支明细表!$D$3:$D$10000=R$2)*借支明细表!$H$3:$H$10000)</f>
        <v>0</v>
      </c>
      <c r="T41" s="80">
        <f>SUMIF('5月'!$C$4:$C$10000,$B41,'5月'!$L$4:$L$10000)</f>
        <v>0</v>
      </c>
      <c r="U41" s="81">
        <f>SUMIF('6月'!$C$4:$C$10000,$B41,'6月'!$J$4:$J$10000)</f>
        <v>0</v>
      </c>
      <c r="V41" s="79">
        <f>SUMPRODUCT((借支明细表!$F$3:$F$10000=$B41)*(借支明细表!$D$3:$D$10000=U$2)*借支明细表!$H$3:$H$10000)</f>
        <v>0</v>
      </c>
      <c r="W41" s="80">
        <f>SUMIF('6月'!$C$4:$C$10000,$B41,'6月'!$L$4:$L$10000)</f>
        <v>0</v>
      </c>
      <c r="X41" s="81">
        <f>SUMIF('7月'!$C$4:$C$10000,$B41,'7月'!$J$4:$J$10000)</f>
        <v>0</v>
      </c>
      <c r="Y41" s="79">
        <f>SUMPRODUCT((借支明细表!$F$3:$F$10000=$B41)*(借支明细表!$D$3:$D$10000=X$2)*借支明细表!$H$3:$H$10000)</f>
        <v>0</v>
      </c>
      <c r="Z41" s="80">
        <f>SUMIF('7月'!$C$4:$C$10000,$B41,'7月'!$L$4:$L$10000)</f>
        <v>0</v>
      </c>
      <c r="AA41" s="81">
        <f>SUMIF('8月'!$C$4:$C$10000,$B41,'8月'!$J$4:$J$10000)</f>
        <v>0</v>
      </c>
      <c r="AB41" s="79">
        <f>SUMPRODUCT((借支明细表!$F$3:$F$10000=$B41)*(借支明细表!$D$3:$D$10000=AA$2)*借支明细表!$H$3:$H$10000)</f>
        <v>0</v>
      </c>
      <c r="AC41" s="80">
        <f>SUMIF('8月'!$C$4:$C$10000,$B41,'8月'!$L$4:$L$10000)</f>
        <v>0</v>
      </c>
      <c r="AD41" s="81">
        <f>SUMIF('9月'!$C$4:$C$10000,$B41,'9月'!$J$4:$J$10000)</f>
        <v>0</v>
      </c>
      <c r="AE41" s="79">
        <f>SUMPRODUCT((借支明细表!$F$3:$F$10000=$B41)*(借支明细表!$D$3:$D$10000=AD$2)*借支明细表!$H$3:$H$10000)</f>
        <v>0</v>
      </c>
      <c r="AF41" s="80">
        <f>SUMIF('9月'!$C$4:$C$10000,$B41,'9月'!$L$4:$L$10000)</f>
        <v>0</v>
      </c>
      <c r="AG41" s="81">
        <f>SUMIF('10月'!$C$4:$C$10000,$B41,'10月'!$J$4:$J$10000)</f>
        <v>0</v>
      </c>
      <c r="AH41" s="79">
        <f>SUMPRODUCT((借支明细表!$F$3:$F$10000=$B41)*(借支明细表!$D$3:$D$10000=AG$2)*借支明细表!$H$3:$H$10000)</f>
        <v>0</v>
      </c>
      <c r="AI41" s="80">
        <f>SUMIF('10月'!$C$4:$C$10000,$B41,'10月'!$L$4:$L$10000)</f>
        <v>0</v>
      </c>
      <c r="AJ41" s="81">
        <f>SUMIF('11月'!$C$4:$C$10000,$B41,'11月'!$J$4:$J$10000)</f>
        <v>0</v>
      </c>
      <c r="AK41" s="79">
        <f>SUMPRODUCT((借支明细表!$F$3:$F$10000=$B41)*(借支明细表!$D$3:$D$10000=AJ$2)*借支明细表!$H$3:$H$10000)</f>
        <v>0</v>
      </c>
      <c r="AL41" s="80">
        <f>SUMIF('11月'!$C$4:$C$10000,$B41,'11月'!$L$4:$L$10000)</f>
        <v>0</v>
      </c>
      <c r="AM41" s="81">
        <f>SUMIF('12月'!$C$4:$C$10000,$B41,'12月'!$J$4:$J$10000)</f>
        <v>0</v>
      </c>
      <c r="AN41" s="79">
        <f>SUMPRODUCT((借支明细表!$F$3:$F$10000=$B41)*(借支明细表!$D$3:$D$10000=AM$2)*借支明细表!$H$3:$H$10000)</f>
        <v>0</v>
      </c>
      <c r="AO41" s="80">
        <f>SUMIF('12月'!$C$4:$C$10000,$B41,'12月'!$L$4:$L$10000)</f>
        <v>0</v>
      </c>
    </row>
    <row r="42" customHeight="1" spans="1:41">
      <c r="A42" s="37"/>
      <c r="B42" s="76" t="str">
        <f>IF(员工信息表!B41="","",员工信息表!B41)</f>
        <v/>
      </c>
      <c r="C42" s="77">
        <f t="shared" si="3"/>
        <v>0</v>
      </c>
      <c r="D42" s="77">
        <f t="shared" si="4"/>
        <v>0</v>
      </c>
      <c r="E42" s="77">
        <f t="shared" si="5"/>
        <v>0</v>
      </c>
      <c r="F42" s="81">
        <f>SUMIF('1月'!$C$4:$C$10000,$B42,'1月'!$J$4:$J$10000)</f>
        <v>0</v>
      </c>
      <c r="G42" s="79">
        <f>SUMPRODUCT((借支明细表!$F$3:$F$10000=$B42)*(借支明细表!$D$3:$D$10000=F$2)*借支明细表!$H$3:$H$10000)</f>
        <v>0</v>
      </c>
      <c r="H42" s="80">
        <f>SUMIF('1月'!$C$4:$C$10000,$B42,'1月'!$L$4:$L$10000)</f>
        <v>0</v>
      </c>
      <c r="I42" s="81">
        <f>SUMIF('2月'!$C$4:$C$10000,$B42,'2月'!$J$4:$J$10000)</f>
        <v>0</v>
      </c>
      <c r="J42" s="79">
        <f>SUMPRODUCT((借支明细表!$F$3:$F$10000=$B42)*(借支明细表!$D$3:$D$10000=I$2)*借支明细表!$H$3:$H$10000)</f>
        <v>0</v>
      </c>
      <c r="K42" s="80">
        <f>SUMIF('2月'!$C$4:$C$10000,$B42,'2月'!$L$4:$L$10000)</f>
        <v>0</v>
      </c>
      <c r="L42" s="81">
        <f>SUMIF('3月'!$C$4:$C$10000,$B42,'3月'!$J$4:$J$10000)</f>
        <v>0</v>
      </c>
      <c r="M42" s="79">
        <f>SUMPRODUCT((借支明细表!$F$3:$F$10000=$B42)*(借支明细表!$D$3:$D$10000=L$2)*借支明细表!$H$3:$H$10000)</f>
        <v>0</v>
      </c>
      <c r="N42" s="80">
        <f>SUMIF('3月'!$C$4:$C$10000,$B42,'3月'!$L$4:$L$10000)</f>
        <v>0</v>
      </c>
      <c r="O42" s="81">
        <f>SUMIF('4月'!$C$4:$C$10000,$B42,'4月'!$J$4:$J$10000)</f>
        <v>0</v>
      </c>
      <c r="P42" s="79">
        <f>SUMPRODUCT((借支明细表!$F$3:$F$10000=$B42)*(借支明细表!$D$3:$D$10000=O$2)*借支明细表!$H$3:$H$10000)</f>
        <v>0</v>
      </c>
      <c r="Q42" s="80">
        <f>SUMIF('4月'!$C$4:$C$10000,$B42,'4月'!$L$4:$L$10000)</f>
        <v>0</v>
      </c>
      <c r="R42" s="81">
        <f>SUMIF('5月'!$C$4:$C$10000,$B42,'5月'!$J$4:$J$10000)</f>
        <v>0</v>
      </c>
      <c r="S42" s="79">
        <f>SUMPRODUCT((借支明细表!$F$3:$F$10000=$B42)*(借支明细表!$D$3:$D$10000=R$2)*借支明细表!$H$3:$H$10000)</f>
        <v>0</v>
      </c>
      <c r="T42" s="80">
        <f>SUMIF('5月'!$C$4:$C$10000,$B42,'5月'!$L$4:$L$10000)</f>
        <v>0</v>
      </c>
      <c r="U42" s="81">
        <f>SUMIF('6月'!$C$4:$C$10000,$B42,'6月'!$J$4:$J$10000)</f>
        <v>0</v>
      </c>
      <c r="V42" s="79">
        <f>SUMPRODUCT((借支明细表!$F$3:$F$10000=$B42)*(借支明细表!$D$3:$D$10000=U$2)*借支明细表!$H$3:$H$10000)</f>
        <v>0</v>
      </c>
      <c r="W42" s="80">
        <f>SUMIF('6月'!$C$4:$C$10000,$B42,'6月'!$L$4:$L$10000)</f>
        <v>0</v>
      </c>
      <c r="X42" s="81">
        <f>SUMIF('7月'!$C$4:$C$10000,$B42,'7月'!$J$4:$J$10000)</f>
        <v>0</v>
      </c>
      <c r="Y42" s="79">
        <f>SUMPRODUCT((借支明细表!$F$3:$F$10000=$B42)*(借支明细表!$D$3:$D$10000=X$2)*借支明细表!$H$3:$H$10000)</f>
        <v>0</v>
      </c>
      <c r="Z42" s="80">
        <f>SUMIF('7月'!$C$4:$C$10000,$B42,'7月'!$L$4:$L$10000)</f>
        <v>0</v>
      </c>
      <c r="AA42" s="81">
        <f>SUMIF('8月'!$C$4:$C$10000,$B42,'8月'!$J$4:$J$10000)</f>
        <v>0</v>
      </c>
      <c r="AB42" s="79">
        <f>SUMPRODUCT((借支明细表!$F$3:$F$10000=$B42)*(借支明细表!$D$3:$D$10000=AA$2)*借支明细表!$H$3:$H$10000)</f>
        <v>0</v>
      </c>
      <c r="AC42" s="80">
        <f>SUMIF('8月'!$C$4:$C$10000,$B42,'8月'!$L$4:$L$10000)</f>
        <v>0</v>
      </c>
      <c r="AD42" s="81">
        <f>SUMIF('9月'!$C$4:$C$10000,$B42,'9月'!$J$4:$J$10000)</f>
        <v>0</v>
      </c>
      <c r="AE42" s="79">
        <f>SUMPRODUCT((借支明细表!$F$3:$F$10000=$B42)*(借支明细表!$D$3:$D$10000=AD$2)*借支明细表!$H$3:$H$10000)</f>
        <v>0</v>
      </c>
      <c r="AF42" s="80">
        <f>SUMIF('9月'!$C$4:$C$10000,$B42,'9月'!$L$4:$L$10000)</f>
        <v>0</v>
      </c>
      <c r="AG42" s="81">
        <f>SUMIF('10月'!$C$4:$C$10000,$B42,'10月'!$J$4:$J$10000)</f>
        <v>0</v>
      </c>
      <c r="AH42" s="79">
        <f>SUMPRODUCT((借支明细表!$F$3:$F$10000=$B42)*(借支明细表!$D$3:$D$10000=AG$2)*借支明细表!$H$3:$H$10000)</f>
        <v>0</v>
      </c>
      <c r="AI42" s="80">
        <f>SUMIF('10月'!$C$4:$C$10000,$B42,'10月'!$L$4:$L$10000)</f>
        <v>0</v>
      </c>
      <c r="AJ42" s="81">
        <f>SUMIF('11月'!$C$4:$C$10000,$B42,'11月'!$J$4:$J$10000)</f>
        <v>0</v>
      </c>
      <c r="AK42" s="79">
        <f>SUMPRODUCT((借支明细表!$F$3:$F$10000=$B42)*(借支明细表!$D$3:$D$10000=AJ$2)*借支明细表!$H$3:$H$10000)</f>
        <v>0</v>
      </c>
      <c r="AL42" s="80">
        <f>SUMIF('11月'!$C$4:$C$10000,$B42,'11月'!$L$4:$L$10000)</f>
        <v>0</v>
      </c>
      <c r="AM42" s="81">
        <f>SUMIF('12月'!$C$4:$C$10000,$B42,'12月'!$J$4:$J$10000)</f>
        <v>0</v>
      </c>
      <c r="AN42" s="79">
        <f>SUMPRODUCT((借支明细表!$F$3:$F$10000=$B42)*(借支明细表!$D$3:$D$10000=AM$2)*借支明细表!$H$3:$H$10000)</f>
        <v>0</v>
      </c>
      <c r="AO42" s="80">
        <f>SUMIF('12月'!$C$4:$C$10000,$B42,'12月'!$L$4:$L$10000)</f>
        <v>0</v>
      </c>
    </row>
    <row r="43" customHeight="1" spans="1:41">
      <c r="A43" s="37"/>
      <c r="B43" s="76" t="str">
        <f>IF(员工信息表!B42="","",员工信息表!B42)</f>
        <v/>
      </c>
      <c r="C43" s="77">
        <f t="shared" si="3"/>
        <v>0</v>
      </c>
      <c r="D43" s="77">
        <f t="shared" si="4"/>
        <v>0</v>
      </c>
      <c r="E43" s="77">
        <f t="shared" si="5"/>
        <v>0</v>
      </c>
      <c r="F43" s="81">
        <f>SUMIF('1月'!$C$4:$C$10000,$B43,'1月'!$J$4:$J$10000)</f>
        <v>0</v>
      </c>
      <c r="G43" s="79">
        <f>SUMPRODUCT((借支明细表!$F$3:$F$10000=$B43)*(借支明细表!$D$3:$D$10000=F$2)*借支明细表!$H$3:$H$10000)</f>
        <v>0</v>
      </c>
      <c r="H43" s="80">
        <f>SUMIF('1月'!$C$4:$C$10000,$B43,'1月'!$L$4:$L$10000)</f>
        <v>0</v>
      </c>
      <c r="I43" s="81">
        <f>SUMIF('2月'!$C$4:$C$10000,$B43,'2月'!$J$4:$J$10000)</f>
        <v>0</v>
      </c>
      <c r="J43" s="79">
        <f>SUMPRODUCT((借支明细表!$F$3:$F$10000=$B43)*(借支明细表!$D$3:$D$10000=I$2)*借支明细表!$H$3:$H$10000)</f>
        <v>0</v>
      </c>
      <c r="K43" s="80">
        <f>SUMIF('2月'!$C$4:$C$10000,$B43,'2月'!$L$4:$L$10000)</f>
        <v>0</v>
      </c>
      <c r="L43" s="81">
        <f>SUMIF('3月'!$C$4:$C$10000,$B43,'3月'!$J$4:$J$10000)</f>
        <v>0</v>
      </c>
      <c r="M43" s="79">
        <f>SUMPRODUCT((借支明细表!$F$3:$F$10000=$B43)*(借支明细表!$D$3:$D$10000=L$2)*借支明细表!$H$3:$H$10000)</f>
        <v>0</v>
      </c>
      <c r="N43" s="80">
        <f>SUMIF('3月'!$C$4:$C$10000,$B43,'3月'!$L$4:$L$10000)</f>
        <v>0</v>
      </c>
      <c r="O43" s="81">
        <f>SUMIF('4月'!$C$4:$C$10000,$B43,'4月'!$J$4:$J$10000)</f>
        <v>0</v>
      </c>
      <c r="P43" s="79">
        <f>SUMPRODUCT((借支明细表!$F$3:$F$10000=$B43)*(借支明细表!$D$3:$D$10000=O$2)*借支明细表!$H$3:$H$10000)</f>
        <v>0</v>
      </c>
      <c r="Q43" s="80">
        <f>SUMIF('4月'!$C$4:$C$10000,$B43,'4月'!$L$4:$L$10000)</f>
        <v>0</v>
      </c>
      <c r="R43" s="81">
        <f>SUMIF('5月'!$C$4:$C$10000,$B43,'5月'!$J$4:$J$10000)</f>
        <v>0</v>
      </c>
      <c r="S43" s="79">
        <f>SUMPRODUCT((借支明细表!$F$3:$F$10000=$B43)*(借支明细表!$D$3:$D$10000=R$2)*借支明细表!$H$3:$H$10000)</f>
        <v>0</v>
      </c>
      <c r="T43" s="80">
        <f>SUMIF('5月'!$C$4:$C$10000,$B43,'5月'!$L$4:$L$10000)</f>
        <v>0</v>
      </c>
      <c r="U43" s="81">
        <f>SUMIF('6月'!$C$4:$C$10000,$B43,'6月'!$J$4:$J$10000)</f>
        <v>0</v>
      </c>
      <c r="V43" s="79">
        <f>SUMPRODUCT((借支明细表!$F$3:$F$10000=$B43)*(借支明细表!$D$3:$D$10000=U$2)*借支明细表!$H$3:$H$10000)</f>
        <v>0</v>
      </c>
      <c r="W43" s="80">
        <f>SUMIF('6月'!$C$4:$C$10000,$B43,'6月'!$L$4:$L$10000)</f>
        <v>0</v>
      </c>
      <c r="X43" s="81">
        <f>SUMIF('7月'!$C$4:$C$10000,$B43,'7月'!$J$4:$J$10000)</f>
        <v>0</v>
      </c>
      <c r="Y43" s="79">
        <f>SUMPRODUCT((借支明细表!$F$3:$F$10000=$B43)*(借支明细表!$D$3:$D$10000=X$2)*借支明细表!$H$3:$H$10000)</f>
        <v>0</v>
      </c>
      <c r="Z43" s="80">
        <f>SUMIF('7月'!$C$4:$C$10000,$B43,'7月'!$L$4:$L$10000)</f>
        <v>0</v>
      </c>
      <c r="AA43" s="81">
        <f>SUMIF('8月'!$C$4:$C$10000,$B43,'8月'!$J$4:$J$10000)</f>
        <v>0</v>
      </c>
      <c r="AB43" s="79">
        <f>SUMPRODUCT((借支明细表!$F$3:$F$10000=$B43)*(借支明细表!$D$3:$D$10000=AA$2)*借支明细表!$H$3:$H$10000)</f>
        <v>0</v>
      </c>
      <c r="AC43" s="80">
        <f>SUMIF('8月'!$C$4:$C$10000,$B43,'8月'!$L$4:$L$10000)</f>
        <v>0</v>
      </c>
      <c r="AD43" s="81">
        <f>SUMIF('9月'!$C$4:$C$10000,$B43,'9月'!$J$4:$J$10000)</f>
        <v>0</v>
      </c>
      <c r="AE43" s="79">
        <f>SUMPRODUCT((借支明细表!$F$3:$F$10000=$B43)*(借支明细表!$D$3:$D$10000=AD$2)*借支明细表!$H$3:$H$10000)</f>
        <v>0</v>
      </c>
      <c r="AF43" s="80">
        <f>SUMIF('9月'!$C$4:$C$10000,$B43,'9月'!$L$4:$L$10000)</f>
        <v>0</v>
      </c>
      <c r="AG43" s="81">
        <f>SUMIF('10月'!$C$4:$C$10000,$B43,'10月'!$J$4:$J$10000)</f>
        <v>0</v>
      </c>
      <c r="AH43" s="79">
        <f>SUMPRODUCT((借支明细表!$F$3:$F$10000=$B43)*(借支明细表!$D$3:$D$10000=AG$2)*借支明细表!$H$3:$H$10000)</f>
        <v>0</v>
      </c>
      <c r="AI43" s="80">
        <f>SUMIF('10月'!$C$4:$C$10000,$B43,'10月'!$L$4:$L$10000)</f>
        <v>0</v>
      </c>
      <c r="AJ43" s="81">
        <f>SUMIF('11月'!$C$4:$C$10000,$B43,'11月'!$J$4:$J$10000)</f>
        <v>0</v>
      </c>
      <c r="AK43" s="79">
        <f>SUMPRODUCT((借支明细表!$F$3:$F$10000=$B43)*(借支明细表!$D$3:$D$10000=AJ$2)*借支明细表!$H$3:$H$10000)</f>
        <v>0</v>
      </c>
      <c r="AL43" s="80">
        <f>SUMIF('11月'!$C$4:$C$10000,$B43,'11月'!$L$4:$L$10000)</f>
        <v>0</v>
      </c>
      <c r="AM43" s="81">
        <f>SUMIF('12月'!$C$4:$C$10000,$B43,'12月'!$J$4:$J$10000)</f>
        <v>0</v>
      </c>
      <c r="AN43" s="79">
        <f>SUMPRODUCT((借支明细表!$F$3:$F$10000=$B43)*(借支明细表!$D$3:$D$10000=AM$2)*借支明细表!$H$3:$H$10000)</f>
        <v>0</v>
      </c>
      <c r="AO43" s="80">
        <f>SUMIF('12月'!$C$4:$C$10000,$B43,'12月'!$L$4:$L$10000)</f>
        <v>0</v>
      </c>
    </row>
    <row r="44" customHeight="1" spans="1:41">
      <c r="A44" s="37"/>
      <c r="B44" s="76" t="str">
        <f>IF(员工信息表!B43="","",员工信息表!B43)</f>
        <v/>
      </c>
      <c r="C44" s="77">
        <f t="shared" si="3"/>
        <v>0</v>
      </c>
      <c r="D44" s="77">
        <f t="shared" si="4"/>
        <v>0</v>
      </c>
      <c r="E44" s="77">
        <f t="shared" si="5"/>
        <v>0</v>
      </c>
      <c r="F44" s="81">
        <f>SUMIF('1月'!$C$4:$C$10000,$B44,'1月'!$J$4:$J$10000)</f>
        <v>0</v>
      </c>
      <c r="G44" s="79">
        <f>SUMPRODUCT((借支明细表!$F$3:$F$10000=$B44)*(借支明细表!$D$3:$D$10000=F$2)*借支明细表!$H$3:$H$10000)</f>
        <v>0</v>
      </c>
      <c r="H44" s="80">
        <f>SUMIF('1月'!$C$4:$C$10000,$B44,'1月'!$L$4:$L$10000)</f>
        <v>0</v>
      </c>
      <c r="I44" s="81">
        <f>SUMIF('2月'!$C$4:$C$10000,$B44,'2月'!$J$4:$J$10000)</f>
        <v>0</v>
      </c>
      <c r="J44" s="79">
        <f>SUMPRODUCT((借支明细表!$F$3:$F$10000=$B44)*(借支明细表!$D$3:$D$10000=I$2)*借支明细表!$H$3:$H$10000)</f>
        <v>0</v>
      </c>
      <c r="K44" s="80">
        <f>SUMIF('2月'!$C$4:$C$10000,$B44,'2月'!$L$4:$L$10000)</f>
        <v>0</v>
      </c>
      <c r="L44" s="81">
        <f>SUMIF('3月'!$C$4:$C$10000,$B44,'3月'!$J$4:$J$10000)</f>
        <v>0</v>
      </c>
      <c r="M44" s="79">
        <f>SUMPRODUCT((借支明细表!$F$3:$F$10000=$B44)*(借支明细表!$D$3:$D$10000=L$2)*借支明细表!$H$3:$H$10000)</f>
        <v>0</v>
      </c>
      <c r="N44" s="80">
        <f>SUMIF('3月'!$C$4:$C$10000,$B44,'3月'!$L$4:$L$10000)</f>
        <v>0</v>
      </c>
      <c r="O44" s="81">
        <f>SUMIF('4月'!$C$4:$C$10000,$B44,'4月'!$J$4:$J$10000)</f>
        <v>0</v>
      </c>
      <c r="P44" s="79">
        <f>SUMPRODUCT((借支明细表!$F$3:$F$10000=$B44)*(借支明细表!$D$3:$D$10000=O$2)*借支明细表!$H$3:$H$10000)</f>
        <v>0</v>
      </c>
      <c r="Q44" s="80">
        <f>SUMIF('4月'!$C$4:$C$10000,$B44,'4月'!$L$4:$L$10000)</f>
        <v>0</v>
      </c>
      <c r="R44" s="81">
        <f>SUMIF('5月'!$C$4:$C$10000,$B44,'5月'!$J$4:$J$10000)</f>
        <v>0</v>
      </c>
      <c r="S44" s="79">
        <f>SUMPRODUCT((借支明细表!$F$3:$F$10000=$B44)*(借支明细表!$D$3:$D$10000=R$2)*借支明细表!$H$3:$H$10000)</f>
        <v>0</v>
      </c>
      <c r="T44" s="80">
        <f>SUMIF('5月'!$C$4:$C$10000,$B44,'5月'!$L$4:$L$10000)</f>
        <v>0</v>
      </c>
      <c r="U44" s="81">
        <f>SUMIF('6月'!$C$4:$C$10000,$B44,'6月'!$J$4:$J$10000)</f>
        <v>0</v>
      </c>
      <c r="V44" s="79">
        <f>SUMPRODUCT((借支明细表!$F$3:$F$10000=$B44)*(借支明细表!$D$3:$D$10000=U$2)*借支明细表!$H$3:$H$10000)</f>
        <v>0</v>
      </c>
      <c r="W44" s="80">
        <f>SUMIF('6月'!$C$4:$C$10000,$B44,'6月'!$L$4:$L$10000)</f>
        <v>0</v>
      </c>
      <c r="X44" s="81">
        <f>SUMIF('7月'!$C$4:$C$10000,$B44,'7月'!$J$4:$J$10000)</f>
        <v>0</v>
      </c>
      <c r="Y44" s="79">
        <f>SUMPRODUCT((借支明细表!$F$3:$F$10000=$B44)*(借支明细表!$D$3:$D$10000=X$2)*借支明细表!$H$3:$H$10000)</f>
        <v>0</v>
      </c>
      <c r="Z44" s="80">
        <f>SUMIF('7月'!$C$4:$C$10000,$B44,'7月'!$L$4:$L$10000)</f>
        <v>0</v>
      </c>
      <c r="AA44" s="81">
        <f>SUMIF('8月'!$C$4:$C$10000,$B44,'8月'!$J$4:$J$10000)</f>
        <v>0</v>
      </c>
      <c r="AB44" s="79">
        <f>SUMPRODUCT((借支明细表!$F$3:$F$10000=$B44)*(借支明细表!$D$3:$D$10000=AA$2)*借支明细表!$H$3:$H$10000)</f>
        <v>0</v>
      </c>
      <c r="AC44" s="80">
        <f>SUMIF('8月'!$C$4:$C$10000,$B44,'8月'!$L$4:$L$10000)</f>
        <v>0</v>
      </c>
      <c r="AD44" s="81">
        <f>SUMIF('9月'!$C$4:$C$10000,$B44,'9月'!$J$4:$J$10000)</f>
        <v>0</v>
      </c>
      <c r="AE44" s="79">
        <f>SUMPRODUCT((借支明细表!$F$3:$F$10000=$B44)*(借支明细表!$D$3:$D$10000=AD$2)*借支明细表!$H$3:$H$10000)</f>
        <v>0</v>
      </c>
      <c r="AF44" s="80">
        <f>SUMIF('9月'!$C$4:$C$10000,$B44,'9月'!$L$4:$L$10000)</f>
        <v>0</v>
      </c>
      <c r="AG44" s="81">
        <f>SUMIF('10月'!$C$4:$C$10000,$B44,'10月'!$J$4:$J$10000)</f>
        <v>0</v>
      </c>
      <c r="AH44" s="79">
        <f>SUMPRODUCT((借支明细表!$F$3:$F$10000=$B44)*(借支明细表!$D$3:$D$10000=AG$2)*借支明细表!$H$3:$H$10000)</f>
        <v>0</v>
      </c>
      <c r="AI44" s="80">
        <f>SUMIF('10月'!$C$4:$C$10000,$B44,'10月'!$L$4:$L$10000)</f>
        <v>0</v>
      </c>
      <c r="AJ44" s="81">
        <f>SUMIF('11月'!$C$4:$C$10000,$B44,'11月'!$J$4:$J$10000)</f>
        <v>0</v>
      </c>
      <c r="AK44" s="79">
        <f>SUMPRODUCT((借支明细表!$F$3:$F$10000=$B44)*(借支明细表!$D$3:$D$10000=AJ$2)*借支明细表!$H$3:$H$10000)</f>
        <v>0</v>
      </c>
      <c r="AL44" s="80">
        <f>SUMIF('11月'!$C$4:$C$10000,$B44,'11月'!$L$4:$L$10000)</f>
        <v>0</v>
      </c>
      <c r="AM44" s="81">
        <f>SUMIF('12月'!$C$4:$C$10000,$B44,'12月'!$J$4:$J$10000)</f>
        <v>0</v>
      </c>
      <c r="AN44" s="79">
        <f>SUMPRODUCT((借支明细表!$F$3:$F$10000=$B44)*(借支明细表!$D$3:$D$10000=AM$2)*借支明细表!$H$3:$H$10000)</f>
        <v>0</v>
      </c>
      <c r="AO44" s="80">
        <f>SUMIF('12月'!$C$4:$C$10000,$B44,'12月'!$L$4:$L$10000)</f>
        <v>0</v>
      </c>
    </row>
    <row r="45" customHeight="1" spans="1:41">
      <c r="A45" s="37"/>
      <c r="B45" s="76" t="str">
        <f>IF(员工信息表!B44="","",员工信息表!B44)</f>
        <v/>
      </c>
      <c r="C45" s="77">
        <f t="shared" si="3"/>
        <v>0</v>
      </c>
      <c r="D45" s="77">
        <f t="shared" si="4"/>
        <v>0</v>
      </c>
      <c r="E45" s="77">
        <f t="shared" si="5"/>
        <v>0</v>
      </c>
      <c r="F45" s="81">
        <f>SUMIF('1月'!$C$4:$C$10000,$B45,'1月'!$J$4:$J$10000)</f>
        <v>0</v>
      </c>
      <c r="G45" s="79">
        <f>SUMPRODUCT((借支明细表!$F$3:$F$10000=$B45)*(借支明细表!$D$3:$D$10000=F$2)*借支明细表!$H$3:$H$10000)</f>
        <v>0</v>
      </c>
      <c r="H45" s="80">
        <f>SUMIF('1月'!$C$4:$C$10000,$B45,'1月'!$L$4:$L$10000)</f>
        <v>0</v>
      </c>
      <c r="I45" s="81">
        <f>SUMIF('2月'!$C$4:$C$10000,$B45,'2月'!$J$4:$J$10000)</f>
        <v>0</v>
      </c>
      <c r="J45" s="79">
        <f>SUMPRODUCT((借支明细表!$F$3:$F$10000=$B45)*(借支明细表!$D$3:$D$10000=I$2)*借支明细表!$H$3:$H$10000)</f>
        <v>0</v>
      </c>
      <c r="K45" s="80">
        <f>SUMIF('2月'!$C$4:$C$10000,$B45,'2月'!$L$4:$L$10000)</f>
        <v>0</v>
      </c>
      <c r="L45" s="81">
        <f>SUMIF('3月'!$C$4:$C$10000,$B45,'3月'!$J$4:$J$10000)</f>
        <v>0</v>
      </c>
      <c r="M45" s="79">
        <f>SUMPRODUCT((借支明细表!$F$3:$F$10000=$B45)*(借支明细表!$D$3:$D$10000=L$2)*借支明细表!$H$3:$H$10000)</f>
        <v>0</v>
      </c>
      <c r="N45" s="80">
        <f>SUMIF('3月'!$C$4:$C$10000,$B45,'3月'!$L$4:$L$10000)</f>
        <v>0</v>
      </c>
      <c r="O45" s="81">
        <f>SUMIF('4月'!$C$4:$C$10000,$B45,'4月'!$J$4:$J$10000)</f>
        <v>0</v>
      </c>
      <c r="P45" s="79">
        <f>SUMPRODUCT((借支明细表!$F$3:$F$10000=$B45)*(借支明细表!$D$3:$D$10000=O$2)*借支明细表!$H$3:$H$10000)</f>
        <v>0</v>
      </c>
      <c r="Q45" s="80">
        <f>SUMIF('4月'!$C$4:$C$10000,$B45,'4月'!$L$4:$L$10000)</f>
        <v>0</v>
      </c>
      <c r="R45" s="81">
        <f>SUMIF('5月'!$C$4:$C$10000,$B45,'5月'!$J$4:$J$10000)</f>
        <v>0</v>
      </c>
      <c r="S45" s="79">
        <f>SUMPRODUCT((借支明细表!$F$3:$F$10000=$B45)*(借支明细表!$D$3:$D$10000=R$2)*借支明细表!$H$3:$H$10000)</f>
        <v>0</v>
      </c>
      <c r="T45" s="80">
        <f>SUMIF('5月'!$C$4:$C$10000,$B45,'5月'!$L$4:$L$10000)</f>
        <v>0</v>
      </c>
      <c r="U45" s="81">
        <f>SUMIF('6月'!$C$4:$C$10000,$B45,'6月'!$J$4:$J$10000)</f>
        <v>0</v>
      </c>
      <c r="V45" s="79">
        <f>SUMPRODUCT((借支明细表!$F$3:$F$10000=$B45)*(借支明细表!$D$3:$D$10000=U$2)*借支明细表!$H$3:$H$10000)</f>
        <v>0</v>
      </c>
      <c r="W45" s="80">
        <f>SUMIF('6月'!$C$4:$C$10000,$B45,'6月'!$L$4:$L$10000)</f>
        <v>0</v>
      </c>
      <c r="X45" s="81">
        <f>SUMIF('7月'!$C$4:$C$10000,$B45,'7月'!$J$4:$J$10000)</f>
        <v>0</v>
      </c>
      <c r="Y45" s="79">
        <f>SUMPRODUCT((借支明细表!$F$3:$F$10000=$B45)*(借支明细表!$D$3:$D$10000=X$2)*借支明细表!$H$3:$H$10000)</f>
        <v>0</v>
      </c>
      <c r="Z45" s="80">
        <f>SUMIF('7月'!$C$4:$C$10000,$B45,'7月'!$L$4:$L$10000)</f>
        <v>0</v>
      </c>
      <c r="AA45" s="81">
        <f>SUMIF('8月'!$C$4:$C$10000,$B45,'8月'!$J$4:$J$10000)</f>
        <v>0</v>
      </c>
      <c r="AB45" s="79">
        <f>SUMPRODUCT((借支明细表!$F$3:$F$10000=$B45)*(借支明细表!$D$3:$D$10000=AA$2)*借支明细表!$H$3:$H$10000)</f>
        <v>0</v>
      </c>
      <c r="AC45" s="80">
        <f>SUMIF('8月'!$C$4:$C$10000,$B45,'8月'!$L$4:$L$10000)</f>
        <v>0</v>
      </c>
      <c r="AD45" s="81">
        <f>SUMIF('9月'!$C$4:$C$10000,$B45,'9月'!$J$4:$J$10000)</f>
        <v>0</v>
      </c>
      <c r="AE45" s="79">
        <f>SUMPRODUCT((借支明细表!$F$3:$F$10000=$B45)*(借支明细表!$D$3:$D$10000=AD$2)*借支明细表!$H$3:$H$10000)</f>
        <v>0</v>
      </c>
      <c r="AF45" s="80">
        <f>SUMIF('9月'!$C$4:$C$10000,$B45,'9月'!$L$4:$L$10000)</f>
        <v>0</v>
      </c>
      <c r="AG45" s="81">
        <f>SUMIF('10月'!$C$4:$C$10000,$B45,'10月'!$J$4:$J$10000)</f>
        <v>0</v>
      </c>
      <c r="AH45" s="79">
        <f>SUMPRODUCT((借支明细表!$F$3:$F$10000=$B45)*(借支明细表!$D$3:$D$10000=AG$2)*借支明细表!$H$3:$H$10000)</f>
        <v>0</v>
      </c>
      <c r="AI45" s="80">
        <f>SUMIF('10月'!$C$4:$C$10000,$B45,'10月'!$L$4:$L$10000)</f>
        <v>0</v>
      </c>
      <c r="AJ45" s="81">
        <f>SUMIF('11月'!$C$4:$C$10000,$B45,'11月'!$J$4:$J$10000)</f>
        <v>0</v>
      </c>
      <c r="AK45" s="79">
        <f>SUMPRODUCT((借支明细表!$F$3:$F$10000=$B45)*(借支明细表!$D$3:$D$10000=AJ$2)*借支明细表!$H$3:$H$10000)</f>
        <v>0</v>
      </c>
      <c r="AL45" s="80">
        <f>SUMIF('11月'!$C$4:$C$10000,$B45,'11月'!$L$4:$L$10000)</f>
        <v>0</v>
      </c>
      <c r="AM45" s="81">
        <f>SUMIF('12月'!$C$4:$C$10000,$B45,'12月'!$J$4:$J$10000)</f>
        <v>0</v>
      </c>
      <c r="AN45" s="79">
        <f>SUMPRODUCT((借支明细表!$F$3:$F$10000=$B45)*(借支明细表!$D$3:$D$10000=AM$2)*借支明细表!$H$3:$H$10000)</f>
        <v>0</v>
      </c>
      <c r="AO45" s="80">
        <f>SUMIF('12月'!$C$4:$C$10000,$B45,'12月'!$L$4:$L$10000)</f>
        <v>0</v>
      </c>
    </row>
    <row r="46" customHeight="1" spans="1:41">
      <c r="A46" s="37"/>
      <c r="B46" s="76" t="str">
        <f>IF(员工信息表!B45="","",员工信息表!B45)</f>
        <v/>
      </c>
      <c r="C46" s="77">
        <f t="shared" si="3"/>
        <v>0</v>
      </c>
      <c r="D46" s="77">
        <f t="shared" si="4"/>
        <v>0</v>
      </c>
      <c r="E46" s="77">
        <f t="shared" si="5"/>
        <v>0</v>
      </c>
      <c r="F46" s="81">
        <f>SUMIF('1月'!$C$4:$C$10000,$B46,'1月'!$J$4:$J$10000)</f>
        <v>0</v>
      </c>
      <c r="G46" s="79">
        <f>SUMPRODUCT((借支明细表!$F$3:$F$10000=$B46)*(借支明细表!$D$3:$D$10000=F$2)*借支明细表!$H$3:$H$10000)</f>
        <v>0</v>
      </c>
      <c r="H46" s="80">
        <f>SUMIF('1月'!$C$4:$C$10000,$B46,'1月'!$L$4:$L$10000)</f>
        <v>0</v>
      </c>
      <c r="I46" s="81">
        <f>SUMIF('2月'!$C$4:$C$10000,$B46,'2月'!$J$4:$J$10000)</f>
        <v>0</v>
      </c>
      <c r="J46" s="79">
        <f>SUMPRODUCT((借支明细表!$F$3:$F$10000=$B46)*(借支明细表!$D$3:$D$10000=I$2)*借支明细表!$H$3:$H$10000)</f>
        <v>0</v>
      </c>
      <c r="K46" s="80">
        <f>SUMIF('2月'!$C$4:$C$10000,$B46,'2月'!$L$4:$L$10000)</f>
        <v>0</v>
      </c>
      <c r="L46" s="81">
        <f>SUMIF('3月'!$C$4:$C$10000,$B46,'3月'!$J$4:$J$10000)</f>
        <v>0</v>
      </c>
      <c r="M46" s="79">
        <f>SUMPRODUCT((借支明细表!$F$3:$F$10000=$B46)*(借支明细表!$D$3:$D$10000=L$2)*借支明细表!$H$3:$H$10000)</f>
        <v>0</v>
      </c>
      <c r="N46" s="80">
        <f>SUMIF('3月'!$C$4:$C$10000,$B46,'3月'!$L$4:$L$10000)</f>
        <v>0</v>
      </c>
      <c r="O46" s="81">
        <f>SUMIF('4月'!$C$4:$C$10000,$B46,'4月'!$J$4:$J$10000)</f>
        <v>0</v>
      </c>
      <c r="P46" s="79">
        <f>SUMPRODUCT((借支明细表!$F$3:$F$10000=$B46)*(借支明细表!$D$3:$D$10000=O$2)*借支明细表!$H$3:$H$10000)</f>
        <v>0</v>
      </c>
      <c r="Q46" s="80">
        <f>SUMIF('4月'!$C$4:$C$10000,$B46,'4月'!$L$4:$L$10000)</f>
        <v>0</v>
      </c>
      <c r="R46" s="81">
        <f>SUMIF('5月'!$C$4:$C$10000,$B46,'5月'!$J$4:$J$10000)</f>
        <v>0</v>
      </c>
      <c r="S46" s="79">
        <f>SUMPRODUCT((借支明细表!$F$3:$F$10000=$B46)*(借支明细表!$D$3:$D$10000=R$2)*借支明细表!$H$3:$H$10000)</f>
        <v>0</v>
      </c>
      <c r="T46" s="80">
        <f>SUMIF('5月'!$C$4:$C$10000,$B46,'5月'!$L$4:$L$10000)</f>
        <v>0</v>
      </c>
      <c r="U46" s="81">
        <f>SUMIF('6月'!$C$4:$C$10000,$B46,'6月'!$J$4:$J$10000)</f>
        <v>0</v>
      </c>
      <c r="V46" s="79">
        <f>SUMPRODUCT((借支明细表!$F$3:$F$10000=$B46)*(借支明细表!$D$3:$D$10000=U$2)*借支明细表!$H$3:$H$10000)</f>
        <v>0</v>
      </c>
      <c r="W46" s="80">
        <f>SUMIF('6月'!$C$4:$C$10000,$B46,'6月'!$L$4:$L$10000)</f>
        <v>0</v>
      </c>
      <c r="X46" s="81">
        <f>SUMIF('7月'!$C$4:$C$10000,$B46,'7月'!$J$4:$J$10000)</f>
        <v>0</v>
      </c>
      <c r="Y46" s="79">
        <f>SUMPRODUCT((借支明细表!$F$3:$F$10000=$B46)*(借支明细表!$D$3:$D$10000=X$2)*借支明细表!$H$3:$H$10000)</f>
        <v>0</v>
      </c>
      <c r="Z46" s="80">
        <f>SUMIF('7月'!$C$4:$C$10000,$B46,'7月'!$L$4:$L$10000)</f>
        <v>0</v>
      </c>
      <c r="AA46" s="81">
        <f>SUMIF('8月'!$C$4:$C$10000,$B46,'8月'!$J$4:$J$10000)</f>
        <v>0</v>
      </c>
      <c r="AB46" s="79">
        <f>SUMPRODUCT((借支明细表!$F$3:$F$10000=$B46)*(借支明细表!$D$3:$D$10000=AA$2)*借支明细表!$H$3:$H$10000)</f>
        <v>0</v>
      </c>
      <c r="AC46" s="80">
        <f>SUMIF('8月'!$C$4:$C$10000,$B46,'8月'!$L$4:$L$10000)</f>
        <v>0</v>
      </c>
      <c r="AD46" s="81">
        <f>SUMIF('9月'!$C$4:$C$10000,$B46,'9月'!$J$4:$J$10000)</f>
        <v>0</v>
      </c>
      <c r="AE46" s="79">
        <f>SUMPRODUCT((借支明细表!$F$3:$F$10000=$B46)*(借支明细表!$D$3:$D$10000=AD$2)*借支明细表!$H$3:$H$10000)</f>
        <v>0</v>
      </c>
      <c r="AF46" s="80">
        <f>SUMIF('9月'!$C$4:$C$10000,$B46,'9月'!$L$4:$L$10000)</f>
        <v>0</v>
      </c>
      <c r="AG46" s="81">
        <f>SUMIF('10月'!$C$4:$C$10000,$B46,'10月'!$J$4:$J$10000)</f>
        <v>0</v>
      </c>
      <c r="AH46" s="79">
        <f>SUMPRODUCT((借支明细表!$F$3:$F$10000=$B46)*(借支明细表!$D$3:$D$10000=AG$2)*借支明细表!$H$3:$H$10000)</f>
        <v>0</v>
      </c>
      <c r="AI46" s="80">
        <f>SUMIF('10月'!$C$4:$C$10000,$B46,'10月'!$L$4:$L$10000)</f>
        <v>0</v>
      </c>
      <c r="AJ46" s="81">
        <f>SUMIF('11月'!$C$4:$C$10000,$B46,'11月'!$J$4:$J$10000)</f>
        <v>0</v>
      </c>
      <c r="AK46" s="79">
        <f>SUMPRODUCT((借支明细表!$F$3:$F$10000=$B46)*(借支明细表!$D$3:$D$10000=AJ$2)*借支明细表!$H$3:$H$10000)</f>
        <v>0</v>
      </c>
      <c r="AL46" s="80">
        <f>SUMIF('11月'!$C$4:$C$10000,$B46,'11月'!$L$4:$L$10000)</f>
        <v>0</v>
      </c>
      <c r="AM46" s="81">
        <f>SUMIF('12月'!$C$4:$C$10000,$B46,'12月'!$J$4:$J$10000)</f>
        <v>0</v>
      </c>
      <c r="AN46" s="79">
        <f>SUMPRODUCT((借支明细表!$F$3:$F$10000=$B46)*(借支明细表!$D$3:$D$10000=AM$2)*借支明细表!$H$3:$H$10000)</f>
        <v>0</v>
      </c>
      <c r="AO46" s="80">
        <f>SUMIF('12月'!$C$4:$C$10000,$B46,'12月'!$L$4:$L$10000)</f>
        <v>0</v>
      </c>
    </row>
    <row r="47" customHeight="1" spans="1:41">
      <c r="A47" s="37"/>
      <c r="B47" s="76" t="str">
        <f>IF(员工信息表!B46="","",员工信息表!B46)</f>
        <v/>
      </c>
      <c r="C47" s="77">
        <f t="shared" si="3"/>
        <v>0</v>
      </c>
      <c r="D47" s="77">
        <f t="shared" si="4"/>
        <v>0</v>
      </c>
      <c r="E47" s="77">
        <f t="shared" si="5"/>
        <v>0</v>
      </c>
      <c r="F47" s="81">
        <f>SUMIF('1月'!$C$4:$C$10000,$B47,'1月'!$J$4:$J$10000)</f>
        <v>0</v>
      </c>
      <c r="G47" s="79">
        <f>SUMPRODUCT((借支明细表!$F$3:$F$10000=$B47)*(借支明细表!$D$3:$D$10000=F$2)*借支明细表!$H$3:$H$10000)</f>
        <v>0</v>
      </c>
      <c r="H47" s="80">
        <f>SUMIF('1月'!$C$4:$C$10000,$B47,'1月'!$L$4:$L$10000)</f>
        <v>0</v>
      </c>
      <c r="I47" s="81">
        <f>SUMIF('2月'!$C$4:$C$10000,$B47,'2月'!$J$4:$J$10000)</f>
        <v>0</v>
      </c>
      <c r="J47" s="79">
        <f>SUMPRODUCT((借支明细表!$F$3:$F$10000=$B47)*(借支明细表!$D$3:$D$10000=I$2)*借支明细表!$H$3:$H$10000)</f>
        <v>0</v>
      </c>
      <c r="K47" s="80">
        <f>SUMIF('2月'!$C$4:$C$10000,$B47,'2月'!$L$4:$L$10000)</f>
        <v>0</v>
      </c>
      <c r="L47" s="81">
        <f>SUMIF('3月'!$C$4:$C$10000,$B47,'3月'!$J$4:$J$10000)</f>
        <v>0</v>
      </c>
      <c r="M47" s="79">
        <f>SUMPRODUCT((借支明细表!$F$3:$F$10000=$B47)*(借支明细表!$D$3:$D$10000=L$2)*借支明细表!$H$3:$H$10000)</f>
        <v>0</v>
      </c>
      <c r="N47" s="80">
        <f>SUMIF('3月'!$C$4:$C$10000,$B47,'3月'!$L$4:$L$10000)</f>
        <v>0</v>
      </c>
      <c r="O47" s="81">
        <f>SUMIF('4月'!$C$4:$C$10000,$B47,'4月'!$J$4:$J$10000)</f>
        <v>0</v>
      </c>
      <c r="P47" s="79">
        <f>SUMPRODUCT((借支明细表!$F$3:$F$10000=$B47)*(借支明细表!$D$3:$D$10000=O$2)*借支明细表!$H$3:$H$10000)</f>
        <v>0</v>
      </c>
      <c r="Q47" s="80">
        <f>SUMIF('4月'!$C$4:$C$10000,$B47,'4月'!$L$4:$L$10000)</f>
        <v>0</v>
      </c>
      <c r="R47" s="81">
        <f>SUMIF('5月'!$C$4:$C$10000,$B47,'5月'!$J$4:$J$10000)</f>
        <v>0</v>
      </c>
      <c r="S47" s="79">
        <f>SUMPRODUCT((借支明细表!$F$3:$F$10000=$B47)*(借支明细表!$D$3:$D$10000=R$2)*借支明细表!$H$3:$H$10000)</f>
        <v>0</v>
      </c>
      <c r="T47" s="80">
        <f>SUMIF('5月'!$C$4:$C$10000,$B47,'5月'!$L$4:$L$10000)</f>
        <v>0</v>
      </c>
      <c r="U47" s="81">
        <f>SUMIF('6月'!$C$4:$C$10000,$B47,'6月'!$J$4:$J$10000)</f>
        <v>0</v>
      </c>
      <c r="V47" s="79">
        <f>SUMPRODUCT((借支明细表!$F$3:$F$10000=$B47)*(借支明细表!$D$3:$D$10000=U$2)*借支明细表!$H$3:$H$10000)</f>
        <v>0</v>
      </c>
      <c r="W47" s="80">
        <f>SUMIF('6月'!$C$4:$C$10000,$B47,'6月'!$L$4:$L$10000)</f>
        <v>0</v>
      </c>
      <c r="X47" s="81">
        <f>SUMIF('7月'!$C$4:$C$10000,$B47,'7月'!$J$4:$J$10000)</f>
        <v>0</v>
      </c>
      <c r="Y47" s="79">
        <f>SUMPRODUCT((借支明细表!$F$3:$F$10000=$B47)*(借支明细表!$D$3:$D$10000=X$2)*借支明细表!$H$3:$H$10000)</f>
        <v>0</v>
      </c>
      <c r="Z47" s="80">
        <f>SUMIF('7月'!$C$4:$C$10000,$B47,'7月'!$L$4:$L$10000)</f>
        <v>0</v>
      </c>
      <c r="AA47" s="81">
        <f>SUMIF('8月'!$C$4:$C$10000,$B47,'8月'!$J$4:$J$10000)</f>
        <v>0</v>
      </c>
      <c r="AB47" s="79">
        <f>SUMPRODUCT((借支明细表!$F$3:$F$10000=$B47)*(借支明细表!$D$3:$D$10000=AA$2)*借支明细表!$H$3:$H$10000)</f>
        <v>0</v>
      </c>
      <c r="AC47" s="80">
        <f>SUMIF('8月'!$C$4:$C$10000,$B47,'8月'!$L$4:$L$10000)</f>
        <v>0</v>
      </c>
      <c r="AD47" s="81">
        <f>SUMIF('9月'!$C$4:$C$10000,$B47,'9月'!$J$4:$J$10000)</f>
        <v>0</v>
      </c>
      <c r="AE47" s="79">
        <f>SUMPRODUCT((借支明细表!$F$3:$F$10000=$B47)*(借支明细表!$D$3:$D$10000=AD$2)*借支明细表!$H$3:$H$10000)</f>
        <v>0</v>
      </c>
      <c r="AF47" s="80">
        <f>SUMIF('9月'!$C$4:$C$10000,$B47,'9月'!$L$4:$L$10000)</f>
        <v>0</v>
      </c>
      <c r="AG47" s="81">
        <f>SUMIF('10月'!$C$4:$C$10000,$B47,'10月'!$J$4:$J$10000)</f>
        <v>0</v>
      </c>
      <c r="AH47" s="79">
        <f>SUMPRODUCT((借支明细表!$F$3:$F$10000=$B47)*(借支明细表!$D$3:$D$10000=AG$2)*借支明细表!$H$3:$H$10000)</f>
        <v>0</v>
      </c>
      <c r="AI47" s="80">
        <f>SUMIF('10月'!$C$4:$C$10000,$B47,'10月'!$L$4:$L$10000)</f>
        <v>0</v>
      </c>
      <c r="AJ47" s="81">
        <f>SUMIF('11月'!$C$4:$C$10000,$B47,'11月'!$J$4:$J$10000)</f>
        <v>0</v>
      </c>
      <c r="AK47" s="79">
        <f>SUMPRODUCT((借支明细表!$F$3:$F$10000=$B47)*(借支明细表!$D$3:$D$10000=AJ$2)*借支明细表!$H$3:$H$10000)</f>
        <v>0</v>
      </c>
      <c r="AL47" s="80">
        <f>SUMIF('11月'!$C$4:$C$10000,$B47,'11月'!$L$4:$L$10000)</f>
        <v>0</v>
      </c>
      <c r="AM47" s="81">
        <f>SUMIF('12月'!$C$4:$C$10000,$B47,'12月'!$J$4:$J$10000)</f>
        <v>0</v>
      </c>
      <c r="AN47" s="79">
        <f>SUMPRODUCT((借支明细表!$F$3:$F$10000=$B47)*(借支明细表!$D$3:$D$10000=AM$2)*借支明细表!$H$3:$H$10000)</f>
        <v>0</v>
      </c>
      <c r="AO47" s="80">
        <f>SUMIF('12月'!$C$4:$C$10000,$B47,'12月'!$L$4:$L$10000)</f>
        <v>0</v>
      </c>
    </row>
    <row r="48" customHeight="1" spans="1:41">
      <c r="A48" s="37"/>
      <c r="B48" s="76" t="str">
        <f>IF(员工信息表!B47="","",员工信息表!B47)</f>
        <v/>
      </c>
      <c r="C48" s="77">
        <f t="shared" si="3"/>
        <v>0</v>
      </c>
      <c r="D48" s="77">
        <f t="shared" si="4"/>
        <v>0</v>
      </c>
      <c r="E48" s="77">
        <f t="shared" si="5"/>
        <v>0</v>
      </c>
      <c r="F48" s="81">
        <f>SUMIF('1月'!$C$4:$C$10000,$B48,'1月'!$J$4:$J$10000)</f>
        <v>0</v>
      </c>
      <c r="G48" s="79">
        <f>SUMPRODUCT((借支明细表!$F$3:$F$10000=$B48)*(借支明细表!$D$3:$D$10000=F$2)*借支明细表!$H$3:$H$10000)</f>
        <v>0</v>
      </c>
      <c r="H48" s="80">
        <f>SUMIF('1月'!$C$4:$C$10000,$B48,'1月'!$L$4:$L$10000)</f>
        <v>0</v>
      </c>
      <c r="I48" s="81">
        <f>SUMIF('2月'!$C$4:$C$10000,$B48,'2月'!$J$4:$J$10000)</f>
        <v>0</v>
      </c>
      <c r="J48" s="79">
        <f>SUMPRODUCT((借支明细表!$F$3:$F$10000=$B48)*(借支明细表!$D$3:$D$10000=I$2)*借支明细表!$H$3:$H$10000)</f>
        <v>0</v>
      </c>
      <c r="K48" s="80">
        <f>SUMIF('2月'!$C$4:$C$10000,$B48,'2月'!$L$4:$L$10000)</f>
        <v>0</v>
      </c>
      <c r="L48" s="81">
        <f>SUMIF('3月'!$C$4:$C$10000,$B48,'3月'!$J$4:$J$10000)</f>
        <v>0</v>
      </c>
      <c r="M48" s="79">
        <f>SUMPRODUCT((借支明细表!$F$3:$F$10000=$B48)*(借支明细表!$D$3:$D$10000=L$2)*借支明细表!$H$3:$H$10000)</f>
        <v>0</v>
      </c>
      <c r="N48" s="80">
        <f>SUMIF('3月'!$C$4:$C$10000,$B48,'3月'!$L$4:$L$10000)</f>
        <v>0</v>
      </c>
      <c r="O48" s="81">
        <f>SUMIF('4月'!$C$4:$C$10000,$B48,'4月'!$J$4:$J$10000)</f>
        <v>0</v>
      </c>
      <c r="P48" s="79">
        <f>SUMPRODUCT((借支明细表!$F$3:$F$10000=$B48)*(借支明细表!$D$3:$D$10000=O$2)*借支明细表!$H$3:$H$10000)</f>
        <v>0</v>
      </c>
      <c r="Q48" s="80">
        <f>SUMIF('4月'!$C$4:$C$10000,$B48,'4月'!$L$4:$L$10000)</f>
        <v>0</v>
      </c>
      <c r="R48" s="81">
        <f>SUMIF('5月'!$C$4:$C$10000,$B48,'5月'!$J$4:$J$10000)</f>
        <v>0</v>
      </c>
      <c r="S48" s="79">
        <f>SUMPRODUCT((借支明细表!$F$3:$F$10000=$B48)*(借支明细表!$D$3:$D$10000=R$2)*借支明细表!$H$3:$H$10000)</f>
        <v>0</v>
      </c>
      <c r="T48" s="80">
        <f>SUMIF('5月'!$C$4:$C$10000,$B48,'5月'!$L$4:$L$10000)</f>
        <v>0</v>
      </c>
      <c r="U48" s="81">
        <f>SUMIF('6月'!$C$4:$C$10000,$B48,'6月'!$J$4:$J$10000)</f>
        <v>0</v>
      </c>
      <c r="V48" s="79">
        <f>SUMPRODUCT((借支明细表!$F$3:$F$10000=$B48)*(借支明细表!$D$3:$D$10000=U$2)*借支明细表!$H$3:$H$10000)</f>
        <v>0</v>
      </c>
      <c r="W48" s="80">
        <f>SUMIF('6月'!$C$4:$C$10000,$B48,'6月'!$L$4:$L$10000)</f>
        <v>0</v>
      </c>
      <c r="X48" s="81">
        <f>SUMIF('7月'!$C$4:$C$10000,$B48,'7月'!$J$4:$J$10000)</f>
        <v>0</v>
      </c>
      <c r="Y48" s="79">
        <f>SUMPRODUCT((借支明细表!$F$3:$F$10000=$B48)*(借支明细表!$D$3:$D$10000=X$2)*借支明细表!$H$3:$H$10000)</f>
        <v>0</v>
      </c>
      <c r="Z48" s="80">
        <f>SUMIF('7月'!$C$4:$C$10000,$B48,'7月'!$L$4:$L$10000)</f>
        <v>0</v>
      </c>
      <c r="AA48" s="81">
        <f>SUMIF('8月'!$C$4:$C$10000,$B48,'8月'!$J$4:$J$10000)</f>
        <v>0</v>
      </c>
      <c r="AB48" s="79">
        <f>SUMPRODUCT((借支明细表!$F$3:$F$10000=$B48)*(借支明细表!$D$3:$D$10000=AA$2)*借支明细表!$H$3:$H$10000)</f>
        <v>0</v>
      </c>
      <c r="AC48" s="80">
        <f>SUMIF('8月'!$C$4:$C$10000,$B48,'8月'!$L$4:$L$10000)</f>
        <v>0</v>
      </c>
      <c r="AD48" s="81">
        <f>SUMIF('9月'!$C$4:$C$10000,$B48,'9月'!$J$4:$J$10000)</f>
        <v>0</v>
      </c>
      <c r="AE48" s="79">
        <f>SUMPRODUCT((借支明细表!$F$3:$F$10000=$B48)*(借支明细表!$D$3:$D$10000=AD$2)*借支明细表!$H$3:$H$10000)</f>
        <v>0</v>
      </c>
      <c r="AF48" s="80">
        <f>SUMIF('9月'!$C$4:$C$10000,$B48,'9月'!$L$4:$L$10000)</f>
        <v>0</v>
      </c>
      <c r="AG48" s="81">
        <f>SUMIF('10月'!$C$4:$C$10000,$B48,'10月'!$J$4:$J$10000)</f>
        <v>0</v>
      </c>
      <c r="AH48" s="79">
        <f>SUMPRODUCT((借支明细表!$F$3:$F$10000=$B48)*(借支明细表!$D$3:$D$10000=AG$2)*借支明细表!$H$3:$H$10000)</f>
        <v>0</v>
      </c>
      <c r="AI48" s="80">
        <f>SUMIF('10月'!$C$4:$C$10000,$B48,'10月'!$L$4:$L$10000)</f>
        <v>0</v>
      </c>
      <c r="AJ48" s="81">
        <f>SUMIF('11月'!$C$4:$C$10000,$B48,'11月'!$J$4:$J$10000)</f>
        <v>0</v>
      </c>
      <c r="AK48" s="79">
        <f>SUMPRODUCT((借支明细表!$F$3:$F$10000=$B48)*(借支明细表!$D$3:$D$10000=AJ$2)*借支明细表!$H$3:$H$10000)</f>
        <v>0</v>
      </c>
      <c r="AL48" s="80">
        <f>SUMIF('11月'!$C$4:$C$10000,$B48,'11月'!$L$4:$L$10000)</f>
        <v>0</v>
      </c>
      <c r="AM48" s="81">
        <f>SUMIF('12月'!$C$4:$C$10000,$B48,'12月'!$J$4:$J$10000)</f>
        <v>0</v>
      </c>
      <c r="AN48" s="79">
        <f>SUMPRODUCT((借支明细表!$F$3:$F$10000=$B48)*(借支明细表!$D$3:$D$10000=AM$2)*借支明细表!$H$3:$H$10000)</f>
        <v>0</v>
      </c>
      <c r="AO48" s="80">
        <f>SUMIF('12月'!$C$4:$C$10000,$B48,'12月'!$L$4:$L$10000)</f>
        <v>0</v>
      </c>
    </row>
    <row r="49" customHeight="1" spans="1:41">
      <c r="A49" s="37"/>
      <c r="B49" s="76" t="str">
        <f>IF(员工信息表!B48="","",员工信息表!B48)</f>
        <v/>
      </c>
      <c r="C49" s="77">
        <f t="shared" si="3"/>
        <v>0</v>
      </c>
      <c r="D49" s="77">
        <f t="shared" si="4"/>
        <v>0</v>
      </c>
      <c r="E49" s="77">
        <f t="shared" si="5"/>
        <v>0</v>
      </c>
      <c r="F49" s="81">
        <f>SUMIF('1月'!$C$4:$C$10000,$B49,'1月'!$J$4:$J$10000)</f>
        <v>0</v>
      </c>
      <c r="G49" s="79">
        <f>SUMPRODUCT((借支明细表!$F$3:$F$10000=$B49)*(借支明细表!$D$3:$D$10000=F$2)*借支明细表!$H$3:$H$10000)</f>
        <v>0</v>
      </c>
      <c r="H49" s="80">
        <f>SUMIF('1月'!$C$4:$C$10000,$B49,'1月'!$L$4:$L$10000)</f>
        <v>0</v>
      </c>
      <c r="I49" s="81">
        <f>SUMIF('2月'!$C$4:$C$10000,$B49,'2月'!$J$4:$J$10000)</f>
        <v>0</v>
      </c>
      <c r="J49" s="79">
        <f>SUMPRODUCT((借支明细表!$F$3:$F$10000=$B49)*(借支明细表!$D$3:$D$10000=I$2)*借支明细表!$H$3:$H$10000)</f>
        <v>0</v>
      </c>
      <c r="K49" s="80">
        <f>SUMIF('2月'!$C$4:$C$10000,$B49,'2月'!$L$4:$L$10000)</f>
        <v>0</v>
      </c>
      <c r="L49" s="81">
        <f>SUMIF('3月'!$C$4:$C$10000,$B49,'3月'!$J$4:$J$10000)</f>
        <v>0</v>
      </c>
      <c r="M49" s="79">
        <f>SUMPRODUCT((借支明细表!$F$3:$F$10000=$B49)*(借支明细表!$D$3:$D$10000=L$2)*借支明细表!$H$3:$H$10000)</f>
        <v>0</v>
      </c>
      <c r="N49" s="80">
        <f>SUMIF('3月'!$C$4:$C$10000,$B49,'3月'!$L$4:$L$10000)</f>
        <v>0</v>
      </c>
      <c r="O49" s="81">
        <f>SUMIF('4月'!$C$4:$C$10000,$B49,'4月'!$J$4:$J$10000)</f>
        <v>0</v>
      </c>
      <c r="P49" s="79">
        <f>SUMPRODUCT((借支明细表!$F$3:$F$10000=$B49)*(借支明细表!$D$3:$D$10000=O$2)*借支明细表!$H$3:$H$10000)</f>
        <v>0</v>
      </c>
      <c r="Q49" s="80">
        <f>SUMIF('4月'!$C$4:$C$10000,$B49,'4月'!$L$4:$L$10000)</f>
        <v>0</v>
      </c>
      <c r="R49" s="81">
        <f>SUMIF('5月'!$C$4:$C$10000,$B49,'5月'!$J$4:$J$10000)</f>
        <v>0</v>
      </c>
      <c r="S49" s="79">
        <f>SUMPRODUCT((借支明细表!$F$3:$F$10000=$B49)*(借支明细表!$D$3:$D$10000=R$2)*借支明细表!$H$3:$H$10000)</f>
        <v>0</v>
      </c>
      <c r="T49" s="80">
        <f>SUMIF('5月'!$C$4:$C$10000,$B49,'5月'!$L$4:$L$10000)</f>
        <v>0</v>
      </c>
      <c r="U49" s="81">
        <f>SUMIF('6月'!$C$4:$C$10000,$B49,'6月'!$J$4:$J$10000)</f>
        <v>0</v>
      </c>
      <c r="V49" s="79">
        <f>SUMPRODUCT((借支明细表!$F$3:$F$10000=$B49)*(借支明细表!$D$3:$D$10000=U$2)*借支明细表!$H$3:$H$10000)</f>
        <v>0</v>
      </c>
      <c r="W49" s="80">
        <f>SUMIF('6月'!$C$4:$C$10000,$B49,'6月'!$L$4:$L$10000)</f>
        <v>0</v>
      </c>
      <c r="X49" s="81">
        <f>SUMIF('7月'!$C$4:$C$10000,$B49,'7月'!$J$4:$J$10000)</f>
        <v>0</v>
      </c>
      <c r="Y49" s="79">
        <f>SUMPRODUCT((借支明细表!$F$3:$F$10000=$B49)*(借支明细表!$D$3:$D$10000=X$2)*借支明细表!$H$3:$H$10000)</f>
        <v>0</v>
      </c>
      <c r="Z49" s="80">
        <f>SUMIF('7月'!$C$4:$C$10000,$B49,'7月'!$L$4:$L$10000)</f>
        <v>0</v>
      </c>
      <c r="AA49" s="81">
        <f>SUMIF('8月'!$C$4:$C$10000,$B49,'8月'!$J$4:$J$10000)</f>
        <v>0</v>
      </c>
      <c r="AB49" s="79">
        <f>SUMPRODUCT((借支明细表!$F$3:$F$10000=$B49)*(借支明细表!$D$3:$D$10000=AA$2)*借支明细表!$H$3:$H$10000)</f>
        <v>0</v>
      </c>
      <c r="AC49" s="80">
        <f>SUMIF('8月'!$C$4:$C$10000,$B49,'8月'!$L$4:$L$10000)</f>
        <v>0</v>
      </c>
      <c r="AD49" s="81">
        <f>SUMIF('9月'!$C$4:$C$10000,$B49,'9月'!$J$4:$J$10000)</f>
        <v>0</v>
      </c>
      <c r="AE49" s="79">
        <f>SUMPRODUCT((借支明细表!$F$3:$F$10000=$B49)*(借支明细表!$D$3:$D$10000=AD$2)*借支明细表!$H$3:$H$10000)</f>
        <v>0</v>
      </c>
      <c r="AF49" s="80">
        <f>SUMIF('9月'!$C$4:$C$10000,$B49,'9月'!$L$4:$L$10000)</f>
        <v>0</v>
      </c>
      <c r="AG49" s="81">
        <f>SUMIF('10月'!$C$4:$C$10000,$B49,'10月'!$J$4:$J$10000)</f>
        <v>0</v>
      </c>
      <c r="AH49" s="79">
        <f>SUMPRODUCT((借支明细表!$F$3:$F$10000=$B49)*(借支明细表!$D$3:$D$10000=AG$2)*借支明细表!$H$3:$H$10000)</f>
        <v>0</v>
      </c>
      <c r="AI49" s="80">
        <f>SUMIF('10月'!$C$4:$C$10000,$B49,'10月'!$L$4:$L$10000)</f>
        <v>0</v>
      </c>
      <c r="AJ49" s="81">
        <f>SUMIF('11月'!$C$4:$C$10000,$B49,'11月'!$J$4:$J$10000)</f>
        <v>0</v>
      </c>
      <c r="AK49" s="79">
        <f>SUMPRODUCT((借支明细表!$F$3:$F$10000=$B49)*(借支明细表!$D$3:$D$10000=AJ$2)*借支明细表!$H$3:$H$10000)</f>
        <v>0</v>
      </c>
      <c r="AL49" s="80">
        <f>SUMIF('11月'!$C$4:$C$10000,$B49,'11月'!$L$4:$L$10000)</f>
        <v>0</v>
      </c>
      <c r="AM49" s="81">
        <f>SUMIF('12月'!$C$4:$C$10000,$B49,'12月'!$J$4:$J$10000)</f>
        <v>0</v>
      </c>
      <c r="AN49" s="79">
        <f>SUMPRODUCT((借支明细表!$F$3:$F$10000=$B49)*(借支明细表!$D$3:$D$10000=AM$2)*借支明细表!$H$3:$H$10000)</f>
        <v>0</v>
      </c>
      <c r="AO49" s="80">
        <f>SUMIF('12月'!$C$4:$C$10000,$B49,'12月'!$L$4:$L$10000)</f>
        <v>0</v>
      </c>
    </row>
    <row r="50" customHeight="1" spans="1:41">
      <c r="A50" s="37"/>
      <c r="B50" s="76" t="str">
        <f>IF(员工信息表!B49="","",员工信息表!B49)</f>
        <v/>
      </c>
      <c r="C50" s="77">
        <f t="shared" si="3"/>
        <v>0</v>
      </c>
      <c r="D50" s="77">
        <f t="shared" si="4"/>
        <v>0</v>
      </c>
      <c r="E50" s="77">
        <f t="shared" si="5"/>
        <v>0</v>
      </c>
      <c r="F50" s="81">
        <f>SUMIF('1月'!$C$4:$C$10000,$B50,'1月'!$J$4:$J$10000)</f>
        <v>0</v>
      </c>
      <c r="G50" s="79">
        <f>SUMPRODUCT((借支明细表!$F$3:$F$10000=$B50)*(借支明细表!$D$3:$D$10000=F$2)*借支明细表!$H$3:$H$10000)</f>
        <v>0</v>
      </c>
      <c r="H50" s="80">
        <f>SUMIF('1月'!$C$4:$C$10000,$B50,'1月'!$L$4:$L$10000)</f>
        <v>0</v>
      </c>
      <c r="I50" s="81">
        <f>SUMIF('2月'!$C$4:$C$10000,$B50,'2月'!$J$4:$J$10000)</f>
        <v>0</v>
      </c>
      <c r="J50" s="79">
        <f>SUMPRODUCT((借支明细表!$F$3:$F$10000=$B50)*(借支明细表!$D$3:$D$10000=I$2)*借支明细表!$H$3:$H$10000)</f>
        <v>0</v>
      </c>
      <c r="K50" s="80">
        <f>SUMIF('2月'!$C$4:$C$10000,$B50,'2月'!$L$4:$L$10000)</f>
        <v>0</v>
      </c>
      <c r="L50" s="81">
        <f>SUMIF('3月'!$C$4:$C$10000,$B50,'3月'!$J$4:$J$10000)</f>
        <v>0</v>
      </c>
      <c r="M50" s="79">
        <f>SUMPRODUCT((借支明细表!$F$3:$F$10000=$B50)*(借支明细表!$D$3:$D$10000=L$2)*借支明细表!$H$3:$H$10000)</f>
        <v>0</v>
      </c>
      <c r="N50" s="80">
        <f>SUMIF('3月'!$C$4:$C$10000,$B50,'3月'!$L$4:$L$10000)</f>
        <v>0</v>
      </c>
      <c r="O50" s="81">
        <f>SUMIF('4月'!$C$4:$C$10000,$B50,'4月'!$J$4:$J$10000)</f>
        <v>0</v>
      </c>
      <c r="P50" s="79">
        <f>SUMPRODUCT((借支明细表!$F$3:$F$10000=$B50)*(借支明细表!$D$3:$D$10000=O$2)*借支明细表!$H$3:$H$10000)</f>
        <v>0</v>
      </c>
      <c r="Q50" s="80">
        <f>SUMIF('4月'!$C$4:$C$10000,$B50,'4月'!$L$4:$L$10000)</f>
        <v>0</v>
      </c>
      <c r="R50" s="81">
        <f>SUMIF('5月'!$C$4:$C$10000,$B50,'5月'!$J$4:$J$10000)</f>
        <v>0</v>
      </c>
      <c r="S50" s="79">
        <f>SUMPRODUCT((借支明细表!$F$3:$F$10000=$B50)*(借支明细表!$D$3:$D$10000=R$2)*借支明细表!$H$3:$H$10000)</f>
        <v>0</v>
      </c>
      <c r="T50" s="80">
        <f>SUMIF('5月'!$C$4:$C$10000,$B50,'5月'!$L$4:$L$10000)</f>
        <v>0</v>
      </c>
      <c r="U50" s="81">
        <f>SUMIF('6月'!$C$4:$C$10000,$B50,'6月'!$J$4:$J$10000)</f>
        <v>0</v>
      </c>
      <c r="V50" s="79">
        <f>SUMPRODUCT((借支明细表!$F$3:$F$10000=$B50)*(借支明细表!$D$3:$D$10000=U$2)*借支明细表!$H$3:$H$10000)</f>
        <v>0</v>
      </c>
      <c r="W50" s="80">
        <f>SUMIF('6月'!$C$4:$C$10000,$B50,'6月'!$L$4:$L$10000)</f>
        <v>0</v>
      </c>
      <c r="X50" s="81">
        <f>SUMIF('7月'!$C$4:$C$10000,$B50,'7月'!$J$4:$J$10000)</f>
        <v>0</v>
      </c>
      <c r="Y50" s="79">
        <f>SUMPRODUCT((借支明细表!$F$3:$F$10000=$B50)*(借支明细表!$D$3:$D$10000=X$2)*借支明细表!$H$3:$H$10000)</f>
        <v>0</v>
      </c>
      <c r="Z50" s="80">
        <f>SUMIF('7月'!$C$4:$C$10000,$B50,'7月'!$L$4:$L$10000)</f>
        <v>0</v>
      </c>
      <c r="AA50" s="81">
        <f>SUMIF('8月'!$C$4:$C$10000,$B50,'8月'!$J$4:$J$10000)</f>
        <v>0</v>
      </c>
      <c r="AB50" s="79">
        <f>SUMPRODUCT((借支明细表!$F$3:$F$10000=$B50)*(借支明细表!$D$3:$D$10000=AA$2)*借支明细表!$H$3:$H$10000)</f>
        <v>0</v>
      </c>
      <c r="AC50" s="80">
        <f>SUMIF('8月'!$C$4:$C$10000,$B50,'8月'!$L$4:$L$10000)</f>
        <v>0</v>
      </c>
      <c r="AD50" s="81">
        <f>SUMIF('9月'!$C$4:$C$10000,$B50,'9月'!$J$4:$J$10000)</f>
        <v>0</v>
      </c>
      <c r="AE50" s="79">
        <f>SUMPRODUCT((借支明细表!$F$3:$F$10000=$B50)*(借支明细表!$D$3:$D$10000=AD$2)*借支明细表!$H$3:$H$10000)</f>
        <v>0</v>
      </c>
      <c r="AF50" s="80">
        <f>SUMIF('9月'!$C$4:$C$10000,$B50,'9月'!$L$4:$L$10000)</f>
        <v>0</v>
      </c>
      <c r="AG50" s="81">
        <f>SUMIF('10月'!$C$4:$C$10000,$B50,'10月'!$J$4:$J$10000)</f>
        <v>0</v>
      </c>
      <c r="AH50" s="79">
        <f>SUMPRODUCT((借支明细表!$F$3:$F$10000=$B50)*(借支明细表!$D$3:$D$10000=AG$2)*借支明细表!$H$3:$H$10000)</f>
        <v>0</v>
      </c>
      <c r="AI50" s="80">
        <f>SUMIF('10月'!$C$4:$C$10000,$B50,'10月'!$L$4:$L$10000)</f>
        <v>0</v>
      </c>
      <c r="AJ50" s="81">
        <f>SUMIF('11月'!$C$4:$C$10000,$B50,'11月'!$J$4:$J$10000)</f>
        <v>0</v>
      </c>
      <c r="AK50" s="79">
        <f>SUMPRODUCT((借支明细表!$F$3:$F$10000=$B50)*(借支明细表!$D$3:$D$10000=AJ$2)*借支明细表!$H$3:$H$10000)</f>
        <v>0</v>
      </c>
      <c r="AL50" s="80">
        <f>SUMIF('11月'!$C$4:$C$10000,$B50,'11月'!$L$4:$L$10000)</f>
        <v>0</v>
      </c>
      <c r="AM50" s="81">
        <f>SUMIF('12月'!$C$4:$C$10000,$B50,'12月'!$J$4:$J$10000)</f>
        <v>0</v>
      </c>
      <c r="AN50" s="79">
        <f>SUMPRODUCT((借支明细表!$F$3:$F$10000=$B50)*(借支明细表!$D$3:$D$10000=AM$2)*借支明细表!$H$3:$H$10000)</f>
        <v>0</v>
      </c>
      <c r="AO50" s="80">
        <f>SUMIF('12月'!$C$4:$C$10000,$B50,'12月'!$L$4:$L$10000)</f>
        <v>0</v>
      </c>
    </row>
    <row r="51" customHeight="1" spans="1:41">
      <c r="A51" s="37"/>
      <c r="B51" s="76" t="str">
        <f>IF(员工信息表!B50="","",员工信息表!B50)</f>
        <v/>
      </c>
      <c r="C51" s="77">
        <f t="shared" si="3"/>
        <v>0</v>
      </c>
      <c r="D51" s="77">
        <f t="shared" si="4"/>
        <v>0</v>
      </c>
      <c r="E51" s="77">
        <f t="shared" si="5"/>
        <v>0</v>
      </c>
      <c r="F51" s="81">
        <f>SUMIF('1月'!$C$4:$C$10000,$B51,'1月'!$J$4:$J$10000)</f>
        <v>0</v>
      </c>
      <c r="G51" s="79">
        <f>SUMPRODUCT((借支明细表!$F$3:$F$10000=$B51)*(借支明细表!$D$3:$D$10000=F$2)*借支明细表!$H$3:$H$10000)</f>
        <v>0</v>
      </c>
      <c r="H51" s="80">
        <f>SUMIF('1月'!$C$4:$C$10000,$B51,'1月'!$L$4:$L$10000)</f>
        <v>0</v>
      </c>
      <c r="I51" s="81">
        <f>SUMIF('2月'!$C$4:$C$10000,$B51,'2月'!$J$4:$J$10000)</f>
        <v>0</v>
      </c>
      <c r="J51" s="79">
        <f>SUMPRODUCT((借支明细表!$F$3:$F$10000=$B51)*(借支明细表!$D$3:$D$10000=I$2)*借支明细表!$H$3:$H$10000)</f>
        <v>0</v>
      </c>
      <c r="K51" s="80">
        <f>SUMIF('2月'!$C$4:$C$10000,$B51,'2月'!$L$4:$L$10000)</f>
        <v>0</v>
      </c>
      <c r="L51" s="81">
        <f>SUMIF('3月'!$C$4:$C$10000,$B51,'3月'!$J$4:$J$10000)</f>
        <v>0</v>
      </c>
      <c r="M51" s="79">
        <f>SUMPRODUCT((借支明细表!$F$3:$F$10000=$B51)*(借支明细表!$D$3:$D$10000=L$2)*借支明细表!$H$3:$H$10000)</f>
        <v>0</v>
      </c>
      <c r="N51" s="80">
        <f>SUMIF('3月'!$C$4:$C$10000,$B51,'3月'!$L$4:$L$10000)</f>
        <v>0</v>
      </c>
      <c r="O51" s="81">
        <f>SUMIF('4月'!$C$4:$C$10000,$B51,'4月'!$J$4:$J$10000)</f>
        <v>0</v>
      </c>
      <c r="P51" s="79">
        <f>SUMPRODUCT((借支明细表!$F$3:$F$10000=$B51)*(借支明细表!$D$3:$D$10000=O$2)*借支明细表!$H$3:$H$10000)</f>
        <v>0</v>
      </c>
      <c r="Q51" s="80">
        <f>SUMIF('4月'!$C$4:$C$10000,$B51,'4月'!$L$4:$L$10000)</f>
        <v>0</v>
      </c>
      <c r="R51" s="81">
        <f>SUMIF('5月'!$C$4:$C$10000,$B51,'5月'!$J$4:$J$10000)</f>
        <v>0</v>
      </c>
      <c r="S51" s="79">
        <f>SUMPRODUCT((借支明细表!$F$3:$F$10000=$B51)*(借支明细表!$D$3:$D$10000=R$2)*借支明细表!$H$3:$H$10000)</f>
        <v>0</v>
      </c>
      <c r="T51" s="80">
        <f>SUMIF('5月'!$C$4:$C$10000,$B51,'5月'!$L$4:$L$10000)</f>
        <v>0</v>
      </c>
      <c r="U51" s="81">
        <f>SUMIF('6月'!$C$4:$C$10000,$B51,'6月'!$J$4:$J$10000)</f>
        <v>0</v>
      </c>
      <c r="V51" s="79">
        <f>SUMPRODUCT((借支明细表!$F$3:$F$10000=$B51)*(借支明细表!$D$3:$D$10000=U$2)*借支明细表!$H$3:$H$10000)</f>
        <v>0</v>
      </c>
      <c r="W51" s="80">
        <f>SUMIF('6月'!$C$4:$C$10000,$B51,'6月'!$L$4:$L$10000)</f>
        <v>0</v>
      </c>
      <c r="X51" s="81">
        <f>SUMIF('7月'!$C$4:$C$10000,$B51,'7月'!$J$4:$J$10000)</f>
        <v>0</v>
      </c>
      <c r="Y51" s="79">
        <f>SUMPRODUCT((借支明细表!$F$3:$F$10000=$B51)*(借支明细表!$D$3:$D$10000=X$2)*借支明细表!$H$3:$H$10000)</f>
        <v>0</v>
      </c>
      <c r="Z51" s="80">
        <f>SUMIF('7月'!$C$4:$C$10000,$B51,'7月'!$L$4:$L$10000)</f>
        <v>0</v>
      </c>
      <c r="AA51" s="81">
        <f>SUMIF('8月'!$C$4:$C$10000,$B51,'8月'!$J$4:$J$10000)</f>
        <v>0</v>
      </c>
      <c r="AB51" s="79">
        <f>SUMPRODUCT((借支明细表!$F$3:$F$10000=$B51)*(借支明细表!$D$3:$D$10000=AA$2)*借支明细表!$H$3:$H$10000)</f>
        <v>0</v>
      </c>
      <c r="AC51" s="80">
        <f>SUMIF('8月'!$C$4:$C$10000,$B51,'8月'!$L$4:$L$10000)</f>
        <v>0</v>
      </c>
      <c r="AD51" s="81">
        <f>SUMIF('9月'!$C$4:$C$10000,$B51,'9月'!$J$4:$J$10000)</f>
        <v>0</v>
      </c>
      <c r="AE51" s="79">
        <f>SUMPRODUCT((借支明细表!$F$3:$F$10000=$B51)*(借支明细表!$D$3:$D$10000=AD$2)*借支明细表!$H$3:$H$10000)</f>
        <v>0</v>
      </c>
      <c r="AF51" s="80">
        <f>SUMIF('9月'!$C$4:$C$10000,$B51,'9月'!$L$4:$L$10000)</f>
        <v>0</v>
      </c>
      <c r="AG51" s="81">
        <f>SUMIF('10月'!$C$4:$C$10000,$B51,'10月'!$J$4:$J$10000)</f>
        <v>0</v>
      </c>
      <c r="AH51" s="79">
        <f>SUMPRODUCT((借支明细表!$F$3:$F$10000=$B51)*(借支明细表!$D$3:$D$10000=AG$2)*借支明细表!$H$3:$H$10000)</f>
        <v>0</v>
      </c>
      <c r="AI51" s="80">
        <f>SUMIF('10月'!$C$4:$C$10000,$B51,'10月'!$L$4:$L$10000)</f>
        <v>0</v>
      </c>
      <c r="AJ51" s="81">
        <f>SUMIF('11月'!$C$4:$C$10000,$B51,'11月'!$J$4:$J$10000)</f>
        <v>0</v>
      </c>
      <c r="AK51" s="79">
        <f>SUMPRODUCT((借支明细表!$F$3:$F$10000=$B51)*(借支明细表!$D$3:$D$10000=AJ$2)*借支明细表!$H$3:$H$10000)</f>
        <v>0</v>
      </c>
      <c r="AL51" s="80">
        <f>SUMIF('11月'!$C$4:$C$10000,$B51,'11月'!$L$4:$L$10000)</f>
        <v>0</v>
      </c>
      <c r="AM51" s="81">
        <f>SUMIF('12月'!$C$4:$C$10000,$B51,'12月'!$J$4:$J$10000)</f>
        <v>0</v>
      </c>
      <c r="AN51" s="79">
        <f>SUMPRODUCT((借支明细表!$F$3:$F$10000=$B51)*(借支明细表!$D$3:$D$10000=AM$2)*借支明细表!$H$3:$H$10000)</f>
        <v>0</v>
      </c>
      <c r="AO51" s="80">
        <f>SUMIF('12月'!$C$4:$C$10000,$B51,'12月'!$L$4:$L$10000)</f>
        <v>0</v>
      </c>
    </row>
    <row r="52" customHeight="1" spans="1:41">
      <c r="A52" s="37"/>
      <c r="B52" s="76" t="str">
        <f>IF(员工信息表!B51="","",员工信息表!B51)</f>
        <v/>
      </c>
      <c r="C52" s="77">
        <f t="shared" si="3"/>
        <v>0</v>
      </c>
      <c r="D52" s="77">
        <f t="shared" si="4"/>
        <v>0</v>
      </c>
      <c r="E52" s="77">
        <f t="shared" si="5"/>
        <v>0</v>
      </c>
      <c r="F52" s="81">
        <f>SUMIF('1月'!$C$4:$C$10000,$B52,'1月'!$J$4:$J$10000)</f>
        <v>0</v>
      </c>
      <c r="G52" s="79">
        <f>SUMPRODUCT((借支明细表!$F$3:$F$10000=$B52)*(借支明细表!$D$3:$D$10000=F$2)*借支明细表!$H$3:$H$10000)</f>
        <v>0</v>
      </c>
      <c r="H52" s="80">
        <f>SUMIF('1月'!$C$4:$C$10000,$B52,'1月'!$L$4:$L$10000)</f>
        <v>0</v>
      </c>
      <c r="I52" s="81">
        <f>SUMIF('2月'!$C$4:$C$10000,$B52,'2月'!$J$4:$J$10000)</f>
        <v>0</v>
      </c>
      <c r="J52" s="79">
        <f>SUMPRODUCT((借支明细表!$F$3:$F$10000=$B52)*(借支明细表!$D$3:$D$10000=I$2)*借支明细表!$H$3:$H$10000)</f>
        <v>0</v>
      </c>
      <c r="K52" s="80">
        <f>SUMIF('2月'!$C$4:$C$10000,$B52,'2月'!$L$4:$L$10000)</f>
        <v>0</v>
      </c>
      <c r="L52" s="81">
        <f>SUMIF('3月'!$C$4:$C$10000,$B52,'3月'!$J$4:$J$10000)</f>
        <v>0</v>
      </c>
      <c r="M52" s="79">
        <f>SUMPRODUCT((借支明细表!$F$3:$F$10000=$B52)*(借支明细表!$D$3:$D$10000=L$2)*借支明细表!$H$3:$H$10000)</f>
        <v>0</v>
      </c>
      <c r="N52" s="80">
        <f>SUMIF('3月'!$C$4:$C$10000,$B52,'3月'!$L$4:$L$10000)</f>
        <v>0</v>
      </c>
      <c r="O52" s="81">
        <f>SUMIF('4月'!$C$4:$C$10000,$B52,'4月'!$J$4:$J$10000)</f>
        <v>0</v>
      </c>
      <c r="P52" s="79">
        <f>SUMPRODUCT((借支明细表!$F$3:$F$10000=$B52)*(借支明细表!$D$3:$D$10000=O$2)*借支明细表!$H$3:$H$10000)</f>
        <v>0</v>
      </c>
      <c r="Q52" s="80">
        <f>SUMIF('4月'!$C$4:$C$10000,$B52,'4月'!$L$4:$L$10000)</f>
        <v>0</v>
      </c>
      <c r="R52" s="81">
        <f>SUMIF('5月'!$C$4:$C$10000,$B52,'5月'!$J$4:$J$10000)</f>
        <v>0</v>
      </c>
      <c r="S52" s="79">
        <f>SUMPRODUCT((借支明细表!$F$3:$F$10000=$B52)*(借支明细表!$D$3:$D$10000=R$2)*借支明细表!$H$3:$H$10000)</f>
        <v>0</v>
      </c>
      <c r="T52" s="80">
        <f>SUMIF('5月'!$C$4:$C$10000,$B52,'5月'!$L$4:$L$10000)</f>
        <v>0</v>
      </c>
      <c r="U52" s="81">
        <f>SUMIF('6月'!$C$4:$C$10000,$B52,'6月'!$J$4:$J$10000)</f>
        <v>0</v>
      </c>
      <c r="V52" s="79">
        <f>SUMPRODUCT((借支明细表!$F$3:$F$10000=$B52)*(借支明细表!$D$3:$D$10000=U$2)*借支明细表!$H$3:$H$10000)</f>
        <v>0</v>
      </c>
      <c r="W52" s="80">
        <f>SUMIF('6月'!$C$4:$C$10000,$B52,'6月'!$L$4:$L$10000)</f>
        <v>0</v>
      </c>
      <c r="X52" s="81">
        <f>SUMIF('7月'!$C$4:$C$10000,$B52,'7月'!$J$4:$J$10000)</f>
        <v>0</v>
      </c>
      <c r="Y52" s="79">
        <f>SUMPRODUCT((借支明细表!$F$3:$F$10000=$B52)*(借支明细表!$D$3:$D$10000=X$2)*借支明细表!$H$3:$H$10000)</f>
        <v>0</v>
      </c>
      <c r="Z52" s="80">
        <f>SUMIF('7月'!$C$4:$C$10000,$B52,'7月'!$L$4:$L$10000)</f>
        <v>0</v>
      </c>
      <c r="AA52" s="81">
        <f>SUMIF('8月'!$C$4:$C$10000,$B52,'8月'!$J$4:$J$10000)</f>
        <v>0</v>
      </c>
      <c r="AB52" s="79">
        <f>SUMPRODUCT((借支明细表!$F$3:$F$10000=$B52)*(借支明细表!$D$3:$D$10000=AA$2)*借支明细表!$H$3:$H$10000)</f>
        <v>0</v>
      </c>
      <c r="AC52" s="80">
        <f>SUMIF('8月'!$C$4:$C$10000,$B52,'8月'!$L$4:$L$10000)</f>
        <v>0</v>
      </c>
      <c r="AD52" s="81">
        <f>SUMIF('9月'!$C$4:$C$10000,$B52,'9月'!$J$4:$J$10000)</f>
        <v>0</v>
      </c>
      <c r="AE52" s="79">
        <f>SUMPRODUCT((借支明细表!$F$3:$F$10000=$B52)*(借支明细表!$D$3:$D$10000=AD$2)*借支明细表!$H$3:$H$10000)</f>
        <v>0</v>
      </c>
      <c r="AF52" s="80">
        <f>SUMIF('9月'!$C$4:$C$10000,$B52,'9月'!$L$4:$L$10000)</f>
        <v>0</v>
      </c>
      <c r="AG52" s="81">
        <f>SUMIF('10月'!$C$4:$C$10000,$B52,'10月'!$J$4:$J$10000)</f>
        <v>0</v>
      </c>
      <c r="AH52" s="79">
        <f>SUMPRODUCT((借支明细表!$F$3:$F$10000=$B52)*(借支明细表!$D$3:$D$10000=AG$2)*借支明细表!$H$3:$H$10000)</f>
        <v>0</v>
      </c>
      <c r="AI52" s="80">
        <f>SUMIF('10月'!$C$4:$C$10000,$B52,'10月'!$L$4:$L$10000)</f>
        <v>0</v>
      </c>
      <c r="AJ52" s="81">
        <f>SUMIF('11月'!$C$4:$C$10000,$B52,'11月'!$J$4:$J$10000)</f>
        <v>0</v>
      </c>
      <c r="AK52" s="79">
        <f>SUMPRODUCT((借支明细表!$F$3:$F$10000=$B52)*(借支明细表!$D$3:$D$10000=AJ$2)*借支明细表!$H$3:$H$10000)</f>
        <v>0</v>
      </c>
      <c r="AL52" s="80">
        <f>SUMIF('11月'!$C$4:$C$10000,$B52,'11月'!$L$4:$L$10000)</f>
        <v>0</v>
      </c>
      <c r="AM52" s="81">
        <f>SUMIF('12月'!$C$4:$C$10000,$B52,'12月'!$J$4:$J$10000)</f>
        <v>0</v>
      </c>
      <c r="AN52" s="79">
        <f>SUMPRODUCT((借支明细表!$F$3:$F$10000=$B52)*(借支明细表!$D$3:$D$10000=AM$2)*借支明细表!$H$3:$H$10000)</f>
        <v>0</v>
      </c>
      <c r="AO52" s="80">
        <f>SUMIF('12月'!$C$4:$C$10000,$B52,'12月'!$L$4:$L$10000)</f>
        <v>0</v>
      </c>
    </row>
    <row r="53" customHeight="1" spans="1:41">
      <c r="A53" s="37"/>
      <c r="B53" s="76" t="str">
        <f>IF(员工信息表!B52="","",员工信息表!B52)</f>
        <v/>
      </c>
      <c r="C53" s="77">
        <f t="shared" si="3"/>
        <v>0</v>
      </c>
      <c r="D53" s="77">
        <f t="shared" si="4"/>
        <v>0</v>
      </c>
      <c r="E53" s="77">
        <f t="shared" si="5"/>
        <v>0</v>
      </c>
      <c r="F53" s="81">
        <f>SUMIF('1月'!$C$4:$C$10000,$B53,'1月'!$J$4:$J$10000)</f>
        <v>0</v>
      </c>
      <c r="G53" s="79">
        <f>SUMPRODUCT((借支明细表!$F$3:$F$10000=$B53)*(借支明细表!$D$3:$D$10000=F$2)*借支明细表!$H$3:$H$10000)</f>
        <v>0</v>
      </c>
      <c r="H53" s="80">
        <f>SUMIF('1月'!$C$4:$C$10000,$B53,'1月'!$L$4:$L$10000)</f>
        <v>0</v>
      </c>
      <c r="I53" s="81">
        <f>SUMIF('2月'!$C$4:$C$10000,$B53,'2月'!$J$4:$J$10000)</f>
        <v>0</v>
      </c>
      <c r="J53" s="79">
        <f>SUMPRODUCT((借支明细表!$F$3:$F$10000=$B53)*(借支明细表!$D$3:$D$10000=I$2)*借支明细表!$H$3:$H$10000)</f>
        <v>0</v>
      </c>
      <c r="K53" s="80">
        <f>SUMIF('2月'!$C$4:$C$10000,$B53,'2月'!$L$4:$L$10000)</f>
        <v>0</v>
      </c>
      <c r="L53" s="81">
        <f>SUMIF('3月'!$C$4:$C$10000,$B53,'3月'!$J$4:$J$10000)</f>
        <v>0</v>
      </c>
      <c r="M53" s="79">
        <f>SUMPRODUCT((借支明细表!$F$3:$F$10000=$B53)*(借支明细表!$D$3:$D$10000=L$2)*借支明细表!$H$3:$H$10000)</f>
        <v>0</v>
      </c>
      <c r="N53" s="80">
        <f>SUMIF('3月'!$C$4:$C$10000,$B53,'3月'!$L$4:$L$10000)</f>
        <v>0</v>
      </c>
      <c r="O53" s="81">
        <f>SUMIF('4月'!$C$4:$C$10000,$B53,'4月'!$J$4:$J$10000)</f>
        <v>0</v>
      </c>
      <c r="P53" s="79">
        <f>SUMPRODUCT((借支明细表!$F$3:$F$10000=$B53)*(借支明细表!$D$3:$D$10000=O$2)*借支明细表!$H$3:$H$10000)</f>
        <v>0</v>
      </c>
      <c r="Q53" s="80">
        <f>SUMIF('4月'!$C$4:$C$10000,$B53,'4月'!$L$4:$L$10000)</f>
        <v>0</v>
      </c>
      <c r="R53" s="81">
        <f>SUMIF('5月'!$C$4:$C$10000,$B53,'5月'!$J$4:$J$10000)</f>
        <v>0</v>
      </c>
      <c r="S53" s="79">
        <f>SUMPRODUCT((借支明细表!$F$3:$F$10000=$B53)*(借支明细表!$D$3:$D$10000=R$2)*借支明细表!$H$3:$H$10000)</f>
        <v>0</v>
      </c>
      <c r="T53" s="80">
        <f>SUMIF('5月'!$C$4:$C$10000,$B53,'5月'!$L$4:$L$10000)</f>
        <v>0</v>
      </c>
      <c r="U53" s="81">
        <f>SUMIF('6月'!$C$4:$C$10000,$B53,'6月'!$J$4:$J$10000)</f>
        <v>0</v>
      </c>
      <c r="V53" s="79">
        <f>SUMPRODUCT((借支明细表!$F$3:$F$10000=$B53)*(借支明细表!$D$3:$D$10000=U$2)*借支明细表!$H$3:$H$10000)</f>
        <v>0</v>
      </c>
      <c r="W53" s="80">
        <f>SUMIF('6月'!$C$4:$C$10000,$B53,'6月'!$L$4:$L$10000)</f>
        <v>0</v>
      </c>
      <c r="X53" s="81">
        <f>SUMIF('7月'!$C$4:$C$10000,$B53,'7月'!$J$4:$J$10000)</f>
        <v>0</v>
      </c>
      <c r="Y53" s="79">
        <f>SUMPRODUCT((借支明细表!$F$3:$F$10000=$B53)*(借支明细表!$D$3:$D$10000=X$2)*借支明细表!$H$3:$H$10000)</f>
        <v>0</v>
      </c>
      <c r="Z53" s="80">
        <f>SUMIF('7月'!$C$4:$C$10000,$B53,'7月'!$L$4:$L$10000)</f>
        <v>0</v>
      </c>
      <c r="AA53" s="81">
        <f>SUMIF('8月'!$C$4:$C$10000,$B53,'8月'!$J$4:$J$10000)</f>
        <v>0</v>
      </c>
      <c r="AB53" s="79">
        <f>SUMPRODUCT((借支明细表!$F$3:$F$10000=$B53)*(借支明细表!$D$3:$D$10000=AA$2)*借支明细表!$H$3:$H$10000)</f>
        <v>0</v>
      </c>
      <c r="AC53" s="80">
        <f>SUMIF('8月'!$C$4:$C$10000,$B53,'8月'!$L$4:$L$10000)</f>
        <v>0</v>
      </c>
      <c r="AD53" s="81">
        <f>SUMIF('9月'!$C$4:$C$10000,$B53,'9月'!$J$4:$J$10000)</f>
        <v>0</v>
      </c>
      <c r="AE53" s="79">
        <f>SUMPRODUCT((借支明细表!$F$3:$F$10000=$B53)*(借支明细表!$D$3:$D$10000=AD$2)*借支明细表!$H$3:$H$10000)</f>
        <v>0</v>
      </c>
      <c r="AF53" s="80">
        <f>SUMIF('9月'!$C$4:$C$10000,$B53,'9月'!$L$4:$L$10000)</f>
        <v>0</v>
      </c>
      <c r="AG53" s="81">
        <f>SUMIF('10月'!$C$4:$C$10000,$B53,'10月'!$J$4:$J$10000)</f>
        <v>0</v>
      </c>
      <c r="AH53" s="79">
        <f>SUMPRODUCT((借支明细表!$F$3:$F$10000=$B53)*(借支明细表!$D$3:$D$10000=AG$2)*借支明细表!$H$3:$H$10000)</f>
        <v>0</v>
      </c>
      <c r="AI53" s="80">
        <f>SUMIF('10月'!$C$4:$C$10000,$B53,'10月'!$L$4:$L$10000)</f>
        <v>0</v>
      </c>
      <c r="AJ53" s="81">
        <f>SUMIF('11月'!$C$4:$C$10000,$B53,'11月'!$J$4:$J$10000)</f>
        <v>0</v>
      </c>
      <c r="AK53" s="79">
        <f>SUMPRODUCT((借支明细表!$F$3:$F$10000=$B53)*(借支明细表!$D$3:$D$10000=AJ$2)*借支明细表!$H$3:$H$10000)</f>
        <v>0</v>
      </c>
      <c r="AL53" s="80">
        <f>SUMIF('11月'!$C$4:$C$10000,$B53,'11月'!$L$4:$L$10000)</f>
        <v>0</v>
      </c>
      <c r="AM53" s="81">
        <f>SUMIF('12月'!$C$4:$C$10000,$B53,'12月'!$J$4:$J$10000)</f>
        <v>0</v>
      </c>
      <c r="AN53" s="79">
        <f>SUMPRODUCT((借支明细表!$F$3:$F$10000=$B53)*(借支明细表!$D$3:$D$10000=AM$2)*借支明细表!$H$3:$H$10000)</f>
        <v>0</v>
      </c>
      <c r="AO53" s="80">
        <f>SUMIF('12月'!$C$4:$C$10000,$B53,'12月'!$L$4:$L$10000)</f>
        <v>0</v>
      </c>
    </row>
    <row r="54" customHeight="1" spans="1:41">
      <c r="A54" s="37"/>
      <c r="B54" s="76" t="str">
        <f>IF(员工信息表!B53="","",员工信息表!B53)</f>
        <v/>
      </c>
      <c r="C54" s="77">
        <f t="shared" si="3"/>
        <v>0</v>
      </c>
      <c r="D54" s="77">
        <f t="shared" si="4"/>
        <v>0</v>
      </c>
      <c r="E54" s="77">
        <f t="shared" si="5"/>
        <v>0</v>
      </c>
      <c r="F54" s="81">
        <f>SUMIF('1月'!$C$4:$C$10000,$B54,'1月'!$J$4:$J$10000)</f>
        <v>0</v>
      </c>
      <c r="G54" s="79">
        <f>SUMPRODUCT((借支明细表!$F$3:$F$10000=$B54)*(借支明细表!$D$3:$D$10000=F$2)*借支明细表!$H$3:$H$10000)</f>
        <v>0</v>
      </c>
      <c r="H54" s="80">
        <f>SUMIF('1月'!$C$4:$C$10000,$B54,'1月'!$L$4:$L$10000)</f>
        <v>0</v>
      </c>
      <c r="I54" s="81">
        <f>SUMIF('2月'!$C$4:$C$10000,$B54,'2月'!$J$4:$J$10000)</f>
        <v>0</v>
      </c>
      <c r="J54" s="79">
        <f>SUMPRODUCT((借支明细表!$F$3:$F$10000=$B54)*(借支明细表!$D$3:$D$10000=I$2)*借支明细表!$H$3:$H$10000)</f>
        <v>0</v>
      </c>
      <c r="K54" s="80">
        <f>SUMIF('2月'!$C$4:$C$10000,$B54,'2月'!$L$4:$L$10000)</f>
        <v>0</v>
      </c>
      <c r="L54" s="81">
        <f>SUMIF('3月'!$C$4:$C$10000,$B54,'3月'!$J$4:$J$10000)</f>
        <v>0</v>
      </c>
      <c r="M54" s="79">
        <f>SUMPRODUCT((借支明细表!$F$3:$F$10000=$B54)*(借支明细表!$D$3:$D$10000=L$2)*借支明细表!$H$3:$H$10000)</f>
        <v>0</v>
      </c>
      <c r="N54" s="80">
        <f>SUMIF('3月'!$C$4:$C$10000,$B54,'3月'!$L$4:$L$10000)</f>
        <v>0</v>
      </c>
      <c r="O54" s="81">
        <f>SUMIF('4月'!$C$4:$C$10000,$B54,'4月'!$J$4:$J$10000)</f>
        <v>0</v>
      </c>
      <c r="P54" s="79">
        <f>SUMPRODUCT((借支明细表!$F$3:$F$10000=$B54)*(借支明细表!$D$3:$D$10000=O$2)*借支明细表!$H$3:$H$10000)</f>
        <v>0</v>
      </c>
      <c r="Q54" s="80">
        <f>SUMIF('4月'!$C$4:$C$10000,$B54,'4月'!$L$4:$L$10000)</f>
        <v>0</v>
      </c>
      <c r="R54" s="81">
        <f>SUMIF('5月'!$C$4:$C$10000,$B54,'5月'!$J$4:$J$10000)</f>
        <v>0</v>
      </c>
      <c r="S54" s="79">
        <f>SUMPRODUCT((借支明细表!$F$3:$F$10000=$B54)*(借支明细表!$D$3:$D$10000=R$2)*借支明细表!$H$3:$H$10000)</f>
        <v>0</v>
      </c>
      <c r="T54" s="80">
        <f>SUMIF('5月'!$C$4:$C$10000,$B54,'5月'!$L$4:$L$10000)</f>
        <v>0</v>
      </c>
      <c r="U54" s="81">
        <f>SUMIF('6月'!$C$4:$C$10000,$B54,'6月'!$J$4:$J$10000)</f>
        <v>0</v>
      </c>
      <c r="V54" s="79">
        <f>SUMPRODUCT((借支明细表!$F$3:$F$10000=$B54)*(借支明细表!$D$3:$D$10000=U$2)*借支明细表!$H$3:$H$10000)</f>
        <v>0</v>
      </c>
      <c r="W54" s="80">
        <f>SUMIF('6月'!$C$4:$C$10000,$B54,'6月'!$L$4:$L$10000)</f>
        <v>0</v>
      </c>
      <c r="X54" s="81">
        <f>SUMIF('7月'!$C$4:$C$10000,$B54,'7月'!$J$4:$J$10000)</f>
        <v>0</v>
      </c>
      <c r="Y54" s="79">
        <f>SUMPRODUCT((借支明细表!$F$3:$F$10000=$B54)*(借支明细表!$D$3:$D$10000=X$2)*借支明细表!$H$3:$H$10000)</f>
        <v>0</v>
      </c>
      <c r="Z54" s="80">
        <f>SUMIF('7月'!$C$4:$C$10000,$B54,'7月'!$L$4:$L$10000)</f>
        <v>0</v>
      </c>
      <c r="AA54" s="81">
        <f>SUMIF('8月'!$C$4:$C$10000,$B54,'8月'!$J$4:$J$10000)</f>
        <v>0</v>
      </c>
      <c r="AB54" s="79">
        <f>SUMPRODUCT((借支明细表!$F$3:$F$10000=$B54)*(借支明细表!$D$3:$D$10000=AA$2)*借支明细表!$H$3:$H$10000)</f>
        <v>0</v>
      </c>
      <c r="AC54" s="80">
        <f>SUMIF('8月'!$C$4:$C$10000,$B54,'8月'!$L$4:$L$10000)</f>
        <v>0</v>
      </c>
      <c r="AD54" s="81">
        <f>SUMIF('9月'!$C$4:$C$10000,$B54,'9月'!$J$4:$J$10000)</f>
        <v>0</v>
      </c>
      <c r="AE54" s="79">
        <f>SUMPRODUCT((借支明细表!$F$3:$F$10000=$B54)*(借支明细表!$D$3:$D$10000=AD$2)*借支明细表!$H$3:$H$10000)</f>
        <v>0</v>
      </c>
      <c r="AF54" s="80">
        <f>SUMIF('9月'!$C$4:$C$10000,$B54,'9月'!$L$4:$L$10000)</f>
        <v>0</v>
      </c>
      <c r="AG54" s="81">
        <f>SUMIF('10月'!$C$4:$C$10000,$B54,'10月'!$J$4:$J$10000)</f>
        <v>0</v>
      </c>
      <c r="AH54" s="79">
        <f>SUMPRODUCT((借支明细表!$F$3:$F$10000=$B54)*(借支明细表!$D$3:$D$10000=AG$2)*借支明细表!$H$3:$H$10000)</f>
        <v>0</v>
      </c>
      <c r="AI54" s="80">
        <f>SUMIF('10月'!$C$4:$C$10000,$B54,'10月'!$L$4:$L$10000)</f>
        <v>0</v>
      </c>
      <c r="AJ54" s="81">
        <f>SUMIF('11月'!$C$4:$C$10000,$B54,'11月'!$J$4:$J$10000)</f>
        <v>0</v>
      </c>
      <c r="AK54" s="79">
        <f>SUMPRODUCT((借支明细表!$F$3:$F$10000=$B54)*(借支明细表!$D$3:$D$10000=AJ$2)*借支明细表!$H$3:$H$10000)</f>
        <v>0</v>
      </c>
      <c r="AL54" s="80">
        <f>SUMIF('11月'!$C$4:$C$10000,$B54,'11月'!$L$4:$L$10000)</f>
        <v>0</v>
      </c>
      <c r="AM54" s="81">
        <f>SUMIF('12月'!$C$4:$C$10000,$B54,'12月'!$J$4:$J$10000)</f>
        <v>0</v>
      </c>
      <c r="AN54" s="79">
        <f>SUMPRODUCT((借支明细表!$F$3:$F$10000=$B54)*(借支明细表!$D$3:$D$10000=AM$2)*借支明细表!$H$3:$H$10000)</f>
        <v>0</v>
      </c>
      <c r="AO54" s="80">
        <f>SUMIF('12月'!$C$4:$C$10000,$B54,'12月'!$L$4:$L$10000)</f>
        <v>0</v>
      </c>
    </row>
    <row r="55" customHeight="1" spans="1:41">
      <c r="A55" s="37"/>
      <c r="B55" s="76" t="str">
        <f>IF(员工信息表!B54="","",员工信息表!B54)</f>
        <v/>
      </c>
      <c r="C55" s="77">
        <f t="shared" si="3"/>
        <v>0</v>
      </c>
      <c r="D55" s="77">
        <f t="shared" si="4"/>
        <v>0</v>
      </c>
      <c r="E55" s="77">
        <f t="shared" si="5"/>
        <v>0</v>
      </c>
      <c r="F55" s="81">
        <f>SUMIF('1月'!$C$4:$C$10000,$B55,'1月'!$J$4:$J$10000)</f>
        <v>0</v>
      </c>
      <c r="G55" s="79">
        <f>SUMPRODUCT((借支明细表!$F$3:$F$10000=$B55)*(借支明细表!$D$3:$D$10000=F$2)*借支明细表!$H$3:$H$10000)</f>
        <v>0</v>
      </c>
      <c r="H55" s="80">
        <f>SUMIF('1月'!$C$4:$C$10000,$B55,'1月'!$L$4:$L$10000)</f>
        <v>0</v>
      </c>
      <c r="I55" s="81">
        <f>SUMIF('2月'!$C$4:$C$10000,$B55,'2月'!$J$4:$J$10000)</f>
        <v>0</v>
      </c>
      <c r="J55" s="79">
        <f>SUMPRODUCT((借支明细表!$F$3:$F$10000=$B55)*(借支明细表!$D$3:$D$10000=I$2)*借支明细表!$H$3:$H$10000)</f>
        <v>0</v>
      </c>
      <c r="K55" s="80">
        <f>SUMIF('2月'!$C$4:$C$10000,$B55,'2月'!$L$4:$L$10000)</f>
        <v>0</v>
      </c>
      <c r="L55" s="81">
        <f>SUMIF('3月'!$C$4:$C$10000,$B55,'3月'!$J$4:$J$10000)</f>
        <v>0</v>
      </c>
      <c r="M55" s="79">
        <f>SUMPRODUCT((借支明细表!$F$3:$F$10000=$B55)*(借支明细表!$D$3:$D$10000=L$2)*借支明细表!$H$3:$H$10000)</f>
        <v>0</v>
      </c>
      <c r="N55" s="80">
        <f>SUMIF('3月'!$C$4:$C$10000,$B55,'3月'!$L$4:$L$10000)</f>
        <v>0</v>
      </c>
      <c r="O55" s="81">
        <f>SUMIF('4月'!$C$4:$C$10000,$B55,'4月'!$J$4:$J$10000)</f>
        <v>0</v>
      </c>
      <c r="P55" s="79">
        <f>SUMPRODUCT((借支明细表!$F$3:$F$10000=$B55)*(借支明细表!$D$3:$D$10000=O$2)*借支明细表!$H$3:$H$10000)</f>
        <v>0</v>
      </c>
      <c r="Q55" s="80">
        <f>SUMIF('4月'!$C$4:$C$10000,$B55,'4月'!$L$4:$L$10000)</f>
        <v>0</v>
      </c>
      <c r="R55" s="81">
        <f>SUMIF('5月'!$C$4:$C$10000,$B55,'5月'!$J$4:$J$10000)</f>
        <v>0</v>
      </c>
      <c r="S55" s="79">
        <f>SUMPRODUCT((借支明细表!$F$3:$F$10000=$B55)*(借支明细表!$D$3:$D$10000=R$2)*借支明细表!$H$3:$H$10000)</f>
        <v>0</v>
      </c>
      <c r="T55" s="80">
        <f>SUMIF('5月'!$C$4:$C$10000,$B55,'5月'!$L$4:$L$10000)</f>
        <v>0</v>
      </c>
      <c r="U55" s="81">
        <f>SUMIF('6月'!$C$4:$C$10000,$B55,'6月'!$J$4:$J$10000)</f>
        <v>0</v>
      </c>
      <c r="V55" s="79">
        <f>SUMPRODUCT((借支明细表!$F$3:$F$10000=$B55)*(借支明细表!$D$3:$D$10000=U$2)*借支明细表!$H$3:$H$10000)</f>
        <v>0</v>
      </c>
      <c r="W55" s="80">
        <f>SUMIF('6月'!$C$4:$C$10000,$B55,'6月'!$L$4:$L$10000)</f>
        <v>0</v>
      </c>
      <c r="X55" s="81">
        <f>SUMIF('7月'!$C$4:$C$10000,$B55,'7月'!$J$4:$J$10000)</f>
        <v>0</v>
      </c>
      <c r="Y55" s="79">
        <f>SUMPRODUCT((借支明细表!$F$3:$F$10000=$B55)*(借支明细表!$D$3:$D$10000=X$2)*借支明细表!$H$3:$H$10000)</f>
        <v>0</v>
      </c>
      <c r="Z55" s="80">
        <f>SUMIF('7月'!$C$4:$C$10000,$B55,'7月'!$L$4:$L$10000)</f>
        <v>0</v>
      </c>
      <c r="AA55" s="81">
        <f>SUMIF('8月'!$C$4:$C$10000,$B55,'8月'!$J$4:$J$10000)</f>
        <v>0</v>
      </c>
      <c r="AB55" s="79">
        <f>SUMPRODUCT((借支明细表!$F$3:$F$10000=$B55)*(借支明细表!$D$3:$D$10000=AA$2)*借支明细表!$H$3:$H$10000)</f>
        <v>0</v>
      </c>
      <c r="AC55" s="80">
        <f>SUMIF('8月'!$C$4:$C$10000,$B55,'8月'!$L$4:$L$10000)</f>
        <v>0</v>
      </c>
      <c r="AD55" s="81">
        <f>SUMIF('9月'!$C$4:$C$10000,$B55,'9月'!$J$4:$J$10000)</f>
        <v>0</v>
      </c>
      <c r="AE55" s="79">
        <f>SUMPRODUCT((借支明细表!$F$3:$F$10000=$B55)*(借支明细表!$D$3:$D$10000=AD$2)*借支明细表!$H$3:$H$10000)</f>
        <v>0</v>
      </c>
      <c r="AF55" s="80">
        <f>SUMIF('9月'!$C$4:$C$10000,$B55,'9月'!$L$4:$L$10000)</f>
        <v>0</v>
      </c>
      <c r="AG55" s="81">
        <f>SUMIF('10月'!$C$4:$C$10000,$B55,'10月'!$J$4:$J$10000)</f>
        <v>0</v>
      </c>
      <c r="AH55" s="79">
        <f>SUMPRODUCT((借支明细表!$F$3:$F$10000=$B55)*(借支明细表!$D$3:$D$10000=AG$2)*借支明细表!$H$3:$H$10000)</f>
        <v>0</v>
      </c>
      <c r="AI55" s="80">
        <f>SUMIF('10月'!$C$4:$C$10000,$B55,'10月'!$L$4:$L$10000)</f>
        <v>0</v>
      </c>
      <c r="AJ55" s="81">
        <f>SUMIF('11月'!$C$4:$C$10000,$B55,'11月'!$J$4:$J$10000)</f>
        <v>0</v>
      </c>
      <c r="AK55" s="79">
        <f>SUMPRODUCT((借支明细表!$F$3:$F$10000=$B55)*(借支明细表!$D$3:$D$10000=AJ$2)*借支明细表!$H$3:$H$10000)</f>
        <v>0</v>
      </c>
      <c r="AL55" s="80">
        <f>SUMIF('11月'!$C$4:$C$10000,$B55,'11月'!$L$4:$L$10000)</f>
        <v>0</v>
      </c>
      <c r="AM55" s="81">
        <f>SUMIF('12月'!$C$4:$C$10000,$B55,'12月'!$J$4:$J$10000)</f>
        <v>0</v>
      </c>
      <c r="AN55" s="79">
        <f>SUMPRODUCT((借支明细表!$F$3:$F$10000=$B55)*(借支明细表!$D$3:$D$10000=AM$2)*借支明细表!$H$3:$H$10000)</f>
        <v>0</v>
      </c>
      <c r="AO55" s="80">
        <f>SUMIF('12月'!$C$4:$C$10000,$B55,'12月'!$L$4:$L$10000)</f>
        <v>0</v>
      </c>
    </row>
    <row r="56" customHeight="1" spans="1:41">
      <c r="A56" s="37"/>
      <c r="B56" s="76" t="str">
        <f>IF(员工信息表!B55="","",员工信息表!B55)</f>
        <v/>
      </c>
      <c r="C56" s="77">
        <f t="shared" si="3"/>
        <v>0</v>
      </c>
      <c r="D56" s="77">
        <f t="shared" si="4"/>
        <v>0</v>
      </c>
      <c r="E56" s="77">
        <f t="shared" si="5"/>
        <v>0</v>
      </c>
      <c r="F56" s="81">
        <f>SUMIF('1月'!$C$4:$C$10000,$B56,'1月'!$J$4:$J$10000)</f>
        <v>0</v>
      </c>
      <c r="G56" s="79">
        <f>SUMPRODUCT((借支明细表!$F$3:$F$10000=$B56)*(借支明细表!$D$3:$D$10000=F$2)*借支明细表!$H$3:$H$10000)</f>
        <v>0</v>
      </c>
      <c r="H56" s="80">
        <f>SUMIF('1月'!$C$4:$C$10000,$B56,'1月'!$L$4:$L$10000)</f>
        <v>0</v>
      </c>
      <c r="I56" s="81">
        <f>SUMIF('2月'!$C$4:$C$10000,$B56,'2月'!$J$4:$J$10000)</f>
        <v>0</v>
      </c>
      <c r="J56" s="79">
        <f>SUMPRODUCT((借支明细表!$F$3:$F$10000=$B56)*(借支明细表!$D$3:$D$10000=I$2)*借支明细表!$H$3:$H$10000)</f>
        <v>0</v>
      </c>
      <c r="K56" s="80">
        <f>SUMIF('2月'!$C$4:$C$10000,$B56,'2月'!$L$4:$L$10000)</f>
        <v>0</v>
      </c>
      <c r="L56" s="81">
        <f>SUMIF('3月'!$C$4:$C$10000,$B56,'3月'!$J$4:$J$10000)</f>
        <v>0</v>
      </c>
      <c r="M56" s="79">
        <f>SUMPRODUCT((借支明细表!$F$3:$F$10000=$B56)*(借支明细表!$D$3:$D$10000=L$2)*借支明细表!$H$3:$H$10000)</f>
        <v>0</v>
      </c>
      <c r="N56" s="80">
        <f>SUMIF('3月'!$C$4:$C$10000,$B56,'3月'!$L$4:$L$10000)</f>
        <v>0</v>
      </c>
      <c r="O56" s="81">
        <f>SUMIF('4月'!$C$4:$C$10000,$B56,'4月'!$J$4:$J$10000)</f>
        <v>0</v>
      </c>
      <c r="P56" s="79">
        <f>SUMPRODUCT((借支明细表!$F$3:$F$10000=$B56)*(借支明细表!$D$3:$D$10000=O$2)*借支明细表!$H$3:$H$10000)</f>
        <v>0</v>
      </c>
      <c r="Q56" s="80">
        <f>SUMIF('4月'!$C$4:$C$10000,$B56,'4月'!$L$4:$L$10000)</f>
        <v>0</v>
      </c>
      <c r="R56" s="81">
        <f>SUMIF('5月'!$C$4:$C$10000,$B56,'5月'!$J$4:$J$10000)</f>
        <v>0</v>
      </c>
      <c r="S56" s="79">
        <f>SUMPRODUCT((借支明细表!$F$3:$F$10000=$B56)*(借支明细表!$D$3:$D$10000=R$2)*借支明细表!$H$3:$H$10000)</f>
        <v>0</v>
      </c>
      <c r="T56" s="80">
        <f>SUMIF('5月'!$C$4:$C$10000,$B56,'5月'!$L$4:$L$10000)</f>
        <v>0</v>
      </c>
      <c r="U56" s="81">
        <f>SUMIF('6月'!$C$4:$C$10000,$B56,'6月'!$J$4:$J$10000)</f>
        <v>0</v>
      </c>
      <c r="V56" s="79">
        <f>SUMPRODUCT((借支明细表!$F$3:$F$10000=$B56)*(借支明细表!$D$3:$D$10000=U$2)*借支明细表!$H$3:$H$10000)</f>
        <v>0</v>
      </c>
      <c r="W56" s="80">
        <f>SUMIF('6月'!$C$4:$C$10000,$B56,'6月'!$L$4:$L$10000)</f>
        <v>0</v>
      </c>
      <c r="X56" s="81">
        <f>SUMIF('7月'!$C$4:$C$10000,$B56,'7月'!$J$4:$J$10000)</f>
        <v>0</v>
      </c>
      <c r="Y56" s="79">
        <f>SUMPRODUCT((借支明细表!$F$3:$F$10000=$B56)*(借支明细表!$D$3:$D$10000=X$2)*借支明细表!$H$3:$H$10000)</f>
        <v>0</v>
      </c>
      <c r="Z56" s="80">
        <f>SUMIF('7月'!$C$4:$C$10000,$B56,'7月'!$L$4:$L$10000)</f>
        <v>0</v>
      </c>
      <c r="AA56" s="81">
        <f>SUMIF('8月'!$C$4:$C$10000,$B56,'8月'!$J$4:$J$10000)</f>
        <v>0</v>
      </c>
      <c r="AB56" s="79">
        <f>SUMPRODUCT((借支明细表!$F$3:$F$10000=$B56)*(借支明细表!$D$3:$D$10000=AA$2)*借支明细表!$H$3:$H$10000)</f>
        <v>0</v>
      </c>
      <c r="AC56" s="80">
        <f>SUMIF('8月'!$C$4:$C$10000,$B56,'8月'!$L$4:$L$10000)</f>
        <v>0</v>
      </c>
      <c r="AD56" s="81">
        <f>SUMIF('9月'!$C$4:$C$10000,$B56,'9月'!$J$4:$J$10000)</f>
        <v>0</v>
      </c>
      <c r="AE56" s="79">
        <f>SUMPRODUCT((借支明细表!$F$3:$F$10000=$B56)*(借支明细表!$D$3:$D$10000=AD$2)*借支明细表!$H$3:$H$10000)</f>
        <v>0</v>
      </c>
      <c r="AF56" s="80">
        <f>SUMIF('9月'!$C$4:$C$10000,$B56,'9月'!$L$4:$L$10000)</f>
        <v>0</v>
      </c>
      <c r="AG56" s="81">
        <f>SUMIF('10月'!$C$4:$C$10000,$B56,'10月'!$J$4:$J$10000)</f>
        <v>0</v>
      </c>
      <c r="AH56" s="79">
        <f>SUMPRODUCT((借支明细表!$F$3:$F$10000=$B56)*(借支明细表!$D$3:$D$10000=AG$2)*借支明细表!$H$3:$H$10000)</f>
        <v>0</v>
      </c>
      <c r="AI56" s="80">
        <f>SUMIF('10月'!$C$4:$C$10000,$B56,'10月'!$L$4:$L$10000)</f>
        <v>0</v>
      </c>
      <c r="AJ56" s="81">
        <f>SUMIF('11月'!$C$4:$C$10000,$B56,'11月'!$J$4:$J$10000)</f>
        <v>0</v>
      </c>
      <c r="AK56" s="79">
        <f>SUMPRODUCT((借支明细表!$F$3:$F$10000=$B56)*(借支明细表!$D$3:$D$10000=AJ$2)*借支明细表!$H$3:$H$10000)</f>
        <v>0</v>
      </c>
      <c r="AL56" s="80">
        <f>SUMIF('11月'!$C$4:$C$10000,$B56,'11月'!$L$4:$L$10000)</f>
        <v>0</v>
      </c>
      <c r="AM56" s="81">
        <f>SUMIF('12月'!$C$4:$C$10000,$B56,'12月'!$J$4:$J$10000)</f>
        <v>0</v>
      </c>
      <c r="AN56" s="79">
        <f>SUMPRODUCT((借支明细表!$F$3:$F$10000=$B56)*(借支明细表!$D$3:$D$10000=AM$2)*借支明细表!$H$3:$H$10000)</f>
        <v>0</v>
      </c>
      <c r="AO56" s="80">
        <f>SUMIF('12月'!$C$4:$C$10000,$B56,'12月'!$L$4:$L$10000)</f>
        <v>0</v>
      </c>
    </row>
    <row r="57" customHeight="1" spans="1:41">
      <c r="A57" s="37"/>
      <c r="B57" s="76" t="str">
        <f>IF(员工信息表!B56="","",员工信息表!B56)</f>
        <v/>
      </c>
      <c r="C57" s="77">
        <f t="shared" si="3"/>
        <v>0</v>
      </c>
      <c r="D57" s="77">
        <f t="shared" si="4"/>
        <v>0</v>
      </c>
      <c r="E57" s="77">
        <f t="shared" si="5"/>
        <v>0</v>
      </c>
      <c r="F57" s="81">
        <f>SUMIF('1月'!$C$4:$C$10000,$B57,'1月'!$J$4:$J$10000)</f>
        <v>0</v>
      </c>
      <c r="G57" s="79">
        <f>SUMPRODUCT((借支明细表!$F$3:$F$10000=$B57)*(借支明细表!$D$3:$D$10000=F$2)*借支明细表!$H$3:$H$10000)</f>
        <v>0</v>
      </c>
      <c r="H57" s="80">
        <f>SUMIF('1月'!$C$4:$C$10000,$B57,'1月'!$L$4:$L$10000)</f>
        <v>0</v>
      </c>
      <c r="I57" s="81">
        <f>SUMIF('2月'!$C$4:$C$10000,$B57,'2月'!$J$4:$J$10000)</f>
        <v>0</v>
      </c>
      <c r="J57" s="79">
        <f>SUMPRODUCT((借支明细表!$F$3:$F$10000=$B57)*(借支明细表!$D$3:$D$10000=I$2)*借支明细表!$H$3:$H$10000)</f>
        <v>0</v>
      </c>
      <c r="K57" s="80">
        <f>SUMIF('2月'!$C$4:$C$10000,$B57,'2月'!$L$4:$L$10000)</f>
        <v>0</v>
      </c>
      <c r="L57" s="81">
        <f>SUMIF('3月'!$C$4:$C$10000,$B57,'3月'!$J$4:$J$10000)</f>
        <v>0</v>
      </c>
      <c r="M57" s="79">
        <f>SUMPRODUCT((借支明细表!$F$3:$F$10000=$B57)*(借支明细表!$D$3:$D$10000=L$2)*借支明细表!$H$3:$H$10000)</f>
        <v>0</v>
      </c>
      <c r="N57" s="80">
        <f>SUMIF('3月'!$C$4:$C$10000,$B57,'3月'!$L$4:$L$10000)</f>
        <v>0</v>
      </c>
      <c r="O57" s="81">
        <f>SUMIF('4月'!$C$4:$C$10000,$B57,'4月'!$J$4:$J$10000)</f>
        <v>0</v>
      </c>
      <c r="P57" s="79">
        <f>SUMPRODUCT((借支明细表!$F$3:$F$10000=$B57)*(借支明细表!$D$3:$D$10000=O$2)*借支明细表!$H$3:$H$10000)</f>
        <v>0</v>
      </c>
      <c r="Q57" s="80">
        <f>SUMIF('4月'!$C$4:$C$10000,$B57,'4月'!$L$4:$L$10000)</f>
        <v>0</v>
      </c>
      <c r="R57" s="81">
        <f>SUMIF('5月'!$C$4:$C$10000,$B57,'5月'!$J$4:$J$10000)</f>
        <v>0</v>
      </c>
      <c r="S57" s="79">
        <f>SUMPRODUCT((借支明细表!$F$3:$F$10000=$B57)*(借支明细表!$D$3:$D$10000=R$2)*借支明细表!$H$3:$H$10000)</f>
        <v>0</v>
      </c>
      <c r="T57" s="80">
        <f>SUMIF('5月'!$C$4:$C$10000,$B57,'5月'!$L$4:$L$10000)</f>
        <v>0</v>
      </c>
      <c r="U57" s="81">
        <f>SUMIF('6月'!$C$4:$C$10000,$B57,'6月'!$J$4:$J$10000)</f>
        <v>0</v>
      </c>
      <c r="V57" s="79">
        <f>SUMPRODUCT((借支明细表!$F$3:$F$10000=$B57)*(借支明细表!$D$3:$D$10000=U$2)*借支明细表!$H$3:$H$10000)</f>
        <v>0</v>
      </c>
      <c r="W57" s="80">
        <f>SUMIF('6月'!$C$4:$C$10000,$B57,'6月'!$L$4:$L$10000)</f>
        <v>0</v>
      </c>
      <c r="X57" s="81">
        <f>SUMIF('7月'!$C$4:$C$10000,$B57,'7月'!$J$4:$J$10000)</f>
        <v>0</v>
      </c>
      <c r="Y57" s="79">
        <f>SUMPRODUCT((借支明细表!$F$3:$F$10000=$B57)*(借支明细表!$D$3:$D$10000=X$2)*借支明细表!$H$3:$H$10000)</f>
        <v>0</v>
      </c>
      <c r="Z57" s="80">
        <f>SUMIF('7月'!$C$4:$C$10000,$B57,'7月'!$L$4:$L$10000)</f>
        <v>0</v>
      </c>
      <c r="AA57" s="81">
        <f>SUMIF('8月'!$C$4:$C$10000,$B57,'8月'!$J$4:$J$10000)</f>
        <v>0</v>
      </c>
      <c r="AB57" s="79">
        <f>SUMPRODUCT((借支明细表!$F$3:$F$10000=$B57)*(借支明细表!$D$3:$D$10000=AA$2)*借支明细表!$H$3:$H$10000)</f>
        <v>0</v>
      </c>
      <c r="AC57" s="80">
        <f>SUMIF('8月'!$C$4:$C$10000,$B57,'8月'!$L$4:$L$10000)</f>
        <v>0</v>
      </c>
      <c r="AD57" s="81">
        <f>SUMIF('9月'!$C$4:$C$10000,$B57,'9月'!$J$4:$J$10000)</f>
        <v>0</v>
      </c>
      <c r="AE57" s="79">
        <f>SUMPRODUCT((借支明细表!$F$3:$F$10000=$B57)*(借支明细表!$D$3:$D$10000=AD$2)*借支明细表!$H$3:$H$10000)</f>
        <v>0</v>
      </c>
      <c r="AF57" s="80">
        <f>SUMIF('9月'!$C$4:$C$10000,$B57,'9月'!$L$4:$L$10000)</f>
        <v>0</v>
      </c>
      <c r="AG57" s="81">
        <f>SUMIF('10月'!$C$4:$C$10000,$B57,'10月'!$J$4:$J$10000)</f>
        <v>0</v>
      </c>
      <c r="AH57" s="79">
        <f>SUMPRODUCT((借支明细表!$F$3:$F$10000=$B57)*(借支明细表!$D$3:$D$10000=AG$2)*借支明细表!$H$3:$H$10000)</f>
        <v>0</v>
      </c>
      <c r="AI57" s="80">
        <f>SUMIF('10月'!$C$4:$C$10000,$B57,'10月'!$L$4:$L$10000)</f>
        <v>0</v>
      </c>
      <c r="AJ57" s="81">
        <f>SUMIF('11月'!$C$4:$C$10000,$B57,'11月'!$J$4:$J$10000)</f>
        <v>0</v>
      </c>
      <c r="AK57" s="79">
        <f>SUMPRODUCT((借支明细表!$F$3:$F$10000=$B57)*(借支明细表!$D$3:$D$10000=AJ$2)*借支明细表!$H$3:$H$10000)</f>
        <v>0</v>
      </c>
      <c r="AL57" s="80">
        <f>SUMIF('11月'!$C$4:$C$10000,$B57,'11月'!$L$4:$L$10000)</f>
        <v>0</v>
      </c>
      <c r="AM57" s="81">
        <f>SUMIF('12月'!$C$4:$C$10000,$B57,'12月'!$J$4:$J$10000)</f>
        <v>0</v>
      </c>
      <c r="AN57" s="79">
        <f>SUMPRODUCT((借支明细表!$F$3:$F$10000=$B57)*(借支明细表!$D$3:$D$10000=AM$2)*借支明细表!$H$3:$H$10000)</f>
        <v>0</v>
      </c>
      <c r="AO57" s="80">
        <f>SUMIF('12月'!$C$4:$C$10000,$B57,'12月'!$L$4:$L$10000)</f>
        <v>0</v>
      </c>
    </row>
    <row r="58" customHeight="1" spans="1:41">
      <c r="A58" s="37"/>
      <c r="B58" s="76" t="str">
        <f>IF(员工信息表!B57="","",员工信息表!B57)</f>
        <v/>
      </c>
      <c r="C58" s="77">
        <f t="shared" si="3"/>
        <v>0</v>
      </c>
      <c r="D58" s="77">
        <f t="shared" si="4"/>
        <v>0</v>
      </c>
      <c r="E58" s="77">
        <f t="shared" si="5"/>
        <v>0</v>
      </c>
      <c r="F58" s="81">
        <f>SUMIF('1月'!$C$4:$C$10000,$B58,'1月'!$J$4:$J$10000)</f>
        <v>0</v>
      </c>
      <c r="G58" s="79">
        <f>SUMPRODUCT((借支明细表!$F$3:$F$10000=$B58)*(借支明细表!$D$3:$D$10000=F$2)*借支明细表!$H$3:$H$10000)</f>
        <v>0</v>
      </c>
      <c r="H58" s="80">
        <f>SUMIF('1月'!$C$4:$C$10000,$B58,'1月'!$L$4:$L$10000)</f>
        <v>0</v>
      </c>
      <c r="I58" s="81">
        <f>SUMIF('2月'!$C$4:$C$10000,$B58,'2月'!$J$4:$J$10000)</f>
        <v>0</v>
      </c>
      <c r="J58" s="79">
        <f>SUMPRODUCT((借支明细表!$F$3:$F$10000=$B58)*(借支明细表!$D$3:$D$10000=I$2)*借支明细表!$H$3:$H$10000)</f>
        <v>0</v>
      </c>
      <c r="K58" s="80">
        <f>SUMIF('2月'!$C$4:$C$10000,$B58,'2月'!$L$4:$L$10000)</f>
        <v>0</v>
      </c>
      <c r="L58" s="81">
        <f>SUMIF('3月'!$C$4:$C$10000,$B58,'3月'!$J$4:$J$10000)</f>
        <v>0</v>
      </c>
      <c r="M58" s="79">
        <f>SUMPRODUCT((借支明细表!$F$3:$F$10000=$B58)*(借支明细表!$D$3:$D$10000=L$2)*借支明细表!$H$3:$H$10000)</f>
        <v>0</v>
      </c>
      <c r="N58" s="80">
        <f>SUMIF('3月'!$C$4:$C$10000,$B58,'3月'!$L$4:$L$10000)</f>
        <v>0</v>
      </c>
      <c r="O58" s="81">
        <f>SUMIF('4月'!$C$4:$C$10000,$B58,'4月'!$J$4:$J$10000)</f>
        <v>0</v>
      </c>
      <c r="P58" s="79">
        <f>SUMPRODUCT((借支明细表!$F$3:$F$10000=$B58)*(借支明细表!$D$3:$D$10000=O$2)*借支明细表!$H$3:$H$10000)</f>
        <v>0</v>
      </c>
      <c r="Q58" s="80">
        <f>SUMIF('4月'!$C$4:$C$10000,$B58,'4月'!$L$4:$L$10000)</f>
        <v>0</v>
      </c>
      <c r="R58" s="81">
        <f>SUMIF('5月'!$C$4:$C$10000,$B58,'5月'!$J$4:$J$10000)</f>
        <v>0</v>
      </c>
      <c r="S58" s="79">
        <f>SUMPRODUCT((借支明细表!$F$3:$F$10000=$B58)*(借支明细表!$D$3:$D$10000=R$2)*借支明细表!$H$3:$H$10000)</f>
        <v>0</v>
      </c>
      <c r="T58" s="80">
        <f>SUMIF('5月'!$C$4:$C$10000,$B58,'5月'!$L$4:$L$10000)</f>
        <v>0</v>
      </c>
      <c r="U58" s="81">
        <f>SUMIF('6月'!$C$4:$C$10000,$B58,'6月'!$J$4:$J$10000)</f>
        <v>0</v>
      </c>
      <c r="V58" s="79">
        <f>SUMPRODUCT((借支明细表!$F$3:$F$10000=$B58)*(借支明细表!$D$3:$D$10000=U$2)*借支明细表!$H$3:$H$10000)</f>
        <v>0</v>
      </c>
      <c r="W58" s="80">
        <f>SUMIF('6月'!$C$4:$C$10000,$B58,'6月'!$L$4:$L$10000)</f>
        <v>0</v>
      </c>
      <c r="X58" s="81">
        <f>SUMIF('7月'!$C$4:$C$10000,$B58,'7月'!$J$4:$J$10000)</f>
        <v>0</v>
      </c>
      <c r="Y58" s="79">
        <f>SUMPRODUCT((借支明细表!$F$3:$F$10000=$B58)*(借支明细表!$D$3:$D$10000=X$2)*借支明细表!$H$3:$H$10000)</f>
        <v>0</v>
      </c>
      <c r="Z58" s="80">
        <f>SUMIF('7月'!$C$4:$C$10000,$B58,'7月'!$L$4:$L$10000)</f>
        <v>0</v>
      </c>
      <c r="AA58" s="81">
        <f>SUMIF('8月'!$C$4:$C$10000,$B58,'8月'!$J$4:$J$10000)</f>
        <v>0</v>
      </c>
      <c r="AB58" s="79">
        <f>SUMPRODUCT((借支明细表!$F$3:$F$10000=$B58)*(借支明细表!$D$3:$D$10000=AA$2)*借支明细表!$H$3:$H$10000)</f>
        <v>0</v>
      </c>
      <c r="AC58" s="80">
        <f>SUMIF('8月'!$C$4:$C$10000,$B58,'8月'!$L$4:$L$10000)</f>
        <v>0</v>
      </c>
      <c r="AD58" s="81">
        <f>SUMIF('9月'!$C$4:$C$10000,$B58,'9月'!$J$4:$J$10000)</f>
        <v>0</v>
      </c>
      <c r="AE58" s="79">
        <f>SUMPRODUCT((借支明细表!$F$3:$F$10000=$B58)*(借支明细表!$D$3:$D$10000=AD$2)*借支明细表!$H$3:$H$10000)</f>
        <v>0</v>
      </c>
      <c r="AF58" s="80">
        <f>SUMIF('9月'!$C$4:$C$10000,$B58,'9月'!$L$4:$L$10000)</f>
        <v>0</v>
      </c>
      <c r="AG58" s="81">
        <f>SUMIF('10月'!$C$4:$C$10000,$B58,'10月'!$J$4:$J$10000)</f>
        <v>0</v>
      </c>
      <c r="AH58" s="79">
        <f>SUMPRODUCT((借支明细表!$F$3:$F$10000=$B58)*(借支明细表!$D$3:$D$10000=AG$2)*借支明细表!$H$3:$H$10000)</f>
        <v>0</v>
      </c>
      <c r="AI58" s="80">
        <f>SUMIF('10月'!$C$4:$C$10000,$B58,'10月'!$L$4:$L$10000)</f>
        <v>0</v>
      </c>
      <c r="AJ58" s="81">
        <f>SUMIF('11月'!$C$4:$C$10000,$B58,'11月'!$J$4:$J$10000)</f>
        <v>0</v>
      </c>
      <c r="AK58" s="79">
        <f>SUMPRODUCT((借支明细表!$F$3:$F$10000=$B58)*(借支明细表!$D$3:$D$10000=AJ$2)*借支明细表!$H$3:$H$10000)</f>
        <v>0</v>
      </c>
      <c r="AL58" s="80">
        <f>SUMIF('11月'!$C$4:$C$10000,$B58,'11月'!$L$4:$L$10000)</f>
        <v>0</v>
      </c>
      <c r="AM58" s="81">
        <f>SUMIF('12月'!$C$4:$C$10000,$B58,'12月'!$J$4:$J$10000)</f>
        <v>0</v>
      </c>
      <c r="AN58" s="79">
        <f>SUMPRODUCT((借支明细表!$F$3:$F$10000=$B58)*(借支明细表!$D$3:$D$10000=AM$2)*借支明细表!$H$3:$H$10000)</f>
        <v>0</v>
      </c>
      <c r="AO58" s="80">
        <f>SUMIF('12月'!$C$4:$C$10000,$B58,'12月'!$L$4:$L$10000)</f>
        <v>0</v>
      </c>
    </row>
    <row r="59" customHeight="1" spans="1:41">
      <c r="A59" s="37"/>
      <c r="B59" s="76" t="str">
        <f>IF(员工信息表!B58="","",员工信息表!B58)</f>
        <v/>
      </c>
      <c r="C59" s="77">
        <f t="shared" si="3"/>
        <v>0</v>
      </c>
      <c r="D59" s="77">
        <f t="shared" si="4"/>
        <v>0</v>
      </c>
      <c r="E59" s="77">
        <f t="shared" si="5"/>
        <v>0</v>
      </c>
      <c r="F59" s="81">
        <f>SUMIF('1月'!$C$4:$C$10000,$B59,'1月'!$J$4:$J$10000)</f>
        <v>0</v>
      </c>
      <c r="G59" s="79">
        <f>SUMPRODUCT((借支明细表!$F$3:$F$10000=$B59)*(借支明细表!$D$3:$D$10000=F$2)*借支明细表!$H$3:$H$10000)</f>
        <v>0</v>
      </c>
      <c r="H59" s="80">
        <f>SUMIF('1月'!$C$4:$C$10000,$B59,'1月'!$L$4:$L$10000)</f>
        <v>0</v>
      </c>
      <c r="I59" s="81">
        <f>SUMIF('2月'!$C$4:$C$10000,$B59,'2月'!$J$4:$J$10000)</f>
        <v>0</v>
      </c>
      <c r="J59" s="79">
        <f>SUMPRODUCT((借支明细表!$F$3:$F$10000=$B59)*(借支明细表!$D$3:$D$10000=I$2)*借支明细表!$H$3:$H$10000)</f>
        <v>0</v>
      </c>
      <c r="K59" s="80">
        <f>SUMIF('2月'!$C$4:$C$10000,$B59,'2月'!$L$4:$L$10000)</f>
        <v>0</v>
      </c>
      <c r="L59" s="81">
        <f>SUMIF('3月'!$C$4:$C$10000,$B59,'3月'!$J$4:$J$10000)</f>
        <v>0</v>
      </c>
      <c r="M59" s="79">
        <f>SUMPRODUCT((借支明细表!$F$3:$F$10000=$B59)*(借支明细表!$D$3:$D$10000=L$2)*借支明细表!$H$3:$H$10000)</f>
        <v>0</v>
      </c>
      <c r="N59" s="80">
        <f>SUMIF('3月'!$C$4:$C$10000,$B59,'3月'!$L$4:$L$10000)</f>
        <v>0</v>
      </c>
      <c r="O59" s="81">
        <f>SUMIF('4月'!$C$4:$C$10000,$B59,'4月'!$J$4:$J$10000)</f>
        <v>0</v>
      </c>
      <c r="P59" s="79">
        <f>SUMPRODUCT((借支明细表!$F$3:$F$10000=$B59)*(借支明细表!$D$3:$D$10000=O$2)*借支明细表!$H$3:$H$10000)</f>
        <v>0</v>
      </c>
      <c r="Q59" s="80">
        <f>SUMIF('4月'!$C$4:$C$10000,$B59,'4月'!$L$4:$L$10000)</f>
        <v>0</v>
      </c>
      <c r="R59" s="81">
        <f>SUMIF('5月'!$C$4:$C$10000,$B59,'5月'!$J$4:$J$10000)</f>
        <v>0</v>
      </c>
      <c r="S59" s="79">
        <f>SUMPRODUCT((借支明细表!$F$3:$F$10000=$B59)*(借支明细表!$D$3:$D$10000=R$2)*借支明细表!$H$3:$H$10000)</f>
        <v>0</v>
      </c>
      <c r="T59" s="80">
        <f>SUMIF('5月'!$C$4:$C$10000,$B59,'5月'!$L$4:$L$10000)</f>
        <v>0</v>
      </c>
      <c r="U59" s="81">
        <f>SUMIF('6月'!$C$4:$C$10000,$B59,'6月'!$J$4:$J$10000)</f>
        <v>0</v>
      </c>
      <c r="V59" s="79">
        <f>SUMPRODUCT((借支明细表!$F$3:$F$10000=$B59)*(借支明细表!$D$3:$D$10000=U$2)*借支明细表!$H$3:$H$10000)</f>
        <v>0</v>
      </c>
      <c r="W59" s="80">
        <f>SUMIF('6月'!$C$4:$C$10000,$B59,'6月'!$L$4:$L$10000)</f>
        <v>0</v>
      </c>
      <c r="X59" s="81">
        <f>SUMIF('7月'!$C$4:$C$10000,$B59,'7月'!$J$4:$J$10000)</f>
        <v>0</v>
      </c>
      <c r="Y59" s="79">
        <f>SUMPRODUCT((借支明细表!$F$3:$F$10000=$B59)*(借支明细表!$D$3:$D$10000=X$2)*借支明细表!$H$3:$H$10000)</f>
        <v>0</v>
      </c>
      <c r="Z59" s="80">
        <f>SUMIF('7月'!$C$4:$C$10000,$B59,'7月'!$L$4:$L$10000)</f>
        <v>0</v>
      </c>
      <c r="AA59" s="81">
        <f>SUMIF('8月'!$C$4:$C$10000,$B59,'8月'!$J$4:$J$10000)</f>
        <v>0</v>
      </c>
      <c r="AB59" s="79">
        <f>SUMPRODUCT((借支明细表!$F$3:$F$10000=$B59)*(借支明细表!$D$3:$D$10000=AA$2)*借支明细表!$H$3:$H$10000)</f>
        <v>0</v>
      </c>
      <c r="AC59" s="80">
        <f>SUMIF('8月'!$C$4:$C$10000,$B59,'8月'!$L$4:$L$10000)</f>
        <v>0</v>
      </c>
      <c r="AD59" s="81">
        <f>SUMIF('9月'!$C$4:$C$10000,$B59,'9月'!$J$4:$J$10000)</f>
        <v>0</v>
      </c>
      <c r="AE59" s="79">
        <f>SUMPRODUCT((借支明细表!$F$3:$F$10000=$B59)*(借支明细表!$D$3:$D$10000=AD$2)*借支明细表!$H$3:$H$10000)</f>
        <v>0</v>
      </c>
      <c r="AF59" s="80">
        <f>SUMIF('9月'!$C$4:$C$10000,$B59,'9月'!$L$4:$L$10000)</f>
        <v>0</v>
      </c>
      <c r="AG59" s="81">
        <f>SUMIF('10月'!$C$4:$C$10000,$B59,'10月'!$J$4:$J$10000)</f>
        <v>0</v>
      </c>
      <c r="AH59" s="79">
        <f>SUMPRODUCT((借支明细表!$F$3:$F$10000=$B59)*(借支明细表!$D$3:$D$10000=AG$2)*借支明细表!$H$3:$H$10000)</f>
        <v>0</v>
      </c>
      <c r="AI59" s="80">
        <f>SUMIF('10月'!$C$4:$C$10000,$B59,'10月'!$L$4:$L$10000)</f>
        <v>0</v>
      </c>
      <c r="AJ59" s="81">
        <f>SUMIF('11月'!$C$4:$C$10000,$B59,'11月'!$J$4:$J$10000)</f>
        <v>0</v>
      </c>
      <c r="AK59" s="79">
        <f>SUMPRODUCT((借支明细表!$F$3:$F$10000=$B59)*(借支明细表!$D$3:$D$10000=AJ$2)*借支明细表!$H$3:$H$10000)</f>
        <v>0</v>
      </c>
      <c r="AL59" s="80">
        <f>SUMIF('11月'!$C$4:$C$10000,$B59,'11月'!$L$4:$L$10000)</f>
        <v>0</v>
      </c>
      <c r="AM59" s="81">
        <f>SUMIF('12月'!$C$4:$C$10000,$B59,'12月'!$J$4:$J$10000)</f>
        <v>0</v>
      </c>
      <c r="AN59" s="79">
        <f>SUMPRODUCT((借支明细表!$F$3:$F$10000=$B59)*(借支明细表!$D$3:$D$10000=AM$2)*借支明细表!$H$3:$H$10000)</f>
        <v>0</v>
      </c>
      <c r="AO59" s="80">
        <f>SUMIF('12月'!$C$4:$C$10000,$B59,'12月'!$L$4:$L$10000)</f>
        <v>0</v>
      </c>
    </row>
    <row r="60" customHeight="1" spans="1:41">
      <c r="A60" s="37"/>
      <c r="B60" s="76" t="str">
        <f>IF(员工信息表!B59="","",员工信息表!B59)</f>
        <v/>
      </c>
      <c r="C60" s="77">
        <f t="shared" si="3"/>
        <v>0</v>
      </c>
      <c r="D60" s="77">
        <f t="shared" si="4"/>
        <v>0</v>
      </c>
      <c r="E60" s="77">
        <f t="shared" si="5"/>
        <v>0</v>
      </c>
      <c r="F60" s="81">
        <f>SUMIF('1月'!$C$4:$C$10000,$B60,'1月'!$J$4:$J$10000)</f>
        <v>0</v>
      </c>
      <c r="G60" s="79">
        <f>SUMPRODUCT((借支明细表!$F$3:$F$10000=$B60)*(借支明细表!$D$3:$D$10000=F$2)*借支明细表!$H$3:$H$10000)</f>
        <v>0</v>
      </c>
      <c r="H60" s="80">
        <f>SUMIF('1月'!$C$4:$C$10000,$B60,'1月'!$L$4:$L$10000)</f>
        <v>0</v>
      </c>
      <c r="I60" s="81">
        <f>SUMIF('2月'!$C$4:$C$10000,$B60,'2月'!$J$4:$J$10000)</f>
        <v>0</v>
      </c>
      <c r="J60" s="79">
        <f>SUMPRODUCT((借支明细表!$F$3:$F$10000=$B60)*(借支明细表!$D$3:$D$10000=I$2)*借支明细表!$H$3:$H$10000)</f>
        <v>0</v>
      </c>
      <c r="K60" s="80">
        <f>SUMIF('2月'!$C$4:$C$10000,$B60,'2月'!$L$4:$L$10000)</f>
        <v>0</v>
      </c>
      <c r="L60" s="81">
        <f>SUMIF('3月'!$C$4:$C$10000,$B60,'3月'!$J$4:$J$10000)</f>
        <v>0</v>
      </c>
      <c r="M60" s="79">
        <f>SUMPRODUCT((借支明细表!$F$3:$F$10000=$B60)*(借支明细表!$D$3:$D$10000=L$2)*借支明细表!$H$3:$H$10000)</f>
        <v>0</v>
      </c>
      <c r="N60" s="80">
        <f>SUMIF('3月'!$C$4:$C$10000,$B60,'3月'!$L$4:$L$10000)</f>
        <v>0</v>
      </c>
      <c r="O60" s="81">
        <f>SUMIF('4月'!$C$4:$C$10000,$B60,'4月'!$J$4:$J$10000)</f>
        <v>0</v>
      </c>
      <c r="P60" s="79">
        <f>SUMPRODUCT((借支明细表!$F$3:$F$10000=$B60)*(借支明细表!$D$3:$D$10000=O$2)*借支明细表!$H$3:$H$10000)</f>
        <v>0</v>
      </c>
      <c r="Q60" s="80">
        <f>SUMIF('4月'!$C$4:$C$10000,$B60,'4月'!$L$4:$L$10000)</f>
        <v>0</v>
      </c>
      <c r="R60" s="81">
        <f>SUMIF('5月'!$C$4:$C$10000,$B60,'5月'!$J$4:$J$10000)</f>
        <v>0</v>
      </c>
      <c r="S60" s="79">
        <f>SUMPRODUCT((借支明细表!$F$3:$F$10000=$B60)*(借支明细表!$D$3:$D$10000=R$2)*借支明细表!$H$3:$H$10000)</f>
        <v>0</v>
      </c>
      <c r="T60" s="80">
        <f>SUMIF('5月'!$C$4:$C$10000,$B60,'5月'!$L$4:$L$10000)</f>
        <v>0</v>
      </c>
      <c r="U60" s="81">
        <f>SUMIF('6月'!$C$4:$C$10000,$B60,'6月'!$J$4:$J$10000)</f>
        <v>0</v>
      </c>
      <c r="V60" s="79">
        <f>SUMPRODUCT((借支明细表!$F$3:$F$10000=$B60)*(借支明细表!$D$3:$D$10000=U$2)*借支明细表!$H$3:$H$10000)</f>
        <v>0</v>
      </c>
      <c r="W60" s="80">
        <f>SUMIF('6月'!$C$4:$C$10000,$B60,'6月'!$L$4:$L$10000)</f>
        <v>0</v>
      </c>
      <c r="X60" s="81">
        <f>SUMIF('7月'!$C$4:$C$10000,$B60,'7月'!$J$4:$J$10000)</f>
        <v>0</v>
      </c>
      <c r="Y60" s="79">
        <f>SUMPRODUCT((借支明细表!$F$3:$F$10000=$B60)*(借支明细表!$D$3:$D$10000=X$2)*借支明细表!$H$3:$H$10000)</f>
        <v>0</v>
      </c>
      <c r="Z60" s="80">
        <f>SUMIF('7月'!$C$4:$C$10000,$B60,'7月'!$L$4:$L$10000)</f>
        <v>0</v>
      </c>
      <c r="AA60" s="81">
        <f>SUMIF('8月'!$C$4:$C$10000,$B60,'8月'!$J$4:$J$10000)</f>
        <v>0</v>
      </c>
      <c r="AB60" s="79">
        <f>SUMPRODUCT((借支明细表!$F$3:$F$10000=$B60)*(借支明细表!$D$3:$D$10000=AA$2)*借支明细表!$H$3:$H$10000)</f>
        <v>0</v>
      </c>
      <c r="AC60" s="80">
        <f>SUMIF('8月'!$C$4:$C$10000,$B60,'8月'!$L$4:$L$10000)</f>
        <v>0</v>
      </c>
      <c r="AD60" s="81">
        <f>SUMIF('9月'!$C$4:$C$10000,$B60,'9月'!$J$4:$J$10000)</f>
        <v>0</v>
      </c>
      <c r="AE60" s="79">
        <f>SUMPRODUCT((借支明细表!$F$3:$F$10000=$B60)*(借支明细表!$D$3:$D$10000=AD$2)*借支明细表!$H$3:$H$10000)</f>
        <v>0</v>
      </c>
      <c r="AF60" s="80">
        <f>SUMIF('9月'!$C$4:$C$10000,$B60,'9月'!$L$4:$L$10000)</f>
        <v>0</v>
      </c>
      <c r="AG60" s="81">
        <f>SUMIF('10月'!$C$4:$C$10000,$B60,'10月'!$J$4:$J$10000)</f>
        <v>0</v>
      </c>
      <c r="AH60" s="79">
        <f>SUMPRODUCT((借支明细表!$F$3:$F$10000=$B60)*(借支明细表!$D$3:$D$10000=AG$2)*借支明细表!$H$3:$H$10000)</f>
        <v>0</v>
      </c>
      <c r="AI60" s="80">
        <f>SUMIF('10月'!$C$4:$C$10000,$B60,'10月'!$L$4:$L$10000)</f>
        <v>0</v>
      </c>
      <c r="AJ60" s="81">
        <f>SUMIF('11月'!$C$4:$C$10000,$B60,'11月'!$J$4:$J$10000)</f>
        <v>0</v>
      </c>
      <c r="AK60" s="79">
        <f>SUMPRODUCT((借支明细表!$F$3:$F$10000=$B60)*(借支明细表!$D$3:$D$10000=AJ$2)*借支明细表!$H$3:$H$10000)</f>
        <v>0</v>
      </c>
      <c r="AL60" s="80">
        <f>SUMIF('11月'!$C$4:$C$10000,$B60,'11月'!$L$4:$L$10000)</f>
        <v>0</v>
      </c>
      <c r="AM60" s="81">
        <f>SUMIF('12月'!$C$4:$C$10000,$B60,'12月'!$J$4:$J$10000)</f>
        <v>0</v>
      </c>
      <c r="AN60" s="79">
        <f>SUMPRODUCT((借支明细表!$F$3:$F$10000=$B60)*(借支明细表!$D$3:$D$10000=AM$2)*借支明细表!$H$3:$H$10000)</f>
        <v>0</v>
      </c>
      <c r="AO60" s="80">
        <f>SUMIF('12月'!$C$4:$C$10000,$B60,'12月'!$L$4:$L$10000)</f>
        <v>0</v>
      </c>
    </row>
    <row r="61" customHeight="1" spans="1:41">
      <c r="A61" s="37"/>
      <c r="B61" s="76" t="str">
        <f>IF(员工信息表!B60="","",员工信息表!B60)</f>
        <v/>
      </c>
      <c r="C61" s="77">
        <f t="shared" si="3"/>
        <v>0</v>
      </c>
      <c r="D61" s="77">
        <f t="shared" si="4"/>
        <v>0</v>
      </c>
      <c r="E61" s="77">
        <f t="shared" si="5"/>
        <v>0</v>
      </c>
      <c r="F61" s="81">
        <f>SUMIF('1月'!$C$4:$C$10000,$B61,'1月'!$J$4:$J$10000)</f>
        <v>0</v>
      </c>
      <c r="G61" s="79">
        <f>SUMPRODUCT((借支明细表!$F$3:$F$10000=$B61)*(借支明细表!$D$3:$D$10000=F$2)*借支明细表!$H$3:$H$10000)</f>
        <v>0</v>
      </c>
      <c r="H61" s="80">
        <f>SUMIF('1月'!$C$4:$C$10000,$B61,'1月'!$L$4:$L$10000)</f>
        <v>0</v>
      </c>
      <c r="I61" s="81">
        <f>SUMIF('2月'!$C$4:$C$10000,$B61,'2月'!$J$4:$J$10000)</f>
        <v>0</v>
      </c>
      <c r="J61" s="79">
        <f>SUMPRODUCT((借支明细表!$F$3:$F$10000=$B61)*(借支明细表!$D$3:$D$10000=I$2)*借支明细表!$H$3:$H$10000)</f>
        <v>0</v>
      </c>
      <c r="K61" s="80">
        <f>SUMIF('2月'!$C$4:$C$10000,$B61,'2月'!$L$4:$L$10000)</f>
        <v>0</v>
      </c>
      <c r="L61" s="81">
        <f>SUMIF('3月'!$C$4:$C$10000,$B61,'3月'!$J$4:$J$10000)</f>
        <v>0</v>
      </c>
      <c r="M61" s="79">
        <f>SUMPRODUCT((借支明细表!$F$3:$F$10000=$B61)*(借支明细表!$D$3:$D$10000=L$2)*借支明细表!$H$3:$H$10000)</f>
        <v>0</v>
      </c>
      <c r="N61" s="80">
        <f>SUMIF('3月'!$C$4:$C$10000,$B61,'3月'!$L$4:$L$10000)</f>
        <v>0</v>
      </c>
      <c r="O61" s="81">
        <f>SUMIF('4月'!$C$4:$C$10000,$B61,'4月'!$J$4:$J$10000)</f>
        <v>0</v>
      </c>
      <c r="P61" s="79">
        <f>SUMPRODUCT((借支明细表!$F$3:$F$10000=$B61)*(借支明细表!$D$3:$D$10000=O$2)*借支明细表!$H$3:$H$10000)</f>
        <v>0</v>
      </c>
      <c r="Q61" s="80">
        <f>SUMIF('4月'!$C$4:$C$10000,$B61,'4月'!$L$4:$L$10000)</f>
        <v>0</v>
      </c>
      <c r="R61" s="81">
        <f>SUMIF('5月'!$C$4:$C$10000,$B61,'5月'!$J$4:$J$10000)</f>
        <v>0</v>
      </c>
      <c r="S61" s="79">
        <f>SUMPRODUCT((借支明细表!$F$3:$F$10000=$B61)*(借支明细表!$D$3:$D$10000=R$2)*借支明细表!$H$3:$H$10000)</f>
        <v>0</v>
      </c>
      <c r="T61" s="80">
        <f>SUMIF('5月'!$C$4:$C$10000,$B61,'5月'!$L$4:$L$10000)</f>
        <v>0</v>
      </c>
      <c r="U61" s="81">
        <f>SUMIF('6月'!$C$4:$C$10000,$B61,'6月'!$J$4:$J$10000)</f>
        <v>0</v>
      </c>
      <c r="V61" s="79">
        <f>SUMPRODUCT((借支明细表!$F$3:$F$10000=$B61)*(借支明细表!$D$3:$D$10000=U$2)*借支明细表!$H$3:$H$10000)</f>
        <v>0</v>
      </c>
      <c r="W61" s="80">
        <f>SUMIF('6月'!$C$4:$C$10000,$B61,'6月'!$L$4:$L$10000)</f>
        <v>0</v>
      </c>
      <c r="X61" s="81">
        <f>SUMIF('7月'!$C$4:$C$10000,$B61,'7月'!$J$4:$J$10000)</f>
        <v>0</v>
      </c>
      <c r="Y61" s="79">
        <f>SUMPRODUCT((借支明细表!$F$3:$F$10000=$B61)*(借支明细表!$D$3:$D$10000=X$2)*借支明细表!$H$3:$H$10000)</f>
        <v>0</v>
      </c>
      <c r="Z61" s="80">
        <f>SUMIF('7月'!$C$4:$C$10000,$B61,'7月'!$L$4:$L$10000)</f>
        <v>0</v>
      </c>
      <c r="AA61" s="81">
        <f>SUMIF('8月'!$C$4:$C$10000,$B61,'8月'!$J$4:$J$10000)</f>
        <v>0</v>
      </c>
      <c r="AB61" s="79">
        <f>SUMPRODUCT((借支明细表!$F$3:$F$10000=$B61)*(借支明细表!$D$3:$D$10000=AA$2)*借支明细表!$H$3:$H$10000)</f>
        <v>0</v>
      </c>
      <c r="AC61" s="80">
        <f>SUMIF('8月'!$C$4:$C$10000,$B61,'8月'!$L$4:$L$10000)</f>
        <v>0</v>
      </c>
      <c r="AD61" s="81">
        <f>SUMIF('9月'!$C$4:$C$10000,$B61,'9月'!$J$4:$J$10000)</f>
        <v>0</v>
      </c>
      <c r="AE61" s="79">
        <f>SUMPRODUCT((借支明细表!$F$3:$F$10000=$B61)*(借支明细表!$D$3:$D$10000=AD$2)*借支明细表!$H$3:$H$10000)</f>
        <v>0</v>
      </c>
      <c r="AF61" s="80">
        <f>SUMIF('9月'!$C$4:$C$10000,$B61,'9月'!$L$4:$L$10000)</f>
        <v>0</v>
      </c>
      <c r="AG61" s="81">
        <f>SUMIF('10月'!$C$4:$C$10000,$B61,'10月'!$J$4:$J$10000)</f>
        <v>0</v>
      </c>
      <c r="AH61" s="79">
        <f>SUMPRODUCT((借支明细表!$F$3:$F$10000=$B61)*(借支明细表!$D$3:$D$10000=AG$2)*借支明细表!$H$3:$H$10000)</f>
        <v>0</v>
      </c>
      <c r="AI61" s="80">
        <f>SUMIF('10月'!$C$4:$C$10000,$B61,'10月'!$L$4:$L$10000)</f>
        <v>0</v>
      </c>
      <c r="AJ61" s="81">
        <f>SUMIF('11月'!$C$4:$C$10000,$B61,'11月'!$J$4:$J$10000)</f>
        <v>0</v>
      </c>
      <c r="AK61" s="79">
        <f>SUMPRODUCT((借支明细表!$F$3:$F$10000=$B61)*(借支明细表!$D$3:$D$10000=AJ$2)*借支明细表!$H$3:$H$10000)</f>
        <v>0</v>
      </c>
      <c r="AL61" s="80">
        <f>SUMIF('11月'!$C$4:$C$10000,$B61,'11月'!$L$4:$L$10000)</f>
        <v>0</v>
      </c>
      <c r="AM61" s="81">
        <f>SUMIF('12月'!$C$4:$C$10000,$B61,'12月'!$J$4:$J$10000)</f>
        <v>0</v>
      </c>
      <c r="AN61" s="79">
        <f>SUMPRODUCT((借支明细表!$F$3:$F$10000=$B61)*(借支明细表!$D$3:$D$10000=AM$2)*借支明细表!$H$3:$H$10000)</f>
        <v>0</v>
      </c>
      <c r="AO61" s="80">
        <f>SUMIF('12月'!$C$4:$C$10000,$B61,'12月'!$L$4:$L$10000)</f>
        <v>0</v>
      </c>
    </row>
    <row r="62" customHeight="1" spans="1:41">
      <c r="A62" s="37"/>
      <c r="B62" s="76" t="str">
        <f>IF(员工信息表!B61="","",员工信息表!B61)</f>
        <v/>
      </c>
      <c r="C62" s="77">
        <f t="shared" si="3"/>
        <v>0</v>
      </c>
      <c r="D62" s="77">
        <f t="shared" si="4"/>
        <v>0</v>
      </c>
      <c r="E62" s="77">
        <f t="shared" si="5"/>
        <v>0</v>
      </c>
      <c r="F62" s="81">
        <f>SUMIF('1月'!$C$4:$C$10000,$B62,'1月'!$J$4:$J$10000)</f>
        <v>0</v>
      </c>
      <c r="G62" s="79">
        <f>SUMPRODUCT((借支明细表!$F$3:$F$10000=$B62)*(借支明细表!$D$3:$D$10000=F$2)*借支明细表!$H$3:$H$10000)</f>
        <v>0</v>
      </c>
      <c r="H62" s="80">
        <f>SUMIF('1月'!$C$4:$C$10000,$B62,'1月'!$L$4:$L$10000)</f>
        <v>0</v>
      </c>
      <c r="I62" s="81">
        <f>SUMIF('2月'!$C$4:$C$10000,$B62,'2月'!$J$4:$J$10000)</f>
        <v>0</v>
      </c>
      <c r="J62" s="79">
        <f>SUMPRODUCT((借支明细表!$F$3:$F$10000=$B62)*(借支明细表!$D$3:$D$10000=I$2)*借支明细表!$H$3:$H$10000)</f>
        <v>0</v>
      </c>
      <c r="K62" s="80">
        <f>SUMIF('2月'!$C$4:$C$10000,$B62,'2月'!$L$4:$L$10000)</f>
        <v>0</v>
      </c>
      <c r="L62" s="81">
        <f>SUMIF('3月'!$C$4:$C$10000,$B62,'3月'!$J$4:$J$10000)</f>
        <v>0</v>
      </c>
      <c r="M62" s="79">
        <f>SUMPRODUCT((借支明细表!$F$3:$F$10000=$B62)*(借支明细表!$D$3:$D$10000=L$2)*借支明细表!$H$3:$H$10000)</f>
        <v>0</v>
      </c>
      <c r="N62" s="80">
        <f>SUMIF('3月'!$C$4:$C$10000,$B62,'3月'!$L$4:$L$10000)</f>
        <v>0</v>
      </c>
      <c r="O62" s="81">
        <f>SUMIF('4月'!$C$4:$C$10000,$B62,'4月'!$J$4:$J$10000)</f>
        <v>0</v>
      </c>
      <c r="P62" s="79">
        <f>SUMPRODUCT((借支明细表!$F$3:$F$10000=$B62)*(借支明细表!$D$3:$D$10000=O$2)*借支明细表!$H$3:$H$10000)</f>
        <v>0</v>
      </c>
      <c r="Q62" s="80">
        <f>SUMIF('4月'!$C$4:$C$10000,$B62,'4月'!$L$4:$L$10000)</f>
        <v>0</v>
      </c>
      <c r="R62" s="81">
        <f>SUMIF('5月'!$C$4:$C$10000,$B62,'5月'!$J$4:$J$10000)</f>
        <v>0</v>
      </c>
      <c r="S62" s="79">
        <f>SUMPRODUCT((借支明细表!$F$3:$F$10000=$B62)*(借支明细表!$D$3:$D$10000=R$2)*借支明细表!$H$3:$H$10000)</f>
        <v>0</v>
      </c>
      <c r="T62" s="80">
        <f>SUMIF('5月'!$C$4:$C$10000,$B62,'5月'!$L$4:$L$10000)</f>
        <v>0</v>
      </c>
      <c r="U62" s="81">
        <f>SUMIF('6月'!$C$4:$C$10000,$B62,'6月'!$J$4:$J$10000)</f>
        <v>0</v>
      </c>
      <c r="V62" s="79">
        <f>SUMPRODUCT((借支明细表!$F$3:$F$10000=$B62)*(借支明细表!$D$3:$D$10000=U$2)*借支明细表!$H$3:$H$10000)</f>
        <v>0</v>
      </c>
      <c r="W62" s="80">
        <f>SUMIF('6月'!$C$4:$C$10000,$B62,'6月'!$L$4:$L$10000)</f>
        <v>0</v>
      </c>
      <c r="X62" s="81">
        <f>SUMIF('7月'!$C$4:$C$10000,$B62,'7月'!$J$4:$J$10000)</f>
        <v>0</v>
      </c>
      <c r="Y62" s="79">
        <f>SUMPRODUCT((借支明细表!$F$3:$F$10000=$B62)*(借支明细表!$D$3:$D$10000=X$2)*借支明细表!$H$3:$H$10000)</f>
        <v>0</v>
      </c>
      <c r="Z62" s="80">
        <f>SUMIF('7月'!$C$4:$C$10000,$B62,'7月'!$L$4:$L$10000)</f>
        <v>0</v>
      </c>
      <c r="AA62" s="81">
        <f>SUMIF('8月'!$C$4:$C$10000,$B62,'8月'!$J$4:$J$10000)</f>
        <v>0</v>
      </c>
      <c r="AB62" s="79">
        <f>SUMPRODUCT((借支明细表!$F$3:$F$10000=$B62)*(借支明细表!$D$3:$D$10000=AA$2)*借支明细表!$H$3:$H$10000)</f>
        <v>0</v>
      </c>
      <c r="AC62" s="80">
        <f>SUMIF('8月'!$C$4:$C$10000,$B62,'8月'!$L$4:$L$10000)</f>
        <v>0</v>
      </c>
      <c r="AD62" s="81">
        <f>SUMIF('9月'!$C$4:$C$10000,$B62,'9月'!$J$4:$J$10000)</f>
        <v>0</v>
      </c>
      <c r="AE62" s="79">
        <f>SUMPRODUCT((借支明细表!$F$3:$F$10000=$B62)*(借支明细表!$D$3:$D$10000=AD$2)*借支明细表!$H$3:$H$10000)</f>
        <v>0</v>
      </c>
      <c r="AF62" s="80">
        <f>SUMIF('9月'!$C$4:$C$10000,$B62,'9月'!$L$4:$L$10000)</f>
        <v>0</v>
      </c>
      <c r="AG62" s="81">
        <f>SUMIF('10月'!$C$4:$C$10000,$B62,'10月'!$J$4:$J$10000)</f>
        <v>0</v>
      </c>
      <c r="AH62" s="79">
        <f>SUMPRODUCT((借支明细表!$F$3:$F$10000=$B62)*(借支明细表!$D$3:$D$10000=AG$2)*借支明细表!$H$3:$H$10000)</f>
        <v>0</v>
      </c>
      <c r="AI62" s="80">
        <f>SUMIF('10月'!$C$4:$C$10000,$B62,'10月'!$L$4:$L$10000)</f>
        <v>0</v>
      </c>
      <c r="AJ62" s="81">
        <f>SUMIF('11月'!$C$4:$C$10000,$B62,'11月'!$J$4:$J$10000)</f>
        <v>0</v>
      </c>
      <c r="AK62" s="79">
        <f>SUMPRODUCT((借支明细表!$F$3:$F$10000=$B62)*(借支明细表!$D$3:$D$10000=AJ$2)*借支明细表!$H$3:$H$10000)</f>
        <v>0</v>
      </c>
      <c r="AL62" s="80">
        <f>SUMIF('11月'!$C$4:$C$10000,$B62,'11月'!$L$4:$L$10000)</f>
        <v>0</v>
      </c>
      <c r="AM62" s="81">
        <f>SUMIF('12月'!$C$4:$C$10000,$B62,'12月'!$J$4:$J$10000)</f>
        <v>0</v>
      </c>
      <c r="AN62" s="79">
        <f>SUMPRODUCT((借支明细表!$F$3:$F$10000=$B62)*(借支明细表!$D$3:$D$10000=AM$2)*借支明细表!$H$3:$H$10000)</f>
        <v>0</v>
      </c>
      <c r="AO62" s="80">
        <f>SUMIF('12月'!$C$4:$C$10000,$B62,'12月'!$L$4:$L$10000)</f>
        <v>0</v>
      </c>
    </row>
    <row r="63" customHeight="1" spans="1:41">
      <c r="A63" s="37"/>
      <c r="B63" s="76" t="str">
        <f>IF(员工信息表!B62="","",员工信息表!B62)</f>
        <v/>
      </c>
      <c r="C63" s="77">
        <f t="shared" si="3"/>
        <v>0</v>
      </c>
      <c r="D63" s="77">
        <f t="shared" si="4"/>
        <v>0</v>
      </c>
      <c r="E63" s="77">
        <f t="shared" si="5"/>
        <v>0</v>
      </c>
      <c r="F63" s="81">
        <f>SUMIF('1月'!$C$4:$C$10000,$B63,'1月'!$J$4:$J$10000)</f>
        <v>0</v>
      </c>
      <c r="G63" s="79">
        <f>SUMPRODUCT((借支明细表!$F$3:$F$10000=$B63)*(借支明细表!$D$3:$D$10000=F$2)*借支明细表!$H$3:$H$10000)</f>
        <v>0</v>
      </c>
      <c r="H63" s="80">
        <f>SUMIF('1月'!$C$4:$C$10000,$B63,'1月'!$L$4:$L$10000)</f>
        <v>0</v>
      </c>
      <c r="I63" s="81">
        <f>SUMIF('2月'!$C$4:$C$10000,$B63,'2月'!$J$4:$J$10000)</f>
        <v>0</v>
      </c>
      <c r="J63" s="79">
        <f>SUMPRODUCT((借支明细表!$F$3:$F$10000=$B63)*(借支明细表!$D$3:$D$10000=I$2)*借支明细表!$H$3:$H$10000)</f>
        <v>0</v>
      </c>
      <c r="K63" s="80">
        <f>SUMIF('2月'!$C$4:$C$10000,$B63,'2月'!$L$4:$L$10000)</f>
        <v>0</v>
      </c>
      <c r="L63" s="81">
        <f>SUMIF('3月'!$C$4:$C$10000,$B63,'3月'!$J$4:$J$10000)</f>
        <v>0</v>
      </c>
      <c r="M63" s="79">
        <f>SUMPRODUCT((借支明细表!$F$3:$F$10000=$B63)*(借支明细表!$D$3:$D$10000=L$2)*借支明细表!$H$3:$H$10000)</f>
        <v>0</v>
      </c>
      <c r="N63" s="80">
        <f>SUMIF('3月'!$C$4:$C$10000,$B63,'3月'!$L$4:$L$10000)</f>
        <v>0</v>
      </c>
      <c r="O63" s="81">
        <f>SUMIF('4月'!$C$4:$C$10000,$B63,'4月'!$J$4:$J$10000)</f>
        <v>0</v>
      </c>
      <c r="P63" s="79">
        <f>SUMPRODUCT((借支明细表!$F$3:$F$10000=$B63)*(借支明细表!$D$3:$D$10000=O$2)*借支明细表!$H$3:$H$10000)</f>
        <v>0</v>
      </c>
      <c r="Q63" s="80">
        <f>SUMIF('4月'!$C$4:$C$10000,$B63,'4月'!$L$4:$L$10000)</f>
        <v>0</v>
      </c>
      <c r="R63" s="81">
        <f>SUMIF('5月'!$C$4:$C$10000,$B63,'5月'!$J$4:$J$10000)</f>
        <v>0</v>
      </c>
      <c r="S63" s="79">
        <f>SUMPRODUCT((借支明细表!$F$3:$F$10000=$B63)*(借支明细表!$D$3:$D$10000=R$2)*借支明细表!$H$3:$H$10000)</f>
        <v>0</v>
      </c>
      <c r="T63" s="80">
        <f>SUMIF('5月'!$C$4:$C$10000,$B63,'5月'!$L$4:$L$10000)</f>
        <v>0</v>
      </c>
      <c r="U63" s="81">
        <f>SUMIF('6月'!$C$4:$C$10000,$B63,'6月'!$J$4:$J$10000)</f>
        <v>0</v>
      </c>
      <c r="V63" s="79">
        <f>SUMPRODUCT((借支明细表!$F$3:$F$10000=$B63)*(借支明细表!$D$3:$D$10000=U$2)*借支明细表!$H$3:$H$10000)</f>
        <v>0</v>
      </c>
      <c r="W63" s="80">
        <f>SUMIF('6月'!$C$4:$C$10000,$B63,'6月'!$L$4:$L$10000)</f>
        <v>0</v>
      </c>
      <c r="X63" s="81">
        <f>SUMIF('7月'!$C$4:$C$10000,$B63,'7月'!$J$4:$J$10000)</f>
        <v>0</v>
      </c>
      <c r="Y63" s="79">
        <f>SUMPRODUCT((借支明细表!$F$3:$F$10000=$B63)*(借支明细表!$D$3:$D$10000=X$2)*借支明细表!$H$3:$H$10000)</f>
        <v>0</v>
      </c>
      <c r="Z63" s="80">
        <f>SUMIF('7月'!$C$4:$C$10000,$B63,'7月'!$L$4:$L$10000)</f>
        <v>0</v>
      </c>
      <c r="AA63" s="81">
        <f>SUMIF('8月'!$C$4:$C$10000,$B63,'8月'!$J$4:$J$10000)</f>
        <v>0</v>
      </c>
      <c r="AB63" s="79">
        <f>SUMPRODUCT((借支明细表!$F$3:$F$10000=$B63)*(借支明细表!$D$3:$D$10000=AA$2)*借支明细表!$H$3:$H$10000)</f>
        <v>0</v>
      </c>
      <c r="AC63" s="80">
        <f>SUMIF('8月'!$C$4:$C$10000,$B63,'8月'!$L$4:$L$10000)</f>
        <v>0</v>
      </c>
      <c r="AD63" s="81">
        <f>SUMIF('9月'!$C$4:$C$10000,$B63,'9月'!$J$4:$J$10000)</f>
        <v>0</v>
      </c>
      <c r="AE63" s="79">
        <f>SUMPRODUCT((借支明细表!$F$3:$F$10000=$B63)*(借支明细表!$D$3:$D$10000=AD$2)*借支明细表!$H$3:$H$10000)</f>
        <v>0</v>
      </c>
      <c r="AF63" s="80">
        <f>SUMIF('9月'!$C$4:$C$10000,$B63,'9月'!$L$4:$L$10000)</f>
        <v>0</v>
      </c>
      <c r="AG63" s="81">
        <f>SUMIF('10月'!$C$4:$C$10000,$B63,'10月'!$J$4:$J$10000)</f>
        <v>0</v>
      </c>
      <c r="AH63" s="79">
        <f>SUMPRODUCT((借支明细表!$F$3:$F$10000=$B63)*(借支明细表!$D$3:$D$10000=AG$2)*借支明细表!$H$3:$H$10000)</f>
        <v>0</v>
      </c>
      <c r="AI63" s="80">
        <f>SUMIF('10月'!$C$4:$C$10000,$B63,'10月'!$L$4:$L$10000)</f>
        <v>0</v>
      </c>
      <c r="AJ63" s="81">
        <f>SUMIF('11月'!$C$4:$C$10000,$B63,'11月'!$J$4:$J$10000)</f>
        <v>0</v>
      </c>
      <c r="AK63" s="79">
        <f>SUMPRODUCT((借支明细表!$F$3:$F$10000=$B63)*(借支明细表!$D$3:$D$10000=AJ$2)*借支明细表!$H$3:$H$10000)</f>
        <v>0</v>
      </c>
      <c r="AL63" s="80">
        <f>SUMIF('11月'!$C$4:$C$10000,$B63,'11月'!$L$4:$L$10000)</f>
        <v>0</v>
      </c>
      <c r="AM63" s="81">
        <f>SUMIF('12月'!$C$4:$C$10000,$B63,'12月'!$J$4:$J$10000)</f>
        <v>0</v>
      </c>
      <c r="AN63" s="79">
        <f>SUMPRODUCT((借支明细表!$F$3:$F$10000=$B63)*(借支明细表!$D$3:$D$10000=AM$2)*借支明细表!$H$3:$H$10000)</f>
        <v>0</v>
      </c>
      <c r="AO63" s="80">
        <f>SUMIF('12月'!$C$4:$C$10000,$B63,'12月'!$L$4:$L$10000)</f>
        <v>0</v>
      </c>
    </row>
    <row r="64" customHeight="1" spans="1:41">
      <c r="A64" s="37"/>
      <c r="B64" s="76" t="str">
        <f>IF(员工信息表!B63="","",员工信息表!B63)</f>
        <v/>
      </c>
      <c r="C64" s="77">
        <f t="shared" si="3"/>
        <v>0</v>
      </c>
      <c r="D64" s="77">
        <f t="shared" si="4"/>
        <v>0</v>
      </c>
      <c r="E64" s="77">
        <f t="shared" si="5"/>
        <v>0</v>
      </c>
      <c r="F64" s="81">
        <f>SUMIF('1月'!$C$4:$C$10000,$B64,'1月'!$J$4:$J$10000)</f>
        <v>0</v>
      </c>
      <c r="G64" s="79">
        <f>SUMPRODUCT((借支明细表!$F$3:$F$10000=$B64)*(借支明细表!$D$3:$D$10000=F$2)*借支明细表!$H$3:$H$10000)</f>
        <v>0</v>
      </c>
      <c r="H64" s="80">
        <f>SUMIF('1月'!$C$4:$C$10000,$B64,'1月'!$L$4:$L$10000)</f>
        <v>0</v>
      </c>
      <c r="I64" s="81">
        <f>SUMIF('2月'!$C$4:$C$10000,$B64,'2月'!$J$4:$J$10000)</f>
        <v>0</v>
      </c>
      <c r="J64" s="79">
        <f>SUMPRODUCT((借支明细表!$F$3:$F$10000=$B64)*(借支明细表!$D$3:$D$10000=I$2)*借支明细表!$H$3:$H$10000)</f>
        <v>0</v>
      </c>
      <c r="K64" s="80">
        <f>SUMIF('2月'!$C$4:$C$10000,$B64,'2月'!$L$4:$L$10000)</f>
        <v>0</v>
      </c>
      <c r="L64" s="81">
        <f>SUMIF('3月'!$C$4:$C$10000,$B64,'3月'!$J$4:$J$10000)</f>
        <v>0</v>
      </c>
      <c r="M64" s="79">
        <f>SUMPRODUCT((借支明细表!$F$3:$F$10000=$B64)*(借支明细表!$D$3:$D$10000=L$2)*借支明细表!$H$3:$H$10000)</f>
        <v>0</v>
      </c>
      <c r="N64" s="80">
        <f>SUMIF('3月'!$C$4:$C$10000,$B64,'3月'!$L$4:$L$10000)</f>
        <v>0</v>
      </c>
      <c r="O64" s="81">
        <f>SUMIF('4月'!$C$4:$C$10000,$B64,'4月'!$J$4:$J$10000)</f>
        <v>0</v>
      </c>
      <c r="P64" s="79">
        <f>SUMPRODUCT((借支明细表!$F$3:$F$10000=$B64)*(借支明细表!$D$3:$D$10000=O$2)*借支明细表!$H$3:$H$10000)</f>
        <v>0</v>
      </c>
      <c r="Q64" s="80">
        <f>SUMIF('4月'!$C$4:$C$10000,$B64,'4月'!$L$4:$L$10000)</f>
        <v>0</v>
      </c>
      <c r="R64" s="81">
        <f>SUMIF('5月'!$C$4:$C$10000,$B64,'5月'!$J$4:$J$10000)</f>
        <v>0</v>
      </c>
      <c r="S64" s="79">
        <f>SUMPRODUCT((借支明细表!$F$3:$F$10000=$B64)*(借支明细表!$D$3:$D$10000=R$2)*借支明细表!$H$3:$H$10000)</f>
        <v>0</v>
      </c>
      <c r="T64" s="80">
        <f>SUMIF('5月'!$C$4:$C$10000,$B64,'5月'!$L$4:$L$10000)</f>
        <v>0</v>
      </c>
      <c r="U64" s="81">
        <f>SUMIF('6月'!$C$4:$C$10000,$B64,'6月'!$J$4:$J$10000)</f>
        <v>0</v>
      </c>
      <c r="V64" s="79">
        <f>SUMPRODUCT((借支明细表!$F$3:$F$10000=$B64)*(借支明细表!$D$3:$D$10000=U$2)*借支明细表!$H$3:$H$10000)</f>
        <v>0</v>
      </c>
      <c r="W64" s="80">
        <f>SUMIF('6月'!$C$4:$C$10000,$B64,'6月'!$L$4:$L$10000)</f>
        <v>0</v>
      </c>
      <c r="X64" s="81">
        <f>SUMIF('7月'!$C$4:$C$10000,$B64,'7月'!$J$4:$J$10000)</f>
        <v>0</v>
      </c>
      <c r="Y64" s="79">
        <f>SUMPRODUCT((借支明细表!$F$3:$F$10000=$B64)*(借支明细表!$D$3:$D$10000=X$2)*借支明细表!$H$3:$H$10000)</f>
        <v>0</v>
      </c>
      <c r="Z64" s="80">
        <f>SUMIF('7月'!$C$4:$C$10000,$B64,'7月'!$L$4:$L$10000)</f>
        <v>0</v>
      </c>
      <c r="AA64" s="81">
        <f>SUMIF('8月'!$C$4:$C$10000,$B64,'8月'!$J$4:$J$10000)</f>
        <v>0</v>
      </c>
      <c r="AB64" s="79">
        <f>SUMPRODUCT((借支明细表!$F$3:$F$10000=$B64)*(借支明细表!$D$3:$D$10000=AA$2)*借支明细表!$H$3:$H$10000)</f>
        <v>0</v>
      </c>
      <c r="AC64" s="80">
        <f>SUMIF('8月'!$C$4:$C$10000,$B64,'8月'!$L$4:$L$10000)</f>
        <v>0</v>
      </c>
      <c r="AD64" s="81">
        <f>SUMIF('9月'!$C$4:$C$10000,$B64,'9月'!$J$4:$J$10000)</f>
        <v>0</v>
      </c>
      <c r="AE64" s="79">
        <f>SUMPRODUCT((借支明细表!$F$3:$F$10000=$B64)*(借支明细表!$D$3:$D$10000=AD$2)*借支明细表!$H$3:$H$10000)</f>
        <v>0</v>
      </c>
      <c r="AF64" s="80">
        <f>SUMIF('9月'!$C$4:$C$10000,$B64,'9月'!$L$4:$L$10000)</f>
        <v>0</v>
      </c>
      <c r="AG64" s="81">
        <f>SUMIF('10月'!$C$4:$C$10000,$B64,'10月'!$J$4:$J$10000)</f>
        <v>0</v>
      </c>
      <c r="AH64" s="79">
        <f>SUMPRODUCT((借支明细表!$F$3:$F$10000=$B64)*(借支明细表!$D$3:$D$10000=AG$2)*借支明细表!$H$3:$H$10000)</f>
        <v>0</v>
      </c>
      <c r="AI64" s="80">
        <f>SUMIF('10月'!$C$4:$C$10000,$B64,'10月'!$L$4:$L$10000)</f>
        <v>0</v>
      </c>
      <c r="AJ64" s="81">
        <f>SUMIF('11月'!$C$4:$C$10000,$B64,'11月'!$J$4:$J$10000)</f>
        <v>0</v>
      </c>
      <c r="AK64" s="79">
        <f>SUMPRODUCT((借支明细表!$F$3:$F$10000=$B64)*(借支明细表!$D$3:$D$10000=AJ$2)*借支明细表!$H$3:$H$10000)</f>
        <v>0</v>
      </c>
      <c r="AL64" s="80">
        <f>SUMIF('11月'!$C$4:$C$10000,$B64,'11月'!$L$4:$L$10000)</f>
        <v>0</v>
      </c>
      <c r="AM64" s="81">
        <f>SUMIF('12月'!$C$4:$C$10000,$B64,'12月'!$J$4:$J$10000)</f>
        <v>0</v>
      </c>
      <c r="AN64" s="79">
        <f>SUMPRODUCT((借支明细表!$F$3:$F$10000=$B64)*(借支明细表!$D$3:$D$10000=AM$2)*借支明细表!$H$3:$H$10000)</f>
        <v>0</v>
      </c>
      <c r="AO64" s="80">
        <f>SUMIF('12月'!$C$4:$C$10000,$B64,'12月'!$L$4:$L$10000)</f>
        <v>0</v>
      </c>
    </row>
    <row r="65" customHeight="1" spans="1:41">
      <c r="A65" s="37"/>
      <c r="B65" s="76" t="str">
        <f>IF(员工信息表!B64="","",员工信息表!B64)</f>
        <v/>
      </c>
      <c r="C65" s="77">
        <f t="shared" si="3"/>
        <v>0</v>
      </c>
      <c r="D65" s="77">
        <f t="shared" si="4"/>
        <v>0</v>
      </c>
      <c r="E65" s="77">
        <f t="shared" si="5"/>
        <v>0</v>
      </c>
      <c r="F65" s="81">
        <f>SUMIF('1月'!$C$4:$C$10000,$B65,'1月'!$J$4:$J$10000)</f>
        <v>0</v>
      </c>
      <c r="G65" s="79">
        <f>SUMPRODUCT((借支明细表!$F$3:$F$10000=$B65)*(借支明细表!$D$3:$D$10000=F$2)*借支明细表!$H$3:$H$10000)</f>
        <v>0</v>
      </c>
      <c r="H65" s="80">
        <f>SUMIF('1月'!$C$4:$C$10000,$B65,'1月'!$L$4:$L$10000)</f>
        <v>0</v>
      </c>
      <c r="I65" s="81">
        <f>SUMIF('2月'!$C$4:$C$10000,$B65,'2月'!$J$4:$J$10000)</f>
        <v>0</v>
      </c>
      <c r="J65" s="79">
        <f>SUMPRODUCT((借支明细表!$F$3:$F$10000=$B65)*(借支明细表!$D$3:$D$10000=I$2)*借支明细表!$H$3:$H$10000)</f>
        <v>0</v>
      </c>
      <c r="K65" s="80">
        <f>SUMIF('2月'!$C$4:$C$10000,$B65,'2月'!$L$4:$L$10000)</f>
        <v>0</v>
      </c>
      <c r="L65" s="81">
        <f>SUMIF('3月'!$C$4:$C$10000,$B65,'3月'!$J$4:$J$10000)</f>
        <v>0</v>
      </c>
      <c r="M65" s="79">
        <f>SUMPRODUCT((借支明细表!$F$3:$F$10000=$B65)*(借支明细表!$D$3:$D$10000=L$2)*借支明细表!$H$3:$H$10000)</f>
        <v>0</v>
      </c>
      <c r="N65" s="80">
        <f>SUMIF('3月'!$C$4:$C$10000,$B65,'3月'!$L$4:$L$10000)</f>
        <v>0</v>
      </c>
      <c r="O65" s="81">
        <f>SUMIF('4月'!$C$4:$C$10000,$B65,'4月'!$J$4:$J$10000)</f>
        <v>0</v>
      </c>
      <c r="P65" s="79">
        <f>SUMPRODUCT((借支明细表!$F$3:$F$10000=$B65)*(借支明细表!$D$3:$D$10000=O$2)*借支明细表!$H$3:$H$10000)</f>
        <v>0</v>
      </c>
      <c r="Q65" s="80">
        <f>SUMIF('4月'!$C$4:$C$10000,$B65,'4月'!$L$4:$L$10000)</f>
        <v>0</v>
      </c>
      <c r="R65" s="81">
        <f>SUMIF('5月'!$C$4:$C$10000,$B65,'5月'!$J$4:$J$10000)</f>
        <v>0</v>
      </c>
      <c r="S65" s="79">
        <f>SUMPRODUCT((借支明细表!$F$3:$F$10000=$B65)*(借支明细表!$D$3:$D$10000=R$2)*借支明细表!$H$3:$H$10000)</f>
        <v>0</v>
      </c>
      <c r="T65" s="80">
        <f>SUMIF('5月'!$C$4:$C$10000,$B65,'5月'!$L$4:$L$10000)</f>
        <v>0</v>
      </c>
      <c r="U65" s="81">
        <f>SUMIF('6月'!$C$4:$C$10000,$B65,'6月'!$J$4:$J$10000)</f>
        <v>0</v>
      </c>
      <c r="V65" s="79">
        <f>SUMPRODUCT((借支明细表!$F$3:$F$10000=$B65)*(借支明细表!$D$3:$D$10000=U$2)*借支明细表!$H$3:$H$10000)</f>
        <v>0</v>
      </c>
      <c r="W65" s="80">
        <f>SUMIF('6月'!$C$4:$C$10000,$B65,'6月'!$L$4:$L$10000)</f>
        <v>0</v>
      </c>
      <c r="X65" s="81">
        <f>SUMIF('7月'!$C$4:$C$10000,$B65,'7月'!$J$4:$J$10000)</f>
        <v>0</v>
      </c>
      <c r="Y65" s="79">
        <f>SUMPRODUCT((借支明细表!$F$3:$F$10000=$B65)*(借支明细表!$D$3:$D$10000=X$2)*借支明细表!$H$3:$H$10000)</f>
        <v>0</v>
      </c>
      <c r="Z65" s="80">
        <f>SUMIF('7月'!$C$4:$C$10000,$B65,'7月'!$L$4:$L$10000)</f>
        <v>0</v>
      </c>
      <c r="AA65" s="81">
        <f>SUMIF('8月'!$C$4:$C$10000,$B65,'8月'!$J$4:$J$10000)</f>
        <v>0</v>
      </c>
      <c r="AB65" s="79">
        <f>SUMPRODUCT((借支明细表!$F$3:$F$10000=$B65)*(借支明细表!$D$3:$D$10000=AA$2)*借支明细表!$H$3:$H$10000)</f>
        <v>0</v>
      </c>
      <c r="AC65" s="80">
        <f>SUMIF('8月'!$C$4:$C$10000,$B65,'8月'!$L$4:$L$10000)</f>
        <v>0</v>
      </c>
      <c r="AD65" s="81">
        <f>SUMIF('9月'!$C$4:$C$10000,$B65,'9月'!$J$4:$J$10000)</f>
        <v>0</v>
      </c>
      <c r="AE65" s="79">
        <f>SUMPRODUCT((借支明细表!$F$3:$F$10000=$B65)*(借支明细表!$D$3:$D$10000=AD$2)*借支明细表!$H$3:$H$10000)</f>
        <v>0</v>
      </c>
      <c r="AF65" s="80">
        <f>SUMIF('9月'!$C$4:$C$10000,$B65,'9月'!$L$4:$L$10000)</f>
        <v>0</v>
      </c>
      <c r="AG65" s="81">
        <f>SUMIF('10月'!$C$4:$C$10000,$B65,'10月'!$J$4:$J$10000)</f>
        <v>0</v>
      </c>
      <c r="AH65" s="79">
        <f>SUMPRODUCT((借支明细表!$F$3:$F$10000=$B65)*(借支明细表!$D$3:$D$10000=AG$2)*借支明细表!$H$3:$H$10000)</f>
        <v>0</v>
      </c>
      <c r="AI65" s="80">
        <f>SUMIF('10月'!$C$4:$C$10000,$B65,'10月'!$L$4:$L$10000)</f>
        <v>0</v>
      </c>
      <c r="AJ65" s="81">
        <f>SUMIF('11月'!$C$4:$C$10000,$B65,'11月'!$J$4:$J$10000)</f>
        <v>0</v>
      </c>
      <c r="AK65" s="79">
        <f>SUMPRODUCT((借支明细表!$F$3:$F$10000=$B65)*(借支明细表!$D$3:$D$10000=AJ$2)*借支明细表!$H$3:$H$10000)</f>
        <v>0</v>
      </c>
      <c r="AL65" s="80">
        <f>SUMIF('11月'!$C$4:$C$10000,$B65,'11月'!$L$4:$L$10000)</f>
        <v>0</v>
      </c>
      <c r="AM65" s="81">
        <f>SUMIF('12月'!$C$4:$C$10000,$B65,'12月'!$J$4:$J$10000)</f>
        <v>0</v>
      </c>
      <c r="AN65" s="79">
        <f>SUMPRODUCT((借支明细表!$F$3:$F$10000=$B65)*(借支明细表!$D$3:$D$10000=AM$2)*借支明细表!$H$3:$H$10000)</f>
        <v>0</v>
      </c>
      <c r="AO65" s="80">
        <f>SUMIF('12月'!$C$4:$C$10000,$B65,'12月'!$L$4:$L$10000)</f>
        <v>0</v>
      </c>
    </row>
    <row r="66" customHeight="1" spans="1:41">
      <c r="A66" s="37"/>
      <c r="B66" s="76" t="str">
        <f>IF(员工信息表!B65="","",员工信息表!B65)</f>
        <v/>
      </c>
      <c r="C66" s="77">
        <f t="shared" si="3"/>
        <v>0</v>
      </c>
      <c r="D66" s="77">
        <f t="shared" si="4"/>
        <v>0</v>
      </c>
      <c r="E66" s="77">
        <f t="shared" si="5"/>
        <v>0</v>
      </c>
      <c r="F66" s="81">
        <f>SUMIF('1月'!$C$4:$C$10000,$B66,'1月'!$J$4:$J$10000)</f>
        <v>0</v>
      </c>
      <c r="G66" s="79">
        <f>SUMPRODUCT((借支明细表!$F$3:$F$10000=$B66)*(借支明细表!$D$3:$D$10000=F$2)*借支明细表!$H$3:$H$10000)</f>
        <v>0</v>
      </c>
      <c r="H66" s="80">
        <f>SUMIF('1月'!$C$4:$C$10000,$B66,'1月'!$L$4:$L$10000)</f>
        <v>0</v>
      </c>
      <c r="I66" s="81">
        <f>SUMIF('2月'!$C$4:$C$10000,$B66,'2月'!$J$4:$J$10000)</f>
        <v>0</v>
      </c>
      <c r="J66" s="79">
        <f>SUMPRODUCT((借支明细表!$F$3:$F$10000=$B66)*(借支明细表!$D$3:$D$10000=I$2)*借支明细表!$H$3:$H$10000)</f>
        <v>0</v>
      </c>
      <c r="K66" s="80">
        <f>SUMIF('2月'!$C$4:$C$10000,$B66,'2月'!$L$4:$L$10000)</f>
        <v>0</v>
      </c>
      <c r="L66" s="81">
        <f>SUMIF('3月'!$C$4:$C$10000,$B66,'3月'!$J$4:$J$10000)</f>
        <v>0</v>
      </c>
      <c r="M66" s="79">
        <f>SUMPRODUCT((借支明细表!$F$3:$F$10000=$B66)*(借支明细表!$D$3:$D$10000=L$2)*借支明细表!$H$3:$H$10000)</f>
        <v>0</v>
      </c>
      <c r="N66" s="80">
        <f>SUMIF('3月'!$C$4:$C$10000,$B66,'3月'!$L$4:$L$10000)</f>
        <v>0</v>
      </c>
      <c r="O66" s="81">
        <f>SUMIF('4月'!$C$4:$C$10000,$B66,'4月'!$J$4:$J$10000)</f>
        <v>0</v>
      </c>
      <c r="P66" s="79">
        <f>SUMPRODUCT((借支明细表!$F$3:$F$10000=$B66)*(借支明细表!$D$3:$D$10000=O$2)*借支明细表!$H$3:$H$10000)</f>
        <v>0</v>
      </c>
      <c r="Q66" s="80">
        <f>SUMIF('4月'!$C$4:$C$10000,$B66,'4月'!$L$4:$L$10000)</f>
        <v>0</v>
      </c>
      <c r="R66" s="81">
        <f>SUMIF('5月'!$C$4:$C$10000,$B66,'5月'!$J$4:$J$10000)</f>
        <v>0</v>
      </c>
      <c r="S66" s="79">
        <f>SUMPRODUCT((借支明细表!$F$3:$F$10000=$B66)*(借支明细表!$D$3:$D$10000=R$2)*借支明细表!$H$3:$H$10000)</f>
        <v>0</v>
      </c>
      <c r="T66" s="80">
        <f>SUMIF('5月'!$C$4:$C$10000,$B66,'5月'!$L$4:$L$10000)</f>
        <v>0</v>
      </c>
      <c r="U66" s="81">
        <f>SUMIF('6月'!$C$4:$C$10000,$B66,'6月'!$J$4:$J$10000)</f>
        <v>0</v>
      </c>
      <c r="V66" s="79">
        <f>SUMPRODUCT((借支明细表!$F$3:$F$10000=$B66)*(借支明细表!$D$3:$D$10000=U$2)*借支明细表!$H$3:$H$10000)</f>
        <v>0</v>
      </c>
      <c r="W66" s="80">
        <f>SUMIF('6月'!$C$4:$C$10000,$B66,'6月'!$L$4:$L$10000)</f>
        <v>0</v>
      </c>
      <c r="X66" s="81">
        <f>SUMIF('7月'!$C$4:$C$10000,$B66,'7月'!$J$4:$J$10000)</f>
        <v>0</v>
      </c>
      <c r="Y66" s="79">
        <f>SUMPRODUCT((借支明细表!$F$3:$F$10000=$B66)*(借支明细表!$D$3:$D$10000=X$2)*借支明细表!$H$3:$H$10000)</f>
        <v>0</v>
      </c>
      <c r="Z66" s="80">
        <f>SUMIF('7月'!$C$4:$C$10000,$B66,'7月'!$L$4:$L$10000)</f>
        <v>0</v>
      </c>
      <c r="AA66" s="81">
        <f>SUMIF('8月'!$C$4:$C$10000,$B66,'8月'!$J$4:$J$10000)</f>
        <v>0</v>
      </c>
      <c r="AB66" s="79">
        <f>SUMPRODUCT((借支明细表!$F$3:$F$10000=$B66)*(借支明细表!$D$3:$D$10000=AA$2)*借支明细表!$H$3:$H$10000)</f>
        <v>0</v>
      </c>
      <c r="AC66" s="80">
        <f>SUMIF('8月'!$C$4:$C$10000,$B66,'8月'!$L$4:$L$10000)</f>
        <v>0</v>
      </c>
      <c r="AD66" s="81">
        <f>SUMIF('9月'!$C$4:$C$10000,$B66,'9月'!$J$4:$J$10000)</f>
        <v>0</v>
      </c>
      <c r="AE66" s="79">
        <f>SUMPRODUCT((借支明细表!$F$3:$F$10000=$B66)*(借支明细表!$D$3:$D$10000=AD$2)*借支明细表!$H$3:$H$10000)</f>
        <v>0</v>
      </c>
      <c r="AF66" s="80">
        <f>SUMIF('9月'!$C$4:$C$10000,$B66,'9月'!$L$4:$L$10000)</f>
        <v>0</v>
      </c>
      <c r="AG66" s="81">
        <f>SUMIF('10月'!$C$4:$C$10000,$B66,'10月'!$J$4:$J$10000)</f>
        <v>0</v>
      </c>
      <c r="AH66" s="79">
        <f>SUMPRODUCT((借支明细表!$F$3:$F$10000=$B66)*(借支明细表!$D$3:$D$10000=AG$2)*借支明细表!$H$3:$H$10000)</f>
        <v>0</v>
      </c>
      <c r="AI66" s="80">
        <f>SUMIF('10月'!$C$4:$C$10000,$B66,'10月'!$L$4:$L$10000)</f>
        <v>0</v>
      </c>
      <c r="AJ66" s="81">
        <f>SUMIF('11月'!$C$4:$C$10000,$B66,'11月'!$J$4:$J$10000)</f>
        <v>0</v>
      </c>
      <c r="AK66" s="79">
        <f>SUMPRODUCT((借支明细表!$F$3:$F$10000=$B66)*(借支明细表!$D$3:$D$10000=AJ$2)*借支明细表!$H$3:$H$10000)</f>
        <v>0</v>
      </c>
      <c r="AL66" s="80">
        <f>SUMIF('11月'!$C$4:$C$10000,$B66,'11月'!$L$4:$L$10000)</f>
        <v>0</v>
      </c>
      <c r="AM66" s="81">
        <f>SUMIF('12月'!$C$4:$C$10000,$B66,'12月'!$J$4:$J$10000)</f>
        <v>0</v>
      </c>
      <c r="AN66" s="79">
        <f>SUMPRODUCT((借支明细表!$F$3:$F$10000=$B66)*(借支明细表!$D$3:$D$10000=AM$2)*借支明细表!$H$3:$H$10000)</f>
        <v>0</v>
      </c>
      <c r="AO66" s="80">
        <f>SUMIF('12月'!$C$4:$C$10000,$B66,'12月'!$L$4:$L$10000)</f>
        <v>0</v>
      </c>
    </row>
    <row r="67" customHeight="1" spans="1:41">
      <c r="A67" s="37"/>
      <c r="B67" s="76" t="str">
        <f>IF(员工信息表!B66="","",员工信息表!B66)</f>
        <v/>
      </c>
      <c r="C67" s="77">
        <f t="shared" si="3"/>
        <v>0</v>
      </c>
      <c r="D67" s="77">
        <f t="shared" si="4"/>
        <v>0</v>
      </c>
      <c r="E67" s="77">
        <f t="shared" si="5"/>
        <v>0</v>
      </c>
      <c r="F67" s="81">
        <f>SUMIF('1月'!$C$4:$C$10000,$B67,'1月'!$J$4:$J$10000)</f>
        <v>0</v>
      </c>
      <c r="G67" s="79">
        <f>SUMPRODUCT((借支明细表!$F$3:$F$10000=$B67)*(借支明细表!$D$3:$D$10000=F$2)*借支明细表!$H$3:$H$10000)</f>
        <v>0</v>
      </c>
      <c r="H67" s="80">
        <f>SUMIF('1月'!$C$4:$C$10000,$B67,'1月'!$L$4:$L$10000)</f>
        <v>0</v>
      </c>
      <c r="I67" s="81">
        <f>SUMIF('2月'!$C$4:$C$10000,$B67,'2月'!$J$4:$J$10000)</f>
        <v>0</v>
      </c>
      <c r="J67" s="79">
        <f>SUMPRODUCT((借支明细表!$F$3:$F$10000=$B67)*(借支明细表!$D$3:$D$10000=I$2)*借支明细表!$H$3:$H$10000)</f>
        <v>0</v>
      </c>
      <c r="K67" s="80">
        <f>SUMIF('2月'!$C$4:$C$10000,$B67,'2月'!$L$4:$L$10000)</f>
        <v>0</v>
      </c>
      <c r="L67" s="81">
        <f>SUMIF('3月'!$C$4:$C$10000,$B67,'3月'!$J$4:$J$10000)</f>
        <v>0</v>
      </c>
      <c r="M67" s="79">
        <f>SUMPRODUCT((借支明细表!$F$3:$F$10000=$B67)*(借支明细表!$D$3:$D$10000=L$2)*借支明细表!$H$3:$H$10000)</f>
        <v>0</v>
      </c>
      <c r="N67" s="80">
        <f>SUMIF('3月'!$C$4:$C$10000,$B67,'3月'!$L$4:$L$10000)</f>
        <v>0</v>
      </c>
      <c r="O67" s="81">
        <f>SUMIF('4月'!$C$4:$C$10000,$B67,'4月'!$J$4:$J$10000)</f>
        <v>0</v>
      </c>
      <c r="P67" s="79">
        <f>SUMPRODUCT((借支明细表!$F$3:$F$10000=$B67)*(借支明细表!$D$3:$D$10000=O$2)*借支明细表!$H$3:$H$10000)</f>
        <v>0</v>
      </c>
      <c r="Q67" s="80">
        <f>SUMIF('4月'!$C$4:$C$10000,$B67,'4月'!$L$4:$L$10000)</f>
        <v>0</v>
      </c>
      <c r="R67" s="81">
        <f>SUMIF('5月'!$C$4:$C$10000,$B67,'5月'!$J$4:$J$10000)</f>
        <v>0</v>
      </c>
      <c r="S67" s="79">
        <f>SUMPRODUCT((借支明细表!$F$3:$F$10000=$B67)*(借支明细表!$D$3:$D$10000=R$2)*借支明细表!$H$3:$H$10000)</f>
        <v>0</v>
      </c>
      <c r="T67" s="80">
        <f>SUMIF('5月'!$C$4:$C$10000,$B67,'5月'!$L$4:$L$10000)</f>
        <v>0</v>
      </c>
      <c r="U67" s="81">
        <f>SUMIF('6月'!$C$4:$C$10000,$B67,'6月'!$J$4:$J$10000)</f>
        <v>0</v>
      </c>
      <c r="V67" s="79">
        <f>SUMPRODUCT((借支明细表!$F$3:$F$10000=$B67)*(借支明细表!$D$3:$D$10000=U$2)*借支明细表!$H$3:$H$10000)</f>
        <v>0</v>
      </c>
      <c r="W67" s="80">
        <f>SUMIF('6月'!$C$4:$C$10000,$B67,'6月'!$L$4:$L$10000)</f>
        <v>0</v>
      </c>
      <c r="X67" s="81">
        <f>SUMIF('7月'!$C$4:$C$10000,$B67,'7月'!$J$4:$J$10000)</f>
        <v>0</v>
      </c>
      <c r="Y67" s="79">
        <f>SUMPRODUCT((借支明细表!$F$3:$F$10000=$B67)*(借支明细表!$D$3:$D$10000=X$2)*借支明细表!$H$3:$H$10000)</f>
        <v>0</v>
      </c>
      <c r="Z67" s="80">
        <f>SUMIF('7月'!$C$4:$C$10000,$B67,'7月'!$L$4:$L$10000)</f>
        <v>0</v>
      </c>
      <c r="AA67" s="81">
        <f>SUMIF('8月'!$C$4:$C$10000,$B67,'8月'!$J$4:$J$10000)</f>
        <v>0</v>
      </c>
      <c r="AB67" s="79">
        <f>SUMPRODUCT((借支明细表!$F$3:$F$10000=$B67)*(借支明细表!$D$3:$D$10000=AA$2)*借支明细表!$H$3:$H$10000)</f>
        <v>0</v>
      </c>
      <c r="AC67" s="80">
        <f>SUMIF('8月'!$C$4:$C$10000,$B67,'8月'!$L$4:$L$10000)</f>
        <v>0</v>
      </c>
      <c r="AD67" s="81">
        <f>SUMIF('9月'!$C$4:$C$10000,$B67,'9月'!$J$4:$J$10000)</f>
        <v>0</v>
      </c>
      <c r="AE67" s="79">
        <f>SUMPRODUCT((借支明细表!$F$3:$F$10000=$B67)*(借支明细表!$D$3:$D$10000=AD$2)*借支明细表!$H$3:$H$10000)</f>
        <v>0</v>
      </c>
      <c r="AF67" s="80">
        <f>SUMIF('9月'!$C$4:$C$10000,$B67,'9月'!$L$4:$L$10000)</f>
        <v>0</v>
      </c>
      <c r="AG67" s="81">
        <f>SUMIF('10月'!$C$4:$C$10000,$B67,'10月'!$J$4:$J$10000)</f>
        <v>0</v>
      </c>
      <c r="AH67" s="79">
        <f>SUMPRODUCT((借支明细表!$F$3:$F$10000=$B67)*(借支明细表!$D$3:$D$10000=AG$2)*借支明细表!$H$3:$H$10000)</f>
        <v>0</v>
      </c>
      <c r="AI67" s="80">
        <f>SUMIF('10月'!$C$4:$C$10000,$B67,'10月'!$L$4:$L$10000)</f>
        <v>0</v>
      </c>
      <c r="AJ67" s="81">
        <f>SUMIF('11月'!$C$4:$C$10000,$B67,'11月'!$J$4:$J$10000)</f>
        <v>0</v>
      </c>
      <c r="AK67" s="79">
        <f>SUMPRODUCT((借支明细表!$F$3:$F$10000=$B67)*(借支明细表!$D$3:$D$10000=AJ$2)*借支明细表!$H$3:$H$10000)</f>
        <v>0</v>
      </c>
      <c r="AL67" s="80">
        <f>SUMIF('11月'!$C$4:$C$10000,$B67,'11月'!$L$4:$L$10000)</f>
        <v>0</v>
      </c>
      <c r="AM67" s="81">
        <f>SUMIF('12月'!$C$4:$C$10000,$B67,'12月'!$J$4:$J$10000)</f>
        <v>0</v>
      </c>
      <c r="AN67" s="79">
        <f>SUMPRODUCT((借支明细表!$F$3:$F$10000=$B67)*(借支明细表!$D$3:$D$10000=AM$2)*借支明细表!$H$3:$H$10000)</f>
        <v>0</v>
      </c>
      <c r="AO67" s="80">
        <f>SUMIF('12月'!$C$4:$C$10000,$B67,'12月'!$L$4:$L$10000)</f>
        <v>0</v>
      </c>
    </row>
    <row r="68" customHeight="1" spans="1:41">
      <c r="A68" s="37"/>
      <c r="B68" s="76" t="str">
        <f>IF(员工信息表!B67="","",员工信息表!B67)</f>
        <v/>
      </c>
      <c r="C68" s="77">
        <f t="shared" si="3"/>
        <v>0</v>
      </c>
      <c r="D68" s="77">
        <f t="shared" si="4"/>
        <v>0</v>
      </c>
      <c r="E68" s="77">
        <f t="shared" si="5"/>
        <v>0</v>
      </c>
      <c r="F68" s="81">
        <f>SUMIF('1月'!$C$4:$C$10000,$B68,'1月'!$J$4:$J$10000)</f>
        <v>0</v>
      </c>
      <c r="G68" s="79">
        <f>SUMPRODUCT((借支明细表!$F$3:$F$10000=$B68)*(借支明细表!$D$3:$D$10000=F$2)*借支明细表!$H$3:$H$10000)</f>
        <v>0</v>
      </c>
      <c r="H68" s="80">
        <f>SUMIF('1月'!$C$4:$C$10000,$B68,'1月'!$L$4:$L$10000)</f>
        <v>0</v>
      </c>
      <c r="I68" s="81">
        <f>SUMIF('2月'!$C$4:$C$10000,$B68,'2月'!$J$4:$J$10000)</f>
        <v>0</v>
      </c>
      <c r="J68" s="79">
        <f>SUMPRODUCT((借支明细表!$F$3:$F$10000=$B68)*(借支明细表!$D$3:$D$10000=I$2)*借支明细表!$H$3:$H$10000)</f>
        <v>0</v>
      </c>
      <c r="K68" s="80">
        <f>SUMIF('2月'!$C$4:$C$10000,$B68,'2月'!$L$4:$L$10000)</f>
        <v>0</v>
      </c>
      <c r="L68" s="81">
        <f>SUMIF('3月'!$C$4:$C$10000,$B68,'3月'!$J$4:$J$10000)</f>
        <v>0</v>
      </c>
      <c r="M68" s="79">
        <f>SUMPRODUCT((借支明细表!$F$3:$F$10000=$B68)*(借支明细表!$D$3:$D$10000=L$2)*借支明细表!$H$3:$H$10000)</f>
        <v>0</v>
      </c>
      <c r="N68" s="80">
        <f>SUMIF('3月'!$C$4:$C$10000,$B68,'3月'!$L$4:$L$10000)</f>
        <v>0</v>
      </c>
      <c r="O68" s="81">
        <f>SUMIF('4月'!$C$4:$C$10000,$B68,'4月'!$J$4:$J$10000)</f>
        <v>0</v>
      </c>
      <c r="P68" s="79">
        <f>SUMPRODUCT((借支明细表!$F$3:$F$10000=$B68)*(借支明细表!$D$3:$D$10000=O$2)*借支明细表!$H$3:$H$10000)</f>
        <v>0</v>
      </c>
      <c r="Q68" s="80">
        <f>SUMIF('4月'!$C$4:$C$10000,$B68,'4月'!$L$4:$L$10000)</f>
        <v>0</v>
      </c>
      <c r="R68" s="81">
        <f>SUMIF('5月'!$C$4:$C$10000,$B68,'5月'!$J$4:$J$10000)</f>
        <v>0</v>
      </c>
      <c r="S68" s="79">
        <f>SUMPRODUCT((借支明细表!$F$3:$F$10000=$B68)*(借支明细表!$D$3:$D$10000=R$2)*借支明细表!$H$3:$H$10000)</f>
        <v>0</v>
      </c>
      <c r="T68" s="80">
        <f>SUMIF('5月'!$C$4:$C$10000,$B68,'5月'!$L$4:$L$10000)</f>
        <v>0</v>
      </c>
      <c r="U68" s="81">
        <f>SUMIF('6月'!$C$4:$C$10000,$B68,'6月'!$J$4:$J$10000)</f>
        <v>0</v>
      </c>
      <c r="V68" s="79">
        <f>SUMPRODUCT((借支明细表!$F$3:$F$10000=$B68)*(借支明细表!$D$3:$D$10000=U$2)*借支明细表!$H$3:$H$10000)</f>
        <v>0</v>
      </c>
      <c r="W68" s="80">
        <f>SUMIF('6月'!$C$4:$C$10000,$B68,'6月'!$L$4:$L$10000)</f>
        <v>0</v>
      </c>
      <c r="X68" s="81">
        <f>SUMIF('7月'!$C$4:$C$10000,$B68,'7月'!$J$4:$J$10000)</f>
        <v>0</v>
      </c>
      <c r="Y68" s="79">
        <f>SUMPRODUCT((借支明细表!$F$3:$F$10000=$B68)*(借支明细表!$D$3:$D$10000=X$2)*借支明细表!$H$3:$H$10000)</f>
        <v>0</v>
      </c>
      <c r="Z68" s="80">
        <f>SUMIF('7月'!$C$4:$C$10000,$B68,'7月'!$L$4:$L$10000)</f>
        <v>0</v>
      </c>
      <c r="AA68" s="81">
        <f>SUMIF('8月'!$C$4:$C$10000,$B68,'8月'!$J$4:$J$10000)</f>
        <v>0</v>
      </c>
      <c r="AB68" s="79">
        <f>SUMPRODUCT((借支明细表!$F$3:$F$10000=$B68)*(借支明细表!$D$3:$D$10000=AA$2)*借支明细表!$H$3:$H$10000)</f>
        <v>0</v>
      </c>
      <c r="AC68" s="80">
        <f>SUMIF('8月'!$C$4:$C$10000,$B68,'8月'!$L$4:$L$10000)</f>
        <v>0</v>
      </c>
      <c r="AD68" s="81">
        <f>SUMIF('9月'!$C$4:$C$10000,$B68,'9月'!$J$4:$J$10000)</f>
        <v>0</v>
      </c>
      <c r="AE68" s="79">
        <f>SUMPRODUCT((借支明细表!$F$3:$F$10000=$B68)*(借支明细表!$D$3:$D$10000=AD$2)*借支明细表!$H$3:$H$10000)</f>
        <v>0</v>
      </c>
      <c r="AF68" s="80">
        <f>SUMIF('9月'!$C$4:$C$10000,$B68,'9月'!$L$4:$L$10000)</f>
        <v>0</v>
      </c>
      <c r="AG68" s="81">
        <f>SUMIF('10月'!$C$4:$C$10000,$B68,'10月'!$J$4:$J$10000)</f>
        <v>0</v>
      </c>
      <c r="AH68" s="79">
        <f>SUMPRODUCT((借支明细表!$F$3:$F$10000=$B68)*(借支明细表!$D$3:$D$10000=AG$2)*借支明细表!$H$3:$H$10000)</f>
        <v>0</v>
      </c>
      <c r="AI68" s="80">
        <f>SUMIF('10月'!$C$4:$C$10000,$B68,'10月'!$L$4:$L$10000)</f>
        <v>0</v>
      </c>
      <c r="AJ68" s="81">
        <f>SUMIF('11月'!$C$4:$C$10000,$B68,'11月'!$J$4:$J$10000)</f>
        <v>0</v>
      </c>
      <c r="AK68" s="79">
        <f>SUMPRODUCT((借支明细表!$F$3:$F$10000=$B68)*(借支明细表!$D$3:$D$10000=AJ$2)*借支明细表!$H$3:$H$10000)</f>
        <v>0</v>
      </c>
      <c r="AL68" s="80">
        <f>SUMIF('11月'!$C$4:$C$10000,$B68,'11月'!$L$4:$L$10000)</f>
        <v>0</v>
      </c>
      <c r="AM68" s="81">
        <f>SUMIF('12月'!$C$4:$C$10000,$B68,'12月'!$J$4:$J$10000)</f>
        <v>0</v>
      </c>
      <c r="AN68" s="79">
        <f>SUMPRODUCT((借支明细表!$F$3:$F$10000=$B68)*(借支明细表!$D$3:$D$10000=AM$2)*借支明细表!$H$3:$H$10000)</f>
        <v>0</v>
      </c>
      <c r="AO68" s="80">
        <f>SUMIF('12月'!$C$4:$C$10000,$B68,'12月'!$L$4:$L$10000)</f>
        <v>0</v>
      </c>
    </row>
    <row r="69" customHeight="1" spans="1:41">
      <c r="A69" s="37"/>
      <c r="B69" s="76" t="str">
        <f>IF(员工信息表!B68="","",员工信息表!B68)</f>
        <v/>
      </c>
      <c r="C69" s="77">
        <f t="shared" si="3"/>
        <v>0</v>
      </c>
      <c r="D69" s="77">
        <f t="shared" si="4"/>
        <v>0</v>
      </c>
      <c r="E69" s="77">
        <f t="shared" si="5"/>
        <v>0</v>
      </c>
      <c r="F69" s="81">
        <f>SUMIF('1月'!$C$4:$C$10000,$B69,'1月'!$J$4:$J$10000)</f>
        <v>0</v>
      </c>
      <c r="G69" s="79">
        <f>SUMPRODUCT((借支明细表!$F$3:$F$10000=$B69)*(借支明细表!$D$3:$D$10000=F$2)*借支明细表!$H$3:$H$10000)</f>
        <v>0</v>
      </c>
      <c r="H69" s="80">
        <f>SUMIF('1月'!$C$4:$C$10000,$B69,'1月'!$L$4:$L$10000)</f>
        <v>0</v>
      </c>
      <c r="I69" s="81">
        <f>SUMIF('2月'!$C$4:$C$10000,$B69,'2月'!$J$4:$J$10000)</f>
        <v>0</v>
      </c>
      <c r="J69" s="79">
        <f>SUMPRODUCT((借支明细表!$F$3:$F$10000=$B69)*(借支明细表!$D$3:$D$10000=I$2)*借支明细表!$H$3:$H$10000)</f>
        <v>0</v>
      </c>
      <c r="K69" s="80">
        <f>SUMIF('2月'!$C$4:$C$10000,$B69,'2月'!$L$4:$L$10000)</f>
        <v>0</v>
      </c>
      <c r="L69" s="81">
        <f>SUMIF('3月'!$C$4:$C$10000,$B69,'3月'!$J$4:$J$10000)</f>
        <v>0</v>
      </c>
      <c r="M69" s="79">
        <f>SUMPRODUCT((借支明细表!$F$3:$F$10000=$B69)*(借支明细表!$D$3:$D$10000=L$2)*借支明细表!$H$3:$H$10000)</f>
        <v>0</v>
      </c>
      <c r="N69" s="80">
        <f>SUMIF('3月'!$C$4:$C$10000,$B69,'3月'!$L$4:$L$10000)</f>
        <v>0</v>
      </c>
      <c r="O69" s="81">
        <f>SUMIF('4月'!$C$4:$C$10000,$B69,'4月'!$J$4:$J$10000)</f>
        <v>0</v>
      </c>
      <c r="P69" s="79">
        <f>SUMPRODUCT((借支明细表!$F$3:$F$10000=$B69)*(借支明细表!$D$3:$D$10000=O$2)*借支明细表!$H$3:$H$10000)</f>
        <v>0</v>
      </c>
      <c r="Q69" s="80">
        <f>SUMIF('4月'!$C$4:$C$10000,$B69,'4月'!$L$4:$L$10000)</f>
        <v>0</v>
      </c>
      <c r="R69" s="81">
        <f>SUMIF('5月'!$C$4:$C$10000,$B69,'5月'!$J$4:$J$10000)</f>
        <v>0</v>
      </c>
      <c r="S69" s="79">
        <f>SUMPRODUCT((借支明细表!$F$3:$F$10000=$B69)*(借支明细表!$D$3:$D$10000=R$2)*借支明细表!$H$3:$H$10000)</f>
        <v>0</v>
      </c>
      <c r="T69" s="80">
        <f>SUMIF('5月'!$C$4:$C$10000,$B69,'5月'!$L$4:$L$10000)</f>
        <v>0</v>
      </c>
      <c r="U69" s="81">
        <f>SUMIF('6月'!$C$4:$C$10000,$B69,'6月'!$J$4:$J$10000)</f>
        <v>0</v>
      </c>
      <c r="V69" s="79">
        <f>SUMPRODUCT((借支明细表!$F$3:$F$10000=$B69)*(借支明细表!$D$3:$D$10000=U$2)*借支明细表!$H$3:$H$10000)</f>
        <v>0</v>
      </c>
      <c r="W69" s="80">
        <f>SUMIF('6月'!$C$4:$C$10000,$B69,'6月'!$L$4:$L$10000)</f>
        <v>0</v>
      </c>
      <c r="X69" s="81">
        <f>SUMIF('7月'!$C$4:$C$10000,$B69,'7月'!$J$4:$J$10000)</f>
        <v>0</v>
      </c>
      <c r="Y69" s="79">
        <f>SUMPRODUCT((借支明细表!$F$3:$F$10000=$B69)*(借支明细表!$D$3:$D$10000=X$2)*借支明细表!$H$3:$H$10000)</f>
        <v>0</v>
      </c>
      <c r="Z69" s="80">
        <f>SUMIF('7月'!$C$4:$C$10000,$B69,'7月'!$L$4:$L$10000)</f>
        <v>0</v>
      </c>
      <c r="AA69" s="81">
        <f>SUMIF('8月'!$C$4:$C$10000,$B69,'8月'!$J$4:$J$10000)</f>
        <v>0</v>
      </c>
      <c r="AB69" s="79">
        <f>SUMPRODUCT((借支明细表!$F$3:$F$10000=$B69)*(借支明细表!$D$3:$D$10000=AA$2)*借支明细表!$H$3:$H$10000)</f>
        <v>0</v>
      </c>
      <c r="AC69" s="80">
        <f>SUMIF('8月'!$C$4:$C$10000,$B69,'8月'!$L$4:$L$10000)</f>
        <v>0</v>
      </c>
      <c r="AD69" s="81">
        <f>SUMIF('9月'!$C$4:$C$10000,$B69,'9月'!$J$4:$J$10000)</f>
        <v>0</v>
      </c>
      <c r="AE69" s="79">
        <f>SUMPRODUCT((借支明细表!$F$3:$F$10000=$B69)*(借支明细表!$D$3:$D$10000=AD$2)*借支明细表!$H$3:$H$10000)</f>
        <v>0</v>
      </c>
      <c r="AF69" s="80">
        <f>SUMIF('9月'!$C$4:$C$10000,$B69,'9月'!$L$4:$L$10000)</f>
        <v>0</v>
      </c>
      <c r="AG69" s="81">
        <f>SUMIF('10月'!$C$4:$C$10000,$B69,'10月'!$J$4:$J$10000)</f>
        <v>0</v>
      </c>
      <c r="AH69" s="79">
        <f>SUMPRODUCT((借支明细表!$F$3:$F$10000=$B69)*(借支明细表!$D$3:$D$10000=AG$2)*借支明细表!$H$3:$H$10000)</f>
        <v>0</v>
      </c>
      <c r="AI69" s="80">
        <f>SUMIF('10月'!$C$4:$C$10000,$B69,'10月'!$L$4:$L$10000)</f>
        <v>0</v>
      </c>
      <c r="AJ69" s="81">
        <f>SUMIF('11月'!$C$4:$C$10000,$B69,'11月'!$J$4:$J$10000)</f>
        <v>0</v>
      </c>
      <c r="AK69" s="79">
        <f>SUMPRODUCT((借支明细表!$F$3:$F$10000=$B69)*(借支明细表!$D$3:$D$10000=AJ$2)*借支明细表!$H$3:$H$10000)</f>
        <v>0</v>
      </c>
      <c r="AL69" s="80">
        <f>SUMIF('11月'!$C$4:$C$10000,$B69,'11月'!$L$4:$L$10000)</f>
        <v>0</v>
      </c>
      <c r="AM69" s="81">
        <f>SUMIF('12月'!$C$4:$C$10000,$B69,'12月'!$J$4:$J$10000)</f>
        <v>0</v>
      </c>
      <c r="AN69" s="79">
        <f>SUMPRODUCT((借支明细表!$F$3:$F$10000=$B69)*(借支明细表!$D$3:$D$10000=AM$2)*借支明细表!$H$3:$H$10000)</f>
        <v>0</v>
      </c>
      <c r="AO69" s="80">
        <f>SUMIF('12月'!$C$4:$C$10000,$B69,'12月'!$L$4:$L$10000)</f>
        <v>0</v>
      </c>
    </row>
    <row r="70" customHeight="1" spans="1:41">
      <c r="A70" s="37"/>
      <c r="B70" s="76" t="str">
        <f>IF(员工信息表!B69="","",员工信息表!B69)</f>
        <v/>
      </c>
      <c r="C70" s="77">
        <f t="shared" si="3"/>
        <v>0</v>
      </c>
      <c r="D70" s="77">
        <f t="shared" si="4"/>
        <v>0</v>
      </c>
      <c r="E70" s="77">
        <f t="shared" si="5"/>
        <v>0</v>
      </c>
      <c r="F70" s="81">
        <f>SUMIF('1月'!$C$4:$C$10000,$B70,'1月'!$J$4:$J$10000)</f>
        <v>0</v>
      </c>
      <c r="G70" s="79">
        <f>SUMPRODUCT((借支明细表!$F$3:$F$10000=$B70)*(借支明细表!$D$3:$D$10000=F$2)*借支明细表!$H$3:$H$10000)</f>
        <v>0</v>
      </c>
      <c r="H70" s="80">
        <f>SUMIF('1月'!$C$4:$C$10000,$B70,'1月'!$L$4:$L$10000)</f>
        <v>0</v>
      </c>
      <c r="I70" s="81">
        <f>SUMIF('2月'!$C$4:$C$10000,$B70,'2月'!$J$4:$J$10000)</f>
        <v>0</v>
      </c>
      <c r="J70" s="79">
        <f>SUMPRODUCT((借支明细表!$F$3:$F$10000=$B70)*(借支明细表!$D$3:$D$10000=I$2)*借支明细表!$H$3:$H$10000)</f>
        <v>0</v>
      </c>
      <c r="K70" s="80">
        <f>SUMIF('2月'!$C$4:$C$10000,$B70,'2月'!$L$4:$L$10000)</f>
        <v>0</v>
      </c>
      <c r="L70" s="81">
        <f>SUMIF('3月'!$C$4:$C$10000,$B70,'3月'!$J$4:$J$10000)</f>
        <v>0</v>
      </c>
      <c r="M70" s="79">
        <f>SUMPRODUCT((借支明细表!$F$3:$F$10000=$B70)*(借支明细表!$D$3:$D$10000=L$2)*借支明细表!$H$3:$H$10000)</f>
        <v>0</v>
      </c>
      <c r="N70" s="80">
        <f>SUMIF('3月'!$C$4:$C$10000,$B70,'3月'!$L$4:$L$10000)</f>
        <v>0</v>
      </c>
      <c r="O70" s="81">
        <f>SUMIF('4月'!$C$4:$C$10000,$B70,'4月'!$J$4:$J$10000)</f>
        <v>0</v>
      </c>
      <c r="P70" s="79">
        <f>SUMPRODUCT((借支明细表!$F$3:$F$10000=$B70)*(借支明细表!$D$3:$D$10000=O$2)*借支明细表!$H$3:$H$10000)</f>
        <v>0</v>
      </c>
      <c r="Q70" s="80">
        <f>SUMIF('4月'!$C$4:$C$10000,$B70,'4月'!$L$4:$L$10000)</f>
        <v>0</v>
      </c>
      <c r="R70" s="81">
        <f>SUMIF('5月'!$C$4:$C$10000,$B70,'5月'!$J$4:$J$10000)</f>
        <v>0</v>
      </c>
      <c r="S70" s="79">
        <f>SUMPRODUCT((借支明细表!$F$3:$F$10000=$B70)*(借支明细表!$D$3:$D$10000=R$2)*借支明细表!$H$3:$H$10000)</f>
        <v>0</v>
      </c>
      <c r="T70" s="80">
        <f>SUMIF('5月'!$C$4:$C$10000,$B70,'5月'!$L$4:$L$10000)</f>
        <v>0</v>
      </c>
      <c r="U70" s="81">
        <f>SUMIF('6月'!$C$4:$C$10000,$B70,'6月'!$J$4:$J$10000)</f>
        <v>0</v>
      </c>
      <c r="V70" s="79">
        <f>SUMPRODUCT((借支明细表!$F$3:$F$10000=$B70)*(借支明细表!$D$3:$D$10000=U$2)*借支明细表!$H$3:$H$10000)</f>
        <v>0</v>
      </c>
      <c r="W70" s="80">
        <f>SUMIF('6月'!$C$4:$C$10000,$B70,'6月'!$L$4:$L$10000)</f>
        <v>0</v>
      </c>
      <c r="X70" s="81">
        <f>SUMIF('7月'!$C$4:$C$10000,$B70,'7月'!$J$4:$J$10000)</f>
        <v>0</v>
      </c>
      <c r="Y70" s="79">
        <f>SUMPRODUCT((借支明细表!$F$3:$F$10000=$B70)*(借支明细表!$D$3:$D$10000=X$2)*借支明细表!$H$3:$H$10000)</f>
        <v>0</v>
      </c>
      <c r="Z70" s="80">
        <f>SUMIF('7月'!$C$4:$C$10000,$B70,'7月'!$L$4:$L$10000)</f>
        <v>0</v>
      </c>
      <c r="AA70" s="81">
        <f>SUMIF('8月'!$C$4:$C$10000,$B70,'8月'!$J$4:$J$10000)</f>
        <v>0</v>
      </c>
      <c r="AB70" s="79">
        <f>SUMPRODUCT((借支明细表!$F$3:$F$10000=$B70)*(借支明细表!$D$3:$D$10000=AA$2)*借支明细表!$H$3:$H$10000)</f>
        <v>0</v>
      </c>
      <c r="AC70" s="80">
        <f>SUMIF('8月'!$C$4:$C$10000,$B70,'8月'!$L$4:$L$10000)</f>
        <v>0</v>
      </c>
      <c r="AD70" s="81">
        <f>SUMIF('9月'!$C$4:$C$10000,$B70,'9月'!$J$4:$J$10000)</f>
        <v>0</v>
      </c>
      <c r="AE70" s="79">
        <f>SUMPRODUCT((借支明细表!$F$3:$F$10000=$B70)*(借支明细表!$D$3:$D$10000=AD$2)*借支明细表!$H$3:$H$10000)</f>
        <v>0</v>
      </c>
      <c r="AF70" s="80">
        <f>SUMIF('9月'!$C$4:$C$10000,$B70,'9月'!$L$4:$L$10000)</f>
        <v>0</v>
      </c>
      <c r="AG70" s="81">
        <f>SUMIF('10月'!$C$4:$C$10000,$B70,'10月'!$J$4:$J$10000)</f>
        <v>0</v>
      </c>
      <c r="AH70" s="79">
        <f>SUMPRODUCT((借支明细表!$F$3:$F$10000=$B70)*(借支明细表!$D$3:$D$10000=AG$2)*借支明细表!$H$3:$H$10000)</f>
        <v>0</v>
      </c>
      <c r="AI70" s="80">
        <f>SUMIF('10月'!$C$4:$C$10000,$B70,'10月'!$L$4:$L$10000)</f>
        <v>0</v>
      </c>
      <c r="AJ70" s="81">
        <f>SUMIF('11月'!$C$4:$C$10000,$B70,'11月'!$J$4:$J$10000)</f>
        <v>0</v>
      </c>
      <c r="AK70" s="79">
        <f>SUMPRODUCT((借支明细表!$F$3:$F$10000=$B70)*(借支明细表!$D$3:$D$10000=AJ$2)*借支明细表!$H$3:$H$10000)</f>
        <v>0</v>
      </c>
      <c r="AL70" s="80">
        <f>SUMIF('11月'!$C$4:$C$10000,$B70,'11月'!$L$4:$L$10000)</f>
        <v>0</v>
      </c>
      <c r="AM70" s="81">
        <f>SUMIF('12月'!$C$4:$C$10000,$B70,'12月'!$J$4:$J$10000)</f>
        <v>0</v>
      </c>
      <c r="AN70" s="79">
        <f>SUMPRODUCT((借支明细表!$F$3:$F$10000=$B70)*(借支明细表!$D$3:$D$10000=AM$2)*借支明细表!$H$3:$H$10000)</f>
        <v>0</v>
      </c>
      <c r="AO70" s="80">
        <f>SUMIF('12月'!$C$4:$C$10000,$B70,'12月'!$L$4:$L$10000)</f>
        <v>0</v>
      </c>
    </row>
    <row r="71" customHeight="1" spans="1:41">
      <c r="A71" s="37"/>
      <c r="B71" s="76" t="str">
        <f>IF(员工信息表!B70="","",员工信息表!B70)</f>
        <v/>
      </c>
      <c r="C71" s="77">
        <f t="shared" si="3"/>
        <v>0</v>
      </c>
      <c r="D71" s="77">
        <f t="shared" si="4"/>
        <v>0</v>
      </c>
      <c r="E71" s="77">
        <f t="shared" si="5"/>
        <v>0</v>
      </c>
      <c r="F71" s="81">
        <f>SUMIF('1月'!$C$4:$C$10000,$B71,'1月'!$J$4:$J$10000)</f>
        <v>0</v>
      </c>
      <c r="G71" s="79">
        <f>SUMPRODUCT((借支明细表!$F$3:$F$10000=$B71)*(借支明细表!$D$3:$D$10000=F$2)*借支明细表!$H$3:$H$10000)</f>
        <v>0</v>
      </c>
      <c r="H71" s="80">
        <f>SUMIF('1月'!$C$4:$C$10000,$B71,'1月'!$L$4:$L$10000)</f>
        <v>0</v>
      </c>
      <c r="I71" s="81">
        <f>SUMIF('2月'!$C$4:$C$10000,$B71,'2月'!$J$4:$J$10000)</f>
        <v>0</v>
      </c>
      <c r="J71" s="79">
        <f>SUMPRODUCT((借支明细表!$F$3:$F$10000=$B71)*(借支明细表!$D$3:$D$10000=I$2)*借支明细表!$H$3:$H$10000)</f>
        <v>0</v>
      </c>
      <c r="K71" s="80">
        <f>SUMIF('2月'!$C$4:$C$10000,$B71,'2月'!$L$4:$L$10000)</f>
        <v>0</v>
      </c>
      <c r="L71" s="81">
        <f>SUMIF('3月'!$C$4:$C$10000,$B71,'3月'!$J$4:$J$10000)</f>
        <v>0</v>
      </c>
      <c r="M71" s="79">
        <f>SUMPRODUCT((借支明细表!$F$3:$F$10000=$B71)*(借支明细表!$D$3:$D$10000=L$2)*借支明细表!$H$3:$H$10000)</f>
        <v>0</v>
      </c>
      <c r="N71" s="80">
        <f>SUMIF('3月'!$C$4:$C$10000,$B71,'3月'!$L$4:$L$10000)</f>
        <v>0</v>
      </c>
      <c r="O71" s="81">
        <f>SUMIF('4月'!$C$4:$C$10000,$B71,'4月'!$J$4:$J$10000)</f>
        <v>0</v>
      </c>
      <c r="P71" s="79">
        <f>SUMPRODUCT((借支明细表!$F$3:$F$10000=$B71)*(借支明细表!$D$3:$D$10000=O$2)*借支明细表!$H$3:$H$10000)</f>
        <v>0</v>
      </c>
      <c r="Q71" s="80">
        <f>SUMIF('4月'!$C$4:$C$10000,$B71,'4月'!$L$4:$L$10000)</f>
        <v>0</v>
      </c>
      <c r="R71" s="81">
        <f>SUMIF('5月'!$C$4:$C$10000,$B71,'5月'!$J$4:$J$10000)</f>
        <v>0</v>
      </c>
      <c r="S71" s="79">
        <f>SUMPRODUCT((借支明细表!$F$3:$F$10000=$B71)*(借支明细表!$D$3:$D$10000=R$2)*借支明细表!$H$3:$H$10000)</f>
        <v>0</v>
      </c>
      <c r="T71" s="80">
        <f>SUMIF('5月'!$C$4:$C$10000,$B71,'5月'!$L$4:$L$10000)</f>
        <v>0</v>
      </c>
      <c r="U71" s="81">
        <f>SUMIF('6月'!$C$4:$C$10000,$B71,'6月'!$J$4:$J$10000)</f>
        <v>0</v>
      </c>
      <c r="V71" s="79">
        <f>SUMPRODUCT((借支明细表!$F$3:$F$10000=$B71)*(借支明细表!$D$3:$D$10000=U$2)*借支明细表!$H$3:$H$10000)</f>
        <v>0</v>
      </c>
      <c r="W71" s="80">
        <f>SUMIF('6月'!$C$4:$C$10000,$B71,'6月'!$L$4:$L$10000)</f>
        <v>0</v>
      </c>
      <c r="X71" s="81">
        <f>SUMIF('7月'!$C$4:$C$10000,$B71,'7月'!$J$4:$J$10000)</f>
        <v>0</v>
      </c>
      <c r="Y71" s="79">
        <f>SUMPRODUCT((借支明细表!$F$3:$F$10000=$B71)*(借支明细表!$D$3:$D$10000=X$2)*借支明细表!$H$3:$H$10000)</f>
        <v>0</v>
      </c>
      <c r="Z71" s="80">
        <f>SUMIF('7月'!$C$4:$C$10000,$B71,'7月'!$L$4:$L$10000)</f>
        <v>0</v>
      </c>
      <c r="AA71" s="81">
        <f>SUMIF('8月'!$C$4:$C$10000,$B71,'8月'!$J$4:$J$10000)</f>
        <v>0</v>
      </c>
      <c r="AB71" s="79">
        <f>SUMPRODUCT((借支明细表!$F$3:$F$10000=$B71)*(借支明细表!$D$3:$D$10000=AA$2)*借支明细表!$H$3:$H$10000)</f>
        <v>0</v>
      </c>
      <c r="AC71" s="80">
        <f>SUMIF('8月'!$C$4:$C$10000,$B71,'8月'!$L$4:$L$10000)</f>
        <v>0</v>
      </c>
      <c r="AD71" s="81">
        <f>SUMIF('9月'!$C$4:$C$10000,$B71,'9月'!$J$4:$J$10000)</f>
        <v>0</v>
      </c>
      <c r="AE71" s="79">
        <f>SUMPRODUCT((借支明细表!$F$3:$F$10000=$B71)*(借支明细表!$D$3:$D$10000=AD$2)*借支明细表!$H$3:$H$10000)</f>
        <v>0</v>
      </c>
      <c r="AF71" s="80">
        <f>SUMIF('9月'!$C$4:$C$10000,$B71,'9月'!$L$4:$L$10000)</f>
        <v>0</v>
      </c>
      <c r="AG71" s="81">
        <f>SUMIF('10月'!$C$4:$C$10000,$B71,'10月'!$J$4:$J$10000)</f>
        <v>0</v>
      </c>
      <c r="AH71" s="79">
        <f>SUMPRODUCT((借支明细表!$F$3:$F$10000=$B71)*(借支明细表!$D$3:$D$10000=AG$2)*借支明细表!$H$3:$H$10000)</f>
        <v>0</v>
      </c>
      <c r="AI71" s="80">
        <f>SUMIF('10月'!$C$4:$C$10000,$B71,'10月'!$L$4:$L$10000)</f>
        <v>0</v>
      </c>
      <c r="AJ71" s="81">
        <f>SUMIF('11月'!$C$4:$C$10000,$B71,'11月'!$J$4:$J$10000)</f>
        <v>0</v>
      </c>
      <c r="AK71" s="79">
        <f>SUMPRODUCT((借支明细表!$F$3:$F$10000=$B71)*(借支明细表!$D$3:$D$10000=AJ$2)*借支明细表!$H$3:$H$10000)</f>
        <v>0</v>
      </c>
      <c r="AL71" s="80">
        <f>SUMIF('11月'!$C$4:$C$10000,$B71,'11月'!$L$4:$L$10000)</f>
        <v>0</v>
      </c>
      <c r="AM71" s="81">
        <f>SUMIF('12月'!$C$4:$C$10000,$B71,'12月'!$J$4:$J$10000)</f>
        <v>0</v>
      </c>
      <c r="AN71" s="79">
        <f>SUMPRODUCT((借支明细表!$F$3:$F$10000=$B71)*(借支明细表!$D$3:$D$10000=AM$2)*借支明细表!$H$3:$H$10000)</f>
        <v>0</v>
      </c>
      <c r="AO71" s="80">
        <f>SUMIF('12月'!$C$4:$C$10000,$B71,'12月'!$L$4:$L$10000)</f>
        <v>0</v>
      </c>
    </row>
    <row r="72" customHeight="1" spans="1:41">
      <c r="A72" s="37"/>
      <c r="B72" s="76" t="str">
        <f>IF(员工信息表!B71="","",员工信息表!B71)</f>
        <v/>
      </c>
      <c r="C72" s="77">
        <f t="shared" si="3"/>
        <v>0</v>
      </c>
      <c r="D72" s="77">
        <f t="shared" si="4"/>
        <v>0</v>
      </c>
      <c r="E72" s="77">
        <f t="shared" si="5"/>
        <v>0</v>
      </c>
      <c r="F72" s="81">
        <f>SUMIF('1月'!$C$4:$C$10000,$B72,'1月'!$J$4:$J$10000)</f>
        <v>0</v>
      </c>
      <c r="G72" s="79">
        <f>SUMPRODUCT((借支明细表!$F$3:$F$10000=$B72)*(借支明细表!$D$3:$D$10000=F$2)*借支明细表!$H$3:$H$10000)</f>
        <v>0</v>
      </c>
      <c r="H72" s="80">
        <f>SUMIF('1月'!$C$4:$C$10000,$B72,'1月'!$L$4:$L$10000)</f>
        <v>0</v>
      </c>
      <c r="I72" s="81">
        <f>SUMIF('2月'!$C$4:$C$10000,$B72,'2月'!$J$4:$J$10000)</f>
        <v>0</v>
      </c>
      <c r="J72" s="79">
        <f>SUMPRODUCT((借支明细表!$F$3:$F$10000=$B72)*(借支明细表!$D$3:$D$10000=I$2)*借支明细表!$H$3:$H$10000)</f>
        <v>0</v>
      </c>
      <c r="K72" s="80">
        <f>SUMIF('2月'!$C$4:$C$10000,$B72,'2月'!$L$4:$L$10000)</f>
        <v>0</v>
      </c>
      <c r="L72" s="81">
        <f>SUMIF('3月'!$C$4:$C$10000,$B72,'3月'!$J$4:$J$10000)</f>
        <v>0</v>
      </c>
      <c r="M72" s="79">
        <f>SUMPRODUCT((借支明细表!$F$3:$F$10000=$B72)*(借支明细表!$D$3:$D$10000=L$2)*借支明细表!$H$3:$H$10000)</f>
        <v>0</v>
      </c>
      <c r="N72" s="80">
        <f>SUMIF('3月'!$C$4:$C$10000,$B72,'3月'!$L$4:$L$10000)</f>
        <v>0</v>
      </c>
      <c r="O72" s="81">
        <f>SUMIF('4月'!$C$4:$C$10000,$B72,'4月'!$J$4:$J$10000)</f>
        <v>0</v>
      </c>
      <c r="P72" s="79">
        <f>SUMPRODUCT((借支明细表!$F$3:$F$10000=$B72)*(借支明细表!$D$3:$D$10000=O$2)*借支明细表!$H$3:$H$10000)</f>
        <v>0</v>
      </c>
      <c r="Q72" s="80">
        <f>SUMIF('4月'!$C$4:$C$10000,$B72,'4月'!$L$4:$L$10000)</f>
        <v>0</v>
      </c>
      <c r="R72" s="81">
        <f>SUMIF('5月'!$C$4:$C$10000,$B72,'5月'!$J$4:$J$10000)</f>
        <v>0</v>
      </c>
      <c r="S72" s="79">
        <f>SUMPRODUCT((借支明细表!$F$3:$F$10000=$B72)*(借支明细表!$D$3:$D$10000=R$2)*借支明细表!$H$3:$H$10000)</f>
        <v>0</v>
      </c>
      <c r="T72" s="80">
        <f>SUMIF('5月'!$C$4:$C$10000,$B72,'5月'!$L$4:$L$10000)</f>
        <v>0</v>
      </c>
      <c r="U72" s="81">
        <f>SUMIF('6月'!$C$4:$C$10000,$B72,'6月'!$J$4:$J$10000)</f>
        <v>0</v>
      </c>
      <c r="V72" s="79">
        <f>SUMPRODUCT((借支明细表!$F$3:$F$10000=$B72)*(借支明细表!$D$3:$D$10000=U$2)*借支明细表!$H$3:$H$10000)</f>
        <v>0</v>
      </c>
      <c r="W72" s="80">
        <f>SUMIF('6月'!$C$4:$C$10000,$B72,'6月'!$L$4:$L$10000)</f>
        <v>0</v>
      </c>
      <c r="X72" s="81">
        <f>SUMIF('7月'!$C$4:$C$10000,$B72,'7月'!$J$4:$J$10000)</f>
        <v>0</v>
      </c>
      <c r="Y72" s="79">
        <f>SUMPRODUCT((借支明细表!$F$3:$F$10000=$B72)*(借支明细表!$D$3:$D$10000=X$2)*借支明细表!$H$3:$H$10000)</f>
        <v>0</v>
      </c>
      <c r="Z72" s="80">
        <f>SUMIF('7月'!$C$4:$C$10000,$B72,'7月'!$L$4:$L$10000)</f>
        <v>0</v>
      </c>
      <c r="AA72" s="81">
        <f>SUMIF('8月'!$C$4:$C$10000,$B72,'8月'!$J$4:$J$10000)</f>
        <v>0</v>
      </c>
      <c r="AB72" s="79">
        <f>SUMPRODUCT((借支明细表!$F$3:$F$10000=$B72)*(借支明细表!$D$3:$D$10000=AA$2)*借支明细表!$H$3:$H$10000)</f>
        <v>0</v>
      </c>
      <c r="AC72" s="80">
        <f>SUMIF('8月'!$C$4:$C$10000,$B72,'8月'!$L$4:$L$10000)</f>
        <v>0</v>
      </c>
      <c r="AD72" s="81">
        <f>SUMIF('9月'!$C$4:$C$10000,$B72,'9月'!$J$4:$J$10000)</f>
        <v>0</v>
      </c>
      <c r="AE72" s="79">
        <f>SUMPRODUCT((借支明细表!$F$3:$F$10000=$B72)*(借支明细表!$D$3:$D$10000=AD$2)*借支明细表!$H$3:$H$10000)</f>
        <v>0</v>
      </c>
      <c r="AF72" s="80">
        <f>SUMIF('9月'!$C$4:$C$10000,$B72,'9月'!$L$4:$L$10000)</f>
        <v>0</v>
      </c>
      <c r="AG72" s="81">
        <f>SUMIF('10月'!$C$4:$C$10000,$B72,'10月'!$J$4:$J$10000)</f>
        <v>0</v>
      </c>
      <c r="AH72" s="79">
        <f>SUMPRODUCT((借支明细表!$F$3:$F$10000=$B72)*(借支明细表!$D$3:$D$10000=AG$2)*借支明细表!$H$3:$H$10000)</f>
        <v>0</v>
      </c>
      <c r="AI72" s="80">
        <f>SUMIF('10月'!$C$4:$C$10000,$B72,'10月'!$L$4:$L$10000)</f>
        <v>0</v>
      </c>
      <c r="AJ72" s="81">
        <f>SUMIF('11月'!$C$4:$C$10000,$B72,'11月'!$J$4:$J$10000)</f>
        <v>0</v>
      </c>
      <c r="AK72" s="79">
        <f>SUMPRODUCT((借支明细表!$F$3:$F$10000=$B72)*(借支明细表!$D$3:$D$10000=AJ$2)*借支明细表!$H$3:$H$10000)</f>
        <v>0</v>
      </c>
      <c r="AL72" s="80">
        <f>SUMIF('11月'!$C$4:$C$10000,$B72,'11月'!$L$4:$L$10000)</f>
        <v>0</v>
      </c>
      <c r="AM72" s="81">
        <f>SUMIF('12月'!$C$4:$C$10000,$B72,'12月'!$J$4:$J$10000)</f>
        <v>0</v>
      </c>
      <c r="AN72" s="79">
        <f>SUMPRODUCT((借支明细表!$F$3:$F$10000=$B72)*(借支明细表!$D$3:$D$10000=AM$2)*借支明细表!$H$3:$H$10000)</f>
        <v>0</v>
      </c>
      <c r="AO72" s="80">
        <f>SUMIF('12月'!$C$4:$C$10000,$B72,'12月'!$L$4:$L$10000)</f>
        <v>0</v>
      </c>
    </row>
    <row r="73" customHeight="1" spans="1:41">
      <c r="A73" s="37"/>
      <c r="B73" s="76" t="str">
        <f>IF(员工信息表!B72="","",员工信息表!B72)</f>
        <v/>
      </c>
      <c r="C73" s="77">
        <f t="shared" si="3"/>
        <v>0</v>
      </c>
      <c r="D73" s="77">
        <f t="shared" si="4"/>
        <v>0</v>
      </c>
      <c r="E73" s="77">
        <f t="shared" si="5"/>
        <v>0</v>
      </c>
      <c r="F73" s="81">
        <f>SUMIF('1月'!$C$4:$C$10000,$B73,'1月'!$J$4:$J$10000)</f>
        <v>0</v>
      </c>
      <c r="G73" s="79">
        <f>SUMPRODUCT((借支明细表!$F$3:$F$10000=$B73)*(借支明细表!$D$3:$D$10000=F$2)*借支明细表!$H$3:$H$10000)</f>
        <v>0</v>
      </c>
      <c r="H73" s="80">
        <f>SUMIF('1月'!$C$4:$C$10000,$B73,'1月'!$L$4:$L$10000)</f>
        <v>0</v>
      </c>
      <c r="I73" s="81">
        <f>SUMIF('2月'!$C$4:$C$10000,$B73,'2月'!$J$4:$J$10000)</f>
        <v>0</v>
      </c>
      <c r="J73" s="79">
        <f>SUMPRODUCT((借支明细表!$F$3:$F$10000=$B73)*(借支明细表!$D$3:$D$10000=I$2)*借支明细表!$H$3:$H$10000)</f>
        <v>0</v>
      </c>
      <c r="K73" s="80">
        <f>SUMIF('2月'!$C$4:$C$10000,$B73,'2月'!$L$4:$L$10000)</f>
        <v>0</v>
      </c>
      <c r="L73" s="81">
        <f>SUMIF('3月'!$C$4:$C$10000,$B73,'3月'!$J$4:$J$10000)</f>
        <v>0</v>
      </c>
      <c r="M73" s="79">
        <f>SUMPRODUCT((借支明细表!$F$3:$F$10000=$B73)*(借支明细表!$D$3:$D$10000=L$2)*借支明细表!$H$3:$H$10000)</f>
        <v>0</v>
      </c>
      <c r="N73" s="80">
        <f>SUMIF('3月'!$C$4:$C$10000,$B73,'3月'!$L$4:$L$10000)</f>
        <v>0</v>
      </c>
      <c r="O73" s="81">
        <f>SUMIF('4月'!$C$4:$C$10000,$B73,'4月'!$J$4:$J$10000)</f>
        <v>0</v>
      </c>
      <c r="P73" s="79">
        <f>SUMPRODUCT((借支明细表!$F$3:$F$10000=$B73)*(借支明细表!$D$3:$D$10000=O$2)*借支明细表!$H$3:$H$10000)</f>
        <v>0</v>
      </c>
      <c r="Q73" s="80">
        <f>SUMIF('4月'!$C$4:$C$10000,$B73,'4月'!$L$4:$L$10000)</f>
        <v>0</v>
      </c>
      <c r="R73" s="81">
        <f>SUMIF('5月'!$C$4:$C$10000,$B73,'5月'!$J$4:$J$10000)</f>
        <v>0</v>
      </c>
      <c r="S73" s="79">
        <f>SUMPRODUCT((借支明细表!$F$3:$F$10000=$B73)*(借支明细表!$D$3:$D$10000=R$2)*借支明细表!$H$3:$H$10000)</f>
        <v>0</v>
      </c>
      <c r="T73" s="80">
        <f>SUMIF('5月'!$C$4:$C$10000,$B73,'5月'!$L$4:$L$10000)</f>
        <v>0</v>
      </c>
      <c r="U73" s="81">
        <f>SUMIF('6月'!$C$4:$C$10000,$B73,'6月'!$J$4:$J$10000)</f>
        <v>0</v>
      </c>
      <c r="V73" s="79">
        <f>SUMPRODUCT((借支明细表!$F$3:$F$10000=$B73)*(借支明细表!$D$3:$D$10000=U$2)*借支明细表!$H$3:$H$10000)</f>
        <v>0</v>
      </c>
      <c r="W73" s="80">
        <f>SUMIF('6月'!$C$4:$C$10000,$B73,'6月'!$L$4:$L$10000)</f>
        <v>0</v>
      </c>
      <c r="X73" s="81">
        <f>SUMIF('7月'!$C$4:$C$10000,$B73,'7月'!$J$4:$J$10000)</f>
        <v>0</v>
      </c>
      <c r="Y73" s="79">
        <f>SUMPRODUCT((借支明细表!$F$3:$F$10000=$B73)*(借支明细表!$D$3:$D$10000=X$2)*借支明细表!$H$3:$H$10000)</f>
        <v>0</v>
      </c>
      <c r="Z73" s="80">
        <f>SUMIF('7月'!$C$4:$C$10000,$B73,'7月'!$L$4:$L$10000)</f>
        <v>0</v>
      </c>
      <c r="AA73" s="81">
        <f>SUMIF('8月'!$C$4:$C$10000,$B73,'8月'!$J$4:$J$10000)</f>
        <v>0</v>
      </c>
      <c r="AB73" s="79">
        <f>SUMPRODUCT((借支明细表!$F$3:$F$10000=$B73)*(借支明细表!$D$3:$D$10000=AA$2)*借支明细表!$H$3:$H$10000)</f>
        <v>0</v>
      </c>
      <c r="AC73" s="80">
        <f>SUMIF('8月'!$C$4:$C$10000,$B73,'8月'!$L$4:$L$10000)</f>
        <v>0</v>
      </c>
      <c r="AD73" s="81">
        <f>SUMIF('9月'!$C$4:$C$10000,$B73,'9月'!$J$4:$J$10000)</f>
        <v>0</v>
      </c>
      <c r="AE73" s="79">
        <f>SUMPRODUCT((借支明细表!$F$3:$F$10000=$B73)*(借支明细表!$D$3:$D$10000=AD$2)*借支明细表!$H$3:$H$10000)</f>
        <v>0</v>
      </c>
      <c r="AF73" s="80">
        <f>SUMIF('9月'!$C$4:$C$10000,$B73,'9月'!$L$4:$L$10000)</f>
        <v>0</v>
      </c>
      <c r="AG73" s="81">
        <f>SUMIF('10月'!$C$4:$C$10000,$B73,'10月'!$J$4:$J$10000)</f>
        <v>0</v>
      </c>
      <c r="AH73" s="79">
        <f>SUMPRODUCT((借支明细表!$F$3:$F$10000=$B73)*(借支明细表!$D$3:$D$10000=AG$2)*借支明细表!$H$3:$H$10000)</f>
        <v>0</v>
      </c>
      <c r="AI73" s="80">
        <f>SUMIF('10月'!$C$4:$C$10000,$B73,'10月'!$L$4:$L$10000)</f>
        <v>0</v>
      </c>
      <c r="AJ73" s="81">
        <f>SUMIF('11月'!$C$4:$C$10000,$B73,'11月'!$J$4:$J$10000)</f>
        <v>0</v>
      </c>
      <c r="AK73" s="79">
        <f>SUMPRODUCT((借支明细表!$F$3:$F$10000=$B73)*(借支明细表!$D$3:$D$10000=AJ$2)*借支明细表!$H$3:$H$10000)</f>
        <v>0</v>
      </c>
      <c r="AL73" s="80">
        <f>SUMIF('11月'!$C$4:$C$10000,$B73,'11月'!$L$4:$L$10000)</f>
        <v>0</v>
      </c>
      <c r="AM73" s="81">
        <f>SUMIF('12月'!$C$4:$C$10000,$B73,'12月'!$J$4:$J$10000)</f>
        <v>0</v>
      </c>
      <c r="AN73" s="79">
        <f>SUMPRODUCT((借支明细表!$F$3:$F$10000=$B73)*(借支明细表!$D$3:$D$10000=AM$2)*借支明细表!$H$3:$H$10000)</f>
        <v>0</v>
      </c>
      <c r="AO73" s="80">
        <f>SUMIF('12月'!$C$4:$C$10000,$B73,'12月'!$L$4:$L$10000)</f>
        <v>0</v>
      </c>
    </row>
    <row r="74" customHeight="1" spans="1:41">
      <c r="A74" s="37"/>
      <c r="B74" s="76" t="str">
        <f>IF(员工信息表!B73="","",员工信息表!B73)</f>
        <v/>
      </c>
      <c r="C74" s="77">
        <f t="shared" si="3"/>
        <v>0</v>
      </c>
      <c r="D74" s="77">
        <f t="shared" si="4"/>
        <v>0</v>
      </c>
      <c r="E74" s="77">
        <f t="shared" si="5"/>
        <v>0</v>
      </c>
      <c r="F74" s="81">
        <f>SUMIF('1月'!$C$4:$C$10000,$B74,'1月'!$J$4:$J$10000)</f>
        <v>0</v>
      </c>
      <c r="G74" s="79">
        <f>SUMPRODUCT((借支明细表!$F$3:$F$10000=$B74)*(借支明细表!$D$3:$D$10000=F$2)*借支明细表!$H$3:$H$10000)</f>
        <v>0</v>
      </c>
      <c r="H74" s="80">
        <f>SUMIF('1月'!$C$4:$C$10000,$B74,'1月'!$L$4:$L$10000)</f>
        <v>0</v>
      </c>
      <c r="I74" s="81">
        <f>SUMIF('2月'!$C$4:$C$10000,$B74,'2月'!$J$4:$J$10000)</f>
        <v>0</v>
      </c>
      <c r="J74" s="79">
        <f>SUMPRODUCT((借支明细表!$F$3:$F$10000=$B74)*(借支明细表!$D$3:$D$10000=I$2)*借支明细表!$H$3:$H$10000)</f>
        <v>0</v>
      </c>
      <c r="K74" s="80">
        <f>SUMIF('2月'!$C$4:$C$10000,$B74,'2月'!$L$4:$L$10000)</f>
        <v>0</v>
      </c>
      <c r="L74" s="81">
        <f>SUMIF('3月'!$C$4:$C$10000,$B74,'3月'!$J$4:$J$10000)</f>
        <v>0</v>
      </c>
      <c r="M74" s="79">
        <f>SUMPRODUCT((借支明细表!$F$3:$F$10000=$B74)*(借支明细表!$D$3:$D$10000=L$2)*借支明细表!$H$3:$H$10000)</f>
        <v>0</v>
      </c>
      <c r="N74" s="80">
        <f>SUMIF('3月'!$C$4:$C$10000,$B74,'3月'!$L$4:$L$10000)</f>
        <v>0</v>
      </c>
      <c r="O74" s="81">
        <f>SUMIF('4月'!$C$4:$C$10000,$B74,'4月'!$J$4:$J$10000)</f>
        <v>0</v>
      </c>
      <c r="P74" s="79">
        <f>SUMPRODUCT((借支明细表!$F$3:$F$10000=$B74)*(借支明细表!$D$3:$D$10000=O$2)*借支明细表!$H$3:$H$10000)</f>
        <v>0</v>
      </c>
      <c r="Q74" s="80">
        <f>SUMIF('4月'!$C$4:$C$10000,$B74,'4月'!$L$4:$L$10000)</f>
        <v>0</v>
      </c>
      <c r="R74" s="81">
        <f>SUMIF('5月'!$C$4:$C$10000,$B74,'5月'!$J$4:$J$10000)</f>
        <v>0</v>
      </c>
      <c r="S74" s="79">
        <f>SUMPRODUCT((借支明细表!$F$3:$F$10000=$B74)*(借支明细表!$D$3:$D$10000=R$2)*借支明细表!$H$3:$H$10000)</f>
        <v>0</v>
      </c>
      <c r="T74" s="80">
        <f>SUMIF('5月'!$C$4:$C$10000,$B74,'5月'!$L$4:$L$10000)</f>
        <v>0</v>
      </c>
      <c r="U74" s="81">
        <f>SUMIF('6月'!$C$4:$C$10000,$B74,'6月'!$J$4:$J$10000)</f>
        <v>0</v>
      </c>
      <c r="V74" s="79">
        <f>SUMPRODUCT((借支明细表!$F$3:$F$10000=$B74)*(借支明细表!$D$3:$D$10000=U$2)*借支明细表!$H$3:$H$10000)</f>
        <v>0</v>
      </c>
      <c r="W74" s="80">
        <f>SUMIF('6月'!$C$4:$C$10000,$B74,'6月'!$L$4:$L$10000)</f>
        <v>0</v>
      </c>
      <c r="X74" s="81">
        <f>SUMIF('7月'!$C$4:$C$10000,$B74,'7月'!$J$4:$J$10000)</f>
        <v>0</v>
      </c>
      <c r="Y74" s="79">
        <f>SUMPRODUCT((借支明细表!$F$3:$F$10000=$B74)*(借支明细表!$D$3:$D$10000=X$2)*借支明细表!$H$3:$H$10000)</f>
        <v>0</v>
      </c>
      <c r="Z74" s="80">
        <f>SUMIF('7月'!$C$4:$C$10000,$B74,'7月'!$L$4:$L$10000)</f>
        <v>0</v>
      </c>
      <c r="AA74" s="81">
        <f>SUMIF('8月'!$C$4:$C$10000,$B74,'8月'!$J$4:$J$10000)</f>
        <v>0</v>
      </c>
      <c r="AB74" s="79">
        <f>SUMPRODUCT((借支明细表!$F$3:$F$10000=$B74)*(借支明细表!$D$3:$D$10000=AA$2)*借支明细表!$H$3:$H$10000)</f>
        <v>0</v>
      </c>
      <c r="AC74" s="80">
        <f>SUMIF('8月'!$C$4:$C$10000,$B74,'8月'!$L$4:$L$10000)</f>
        <v>0</v>
      </c>
      <c r="AD74" s="81">
        <f>SUMIF('9月'!$C$4:$C$10000,$B74,'9月'!$J$4:$J$10000)</f>
        <v>0</v>
      </c>
      <c r="AE74" s="79">
        <f>SUMPRODUCT((借支明细表!$F$3:$F$10000=$B74)*(借支明细表!$D$3:$D$10000=AD$2)*借支明细表!$H$3:$H$10000)</f>
        <v>0</v>
      </c>
      <c r="AF74" s="80">
        <f>SUMIF('9月'!$C$4:$C$10000,$B74,'9月'!$L$4:$L$10000)</f>
        <v>0</v>
      </c>
      <c r="AG74" s="81">
        <f>SUMIF('10月'!$C$4:$C$10000,$B74,'10月'!$J$4:$J$10000)</f>
        <v>0</v>
      </c>
      <c r="AH74" s="79">
        <f>SUMPRODUCT((借支明细表!$F$3:$F$10000=$B74)*(借支明细表!$D$3:$D$10000=AG$2)*借支明细表!$H$3:$H$10000)</f>
        <v>0</v>
      </c>
      <c r="AI74" s="80">
        <f>SUMIF('10月'!$C$4:$C$10000,$B74,'10月'!$L$4:$L$10000)</f>
        <v>0</v>
      </c>
      <c r="AJ74" s="81">
        <f>SUMIF('11月'!$C$4:$C$10000,$B74,'11月'!$J$4:$J$10000)</f>
        <v>0</v>
      </c>
      <c r="AK74" s="79">
        <f>SUMPRODUCT((借支明细表!$F$3:$F$10000=$B74)*(借支明细表!$D$3:$D$10000=AJ$2)*借支明细表!$H$3:$H$10000)</f>
        <v>0</v>
      </c>
      <c r="AL74" s="80">
        <f>SUMIF('11月'!$C$4:$C$10000,$B74,'11月'!$L$4:$L$10000)</f>
        <v>0</v>
      </c>
      <c r="AM74" s="81">
        <f>SUMIF('12月'!$C$4:$C$10000,$B74,'12月'!$J$4:$J$10000)</f>
        <v>0</v>
      </c>
      <c r="AN74" s="79">
        <f>SUMPRODUCT((借支明细表!$F$3:$F$10000=$B74)*(借支明细表!$D$3:$D$10000=AM$2)*借支明细表!$H$3:$H$10000)</f>
        <v>0</v>
      </c>
      <c r="AO74" s="80">
        <f>SUMIF('12月'!$C$4:$C$10000,$B74,'12月'!$L$4:$L$10000)</f>
        <v>0</v>
      </c>
    </row>
    <row r="75" customHeight="1" spans="1:41">
      <c r="A75" s="37"/>
      <c r="B75" s="76" t="str">
        <f>IF(员工信息表!B74="","",员工信息表!B74)</f>
        <v/>
      </c>
      <c r="C75" s="77">
        <f t="shared" si="3"/>
        <v>0</v>
      </c>
      <c r="D75" s="77">
        <f t="shared" si="4"/>
        <v>0</v>
      </c>
      <c r="E75" s="77">
        <f t="shared" si="5"/>
        <v>0</v>
      </c>
      <c r="F75" s="81">
        <f>SUMIF('1月'!$C$4:$C$10000,$B75,'1月'!$J$4:$J$10000)</f>
        <v>0</v>
      </c>
      <c r="G75" s="79">
        <f>SUMPRODUCT((借支明细表!$F$3:$F$10000=$B75)*(借支明细表!$D$3:$D$10000=F$2)*借支明细表!$H$3:$H$10000)</f>
        <v>0</v>
      </c>
      <c r="H75" s="80">
        <f>SUMIF('1月'!$C$4:$C$10000,$B75,'1月'!$L$4:$L$10000)</f>
        <v>0</v>
      </c>
      <c r="I75" s="81">
        <f>SUMIF('2月'!$C$4:$C$10000,$B75,'2月'!$J$4:$J$10000)</f>
        <v>0</v>
      </c>
      <c r="J75" s="79">
        <f>SUMPRODUCT((借支明细表!$F$3:$F$10000=$B75)*(借支明细表!$D$3:$D$10000=I$2)*借支明细表!$H$3:$H$10000)</f>
        <v>0</v>
      </c>
      <c r="K75" s="80">
        <f>SUMIF('2月'!$C$4:$C$10000,$B75,'2月'!$L$4:$L$10000)</f>
        <v>0</v>
      </c>
      <c r="L75" s="81">
        <f>SUMIF('3月'!$C$4:$C$10000,$B75,'3月'!$J$4:$J$10000)</f>
        <v>0</v>
      </c>
      <c r="M75" s="79">
        <f>SUMPRODUCT((借支明细表!$F$3:$F$10000=$B75)*(借支明细表!$D$3:$D$10000=L$2)*借支明细表!$H$3:$H$10000)</f>
        <v>0</v>
      </c>
      <c r="N75" s="80">
        <f>SUMIF('3月'!$C$4:$C$10000,$B75,'3月'!$L$4:$L$10000)</f>
        <v>0</v>
      </c>
      <c r="O75" s="81">
        <f>SUMIF('4月'!$C$4:$C$10000,$B75,'4月'!$J$4:$J$10000)</f>
        <v>0</v>
      </c>
      <c r="P75" s="79">
        <f>SUMPRODUCT((借支明细表!$F$3:$F$10000=$B75)*(借支明细表!$D$3:$D$10000=O$2)*借支明细表!$H$3:$H$10000)</f>
        <v>0</v>
      </c>
      <c r="Q75" s="80">
        <f>SUMIF('4月'!$C$4:$C$10000,$B75,'4月'!$L$4:$L$10000)</f>
        <v>0</v>
      </c>
      <c r="R75" s="81">
        <f>SUMIF('5月'!$C$4:$C$10000,$B75,'5月'!$J$4:$J$10000)</f>
        <v>0</v>
      </c>
      <c r="S75" s="79">
        <f>SUMPRODUCT((借支明细表!$F$3:$F$10000=$B75)*(借支明细表!$D$3:$D$10000=R$2)*借支明细表!$H$3:$H$10000)</f>
        <v>0</v>
      </c>
      <c r="T75" s="80">
        <f>SUMIF('5月'!$C$4:$C$10000,$B75,'5月'!$L$4:$L$10000)</f>
        <v>0</v>
      </c>
      <c r="U75" s="81">
        <f>SUMIF('6月'!$C$4:$C$10000,$B75,'6月'!$J$4:$J$10000)</f>
        <v>0</v>
      </c>
      <c r="V75" s="79">
        <f>SUMPRODUCT((借支明细表!$F$3:$F$10000=$B75)*(借支明细表!$D$3:$D$10000=U$2)*借支明细表!$H$3:$H$10000)</f>
        <v>0</v>
      </c>
      <c r="W75" s="80">
        <f>SUMIF('6月'!$C$4:$C$10000,$B75,'6月'!$L$4:$L$10000)</f>
        <v>0</v>
      </c>
      <c r="X75" s="81">
        <f>SUMIF('7月'!$C$4:$C$10000,$B75,'7月'!$J$4:$J$10000)</f>
        <v>0</v>
      </c>
      <c r="Y75" s="79">
        <f>SUMPRODUCT((借支明细表!$F$3:$F$10000=$B75)*(借支明细表!$D$3:$D$10000=X$2)*借支明细表!$H$3:$H$10000)</f>
        <v>0</v>
      </c>
      <c r="Z75" s="80">
        <f>SUMIF('7月'!$C$4:$C$10000,$B75,'7月'!$L$4:$L$10000)</f>
        <v>0</v>
      </c>
      <c r="AA75" s="81">
        <f>SUMIF('8月'!$C$4:$C$10000,$B75,'8月'!$J$4:$J$10000)</f>
        <v>0</v>
      </c>
      <c r="AB75" s="79">
        <f>SUMPRODUCT((借支明细表!$F$3:$F$10000=$B75)*(借支明细表!$D$3:$D$10000=AA$2)*借支明细表!$H$3:$H$10000)</f>
        <v>0</v>
      </c>
      <c r="AC75" s="80">
        <f>SUMIF('8月'!$C$4:$C$10000,$B75,'8月'!$L$4:$L$10000)</f>
        <v>0</v>
      </c>
      <c r="AD75" s="81">
        <f>SUMIF('9月'!$C$4:$C$10000,$B75,'9月'!$J$4:$J$10000)</f>
        <v>0</v>
      </c>
      <c r="AE75" s="79">
        <f>SUMPRODUCT((借支明细表!$F$3:$F$10000=$B75)*(借支明细表!$D$3:$D$10000=AD$2)*借支明细表!$H$3:$H$10000)</f>
        <v>0</v>
      </c>
      <c r="AF75" s="80">
        <f>SUMIF('9月'!$C$4:$C$10000,$B75,'9月'!$L$4:$L$10000)</f>
        <v>0</v>
      </c>
      <c r="AG75" s="81">
        <f>SUMIF('10月'!$C$4:$C$10000,$B75,'10月'!$J$4:$J$10000)</f>
        <v>0</v>
      </c>
      <c r="AH75" s="79">
        <f>SUMPRODUCT((借支明细表!$F$3:$F$10000=$B75)*(借支明细表!$D$3:$D$10000=AG$2)*借支明细表!$H$3:$H$10000)</f>
        <v>0</v>
      </c>
      <c r="AI75" s="80">
        <f>SUMIF('10月'!$C$4:$C$10000,$B75,'10月'!$L$4:$L$10000)</f>
        <v>0</v>
      </c>
      <c r="AJ75" s="81">
        <f>SUMIF('11月'!$C$4:$C$10000,$B75,'11月'!$J$4:$J$10000)</f>
        <v>0</v>
      </c>
      <c r="AK75" s="79">
        <f>SUMPRODUCT((借支明细表!$F$3:$F$10000=$B75)*(借支明细表!$D$3:$D$10000=AJ$2)*借支明细表!$H$3:$H$10000)</f>
        <v>0</v>
      </c>
      <c r="AL75" s="80">
        <f>SUMIF('11月'!$C$4:$C$10000,$B75,'11月'!$L$4:$L$10000)</f>
        <v>0</v>
      </c>
      <c r="AM75" s="81">
        <f>SUMIF('12月'!$C$4:$C$10000,$B75,'12月'!$J$4:$J$10000)</f>
        <v>0</v>
      </c>
      <c r="AN75" s="79">
        <f>SUMPRODUCT((借支明细表!$F$3:$F$10000=$B75)*(借支明细表!$D$3:$D$10000=AM$2)*借支明细表!$H$3:$H$10000)</f>
        <v>0</v>
      </c>
      <c r="AO75" s="80">
        <f>SUMIF('12月'!$C$4:$C$10000,$B75,'12月'!$L$4:$L$10000)</f>
        <v>0</v>
      </c>
    </row>
    <row r="76" customHeight="1" spans="1:41">
      <c r="A76" s="37"/>
      <c r="B76" s="76" t="str">
        <f>IF(员工信息表!B75="","",员工信息表!B75)</f>
        <v/>
      </c>
      <c r="C76" s="77">
        <f t="shared" si="3"/>
        <v>0</v>
      </c>
      <c r="D76" s="77">
        <f t="shared" si="4"/>
        <v>0</v>
      </c>
      <c r="E76" s="77">
        <f t="shared" si="5"/>
        <v>0</v>
      </c>
      <c r="F76" s="81">
        <f>SUMIF('1月'!$C$4:$C$10000,$B76,'1月'!$J$4:$J$10000)</f>
        <v>0</v>
      </c>
      <c r="G76" s="79">
        <f>SUMPRODUCT((借支明细表!$F$3:$F$10000=$B76)*(借支明细表!$D$3:$D$10000=F$2)*借支明细表!$H$3:$H$10000)</f>
        <v>0</v>
      </c>
      <c r="H76" s="80">
        <f>SUMIF('1月'!$C$4:$C$10000,$B76,'1月'!$L$4:$L$10000)</f>
        <v>0</v>
      </c>
      <c r="I76" s="81">
        <f>SUMIF('2月'!$C$4:$C$10000,$B76,'2月'!$J$4:$J$10000)</f>
        <v>0</v>
      </c>
      <c r="J76" s="79">
        <f>SUMPRODUCT((借支明细表!$F$3:$F$10000=$B76)*(借支明细表!$D$3:$D$10000=I$2)*借支明细表!$H$3:$H$10000)</f>
        <v>0</v>
      </c>
      <c r="K76" s="80">
        <f>SUMIF('2月'!$C$4:$C$10000,$B76,'2月'!$L$4:$L$10000)</f>
        <v>0</v>
      </c>
      <c r="L76" s="81">
        <f>SUMIF('3月'!$C$4:$C$10000,$B76,'3月'!$J$4:$J$10000)</f>
        <v>0</v>
      </c>
      <c r="M76" s="79">
        <f>SUMPRODUCT((借支明细表!$F$3:$F$10000=$B76)*(借支明细表!$D$3:$D$10000=L$2)*借支明细表!$H$3:$H$10000)</f>
        <v>0</v>
      </c>
      <c r="N76" s="80">
        <f>SUMIF('3月'!$C$4:$C$10000,$B76,'3月'!$L$4:$L$10000)</f>
        <v>0</v>
      </c>
      <c r="O76" s="81">
        <f>SUMIF('4月'!$C$4:$C$10000,$B76,'4月'!$J$4:$J$10000)</f>
        <v>0</v>
      </c>
      <c r="P76" s="79">
        <f>SUMPRODUCT((借支明细表!$F$3:$F$10000=$B76)*(借支明细表!$D$3:$D$10000=O$2)*借支明细表!$H$3:$H$10000)</f>
        <v>0</v>
      </c>
      <c r="Q76" s="80">
        <f>SUMIF('4月'!$C$4:$C$10000,$B76,'4月'!$L$4:$L$10000)</f>
        <v>0</v>
      </c>
      <c r="R76" s="81">
        <f>SUMIF('5月'!$C$4:$C$10000,$B76,'5月'!$J$4:$J$10000)</f>
        <v>0</v>
      </c>
      <c r="S76" s="79">
        <f>SUMPRODUCT((借支明细表!$F$3:$F$10000=$B76)*(借支明细表!$D$3:$D$10000=R$2)*借支明细表!$H$3:$H$10000)</f>
        <v>0</v>
      </c>
      <c r="T76" s="80">
        <f>SUMIF('5月'!$C$4:$C$10000,$B76,'5月'!$L$4:$L$10000)</f>
        <v>0</v>
      </c>
      <c r="U76" s="81">
        <f>SUMIF('6月'!$C$4:$C$10000,$B76,'6月'!$J$4:$J$10000)</f>
        <v>0</v>
      </c>
      <c r="V76" s="79">
        <f>SUMPRODUCT((借支明细表!$F$3:$F$10000=$B76)*(借支明细表!$D$3:$D$10000=U$2)*借支明细表!$H$3:$H$10000)</f>
        <v>0</v>
      </c>
      <c r="W76" s="80">
        <f>SUMIF('6月'!$C$4:$C$10000,$B76,'6月'!$L$4:$L$10000)</f>
        <v>0</v>
      </c>
      <c r="X76" s="81">
        <f>SUMIF('7月'!$C$4:$C$10000,$B76,'7月'!$J$4:$J$10000)</f>
        <v>0</v>
      </c>
      <c r="Y76" s="79">
        <f>SUMPRODUCT((借支明细表!$F$3:$F$10000=$B76)*(借支明细表!$D$3:$D$10000=X$2)*借支明细表!$H$3:$H$10000)</f>
        <v>0</v>
      </c>
      <c r="Z76" s="80">
        <f>SUMIF('7月'!$C$4:$C$10000,$B76,'7月'!$L$4:$L$10000)</f>
        <v>0</v>
      </c>
      <c r="AA76" s="81">
        <f>SUMIF('8月'!$C$4:$C$10000,$B76,'8月'!$J$4:$J$10000)</f>
        <v>0</v>
      </c>
      <c r="AB76" s="79">
        <f>SUMPRODUCT((借支明细表!$F$3:$F$10000=$B76)*(借支明细表!$D$3:$D$10000=AA$2)*借支明细表!$H$3:$H$10000)</f>
        <v>0</v>
      </c>
      <c r="AC76" s="80">
        <f>SUMIF('8月'!$C$4:$C$10000,$B76,'8月'!$L$4:$L$10000)</f>
        <v>0</v>
      </c>
      <c r="AD76" s="81">
        <f>SUMIF('9月'!$C$4:$C$10000,$B76,'9月'!$J$4:$J$10000)</f>
        <v>0</v>
      </c>
      <c r="AE76" s="79">
        <f>SUMPRODUCT((借支明细表!$F$3:$F$10000=$B76)*(借支明细表!$D$3:$D$10000=AD$2)*借支明细表!$H$3:$H$10000)</f>
        <v>0</v>
      </c>
      <c r="AF76" s="80">
        <f>SUMIF('9月'!$C$4:$C$10000,$B76,'9月'!$L$4:$L$10000)</f>
        <v>0</v>
      </c>
      <c r="AG76" s="81">
        <f>SUMIF('10月'!$C$4:$C$10000,$B76,'10月'!$J$4:$J$10000)</f>
        <v>0</v>
      </c>
      <c r="AH76" s="79">
        <f>SUMPRODUCT((借支明细表!$F$3:$F$10000=$B76)*(借支明细表!$D$3:$D$10000=AG$2)*借支明细表!$H$3:$H$10000)</f>
        <v>0</v>
      </c>
      <c r="AI76" s="80">
        <f>SUMIF('10月'!$C$4:$C$10000,$B76,'10月'!$L$4:$L$10000)</f>
        <v>0</v>
      </c>
      <c r="AJ76" s="81">
        <f>SUMIF('11月'!$C$4:$C$10000,$B76,'11月'!$J$4:$J$10000)</f>
        <v>0</v>
      </c>
      <c r="AK76" s="79">
        <f>SUMPRODUCT((借支明细表!$F$3:$F$10000=$B76)*(借支明细表!$D$3:$D$10000=AJ$2)*借支明细表!$H$3:$H$10000)</f>
        <v>0</v>
      </c>
      <c r="AL76" s="80">
        <f>SUMIF('11月'!$C$4:$C$10000,$B76,'11月'!$L$4:$L$10000)</f>
        <v>0</v>
      </c>
      <c r="AM76" s="81">
        <f>SUMIF('12月'!$C$4:$C$10000,$B76,'12月'!$J$4:$J$10000)</f>
        <v>0</v>
      </c>
      <c r="AN76" s="79">
        <f>SUMPRODUCT((借支明细表!$F$3:$F$10000=$B76)*(借支明细表!$D$3:$D$10000=AM$2)*借支明细表!$H$3:$H$10000)</f>
        <v>0</v>
      </c>
      <c r="AO76" s="80">
        <f>SUMIF('12月'!$C$4:$C$10000,$B76,'12月'!$L$4:$L$10000)</f>
        <v>0</v>
      </c>
    </row>
    <row r="77" customHeight="1" spans="1:41">
      <c r="A77" s="37"/>
      <c r="B77" s="76" t="str">
        <f>IF(员工信息表!B76="","",员工信息表!B76)</f>
        <v/>
      </c>
      <c r="C77" s="77">
        <f t="shared" si="3"/>
        <v>0</v>
      </c>
      <c r="D77" s="77">
        <f t="shared" si="4"/>
        <v>0</v>
      </c>
      <c r="E77" s="77">
        <f t="shared" si="5"/>
        <v>0</v>
      </c>
      <c r="F77" s="81">
        <f>SUMIF('1月'!$C$4:$C$10000,$B77,'1月'!$J$4:$J$10000)</f>
        <v>0</v>
      </c>
      <c r="G77" s="79">
        <f>SUMPRODUCT((借支明细表!$F$3:$F$10000=$B77)*(借支明细表!$D$3:$D$10000=F$2)*借支明细表!$H$3:$H$10000)</f>
        <v>0</v>
      </c>
      <c r="H77" s="80">
        <f>SUMIF('1月'!$C$4:$C$10000,$B77,'1月'!$L$4:$L$10000)</f>
        <v>0</v>
      </c>
      <c r="I77" s="81">
        <f>SUMIF('2月'!$C$4:$C$10000,$B77,'2月'!$J$4:$J$10000)</f>
        <v>0</v>
      </c>
      <c r="J77" s="79">
        <f>SUMPRODUCT((借支明细表!$F$3:$F$10000=$B77)*(借支明细表!$D$3:$D$10000=I$2)*借支明细表!$H$3:$H$10000)</f>
        <v>0</v>
      </c>
      <c r="K77" s="80">
        <f>SUMIF('2月'!$C$4:$C$10000,$B77,'2月'!$L$4:$L$10000)</f>
        <v>0</v>
      </c>
      <c r="L77" s="81">
        <f>SUMIF('3月'!$C$4:$C$10000,$B77,'3月'!$J$4:$J$10000)</f>
        <v>0</v>
      </c>
      <c r="M77" s="79">
        <f>SUMPRODUCT((借支明细表!$F$3:$F$10000=$B77)*(借支明细表!$D$3:$D$10000=L$2)*借支明细表!$H$3:$H$10000)</f>
        <v>0</v>
      </c>
      <c r="N77" s="80">
        <f>SUMIF('3月'!$C$4:$C$10000,$B77,'3月'!$L$4:$L$10000)</f>
        <v>0</v>
      </c>
      <c r="O77" s="81">
        <f>SUMIF('4月'!$C$4:$C$10000,$B77,'4月'!$J$4:$J$10000)</f>
        <v>0</v>
      </c>
      <c r="P77" s="79">
        <f>SUMPRODUCT((借支明细表!$F$3:$F$10000=$B77)*(借支明细表!$D$3:$D$10000=O$2)*借支明细表!$H$3:$H$10000)</f>
        <v>0</v>
      </c>
      <c r="Q77" s="80">
        <f>SUMIF('4月'!$C$4:$C$10000,$B77,'4月'!$L$4:$L$10000)</f>
        <v>0</v>
      </c>
      <c r="R77" s="81">
        <f>SUMIF('5月'!$C$4:$C$10000,$B77,'5月'!$J$4:$J$10000)</f>
        <v>0</v>
      </c>
      <c r="S77" s="79">
        <f>SUMPRODUCT((借支明细表!$F$3:$F$10000=$B77)*(借支明细表!$D$3:$D$10000=R$2)*借支明细表!$H$3:$H$10000)</f>
        <v>0</v>
      </c>
      <c r="T77" s="80">
        <f>SUMIF('5月'!$C$4:$C$10000,$B77,'5月'!$L$4:$L$10000)</f>
        <v>0</v>
      </c>
      <c r="U77" s="81">
        <f>SUMIF('6月'!$C$4:$C$10000,$B77,'6月'!$J$4:$J$10000)</f>
        <v>0</v>
      </c>
      <c r="V77" s="79">
        <f>SUMPRODUCT((借支明细表!$F$3:$F$10000=$B77)*(借支明细表!$D$3:$D$10000=U$2)*借支明细表!$H$3:$H$10000)</f>
        <v>0</v>
      </c>
      <c r="W77" s="80">
        <f>SUMIF('6月'!$C$4:$C$10000,$B77,'6月'!$L$4:$L$10000)</f>
        <v>0</v>
      </c>
      <c r="X77" s="81">
        <f>SUMIF('7月'!$C$4:$C$10000,$B77,'7月'!$J$4:$J$10000)</f>
        <v>0</v>
      </c>
      <c r="Y77" s="79">
        <f>SUMPRODUCT((借支明细表!$F$3:$F$10000=$B77)*(借支明细表!$D$3:$D$10000=X$2)*借支明细表!$H$3:$H$10000)</f>
        <v>0</v>
      </c>
      <c r="Z77" s="80">
        <f>SUMIF('7月'!$C$4:$C$10000,$B77,'7月'!$L$4:$L$10000)</f>
        <v>0</v>
      </c>
      <c r="AA77" s="81">
        <f>SUMIF('8月'!$C$4:$C$10000,$B77,'8月'!$J$4:$J$10000)</f>
        <v>0</v>
      </c>
      <c r="AB77" s="79">
        <f>SUMPRODUCT((借支明细表!$F$3:$F$10000=$B77)*(借支明细表!$D$3:$D$10000=AA$2)*借支明细表!$H$3:$H$10000)</f>
        <v>0</v>
      </c>
      <c r="AC77" s="80">
        <f>SUMIF('8月'!$C$4:$C$10000,$B77,'8月'!$L$4:$L$10000)</f>
        <v>0</v>
      </c>
      <c r="AD77" s="81">
        <f>SUMIF('9月'!$C$4:$C$10000,$B77,'9月'!$J$4:$J$10000)</f>
        <v>0</v>
      </c>
      <c r="AE77" s="79">
        <f>SUMPRODUCT((借支明细表!$F$3:$F$10000=$B77)*(借支明细表!$D$3:$D$10000=AD$2)*借支明细表!$H$3:$H$10000)</f>
        <v>0</v>
      </c>
      <c r="AF77" s="80">
        <f>SUMIF('9月'!$C$4:$C$10000,$B77,'9月'!$L$4:$L$10000)</f>
        <v>0</v>
      </c>
      <c r="AG77" s="81">
        <f>SUMIF('10月'!$C$4:$C$10000,$B77,'10月'!$J$4:$J$10000)</f>
        <v>0</v>
      </c>
      <c r="AH77" s="79">
        <f>SUMPRODUCT((借支明细表!$F$3:$F$10000=$B77)*(借支明细表!$D$3:$D$10000=AG$2)*借支明细表!$H$3:$H$10000)</f>
        <v>0</v>
      </c>
      <c r="AI77" s="80">
        <f>SUMIF('10月'!$C$4:$C$10000,$B77,'10月'!$L$4:$L$10000)</f>
        <v>0</v>
      </c>
      <c r="AJ77" s="81">
        <f>SUMIF('11月'!$C$4:$C$10000,$B77,'11月'!$J$4:$J$10000)</f>
        <v>0</v>
      </c>
      <c r="AK77" s="79">
        <f>SUMPRODUCT((借支明细表!$F$3:$F$10000=$B77)*(借支明细表!$D$3:$D$10000=AJ$2)*借支明细表!$H$3:$H$10000)</f>
        <v>0</v>
      </c>
      <c r="AL77" s="80">
        <f>SUMIF('11月'!$C$4:$C$10000,$B77,'11月'!$L$4:$L$10000)</f>
        <v>0</v>
      </c>
      <c r="AM77" s="81">
        <f>SUMIF('12月'!$C$4:$C$10000,$B77,'12月'!$J$4:$J$10000)</f>
        <v>0</v>
      </c>
      <c r="AN77" s="79">
        <f>SUMPRODUCT((借支明细表!$F$3:$F$10000=$B77)*(借支明细表!$D$3:$D$10000=AM$2)*借支明细表!$H$3:$H$10000)</f>
        <v>0</v>
      </c>
      <c r="AO77" s="80">
        <f>SUMIF('12月'!$C$4:$C$10000,$B77,'12月'!$L$4:$L$10000)</f>
        <v>0</v>
      </c>
    </row>
    <row r="78" customHeight="1" spans="1:41">
      <c r="A78" s="37"/>
      <c r="B78" s="76" t="str">
        <f>IF(员工信息表!B77="","",员工信息表!B77)</f>
        <v/>
      </c>
      <c r="C78" s="77">
        <f t="shared" ref="C78:C141" si="6">F78+I78+L78+O78+R78+U78+X78+AA78+AD78+AG78+AJ78+AM78</f>
        <v>0</v>
      </c>
      <c r="D78" s="77">
        <f t="shared" ref="D78:D141" si="7">G78+J78+M78+P78+S78+V78+Y78+AB78+AE78+AH78+AK78+AN78</f>
        <v>0</v>
      </c>
      <c r="E78" s="77">
        <f t="shared" ref="E78:E141" si="8">C78-D78</f>
        <v>0</v>
      </c>
      <c r="F78" s="81">
        <f>SUMIF('1月'!$C$4:$C$10000,$B78,'1月'!$J$4:$J$10000)</f>
        <v>0</v>
      </c>
      <c r="G78" s="79">
        <f>SUMPRODUCT((借支明细表!$F$3:$F$10000=$B78)*(借支明细表!$D$3:$D$10000=F$2)*借支明细表!$H$3:$H$10000)</f>
        <v>0</v>
      </c>
      <c r="H78" s="80">
        <f>SUMIF('1月'!$C$4:$C$10000,$B78,'1月'!$L$4:$L$10000)</f>
        <v>0</v>
      </c>
      <c r="I78" s="81">
        <f>SUMIF('2月'!$C$4:$C$10000,$B78,'2月'!$J$4:$J$10000)</f>
        <v>0</v>
      </c>
      <c r="J78" s="79">
        <f>SUMPRODUCT((借支明细表!$F$3:$F$10000=$B78)*(借支明细表!$D$3:$D$10000=I$2)*借支明细表!$H$3:$H$10000)</f>
        <v>0</v>
      </c>
      <c r="K78" s="80">
        <f>SUMIF('2月'!$C$4:$C$10000,$B78,'2月'!$L$4:$L$10000)</f>
        <v>0</v>
      </c>
      <c r="L78" s="81">
        <f>SUMIF('3月'!$C$4:$C$10000,$B78,'3月'!$J$4:$J$10000)</f>
        <v>0</v>
      </c>
      <c r="M78" s="79">
        <f>SUMPRODUCT((借支明细表!$F$3:$F$10000=$B78)*(借支明细表!$D$3:$D$10000=L$2)*借支明细表!$H$3:$H$10000)</f>
        <v>0</v>
      </c>
      <c r="N78" s="80">
        <f>SUMIF('3月'!$C$4:$C$10000,$B78,'3月'!$L$4:$L$10000)</f>
        <v>0</v>
      </c>
      <c r="O78" s="81">
        <f>SUMIF('4月'!$C$4:$C$10000,$B78,'4月'!$J$4:$J$10000)</f>
        <v>0</v>
      </c>
      <c r="P78" s="79">
        <f>SUMPRODUCT((借支明细表!$F$3:$F$10000=$B78)*(借支明细表!$D$3:$D$10000=O$2)*借支明细表!$H$3:$H$10000)</f>
        <v>0</v>
      </c>
      <c r="Q78" s="80">
        <f>SUMIF('4月'!$C$4:$C$10000,$B78,'4月'!$L$4:$L$10000)</f>
        <v>0</v>
      </c>
      <c r="R78" s="81">
        <f>SUMIF('5月'!$C$4:$C$10000,$B78,'5月'!$J$4:$J$10000)</f>
        <v>0</v>
      </c>
      <c r="S78" s="79">
        <f>SUMPRODUCT((借支明细表!$F$3:$F$10000=$B78)*(借支明细表!$D$3:$D$10000=R$2)*借支明细表!$H$3:$H$10000)</f>
        <v>0</v>
      </c>
      <c r="T78" s="80">
        <f>SUMIF('5月'!$C$4:$C$10000,$B78,'5月'!$L$4:$L$10000)</f>
        <v>0</v>
      </c>
      <c r="U78" s="81">
        <f>SUMIF('6月'!$C$4:$C$10000,$B78,'6月'!$J$4:$J$10000)</f>
        <v>0</v>
      </c>
      <c r="V78" s="79">
        <f>SUMPRODUCT((借支明细表!$F$3:$F$10000=$B78)*(借支明细表!$D$3:$D$10000=U$2)*借支明细表!$H$3:$H$10000)</f>
        <v>0</v>
      </c>
      <c r="W78" s="80">
        <f>SUMIF('6月'!$C$4:$C$10000,$B78,'6月'!$L$4:$L$10000)</f>
        <v>0</v>
      </c>
      <c r="X78" s="81">
        <f>SUMIF('7月'!$C$4:$C$10000,$B78,'7月'!$J$4:$J$10000)</f>
        <v>0</v>
      </c>
      <c r="Y78" s="79">
        <f>SUMPRODUCT((借支明细表!$F$3:$F$10000=$B78)*(借支明细表!$D$3:$D$10000=X$2)*借支明细表!$H$3:$H$10000)</f>
        <v>0</v>
      </c>
      <c r="Z78" s="80">
        <f>SUMIF('7月'!$C$4:$C$10000,$B78,'7月'!$L$4:$L$10000)</f>
        <v>0</v>
      </c>
      <c r="AA78" s="81">
        <f>SUMIF('8月'!$C$4:$C$10000,$B78,'8月'!$J$4:$J$10000)</f>
        <v>0</v>
      </c>
      <c r="AB78" s="79">
        <f>SUMPRODUCT((借支明细表!$F$3:$F$10000=$B78)*(借支明细表!$D$3:$D$10000=AA$2)*借支明细表!$H$3:$H$10000)</f>
        <v>0</v>
      </c>
      <c r="AC78" s="80">
        <f>SUMIF('8月'!$C$4:$C$10000,$B78,'8月'!$L$4:$L$10000)</f>
        <v>0</v>
      </c>
      <c r="AD78" s="81">
        <f>SUMIF('9月'!$C$4:$C$10000,$B78,'9月'!$J$4:$J$10000)</f>
        <v>0</v>
      </c>
      <c r="AE78" s="79">
        <f>SUMPRODUCT((借支明细表!$F$3:$F$10000=$B78)*(借支明细表!$D$3:$D$10000=AD$2)*借支明细表!$H$3:$H$10000)</f>
        <v>0</v>
      </c>
      <c r="AF78" s="80">
        <f>SUMIF('9月'!$C$4:$C$10000,$B78,'9月'!$L$4:$L$10000)</f>
        <v>0</v>
      </c>
      <c r="AG78" s="81">
        <f>SUMIF('10月'!$C$4:$C$10000,$B78,'10月'!$J$4:$J$10000)</f>
        <v>0</v>
      </c>
      <c r="AH78" s="79">
        <f>SUMPRODUCT((借支明细表!$F$3:$F$10000=$B78)*(借支明细表!$D$3:$D$10000=AG$2)*借支明细表!$H$3:$H$10000)</f>
        <v>0</v>
      </c>
      <c r="AI78" s="80">
        <f>SUMIF('10月'!$C$4:$C$10000,$B78,'10月'!$L$4:$L$10000)</f>
        <v>0</v>
      </c>
      <c r="AJ78" s="81">
        <f>SUMIF('11月'!$C$4:$C$10000,$B78,'11月'!$J$4:$J$10000)</f>
        <v>0</v>
      </c>
      <c r="AK78" s="79">
        <f>SUMPRODUCT((借支明细表!$F$3:$F$10000=$B78)*(借支明细表!$D$3:$D$10000=AJ$2)*借支明细表!$H$3:$H$10000)</f>
        <v>0</v>
      </c>
      <c r="AL78" s="80">
        <f>SUMIF('11月'!$C$4:$C$10000,$B78,'11月'!$L$4:$L$10000)</f>
        <v>0</v>
      </c>
      <c r="AM78" s="81">
        <f>SUMIF('12月'!$C$4:$C$10000,$B78,'12月'!$J$4:$J$10000)</f>
        <v>0</v>
      </c>
      <c r="AN78" s="79">
        <f>SUMPRODUCT((借支明细表!$F$3:$F$10000=$B78)*(借支明细表!$D$3:$D$10000=AM$2)*借支明细表!$H$3:$H$10000)</f>
        <v>0</v>
      </c>
      <c r="AO78" s="80">
        <f>SUMIF('12月'!$C$4:$C$10000,$B78,'12月'!$L$4:$L$10000)</f>
        <v>0</v>
      </c>
    </row>
    <row r="79" customHeight="1" spans="1:41">
      <c r="A79" s="37"/>
      <c r="B79" s="76" t="str">
        <f>IF(员工信息表!B78="","",员工信息表!B78)</f>
        <v/>
      </c>
      <c r="C79" s="77">
        <f t="shared" si="6"/>
        <v>0</v>
      </c>
      <c r="D79" s="77">
        <f t="shared" si="7"/>
        <v>0</v>
      </c>
      <c r="E79" s="77">
        <f t="shared" si="8"/>
        <v>0</v>
      </c>
      <c r="F79" s="81">
        <f>SUMIF('1月'!$C$4:$C$10000,$B79,'1月'!$J$4:$J$10000)</f>
        <v>0</v>
      </c>
      <c r="G79" s="79">
        <f>SUMPRODUCT((借支明细表!$F$3:$F$10000=$B79)*(借支明细表!$D$3:$D$10000=F$2)*借支明细表!$H$3:$H$10000)</f>
        <v>0</v>
      </c>
      <c r="H79" s="80">
        <f>SUMIF('1月'!$C$4:$C$10000,$B79,'1月'!$L$4:$L$10000)</f>
        <v>0</v>
      </c>
      <c r="I79" s="81">
        <f>SUMIF('2月'!$C$4:$C$10000,$B79,'2月'!$J$4:$J$10000)</f>
        <v>0</v>
      </c>
      <c r="J79" s="79">
        <f>SUMPRODUCT((借支明细表!$F$3:$F$10000=$B79)*(借支明细表!$D$3:$D$10000=I$2)*借支明细表!$H$3:$H$10000)</f>
        <v>0</v>
      </c>
      <c r="K79" s="80">
        <f>SUMIF('2月'!$C$4:$C$10000,$B79,'2月'!$L$4:$L$10000)</f>
        <v>0</v>
      </c>
      <c r="L79" s="81">
        <f>SUMIF('3月'!$C$4:$C$10000,$B79,'3月'!$J$4:$J$10000)</f>
        <v>0</v>
      </c>
      <c r="M79" s="79">
        <f>SUMPRODUCT((借支明细表!$F$3:$F$10000=$B79)*(借支明细表!$D$3:$D$10000=L$2)*借支明细表!$H$3:$H$10000)</f>
        <v>0</v>
      </c>
      <c r="N79" s="80">
        <f>SUMIF('3月'!$C$4:$C$10000,$B79,'3月'!$L$4:$L$10000)</f>
        <v>0</v>
      </c>
      <c r="O79" s="81">
        <f>SUMIF('4月'!$C$4:$C$10000,$B79,'4月'!$J$4:$J$10000)</f>
        <v>0</v>
      </c>
      <c r="P79" s="79">
        <f>SUMPRODUCT((借支明细表!$F$3:$F$10000=$B79)*(借支明细表!$D$3:$D$10000=O$2)*借支明细表!$H$3:$H$10000)</f>
        <v>0</v>
      </c>
      <c r="Q79" s="80">
        <f>SUMIF('4月'!$C$4:$C$10000,$B79,'4月'!$L$4:$L$10000)</f>
        <v>0</v>
      </c>
      <c r="R79" s="81">
        <f>SUMIF('5月'!$C$4:$C$10000,$B79,'5月'!$J$4:$J$10000)</f>
        <v>0</v>
      </c>
      <c r="S79" s="79">
        <f>SUMPRODUCT((借支明细表!$F$3:$F$10000=$B79)*(借支明细表!$D$3:$D$10000=R$2)*借支明细表!$H$3:$H$10000)</f>
        <v>0</v>
      </c>
      <c r="T79" s="80">
        <f>SUMIF('5月'!$C$4:$C$10000,$B79,'5月'!$L$4:$L$10000)</f>
        <v>0</v>
      </c>
      <c r="U79" s="81">
        <f>SUMIF('6月'!$C$4:$C$10000,$B79,'6月'!$J$4:$J$10000)</f>
        <v>0</v>
      </c>
      <c r="V79" s="79">
        <f>SUMPRODUCT((借支明细表!$F$3:$F$10000=$B79)*(借支明细表!$D$3:$D$10000=U$2)*借支明细表!$H$3:$H$10000)</f>
        <v>0</v>
      </c>
      <c r="W79" s="80">
        <f>SUMIF('6月'!$C$4:$C$10000,$B79,'6月'!$L$4:$L$10000)</f>
        <v>0</v>
      </c>
      <c r="X79" s="81">
        <f>SUMIF('7月'!$C$4:$C$10000,$B79,'7月'!$J$4:$J$10000)</f>
        <v>0</v>
      </c>
      <c r="Y79" s="79">
        <f>SUMPRODUCT((借支明细表!$F$3:$F$10000=$B79)*(借支明细表!$D$3:$D$10000=X$2)*借支明细表!$H$3:$H$10000)</f>
        <v>0</v>
      </c>
      <c r="Z79" s="80">
        <f>SUMIF('7月'!$C$4:$C$10000,$B79,'7月'!$L$4:$L$10000)</f>
        <v>0</v>
      </c>
      <c r="AA79" s="81">
        <f>SUMIF('8月'!$C$4:$C$10000,$B79,'8月'!$J$4:$J$10000)</f>
        <v>0</v>
      </c>
      <c r="AB79" s="79">
        <f>SUMPRODUCT((借支明细表!$F$3:$F$10000=$B79)*(借支明细表!$D$3:$D$10000=AA$2)*借支明细表!$H$3:$H$10000)</f>
        <v>0</v>
      </c>
      <c r="AC79" s="80">
        <f>SUMIF('8月'!$C$4:$C$10000,$B79,'8月'!$L$4:$L$10000)</f>
        <v>0</v>
      </c>
      <c r="AD79" s="81">
        <f>SUMIF('9月'!$C$4:$C$10000,$B79,'9月'!$J$4:$J$10000)</f>
        <v>0</v>
      </c>
      <c r="AE79" s="79">
        <f>SUMPRODUCT((借支明细表!$F$3:$F$10000=$B79)*(借支明细表!$D$3:$D$10000=AD$2)*借支明细表!$H$3:$H$10000)</f>
        <v>0</v>
      </c>
      <c r="AF79" s="80">
        <f>SUMIF('9月'!$C$4:$C$10000,$B79,'9月'!$L$4:$L$10000)</f>
        <v>0</v>
      </c>
      <c r="AG79" s="81">
        <f>SUMIF('10月'!$C$4:$C$10000,$B79,'10月'!$J$4:$J$10000)</f>
        <v>0</v>
      </c>
      <c r="AH79" s="79">
        <f>SUMPRODUCT((借支明细表!$F$3:$F$10000=$B79)*(借支明细表!$D$3:$D$10000=AG$2)*借支明细表!$H$3:$H$10000)</f>
        <v>0</v>
      </c>
      <c r="AI79" s="80">
        <f>SUMIF('10月'!$C$4:$C$10000,$B79,'10月'!$L$4:$L$10000)</f>
        <v>0</v>
      </c>
      <c r="AJ79" s="81">
        <f>SUMIF('11月'!$C$4:$C$10000,$B79,'11月'!$J$4:$J$10000)</f>
        <v>0</v>
      </c>
      <c r="AK79" s="79">
        <f>SUMPRODUCT((借支明细表!$F$3:$F$10000=$B79)*(借支明细表!$D$3:$D$10000=AJ$2)*借支明细表!$H$3:$H$10000)</f>
        <v>0</v>
      </c>
      <c r="AL79" s="80">
        <f>SUMIF('11月'!$C$4:$C$10000,$B79,'11月'!$L$4:$L$10000)</f>
        <v>0</v>
      </c>
      <c r="AM79" s="81">
        <f>SUMIF('12月'!$C$4:$C$10000,$B79,'12月'!$J$4:$J$10000)</f>
        <v>0</v>
      </c>
      <c r="AN79" s="79">
        <f>SUMPRODUCT((借支明细表!$F$3:$F$10000=$B79)*(借支明细表!$D$3:$D$10000=AM$2)*借支明细表!$H$3:$H$10000)</f>
        <v>0</v>
      </c>
      <c r="AO79" s="80">
        <f>SUMIF('12月'!$C$4:$C$10000,$B79,'12月'!$L$4:$L$10000)</f>
        <v>0</v>
      </c>
    </row>
    <row r="80" customHeight="1" spans="1:41">
      <c r="A80" s="37"/>
      <c r="B80" s="76" t="str">
        <f>IF(员工信息表!B79="","",员工信息表!B79)</f>
        <v/>
      </c>
      <c r="C80" s="77">
        <f t="shared" si="6"/>
        <v>0</v>
      </c>
      <c r="D80" s="77">
        <f t="shared" si="7"/>
        <v>0</v>
      </c>
      <c r="E80" s="77">
        <f t="shared" si="8"/>
        <v>0</v>
      </c>
      <c r="F80" s="81">
        <f>SUMIF('1月'!$C$4:$C$10000,$B80,'1月'!$J$4:$J$10000)</f>
        <v>0</v>
      </c>
      <c r="G80" s="79">
        <f>SUMPRODUCT((借支明细表!$F$3:$F$10000=$B80)*(借支明细表!$D$3:$D$10000=F$2)*借支明细表!$H$3:$H$10000)</f>
        <v>0</v>
      </c>
      <c r="H80" s="80">
        <f>SUMIF('1月'!$C$4:$C$10000,$B80,'1月'!$L$4:$L$10000)</f>
        <v>0</v>
      </c>
      <c r="I80" s="81">
        <f>SUMIF('2月'!$C$4:$C$10000,$B80,'2月'!$J$4:$J$10000)</f>
        <v>0</v>
      </c>
      <c r="J80" s="79">
        <f>SUMPRODUCT((借支明细表!$F$3:$F$10000=$B80)*(借支明细表!$D$3:$D$10000=I$2)*借支明细表!$H$3:$H$10000)</f>
        <v>0</v>
      </c>
      <c r="K80" s="80">
        <f>SUMIF('2月'!$C$4:$C$10000,$B80,'2月'!$L$4:$L$10000)</f>
        <v>0</v>
      </c>
      <c r="L80" s="81">
        <f>SUMIF('3月'!$C$4:$C$10000,$B80,'3月'!$J$4:$J$10000)</f>
        <v>0</v>
      </c>
      <c r="M80" s="79">
        <f>SUMPRODUCT((借支明细表!$F$3:$F$10000=$B80)*(借支明细表!$D$3:$D$10000=L$2)*借支明细表!$H$3:$H$10000)</f>
        <v>0</v>
      </c>
      <c r="N80" s="80">
        <f>SUMIF('3月'!$C$4:$C$10000,$B80,'3月'!$L$4:$L$10000)</f>
        <v>0</v>
      </c>
      <c r="O80" s="81">
        <f>SUMIF('4月'!$C$4:$C$10000,$B80,'4月'!$J$4:$J$10000)</f>
        <v>0</v>
      </c>
      <c r="P80" s="79">
        <f>SUMPRODUCT((借支明细表!$F$3:$F$10000=$B80)*(借支明细表!$D$3:$D$10000=O$2)*借支明细表!$H$3:$H$10000)</f>
        <v>0</v>
      </c>
      <c r="Q80" s="80">
        <f>SUMIF('4月'!$C$4:$C$10000,$B80,'4月'!$L$4:$L$10000)</f>
        <v>0</v>
      </c>
      <c r="R80" s="81">
        <f>SUMIF('5月'!$C$4:$C$10000,$B80,'5月'!$J$4:$J$10000)</f>
        <v>0</v>
      </c>
      <c r="S80" s="79">
        <f>SUMPRODUCT((借支明细表!$F$3:$F$10000=$B80)*(借支明细表!$D$3:$D$10000=R$2)*借支明细表!$H$3:$H$10000)</f>
        <v>0</v>
      </c>
      <c r="T80" s="80">
        <f>SUMIF('5月'!$C$4:$C$10000,$B80,'5月'!$L$4:$L$10000)</f>
        <v>0</v>
      </c>
      <c r="U80" s="81">
        <f>SUMIF('6月'!$C$4:$C$10000,$B80,'6月'!$J$4:$J$10000)</f>
        <v>0</v>
      </c>
      <c r="V80" s="79">
        <f>SUMPRODUCT((借支明细表!$F$3:$F$10000=$B80)*(借支明细表!$D$3:$D$10000=U$2)*借支明细表!$H$3:$H$10000)</f>
        <v>0</v>
      </c>
      <c r="W80" s="80">
        <f>SUMIF('6月'!$C$4:$C$10000,$B80,'6月'!$L$4:$L$10000)</f>
        <v>0</v>
      </c>
      <c r="X80" s="81">
        <f>SUMIF('7月'!$C$4:$C$10000,$B80,'7月'!$J$4:$J$10000)</f>
        <v>0</v>
      </c>
      <c r="Y80" s="79">
        <f>SUMPRODUCT((借支明细表!$F$3:$F$10000=$B80)*(借支明细表!$D$3:$D$10000=X$2)*借支明细表!$H$3:$H$10000)</f>
        <v>0</v>
      </c>
      <c r="Z80" s="80">
        <f>SUMIF('7月'!$C$4:$C$10000,$B80,'7月'!$L$4:$L$10000)</f>
        <v>0</v>
      </c>
      <c r="AA80" s="81">
        <f>SUMIF('8月'!$C$4:$C$10000,$B80,'8月'!$J$4:$J$10000)</f>
        <v>0</v>
      </c>
      <c r="AB80" s="79">
        <f>SUMPRODUCT((借支明细表!$F$3:$F$10000=$B80)*(借支明细表!$D$3:$D$10000=AA$2)*借支明细表!$H$3:$H$10000)</f>
        <v>0</v>
      </c>
      <c r="AC80" s="80">
        <f>SUMIF('8月'!$C$4:$C$10000,$B80,'8月'!$L$4:$L$10000)</f>
        <v>0</v>
      </c>
      <c r="AD80" s="81">
        <f>SUMIF('9月'!$C$4:$C$10000,$B80,'9月'!$J$4:$J$10000)</f>
        <v>0</v>
      </c>
      <c r="AE80" s="79">
        <f>SUMPRODUCT((借支明细表!$F$3:$F$10000=$B80)*(借支明细表!$D$3:$D$10000=AD$2)*借支明细表!$H$3:$H$10000)</f>
        <v>0</v>
      </c>
      <c r="AF80" s="80">
        <f>SUMIF('9月'!$C$4:$C$10000,$B80,'9月'!$L$4:$L$10000)</f>
        <v>0</v>
      </c>
      <c r="AG80" s="81">
        <f>SUMIF('10月'!$C$4:$C$10000,$B80,'10月'!$J$4:$J$10000)</f>
        <v>0</v>
      </c>
      <c r="AH80" s="79">
        <f>SUMPRODUCT((借支明细表!$F$3:$F$10000=$B80)*(借支明细表!$D$3:$D$10000=AG$2)*借支明细表!$H$3:$H$10000)</f>
        <v>0</v>
      </c>
      <c r="AI80" s="80">
        <f>SUMIF('10月'!$C$4:$C$10000,$B80,'10月'!$L$4:$L$10000)</f>
        <v>0</v>
      </c>
      <c r="AJ80" s="81">
        <f>SUMIF('11月'!$C$4:$C$10000,$B80,'11月'!$J$4:$J$10000)</f>
        <v>0</v>
      </c>
      <c r="AK80" s="79">
        <f>SUMPRODUCT((借支明细表!$F$3:$F$10000=$B80)*(借支明细表!$D$3:$D$10000=AJ$2)*借支明细表!$H$3:$H$10000)</f>
        <v>0</v>
      </c>
      <c r="AL80" s="80">
        <f>SUMIF('11月'!$C$4:$C$10000,$B80,'11月'!$L$4:$L$10000)</f>
        <v>0</v>
      </c>
      <c r="AM80" s="81">
        <f>SUMIF('12月'!$C$4:$C$10000,$B80,'12月'!$J$4:$J$10000)</f>
        <v>0</v>
      </c>
      <c r="AN80" s="79">
        <f>SUMPRODUCT((借支明细表!$F$3:$F$10000=$B80)*(借支明细表!$D$3:$D$10000=AM$2)*借支明细表!$H$3:$H$10000)</f>
        <v>0</v>
      </c>
      <c r="AO80" s="80">
        <f>SUMIF('12月'!$C$4:$C$10000,$B80,'12月'!$L$4:$L$10000)</f>
        <v>0</v>
      </c>
    </row>
    <row r="81" customHeight="1" spans="1:41">
      <c r="A81" s="37"/>
      <c r="B81" s="76" t="str">
        <f>IF(员工信息表!B80="","",员工信息表!B80)</f>
        <v/>
      </c>
      <c r="C81" s="77">
        <f t="shared" si="6"/>
        <v>0</v>
      </c>
      <c r="D81" s="77">
        <f t="shared" si="7"/>
        <v>0</v>
      </c>
      <c r="E81" s="77">
        <f t="shared" si="8"/>
        <v>0</v>
      </c>
      <c r="F81" s="81">
        <f>SUMIF('1月'!$C$4:$C$10000,$B81,'1月'!$J$4:$J$10000)</f>
        <v>0</v>
      </c>
      <c r="G81" s="79">
        <f>SUMPRODUCT((借支明细表!$F$3:$F$10000=$B81)*(借支明细表!$D$3:$D$10000=F$2)*借支明细表!$H$3:$H$10000)</f>
        <v>0</v>
      </c>
      <c r="H81" s="80">
        <f>SUMIF('1月'!$C$4:$C$10000,$B81,'1月'!$L$4:$L$10000)</f>
        <v>0</v>
      </c>
      <c r="I81" s="81">
        <f>SUMIF('2月'!$C$4:$C$10000,$B81,'2月'!$J$4:$J$10000)</f>
        <v>0</v>
      </c>
      <c r="J81" s="79">
        <f>SUMPRODUCT((借支明细表!$F$3:$F$10000=$B81)*(借支明细表!$D$3:$D$10000=I$2)*借支明细表!$H$3:$H$10000)</f>
        <v>0</v>
      </c>
      <c r="K81" s="80">
        <f>SUMIF('2月'!$C$4:$C$10000,$B81,'2月'!$L$4:$L$10000)</f>
        <v>0</v>
      </c>
      <c r="L81" s="81">
        <f>SUMIF('3月'!$C$4:$C$10000,$B81,'3月'!$J$4:$J$10000)</f>
        <v>0</v>
      </c>
      <c r="M81" s="79">
        <f>SUMPRODUCT((借支明细表!$F$3:$F$10000=$B81)*(借支明细表!$D$3:$D$10000=L$2)*借支明细表!$H$3:$H$10000)</f>
        <v>0</v>
      </c>
      <c r="N81" s="80">
        <f>SUMIF('3月'!$C$4:$C$10000,$B81,'3月'!$L$4:$L$10000)</f>
        <v>0</v>
      </c>
      <c r="O81" s="81">
        <f>SUMIF('4月'!$C$4:$C$10000,$B81,'4月'!$J$4:$J$10000)</f>
        <v>0</v>
      </c>
      <c r="P81" s="79">
        <f>SUMPRODUCT((借支明细表!$F$3:$F$10000=$B81)*(借支明细表!$D$3:$D$10000=O$2)*借支明细表!$H$3:$H$10000)</f>
        <v>0</v>
      </c>
      <c r="Q81" s="80">
        <f>SUMIF('4月'!$C$4:$C$10000,$B81,'4月'!$L$4:$L$10000)</f>
        <v>0</v>
      </c>
      <c r="R81" s="81">
        <f>SUMIF('5月'!$C$4:$C$10000,$B81,'5月'!$J$4:$J$10000)</f>
        <v>0</v>
      </c>
      <c r="S81" s="79">
        <f>SUMPRODUCT((借支明细表!$F$3:$F$10000=$B81)*(借支明细表!$D$3:$D$10000=R$2)*借支明细表!$H$3:$H$10000)</f>
        <v>0</v>
      </c>
      <c r="T81" s="80">
        <f>SUMIF('5月'!$C$4:$C$10000,$B81,'5月'!$L$4:$L$10000)</f>
        <v>0</v>
      </c>
      <c r="U81" s="81">
        <f>SUMIF('6月'!$C$4:$C$10000,$B81,'6月'!$J$4:$J$10000)</f>
        <v>0</v>
      </c>
      <c r="V81" s="79">
        <f>SUMPRODUCT((借支明细表!$F$3:$F$10000=$B81)*(借支明细表!$D$3:$D$10000=U$2)*借支明细表!$H$3:$H$10000)</f>
        <v>0</v>
      </c>
      <c r="W81" s="80">
        <f>SUMIF('6月'!$C$4:$C$10000,$B81,'6月'!$L$4:$L$10000)</f>
        <v>0</v>
      </c>
      <c r="X81" s="81">
        <f>SUMIF('7月'!$C$4:$C$10000,$B81,'7月'!$J$4:$J$10000)</f>
        <v>0</v>
      </c>
      <c r="Y81" s="79">
        <f>SUMPRODUCT((借支明细表!$F$3:$F$10000=$B81)*(借支明细表!$D$3:$D$10000=X$2)*借支明细表!$H$3:$H$10000)</f>
        <v>0</v>
      </c>
      <c r="Z81" s="80">
        <f>SUMIF('7月'!$C$4:$C$10000,$B81,'7月'!$L$4:$L$10000)</f>
        <v>0</v>
      </c>
      <c r="AA81" s="81">
        <f>SUMIF('8月'!$C$4:$C$10000,$B81,'8月'!$J$4:$J$10000)</f>
        <v>0</v>
      </c>
      <c r="AB81" s="79">
        <f>SUMPRODUCT((借支明细表!$F$3:$F$10000=$B81)*(借支明细表!$D$3:$D$10000=AA$2)*借支明细表!$H$3:$H$10000)</f>
        <v>0</v>
      </c>
      <c r="AC81" s="80">
        <f>SUMIF('8月'!$C$4:$C$10000,$B81,'8月'!$L$4:$L$10000)</f>
        <v>0</v>
      </c>
      <c r="AD81" s="81">
        <f>SUMIF('9月'!$C$4:$C$10000,$B81,'9月'!$J$4:$J$10000)</f>
        <v>0</v>
      </c>
      <c r="AE81" s="79">
        <f>SUMPRODUCT((借支明细表!$F$3:$F$10000=$B81)*(借支明细表!$D$3:$D$10000=AD$2)*借支明细表!$H$3:$H$10000)</f>
        <v>0</v>
      </c>
      <c r="AF81" s="80">
        <f>SUMIF('9月'!$C$4:$C$10000,$B81,'9月'!$L$4:$L$10000)</f>
        <v>0</v>
      </c>
      <c r="AG81" s="81">
        <f>SUMIF('10月'!$C$4:$C$10000,$B81,'10月'!$J$4:$J$10000)</f>
        <v>0</v>
      </c>
      <c r="AH81" s="79">
        <f>SUMPRODUCT((借支明细表!$F$3:$F$10000=$B81)*(借支明细表!$D$3:$D$10000=AG$2)*借支明细表!$H$3:$H$10000)</f>
        <v>0</v>
      </c>
      <c r="AI81" s="80">
        <f>SUMIF('10月'!$C$4:$C$10000,$B81,'10月'!$L$4:$L$10000)</f>
        <v>0</v>
      </c>
      <c r="AJ81" s="81">
        <f>SUMIF('11月'!$C$4:$C$10000,$B81,'11月'!$J$4:$J$10000)</f>
        <v>0</v>
      </c>
      <c r="AK81" s="79">
        <f>SUMPRODUCT((借支明细表!$F$3:$F$10000=$B81)*(借支明细表!$D$3:$D$10000=AJ$2)*借支明细表!$H$3:$H$10000)</f>
        <v>0</v>
      </c>
      <c r="AL81" s="80">
        <f>SUMIF('11月'!$C$4:$C$10000,$B81,'11月'!$L$4:$L$10000)</f>
        <v>0</v>
      </c>
      <c r="AM81" s="81">
        <f>SUMIF('12月'!$C$4:$C$10000,$B81,'12月'!$J$4:$J$10000)</f>
        <v>0</v>
      </c>
      <c r="AN81" s="79">
        <f>SUMPRODUCT((借支明细表!$F$3:$F$10000=$B81)*(借支明细表!$D$3:$D$10000=AM$2)*借支明细表!$H$3:$H$10000)</f>
        <v>0</v>
      </c>
      <c r="AO81" s="80">
        <f>SUMIF('12月'!$C$4:$C$10000,$B81,'12月'!$L$4:$L$10000)</f>
        <v>0</v>
      </c>
    </row>
    <row r="82" customHeight="1" spans="1:41">
      <c r="A82" s="37"/>
      <c r="B82" s="76" t="str">
        <f>IF(员工信息表!B81="","",员工信息表!B81)</f>
        <v/>
      </c>
      <c r="C82" s="77">
        <f t="shared" si="6"/>
        <v>0</v>
      </c>
      <c r="D82" s="77">
        <f t="shared" si="7"/>
        <v>0</v>
      </c>
      <c r="E82" s="77">
        <f t="shared" si="8"/>
        <v>0</v>
      </c>
      <c r="F82" s="81">
        <f>SUMIF('1月'!$C$4:$C$10000,$B82,'1月'!$J$4:$J$10000)</f>
        <v>0</v>
      </c>
      <c r="G82" s="79">
        <f>SUMPRODUCT((借支明细表!$F$3:$F$10000=$B82)*(借支明细表!$D$3:$D$10000=F$2)*借支明细表!$H$3:$H$10000)</f>
        <v>0</v>
      </c>
      <c r="H82" s="80">
        <f>SUMIF('1月'!$C$4:$C$10000,$B82,'1月'!$L$4:$L$10000)</f>
        <v>0</v>
      </c>
      <c r="I82" s="81">
        <f>SUMIF('2月'!$C$4:$C$10000,$B82,'2月'!$J$4:$J$10000)</f>
        <v>0</v>
      </c>
      <c r="J82" s="79">
        <f>SUMPRODUCT((借支明细表!$F$3:$F$10000=$B82)*(借支明细表!$D$3:$D$10000=I$2)*借支明细表!$H$3:$H$10000)</f>
        <v>0</v>
      </c>
      <c r="K82" s="80">
        <f>SUMIF('2月'!$C$4:$C$10000,$B82,'2月'!$L$4:$L$10000)</f>
        <v>0</v>
      </c>
      <c r="L82" s="81">
        <f>SUMIF('3月'!$C$4:$C$10000,$B82,'3月'!$J$4:$J$10000)</f>
        <v>0</v>
      </c>
      <c r="M82" s="79">
        <f>SUMPRODUCT((借支明细表!$F$3:$F$10000=$B82)*(借支明细表!$D$3:$D$10000=L$2)*借支明细表!$H$3:$H$10000)</f>
        <v>0</v>
      </c>
      <c r="N82" s="80">
        <f>SUMIF('3月'!$C$4:$C$10000,$B82,'3月'!$L$4:$L$10000)</f>
        <v>0</v>
      </c>
      <c r="O82" s="81">
        <f>SUMIF('4月'!$C$4:$C$10000,$B82,'4月'!$J$4:$J$10000)</f>
        <v>0</v>
      </c>
      <c r="P82" s="79">
        <f>SUMPRODUCT((借支明细表!$F$3:$F$10000=$B82)*(借支明细表!$D$3:$D$10000=O$2)*借支明细表!$H$3:$H$10000)</f>
        <v>0</v>
      </c>
      <c r="Q82" s="80">
        <f>SUMIF('4月'!$C$4:$C$10000,$B82,'4月'!$L$4:$L$10000)</f>
        <v>0</v>
      </c>
      <c r="R82" s="81">
        <f>SUMIF('5月'!$C$4:$C$10000,$B82,'5月'!$J$4:$J$10000)</f>
        <v>0</v>
      </c>
      <c r="S82" s="79">
        <f>SUMPRODUCT((借支明细表!$F$3:$F$10000=$B82)*(借支明细表!$D$3:$D$10000=R$2)*借支明细表!$H$3:$H$10000)</f>
        <v>0</v>
      </c>
      <c r="T82" s="80">
        <f>SUMIF('5月'!$C$4:$C$10000,$B82,'5月'!$L$4:$L$10000)</f>
        <v>0</v>
      </c>
      <c r="U82" s="81">
        <f>SUMIF('6月'!$C$4:$C$10000,$B82,'6月'!$J$4:$J$10000)</f>
        <v>0</v>
      </c>
      <c r="V82" s="79">
        <f>SUMPRODUCT((借支明细表!$F$3:$F$10000=$B82)*(借支明细表!$D$3:$D$10000=U$2)*借支明细表!$H$3:$H$10000)</f>
        <v>0</v>
      </c>
      <c r="W82" s="80">
        <f>SUMIF('6月'!$C$4:$C$10000,$B82,'6月'!$L$4:$L$10000)</f>
        <v>0</v>
      </c>
      <c r="X82" s="81">
        <f>SUMIF('7月'!$C$4:$C$10000,$B82,'7月'!$J$4:$J$10000)</f>
        <v>0</v>
      </c>
      <c r="Y82" s="79">
        <f>SUMPRODUCT((借支明细表!$F$3:$F$10000=$B82)*(借支明细表!$D$3:$D$10000=X$2)*借支明细表!$H$3:$H$10000)</f>
        <v>0</v>
      </c>
      <c r="Z82" s="80">
        <f>SUMIF('7月'!$C$4:$C$10000,$B82,'7月'!$L$4:$L$10000)</f>
        <v>0</v>
      </c>
      <c r="AA82" s="81">
        <f>SUMIF('8月'!$C$4:$C$10000,$B82,'8月'!$J$4:$J$10000)</f>
        <v>0</v>
      </c>
      <c r="AB82" s="79">
        <f>SUMPRODUCT((借支明细表!$F$3:$F$10000=$B82)*(借支明细表!$D$3:$D$10000=AA$2)*借支明细表!$H$3:$H$10000)</f>
        <v>0</v>
      </c>
      <c r="AC82" s="80">
        <f>SUMIF('8月'!$C$4:$C$10000,$B82,'8月'!$L$4:$L$10000)</f>
        <v>0</v>
      </c>
      <c r="AD82" s="81">
        <f>SUMIF('9月'!$C$4:$C$10000,$B82,'9月'!$J$4:$J$10000)</f>
        <v>0</v>
      </c>
      <c r="AE82" s="79">
        <f>SUMPRODUCT((借支明细表!$F$3:$F$10000=$B82)*(借支明细表!$D$3:$D$10000=AD$2)*借支明细表!$H$3:$H$10000)</f>
        <v>0</v>
      </c>
      <c r="AF82" s="80">
        <f>SUMIF('9月'!$C$4:$C$10000,$B82,'9月'!$L$4:$L$10000)</f>
        <v>0</v>
      </c>
      <c r="AG82" s="81">
        <f>SUMIF('10月'!$C$4:$C$10000,$B82,'10月'!$J$4:$J$10000)</f>
        <v>0</v>
      </c>
      <c r="AH82" s="79">
        <f>SUMPRODUCT((借支明细表!$F$3:$F$10000=$B82)*(借支明细表!$D$3:$D$10000=AG$2)*借支明细表!$H$3:$H$10000)</f>
        <v>0</v>
      </c>
      <c r="AI82" s="80">
        <f>SUMIF('10月'!$C$4:$C$10000,$B82,'10月'!$L$4:$L$10000)</f>
        <v>0</v>
      </c>
      <c r="AJ82" s="81">
        <f>SUMIF('11月'!$C$4:$C$10000,$B82,'11月'!$J$4:$J$10000)</f>
        <v>0</v>
      </c>
      <c r="AK82" s="79">
        <f>SUMPRODUCT((借支明细表!$F$3:$F$10000=$B82)*(借支明细表!$D$3:$D$10000=AJ$2)*借支明细表!$H$3:$H$10000)</f>
        <v>0</v>
      </c>
      <c r="AL82" s="80">
        <f>SUMIF('11月'!$C$4:$C$10000,$B82,'11月'!$L$4:$L$10000)</f>
        <v>0</v>
      </c>
      <c r="AM82" s="81">
        <f>SUMIF('12月'!$C$4:$C$10000,$B82,'12月'!$J$4:$J$10000)</f>
        <v>0</v>
      </c>
      <c r="AN82" s="79">
        <f>SUMPRODUCT((借支明细表!$F$3:$F$10000=$B82)*(借支明细表!$D$3:$D$10000=AM$2)*借支明细表!$H$3:$H$10000)</f>
        <v>0</v>
      </c>
      <c r="AO82" s="80">
        <f>SUMIF('12月'!$C$4:$C$10000,$B82,'12月'!$L$4:$L$10000)</f>
        <v>0</v>
      </c>
    </row>
    <row r="83" customHeight="1" spans="1:41">
      <c r="A83" s="37"/>
      <c r="B83" s="76" t="str">
        <f>IF(员工信息表!B82="","",员工信息表!B82)</f>
        <v/>
      </c>
      <c r="C83" s="77">
        <f t="shared" si="6"/>
        <v>0</v>
      </c>
      <c r="D83" s="77">
        <f t="shared" si="7"/>
        <v>0</v>
      </c>
      <c r="E83" s="77">
        <f t="shared" si="8"/>
        <v>0</v>
      </c>
      <c r="F83" s="81">
        <f>SUMIF('1月'!$C$4:$C$10000,$B83,'1月'!$J$4:$J$10000)</f>
        <v>0</v>
      </c>
      <c r="G83" s="79">
        <f>SUMPRODUCT((借支明细表!$F$3:$F$10000=$B83)*(借支明细表!$D$3:$D$10000=F$2)*借支明细表!$H$3:$H$10000)</f>
        <v>0</v>
      </c>
      <c r="H83" s="80">
        <f>SUMIF('1月'!$C$4:$C$10000,$B83,'1月'!$L$4:$L$10000)</f>
        <v>0</v>
      </c>
      <c r="I83" s="81">
        <f>SUMIF('2月'!$C$4:$C$10000,$B83,'2月'!$J$4:$J$10000)</f>
        <v>0</v>
      </c>
      <c r="J83" s="79">
        <f>SUMPRODUCT((借支明细表!$F$3:$F$10000=$B83)*(借支明细表!$D$3:$D$10000=I$2)*借支明细表!$H$3:$H$10000)</f>
        <v>0</v>
      </c>
      <c r="K83" s="80">
        <f>SUMIF('2月'!$C$4:$C$10000,$B83,'2月'!$L$4:$L$10000)</f>
        <v>0</v>
      </c>
      <c r="L83" s="81">
        <f>SUMIF('3月'!$C$4:$C$10000,$B83,'3月'!$J$4:$J$10000)</f>
        <v>0</v>
      </c>
      <c r="M83" s="79">
        <f>SUMPRODUCT((借支明细表!$F$3:$F$10000=$B83)*(借支明细表!$D$3:$D$10000=L$2)*借支明细表!$H$3:$H$10000)</f>
        <v>0</v>
      </c>
      <c r="N83" s="80">
        <f>SUMIF('3月'!$C$4:$C$10000,$B83,'3月'!$L$4:$L$10000)</f>
        <v>0</v>
      </c>
      <c r="O83" s="81">
        <f>SUMIF('4月'!$C$4:$C$10000,$B83,'4月'!$J$4:$J$10000)</f>
        <v>0</v>
      </c>
      <c r="P83" s="79">
        <f>SUMPRODUCT((借支明细表!$F$3:$F$10000=$B83)*(借支明细表!$D$3:$D$10000=O$2)*借支明细表!$H$3:$H$10000)</f>
        <v>0</v>
      </c>
      <c r="Q83" s="80">
        <f>SUMIF('4月'!$C$4:$C$10000,$B83,'4月'!$L$4:$L$10000)</f>
        <v>0</v>
      </c>
      <c r="R83" s="81">
        <f>SUMIF('5月'!$C$4:$C$10000,$B83,'5月'!$J$4:$J$10000)</f>
        <v>0</v>
      </c>
      <c r="S83" s="79">
        <f>SUMPRODUCT((借支明细表!$F$3:$F$10000=$B83)*(借支明细表!$D$3:$D$10000=R$2)*借支明细表!$H$3:$H$10000)</f>
        <v>0</v>
      </c>
      <c r="T83" s="80">
        <f>SUMIF('5月'!$C$4:$C$10000,$B83,'5月'!$L$4:$L$10000)</f>
        <v>0</v>
      </c>
      <c r="U83" s="81">
        <f>SUMIF('6月'!$C$4:$C$10000,$B83,'6月'!$J$4:$J$10000)</f>
        <v>0</v>
      </c>
      <c r="V83" s="79">
        <f>SUMPRODUCT((借支明细表!$F$3:$F$10000=$B83)*(借支明细表!$D$3:$D$10000=U$2)*借支明细表!$H$3:$H$10000)</f>
        <v>0</v>
      </c>
      <c r="W83" s="80">
        <f>SUMIF('6月'!$C$4:$C$10000,$B83,'6月'!$L$4:$L$10000)</f>
        <v>0</v>
      </c>
      <c r="X83" s="81">
        <f>SUMIF('7月'!$C$4:$C$10000,$B83,'7月'!$J$4:$J$10000)</f>
        <v>0</v>
      </c>
      <c r="Y83" s="79">
        <f>SUMPRODUCT((借支明细表!$F$3:$F$10000=$B83)*(借支明细表!$D$3:$D$10000=X$2)*借支明细表!$H$3:$H$10000)</f>
        <v>0</v>
      </c>
      <c r="Z83" s="80">
        <f>SUMIF('7月'!$C$4:$C$10000,$B83,'7月'!$L$4:$L$10000)</f>
        <v>0</v>
      </c>
      <c r="AA83" s="81">
        <f>SUMIF('8月'!$C$4:$C$10000,$B83,'8月'!$J$4:$J$10000)</f>
        <v>0</v>
      </c>
      <c r="AB83" s="79">
        <f>SUMPRODUCT((借支明细表!$F$3:$F$10000=$B83)*(借支明细表!$D$3:$D$10000=AA$2)*借支明细表!$H$3:$H$10000)</f>
        <v>0</v>
      </c>
      <c r="AC83" s="80">
        <f>SUMIF('8月'!$C$4:$C$10000,$B83,'8月'!$L$4:$L$10000)</f>
        <v>0</v>
      </c>
      <c r="AD83" s="81">
        <f>SUMIF('9月'!$C$4:$C$10000,$B83,'9月'!$J$4:$J$10000)</f>
        <v>0</v>
      </c>
      <c r="AE83" s="79">
        <f>SUMPRODUCT((借支明细表!$F$3:$F$10000=$B83)*(借支明细表!$D$3:$D$10000=AD$2)*借支明细表!$H$3:$H$10000)</f>
        <v>0</v>
      </c>
      <c r="AF83" s="80">
        <f>SUMIF('9月'!$C$4:$C$10000,$B83,'9月'!$L$4:$L$10000)</f>
        <v>0</v>
      </c>
      <c r="AG83" s="81">
        <f>SUMIF('10月'!$C$4:$C$10000,$B83,'10月'!$J$4:$J$10000)</f>
        <v>0</v>
      </c>
      <c r="AH83" s="79">
        <f>SUMPRODUCT((借支明细表!$F$3:$F$10000=$B83)*(借支明细表!$D$3:$D$10000=AG$2)*借支明细表!$H$3:$H$10000)</f>
        <v>0</v>
      </c>
      <c r="AI83" s="80">
        <f>SUMIF('10月'!$C$4:$C$10000,$B83,'10月'!$L$4:$L$10000)</f>
        <v>0</v>
      </c>
      <c r="AJ83" s="81">
        <f>SUMIF('11月'!$C$4:$C$10000,$B83,'11月'!$J$4:$J$10000)</f>
        <v>0</v>
      </c>
      <c r="AK83" s="79">
        <f>SUMPRODUCT((借支明细表!$F$3:$F$10000=$B83)*(借支明细表!$D$3:$D$10000=AJ$2)*借支明细表!$H$3:$H$10000)</f>
        <v>0</v>
      </c>
      <c r="AL83" s="80">
        <f>SUMIF('11月'!$C$4:$C$10000,$B83,'11月'!$L$4:$L$10000)</f>
        <v>0</v>
      </c>
      <c r="AM83" s="81">
        <f>SUMIF('12月'!$C$4:$C$10000,$B83,'12月'!$J$4:$J$10000)</f>
        <v>0</v>
      </c>
      <c r="AN83" s="79">
        <f>SUMPRODUCT((借支明细表!$F$3:$F$10000=$B83)*(借支明细表!$D$3:$D$10000=AM$2)*借支明细表!$H$3:$H$10000)</f>
        <v>0</v>
      </c>
      <c r="AO83" s="80">
        <f>SUMIF('12月'!$C$4:$C$10000,$B83,'12月'!$L$4:$L$10000)</f>
        <v>0</v>
      </c>
    </row>
    <row r="84" customHeight="1" spans="1:41">
      <c r="A84" s="37"/>
      <c r="B84" s="76" t="str">
        <f>IF(员工信息表!B83="","",员工信息表!B83)</f>
        <v/>
      </c>
      <c r="C84" s="77">
        <f t="shared" si="6"/>
        <v>0</v>
      </c>
      <c r="D84" s="77">
        <f t="shared" si="7"/>
        <v>0</v>
      </c>
      <c r="E84" s="77">
        <f t="shared" si="8"/>
        <v>0</v>
      </c>
      <c r="F84" s="81">
        <f>SUMIF('1月'!$C$4:$C$10000,$B84,'1月'!$J$4:$J$10000)</f>
        <v>0</v>
      </c>
      <c r="G84" s="79">
        <f>SUMPRODUCT((借支明细表!$F$3:$F$10000=$B84)*(借支明细表!$D$3:$D$10000=F$2)*借支明细表!$H$3:$H$10000)</f>
        <v>0</v>
      </c>
      <c r="H84" s="80">
        <f>SUMIF('1月'!$C$4:$C$10000,$B84,'1月'!$L$4:$L$10000)</f>
        <v>0</v>
      </c>
      <c r="I84" s="81">
        <f>SUMIF('2月'!$C$4:$C$10000,$B84,'2月'!$J$4:$J$10000)</f>
        <v>0</v>
      </c>
      <c r="J84" s="79">
        <f>SUMPRODUCT((借支明细表!$F$3:$F$10000=$B84)*(借支明细表!$D$3:$D$10000=I$2)*借支明细表!$H$3:$H$10000)</f>
        <v>0</v>
      </c>
      <c r="K84" s="80">
        <f>SUMIF('2月'!$C$4:$C$10000,$B84,'2月'!$L$4:$L$10000)</f>
        <v>0</v>
      </c>
      <c r="L84" s="81">
        <f>SUMIF('3月'!$C$4:$C$10000,$B84,'3月'!$J$4:$J$10000)</f>
        <v>0</v>
      </c>
      <c r="M84" s="79">
        <f>SUMPRODUCT((借支明细表!$F$3:$F$10000=$B84)*(借支明细表!$D$3:$D$10000=L$2)*借支明细表!$H$3:$H$10000)</f>
        <v>0</v>
      </c>
      <c r="N84" s="80">
        <f>SUMIF('3月'!$C$4:$C$10000,$B84,'3月'!$L$4:$L$10000)</f>
        <v>0</v>
      </c>
      <c r="O84" s="81">
        <f>SUMIF('4月'!$C$4:$C$10000,$B84,'4月'!$J$4:$J$10000)</f>
        <v>0</v>
      </c>
      <c r="P84" s="79">
        <f>SUMPRODUCT((借支明细表!$F$3:$F$10000=$B84)*(借支明细表!$D$3:$D$10000=O$2)*借支明细表!$H$3:$H$10000)</f>
        <v>0</v>
      </c>
      <c r="Q84" s="80">
        <f>SUMIF('4月'!$C$4:$C$10000,$B84,'4月'!$L$4:$L$10000)</f>
        <v>0</v>
      </c>
      <c r="R84" s="81">
        <f>SUMIF('5月'!$C$4:$C$10000,$B84,'5月'!$J$4:$J$10000)</f>
        <v>0</v>
      </c>
      <c r="S84" s="79">
        <f>SUMPRODUCT((借支明细表!$F$3:$F$10000=$B84)*(借支明细表!$D$3:$D$10000=R$2)*借支明细表!$H$3:$H$10000)</f>
        <v>0</v>
      </c>
      <c r="T84" s="80">
        <f>SUMIF('5月'!$C$4:$C$10000,$B84,'5月'!$L$4:$L$10000)</f>
        <v>0</v>
      </c>
      <c r="U84" s="81">
        <f>SUMIF('6月'!$C$4:$C$10000,$B84,'6月'!$J$4:$J$10000)</f>
        <v>0</v>
      </c>
      <c r="V84" s="79">
        <f>SUMPRODUCT((借支明细表!$F$3:$F$10000=$B84)*(借支明细表!$D$3:$D$10000=U$2)*借支明细表!$H$3:$H$10000)</f>
        <v>0</v>
      </c>
      <c r="W84" s="80">
        <f>SUMIF('6月'!$C$4:$C$10000,$B84,'6月'!$L$4:$L$10000)</f>
        <v>0</v>
      </c>
      <c r="X84" s="81">
        <f>SUMIF('7月'!$C$4:$C$10000,$B84,'7月'!$J$4:$J$10000)</f>
        <v>0</v>
      </c>
      <c r="Y84" s="79">
        <f>SUMPRODUCT((借支明细表!$F$3:$F$10000=$B84)*(借支明细表!$D$3:$D$10000=X$2)*借支明细表!$H$3:$H$10000)</f>
        <v>0</v>
      </c>
      <c r="Z84" s="80">
        <f>SUMIF('7月'!$C$4:$C$10000,$B84,'7月'!$L$4:$L$10000)</f>
        <v>0</v>
      </c>
      <c r="AA84" s="81">
        <f>SUMIF('8月'!$C$4:$C$10000,$B84,'8月'!$J$4:$J$10000)</f>
        <v>0</v>
      </c>
      <c r="AB84" s="79">
        <f>SUMPRODUCT((借支明细表!$F$3:$F$10000=$B84)*(借支明细表!$D$3:$D$10000=AA$2)*借支明细表!$H$3:$H$10000)</f>
        <v>0</v>
      </c>
      <c r="AC84" s="80">
        <f>SUMIF('8月'!$C$4:$C$10000,$B84,'8月'!$L$4:$L$10000)</f>
        <v>0</v>
      </c>
      <c r="AD84" s="81">
        <f>SUMIF('9月'!$C$4:$C$10000,$B84,'9月'!$J$4:$J$10000)</f>
        <v>0</v>
      </c>
      <c r="AE84" s="79">
        <f>SUMPRODUCT((借支明细表!$F$3:$F$10000=$B84)*(借支明细表!$D$3:$D$10000=AD$2)*借支明细表!$H$3:$H$10000)</f>
        <v>0</v>
      </c>
      <c r="AF84" s="80">
        <f>SUMIF('9月'!$C$4:$C$10000,$B84,'9月'!$L$4:$L$10000)</f>
        <v>0</v>
      </c>
      <c r="AG84" s="81">
        <f>SUMIF('10月'!$C$4:$C$10000,$B84,'10月'!$J$4:$J$10000)</f>
        <v>0</v>
      </c>
      <c r="AH84" s="79">
        <f>SUMPRODUCT((借支明细表!$F$3:$F$10000=$B84)*(借支明细表!$D$3:$D$10000=AG$2)*借支明细表!$H$3:$H$10000)</f>
        <v>0</v>
      </c>
      <c r="AI84" s="80">
        <f>SUMIF('10月'!$C$4:$C$10000,$B84,'10月'!$L$4:$L$10000)</f>
        <v>0</v>
      </c>
      <c r="AJ84" s="81">
        <f>SUMIF('11月'!$C$4:$C$10000,$B84,'11月'!$J$4:$J$10000)</f>
        <v>0</v>
      </c>
      <c r="AK84" s="79">
        <f>SUMPRODUCT((借支明细表!$F$3:$F$10000=$B84)*(借支明细表!$D$3:$D$10000=AJ$2)*借支明细表!$H$3:$H$10000)</f>
        <v>0</v>
      </c>
      <c r="AL84" s="80">
        <f>SUMIF('11月'!$C$4:$C$10000,$B84,'11月'!$L$4:$L$10000)</f>
        <v>0</v>
      </c>
      <c r="AM84" s="81">
        <f>SUMIF('12月'!$C$4:$C$10000,$B84,'12月'!$J$4:$J$10000)</f>
        <v>0</v>
      </c>
      <c r="AN84" s="79">
        <f>SUMPRODUCT((借支明细表!$F$3:$F$10000=$B84)*(借支明细表!$D$3:$D$10000=AM$2)*借支明细表!$H$3:$H$10000)</f>
        <v>0</v>
      </c>
      <c r="AO84" s="80">
        <f>SUMIF('12月'!$C$4:$C$10000,$B84,'12月'!$L$4:$L$10000)</f>
        <v>0</v>
      </c>
    </row>
    <row r="85" customHeight="1" spans="1:41">
      <c r="A85" s="37"/>
      <c r="B85" s="76" t="str">
        <f>IF(员工信息表!B84="","",员工信息表!B84)</f>
        <v/>
      </c>
      <c r="C85" s="77">
        <f t="shared" si="6"/>
        <v>0</v>
      </c>
      <c r="D85" s="77">
        <f t="shared" si="7"/>
        <v>0</v>
      </c>
      <c r="E85" s="77">
        <f t="shared" si="8"/>
        <v>0</v>
      </c>
      <c r="F85" s="81">
        <f>SUMIF('1月'!$C$4:$C$10000,$B85,'1月'!$J$4:$J$10000)</f>
        <v>0</v>
      </c>
      <c r="G85" s="79">
        <f>SUMPRODUCT((借支明细表!$F$3:$F$10000=$B85)*(借支明细表!$D$3:$D$10000=F$2)*借支明细表!$H$3:$H$10000)</f>
        <v>0</v>
      </c>
      <c r="H85" s="80">
        <f>SUMIF('1月'!$C$4:$C$10000,$B85,'1月'!$L$4:$L$10000)</f>
        <v>0</v>
      </c>
      <c r="I85" s="81">
        <f>SUMIF('2月'!$C$4:$C$10000,$B85,'2月'!$J$4:$J$10000)</f>
        <v>0</v>
      </c>
      <c r="J85" s="79">
        <f>SUMPRODUCT((借支明细表!$F$3:$F$10000=$B85)*(借支明细表!$D$3:$D$10000=I$2)*借支明细表!$H$3:$H$10000)</f>
        <v>0</v>
      </c>
      <c r="K85" s="80">
        <f>SUMIF('2月'!$C$4:$C$10000,$B85,'2月'!$L$4:$L$10000)</f>
        <v>0</v>
      </c>
      <c r="L85" s="81">
        <f>SUMIF('3月'!$C$4:$C$10000,$B85,'3月'!$J$4:$J$10000)</f>
        <v>0</v>
      </c>
      <c r="M85" s="79">
        <f>SUMPRODUCT((借支明细表!$F$3:$F$10000=$B85)*(借支明细表!$D$3:$D$10000=L$2)*借支明细表!$H$3:$H$10000)</f>
        <v>0</v>
      </c>
      <c r="N85" s="80">
        <f>SUMIF('3月'!$C$4:$C$10000,$B85,'3月'!$L$4:$L$10000)</f>
        <v>0</v>
      </c>
      <c r="O85" s="81">
        <f>SUMIF('4月'!$C$4:$C$10000,$B85,'4月'!$J$4:$J$10000)</f>
        <v>0</v>
      </c>
      <c r="P85" s="79">
        <f>SUMPRODUCT((借支明细表!$F$3:$F$10000=$B85)*(借支明细表!$D$3:$D$10000=O$2)*借支明细表!$H$3:$H$10000)</f>
        <v>0</v>
      </c>
      <c r="Q85" s="80">
        <f>SUMIF('4月'!$C$4:$C$10000,$B85,'4月'!$L$4:$L$10000)</f>
        <v>0</v>
      </c>
      <c r="R85" s="81">
        <f>SUMIF('5月'!$C$4:$C$10000,$B85,'5月'!$J$4:$J$10000)</f>
        <v>0</v>
      </c>
      <c r="S85" s="79">
        <f>SUMPRODUCT((借支明细表!$F$3:$F$10000=$B85)*(借支明细表!$D$3:$D$10000=R$2)*借支明细表!$H$3:$H$10000)</f>
        <v>0</v>
      </c>
      <c r="T85" s="80">
        <f>SUMIF('5月'!$C$4:$C$10000,$B85,'5月'!$L$4:$L$10000)</f>
        <v>0</v>
      </c>
      <c r="U85" s="81">
        <f>SUMIF('6月'!$C$4:$C$10000,$B85,'6月'!$J$4:$J$10000)</f>
        <v>0</v>
      </c>
      <c r="V85" s="79">
        <f>SUMPRODUCT((借支明细表!$F$3:$F$10000=$B85)*(借支明细表!$D$3:$D$10000=U$2)*借支明细表!$H$3:$H$10000)</f>
        <v>0</v>
      </c>
      <c r="W85" s="80">
        <f>SUMIF('6月'!$C$4:$C$10000,$B85,'6月'!$L$4:$L$10000)</f>
        <v>0</v>
      </c>
      <c r="X85" s="81">
        <f>SUMIF('7月'!$C$4:$C$10000,$B85,'7月'!$J$4:$J$10000)</f>
        <v>0</v>
      </c>
      <c r="Y85" s="79">
        <f>SUMPRODUCT((借支明细表!$F$3:$F$10000=$B85)*(借支明细表!$D$3:$D$10000=X$2)*借支明细表!$H$3:$H$10000)</f>
        <v>0</v>
      </c>
      <c r="Z85" s="80">
        <f>SUMIF('7月'!$C$4:$C$10000,$B85,'7月'!$L$4:$L$10000)</f>
        <v>0</v>
      </c>
      <c r="AA85" s="81">
        <f>SUMIF('8月'!$C$4:$C$10000,$B85,'8月'!$J$4:$J$10000)</f>
        <v>0</v>
      </c>
      <c r="AB85" s="79">
        <f>SUMPRODUCT((借支明细表!$F$3:$F$10000=$B85)*(借支明细表!$D$3:$D$10000=AA$2)*借支明细表!$H$3:$H$10000)</f>
        <v>0</v>
      </c>
      <c r="AC85" s="80">
        <f>SUMIF('8月'!$C$4:$C$10000,$B85,'8月'!$L$4:$L$10000)</f>
        <v>0</v>
      </c>
      <c r="AD85" s="81">
        <f>SUMIF('9月'!$C$4:$C$10000,$B85,'9月'!$J$4:$J$10000)</f>
        <v>0</v>
      </c>
      <c r="AE85" s="79">
        <f>SUMPRODUCT((借支明细表!$F$3:$F$10000=$B85)*(借支明细表!$D$3:$D$10000=AD$2)*借支明细表!$H$3:$H$10000)</f>
        <v>0</v>
      </c>
      <c r="AF85" s="80">
        <f>SUMIF('9月'!$C$4:$C$10000,$B85,'9月'!$L$4:$L$10000)</f>
        <v>0</v>
      </c>
      <c r="AG85" s="81">
        <f>SUMIF('10月'!$C$4:$C$10000,$B85,'10月'!$J$4:$J$10000)</f>
        <v>0</v>
      </c>
      <c r="AH85" s="79">
        <f>SUMPRODUCT((借支明细表!$F$3:$F$10000=$B85)*(借支明细表!$D$3:$D$10000=AG$2)*借支明细表!$H$3:$H$10000)</f>
        <v>0</v>
      </c>
      <c r="AI85" s="80">
        <f>SUMIF('10月'!$C$4:$C$10000,$B85,'10月'!$L$4:$L$10000)</f>
        <v>0</v>
      </c>
      <c r="AJ85" s="81">
        <f>SUMIF('11月'!$C$4:$C$10000,$B85,'11月'!$J$4:$J$10000)</f>
        <v>0</v>
      </c>
      <c r="AK85" s="79">
        <f>SUMPRODUCT((借支明细表!$F$3:$F$10000=$B85)*(借支明细表!$D$3:$D$10000=AJ$2)*借支明细表!$H$3:$H$10000)</f>
        <v>0</v>
      </c>
      <c r="AL85" s="80">
        <f>SUMIF('11月'!$C$4:$C$10000,$B85,'11月'!$L$4:$L$10000)</f>
        <v>0</v>
      </c>
      <c r="AM85" s="81">
        <f>SUMIF('12月'!$C$4:$C$10000,$B85,'12月'!$J$4:$J$10000)</f>
        <v>0</v>
      </c>
      <c r="AN85" s="79">
        <f>SUMPRODUCT((借支明细表!$F$3:$F$10000=$B85)*(借支明细表!$D$3:$D$10000=AM$2)*借支明细表!$H$3:$H$10000)</f>
        <v>0</v>
      </c>
      <c r="AO85" s="80">
        <f>SUMIF('12月'!$C$4:$C$10000,$B85,'12月'!$L$4:$L$10000)</f>
        <v>0</v>
      </c>
    </row>
    <row r="86" customHeight="1" spans="1:41">
      <c r="A86" s="37"/>
      <c r="B86" s="76" t="str">
        <f>IF(员工信息表!B85="","",员工信息表!B85)</f>
        <v/>
      </c>
      <c r="C86" s="77">
        <f t="shared" si="6"/>
        <v>0</v>
      </c>
      <c r="D86" s="77">
        <f t="shared" si="7"/>
        <v>0</v>
      </c>
      <c r="E86" s="77">
        <f t="shared" si="8"/>
        <v>0</v>
      </c>
      <c r="F86" s="81">
        <f>SUMIF('1月'!$C$4:$C$10000,$B86,'1月'!$J$4:$J$10000)</f>
        <v>0</v>
      </c>
      <c r="G86" s="79">
        <f>SUMPRODUCT((借支明细表!$F$3:$F$10000=$B86)*(借支明细表!$D$3:$D$10000=F$2)*借支明细表!$H$3:$H$10000)</f>
        <v>0</v>
      </c>
      <c r="H86" s="80">
        <f>SUMIF('1月'!$C$4:$C$10000,$B86,'1月'!$L$4:$L$10000)</f>
        <v>0</v>
      </c>
      <c r="I86" s="81">
        <f>SUMIF('2月'!$C$4:$C$10000,$B86,'2月'!$J$4:$J$10000)</f>
        <v>0</v>
      </c>
      <c r="J86" s="79">
        <f>SUMPRODUCT((借支明细表!$F$3:$F$10000=$B86)*(借支明细表!$D$3:$D$10000=I$2)*借支明细表!$H$3:$H$10000)</f>
        <v>0</v>
      </c>
      <c r="K86" s="80">
        <f>SUMIF('2月'!$C$4:$C$10000,$B86,'2月'!$L$4:$L$10000)</f>
        <v>0</v>
      </c>
      <c r="L86" s="81">
        <f>SUMIF('3月'!$C$4:$C$10000,$B86,'3月'!$J$4:$J$10000)</f>
        <v>0</v>
      </c>
      <c r="M86" s="79">
        <f>SUMPRODUCT((借支明细表!$F$3:$F$10000=$B86)*(借支明细表!$D$3:$D$10000=L$2)*借支明细表!$H$3:$H$10000)</f>
        <v>0</v>
      </c>
      <c r="N86" s="80">
        <f>SUMIF('3月'!$C$4:$C$10000,$B86,'3月'!$L$4:$L$10000)</f>
        <v>0</v>
      </c>
      <c r="O86" s="81">
        <f>SUMIF('4月'!$C$4:$C$10000,$B86,'4月'!$J$4:$J$10000)</f>
        <v>0</v>
      </c>
      <c r="P86" s="79">
        <f>SUMPRODUCT((借支明细表!$F$3:$F$10000=$B86)*(借支明细表!$D$3:$D$10000=O$2)*借支明细表!$H$3:$H$10000)</f>
        <v>0</v>
      </c>
      <c r="Q86" s="80">
        <f>SUMIF('4月'!$C$4:$C$10000,$B86,'4月'!$L$4:$L$10000)</f>
        <v>0</v>
      </c>
      <c r="R86" s="81">
        <f>SUMIF('5月'!$C$4:$C$10000,$B86,'5月'!$J$4:$J$10000)</f>
        <v>0</v>
      </c>
      <c r="S86" s="79">
        <f>SUMPRODUCT((借支明细表!$F$3:$F$10000=$B86)*(借支明细表!$D$3:$D$10000=R$2)*借支明细表!$H$3:$H$10000)</f>
        <v>0</v>
      </c>
      <c r="T86" s="80">
        <f>SUMIF('5月'!$C$4:$C$10000,$B86,'5月'!$L$4:$L$10000)</f>
        <v>0</v>
      </c>
      <c r="U86" s="81">
        <f>SUMIF('6月'!$C$4:$C$10000,$B86,'6月'!$J$4:$J$10000)</f>
        <v>0</v>
      </c>
      <c r="V86" s="79">
        <f>SUMPRODUCT((借支明细表!$F$3:$F$10000=$B86)*(借支明细表!$D$3:$D$10000=U$2)*借支明细表!$H$3:$H$10000)</f>
        <v>0</v>
      </c>
      <c r="W86" s="80">
        <f>SUMIF('6月'!$C$4:$C$10000,$B86,'6月'!$L$4:$L$10000)</f>
        <v>0</v>
      </c>
      <c r="X86" s="81">
        <f>SUMIF('7月'!$C$4:$C$10000,$B86,'7月'!$J$4:$J$10000)</f>
        <v>0</v>
      </c>
      <c r="Y86" s="79">
        <f>SUMPRODUCT((借支明细表!$F$3:$F$10000=$B86)*(借支明细表!$D$3:$D$10000=X$2)*借支明细表!$H$3:$H$10000)</f>
        <v>0</v>
      </c>
      <c r="Z86" s="80">
        <f>SUMIF('7月'!$C$4:$C$10000,$B86,'7月'!$L$4:$L$10000)</f>
        <v>0</v>
      </c>
      <c r="AA86" s="81">
        <f>SUMIF('8月'!$C$4:$C$10000,$B86,'8月'!$J$4:$J$10000)</f>
        <v>0</v>
      </c>
      <c r="AB86" s="79">
        <f>SUMPRODUCT((借支明细表!$F$3:$F$10000=$B86)*(借支明细表!$D$3:$D$10000=AA$2)*借支明细表!$H$3:$H$10000)</f>
        <v>0</v>
      </c>
      <c r="AC86" s="80">
        <f>SUMIF('8月'!$C$4:$C$10000,$B86,'8月'!$L$4:$L$10000)</f>
        <v>0</v>
      </c>
      <c r="AD86" s="81">
        <f>SUMIF('9月'!$C$4:$C$10000,$B86,'9月'!$J$4:$J$10000)</f>
        <v>0</v>
      </c>
      <c r="AE86" s="79">
        <f>SUMPRODUCT((借支明细表!$F$3:$F$10000=$B86)*(借支明细表!$D$3:$D$10000=AD$2)*借支明细表!$H$3:$H$10000)</f>
        <v>0</v>
      </c>
      <c r="AF86" s="80">
        <f>SUMIF('9月'!$C$4:$C$10000,$B86,'9月'!$L$4:$L$10000)</f>
        <v>0</v>
      </c>
      <c r="AG86" s="81">
        <f>SUMIF('10月'!$C$4:$C$10000,$B86,'10月'!$J$4:$J$10000)</f>
        <v>0</v>
      </c>
      <c r="AH86" s="79">
        <f>SUMPRODUCT((借支明细表!$F$3:$F$10000=$B86)*(借支明细表!$D$3:$D$10000=AG$2)*借支明细表!$H$3:$H$10000)</f>
        <v>0</v>
      </c>
      <c r="AI86" s="80">
        <f>SUMIF('10月'!$C$4:$C$10000,$B86,'10月'!$L$4:$L$10000)</f>
        <v>0</v>
      </c>
      <c r="AJ86" s="81">
        <f>SUMIF('11月'!$C$4:$C$10000,$B86,'11月'!$J$4:$J$10000)</f>
        <v>0</v>
      </c>
      <c r="AK86" s="79">
        <f>SUMPRODUCT((借支明细表!$F$3:$F$10000=$B86)*(借支明细表!$D$3:$D$10000=AJ$2)*借支明细表!$H$3:$H$10000)</f>
        <v>0</v>
      </c>
      <c r="AL86" s="80">
        <f>SUMIF('11月'!$C$4:$C$10000,$B86,'11月'!$L$4:$L$10000)</f>
        <v>0</v>
      </c>
      <c r="AM86" s="81">
        <f>SUMIF('12月'!$C$4:$C$10000,$B86,'12月'!$J$4:$J$10000)</f>
        <v>0</v>
      </c>
      <c r="AN86" s="79">
        <f>SUMPRODUCT((借支明细表!$F$3:$F$10000=$B86)*(借支明细表!$D$3:$D$10000=AM$2)*借支明细表!$H$3:$H$10000)</f>
        <v>0</v>
      </c>
      <c r="AO86" s="80">
        <f>SUMIF('12月'!$C$4:$C$10000,$B86,'12月'!$L$4:$L$10000)</f>
        <v>0</v>
      </c>
    </row>
    <row r="87" customHeight="1" spans="1:41">
      <c r="A87" s="37"/>
      <c r="B87" s="76" t="str">
        <f>IF(员工信息表!B86="","",员工信息表!B86)</f>
        <v/>
      </c>
      <c r="C87" s="77">
        <f t="shared" si="6"/>
        <v>0</v>
      </c>
      <c r="D87" s="77">
        <f t="shared" si="7"/>
        <v>0</v>
      </c>
      <c r="E87" s="77">
        <f t="shared" si="8"/>
        <v>0</v>
      </c>
      <c r="F87" s="81">
        <f>SUMIF('1月'!$C$4:$C$10000,$B87,'1月'!$J$4:$J$10000)</f>
        <v>0</v>
      </c>
      <c r="G87" s="79">
        <f>SUMPRODUCT((借支明细表!$F$3:$F$10000=$B87)*(借支明细表!$D$3:$D$10000=F$2)*借支明细表!$H$3:$H$10000)</f>
        <v>0</v>
      </c>
      <c r="H87" s="80">
        <f>SUMIF('1月'!$C$4:$C$10000,$B87,'1月'!$L$4:$L$10000)</f>
        <v>0</v>
      </c>
      <c r="I87" s="81">
        <f>SUMIF('2月'!$C$4:$C$10000,$B87,'2月'!$J$4:$J$10000)</f>
        <v>0</v>
      </c>
      <c r="J87" s="79">
        <f>SUMPRODUCT((借支明细表!$F$3:$F$10000=$B87)*(借支明细表!$D$3:$D$10000=I$2)*借支明细表!$H$3:$H$10000)</f>
        <v>0</v>
      </c>
      <c r="K87" s="80">
        <f>SUMIF('2月'!$C$4:$C$10000,$B87,'2月'!$L$4:$L$10000)</f>
        <v>0</v>
      </c>
      <c r="L87" s="81">
        <f>SUMIF('3月'!$C$4:$C$10000,$B87,'3月'!$J$4:$J$10000)</f>
        <v>0</v>
      </c>
      <c r="M87" s="79">
        <f>SUMPRODUCT((借支明细表!$F$3:$F$10000=$B87)*(借支明细表!$D$3:$D$10000=L$2)*借支明细表!$H$3:$H$10000)</f>
        <v>0</v>
      </c>
      <c r="N87" s="80">
        <f>SUMIF('3月'!$C$4:$C$10000,$B87,'3月'!$L$4:$L$10000)</f>
        <v>0</v>
      </c>
      <c r="O87" s="81">
        <f>SUMIF('4月'!$C$4:$C$10000,$B87,'4月'!$J$4:$J$10000)</f>
        <v>0</v>
      </c>
      <c r="P87" s="79">
        <f>SUMPRODUCT((借支明细表!$F$3:$F$10000=$B87)*(借支明细表!$D$3:$D$10000=O$2)*借支明细表!$H$3:$H$10000)</f>
        <v>0</v>
      </c>
      <c r="Q87" s="80">
        <f>SUMIF('4月'!$C$4:$C$10000,$B87,'4月'!$L$4:$L$10000)</f>
        <v>0</v>
      </c>
      <c r="R87" s="81">
        <f>SUMIF('5月'!$C$4:$C$10000,$B87,'5月'!$J$4:$J$10000)</f>
        <v>0</v>
      </c>
      <c r="S87" s="79">
        <f>SUMPRODUCT((借支明细表!$F$3:$F$10000=$B87)*(借支明细表!$D$3:$D$10000=R$2)*借支明细表!$H$3:$H$10000)</f>
        <v>0</v>
      </c>
      <c r="T87" s="80">
        <f>SUMIF('5月'!$C$4:$C$10000,$B87,'5月'!$L$4:$L$10000)</f>
        <v>0</v>
      </c>
      <c r="U87" s="81">
        <f>SUMIF('6月'!$C$4:$C$10000,$B87,'6月'!$J$4:$J$10000)</f>
        <v>0</v>
      </c>
      <c r="V87" s="79">
        <f>SUMPRODUCT((借支明细表!$F$3:$F$10000=$B87)*(借支明细表!$D$3:$D$10000=U$2)*借支明细表!$H$3:$H$10000)</f>
        <v>0</v>
      </c>
      <c r="W87" s="80">
        <f>SUMIF('6月'!$C$4:$C$10000,$B87,'6月'!$L$4:$L$10000)</f>
        <v>0</v>
      </c>
      <c r="X87" s="81">
        <f>SUMIF('7月'!$C$4:$C$10000,$B87,'7月'!$J$4:$J$10000)</f>
        <v>0</v>
      </c>
      <c r="Y87" s="79">
        <f>SUMPRODUCT((借支明细表!$F$3:$F$10000=$B87)*(借支明细表!$D$3:$D$10000=X$2)*借支明细表!$H$3:$H$10000)</f>
        <v>0</v>
      </c>
      <c r="Z87" s="80">
        <f>SUMIF('7月'!$C$4:$C$10000,$B87,'7月'!$L$4:$L$10000)</f>
        <v>0</v>
      </c>
      <c r="AA87" s="81">
        <f>SUMIF('8月'!$C$4:$C$10000,$B87,'8月'!$J$4:$J$10000)</f>
        <v>0</v>
      </c>
      <c r="AB87" s="79">
        <f>SUMPRODUCT((借支明细表!$F$3:$F$10000=$B87)*(借支明细表!$D$3:$D$10000=AA$2)*借支明细表!$H$3:$H$10000)</f>
        <v>0</v>
      </c>
      <c r="AC87" s="80">
        <f>SUMIF('8月'!$C$4:$C$10000,$B87,'8月'!$L$4:$L$10000)</f>
        <v>0</v>
      </c>
      <c r="AD87" s="81">
        <f>SUMIF('9月'!$C$4:$C$10000,$B87,'9月'!$J$4:$J$10000)</f>
        <v>0</v>
      </c>
      <c r="AE87" s="79">
        <f>SUMPRODUCT((借支明细表!$F$3:$F$10000=$B87)*(借支明细表!$D$3:$D$10000=AD$2)*借支明细表!$H$3:$H$10000)</f>
        <v>0</v>
      </c>
      <c r="AF87" s="80">
        <f>SUMIF('9月'!$C$4:$C$10000,$B87,'9月'!$L$4:$L$10000)</f>
        <v>0</v>
      </c>
      <c r="AG87" s="81">
        <f>SUMIF('10月'!$C$4:$C$10000,$B87,'10月'!$J$4:$J$10000)</f>
        <v>0</v>
      </c>
      <c r="AH87" s="79">
        <f>SUMPRODUCT((借支明细表!$F$3:$F$10000=$B87)*(借支明细表!$D$3:$D$10000=AG$2)*借支明细表!$H$3:$H$10000)</f>
        <v>0</v>
      </c>
      <c r="AI87" s="80">
        <f>SUMIF('10月'!$C$4:$C$10000,$B87,'10月'!$L$4:$L$10000)</f>
        <v>0</v>
      </c>
      <c r="AJ87" s="81">
        <f>SUMIF('11月'!$C$4:$C$10000,$B87,'11月'!$J$4:$J$10000)</f>
        <v>0</v>
      </c>
      <c r="AK87" s="79">
        <f>SUMPRODUCT((借支明细表!$F$3:$F$10000=$B87)*(借支明细表!$D$3:$D$10000=AJ$2)*借支明细表!$H$3:$H$10000)</f>
        <v>0</v>
      </c>
      <c r="AL87" s="80">
        <f>SUMIF('11月'!$C$4:$C$10000,$B87,'11月'!$L$4:$L$10000)</f>
        <v>0</v>
      </c>
      <c r="AM87" s="81">
        <f>SUMIF('12月'!$C$4:$C$10000,$B87,'12月'!$J$4:$J$10000)</f>
        <v>0</v>
      </c>
      <c r="AN87" s="79">
        <f>SUMPRODUCT((借支明细表!$F$3:$F$10000=$B87)*(借支明细表!$D$3:$D$10000=AM$2)*借支明细表!$H$3:$H$10000)</f>
        <v>0</v>
      </c>
      <c r="AO87" s="80">
        <f>SUMIF('12月'!$C$4:$C$10000,$B87,'12月'!$L$4:$L$10000)</f>
        <v>0</v>
      </c>
    </row>
    <row r="88" customHeight="1" spans="1:41">
      <c r="A88" s="37"/>
      <c r="B88" s="76" t="str">
        <f>IF(员工信息表!B87="","",员工信息表!B87)</f>
        <v/>
      </c>
      <c r="C88" s="77">
        <f t="shared" si="6"/>
        <v>0</v>
      </c>
      <c r="D88" s="77">
        <f t="shared" si="7"/>
        <v>0</v>
      </c>
      <c r="E88" s="77">
        <f t="shared" si="8"/>
        <v>0</v>
      </c>
      <c r="F88" s="81">
        <f>SUMIF('1月'!$C$4:$C$10000,$B88,'1月'!$J$4:$J$10000)</f>
        <v>0</v>
      </c>
      <c r="G88" s="79">
        <f>SUMPRODUCT((借支明细表!$F$3:$F$10000=$B88)*(借支明细表!$D$3:$D$10000=F$2)*借支明细表!$H$3:$H$10000)</f>
        <v>0</v>
      </c>
      <c r="H88" s="80">
        <f>SUMIF('1月'!$C$4:$C$10000,$B88,'1月'!$L$4:$L$10000)</f>
        <v>0</v>
      </c>
      <c r="I88" s="81">
        <f>SUMIF('2月'!$C$4:$C$10000,$B88,'2月'!$J$4:$J$10000)</f>
        <v>0</v>
      </c>
      <c r="J88" s="79">
        <f>SUMPRODUCT((借支明细表!$F$3:$F$10000=$B88)*(借支明细表!$D$3:$D$10000=I$2)*借支明细表!$H$3:$H$10000)</f>
        <v>0</v>
      </c>
      <c r="K88" s="80">
        <f>SUMIF('2月'!$C$4:$C$10000,$B88,'2月'!$L$4:$L$10000)</f>
        <v>0</v>
      </c>
      <c r="L88" s="81">
        <f>SUMIF('3月'!$C$4:$C$10000,$B88,'3月'!$J$4:$J$10000)</f>
        <v>0</v>
      </c>
      <c r="M88" s="79">
        <f>SUMPRODUCT((借支明细表!$F$3:$F$10000=$B88)*(借支明细表!$D$3:$D$10000=L$2)*借支明细表!$H$3:$H$10000)</f>
        <v>0</v>
      </c>
      <c r="N88" s="80">
        <f>SUMIF('3月'!$C$4:$C$10000,$B88,'3月'!$L$4:$L$10000)</f>
        <v>0</v>
      </c>
      <c r="O88" s="81">
        <f>SUMIF('4月'!$C$4:$C$10000,$B88,'4月'!$J$4:$J$10000)</f>
        <v>0</v>
      </c>
      <c r="P88" s="79">
        <f>SUMPRODUCT((借支明细表!$F$3:$F$10000=$B88)*(借支明细表!$D$3:$D$10000=O$2)*借支明细表!$H$3:$H$10000)</f>
        <v>0</v>
      </c>
      <c r="Q88" s="80">
        <f>SUMIF('4月'!$C$4:$C$10000,$B88,'4月'!$L$4:$L$10000)</f>
        <v>0</v>
      </c>
      <c r="R88" s="81">
        <f>SUMIF('5月'!$C$4:$C$10000,$B88,'5月'!$J$4:$J$10000)</f>
        <v>0</v>
      </c>
      <c r="S88" s="79">
        <f>SUMPRODUCT((借支明细表!$F$3:$F$10000=$B88)*(借支明细表!$D$3:$D$10000=R$2)*借支明细表!$H$3:$H$10000)</f>
        <v>0</v>
      </c>
      <c r="T88" s="80">
        <f>SUMIF('5月'!$C$4:$C$10000,$B88,'5月'!$L$4:$L$10000)</f>
        <v>0</v>
      </c>
      <c r="U88" s="81">
        <f>SUMIF('6月'!$C$4:$C$10000,$B88,'6月'!$J$4:$J$10000)</f>
        <v>0</v>
      </c>
      <c r="V88" s="79">
        <f>SUMPRODUCT((借支明细表!$F$3:$F$10000=$B88)*(借支明细表!$D$3:$D$10000=U$2)*借支明细表!$H$3:$H$10000)</f>
        <v>0</v>
      </c>
      <c r="W88" s="80">
        <f>SUMIF('6月'!$C$4:$C$10000,$B88,'6月'!$L$4:$L$10000)</f>
        <v>0</v>
      </c>
      <c r="X88" s="81">
        <f>SUMIF('7月'!$C$4:$C$10000,$B88,'7月'!$J$4:$J$10000)</f>
        <v>0</v>
      </c>
      <c r="Y88" s="79">
        <f>SUMPRODUCT((借支明细表!$F$3:$F$10000=$B88)*(借支明细表!$D$3:$D$10000=X$2)*借支明细表!$H$3:$H$10000)</f>
        <v>0</v>
      </c>
      <c r="Z88" s="80">
        <f>SUMIF('7月'!$C$4:$C$10000,$B88,'7月'!$L$4:$L$10000)</f>
        <v>0</v>
      </c>
      <c r="AA88" s="81">
        <f>SUMIF('8月'!$C$4:$C$10000,$B88,'8月'!$J$4:$J$10000)</f>
        <v>0</v>
      </c>
      <c r="AB88" s="79">
        <f>SUMPRODUCT((借支明细表!$F$3:$F$10000=$B88)*(借支明细表!$D$3:$D$10000=AA$2)*借支明细表!$H$3:$H$10000)</f>
        <v>0</v>
      </c>
      <c r="AC88" s="80">
        <f>SUMIF('8月'!$C$4:$C$10000,$B88,'8月'!$L$4:$L$10000)</f>
        <v>0</v>
      </c>
      <c r="AD88" s="81">
        <f>SUMIF('9月'!$C$4:$C$10000,$B88,'9月'!$J$4:$J$10000)</f>
        <v>0</v>
      </c>
      <c r="AE88" s="79">
        <f>SUMPRODUCT((借支明细表!$F$3:$F$10000=$B88)*(借支明细表!$D$3:$D$10000=AD$2)*借支明细表!$H$3:$H$10000)</f>
        <v>0</v>
      </c>
      <c r="AF88" s="80">
        <f>SUMIF('9月'!$C$4:$C$10000,$B88,'9月'!$L$4:$L$10000)</f>
        <v>0</v>
      </c>
      <c r="AG88" s="81">
        <f>SUMIF('10月'!$C$4:$C$10000,$B88,'10月'!$J$4:$J$10000)</f>
        <v>0</v>
      </c>
      <c r="AH88" s="79">
        <f>SUMPRODUCT((借支明细表!$F$3:$F$10000=$B88)*(借支明细表!$D$3:$D$10000=AG$2)*借支明细表!$H$3:$H$10000)</f>
        <v>0</v>
      </c>
      <c r="AI88" s="80">
        <f>SUMIF('10月'!$C$4:$C$10000,$B88,'10月'!$L$4:$L$10000)</f>
        <v>0</v>
      </c>
      <c r="AJ88" s="81">
        <f>SUMIF('11月'!$C$4:$C$10000,$B88,'11月'!$J$4:$J$10000)</f>
        <v>0</v>
      </c>
      <c r="AK88" s="79">
        <f>SUMPRODUCT((借支明细表!$F$3:$F$10000=$B88)*(借支明细表!$D$3:$D$10000=AJ$2)*借支明细表!$H$3:$H$10000)</f>
        <v>0</v>
      </c>
      <c r="AL88" s="80">
        <f>SUMIF('11月'!$C$4:$C$10000,$B88,'11月'!$L$4:$L$10000)</f>
        <v>0</v>
      </c>
      <c r="AM88" s="81">
        <f>SUMIF('12月'!$C$4:$C$10000,$B88,'12月'!$J$4:$J$10000)</f>
        <v>0</v>
      </c>
      <c r="AN88" s="79">
        <f>SUMPRODUCT((借支明细表!$F$3:$F$10000=$B88)*(借支明细表!$D$3:$D$10000=AM$2)*借支明细表!$H$3:$H$10000)</f>
        <v>0</v>
      </c>
      <c r="AO88" s="80">
        <f>SUMIF('12月'!$C$4:$C$10000,$B88,'12月'!$L$4:$L$10000)</f>
        <v>0</v>
      </c>
    </row>
    <row r="89" customHeight="1" spans="1:41">
      <c r="A89" s="37"/>
      <c r="B89" s="76" t="str">
        <f>IF(员工信息表!B88="","",员工信息表!B88)</f>
        <v/>
      </c>
      <c r="C89" s="77">
        <f t="shared" si="6"/>
        <v>0</v>
      </c>
      <c r="D89" s="77">
        <f t="shared" si="7"/>
        <v>0</v>
      </c>
      <c r="E89" s="77">
        <f t="shared" si="8"/>
        <v>0</v>
      </c>
      <c r="F89" s="81">
        <f>SUMIF('1月'!$C$4:$C$10000,$B89,'1月'!$J$4:$J$10000)</f>
        <v>0</v>
      </c>
      <c r="G89" s="79">
        <f>SUMPRODUCT((借支明细表!$F$3:$F$10000=$B89)*(借支明细表!$D$3:$D$10000=F$2)*借支明细表!$H$3:$H$10000)</f>
        <v>0</v>
      </c>
      <c r="H89" s="80">
        <f>SUMIF('1月'!$C$4:$C$10000,$B89,'1月'!$L$4:$L$10000)</f>
        <v>0</v>
      </c>
      <c r="I89" s="81">
        <f>SUMIF('2月'!$C$4:$C$10000,$B89,'2月'!$J$4:$J$10000)</f>
        <v>0</v>
      </c>
      <c r="J89" s="79">
        <f>SUMPRODUCT((借支明细表!$F$3:$F$10000=$B89)*(借支明细表!$D$3:$D$10000=I$2)*借支明细表!$H$3:$H$10000)</f>
        <v>0</v>
      </c>
      <c r="K89" s="80">
        <f>SUMIF('2月'!$C$4:$C$10000,$B89,'2月'!$L$4:$L$10000)</f>
        <v>0</v>
      </c>
      <c r="L89" s="81">
        <f>SUMIF('3月'!$C$4:$C$10000,$B89,'3月'!$J$4:$J$10000)</f>
        <v>0</v>
      </c>
      <c r="M89" s="79">
        <f>SUMPRODUCT((借支明细表!$F$3:$F$10000=$B89)*(借支明细表!$D$3:$D$10000=L$2)*借支明细表!$H$3:$H$10000)</f>
        <v>0</v>
      </c>
      <c r="N89" s="80">
        <f>SUMIF('3月'!$C$4:$C$10000,$B89,'3月'!$L$4:$L$10000)</f>
        <v>0</v>
      </c>
      <c r="O89" s="81">
        <f>SUMIF('4月'!$C$4:$C$10000,$B89,'4月'!$J$4:$J$10000)</f>
        <v>0</v>
      </c>
      <c r="P89" s="79">
        <f>SUMPRODUCT((借支明细表!$F$3:$F$10000=$B89)*(借支明细表!$D$3:$D$10000=O$2)*借支明细表!$H$3:$H$10000)</f>
        <v>0</v>
      </c>
      <c r="Q89" s="80">
        <f>SUMIF('4月'!$C$4:$C$10000,$B89,'4月'!$L$4:$L$10000)</f>
        <v>0</v>
      </c>
      <c r="R89" s="81">
        <f>SUMIF('5月'!$C$4:$C$10000,$B89,'5月'!$J$4:$J$10000)</f>
        <v>0</v>
      </c>
      <c r="S89" s="79">
        <f>SUMPRODUCT((借支明细表!$F$3:$F$10000=$B89)*(借支明细表!$D$3:$D$10000=R$2)*借支明细表!$H$3:$H$10000)</f>
        <v>0</v>
      </c>
      <c r="T89" s="80">
        <f>SUMIF('5月'!$C$4:$C$10000,$B89,'5月'!$L$4:$L$10000)</f>
        <v>0</v>
      </c>
      <c r="U89" s="81">
        <f>SUMIF('6月'!$C$4:$C$10000,$B89,'6月'!$J$4:$J$10000)</f>
        <v>0</v>
      </c>
      <c r="V89" s="79">
        <f>SUMPRODUCT((借支明细表!$F$3:$F$10000=$B89)*(借支明细表!$D$3:$D$10000=U$2)*借支明细表!$H$3:$H$10000)</f>
        <v>0</v>
      </c>
      <c r="W89" s="80">
        <f>SUMIF('6月'!$C$4:$C$10000,$B89,'6月'!$L$4:$L$10000)</f>
        <v>0</v>
      </c>
      <c r="X89" s="81">
        <f>SUMIF('7月'!$C$4:$C$10000,$B89,'7月'!$J$4:$J$10000)</f>
        <v>0</v>
      </c>
      <c r="Y89" s="79">
        <f>SUMPRODUCT((借支明细表!$F$3:$F$10000=$B89)*(借支明细表!$D$3:$D$10000=X$2)*借支明细表!$H$3:$H$10000)</f>
        <v>0</v>
      </c>
      <c r="Z89" s="80">
        <f>SUMIF('7月'!$C$4:$C$10000,$B89,'7月'!$L$4:$L$10000)</f>
        <v>0</v>
      </c>
      <c r="AA89" s="81">
        <f>SUMIF('8月'!$C$4:$C$10000,$B89,'8月'!$J$4:$J$10000)</f>
        <v>0</v>
      </c>
      <c r="AB89" s="79">
        <f>SUMPRODUCT((借支明细表!$F$3:$F$10000=$B89)*(借支明细表!$D$3:$D$10000=AA$2)*借支明细表!$H$3:$H$10000)</f>
        <v>0</v>
      </c>
      <c r="AC89" s="80">
        <f>SUMIF('8月'!$C$4:$C$10000,$B89,'8月'!$L$4:$L$10000)</f>
        <v>0</v>
      </c>
      <c r="AD89" s="81">
        <f>SUMIF('9月'!$C$4:$C$10000,$B89,'9月'!$J$4:$J$10000)</f>
        <v>0</v>
      </c>
      <c r="AE89" s="79">
        <f>SUMPRODUCT((借支明细表!$F$3:$F$10000=$B89)*(借支明细表!$D$3:$D$10000=AD$2)*借支明细表!$H$3:$H$10000)</f>
        <v>0</v>
      </c>
      <c r="AF89" s="80">
        <f>SUMIF('9月'!$C$4:$C$10000,$B89,'9月'!$L$4:$L$10000)</f>
        <v>0</v>
      </c>
      <c r="AG89" s="81">
        <f>SUMIF('10月'!$C$4:$C$10000,$B89,'10月'!$J$4:$J$10000)</f>
        <v>0</v>
      </c>
      <c r="AH89" s="79">
        <f>SUMPRODUCT((借支明细表!$F$3:$F$10000=$B89)*(借支明细表!$D$3:$D$10000=AG$2)*借支明细表!$H$3:$H$10000)</f>
        <v>0</v>
      </c>
      <c r="AI89" s="80">
        <f>SUMIF('10月'!$C$4:$C$10000,$B89,'10月'!$L$4:$L$10000)</f>
        <v>0</v>
      </c>
      <c r="AJ89" s="81">
        <f>SUMIF('11月'!$C$4:$C$10000,$B89,'11月'!$J$4:$J$10000)</f>
        <v>0</v>
      </c>
      <c r="AK89" s="79">
        <f>SUMPRODUCT((借支明细表!$F$3:$F$10000=$B89)*(借支明细表!$D$3:$D$10000=AJ$2)*借支明细表!$H$3:$H$10000)</f>
        <v>0</v>
      </c>
      <c r="AL89" s="80">
        <f>SUMIF('11月'!$C$4:$C$10000,$B89,'11月'!$L$4:$L$10000)</f>
        <v>0</v>
      </c>
      <c r="AM89" s="81">
        <f>SUMIF('12月'!$C$4:$C$10000,$B89,'12月'!$J$4:$J$10000)</f>
        <v>0</v>
      </c>
      <c r="AN89" s="79">
        <f>SUMPRODUCT((借支明细表!$F$3:$F$10000=$B89)*(借支明细表!$D$3:$D$10000=AM$2)*借支明细表!$H$3:$H$10000)</f>
        <v>0</v>
      </c>
      <c r="AO89" s="80">
        <f>SUMIF('12月'!$C$4:$C$10000,$B89,'12月'!$L$4:$L$10000)</f>
        <v>0</v>
      </c>
    </row>
    <row r="90" customHeight="1" spans="1:41">
      <c r="A90" s="37"/>
      <c r="B90" s="76" t="str">
        <f>IF(员工信息表!B89="","",员工信息表!B89)</f>
        <v/>
      </c>
      <c r="C90" s="77">
        <f t="shared" si="6"/>
        <v>0</v>
      </c>
      <c r="D90" s="77">
        <f t="shared" si="7"/>
        <v>0</v>
      </c>
      <c r="E90" s="77">
        <f t="shared" si="8"/>
        <v>0</v>
      </c>
      <c r="F90" s="81">
        <f>SUMIF('1月'!$C$4:$C$10000,$B90,'1月'!$J$4:$J$10000)</f>
        <v>0</v>
      </c>
      <c r="G90" s="79">
        <f>SUMPRODUCT((借支明细表!$F$3:$F$10000=$B90)*(借支明细表!$D$3:$D$10000=F$2)*借支明细表!$H$3:$H$10000)</f>
        <v>0</v>
      </c>
      <c r="H90" s="80">
        <f>SUMIF('1月'!$C$4:$C$10000,$B90,'1月'!$L$4:$L$10000)</f>
        <v>0</v>
      </c>
      <c r="I90" s="81">
        <f>SUMIF('2月'!$C$4:$C$10000,$B90,'2月'!$J$4:$J$10000)</f>
        <v>0</v>
      </c>
      <c r="J90" s="79">
        <f>SUMPRODUCT((借支明细表!$F$3:$F$10000=$B90)*(借支明细表!$D$3:$D$10000=I$2)*借支明细表!$H$3:$H$10000)</f>
        <v>0</v>
      </c>
      <c r="K90" s="80">
        <f>SUMIF('2月'!$C$4:$C$10000,$B90,'2月'!$L$4:$L$10000)</f>
        <v>0</v>
      </c>
      <c r="L90" s="81">
        <f>SUMIF('3月'!$C$4:$C$10000,$B90,'3月'!$J$4:$J$10000)</f>
        <v>0</v>
      </c>
      <c r="M90" s="79">
        <f>SUMPRODUCT((借支明细表!$F$3:$F$10000=$B90)*(借支明细表!$D$3:$D$10000=L$2)*借支明细表!$H$3:$H$10000)</f>
        <v>0</v>
      </c>
      <c r="N90" s="80">
        <f>SUMIF('3月'!$C$4:$C$10000,$B90,'3月'!$L$4:$L$10000)</f>
        <v>0</v>
      </c>
      <c r="O90" s="81">
        <f>SUMIF('4月'!$C$4:$C$10000,$B90,'4月'!$J$4:$J$10000)</f>
        <v>0</v>
      </c>
      <c r="P90" s="79">
        <f>SUMPRODUCT((借支明细表!$F$3:$F$10000=$B90)*(借支明细表!$D$3:$D$10000=O$2)*借支明细表!$H$3:$H$10000)</f>
        <v>0</v>
      </c>
      <c r="Q90" s="80">
        <f>SUMIF('4月'!$C$4:$C$10000,$B90,'4月'!$L$4:$L$10000)</f>
        <v>0</v>
      </c>
      <c r="R90" s="81">
        <f>SUMIF('5月'!$C$4:$C$10000,$B90,'5月'!$J$4:$J$10000)</f>
        <v>0</v>
      </c>
      <c r="S90" s="79">
        <f>SUMPRODUCT((借支明细表!$F$3:$F$10000=$B90)*(借支明细表!$D$3:$D$10000=R$2)*借支明细表!$H$3:$H$10000)</f>
        <v>0</v>
      </c>
      <c r="T90" s="80">
        <f>SUMIF('5月'!$C$4:$C$10000,$B90,'5月'!$L$4:$L$10000)</f>
        <v>0</v>
      </c>
      <c r="U90" s="81">
        <f>SUMIF('6月'!$C$4:$C$10000,$B90,'6月'!$J$4:$J$10000)</f>
        <v>0</v>
      </c>
      <c r="V90" s="79">
        <f>SUMPRODUCT((借支明细表!$F$3:$F$10000=$B90)*(借支明细表!$D$3:$D$10000=U$2)*借支明细表!$H$3:$H$10000)</f>
        <v>0</v>
      </c>
      <c r="W90" s="80">
        <f>SUMIF('6月'!$C$4:$C$10000,$B90,'6月'!$L$4:$L$10000)</f>
        <v>0</v>
      </c>
      <c r="X90" s="81">
        <f>SUMIF('7月'!$C$4:$C$10000,$B90,'7月'!$J$4:$J$10000)</f>
        <v>0</v>
      </c>
      <c r="Y90" s="79">
        <f>SUMPRODUCT((借支明细表!$F$3:$F$10000=$B90)*(借支明细表!$D$3:$D$10000=X$2)*借支明细表!$H$3:$H$10000)</f>
        <v>0</v>
      </c>
      <c r="Z90" s="80">
        <f>SUMIF('7月'!$C$4:$C$10000,$B90,'7月'!$L$4:$L$10000)</f>
        <v>0</v>
      </c>
      <c r="AA90" s="81">
        <f>SUMIF('8月'!$C$4:$C$10000,$B90,'8月'!$J$4:$J$10000)</f>
        <v>0</v>
      </c>
      <c r="AB90" s="79">
        <f>SUMPRODUCT((借支明细表!$F$3:$F$10000=$B90)*(借支明细表!$D$3:$D$10000=AA$2)*借支明细表!$H$3:$H$10000)</f>
        <v>0</v>
      </c>
      <c r="AC90" s="80">
        <f>SUMIF('8月'!$C$4:$C$10000,$B90,'8月'!$L$4:$L$10000)</f>
        <v>0</v>
      </c>
      <c r="AD90" s="81">
        <f>SUMIF('9月'!$C$4:$C$10000,$B90,'9月'!$J$4:$J$10000)</f>
        <v>0</v>
      </c>
      <c r="AE90" s="79">
        <f>SUMPRODUCT((借支明细表!$F$3:$F$10000=$B90)*(借支明细表!$D$3:$D$10000=AD$2)*借支明细表!$H$3:$H$10000)</f>
        <v>0</v>
      </c>
      <c r="AF90" s="80">
        <f>SUMIF('9月'!$C$4:$C$10000,$B90,'9月'!$L$4:$L$10000)</f>
        <v>0</v>
      </c>
      <c r="AG90" s="81">
        <f>SUMIF('10月'!$C$4:$C$10000,$B90,'10月'!$J$4:$J$10000)</f>
        <v>0</v>
      </c>
      <c r="AH90" s="79">
        <f>SUMPRODUCT((借支明细表!$F$3:$F$10000=$B90)*(借支明细表!$D$3:$D$10000=AG$2)*借支明细表!$H$3:$H$10000)</f>
        <v>0</v>
      </c>
      <c r="AI90" s="80">
        <f>SUMIF('10月'!$C$4:$C$10000,$B90,'10月'!$L$4:$L$10000)</f>
        <v>0</v>
      </c>
      <c r="AJ90" s="81">
        <f>SUMIF('11月'!$C$4:$C$10000,$B90,'11月'!$J$4:$J$10000)</f>
        <v>0</v>
      </c>
      <c r="AK90" s="79">
        <f>SUMPRODUCT((借支明细表!$F$3:$F$10000=$B90)*(借支明细表!$D$3:$D$10000=AJ$2)*借支明细表!$H$3:$H$10000)</f>
        <v>0</v>
      </c>
      <c r="AL90" s="80">
        <f>SUMIF('11月'!$C$4:$C$10000,$B90,'11月'!$L$4:$L$10000)</f>
        <v>0</v>
      </c>
      <c r="AM90" s="81">
        <f>SUMIF('12月'!$C$4:$C$10000,$B90,'12月'!$J$4:$J$10000)</f>
        <v>0</v>
      </c>
      <c r="AN90" s="79">
        <f>SUMPRODUCT((借支明细表!$F$3:$F$10000=$B90)*(借支明细表!$D$3:$D$10000=AM$2)*借支明细表!$H$3:$H$10000)</f>
        <v>0</v>
      </c>
      <c r="AO90" s="80">
        <f>SUMIF('12月'!$C$4:$C$10000,$B90,'12月'!$L$4:$L$10000)</f>
        <v>0</v>
      </c>
    </row>
    <row r="91" customHeight="1" spans="1:41">
      <c r="A91" s="37"/>
      <c r="B91" s="76" t="str">
        <f>IF(员工信息表!B90="","",员工信息表!B90)</f>
        <v/>
      </c>
      <c r="C91" s="77">
        <f t="shared" si="6"/>
        <v>0</v>
      </c>
      <c r="D91" s="77">
        <f t="shared" si="7"/>
        <v>0</v>
      </c>
      <c r="E91" s="77">
        <f t="shared" si="8"/>
        <v>0</v>
      </c>
      <c r="F91" s="81">
        <f>SUMIF('1月'!$C$4:$C$10000,$B91,'1月'!$J$4:$J$10000)</f>
        <v>0</v>
      </c>
      <c r="G91" s="79">
        <f>SUMPRODUCT((借支明细表!$F$3:$F$10000=$B91)*(借支明细表!$D$3:$D$10000=F$2)*借支明细表!$H$3:$H$10000)</f>
        <v>0</v>
      </c>
      <c r="H91" s="80">
        <f>SUMIF('1月'!$C$4:$C$10000,$B91,'1月'!$L$4:$L$10000)</f>
        <v>0</v>
      </c>
      <c r="I91" s="81">
        <f>SUMIF('2月'!$C$4:$C$10000,$B91,'2月'!$J$4:$J$10000)</f>
        <v>0</v>
      </c>
      <c r="J91" s="79">
        <f>SUMPRODUCT((借支明细表!$F$3:$F$10000=$B91)*(借支明细表!$D$3:$D$10000=I$2)*借支明细表!$H$3:$H$10000)</f>
        <v>0</v>
      </c>
      <c r="K91" s="80">
        <f>SUMIF('2月'!$C$4:$C$10000,$B91,'2月'!$L$4:$L$10000)</f>
        <v>0</v>
      </c>
      <c r="L91" s="81">
        <f>SUMIF('3月'!$C$4:$C$10000,$B91,'3月'!$J$4:$J$10000)</f>
        <v>0</v>
      </c>
      <c r="M91" s="79">
        <f>SUMPRODUCT((借支明细表!$F$3:$F$10000=$B91)*(借支明细表!$D$3:$D$10000=L$2)*借支明细表!$H$3:$H$10000)</f>
        <v>0</v>
      </c>
      <c r="N91" s="80">
        <f>SUMIF('3月'!$C$4:$C$10000,$B91,'3月'!$L$4:$L$10000)</f>
        <v>0</v>
      </c>
      <c r="O91" s="81">
        <f>SUMIF('4月'!$C$4:$C$10000,$B91,'4月'!$J$4:$J$10000)</f>
        <v>0</v>
      </c>
      <c r="P91" s="79">
        <f>SUMPRODUCT((借支明细表!$F$3:$F$10000=$B91)*(借支明细表!$D$3:$D$10000=O$2)*借支明细表!$H$3:$H$10000)</f>
        <v>0</v>
      </c>
      <c r="Q91" s="80">
        <f>SUMIF('4月'!$C$4:$C$10000,$B91,'4月'!$L$4:$L$10000)</f>
        <v>0</v>
      </c>
      <c r="R91" s="81">
        <f>SUMIF('5月'!$C$4:$C$10000,$B91,'5月'!$J$4:$J$10000)</f>
        <v>0</v>
      </c>
      <c r="S91" s="79">
        <f>SUMPRODUCT((借支明细表!$F$3:$F$10000=$B91)*(借支明细表!$D$3:$D$10000=R$2)*借支明细表!$H$3:$H$10000)</f>
        <v>0</v>
      </c>
      <c r="T91" s="80">
        <f>SUMIF('5月'!$C$4:$C$10000,$B91,'5月'!$L$4:$L$10000)</f>
        <v>0</v>
      </c>
      <c r="U91" s="81">
        <f>SUMIF('6月'!$C$4:$C$10000,$B91,'6月'!$J$4:$J$10000)</f>
        <v>0</v>
      </c>
      <c r="V91" s="79">
        <f>SUMPRODUCT((借支明细表!$F$3:$F$10000=$B91)*(借支明细表!$D$3:$D$10000=U$2)*借支明细表!$H$3:$H$10000)</f>
        <v>0</v>
      </c>
      <c r="W91" s="80">
        <f>SUMIF('6月'!$C$4:$C$10000,$B91,'6月'!$L$4:$L$10000)</f>
        <v>0</v>
      </c>
      <c r="X91" s="81">
        <f>SUMIF('7月'!$C$4:$C$10000,$B91,'7月'!$J$4:$J$10000)</f>
        <v>0</v>
      </c>
      <c r="Y91" s="79">
        <f>SUMPRODUCT((借支明细表!$F$3:$F$10000=$B91)*(借支明细表!$D$3:$D$10000=X$2)*借支明细表!$H$3:$H$10000)</f>
        <v>0</v>
      </c>
      <c r="Z91" s="80">
        <f>SUMIF('7月'!$C$4:$C$10000,$B91,'7月'!$L$4:$L$10000)</f>
        <v>0</v>
      </c>
      <c r="AA91" s="81">
        <f>SUMIF('8月'!$C$4:$C$10000,$B91,'8月'!$J$4:$J$10000)</f>
        <v>0</v>
      </c>
      <c r="AB91" s="79">
        <f>SUMPRODUCT((借支明细表!$F$3:$F$10000=$B91)*(借支明细表!$D$3:$D$10000=AA$2)*借支明细表!$H$3:$H$10000)</f>
        <v>0</v>
      </c>
      <c r="AC91" s="80">
        <f>SUMIF('8月'!$C$4:$C$10000,$B91,'8月'!$L$4:$L$10000)</f>
        <v>0</v>
      </c>
      <c r="AD91" s="81">
        <f>SUMIF('9月'!$C$4:$C$10000,$B91,'9月'!$J$4:$J$10000)</f>
        <v>0</v>
      </c>
      <c r="AE91" s="79">
        <f>SUMPRODUCT((借支明细表!$F$3:$F$10000=$B91)*(借支明细表!$D$3:$D$10000=AD$2)*借支明细表!$H$3:$H$10000)</f>
        <v>0</v>
      </c>
      <c r="AF91" s="80">
        <f>SUMIF('9月'!$C$4:$C$10000,$B91,'9月'!$L$4:$L$10000)</f>
        <v>0</v>
      </c>
      <c r="AG91" s="81">
        <f>SUMIF('10月'!$C$4:$C$10000,$B91,'10月'!$J$4:$J$10000)</f>
        <v>0</v>
      </c>
      <c r="AH91" s="79">
        <f>SUMPRODUCT((借支明细表!$F$3:$F$10000=$B91)*(借支明细表!$D$3:$D$10000=AG$2)*借支明细表!$H$3:$H$10000)</f>
        <v>0</v>
      </c>
      <c r="AI91" s="80">
        <f>SUMIF('10月'!$C$4:$C$10000,$B91,'10月'!$L$4:$L$10000)</f>
        <v>0</v>
      </c>
      <c r="AJ91" s="81">
        <f>SUMIF('11月'!$C$4:$C$10000,$B91,'11月'!$J$4:$J$10000)</f>
        <v>0</v>
      </c>
      <c r="AK91" s="79">
        <f>SUMPRODUCT((借支明细表!$F$3:$F$10000=$B91)*(借支明细表!$D$3:$D$10000=AJ$2)*借支明细表!$H$3:$H$10000)</f>
        <v>0</v>
      </c>
      <c r="AL91" s="80">
        <f>SUMIF('11月'!$C$4:$C$10000,$B91,'11月'!$L$4:$L$10000)</f>
        <v>0</v>
      </c>
      <c r="AM91" s="81">
        <f>SUMIF('12月'!$C$4:$C$10000,$B91,'12月'!$J$4:$J$10000)</f>
        <v>0</v>
      </c>
      <c r="AN91" s="79">
        <f>SUMPRODUCT((借支明细表!$F$3:$F$10000=$B91)*(借支明细表!$D$3:$D$10000=AM$2)*借支明细表!$H$3:$H$10000)</f>
        <v>0</v>
      </c>
      <c r="AO91" s="80">
        <f>SUMIF('12月'!$C$4:$C$10000,$B91,'12月'!$L$4:$L$10000)</f>
        <v>0</v>
      </c>
    </row>
    <row r="92" customHeight="1" spans="1:41">
      <c r="A92" s="37"/>
      <c r="B92" s="76" t="str">
        <f>IF(员工信息表!B91="","",员工信息表!B91)</f>
        <v/>
      </c>
      <c r="C92" s="77">
        <f t="shared" si="6"/>
        <v>0</v>
      </c>
      <c r="D92" s="77">
        <f t="shared" si="7"/>
        <v>0</v>
      </c>
      <c r="E92" s="77">
        <f t="shared" si="8"/>
        <v>0</v>
      </c>
      <c r="F92" s="81">
        <f>SUMIF('1月'!$C$4:$C$10000,$B92,'1月'!$J$4:$J$10000)</f>
        <v>0</v>
      </c>
      <c r="G92" s="79">
        <f>SUMPRODUCT((借支明细表!$F$3:$F$10000=$B92)*(借支明细表!$D$3:$D$10000=F$2)*借支明细表!$H$3:$H$10000)</f>
        <v>0</v>
      </c>
      <c r="H92" s="80">
        <f>SUMIF('1月'!$C$4:$C$10000,$B92,'1月'!$L$4:$L$10000)</f>
        <v>0</v>
      </c>
      <c r="I92" s="81">
        <f>SUMIF('2月'!$C$4:$C$10000,$B92,'2月'!$J$4:$J$10000)</f>
        <v>0</v>
      </c>
      <c r="J92" s="79">
        <f>SUMPRODUCT((借支明细表!$F$3:$F$10000=$B92)*(借支明细表!$D$3:$D$10000=I$2)*借支明细表!$H$3:$H$10000)</f>
        <v>0</v>
      </c>
      <c r="K92" s="80">
        <f>SUMIF('2月'!$C$4:$C$10000,$B92,'2月'!$L$4:$L$10000)</f>
        <v>0</v>
      </c>
      <c r="L92" s="81">
        <f>SUMIF('3月'!$C$4:$C$10000,$B92,'3月'!$J$4:$J$10000)</f>
        <v>0</v>
      </c>
      <c r="M92" s="79">
        <f>SUMPRODUCT((借支明细表!$F$3:$F$10000=$B92)*(借支明细表!$D$3:$D$10000=L$2)*借支明细表!$H$3:$H$10000)</f>
        <v>0</v>
      </c>
      <c r="N92" s="80">
        <f>SUMIF('3月'!$C$4:$C$10000,$B92,'3月'!$L$4:$L$10000)</f>
        <v>0</v>
      </c>
      <c r="O92" s="81">
        <f>SUMIF('4月'!$C$4:$C$10000,$B92,'4月'!$J$4:$J$10000)</f>
        <v>0</v>
      </c>
      <c r="P92" s="79">
        <f>SUMPRODUCT((借支明细表!$F$3:$F$10000=$B92)*(借支明细表!$D$3:$D$10000=O$2)*借支明细表!$H$3:$H$10000)</f>
        <v>0</v>
      </c>
      <c r="Q92" s="80">
        <f>SUMIF('4月'!$C$4:$C$10000,$B92,'4月'!$L$4:$L$10000)</f>
        <v>0</v>
      </c>
      <c r="R92" s="81">
        <f>SUMIF('5月'!$C$4:$C$10000,$B92,'5月'!$J$4:$J$10000)</f>
        <v>0</v>
      </c>
      <c r="S92" s="79">
        <f>SUMPRODUCT((借支明细表!$F$3:$F$10000=$B92)*(借支明细表!$D$3:$D$10000=R$2)*借支明细表!$H$3:$H$10000)</f>
        <v>0</v>
      </c>
      <c r="T92" s="80">
        <f>SUMIF('5月'!$C$4:$C$10000,$B92,'5月'!$L$4:$L$10000)</f>
        <v>0</v>
      </c>
      <c r="U92" s="81">
        <f>SUMIF('6月'!$C$4:$C$10000,$B92,'6月'!$J$4:$J$10000)</f>
        <v>0</v>
      </c>
      <c r="V92" s="79">
        <f>SUMPRODUCT((借支明细表!$F$3:$F$10000=$B92)*(借支明细表!$D$3:$D$10000=U$2)*借支明细表!$H$3:$H$10000)</f>
        <v>0</v>
      </c>
      <c r="W92" s="80">
        <f>SUMIF('6月'!$C$4:$C$10000,$B92,'6月'!$L$4:$L$10000)</f>
        <v>0</v>
      </c>
      <c r="X92" s="81">
        <f>SUMIF('7月'!$C$4:$C$10000,$B92,'7月'!$J$4:$J$10000)</f>
        <v>0</v>
      </c>
      <c r="Y92" s="79">
        <f>SUMPRODUCT((借支明细表!$F$3:$F$10000=$B92)*(借支明细表!$D$3:$D$10000=X$2)*借支明细表!$H$3:$H$10000)</f>
        <v>0</v>
      </c>
      <c r="Z92" s="80">
        <f>SUMIF('7月'!$C$4:$C$10000,$B92,'7月'!$L$4:$L$10000)</f>
        <v>0</v>
      </c>
      <c r="AA92" s="81">
        <f>SUMIF('8月'!$C$4:$C$10000,$B92,'8月'!$J$4:$J$10000)</f>
        <v>0</v>
      </c>
      <c r="AB92" s="79">
        <f>SUMPRODUCT((借支明细表!$F$3:$F$10000=$B92)*(借支明细表!$D$3:$D$10000=AA$2)*借支明细表!$H$3:$H$10000)</f>
        <v>0</v>
      </c>
      <c r="AC92" s="80">
        <f>SUMIF('8月'!$C$4:$C$10000,$B92,'8月'!$L$4:$L$10000)</f>
        <v>0</v>
      </c>
      <c r="AD92" s="81">
        <f>SUMIF('9月'!$C$4:$C$10000,$B92,'9月'!$J$4:$J$10000)</f>
        <v>0</v>
      </c>
      <c r="AE92" s="79">
        <f>SUMPRODUCT((借支明细表!$F$3:$F$10000=$B92)*(借支明细表!$D$3:$D$10000=AD$2)*借支明细表!$H$3:$H$10000)</f>
        <v>0</v>
      </c>
      <c r="AF92" s="80">
        <f>SUMIF('9月'!$C$4:$C$10000,$B92,'9月'!$L$4:$L$10000)</f>
        <v>0</v>
      </c>
      <c r="AG92" s="81">
        <f>SUMIF('10月'!$C$4:$C$10000,$B92,'10月'!$J$4:$J$10000)</f>
        <v>0</v>
      </c>
      <c r="AH92" s="79">
        <f>SUMPRODUCT((借支明细表!$F$3:$F$10000=$B92)*(借支明细表!$D$3:$D$10000=AG$2)*借支明细表!$H$3:$H$10000)</f>
        <v>0</v>
      </c>
      <c r="AI92" s="80">
        <f>SUMIF('10月'!$C$4:$C$10000,$B92,'10月'!$L$4:$L$10000)</f>
        <v>0</v>
      </c>
      <c r="AJ92" s="81">
        <f>SUMIF('11月'!$C$4:$C$10000,$B92,'11月'!$J$4:$J$10000)</f>
        <v>0</v>
      </c>
      <c r="AK92" s="79">
        <f>SUMPRODUCT((借支明细表!$F$3:$F$10000=$B92)*(借支明细表!$D$3:$D$10000=AJ$2)*借支明细表!$H$3:$H$10000)</f>
        <v>0</v>
      </c>
      <c r="AL92" s="80">
        <f>SUMIF('11月'!$C$4:$C$10000,$B92,'11月'!$L$4:$L$10000)</f>
        <v>0</v>
      </c>
      <c r="AM92" s="81">
        <f>SUMIF('12月'!$C$4:$C$10000,$B92,'12月'!$J$4:$J$10000)</f>
        <v>0</v>
      </c>
      <c r="AN92" s="79">
        <f>SUMPRODUCT((借支明细表!$F$3:$F$10000=$B92)*(借支明细表!$D$3:$D$10000=AM$2)*借支明细表!$H$3:$H$10000)</f>
        <v>0</v>
      </c>
      <c r="AO92" s="80">
        <f>SUMIF('12月'!$C$4:$C$10000,$B92,'12月'!$L$4:$L$10000)</f>
        <v>0</v>
      </c>
    </row>
    <row r="93" customHeight="1" spans="1:41">
      <c r="A93" s="37"/>
      <c r="B93" s="76" t="str">
        <f>IF(员工信息表!B92="","",员工信息表!B92)</f>
        <v/>
      </c>
      <c r="C93" s="77">
        <f t="shared" si="6"/>
        <v>0</v>
      </c>
      <c r="D93" s="77">
        <f t="shared" si="7"/>
        <v>0</v>
      </c>
      <c r="E93" s="77">
        <f t="shared" si="8"/>
        <v>0</v>
      </c>
      <c r="F93" s="81">
        <f>SUMIF('1月'!$C$4:$C$10000,$B93,'1月'!$J$4:$J$10000)</f>
        <v>0</v>
      </c>
      <c r="G93" s="79">
        <f>SUMPRODUCT((借支明细表!$F$3:$F$10000=$B93)*(借支明细表!$D$3:$D$10000=F$2)*借支明细表!$H$3:$H$10000)</f>
        <v>0</v>
      </c>
      <c r="H93" s="80">
        <f>SUMIF('1月'!$C$4:$C$10000,$B93,'1月'!$L$4:$L$10000)</f>
        <v>0</v>
      </c>
      <c r="I93" s="81">
        <f>SUMIF('2月'!$C$4:$C$10000,$B93,'2月'!$J$4:$J$10000)</f>
        <v>0</v>
      </c>
      <c r="J93" s="79">
        <f>SUMPRODUCT((借支明细表!$F$3:$F$10000=$B93)*(借支明细表!$D$3:$D$10000=I$2)*借支明细表!$H$3:$H$10000)</f>
        <v>0</v>
      </c>
      <c r="K93" s="80">
        <f>SUMIF('2月'!$C$4:$C$10000,$B93,'2月'!$L$4:$L$10000)</f>
        <v>0</v>
      </c>
      <c r="L93" s="81">
        <f>SUMIF('3月'!$C$4:$C$10000,$B93,'3月'!$J$4:$J$10000)</f>
        <v>0</v>
      </c>
      <c r="M93" s="79">
        <f>SUMPRODUCT((借支明细表!$F$3:$F$10000=$B93)*(借支明细表!$D$3:$D$10000=L$2)*借支明细表!$H$3:$H$10000)</f>
        <v>0</v>
      </c>
      <c r="N93" s="80">
        <f>SUMIF('3月'!$C$4:$C$10000,$B93,'3月'!$L$4:$L$10000)</f>
        <v>0</v>
      </c>
      <c r="O93" s="81">
        <f>SUMIF('4月'!$C$4:$C$10000,$B93,'4月'!$J$4:$J$10000)</f>
        <v>0</v>
      </c>
      <c r="P93" s="79">
        <f>SUMPRODUCT((借支明细表!$F$3:$F$10000=$B93)*(借支明细表!$D$3:$D$10000=O$2)*借支明细表!$H$3:$H$10000)</f>
        <v>0</v>
      </c>
      <c r="Q93" s="80">
        <f>SUMIF('4月'!$C$4:$C$10000,$B93,'4月'!$L$4:$L$10000)</f>
        <v>0</v>
      </c>
      <c r="R93" s="81">
        <f>SUMIF('5月'!$C$4:$C$10000,$B93,'5月'!$J$4:$J$10000)</f>
        <v>0</v>
      </c>
      <c r="S93" s="79">
        <f>SUMPRODUCT((借支明细表!$F$3:$F$10000=$B93)*(借支明细表!$D$3:$D$10000=R$2)*借支明细表!$H$3:$H$10000)</f>
        <v>0</v>
      </c>
      <c r="T93" s="80">
        <f>SUMIF('5月'!$C$4:$C$10000,$B93,'5月'!$L$4:$L$10000)</f>
        <v>0</v>
      </c>
      <c r="U93" s="81">
        <f>SUMIF('6月'!$C$4:$C$10000,$B93,'6月'!$J$4:$J$10000)</f>
        <v>0</v>
      </c>
      <c r="V93" s="79">
        <f>SUMPRODUCT((借支明细表!$F$3:$F$10000=$B93)*(借支明细表!$D$3:$D$10000=U$2)*借支明细表!$H$3:$H$10000)</f>
        <v>0</v>
      </c>
      <c r="W93" s="80">
        <f>SUMIF('6月'!$C$4:$C$10000,$B93,'6月'!$L$4:$L$10000)</f>
        <v>0</v>
      </c>
      <c r="X93" s="81">
        <f>SUMIF('7月'!$C$4:$C$10000,$B93,'7月'!$J$4:$J$10000)</f>
        <v>0</v>
      </c>
      <c r="Y93" s="79">
        <f>SUMPRODUCT((借支明细表!$F$3:$F$10000=$B93)*(借支明细表!$D$3:$D$10000=X$2)*借支明细表!$H$3:$H$10000)</f>
        <v>0</v>
      </c>
      <c r="Z93" s="80">
        <f>SUMIF('7月'!$C$4:$C$10000,$B93,'7月'!$L$4:$L$10000)</f>
        <v>0</v>
      </c>
      <c r="AA93" s="81">
        <f>SUMIF('8月'!$C$4:$C$10000,$B93,'8月'!$J$4:$J$10000)</f>
        <v>0</v>
      </c>
      <c r="AB93" s="79">
        <f>SUMPRODUCT((借支明细表!$F$3:$F$10000=$B93)*(借支明细表!$D$3:$D$10000=AA$2)*借支明细表!$H$3:$H$10000)</f>
        <v>0</v>
      </c>
      <c r="AC93" s="80">
        <f>SUMIF('8月'!$C$4:$C$10000,$B93,'8月'!$L$4:$L$10000)</f>
        <v>0</v>
      </c>
      <c r="AD93" s="81">
        <f>SUMIF('9月'!$C$4:$C$10000,$B93,'9月'!$J$4:$J$10000)</f>
        <v>0</v>
      </c>
      <c r="AE93" s="79">
        <f>SUMPRODUCT((借支明细表!$F$3:$F$10000=$B93)*(借支明细表!$D$3:$D$10000=AD$2)*借支明细表!$H$3:$H$10000)</f>
        <v>0</v>
      </c>
      <c r="AF93" s="80">
        <f>SUMIF('9月'!$C$4:$C$10000,$B93,'9月'!$L$4:$L$10000)</f>
        <v>0</v>
      </c>
      <c r="AG93" s="81">
        <f>SUMIF('10月'!$C$4:$C$10000,$B93,'10月'!$J$4:$J$10000)</f>
        <v>0</v>
      </c>
      <c r="AH93" s="79">
        <f>SUMPRODUCT((借支明细表!$F$3:$F$10000=$B93)*(借支明细表!$D$3:$D$10000=AG$2)*借支明细表!$H$3:$H$10000)</f>
        <v>0</v>
      </c>
      <c r="AI93" s="80">
        <f>SUMIF('10月'!$C$4:$C$10000,$B93,'10月'!$L$4:$L$10000)</f>
        <v>0</v>
      </c>
      <c r="AJ93" s="81">
        <f>SUMIF('11月'!$C$4:$C$10000,$B93,'11月'!$J$4:$J$10000)</f>
        <v>0</v>
      </c>
      <c r="AK93" s="79">
        <f>SUMPRODUCT((借支明细表!$F$3:$F$10000=$B93)*(借支明细表!$D$3:$D$10000=AJ$2)*借支明细表!$H$3:$H$10000)</f>
        <v>0</v>
      </c>
      <c r="AL93" s="80">
        <f>SUMIF('11月'!$C$4:$C$10000,$B93,'11月'!$L$4:$L$10000)</f>
        <v>0</v>
      </c>
      <c r="AM93" s="81">
        <f>SUMIF('12月'!$C$4:$C$10000,$B93,'12月'!$J$4:$J$10000)</f>
        <v>0</v>
      </c>
      <c r="AN93" s="79">
        <f>SUMPRODUCT((借支明细表!$F$3:$F$10000=$B93)*(借支明细表!$D$3:$D$10000=AM$2)*借支明细表!$H$3:$H$10000)</f>
        <v>0</v>
      </c>
      <c r="AO93" s="80">
        <f>SUMIF('12月'!$C$4:$C$10000,$B93,'12月'!$L$4:$L$10000)</f>
        <v>0</v>
      </c>
    </row>
    <row r="94" customHeight="1" spans="1:41">
      <c r="A94" s="37"/>
      <c r="B94" s="76" t="str">
        <f>IF(员工信息表!B93="","",员工信息表!B93)</f>
        <v/>
      </c>
      <c r="C94" s="77">
        <f t="shared" si="6"/>
        <v>0</v>
      </c>
      <c r="D94" s="77">
        <f t="shared" si="7"/>
        <v>0</v>
      </c>
      <c r="E94" s="77">
        <f t="shared" si="8"/>
        <v>0</v>
      </c>
      <c r="F94" s="81">
        <f>SUMIF('1月'!$C$4:$C$10000,$B94,'1月'!$J$4:$J$10000)</f>
        <v>0</v>
      </c>
      <c r="G94" s="79">
        <f>SUMPRODUCT((借支明细表!$F$3:$F$10000=$B94)*(借支明细表!$D$3:$D$10000=F$2)*借支明细表!$H$3:$H$10000)</f>
        <v>0</v>
      </c>
      <c r="H94" s="80">
        <f>SUMIF('1月'!$C$4:$C$10000,$B94,'1月'!$L$4:$L$10000)</f>
        <v>0</v>
      </c>
      <c r="I94" s="81">
        <f>SUMIF('2月'!$C$4:$C$10000,$B94,'2月'!$J$4:$J$10000)</f>
        <v>0</v>
      </c>
      <c r="J94" s="79">
        <f>SUMPRODUCT((借支明细表!$F$3:$F$10000=$B94)*(借支明细表!$D$3:$D$10000=I$2)*借支明细表!$H$3:$H$10000)</f>
        <v>0</v>
      </c>
      <c r="K94" s="80">
        <f>SUMIF('2月'!$C$4:$C$10000,$B94,'2月'!$L$4:$L$10000)</f>
        <v>0</v>
      </c>
      <c r="L94" s="81">
        <f>SUMIF('3月'!$C$4:$C$10000,$B94,'3月'!$J$4:$J$10000)</f>
        <v>0</v>
      </c>
      <c r="M94" s="79">
        <f>SUMPRODUCT((借支明细表!$F$3:$F$10000=$B94)*(借支明细表!$D$3:$D$10000=L$2)*借支明细表!$H$3:$H$10000)</f>
        <v>0</v>
      </c>
      <c r="N94" s="80">
        <f>SUMIF('3月'!$C$4:$C$10000,$B94,'3月'!$L$4:$L$10000)</f>
        <v>0</v>
      </c>
      <c r="O94" s="81">
        <f>SUMIF('4月'!$C$4:$C$10000,$B94,'4月'!$J$4:$J$10000)</f>
        <v>0</v>
      </c>
      <c r="P94" s="79">
        <f>SUMPRODUCT((借支明细表!$F$3:$F$10000=$B94)*(借支明细表!$D$3:$D$10000=O$2)*借支明细表!$H$3:$H$10000)</f>
        <v>0</v>
      </c>
      <c r="Q94" s="80">
        <f>SUMIF('4月'!$C$4:$C$10000,$B94,'4月'!$L$4:$L$10000)</f>
        <v>0</v>
      </c>
      <c r="R94" s="81">
        <f>SUMIF('5月'!$C$4:$C$10000,$B94,'5月'!$J$4:$J$10000)</f>
        <v>0</v>
      </c>
      <c r="S94" s="79">
        <f>SUMPRODUCT((借支明细表!$F$3:$F$10000=$B94)*(借支明细表!$D$3:$D$10000=R$2)*借支明细表!$H$3:$H$10000)</f>
        <v>0</v>
      </c>
      <c r="T94" s="80">
        <f>SUMIF('5月'!$C$4:$C$10000,$B94,'5月'!$L$4:$L$10000)</f>
        <v>0</v>
      </c>
      <c r="U94" s="81">
        <f>SUMIF('6月'!$C$4:$C$10000,$B94,'6月'!$J$4:$J$10000)</f>
        <v>0</v>
      </c>
      <c r="V94" s="79">
        <f>SUMPRODUCT((借支明细表!$F$3:$F$10000=$B94)*(借支明细表!$D$3:$D$10000=U$2)*借支明细表!$H$3:$H$10000)</f>
        <v>0</v>
      </c>
      <c r="W94" s="80">
        <f>SUMIF('6月'!$C$4:$C$10000,$B94,'6月'!$L$4:$L$10000)</f>
        <v>0</v>
      </c>
      <c r="X94" s="81">
        <f>SUMIF('7月'!$C$4:$C$10000,$B94,'7月'!$J$4:$J$10000)</f>
        <v>0</v>
      </c>
      <c r="Y94" s="79">
        <f>SUMPRODUCT((借支明细表!$F$3:$F$10000=$B94)*(借支明细表!$D$3:$D$10000=X$2)*借支明细表!$H$3:$H$10000)</f>
        <v>0</v>
      </c>
      <c r="Z94" s="80">
        <f>SUMIF('7月'!$C$4:$C$10000,$B94,'7月'!$L$4:$L$10000)</f>
        <v>0</v>
      </c>
      <c r="AA94" s="81">
        <f>SUMIF('8月'!$C$4:$C$10000,$B94,'8月'!$J$4:$J$10000)</f>
        <v>0</v>
      </c>
      <c r="AB94" s="79">
        <f>SUMPRODUCT((借支明细表!$F$3:$F$10000=$B94)*(借支明细表!$D$3:$D$10000=AA$2)*借支明细表!$H$3:$H$10000)</f>
        <v>0</v>
      </c>
      <c r="AC94" s="80">
        <f>SUMIF('8月'!$C$4:$C$10000,$B94,'8月'!$L$4:$L$10000)</f>
        <v>0</v>
      </c>
      <c r="AD94" s="81">
        <f>SUMIF('9月'!$C$4:$C$10000,$B94,'9月'!$J$4:$J$10000)</f>
        <v>0</v>
      </c>
      <c r="AE94" s="79">
        <f>SUMPRODUCT((借支明细表!$F$3:$F$10000=$B94)*(借支明细表!$D$3:$D$10000=AD$2)*借支明细表!$H$3:$H$10000)</f>
        <v>0</v>
      </c>
      <c r="AF94" s="80">
        <f>SUMIF('9月'!$C$4:$C$10000,$B94,'9月'!$L$4:$L$10000)</f>
        <v>0</v>
      </c>
      <c r="AG94" s="81">
        <f>SUMIF('10月'!$C$4:$C$10000,$B94,'10月'!$J$4:$J$10000)</f>
        <v>0</v>
      </c>
      <c r="AH94" s="79">
        <f>SUMPRODUCT((借支明细表!$F$3:$F$10000=$B94)*(借支明细表!$D$3:$D$10000=AG$2)*借支明细表!$H$3:$H$10000)</f>
        <v>0</v>
      </c>
      <c r="AI94" s="80">
        <f>SUMIF('10月'!$C$4:$C$10000,$B94,'10月'!$L$4:$L$10000)</f>
        <v>0</v>
      </c>
      <c r="AJ94" s="81">
        <f>SUMIF('11月'!$C$4:$C$10000,$B94,'11月'!$J$4:$J$10000)</f>
        <v>0</v>
      </c>
      <c r="AK94" s="79">
        <f>SUMPRODUCT((借支明细表!$F$3:$F$10000=$B94)*(借支明细表!$D$3:$D$10000=AJ$2)*借支明细表!$H$3:$H$10000)</f>
        <v>0</v>
      </c>
      <c r="AL94" s="80">
        <f>SUMIF('11月'!$C$4:$C$10000,$B94,'11月'!$L$4:$L$10000)</f>
        <v>0</v>
      </c>
      <c r="AM94" s="81">
        <f>SUMIF('12月'!$C$4:$C$10000,$B94,'12月'!$J$4:$J$10000)</f>
        <v>0</v>
      </c>
      <c r="AN94" s="79">
        <f>SUMPRODUCT((借支明细表!$F$3:$F$10000=$B94)*(借支明细表!$D$3:$D$10000=AM$2)*借支明细表!$H$3:$H$10000)</f>
        <v>0</v>
      </c>
      <c r="AO94" s="80">
        <f>SUMIF('12月'!$C$4:$C$10000,$B94,'12月'!$L$4:$L$10000)</f>
        <v>0</v>
      </c>
    </row>
    <row r="95" customHeight="1" spans="1:41">
      <c r="A95" s="37"/>
      <c r="B95" s="76" t="str">
        <f>IF(员工信息表!B94="","",员工信息表!B94)</f>
        <v/>
      </c>
      <c r="C95" s="77">
        <f t="shared" si="6"/>
        <v>0</v>
      </c>
      <c r="D95" s="77">
        <f t="shared" si="7"/>
        <v>0</v>
      </c>
      <c r="E95" s="77">
        <f t="shared" si="8"/>
        <v>0</v>
      </c>
      <c r="F95" s="81">
        <f>SUMIF('1月'!$C$4:$C$10000,$B95,'1月'!$J$4:$J$10000)</f>
        <v>0</v>
      </c>
      <c r="G95" s="79">
        <f>SUMPRODUCT((借支明细表!$F$3:$F$10000=$B95)*(借支明细表!$D$3:$D$10000=F$2)*借支明细表!$H$3:$H$10000)</f>
        <v>0</v>
      </c>
      <c r="H95" s="80">
        <f>SUMIF('1月'!$C$4:$C$10000,$B95,'1月'!$L$4:$L$10000)</f>
        <v>0</v>
      </c>
      <c r="I95" s="81">
        <f>SUMIF('2月'!$C$4:$C$10000,$B95,'2月'!$J$4:$J$10000)</f>
        <v>0</v>
      </c>
      <c r="J95" s="79">
        <f>SUMPRODUCT((借支明细表!$F$3:$F$10000=$B95)*(借支明细表!$D$3:$D$10000=I$2)*借支明细表!$H$3:$H$10000)</f>
        <v>0</v>
      </c>
      <c r="K95" s="80">
        <f>SUMIF('2月'!$C$4:$C$10000,$B95,'2月'!$L$4:$L$10000)</f>
        <v>0</v>
      </c>
      <c r="L95" s="81">
        <f>SUMIF('3月'!$C$4:$C$10000,$B95,'3月'!$J$4:$J$10000)</f>
        <v>0</v>
      </c>
      <c r="M95" s="79">
        <f>SUMPRODUCT((借支明细表!$F$3:$F$10000=$B95)*(借支明细表!$D$3:$D$10000=L$2)*借支明细表!$H$3:$H$10000)</f>
        <v>0</v>
      </c>
      <c r="N95" s="80">
        <f>SUMIF('3月'!$C$4:$C$10000,$B95,'3月'!$L$4:$L$10000)</f>
        <v>0</v>
      </c>
      <c r="O95" s="81">
        <f>SUMIF('4月'!$C$4:$C$10000,$B95,'4月'!$J$4:$J$10000)</f>
        <v>0</v>
      </c>
      <c r="P95" s="79">
        <f>SUMPRODUCT((借支明细表!$F$3:$F$10000=$B95)*(借支明细表!$D$3:$D$10000=O$2)*借支明细表!$H$3:$H$10000)</f>
        <v>0</v>
      </c>
      <c r="Q95" s="80">
        <f>SUMIF('4月'!$C$4:$C$10000,$B95,'4月'!$L$4:$L$10000)</f>
        <v>0</v>
      </c>
      <c r="R95" s="81">
        <f>SUMIF('5月'!$C$4:$C$10000,$B95,'5月'!$J$4:$J$10000)</f>
        <v>0</v>
      </c>
      <c r="S95" s="79">
        <f>SUMPRODUCT((借支明细表!$F$3:$F$10000=$B95)*(借支明细表!$D$3:$D$10000=R$2)*借支明细表!$H$3:$H$10000)</f>
        <v>0</v>
      </c>
      <c r="T95" s="80">
        <f>SUMIF('5月'!$C$4:$C$10000,$B95,'5月'!$L$4:$L$10000)</f>
        <v>0</v>
      </c>
      <c r="U95" s="81">
        <f>SUMIF('6月'!$C$4:$C$10000,$B95,'6月'!$J$4:$J$10000)</f>
        <v>0</v>
      </c>
      <c r="V95" s="79">
        <f>SUMPRODUCT((借支明细表!$F$3:$F$10000=$B95)*(借支明细表!$D$3:$D$10000=U$2)*借支明细表!$H$3:$H$10000)</f>
        <v>0</v>
      </c>
      <c r="W95" s="80">
        <f>SUMIF('6月'!$C$4:$C$10000,$B95,'6月'!$L$4:$L$10000)</f>
        <v>0</v>
      </c>
      <c r="X95" s="81">
        <f>SUMIF('7月'!$C$4:$C$10000,$B95,'7月'!$J$4:$J$10000)</f>
        <v>0</v>
      </c>
      <c r="Y95" s="79">
        <f>SUMPRODUCT((借支明细表!$F$3:$F$10000=$B95)*(借支明细表!$D$3:$D$10000=X$2)*借支明细表!$H$3:$H$10000)</f>
        <v>0</v>
      </c>
      <c r="Z95" s="80">
        <f>SUMIF('7月'!$C$4:$C$10000,$B95,'7月'!$L$4:$L$10000)</f>
        <v>0</v>
      </c>
      <c r="AA95" s="81">
        <f>SUMIF('8月'!$C$4:$C$10000,$B95,'8月'!$J$4:$J$10000)</f>
        <v>0</v>
      </c>
      <c r="AB95" s="79">
        <f>SUMPRODUCT((借支明细表!$F$3:$F$10000=$B95)*(借支明细表!$D$3:$D$10000=AA$2)*借支明细表!$H$3:$H$10000)</f>
        <v>0</v>
      </c>
      <c r="AC95" s="80">
        <f>SUMIF('8月'!$C$4:$C$10000,$B95,'8月'!$L$4:$L$10000)</f>
        <v>0</v>
      </c>
      <c r="AD95" s="81">
        <f>SUMIF('9月'!$C$4:$C$10000,$B95,'9月'!$J$4:$J$10000)</f>
        <v>0</v>
      </c>
      <c r="AE95" s="79">
        <f>SUMPRODUCT((借支明细表!$F$3:$F$10000=$B95)*(借支明细表!$D$3:$D$10000=AD$2)*借支明细表!$H$3:$H$10000)</f>
        <v>0</v>
      </c>
      <c r="AF95" s="80">
        <f>SUMIF('9月'!$C$4:$C$10000,$B95,'9月'!$L$4:$L$10000)</f>
        <v>0</v>
      </c>
      <c r="AG95" s="81">
        <f>SUMIF('10月'!$C$4:$C$10000,$B95,'10月'!$J$4:$J$10000)</f>
        <v>0</v>
      </c>
      <c r="AH95" s="79">
        <f>SUMPRODUCT((借支明细表!$F$3:$F$10000=$B95)*(借支明细表!$D$3:$D$10000=AG$2)*借支明细表!$H$3:$H$10000)</f>
        <v>0</v>
      </c>
      <c r="AI95" s="80">
        <f>SUMIF('10月'!$C$4:$C$10000,$B95,'10月'!$L$4:$L$10000)</f>
        <v>0</v>
      </c>
      <c r="AJ95" s="81">
        <f>SUMIF('11月'!$C$4:$C$10000,$B95,'11月'!$J$4:$J$10000)</f>
        <v>0</v>
      </c>
      <c r="AK95" s="79">
        <f>SUMPRODUCT((借支明细表!$F$3:$F$10000=$B95)*(借支明细表!$D$3:$D$10000=AJ$2)*借支明细表!$H$3:$H$10000)</f>
        <v>0</v>
      </c>
      <c r="AL95" s="80">
        <f>SUMIF('11月'!$C$4:$C$10000,$B95,'11月'!$L$4:$L$10000)</f>
        <v>0</v>
      </c>
      <c r="AM95" s="81">
        <f>SUMIF('12月'!$C$4:$C$10000,$B95,'12月'!$J$4:$J$10000)</f>
        <v>0</v>
      </c>
      <c r="AN95" s="79">
        <f>SUMPRODUCT((借支明细表!$F$3:$F$10000=$B95)*(借支明细表!$D$3:$D$10000=AM$2)*借支明细表!$H$3:$H$10000)</f>
        <v>0</v>
      </c>
      <c r="AO95" s="80">
        <f>SUMIF('12月'!$C$4:$C$10000,$B95,'12月'!$L$4:$L$10000)</f>
        <v>0</v>
      </c>
    </row>
    <row r="96" customHeight="1" spans="1:41">
      <c r="A96" s="37"/>
      <c r="B96" s="76" t="str">
        <f>IF(员工信息表!B95="","",员工信息表!B95)</f>
        <v/>
      </c>
      <c r="C96" s="77">
        <f t="shared" si="6"/>
        <v>0</v>
      </c>
      <c r="D96" s="77">
        <f t="shared" si="7"/>
        <v>0</v>
      </c>
      <c r="E96" s="77">
        <f t="shared" si="8"/>
        <v>0</v>
      </c>
      <c r="F96" s="81">
        <f>SUMIF('1月'!$C$4:$C$10000,$B96,'1月'!$J$4:$J$10000)</f>
        <v>0</v>
      </c>
      <c r="G96" s="79">
        <f>SUMPRODUCT((借支明细表!$F$3:$F$10000=$B96)*(借支明细表!$D$3:$D$10000=F$2)*借支明细表!$H$3:$H$10000)</f>
        <v>0</v>
      </c>
      <c r="H96" s="80">
        <f>SUMIF('1月'!$C$4:$C$10000,$B96,'1月'!$L$4:$L$10000)</f>
        <v>0</v>
      </c>
      <c r="I96" s="81">
        <f>SUMIF('2月'!$C$4:$C$10000,$B96,'2月'!$J$4:$J$10000)</f>
        <v>0</v>
      </c>
      <c r="J96" s="79">
        <f>SUMPRODUCT((借支明细表!$F$3:$F$10000=$B96)*(借支明细表!$D$3:$D$10000=I$2)*借支明细表!$H$3:$H$10000)</f>
        <v>0</v>
      </c>
      <c r="K96" s="80">
        <f>SUMIF('2月'!$C$4:$C$10000,$B96,'2月'!$L$4:$L$10000)</f>
        <v>0</v>
      </c>
      <c r="L96" s="81">
        <f>SUMIF('3月'!$C$4:$C$10000,$B96,'3月'!$J$4:$J$10000)</f>
        <v>0</v>
      </c>
      <c r="M96" s="79">
        <f>SUMPRODUCT((借支明细表!$F$3:$F$10000=$B96)*(借支明细表!$D$3:$D$10000=L$2)*借支明细表!$H$3:$H$10000)</f>
        <v>0</v>
      </c>
      <c r="N96" s="80">
        <f>SUMIF('3月'!$C$4:$C$10000,$B96,'3月'!$L$4:$L$10000)</f>
        <v>0</v>
      </c>
      <c r="O96" s="81">
        <f>SUMIF('4月'!$C$4:$C$10000,$B96,'4月'!$J$4:$J$10000)</f>
        <v>0</v>
      </c>
      <c r="P96" s="79">
        <f>SUMPRODUCT((借支明细表!$F$3:$F$10000=$B96)*(借支明细表!$D$3:$D$10000=O$2)*借支明细表!$H$3:$H$10000)</f>
        <v>0</v>
      </c>
      <c r="Q96" s="80">
        <f>SUMIF('4月'!$C$4:$C$10000,$B96,'4月'!$L$4:$L$10000)</f>
        <v>0</v>
      </c>
      <c r="R96" s="81">
        <f>SUMIF('5月'!$C$4:$C$10000,$B96,'5月'!$J$4:$J$10000)</f>
        <v>0</v>
      </c>
      <c r="S96" s="79">
        <f>SUMPRODUCT((借支明细表!$F$3:$F$10000=$B96)*(借支明细表!$D$3:$D$10000=R$2)*借支明细表!$H$3:$H$10000)</f>
        <v>0</v>
      </c>
      <c r="T96" s="80">
        <f>SUMIF('5月'!$C$4:$C$10000,$B96,'5月'!$L$4:$L$10000)</f>
        <v>0</v>
      </c>
      <c r="U96" s="81">
        <f>SUMIF('6月'!$C$4:$C$10000,$B96,'6月'!$J$4:$J$10000)</f>
        <v>0</v>
      </c>
      <c r="V96" s="79">
        <f>SUMPRODUCT((借支明细表!$F$3:$F$10000=$B96)*(借支明细表!$D$3:$D$10000=U$2)*借支明细表!$H$3:$H$10000)</f>
        <v>0</v>
      </c>
      <c r="W96" s="80">
        <f>SUMIF('6月'!$C$4:$C$10000,$B96,'6月'!$L$4:$L$10000)</f>
        <v>0</v>
      </c>
      <c r="X96" s="81">
        <f>SUMIF('7月'!$C$4:$C$10000,$B96,'7月'!$J$4:$J$10000)</f>
        <v>0</v>
      </c>
      <c r="Y96" s="79">
        <f>SUMPRODUCT((借支明细表!$F$3:$F$10000=$B96)*(借支明细表!$D$3:$D$10000=X$2)*借支明细表!$H$3:$H$10000)</f>
        <v>0</v>
      </c>
      <c r="Z96" s="80">
        <f>SUMIF('7月'!$C$4:$C$10000,$B96,'7月'!$L$4:$L$10000)</f>
        <v>0</v>
      </c>
      <c r="AA96" s="81">
        <f>SUMIF('8月'!$C$4:$C$10000,$B96,'8月'!$J$4:$J$10000)</f>
        <v>0</v>
      </c>
      <c r="AB96" s="79">
        <f>SUMPRODUCT((借支明细表!$F$3:$F$10000=$B96)*(借支明细表!$D$3:$D$10000=AA$2)*借支明细表!$H$3:$H$10000)</f>
        <v>0</v>
      </c>
      <c r="AC96" s="80">
        <f>SUMIF('8月'!$C$4:$C$10000,$B96,'8月'!$L$4:$L$10000)</f>
        <v>0</v>
      </c>
      <c r="AD96" s="81">
        <f>SUMIF('9月'!$C$4:$C$10000,$B96,'9月'!$J$4:$J$10000)</f>
        <v>0</v>
      </c>
      <c r="AE96" s="79">
        <f>SUMPRODUCT((借支明细表!$F$3:$F$10000=$B96)*(借支明细表!$D$3:$D$10000=AD$2)*借支明细表!$H$3:$H$10000)</f>
        <v>0</v>
      </c>
      <c r="AF96" s="80">
        <f>SUMIF('9月'!$C$4:$C$10000,$B96,'9月'!$L$4:$L$10000)</f>
        <v>0</v>
      </c>
      <c r="AG96" s="81">
        <f>SUMIF('10月'!$C$4:$C$10000,$B96,'10月'!$J$4:$J$10000)</f>
        <v>0</v>
      </c>
      <c r="AH96" s="79">
        <f>SUMPRODUCT((借支明细表!$F$3:$F$10000=$B96)*(借支明细表!$D$3:$D$10000=AG$2)*借支明细表!$H$3:$H$10000)</f>
        <v>0</v>
      </c>
      <c r="AI96" s="80">
        <f>SUMIF('10月'!$C$4:$C$10000,$B96,'10月'!$L$4:$L$10000)</f>
        <v>0</v>
      </c>
      <c r="AJ96" s="81">
        <f>SUMIF('11月'!$C$4:$C$10000,$B96,'11月'!$J$4:$J$10000)</f>
        <v>0</v>
      </c>
      <c r="AK96" s="79">
        <f>SUMPRODUCT((借支明细表!$F$3:$F$10000=$B96)*(借支明细表!$D$3:$D$10000=AJ$2)*借支明细表!$H$3:$H$10000)</f>
        <v>0</v>
      </c>
      <c r="AL96" s="80">
        <f>SUMIF('11月'!$C$4:$C$10000,$B96,'11月'!$L$4:$L$10000)</f>
        <v>0</v>
      </c>
      <c r="AM96" s="81">
        <f>SUMIF('12月'!$C$4:$C$10000,$B96,'12月'!$J$4:$J$10000)</f>
        <v>0</v>
      </c>
      <c r="AN96" s="79">
        <f>SUMPRODUCT((借支明细表!$F$3:$F$10000=$B96)*(借支明细表!$D$3:$D$10000=AM$2)*借支明细表!$H$3:$H$10000)</f>
        <v>0</v>
      </c>
      <c r="AO96" s="80">
        <f>SUMIF('12月'!$C$4:$C$10000,$B96,'12月'!$L$4:$L$10000)</f>
        <v>0</v>
      </c>
    </row>
    <row r="97" customHeight="1" spans="1:41">
      <c r="A97" s="37"/>
      <c r="B97" s="76" t="str">
        <f>IF(员工信息表!B96="","",员工信息表!B96)</f>
        <v/>
      </c>
      <c r="C97" s="77">
        <f t="shared" si="6"/>
        <v>0</v>
      </c>
      <c r="D97" s="77">
        <f t="shared" si="7"/>
        <v>0</v>
      </c>
      <c r="E97" s="77">
        <f t="shared" si="8"/>
        <v>0</v>
      </c>
      <c r="F97" s="81">
        <f>SUMIF('1月'!$C$4:$C$10000,$B97,'1月'!$J$4:$J$10000)</f>
        <v>0</v>
      </c>
      <c r="G97" s="79">
        <f>SUMPRODUCT((借支明细表!$F$3:$F$10000=$B97)*(借支明细表!$D$3:$D$10000=F$2)*借支明细表!$H$3:$H$10000)</f>
        <v>0</v>
      </c>
      <c r="H97" s="80">
        <f>SUMIF('1月'!$C$4:$C$10000,$B97,'1月'!$L$4:$L$10000)</f>
        <v>0</v>
      </c>
      <c r="I97" s="81">
        <f>SUMIF('2月'!$C$4:$C$10000,$B97,'2月'!$J$4:$J$10000)</f>
        <v>0</v>
      </c>
      <c r="J97" s="79">
        <f>SUMPRODUCT((借支明细表!$F$3:$F$10000=$B97)*(借支明细表!$D$3:$D$10000=I$2)*借支明细表!$H$3:$H$10000)</f>
        <v>0</v>
      </c>
      <c r="K97" s="80">
        <f>SUMIF('2月'!$C$4:$C$10000,$B97,'2月'!$L$4:$L$10000)</f>
        <v>0</v>
      </c>
      <c r="L97" s="81">
        <f>SUMIF('3月'!$C$4:$C$10000,$B97,'3月'!$J$4:$J$10000)</f>
        <v>0</v>
      </c>
      <c r="M97" s="79">
        <f>SUMPRODUCT((借支明细表!$F$3:$F$10000=$B97)*(借支明细表!$D$3:$D$10000=L$2)*借支明细表!$H$3:$H$10000)</f>
        <v>0</v>
      </c>
      <c r="N97" s="80">
        <f>SUMIF('3月'!$C$4:$C$10000,$B97,'3月'!$L$4:$L$10000)</f>
        <v>0</v>
      </c>
      <c r="O97" s="81">
        <f>SUMIF('4月'!$C$4:$C$10000,$B97,'4月'!$J$4:$J$10000)</f>
        <v>0</v>
      </c>
      <c r="P97" s="79">
        <f>SUMPRODUCT((借支明细表!$F$3:$F$10000=$B97)*(借支明细表!$D$3:$D$10000=O$2)*借支明细表!$H$3:$H$10000)</f>
        <v>0</v>
      </c>
      <c r="Q97" s="80">
        <f>SUMIF('4月'!$C$4:$C$10000,$B97,'4月'!$L$4:$L$10000)</f>
        <v>0</v>
      </c>
      <c r="R97" s="81">
        <f>SUMIF('5月'!$C$4:$C$10000,$B97,'5月'!$J$4:$J$10000)</f>
        <v>0</v>
      </c>
      <c r="S97" s="79">
        <f>SUMPRODUCT((借支明细表!$F$3:$F$10000=$B97)*(借支明细表!$D$3:$D$10000=R$2)*借支明细表!$H$3:$H$10000)</f>
        <v>0</v>
      </c>
      <c r="T97" s="80">
        <f>SUMIF('5月'!$C$4:$C$10000,$B97,'5月'!$L$4:$L$10000)</f>
        <v>0</v>
      </c>
      <c r="U97" s="81">
        <f>SUMIF('6月'!$C$4:$C$10000,$B97,'6月'!$J$4:$J$10000)</f>
        <v>0</v>
      </c>
      <c r="V97" s="79">
        <f>SUMPRODUCT((借支明细表!$F$3:$F$10000=$B97)*(借支明细表!$D$3:$D$10000=U$2)*借支明细表!$H$3:$H$10000)</f>
        <v>0</v>
      </c>
      <c r="W97" s="80">
        <f>SUMIF('6月'!$C$4:$C$10000,$B97,'6月'!$L$4:$L$10000)</f>
        <v>0</v>
      </c>
      <c r="X97" s="81">
        <f>SUMIF('7月'!$C$4:$C$10000,$B97,'7月'!$J$4:$J$10000)</f>
        <v>0</v>
      </c>
      <c r="Y97" s="79">
        <f>SUMPRODUCT((借支明细表!$F$3:$F$10000=$B97)*(借支明细表!$D$3:$D$10000=X$2)*借支明细表!$H$3:$H$10000)</f>
        <v>0</v>
      </c>
      <c r="Z97" s="80">
        <f>SUMIF('7月'!$C$4:$C$10000,$B97,'7月'!$L$4:$L$10000)</f>
        <v>0</v>
      </c>
      <c r="AA97" s="81">
        <f>SUMIF('8月'!$C$4:$C$10000,$B97,'8月'!$J$4:$J$10000)</f>
        <v>0</v>
      </c>
      <c r="AB97" s="79">
        <f>SUMPRODUCT((借支明细表!$F$3:$F$10000=$B97)*(借支明细表!$D$3:$D$10000=AA$2)*借支明细表!$H$3:$H$10000)</f>
        <v>0</v>
      </c>
      <c r="AC97" s="80">
        <f>SUMIF('8月'!$C$4:$C$10000,$B97,'8月'!$L$4:$L$10000)</f>
        <v>0</v>
      </c>
      <c r="AD97" s="81">
        <f>SUMIF('9月'!$C$4:$C$10000,$B97,'9月'!$J$4:$J$10000)</f>
        <v>0</v>
      </c>
      <c r="AE97" s="79">
        <f>SUMPRODUCT((借支明细表!$F$3:$F$10000=$B97)*(借支明细表!$D$3:$D$10000=AD$2)*借支明细表!$H$3:$H$10000)</f>
        <v>0</v>
      </c>
      <c r="AF97" s="80">
        <f>SUMIF('9月'!$C$4:$C$10000,$B97,'9月'!$L$4:$L$10000)</f>
        <v>0</v>
      </c>
      <c r="AG97" s="81">
        <f>SUMIF('10月'!$C$4:$C$10000,$B97,'10月'!$J$4:$J$10000)</f>
        <v>0</v>
      </c>
      <c r="AH97" s="79">
        <f>SUMPRODUCT((借支明细表!$F$3:$F$10000=$B97)*(借支明细表!$D$3:$D$10000=AG$2)*借支明细表!$H$3:$H$10000)</f>
        <v>0</v>
      </c>
      <c r="AI97" s="80">
        <f>SUMIF('10月'!$C$4:$C$10000,$B97,'10月'!$L$4:$L$10000)</f>
        <v>0</v>
      </c>
      <c r="AJ97" s="81">
        <f>SUMIF('11月'!$C$4:$C$10000,$B97,'11月'!$J$4:$J$10000)</f>
        <v>0</v>
      </c>
      <c r="AK97" s="79">
        <f>SUMPRODUCT((借支明细表!$F$3:$F$10000=$B97)*(借支明细表!$D$3:$D$10000=AJ$2)*借支明细表!$H$3:$H$10000)</f>
        <v>0</v>
      </c>
      <c r="AL97" s="80">
        <f>SUMIF('11月'!$C$4:$C$10000,$B97,'11月'!$L$4:$L$10000)</f>
        <v>0</v>
      </c>
      <c r="AM97" s="81">
        <f>SUMIF('12月'!$C$4:$C$10000,$B97,'12月'!$J$4:$J$10000)</f>
        <v>0</v>
      </c>
      <c r="AN97" s="79">
        <f>SUMPRODUCT((借支明细表!$F$3:$F$10000=$B97)*(借支明细表!$D$3:$D$10000=AM$2)*借支明细表!$H$3:$H$10000)</f>
        <v>0</v>
      </c>
      <c r="AO97" s="80">
        <f>SUMIF('12月'!$C$4:$C$10000,$B97,'12月'!$L$4:$L$10000)</f>
        <v>0</v>
      </c>
    </row>
    <row r="98" customHeight="1" spans="1:41">
      <c r="A98" s="37"/>
      <c r="B98" s="76" t="str">
        <f>IF(员工信息表!B97="","",员工信息表!B97)</f>
        <v/>
      </c>
      <c r="C98" s="77">
        <f t="shared" si="6"/>
        <v>0</v>
      </c>
      <c r="D98" s="77">
        <f t="shared" si="7"/>
        <v>0</v>
      </c>
      <c r="E98" s="77">
        <f t="shared" si="8"/>
        <v>0</v>
      </c>
      <c r="F98" s="81">
        <f>SUMIF('1月'!$C$4:$C$10000,$B98,'1月'!$J$4:$J$10000)</f>
        <v>0</v>
      </c>
      <c r="G98" s="79">
        <f>SUMPRODUCT((借支明细表!$F$3:$F$10000=$B98)*(借支明细表!$D$3:$D$10000=F$2)*借支明细表!$H$3:$H$10000)</f>
        <v>0</v>
      </c>
      <c r="H98" s="80">
        <f>SUMIF('1月'!$C$4:$C$10000,$B98,'1月'!$L$4:$L$10000)</f>
        <v>0</v>
      </c>
      <c r="I98" s="81">
        <f>SUMIF('2月'!$C$4:$C$10000,$B98,'2月'!$J$4:$J$10000)</f>
        <v>0</v>
      </c>
      <c r="J98" s="79">
        <f>SUMPRODUCT((借支明细表!$F$3:$F$10000=$B98)*(借支明细表!$D$3:$D$10000=I$2)*借支明细表!$H$3:$H$10000)</f>
        <v>0</v>
      </c>
      <c r="K98" s="80">
        <f>SUMIF('2月'!$C$4:$C$10000,$B98,'2月'!$L$4:$L$10000)</f>
        <v>0</v>
      </c>
      <c r="L98" s="81">
        <f>SUMIF('3月'!$C$4:$C$10000,$B98,'3月'!$J$4:$J$10000)</f>
        <v>0</v>
      </c>
      <c r="M98" s="79">
        <f>SUMPRODUCT((借支明细表!$F$3:$F$10000=$B98)*(借支明细表!$D$3:$D$10000=L$2)*借支明细表!$H$3:$H$10000)</f>
        <v>0</v>
      </c>
      <c r="N98" s="80">
        <f>SUMIF('3月'!$C$4:$C$10000,$B98,'3月'!$L$4:$L$10000)</f>
        <v>0</v>
      </c>
      <c r="O98" s="81">
        <f>SUMIF('4月'!$C$4:$C$10000,$B98,'4月'!$J$4:$J$10000)</f>
        <v>0</v>
      </c>
      <c r="P98" s="79">
        <f>SUMPRODUCT((借支明细表!$F$3:$F$10000=$B98)*(借支明细表!$D$3:$D$10000=O$2)*借支明细表!$H$3:$H$10000)</f>
        <v>0</v>
      </c>
      <c r="Q98" s="80">
        <f>SUMIF('4月'!$C$4:$C$10000,$B98,'4月'!$L$4:$L$10000)</f>
        <v>0</v>
      </c>
      <c r="R98" s="81">
        <f>SUMIF('5月'!$C$4:$C$10000,$B98,'5月'!$J$4:$J$10000)</f>
        <v>0</v>
      </c>
      <c r="S98" s="79">
        <f>SUMPRODUCT((借支明细表!$F$3:$F$10000=$B98)*(借支明细表!$D$3:$D$10000=R$2)*借支明细表!$H$3:$H$10000)</f>
        <v>0</v>
      </c>
      <c r="T98" s="80">
        <f>SUMIF('5月'!$C$4:$C$10000,$B98,'5月'!$L$4:$L$10000)</f>
        <v>0</v>
      </c>
      <c r="U98" s="81">
        <f>SUMIF('6月'!$C$4:$C$10000,$B98,'6月'!$J$4:$J$10000)</f>
        <v>0</v>
      </c>
      <c r="V98" s="79">
        <f>SUMPRODUCT((借支明细表!$F$3:$F$10000=$B98)*(借支明细表!$D$3:$D$10000=U$2)*借支明细表!$H$3:$H$10000)</f>
        <v>0</v>
      </c>
      <c r="W98" s="80">
        <f>SUMIF('6月'!$C$4:$C$10000,$B98,'6月'!$L$4:$L$10000)</f>
        <v>0</v>
      </c>
      <c r="X98" s="81">
        <f>SUMIF('7月'!$C$4:$C$10000,$B98,'7月'!$J$4:$J$10000)</f>
        <v>0</v>
      </c>
      <c r="Y98" s="79">
        <f>SUMPRODUCT((借支明细表!$F$3:$F$10000=$B98)*(借支明细表!$D$3:$D$10000=X$2)*借支明细表!$H$3:$H$10000)</f>
        <v>0</v>
      </c>
      <c r="Z98" s="80">
        <f>SUMIF('7月'!$C$4:$C$10000,$B98,'7月'!$L$4:$L$10000)</f>
        <v>0</v>
      </c>
      <c r="AA98" s="81">
        <f>SUMIF('8月'!$C$4:$C$10000,$B98,'8月'!$J$4:$J$10000)</f>
        <v>0</v>
      </c>
      <c r="AB98" s="79">
        <f>SUMPRODUCT((借支明细表!$F$3:$F$10000=$B98)*(借支明细表!$D$3:$D$10000=AA$2)*借支明细表!$H$3:$H$10000)</f>
        <v>0</v>
      </c>
      <c r="AC98" s="80">
        <f>SUMIF('8月'!$C$4:$C$10000,$B98,'8月'!$L$4:$L$10000)</f>
        <v>0</v>
      </c>
      <c r="AD98" s="81">
        <f>SUMIF('9月'!$C$4:$C$10000,$B98,'9月'!$J$4:$J$10000)</f>
        <v>0</v>
      </c>
      <c r="AE98" s="79">
        <f>SUMPRODUCT((借支明细表!$F$3:$F$10000=$B98)*(借支明细表!$D$3:$D$10000=AD$2)*借支明细表!$H$3:$H$10000)</f>
        <v>0</v>
      </c>
      <c r="AF98" s="80">
        <f>SUMIF('9月'!$C$4:$C$10000,$B98,'9月'!$L$4:$L$10000)</f>
        <v>0</v>
      </c>
      <c r="AG98" s="81">
        <f>SUMIF('10月'!$C$4:$C$10000,$B98,'10月'!$J$4:$J$10000)</f>
        <v>0</v>
      </c>
      <c r="AH98" s="79">
        <f>SUMPRODUCT((借支明细表!$F$3:$F$10000=$B98)*(借支明细表!$D$3:$D$10000=AG$2)*借支明细表!$H$3:$H$10000)</f>
        <v>0</v>
      </c>
      <c r="AI98" s="80">
        <f>SUMIF('10月'!$C$4:$C$10000,$B98,'10月'!$L$4:$L$10000)</f>
        <v>0</v>
      </c>
      <c r="AJ98" s="81">
        <f>SUMIF('11月'!$C$4:$C$10000,$B98,'11月'!$J$4:$J$10000)</f>
        <v>0</v>
      </c>
      <c r="AK98" s="79">
        <f>SUMPRODUCT((借支明细表!$F$3:$F$10000=$B98)*(借支明细表!$D$3:$D$10000=AJ$2)*借支明细表!$H$3:$H$10000)</f>
        <v>0</v>
      </c>
      <c r="AL98" s="80">
        <f>SUMIF('11月'!$C$4:$C$10000,$B98,'11月'!$L$4:$L$10000)</f>
        <v>0</v>
      </c>
      <c r="AM98" s="81">
        <f>SUMIF('12月'!$C$4:$C$10000,$B98,'12月'!$J$4:$J$10000)</f>
        <v>0</v>
      </c>
      <c r="AN98" s="79">
        <f>SUMPRODUCT((借支明细表!$F$3:$F$10000=$B98)*(借支明细表!$D$3:$D$10000=AM$2)*借支明细表!$H$3:$H$10000)</f>
        <v>0</v>
      </c>
      <c r="AO98" s="80">
        <f>SUMIF('12月'!$C$4:$C$10000,$B98,'12月'!$L$4:$L$10000)</f>
        <v>0</v>
      </c>
    </row>
    <row r="99" customHeight="1" spans="1:41">
      <c r="A99" s="37"/>
      <c r="B99" s="76" t="str">
        <f>IF(员工信息表!B98="","",员工信息表!B98)</f>
        <v/>
      </c>
      <c r="C99" s="77">
        <f t="shared" si="6"/>
        <v>0</v>
      </c>
      <c r="D99" s="77">
        <f t="shared" si="7"/>
        <v>0</v>
      </c>
      <c r="E99" s="77">
        <f t="shared" si="8"/>
        <v>0</v>
      </c>
      <c r="F99" s="81">
        <f>SUMIF('1月'!$C$4:$C$10000,$B99,'1月'!$J$4:$J$10000)</f>
        <v>0</v>
      </c>
      <c r="G99" s="79">
        <f>SUMPRODUCT((借支明细表!$F$3:$F$10000=$B99)*(借支明细表!$D$3:$D$10000=F$2)*借支明细表!$H$3:$H$10000)</f>
        <v>0</v>
      </c>
      <c r="H99" s="80">
        <f>SUMIF('1月'!$C$4:$C$10000,$B99,'1月'!$L$4:$L$10000)</f>
        <v>0</v>
      </c>
      <c r="I99" s="81">
        <f>SUMIF('2月'!$C$4:$C$10000,$B99,'2月'!$J$4:$J$10000)</f>
        <v>0</v>
      </c>
      <c r="J99" s="79">
        <f>SUMPRODUCT((借支明细表!$F$3:$F$10000=$B99)*(借支明细表!$D$3:$D$10000=I$2)*借支明细表!$H$3:$H$10000)</f>
        <v>0</v>
      </c>
      <c r="K99" s="80">
        <f>SUMIF('2月'!$C$4:$C$10000,$B99,'2月'!$L$4:$L$10000)</f>
        <v>0</v>
      </c>
      <c r="L99" s="81">
        <f>SUMIF('3月'!$C$4:$C$10000,$B99,'3月'!$J$4:$J$10000)</f>
        <v>0</v>
      </c>
      <c r="M99" s="79">
        <f>SUMPRODUCT((借支明细表!$F$3:$F$10000=$B99)*(借支明细表!$D$3:$D$10000=L$2)*借支明细表!$H$3:$H$10000)</f>
        <v>0</v>
      </c>
      <c r="N99" s="80">
        <f>SUMIF('3月'!$C$4:$C$10000,$B99,'3月'!$L$4:$L$10000)</f>
        <v>0</v>
      </c>
      <c r="O99" s="81">
        <f>SUMIF('4月'!$C$4:$C$10000,$B99,'4月'!$J$4:$J$10000)</f>
        <v>0</v>
      </c>
      <c r="P99" s="79">
        <f>SUMPRODUCT((借支明细表!$F$3:$F$10000=$B99)*(借支明细表!$D$3:$D$10000=O$2)*借支明细表!$H$3:$H$10000)</f>
        <v>0</v>
      </c>
      <c r="Q99" s="80">
        <f>SUMIF('4月'!$C$4:$C$10000,$B99,'4月'!$L$4:$L$10000)</f>
        <v>0</v>
      </c>
      <c r="R99" s="81">
        <f>SUMIF('5月'!$C$4:$C$10000,$B99,'5月'!$J$4:$J$10000)</f>
        <v>0</v>
      </c>
      <c r="S99" s="79">
        <f>SUMPRODUCT((借支明细表!$F$3:$F$10000=$B99)*(借支明细表!$D$3:$D$10000=R$2)*借支明细表!$H$3:$H$10000)</f>
        <v>0</v>
      </c>
      <c r="T99" s="80">
        <f>SUMIF('5月'!$C$4:$C$10000,$B99,'5月'!$L$4:$L$10000)</f>
        <v>0</v>
      </c>
      <c r="U99" s="81">
        <f>SUMIF('6月'!$C$4:$C$10000,$B99,'6月'!$J$4:$J$10000)</f>
        <v>0</v>
      </c>
      <c r="V99" s="79">
        <f>SUMPRODUCT((借支明细表!$F$3:$F$10000=$B99)*(借支明细表!$D$3:$D$10000=U$2)*借支明细表!$H$3:$H$10000)</f>
        <v>0</v>
      </c>
      <c r="W99" s="80">
        <f>SUMIF('6月'!$C$4:$C$10000,$B99,'6月'!$L$4:$L$10000)</f>
        <v>0</v>
      </c>
      <c r="X99" s="81">
        <f>SUMIF('7月'!$C$4:$C$10000,$B99,'7月'!$J$4:$J$10000)</f>
        <v>0</v>
      </c>
      <c r="Y99" s="79">
        <f>SUMPRODUCT((借支明细表!$F$3:$F$10000=$B99)*(借支明细表!$D$3:$D$10000=X$2)*借支明细表!$H$3:$H$10000)</f>
        <v>0</v>
      </c>
      <c r="Z99" s="80">
        <f>SUMIF('7月'!$C$4:$C$10000,$B99,'7月'!$L$4:$L$10000)</f>
        <v>0</v>
      </c>
      <c r="AA99" s="81">
        <f>SUMIF('8月'!$C$4:$C$10000,$B99,'8月'!$J$4:$J$10000)</f>
        <v>0</v>
      </c>
      <c r="AB99" s="79">
        <f>SUMPRODUCT((借支明细表!$F$3:$F$10000=$B99)*(借支明细表!$D$3:$D$10000=AA$2)*借支明细表!$H$3:$H$10000)</f>
        <v>0</v>
      </c>
      <c r="AC99" s="80">
        <f>SUMIF('8月'!$C$4:$C$10000,$B99,'8月'!$L$4:$L$10000)</f>
        <v>0</v>
      </c>
      <c r="AD99" s="81">
        <f>SUMIF('9月'!$C$4:$C$10000,$B99,'9月'!$J$4:$J$10000)</f>
        <v>0</v>
      </c>
      <c r="AE99" s="79">
        <f>SUMPRODUCT((借支明细表!$F$3:$F$10000=$B99)*(借支明细表!$D$3:$D$10000=AD$2)*借支明细表!$H$3:$H$10000)</f>
        <v>0</v>
      </c>
      <c r="AF99" s="80">
        <f>SUMIF('9月'!$C$4:$C$10000,$B99,'9月'!$L$4:$L$10000)</f>
        <v>0</v>
      </c>
      <c r="AG99" s="81">
        <f>SUMIF('10月'!$C$4:$C$10000,$B99,'10月'!$J$4:$J$10000)</f>
        <v>0</v>
      </c>
      <c r="AH99" s="79">
        <f>SUMPRODUCT((借支明细表!$F$3:$F$10000=$B99)*(借支明细表!$D$3:$D$10000=AG$2)*借支明细表!$H$3:$H$10000)</f>
        <v>0</v>
      </c>
      <c r="AI99" s="80">
        <f>SUMIF('10月'!$C$4:$C$10000,$B99,'10月'!$L$4:$L$10000)</f>
        <v>0</v>
      </c>
      <c r="AJ99" s="81">
        <f>SUMIF('11月'!$C$4:$C$10000,$B99,'11月'!$J$4:$J$10000)</f>
        <v>0</v>
      </c>
      <c r="AK99" s="79">
        <f>SUMPRODUCT((借支明细表!$F$3:$F$10000=$B99)*(借支明细表!$D$3:$D$10000=AJ$2)*借支明细表!$H$3:$H$10000)</f>
        <v>0</v>
      </c>
      <c r="AL99" s="80">
        <f>SUMIF('11月'!$C$4:$C$10000,$B99,'11月'!$L$4:$L$10000)</f>
        <v>0</v>
      </c>
      <c r="AM99" s="81">
        <f>SUMIF('12月'!$C$4:$C$10000,$B99,'12月'!$J$4:$J$10000)</f>
        <v>0</v>
      </c>
      <c r="AN99" s="79">
        <f>SUMPRODUCT((借支明细表!$F$3:$F$10000=$B99)*(借支明细表!$D$3:$D$10000=AM$2)*借支明细表!$H$3:$H$10000)</f>
        <v>0</v>
      </c>
      <c r="AO99" s="80">
        <f>SUMIF('12月'!$C$4:$C$10000,$B99,'12月'!$L$4:$L$10000)</f>
        <v>0</v>
      </c>
    </row>
    <row r="100" customHeight="1" spans="1:41">
      <c r="A100" s="37"/>
      <c r="B100" s="76" t="str">
        <f>IF(员工信息表!B99="","",员工信息表!B99)</f>
        <v/>
      </c>
      <c r="C100" s="77">
        <f t="shared" si="6"/>
        <v>0</v>
      </c>
      <c r="D100" s="77">
        <f t="shared" si="7"/>
        <v>0</v>
      </c>
      <c r="E100" s="77">
        <f t="shared" si="8"/>
        <v>0</v>
      </c>
      <c r="F100" s="81">
        <f>SUMIF('1月'!$C$4:$C$10000,$B100,'1月'!$J$4:$J$10000)</f>
        <v>0</v>
      </c>
      <c r="G100" s="79">
        <f>SUMPRODUCT((借支明细表!$F$3:$F$10000=$B100)*(借支明细表!$D$3:$D$10000=F$2)*借支明细表!$H$3:$H$10000)</f>
        <v>0</v>
      </c>
      <c r="H100" s="80">
        <f>SUMIF('1月'!$C$4:$C$10000,$B100,'1月'!$L$4:$L$10000)</f>
        <v>0</v>
      </c>
      <c r="I100" s="81">
        <f>SUMIF('2月'!$C$4:$C$10000,$B100,'2月'!$J$4:$J$10000)</f>
        <v>0</v>
      </c>
      <c r="J100" s="79">
        <f>SUMPRODUCT((借支明细表!$F$3:$F$10000=$B100)*(借支明细表!$D$3:$D$10000=I$2)*借支明细表!$H$3:$H$10000)</f>
        <v>0</v>
      </c>
      <c r="K100" s="80">
        <f>SUMIF('2月'!$C$4:$C$10000,$B100,'2月'!$L$4:$L$10000)</f>
        <v>0</v>
      </c>
      <c r="L100" s="81">
        <f>SUMIF('3月'!$C$4:$C$10000,$B100,'3月'!$J$4:$J$10000)</f>
        <v>0</v>
      </c>
      <c r="M100" s="79">
        <f>SUMPRODUCT((借支明细表!$F$3:$F$10000=$B100)*(借支明细表!$D$3:$D$10000=L$2)*借支明细表!$H$3:$H$10000)</f>
        <v>0</v>
      </c>
      <c r="N100" s="80">
        <f>SUMIF('3月'!$C$4:$C$10000,$B100,'3月'!$L$4:$L$10000)</f>
        <v>0</v>
      </c>
      <c r="O100" s="81">
        <f>SUMIF('4月'!$C$4:$C$10000,$B100,'4月'!$J$4:$J$10000)</f>
        <v>0</v>
      </c>
      <c r="P100" s="79">
        <f>SUMPRODUCT((借支明细表!$F$3:$F$10000=$B100)*(借支明细表!$D$3:$D$10000=O$2)*借支明细表!$H$3:$H$10000)</f>
        <v>0</v>
      </c>
      <c r="Q100" s="80">
        <f>SUMIF('4月'!$C$4:$C$10000,$B100,'4月'!$L$4:$L$10000)</f>
        <v>0</v>
      </c>
      <c r="R100" s="81">
        <f>SUMIF('5月'!$C$4:$C$10000,$B100,'5月'!$J$4:$J$10000)</f>
        <v>0</v>
      </c>
      <c r="S100" s="79">
        <f>SUMPRODUCT((借支明细表!$F$3:$F$10000=$B100)*(借支明细表!$D$3:$D$10000=R$2)*借支明细表!$H$3:$H$10000)</f>
        <v>0</v>
      </c>
      <c r="T100" s="80">
        <f>SUMIF('5月'!$C$4:$C$10000,$B100,'5月'!$L$4:$L$10000)</f>
        <v>0</v>
      </c>
      <c r="U100" s="81">
        <f>SUMIF('6月'!$C$4:$C$10000,$B100,'6月'!$J$4:$J$10000)</f>
        <v>0</v>
      </c>
      <c r="V100" s="79">
        <f>SUMPRODUCT((借支明细表!$F$3:$F$10000=$B100)*(借支明细表!$D$3:$D$10000=U$2)*借支明细表!$H$3:$H$10000)</f>
        <v>0</v>
      </c>
      <c r="W100" s="80">
        <f>SUMIF('6月'!$C$4:$C$10000,$B100,'6月'!$L$4:$L$10000)</f>
        <v>0</v>
      </c>
      <c r="X100" s="81">
        <f>SUMIF('7月'!$C$4:$C$10000,$B100,'7月'!$J$4:$J$10000)</f>
        <v>0</v>
      </c>
      <c r="Y100" s="79">
        <f>SUMPRODUCT((借支明细表!$F$3:$F$10000=$B100)*(借支明细表!$D$3:$D$10000=X$2)*借支明细表!$H$3:$H$10000)</f>
        <v>0</v>
      </c>
      <c r="Z100" s="80">
        <f>SUMIF('7月'!$C$4:$C$10000,$B100,'7月'!$L$4:$L$10000)</f>
        <v>0</v>
      </c>
      <c r="AA100" s="81">
        <f>SUMIF('8月'!$C$4:$C$10000,$B100,'8月'!$J$4:$J$10000)</f>
        <v>0</v>
      </c>
      <c r="AB100" s="79">
        <f>SUMPRODUCT((借支明细表!$F$3:$F$10000=$B100)*(借支明细表!$D$3:$D$10000=AA$2)*借支明细表!$H$3:$H$10000)</f>
        <v>0</v>
      </c>
      <c r="AC100" s="80">
        <f>SUMIF('8月'!$C$4:$C$10000,$B100,'8月'!$L$4:$L$10000)</f>
        <v>0</v>
      </c>
      <c r="AD100" s="81">
        <f>SUMIF('9月'!$C$4:$C$10000,$B100,'9月'!$J$4:$J$10000)</f>
        <v>0</v>
      </c>
      <c r="AE100" s="79">
        <f>SUMPRODUCT((借支明细表!$F$3:$F$10000=$B100)*(借支明细表!$D$3:$D$10000=AD$2)*借支明细表!$H$3:$H$10000)</f>
        <v>0</v>
      </c>
      <c r="AF100" s="80">
        <f>SUMIF('9月'!$C$4:$C$10000,$B100,'9月'!$L$4:$L$10000)</f>
        <v>0</v>
      </c>
      <c r="AG100" s="81">
        <f>SUMIF('10月'!$C$4:$C$10000,$B100,'10月'!$J$4:$J$10000)</f>
        <v>0</v>
      </c>
      <c r="AH100" s="79">
        <f>SUMPRODUCT((借支明细表!$F$3:$F$10000=$B100)*(借支明细表!$D$3:$D$10000=AG$2)*借支明细表!$H$3:$H$10000)</f>
        <v>0</v>
      </c>
      <c r="AI100" s="80">
        <f>SUMIF('10月'!$C$4:$C$10000,$B100,'10月'!$L$4:$L$10000)</f>
        <v>0</v>
      </c>
      <c r="AJ100" s="81">
        <f>SUMIF('11月'!$C$4:$C$10000,$B100,'11月'!$J$4:$J$10000)</f>
        <v>0</v>
      </c>
      <c r="AK100" s="79">
        <f>SUMPRODUCT((借支明细表!$F$3:$F$10000=$B100)*(借支明细表!$D$3:$D$10000=AJ$2)*借支明细表!$H$3:$H$10000)</f>
        <v>0</v>
      </c>
      <c r="AL100" s="80">
        <f>SUMIF('11月'!$C$4:$C$10000,$B100,'11月'!$L$4:$L$10000)</f>
        <v>0</v>
      </c>
      <c r="AM100" s="81">
        <f>SUMIF('12月'!$C$4:$C$10000,$B100,'12月'!$J$4:$J$10000)</f>
        <v>0</v>
      </c>
      <c r="AN100" s="79">
        <f>SUMPRODUCT((借支明细表!$F$3:$F$10000=$B100)*(借支明细表!$D$3:$D$10000=AM$2)*借支明细表!$H$3:$H$10000)</f>
        <v>0</v>
      </c>
      <c r="AO100" s="80">
        <f>SUMIF('12月'!$C$4:$C$10000,$B100,'12月'!$L$4:$L$10000)</f>
        <v>0</v>
      </c>
    </row>
    <row r="101" customHeight="1" spans="1:41">
      <c r="A101" s="37"/>
      <c r="B101" s="76" t="str">
        <f>IF(员工信息表!B100="","",员工信息表!B100)</f>
        <v/>
      </c>
      <c r="C101" s="77">
        <f t="shared" si="6"/>
        <v>0</v>
      </c>
      <c r="D101" s="77">
        <f t="shared" si="7"/>
        <v>0</v>
      </c>
      <c r="E101" s="77">
        <f t="shared" si="8"/>
        <v>0</v>
      </c>
      <c r="F101" s="81">
        <f>SUMIF('1月'!$C$4:$C$10000,$B101,'1月'!$J$4:$J$10000)</f>
        <v>0</v>
      </c>
      <c r="G101" s="79">
        <f>SUMPRODUCT((借支明细表!$F$3:$F$10000=$B101)*(借支明细表!$D$3:$D$10000=F$2)*借支明细表!$H$3:$H$10000)</f>
        <v>0</v>
      </c>
      <c r="H101" s="80">
        <f>SUMIF('1月'!$C$4:$C$10000,$B101,'1月'!$L$4:$L$10000)</f>
        <v>0</v>
      </c>
      <c r="I101" s="81">
        <f>SUMIF('2月'!$C$4:$C$10000,$B101,'2月'!$J$4:$J$10000)</f>
        <v>0</v>
      </c>
      <c r="J101" s="79">
        <f>SUMPRODUCT((借支明细表!$F$3:$F$10000=$B101)*(借支明细表!$D$3:$D$10000=I$2)*借支明细表!$H$3:$H$10000)</f>
        <v>0</v>
      </c>
      <c r="K101" s="80">
        <f>SUMIF('2月'!$C$4:$C$10000,$B101,'2月'!$L$4:$L$10000)</f>
        <v>0</v>
      </c>
      <c r="L101" s="81">
        <f>SUMIF('3月'!$C$4:$C$10000,$B101,'3月'!$J$4:$J$10000)</f>
        <v>0</v>
      </c>
      <c r="M101" s="79">
        <f>SUMPRODUCT((借支明细表!$F$3:$F$10000=$B101)*(借支明细表!$D$3:$D$10000=L$2)*借支明细表!$H$3:$H$10000)</f>
        <v>0</v>
      </c>
      <c r="N101" s="80">
        <f>SUMIF('3月'!$C$4:$C$10000,$B101,'3月'!$L$4:$L$10000)</f>
        <v>0</v>
      </c>
      <c r="O101" s="81">
        <f>SUMIF('4月'!$C$4:$C$10000,$B101,'4月'!$J$4:$J$10000)</f>
        <v>0</v>
      </c>
      <c r="P101" s="79">
        <f>SUMPRODUCT((借支明细表!$F$3:$F$10000=$B101)*(借支明细表!$D$3:$D$10000=O$2)*借支明细表!$H$3:$H$10000)</f>
        <v>0</v>
      </c>
      <c r="Q101" s="80">
        <f>SUMIF('4月'!$C$4:$C$10000,$B101,'4月'!$L$4:$L$10000)</f>
        <v>0</v>
      </c>
      <c r="R101" s="81">
        <f>SUMIF('5月'!$C$4:$C$10000,$B101,'5月'!$J$4:$J$10000)</f>
        <v>0</v>
      </c>
      <c r="S101" s="79">
        <f>SUMPRODUCT((借支明细表!$F$3:$F$10000=$B101)*(借支明细表!$D$3:$D$10000=R$2)*借支明细表!$H$3:$H$10000)</f>
        <v>0</v>
      </c>
      <c r="T101" s="80">
        <f>SUMIF('5月'!$C$4:$C$10000,$B101,'5月'!$L$4:$L$10000)</f>
        <v>0</v>
      </c>
      <c r="U101" s="81">
        <f>SUMIF('6月'!$C$4:$C$10000,$B101,'6月'!$J$4:$J$10000)</f>
        <v>0</v>
      </c>
      <c r="V101" s="79">
        <f>SUMPRODUCT((借支明细表!$F$3:$F$10000=$B101)*(借支明细表!$D$3:$D$10000=U$2)*借支明细表!$H$3:$H$10000)</f>
        <v>0</v>
      </c>
      <c r="W101" s="80">
        <f>SUMIF('6月'!$C$4:$C$10000,$B101,'6月'!$L$4:$L$10000)</f>
        <v>0</v>
      </c>
      <c r="X101" s="81">
        <f>SUMIF('7月'!$C$4:$C$10000,$B101,'7月'!$J$4:$J$10000)</f>
        <v>0</v>
      </c>
      <c r="Y101" s="79">
        <f>SUMPRODUCT((借支明细表!$F$3:$F$10000=$B101)*(借支明细表!$D$3:$D$10000=X$2)*借支明细表!$H$3:$H$10000)</f>
        <v>0</v>
      </c>
      <c r="Z101" s="80">
        <f>SUMIF('7月'!$C$4:$C$10000,$B101,'7月'!$L$4:$L$10000)</f>
        <v>0</v>
      </c>
      <c r="AA101" s="81">
        <f>SUMIF('8月'!$C$4:$C$10000,$B101,'8月'!$J$4:$J$10000)</f>
        <v>0</v>
      </c>
      <c r="AB101" s="79">
        <f>SUMPRODUCT((借支明细表!$F$3:$F$10000=$B101)*(借支明细表!$D$3:$D$10000=AA$2)*借支明细表!$H$3:$H$10000)</f>
        <v>0</v>
      </c>
      <c r="AC101" s="80">
        <f>SUMIF('8月'!$C$4:$C$10000,$B101,'8月'!$L$4:$L$10000)</f>
        <v>0</v>
      </c>
      <c r="AD101" s="81">
        <f>SUMIF('9月'!$C$4:$C$10000,$B101,'9月'!$J$4:$J$10000)</f>
        <v>0</v>
      </c>
      <c r="AE101" s="79">
        <f>SUMPRODUCT((借支明细表!$F$3:$F$10000=$B101)*(借支明细表!$D$3:$D$10000=AD$2)*借支明细表!$H$3:$H$10000)</f>
        <v>0</v>
      </c>
      <c r="AF101" s="80">
        <f>SUMIF('9月'!$C$4:$C$10000,$B101,'9月'!$L$4:$L$10000)</f>
        <v>0</v>
      </c>
      <c r="AG101" s="81">
        <f>SUMIF('10月'!$C$4:$C$10000,$B101,'10月'!$J$4:$J$10000)</f>
        <v>0</v>
      </c>
      <c r="AH101" s="79">
        <f>SUMPRODUCT((借支明细表!$F$3:$F$10000=$B101)*(借支明细表!$D$3:$D$10000=AG$2)*借支明细表!$H$3:$H$10000)</f>
        <v>0</v>
      </c>
      <c r="AI101" s="80">
        <f>SUMIF('10月'!$C$4:$C$10000,$B101,'10月'!$L$4:$L$10000)</f>
        <v>0</v>
      </c>
      <c r="AJ101" s="81">
        <f>SUMIF('11月'!$C$4:$C$10000,$B101,'11月'!$J$4:$J$10000)</f>
        <v>0</v>
      </c>
      <c r="AK101" s="79">
        <f>SUMPRODUCT((借支明细表!$F$3:$F$10000=$B101)*(借支明细表!$D$3:$D$10000=AJ$2)*借支明细表!$H$3:$H$10000)</f>
        <v>0</v>
      </c>
      <c r="AL101" s="80">
        <f>SUMIF('11月'!$C$4:$C$10000,$B101,'11月'!$L$4:$L$10000)</f>
        <v>0</v>
      </c>
      <c r="AM101" s="81">
        <f>SUMIF('12月'!$C$4:$C$10000,$B101,'12月'!$J$4:$J$10000)</f>
        <v>0</v>
      </c>
      <c r="AN101" s="79">
        <f>SUMPRODUCT((借支明细表!$F$3:$F$10000=$B101)*(借支明细表!$D$3:$D$10000=AM$2)*借支明细表!$H$3:$H$10000)</f>
        <v>0</v>
      </c>
      <c r="AO101" s="80">
        <f>SUMIF('12月'!$C$4:$C$10000,$B101,'12月'!$L$4:$L$10000)</f>
        <v>0</v>
      </c>
    </row>
    <row r="102" customHeight="1" spans="1:41">
      <c r="A102" s="37"/>
      <c r="B102" s="76" t="str">
        <f>IF(员工信息表!B101="","",员工信息表!B101)</f>
        <v/>
      </c>
      <c r="C102" s="77">
        <f t="shared" si="6"/>
        <v>0</v>
      </c>
      <c r="D102" s="77">
        <f t="shared" si="7"/>
        <v>0</v>
      </c>
      <c r="E102" s="77">
        <f t="shared" si="8"/>
        <v>0</v>
      </c>
      <c r="F102" s="81">
        <f>SUMIF('1月'!$C$4:$C$10000,$B102,'1月'!$J$4:$J$10000)</f>
        <v>0</v>
      </c>
      <c r="G102" s="79">
        <f>SUMPRODUCT((借支明细表!$F$3:$F$10000=$B102)*(借支明细表!$D$3:$D$10000=F$2)*借支明细表!$H$3:$H$10000)</f>
        <v>0</v>
      </c>
      <c r="H102" s="80">
        <f>SUMIF('1月'!$C$4:$C$10000,$B102,'1月'!$L$4:$L$10000)</f>
        <v>0</v>
      </c>
      <c r="I102" s="81">
        <f>SUMIF('2月'!$C$4:$C$10000,$B102,'2月'!$J$4:$J$10000)</f>
        <v>0</v>
      </c>
      <c r="J102" s="79">
        <f>SUMPRODUCT((借支明细表!$F$3:$F$10000=$B102)*(借支明细表!$D$3:$D$10000=I$2)*借支明细表!$H$3:$H$10000)</f>
        <v>0</v>
      </c>
      <c r="K102" s="80">
        <f>SUMIF('2月'!$C$4:$C$10000,$B102,'2月'!$L$4:$L$10000)</f>
        <v>0</v>
      </c>
      <c r="L102" s="81">
        <f>SUMIF('3月'!$C$4:$C$10000,$B102,'3月'!$J$4:$J$10000)</f>
        <v>0</v>
      </c>
      <c r="M102" s="79">
        <f>SUMPRODUCT((借支明细表!$F$3:$F$10000=$B102)*(借支明细表!$D$3:$D$10000=L$2)*借支明细表!$H$3:$H$10000)</f>
        <v>0</v>
      </c>
      <c r="N102" s="80">
        <f>SUMIF('3月'!$C$4:$C$10000,$B102,'3月'!$L$4:$L$10000)</f>
        <v>0</v>
      </c>
      <c r="O102" s="81">
        <f>SUMIF('4月'!$C$4:$C$10000,$B102,'4月'!$J$4:$J$10000)</f>
        <v>0</v>
      </c>
      <c r="P102" s="79">
        <f>SUMPRODUCT((借支明细表!$F$3:$F$10000=$B102)*(借支明细表!$D$3:$D$10000=O$2)*借支明细表!$H$3:$H$10000)</f>
        <v>0</v>
      </c>
      <c r="Q102" s="80">
        <f>SUMIF('4月'!$C$4:$C$10000,$B102,'4月'!$L$4:$L$10000)</f>
        <v>0</v>
      </c>
      <c r="R102" s="81">
        <f>SUMIF('5月'!$C$4:$C$10000,$B102,'5月'!$J$4:$J$10000)</f>
        <v>0</v>
      </c>
      <c r="S102" s="79">
        <f>SUMPRODUCT((借支明细表!$F$3:$F$10000=$B102)*(借支明细表!$D$3:$D$10000=R$2)*借支明细表!$H$3:$H$10000)</f>
        <v>0</v>
      </c>
      <c r="T102" s="80">
        <f>SUMIF('5月'!$C$4:$C$10000,$B102,'5月'!$L$4:$L$10000)</f>
        <v>0</v>
      </c>
      <c r="U102" s="81">
        <f>SUMIF('6月'!$C$4:$C$10000,$B102,'6月'!$J$4:$J$10000)</f>
        <v>0</v>
      </c>
      <c r="V102" s="79">
        <f>SUMPRODUCT((借支明细表!$F$3:$F$10000=$B102)*(借支明细表!$D$3:$D$10000=U$2)*借支明细表!$H$3:$H$10000)</f>
        <v>0</v>
      </c>
      <c r="W102" s="80">
        <f>SUMIF('6月'!$C$4:$C$10000,$B102,'6月'!$L$4:$L$10000)</f>
        <v>0</v>
      </c>
      <c r="X102" s="81">
        <f>SUMIF('7月'!$C$4:$C$10000,$B102,'7月'!$J$4:$J$10000)</f>
        <v>0</v>
      </c>
      <c r="Y102" s="79">
        <f>SUMPRODUCT((借支明细表!$F$3:$F$10000=$B102)*(借支明细表!$D$3:$D$10000=X$2)*借支明细表!$H$3:$H$10000)</f>
        <v>0</v>
      </c>
      <c r="Z102" s="80">
        <f>SUMIF('7月'!$C$4:$C$10000,$B102,'7月'!$L$4:$L$10000)</f>
        <v>0</v>
      </c>
      <c r="AA102" s="81">
        <f>SUMIF('8月'!$C$4:$C$10000,$B102,'8月'!$J$4:$J$10000)</f>
        <v>0</v>
      </c>
      <c r="AB102" s="79">
        <f>SUMPRODUCT((借支明细表!$F$3:$F$10000=$B102)*(借支明细表!$D$3:$D$10000=AA$2)*借支明细表!$H$3:$H$10000)</f>
        <v>0</v>
      </c>
      <c r="AC102" s="80">
        <f>SUMIF('8月'!$C$4:$C$10000,$B102,'8月'!$L$4:$L$10000)</f>
        <v>0</v>
      </c>
      <c r="AD102" s="81">
        <f>SUMIF('9月'!$C$4:$C$10000,$B102,'9月'!$J$4:$J$10000)</f>
        <v>0</v>
      </c>
      <c r="AE102" s="79">
        <f>SUMPRODUCT((借支明细表!$F$3:$F$10000=$B102)*(借支明细表!$D$3:$D$10000=AD$2)*借支明细表!$H$3:$H$10000)</f>
        <v>0</v>
      </c>
      <c r="AF102" s="80">
        <f>SUMIF('9月'!$C$4:$C$10000,$B102,'9月'!$L$4:$L$10000)</f>
        <v>0</v>
      </c>
      <c r="AG102" s="81">
        <f>SUMIF('10月'!$C$4:$C$10000,$B102,'10月'!$J$4:$J$10000)</f>
        <v>0</v>
      </c>
      <c r="AH102" s="79">
        <f>SUMPRODUCT((借支明细表!$F$3:$F$10000=$B102)*(借支明细表!$D$3:$D$10000=AG$2)*借支明细表!$H$3:$H$10000)</f>
        <v>0</v>
      </c>
      <c r="AI102" s="80">
        <f>SUMIF('10月'!$C$4:$C$10000,$B102,'10月'!$L$4:$L$10000)</f>
        <v>0</v>
      </c>
      <c r="AJ102" s="81">
        <f>SUMIF('11月'!$C$4:$C$10000,$B102,'11月'!$J$4:$J$10000)</f>
        <v>0</v>
      </c>
      <c r="AK102" s="79">
        <f>SUMPRODUCT((借支明细表!$F$3:$F$10000=$B102)*(借支明细表!$D$3:$D$10000=AJ$2)*借支明细表!$H$3:$H$10000)</f>
        <v>0</v>
      </c>
      <c r="AL102" s="80">
        <f>SUMIF('11月'!$C$4:$C$10000,$B102,'11月'!$L$4:$L$10000)</f>
        <v>0</v>
      </c>
      <c r="AM102" s="81">
        <f>SUMIF('12月'!$C$4:$C$10000,$B102,'12月'!$J$4:$J$10000)</f>
        <v>0</v>
      </c>
      <c r="AN102" s="79">
        <f>SUMPRODUCT((借支明细表!$F$3:$F$10000=$B102)*(借支明细表!$D$3:$D$10000=AM$2)*借支明细表!$H$3:$H$10000)</f>
        <v>0</v>
      </c>
      <c r="AO102" s="80">
        <f>SUMIF('12月'!$C$4:$C$10000,$B102,'12月'!$L$4:$L$10000)</f>
        <v>0</v>
      </c>
    </row>
    <row r="103" customHeight="1" spans="1:41">
      <c r="A103" s="37"/>
      <c r="B103" s="76" t="str">
        <f>IF(员工信息表!B102="","",员工信息表!B102)</f>
        <v/>
      </c>
      <c r="C103" s="77">
        <f t="shared" si="6"/>
        <v>0</v>
      </c>
      <c r="D103" s="77">
        <f t="shared" si="7"/>
        <v>0</v>
      </c>
      <c r="E103" s="77">
        <f t="shared" si="8"/>
        <v>0</v>
      </c>
      <c r="F103" s="81">
        <f>SUMIF('1月'!$C$4:$C$10000,$B103,'1月'!$J$4:$J$10000)</f>
        <v>0</v>
      </c>
      <c r="G103" s="79">
        <f>SUMPRODUCT((借支明细表!$F$3:$F$10000=$B103)*(借支明细表!$D$3:$D$10000=F$2)*借支明细表!$H$3:$H$10000)</f>
        <v>0</v>
      </c>
      <c r="H103" s="80">
        <f>SUMIF('1月'!$C$4:$C$10000,$B103,'1月'!$L$4:$L$10000)</f>
        <v>0</v>
      </c>
      <c r="I103" s="81">
        <f>SUMIF('2月'!$C$4:$C$10000,$B103,'2月'!$J$4:$J$10000)</f>
        <v>0</v>
      </c>
      <c r="J103" s="79">
        <f>SUMPRODUCT((借支明细表!$F$3:$F$10000=$B103)*(借支明细表!$D$3:$D$10000=I$2)*借支明细表!$H$3:$H$10000)</f>
        <v>0</v>
      </c>
      <c r="K103" s="80">
        <f>SUMIF('2月'!$C$4:$C$10000,$B103,'2月'!$L$4:$L$10000)</f>
        <v>0</v>
      </c>
      <c r="L103" s="81">
        <f>SUMIF('3月'!$C$4:$C$10000,$B103,'3月'!$J$4:$J$10000)</f>
        <v>0</v>
      </c>
      <c r="M103" s="79">
        <f>SUMPRODUCT((借支明细表!$F$3:$F$10000=$B103)*(借支明细表!$D$3:$D$10000=L$2)*借支明细表!$H$3:$H$10000)</f>
        <v>0</v>
      </c>
      <c r="N103" s="80">
        <f>SUMIF('3月'!$C$4:$C$10000,$B103,'3月'!$L$4:$L$10000)</f>
        <v>0</v>
      </c>
      <c r="O103" s="81">
        <f>SUMIF('4月'!$C$4:$C$10000,$B103,'4月'!$J$4:$J$10000)</f>
        <v>0</v>
      </c>
      <c r="P103" s="79">
        <f>SUMPRODUCT((借支明细表!$F$3:$F$10000=$B103)*(借支明细表!$D$3:$D$10000=O$2)*借支明细表!$H$3:$H$10000)</f>
        <v>0</v>
      </c>
      <c r="Q103" s="80">
        <f>SUMIF('4月'!$C$4:$C$10000,$B103,'4月'!$L$4:$L$10000)</f>
        <v>0</v>
      </c>
      <c r="R103" s="81">
        <f>SUMIF('5月'!$C$4:$C$10000,$B103,'5月'!$J$4:$J$10000)</f>
        <v>0</v>
      </c>
      <c r="S103" s="79">
        <f>SUMPRODUCT((借支明细表!$F$3:$F$10000=$B103)*(借支明细表!$D$3:$D$10000=R$2)*借支明细表!$H$3:$H$10000)</f>
        <v>0</v>
      </c>
      <c r="T103" s="80">
        <f>SUMIF('5月'!$C$4:$C$10000,$B103,'5月'!$L$4:$L$10000)</f>
        <v>0</v>
      </c>
      <c r="U103" s="81">
        <f>SUMIF('6月'!$C$4:$C$10000,$B103,'6月'!$J$4:$J$10000)</f>
        <v>0</v>
      </c>
      <c r="V103" s="79">
        <f>SUMPRODUCT((借支明细表!$F$3:$F$10000=$B103)*(借支明细表!$D$3:$D$10000=U$2)*借支明细表!$H$3:$H$10000)</f>
        <v>0</v>
      </c>
      <c r="W103" s="80">
        <f>SUMIF('6月'!$C$4:$C$10000,$B103,'6月'!$L$4:$L$10000)</f>
        <v>0</v>
      </c>
      <c r="X103" s="81">
        <f>SUMIF('7月'!$C$4:$C$10000,$B103,'7月'!$J$4:$J$10000)</f>
        <v>0</v>
      </c>
      <c r="Y103" s="79">
        <f>SUMPRODUCT((借支明细表!$F$3:$F$10000=$B103)*(借支明细表!$D$3:$D$10000=X$2)*借支明细表!$H$3:$H$10000)</f>
        <v>0</v>
      </c>
      <c r="Z103" s="80">
        <f>SUMIF('7月'!$C$4:$C$10000,$B103,'7月'!$L$4:$L$10000)</f>
        <v>0</v>
      </c>
      <c r="AA103" s="81">
        <f>SUMIF('8月'!$C$4:$C$10000,$B103,'8月'!$J$4:$J$10000)</f>
        <v>0</v>
      </c>
      <c r="AB103" s="79">
        <f>SUMPRODUCT((借支明细表!$F$3:$F$10000=$B103)*(借支明细表!$D$3:$D$10000=AA$2)*借支明细表!$H$3:$H$10000)</f>
        <v>0</v>
      </c>
      <c r="AC103" s="80">
        <f>SUMIF('8月'!$C$4:$C$10000,$B103,'8月'!$L$4:$L$10000)</f>
        <v>0</v>
      </c>
      <c r="AD103" s="81">
        <f>SUMIF('9月'!$C$4:$C$10000,$B103,'9月'!$J$4:$J$10000)</f>
        <v>0</v>
      </c>
      <c r="AE103" s="79">
        <f>SUMPRODUCT((借支明细表!$F$3:$F$10000=$B103)*(借支明细表!$D$3:$D$10000=AD$2)*借支明细表!$H$3:$H$10000)</f>
        <v>0</v>
      </c>
      <c r="AF103" s="80">
        <f>SUMIF('9月'!$C$4:$C$10000,$B103,'9月'!$L$4:$L$10000)</f>
        <v>0</v>
      </c>
      <c r="AG103" s="81">
        <f>SUMIF('10月'!$C$4:$C$10000,$B103,'10月'!$J$4:$J$10000)</f>
        <v>0</v>
      </c>
      <c r="AH103" s="79">
        <f>SUMPRODUCT((借支明细表!$F$3:$F$10000=$B103)*(借支明细表!$D$3:$D$10000=AG$2)*借支明细表!$H$3:$H$10000)</f>
        <v>0</v>
      </c>
      <c r="AI103" s="80">
        <f>SUMIF('10月'!$C$4:$C$10000,$B103,'10月'!$L$4:$L$10000)</f>
        <v>0</v>
      </c>
      <c r="AJ103" s="81">
        <f>SUMIF('11月'!$C$4:$C$10000,$B103,'11月'!$J$4:$J$10000)</f>
        <v>0</v>
      </c>
      <c r="AK103" s="79">
        <f>SUMPRODUCT((借支明细表!$F$3:$F$10000=$B103)*(借支明细表!$D$3:$D$10000=AJ$2)*借支明细表!$H$3:$H$10000)</f>
        <v>0</v>
      </c>
      <c r="AL103" s="80">
        <f>SUMIF('11月'!$C$4:$C$10000,$B103,'11月'!$L$4:$L$10000)</f>
        <v>0</v>
      </c>
      <c r="AM103" s="81">
        <f>SUMIF('12月'!$C$4:$C$10000,$B103,'12月'!$J$4:$J$10000)</f>
        <v>0</v>
      </c>
      <c r="AN103" s="79">
        <f>SUMPRODUCT((借支明细表!$F$3:$F$10000=$B103)*(借支明细表!$D$3:$D$10000=AM$2)*借支明细表!$H$3:$H$10000)</f>
        <v>0</v>
      </c>
      <c r="AO103" s="80">
        <f>SUMIF('12月'!$C$4:$C$10000,$B103,'12月'!$L$4:$L$10000)</f>
        <v>0</v>
      </c>
    </row>
    <row r="104" customHeight="1" spans="1:41">
      <c r="A104" s="37"/>
      <c r="B104" s="76" t="str">
        <f>IF(员工信息表!B103="","",员工信息表!B103)</f>
        <v/>
      </c>
      <c r="C104" s="77">
        <f t="shared" si="6"/>
        <v>0</v>
      </c>
      <c r="D104" s="77">
        <f t="shared" si="7"/>
        <v>0</v>
      </c>
      <c r="E104" s="77">
        <f t="shared" si="8"/>
        <v>0</v>
      </c>
      <c r="F104" s="81">
        <f>SUMIF('1月'!$C$4:$C$10000,$B104,'1月'!$J$4:$J$10000)</f>
        <v>0</v>
      </c>
      <c r="G104" s="79">
        <f>SUMPRODUCT((借支明细表!$F$3:$F$10000=$B104)*(借支明细表!$D$3:$D$10000=F$2)*借支明细表!$H$3:$H$10000)</f>
        <v>0</v>
      </c>
      <c r="H104" s="80">
        <f>SUMIF('1月'!$C$4:$C$10000,$B104,'1月'!$L$4:$L$10000)</f>
        <v>0</v>
      </c>
      <c r="I104" s="81">
        <f>SUMIF('2月'!$C$4:$C$10000,$B104,'2月'!$J$4:$J$10000)</f>
        <v>0</v>
      </c>
      <c r="J104" s="79">
        <f>SUMPRODUCT((借支明细表!$F$3:$F$10000=$B104)*(借支明细表!$D$3:$D$10000=I$2)*借支明细表!$H$3:$H$10000)</f>
        <v>0</v>
      </c>
      <c r="K104" s="80">
        <f>SUMIF('2月'!$C$4:$C$10000,$B104,'2月'!$L$4:$L$10000)</f>
        <v>0</v>
      </c>
      <c r="L104" s="81">
        <f>SUMIF('3月'!$C$4:$C$10000,$B104,'3月'!$J$4:$J$10000)</f>
        <v>0</v>
      </c>
      <c r="M104" s="79">
        <f>SUMPRODUCT((借支明细表!$F$3:$F$10000=$B104)*(借支明细表!$D$3:$D$10000=L$2)*借支明细表!$H$3:$H$10000)</f>
        <v>0</v>
      </c>
      <c r="N104" s="80">
        <f>SUMIF('3月'!$C$4:$C$10000,$B104,'3月'!$L$4:$L$10000)</f>
        <v>0</v>
      </c>
      <c r="O104" s="81">
        <f>SUMIF('4月'!$C$4:$C$10000,$B104,'4月'!$J$4:$J$10000)</f>
        <v>0</v>
      </c>
      <c r="P104" s="79">
        <f>SUMPRODUCT((借支明细表!$F$3:$F$10000=$B104)*(借支明细表!$D$3:$D$10000=O$2)*借支明细表!$H$3:$H$10000)</f>
        <v>0</v>
      </c>
      <c r="Q104" s="80">
        <f>SUMIF('4月'!$C$4:$C$10000,$B104,'4月'!$L$4:$L$10000)</f>
        <v>0</v>
      </c>
      <c r="R104" s="81">
        <f>SUMIF('5月'!$C$4:$C$10000,$B104,'5月'!$J$4:$J$10000)</f>
        <v>0</v>
      </c>
      <c r="S104" s="79">
        <f>SUMPRODUCT((借支明细表!$F$3:$F$10000=$B104)*(借支明细表!$D$3:$D$10000=R$2)*借支明细表!$H$3:$H$10000)</f>
        <v>0</v>
      </c>
      <c r="T104" s="80">
        <f>SUMIF('5月'!$C$4:$C$10000,$B104,'5月'!$L$4:$L$10000)</f>
        <v>0</v>
      </c>
      <c r="U104" s="81">
        <f>SUMIF('6月'!$C$4:$C$10000,$B104,'6月'!$J$4:$J$10000)</f>
        <v>0</v>
      </c>
      <c r="V104" s="79">
        <f>SUMPRODUCT((借支明细表!$F$3:$F$10000=$B104)*(借支明细表!$D$3:$D$10000=U$2)*借支明细表!$H$3:$H$10000)</f>
        <v>0</v>
      </c>
      <c r="W104" s="80">
        <f>SUMIF('6月'!$C$4:$C$10000,$B104,'6月'!$L$4:$L$10000)</f>
        <v>0</v>
      </c>
      <c r="X104" s="81">
        <f>SUMIF('7月'!$C$4:$C$10000,$B104,'7月'!$J$4:$J$10000)</f>
        <v>0</v>
      </c>
      <c r="Y104" s="79">
        <f>SUMPRODUCT((借支明细表!$F$3:$F$10000=$B104)*(借支明细表!$D$3:$D$10000=X$2)*借支明细表!$H$3:$H$10000)</f>
        <v>0</v>
      </c>
      <c r="Z104" s="80">
        <f>SUMIF('7月'!$C$4:$C$10000,$B104,'7月'!$L$4:$L$10000)</f>
        <v>0</v>
      </c>
      <c r="AA104" s="81">
        <f>SUMIF('8月'!$C$4:$C$10000,$B104,'8月'!$J$4:$J$10000)</f>
        <v>0</v>
      </c>
      <c r="AB104" s="79">
        <f>SUMPRODUCT((借支明细表!$F$3:$F$10000=$B104)*(借支明细表!$D$3:$D$10000=AA$2)*借支明细表!$H$3:$H$10000)</f>
        <v>0</v>
      </c>
      <c r="AC104" s="80">
        <f>SUMIF('8月'!$C$4:$C$10000,$B104,'8月'!$L$4:$L$10000)</f>
        <v>0</v>
      </c>
      <c r="AD104" s="81">
        <f>SUMIF('9月'!$C$4:$C$10000,$B104,'9月'!$J$4:$J$10000)</f>
        <v>0</v>
      </c>
      <c r="AE104" s="79">
        <f>SUMPRODUCT((借支明细表!$F$3:$F$10000=$B104)*(借支明细表!$D$3:$D$10000=AD$2)*借支明细表!$H$3:$H$10000)</f>
        <v>0</v>
      </c>
      <c r="AF104" s="80">
        <f>SUMIF('9月'!$C$4:$C$10000,$B104,'9月'!$L$4:$L$10000)</f>
        <v>0</v>
      </c>
      <c r="AG104" s="81">
        <f>SUMIF('10月'!$C$4:$C$10000,$B104,'10月'!$J$4:$J$10000)</f>
        <v>0</v>
      </c>
      <c r="AH104" s="79">
        <f>SUMPRODUCT((借支明细表!$F$3:$F$10000=$B104)*(借支明细表!$D$3:$D$10000=AG$2)*借支明细表!$H$3:$H$10000)</f>
        <v>0</v>
      </c>
      <c r="AI104" s="80">
        <f>SUMIF('10月'!$C$4:$C$10000,$B104,'10月'!$L$4:$L$10000)</f>
        <v>0</v>
      </c>
      <c r="AJ104" s="81">
        <f>SUMIF('11月'!$C$4:$C$10000,$B104,'11月'!$J$4:$J$10000)</f>
        <v>0</v>
      </c>
      <c r="AK104" s="79">
        <f>SUMPRODUCT((借支明细表!$F$3:$F$10000=$B104)*(借支明细表!$D$3:$D$10000=AJ$2)*借支明细表!$H$3:$H$10000)</f>
        <v>0</v>
      </c>
      <c r="AL104" s="80">
        <f>SUMIF('11月'!$C$4:$C$10000,$B104,'11月'!$L$4:$L$10000)</f>
        <v>0</v>
      </c>
      <c r="AM104" s="81">
        <f>SUMIF('12月'!$C$4:$C$10000,$B104,'12月'!$J$4:$J$10000)</f>
        <v>0</v>
      </c>
      <c r="AN104" s="79">
        <f>SUMPRODUCT((借支明细表!$F$3:$F$10000=$B104)*(借支明细表!$D$3:$D$10000=AM$2)*借支明细表!$H$3:$H$10000)</f>
        <v>0</v>
      </c>
      <c r="AO104" s="80">
        <f>SUMIF('12月'!$C$4:$C$10000,$B104,'12月'!$L$4:$L$10000)</f>
        <v>0</v>
      </c>
    </row>
    <row r="105" customHeight="1" spans="1:41">
      <c r="A105" s="37"/>
      <c r="B105" s="76" t="str">
        <f>IF(员工信息表!B104="","",员工信息表!B104)</f>
        <v/>
      </c>
      <c r="C105" s="77">
        <f t="shared" si="6"/>
        <v>0</v>
      </c>
      <c r="D105" s="77">
        <f t="shared" si="7"/>
        <v>0</v>
      </c>
      <c r="E105" s="77">
        <f t="shared" si="8"/>
        <v>0</v>
      </c>
      <c r="F105" s="81">
        <f>SUMIF('1月'!$C$4:$C$10000,$B105,'1月'!$J$4:$J$10000)</f>
        <v>0</v>
      </c>
      <c r="G105" s="79">
        <f>SUMPRODUCT((借支明细表!$F$3:$F$10000=$B105)*(借支明细表!$D$3:$D$10000=F$2)*借支明细表!$H$3:$H$10000)</f>
        <v>0</v>
      </c>
      <c r="H105" s="80">
        <f>SUMIF('1月'!$C$4:$C$10000,$B105,'1月'!$L$4:$L$10000)</f>
        <v>0</v>
      </c>
      <c r="I105" s="81">
        <f>SUMIF('2月'!$C$4:$C$10000,$B105,'2月'!$J$4:$J$10000)</f>
        <v>0</v>
      </c>
      <c r="J105" s="79">
        <f>SUMPRODUCT((借支明细表!$F$3:$F$10000=$B105)*(借支明细表!$D$3:$D$10000=I$2)*借支明细表!$H$3:$H$10000)</f>
        <v>0</v>
      </c>
      <c r="K105" s="80">
        <f>SUMIF('2月'!$C$4:$C$10000,$B105,'2月'!$L$4:$L$10000)</f>
        <v>0</v>
      </c>
      <c r="L105" s="81">
        <f>SUMIF('3月'!$C$4:$C$10000,$B105,'3月'!$J$4:$J$10000)</f>
        <v>0</v>
      </c>
      <c r="M105" s="79">
        <f>SUMPRODUCT((借支明细表!$F$3:$F$10000=$B105)*(借支明细表!$D$3:$D$10000=L$2)*借支明细表!$H$3:$H$10000)</f>
        <v>0</v>
      </c>
      <c r="N105" s="80">
        <f>SUMIF('3月'!$C$4:$C$10000,$B105,'3月'!$L$4:$L$10000)</f>
        <v>0</v>
      </c>
      <c r="O105" s="81">
        <f>SUMIF('4月'!$C$4:$C$10000,$B105,'4月'!$J$4:$J$10000)</f>
        <v>0</v>
      </c>
      <c r="P105" s="79">
        <f>SUMPRODUCT((借支明细表!$F$3:$F$10000=$B105)*(借支明细表!$D$3:$D$10000=O$2)*借支明细表!$H$3:$H$10000)</f>
        <v>0</v>
      </c>
      <c r="Q105" s="80">
        <f>SUMIF('4月'!$C$4:$C$10000,$B105,'4月'!$L$4:$L$10000)</f>
        <v>0</v>
      </c>
      <c r="R105" s="81">
        <f>SUMIF('5月'!$C$4:$C$10000,$B105,'5月'!$J$4:$J$10000)</f>
        <v>0</v>
      </c>
      <c r="S105" s="79">
        <f>SUMPRODUCT((借支明细表!$F$3:$F$10000=$B105)*(借支明细表!$D$3:$D$10000=R$2)*借支明细表!$H$3:$H$10000)</f>
        <v>0</v>
      </c>
      <c r="T105" s="80">
        <f>SUMIF('5月'!$C$4:$C$10000,$B105,'5月'!$L$4:$L$10000)</f>
        <v>0</v>
      </c>
      <c r="U105" s="81">
        <f>SUMIF('6月'!$C$4:$C$10000,$B105,'6月'!$J$4:$J$10000)</f>
        <v>0</v>
      </c>
      <c r="V105" s="79">
        <f>SUMPRODUCT((借支明细表!$F$3:$F$10000=$B105)*(借支明细表!$D$3:$D$10000=U$2)*借支明细表!$H$3:$H$10000)</f>
        <v>0</v>
      </c>
      <c r="W105" s="80">
        <f>SUMIF('6月'!$C$4:$C$10000,$B105,'6月'!$L$4:$L$10000)</f>
        <v>0</v>
      </c>
      <c r="X105" s="81">
        <f>SUMIF('7月'!$C$4:$C$10000,$B105,'7月'!$J$4:$J$10000)</f>
        <v>0</v>
      </c>
      <c r="Y105" s="79">
        <f>SUMPRODUCT((借支明细表!$F$3:$F$10000=$B105)*(借支明细表!$D$3:$D$10000=X$2)*借支明细表!$H$3:$H$10000)</f>
        <v>0</v>
      </c>
      <c r="Z105" s="80">
        <f>SUMIF('7月'!$C$4:$C$10000,$B105,'7月'!$L$4:$L$10000)</f>
        <v>0</v>
      </c>
      <c r="AA105" s="81">
        <f>SUMIF('8月'!$C$4:$C$10000,$B105,'8月'!$J$4:$J$10000)</f>
        <v>0</v>
      </c>
      <c r="AB105" s="79">
        <f>SUMPRODUCT((借支明细表!$F$3:$F$10000=$B105)*(借支明细表!$D$3:$D$10000=AA$2)*借支明细表!$H$3:$H$10000)</f>
        <v>0</v>
      </c>
      <c r="AC105" s="80">
        <f>SUMIF('8月'!$C$4:$C$10000,$B105,'8月'!$L$4:$L$10000)</f>
        <v>0</v>
      </c>
      <c r="AD105" s="81">
        <f>SUMIF('9月'!$C$4:$C$10000,$B105,'9月'!$J$4:$J$10000)</f>
        <v>0</v>
      </c>
      <c r="AE105" s="79">
        <f>SUMPRODUCT((借支明细表!$F$3:$F$10000=$B105)*(借支明细表!$D$3:$D$10000=AD$2)*借支明细表!$H$3:$H$10000)</f>
        <v>0</v>
      </c>
      <c r="AF105" s="80">
        <f>SUMIF('9月'!$C$4:$C$10000,$B105,'9月'!$L$4:$L$10000)</f>
        <v>0</v>
      </c>
      <c r="AG105" s="81">
        <f>SUMIF('10月'!$C$4:$C$10000,$B105,'10月'!$J$4:$J$10000)</f>
        <v>0</v>
      </c>
      <c r="AH105" s="79">
        <f>SUMPRODUCT((借支明细表!$F$3:$F$10000=$B105)*(借支明细表!$D$3:$D$10000=AG$2)*借支明细表!$H$3:$H$10000)</f>
        <v>0</v>
      </c>
      <c r="AI105" s="80">
        <f>SUMIF('10月'!$C$4:$C$10000,$B105,'10月'!$L$4:$L$10000)</f>
        <v>0</v>
      </c>
      <c r="AJ105" s="81">
        <f>SUMIF('11月'!$C$4:$C$10000,$B105,'11月'!$J$4:$J$10000)</f>
        <v>0</v>
      </c>
      <c r="AK105" s="79">
        <f>SUMPRODUCT((借支明细表!$F$3:$F$10000=$B105)*(借支明细表!$D$3:$D$10000=AJ$2)*借支明细表!$H$3:$H$10000)</f>
        <v>0</v>
      </c>
      <c r="AL105" s="80">
        <f>SUMIF('11月'!$C$4:$C$10000,$B105,'11月'!$L$4:$L$10000)</f>
        <v>0</v>
      </c>
      <c r="AM105" s="81">
        <f>SUMIF('12月'!$C$4:$C$10000,$B105,'12月'!$J$4:$J$10000)</f>
        <v>0</v>
      </c>
      <c r="AN105" s="79">
        <f>SUMPRODUCT((借支明细表!$F$3:$F$10000=$B105)*(借支明细表!$D$3:$D$10000=AM$2)*借支明细表!$H$3:$H$10000)</f>
        <v>0</v>
      </c>
      <c r="AO105" s="80">
        <f>SUMIF('12月'!$C$4:$C$10000,$B105,'12月'!$L$4:$L$10000)</f>
        <v>0</v>
      </c>
    </row>
    <row r="106" customHeight="1" spans="1:41">
      <c r="A106" s="37"/>
      <c r="B106" s="76" t="str">
        <f>IF(员工信息表!B105="","",员工信息表!B105)</f>
        <v/>
      </c>
      <c r="C106" s="77">
        <f t="shared" si="6"/>
        <v>0</v>
      </c>
      <c r="D106" s="77">
        <f t="shared" si="7"/>
        <v>0</v>
      </c>
      <c r="E106" s="77">
        <f t="shared" si="8"/>
        <v>0</v>
      </c>
      <c r="F106" s="81">
        <f>SUMIF('1月'!$C$4:$C$10000,$B106,'1月'!$J$4:$J$10000)</f>
        <v>0</v>
      </c>
      <c r="G106" s="79">
        <f>SUMPRODUCT((借支明细表!$F$3:$F$10000=$B106)*(借支明细表!$D$3:$D$10000=F$2)*借支明细表!$H$3:$H$10000)</f>
        <v>0</v>
      </c>
      <c r="H106" s="80">
        <f>SUMIF('1月'!$C$4:$C$10000,$B106,'1月'!$L$4:$L$10000)</f>
        <v>0</v>
      </c>
      <c r="I106" s="81">
        <f>SUMIF('2月'!$C$4:$C$10000,$B106,'2月'!$J$4:$J$10000)</f>
        <v>0</v>
      </c>
      <c r="J106" s="79">
        <f>SUMPRODUCT((借支明细表!$F$3:$F$10000=$B106)*(借支明细表!$D$3:$D$10000=I$2)*借支明细表!$H$3:$H$10000)</f>
        <v>0</v>
      </c>
      <c r="K106" s="80">
        <f>SUMIF('2月'!$C$4:$C$10000,$B106,'2月'!$L$4:$L$10000)</f>
        <v>0</v>
      </c>
      <c r="L106" s="81">
        <f>SUMIF('3月'!$C$4:$C$10000,$B106,'3月'!$J$4:$J$10000)</f>
        <v>0</v>
      </c>
      <c r="M106" s="79">
        <f>SUMPRODUCT((借支明细表!$F$3:$F$10000=$B106)*(借支明细表!$D$3:$D$10000=L$2)*借支明细表!$H$3:$H$10000)</f>
        <v>0</v>
      </c>
      <c r="N106" s="80">
        <f>SUMIF('3月'!$C$4:$C$10000,$B106,'3月'!$L$4:$L$10000)</f>
        <v>0</v>
      </c>
      <c r="O106" s="81">
        <f>SUMIF('4月'!$C$4:$C$10000,$B106,'4月'!$J$4:$J$10000)</f>
        <v>0</v>
      </c>
      <c r="P106" s="79">
        <f>SUMPRODUCT((借支明细表!$F$3:$F$10000=$B106)*(借支明细表!$D$3:$D$10000=O$2)*借支明细表!$H$3:$H$10000)</f>
        <v>0</v>
      </c>
      <c r="Q106" s="80">
        <f>SUMIF('4月'!$C$4:$C$10000,$B106,'4月'!$L$4:$L$10000)</f>
        <v>0</v>
      </c>
      <c r="R106" s="81">
        <f>SUMIF('5月'!$C$4:$C$10000,$B106,'5月'!$J$4:$J$10000)</f>
        <v>0</v>
      </c>
      <c r="S106" s="79">
        <f>SUMPRODUCT((借支明细表!$F$3:$F$10000=$B106)*(借支明细表!$D$3:$D$10000=R$2)*借支明细表!$H$3:$H$10000)</f>
        <v>0</v>
      </c>
      <c r="T106" s="80">
        <f>SUMIF('5月'!$C$4:$C$10000,$B106,'5月'!$L$4:$L$10000)</f>
        <v>0</v>
      </c>
      <c r="U106" s="81">
        <f>SUMIF('6月'!$C$4:$C$10000,$B106,'6月'!$J$4:$J$10000)</f>
        <v>0</v>
      </c>
      <c r="V106" s="79">
        <f>SUMPRODUCT((借支明细表!$F$3:$F$10000=$B106)*(借支明细表!$D$3:$D$10000=U$2)*借支明细表!$H$3:$H$10000)</f>
        <v>0</v>
      </c>
      <c r="W106" s="80">
        <f>SUMIF('6月'!$C$4:$C$10000,$B106,'6月'!$L$4:$L$10000)</f>
        <v>0</v>
      </c>
      <c r="X106" s="81">
        <f>SUMIF('7月'!$C$4:$C$10000,$B106,'7月'!$J$4:$J$10000)</f>
        <v>0</v>
      </c>
      <c r="Y106" s="79">
        <f>SUMPRODUCT((借支明细表!$F$3:$F$10000=$B106)*(借支明细表!$D$3:$D$10000=X$2)*借支明细表!$H$3:$H$10000)</f>
        <v>0</v>
      </c>
      <c r="Z106" s="80">
        <f>SUMIF('7月'!$C$4:$C$10000,$B106,'7月'!$L$4:$L$10000)</f>
        <v>0</v>
      </c>
      <c r="AA106" s="81">
        <f>SUMIF('8月'!$C$4:$C$10000,$B106,'8月'!$J$4:$J$10000)</f>
        <v>0</v>
      </c>
      <c r="AB106" s="79">
        <f>SUMPRODUCT((借支明细表!$F$3:$F$10000=$B106)*(借支明细表!$D$3:$D$10000=AA$2)*借支明细表!$H$3:$H$10000)</f>
        <v>0</v>
      </c>
      <c r="AC106" s="80">
        <f>SUMIF('8月'!$C$4:$C$10000,$B106,'8月'!$L$4:$L$10000)</f>
        <v>0</v>
      </c>
      <c r="AD106" s="81">
        <f>SUMIF('9月'!$C$4:$C$10000,$B106,'9月'!$J$4:$J$10000)</f>
        <v>0</v>
      </c>
      <c r="AE106" s="79">
        <f>SUMPRODUCT((借支明细表!$F$3:$F$10000=$B106)*(借支明细表!$D$3:$D$10000=AD$2)*借支明细表!$H$3:$H$10000)</f>
        <v>0</v>
      </c>
      <c r="AF106" s="80">
        <f>SUMIF('9月'!$C$4:$C$10000,$B106,'9月'!$L$4:$L$10000)</f>
        <v>0</v>
      </c>
      <c r="AG106" s="81">
        <f>SUMIF('10月'!$C$4:$C$10000,$B106,'10月'!$J$4:$J$10000)</f>
        <v>0</v>
      </c>
      <c r="AH106" s="79">
        <f>SUMPRODUCT((借支明细表!$F$3:$F$10000=$B106)*(借支明细表!$D$3:$D$10000=AG$2)*借支明细表!$H$3:$H$10000)</f>
        <v>0</v>
      </c>
      <c r="AI106" s="80">
        <f>SUMIF('10月'!$C$4:$C$10000,$B106,'10月'!$L$4:$L$10000)</f>
        <v>0</v>
      </c>
      <c r="AJ106" s="81">
        <f>SUMIF('11月'!$C$4:$C$10000,$B106,'11月'!$J$4:$J$10000)</f>
        <v>0</v>
      </c>
      <c r="AK106" s="79">
        <f>SUMPRODUCT((借支明细表!$F$3:$F$10000=$B106)*(借支明细表!$D$3:$D$10000=AJ$2)*借支明细表!$H$3:$H$10000)</f>
        <v>0</v>
      </c>
      <c r="AL106" s="80">
        <f>SUMIF('11月'!$C$4:$C$10000,$B106,'11月'!$L$4:$L$10000)</f>
        <v>0</v>
      </c>
      <c r="AM106" s="81">
        <f>SUMIF('12月'!$C$4:$C$10000,$B106,'12月'!$J$4:$J$10000)</f>
        <v>0</v>
      </c>
      <c r="AN106" s="79">
        <f>SUMPRODUCT((借支明细表!$F$3:$F$10000=$B106)*(借支明细表!$D$3:$D$10000=AM$2)*借支明细表!$H$3:$H$10000)</f>
        <v>0</v>
      </c>
      <c r="AO106" s="80">
        <f>SUMIF('12月'!$C$4:$C$10000,$B106,'12月'!$L$4:$L$10000)</f>
        <v>0</v>
      </c>
    </row>
    <row r="107" customHeight="1" spans="1:41">
      <c r="A107" s="37"/>
      <c r="B107" s="76" t="str">
        <f>IF(员工信息表!B106="","",员工信息表!B106)</f>
        <v/>
      </c>
      <c r="C107" s="77">
        <f t="shared" si="6"/>
        <v>0</v>
      </c>
      <c r="D107" s="77">
        <f t="shared" si="7"/>
        <v>0</v>
      </c>
      <c r="E107" s="77">
        <f t="shared" si="8"/>
        <v>0</v>
      </c>
      <c r="F107" s="81">
        <f>SUMIF('1月'!$C$4:$C$10000,$B107,'1月'!$J$4:$J$10000)</f>
        <v>0</v>
      </c>
      <c r="G107" s="79">
        <f>SUMPRODUCT((借支明细表!$F$3:$F$10000=$B107)*(借支明细表!$D$3:$D$10000=F$2)*借支明细表!$H$3:$H$10000)</f>
        <v>0</v>
      </c>
      <c r="H107" s="80">
        <f>SUMIF('1月'!$C$4:$C$10000,$B107,'1月'!$L$4:$L$10000)</f>
        <v>0</v>
      </c>
      <c r="I107" s="81">
        <f>SUMIF('2月'!$C$4:$C$10000,$B107,'2月'!$J$4:$J$10000)</f>
        <v>0</v>
      </c>
      <c r="J107" s="79">
        <f>SUMPRODUCT((借支明细表!$F$3:$F$10000=$B107)*(借支明细表!$D$3:$D$10000=I$2)*借支明细表!$H$3:$H$10000)</f>
        <v>0</v>
      </c>
      <c r="K107" s="80">
        <f>SUMIF('2月'!$C$4:$C$10000,$B107,'2月'!$L$4:$L$10000)</f>
        <v>0</v>
      </c>
      <c r="L107" s="81">
        <f>SUMIF('3月'!$C$4:$C$10000,$B107,'3月'!$J$4:$J$10000)</f>
        <v>0</v>
      </c>
      <c r="M107" s="79">
        <f>SUMPRODUCT((借支明细表!$F$3:$F$10000=$B107)*(借支明细表!$D$3:$D$10000=L$2)*借支明细表!$H$3:$H$10000)</f>
        <v>0</v>
      </c>
      <c r="N107" s="80">
        <f>SUMIF('3月'!$C$4:$C$10000,$B107,'3月'!$L$4:$L$10000)</f>
        <v>0</v>
      </c>
      <c r="O107" s="81">
        <f>SUMIF('4月'!$C$4:$C$10000,$B107,'4月'!$J$4:$J$10000)</f>
        <v>0</v>
      </c>
      <c r="P107" s="79">
        <f>SUMPRODUCT((借支明细表!$F$3:$F$10000=$B107)*(借支明细表!$D$3:$D$10000=O$2)*借支明细表!$H$3:$H$10000)</f>
        <v>0</v>
      </c>
      <c r="Q107" s="80">
        <f>SUMIF('4月'!$C$4:$C$10000,$B107,'4月'!$L$4:$L$10000)</f>
        <v>0</v>
      </c>
      <c r="R107" s="81">
        <f>SUMIF('5月'!$C$4:$C$10000,$B107,'5月'!$J$4:$J$10000)</f>
        <v>0</v>
      </c>
      <c r="S107" s="79">
        <f>SUMPRODUCT((借支明细表!$F$3:$F$10000=$B107)*(借支明细表!$D$3:$D$10000=R$2)*借支明细表!$H$3:$H$10000)</f>
        <v>0</v>
      </c>
      <c r="T107" s="80">
        <f>SUMIF('5月'!$C$4:$C$10000,$B107,'5月'!$L$4:$L$10000)</f>
        <v>0</v>
      </c>
      <c r="U107" s="81">
        <f>SUMIF('6月'!$C$4:$C$10000,$B107,'6月'!$J$4:$J$10000)</f>
        <v>0</v>
      </c>
      <c r="V107" s="79">
        <f>SUMPRODUCT((借支明细表!$F$3:$F$10000=$B107)*(借支明细表!$D$3:$D$10000=U$2)*借支明细表!$H$3:$H$10000)</f>
        <v>0</v>
      </c>
      <c r="W107" s="80">
        <f>SUMIF('6月'!$C$4:$C$10000,$B107,'6月'!$L$4:$L$10000)</f>
        <v>0</v>
      </c>
      <c r="X107" s="81">
        <f>SUMIF('7月'!$C$4:$C$10000,$B107,'7月'!$J$4:$J$10000)</f>
        <v>0</v>
      </c>
      <c r="Y107" s="79">
        <f>SUMPRODUCT((借支明细表!$F$3:$F$10000=$B107)*(借支明细表!$D$3:$D$10000=X$2)*借支明细表!$H$3:$H$10000)</f>
        <v>0</v>
      </c>
      <c r="Z107" s="80">
        <f>SUMIF('7月'!$C$4:$C$10000,$B107,'7月'!$L$4:$L$10000)</f>
        <v>0</v>
      </c>
      <c r="AA107" s="81">
        <f>SUMIF('8月'!$C$4:$C$10000,$B107,'8月'!$J$4:$J$10000)</f>
        <v>0</v>
      </c>
      <c r="AB107" s="79">
        <f>SUMPRODUCT((借支明细表!$F$3:$F$10000=$B107)*(借支明细表!$D$3:$D$10000=AA$2)*借支明细表!$H$3:$H$10000)</f>
        <v>0</v>
      </c>
      <c r="AC107" s="80">
        <f>SUMIF('8月'!$C$4:$C$10000,$B107,'8月'!$L$4:$L$10000)</f>
        <v>0</v>
      </c>
      <c r="AD107" s="81">
        <f>SUMIF('9月'!$C$4:$C$10000,$B107,'9月'!$J$4:$J$10000)</f>
        <v>0</v>
      </c>
      <c r="AE107" s="79">
        <f>SUMPRODUCT((借支明细表!$F$3:$F$10000=$B107)*(借支明细表!$D$3:$D$10000=AD$2)*借支明细表!$H$3:$H$10000)</f>
        <v>0</v>
      </c>
      <c r="AF107" s="80">
        <f>SUMIF('9月'!$C$4:$C$10000,$B107,'9月'!$L$4:$L$10000)</f>
        <v>0</v>
      </c>
      <c r="AG107" s="81">
        <f>SUMIF('10月'!$C$4:$C$10000,$B107,'10月'!$J$4:$J$10000)</f>
        <v>0</v>
      </c>
      <c r="AH107" s="79">
        <f>SUMPRODUCT((借支明细表!$F$3:$F$10000=$B107)*(借支明细表!$D$3:$D$10000=AG$2)*借支明细表!$H$3:$H$10000)</f>
        <v>0</v>
      </c>
      <c r="AI107" s="80">
        <f>SUMIF('10月'!$C$4:$C$10000,$B107,'10月'!$L$4:$L$10000)</f>
        <v>0</v>
      </c>
      <c r="AJ107" s="81">
        <f>SUMIF('11月'!$C$4:$C$10000,$B107,'11月'!$J$4:$J$10000)</f>
        <v>0</v>
      </c>
      <c r="AK107" s="79">
        <f>SUMPRODUCT((借支明细表!$F$3:$F$10000=$B107)*(借支明细表!$D$3:$D$10000=AJ$2)*借支明细表!$H$3:$H$10000)</f>
        <v>0</v>
      </c>
      <c r="AL107" s="80">
        <f>SUMIF('11月'!$C$4:$C$10000,$B107,'11月'!$L$4:$L$10000)</f>
        <v>0</v>
      </c>
      <c r="AM107" s="81">
        <f>SUMIF('12月'!$C$4:$C$10000,$B107,'12月'!$J$4:$J$10000)</f>
        <v>0</v>
      </c>
      <c r="AN107" s="79">
        <f>SUMPRODUCT((借支明细表!$F$3:$F$10000=$B107)*(借支明细表!$D$3:$D$10000=AM$2)*借支明细表!$H$3:$H$10000)</f>
        <v>0</v>
      </c>
      <c r="AO107" s="80">
        <f>SUMIF('12月'!$C$4:$C$10000,$B107,'12月'!$L$4:$L$10000)</f>
        <v>0</v>
      </c>
    </row>
    <row r="108" customHeight="1" spans="1:41">
      <c r="A108" s="37"/>
      <c r="B108" s="76" t="str">
        <f>IF(员工信息表!B107="","",员工信息表!B107)</f>
        <v/>
      </c>
      <c r="C108" s="77">
        <f t="shared" si="6"/>
        <v>0</v>
      </c>
      <c r="D108" s="77">
        <f t="shared" si="7"/>
        <v>0</v>
      </c>
      <c r="E108" s="77">
        <f t="shared" si="8"/>
        <v>0</v>
      </c>
      <c r="F108" s="81">
        <f>SUMIF('1月'!$C$4:$C$10000,$B108,'1月'!$J$4:$J$10000)</f>
        <v>0</v>
      </c>
      <c r="G108" s="79">
        <f>SUMPRODUCT((借支明细表!$F$3:$F$10000=$B108)*(借支明细表!$D$3:$D$10000=F$2)*借支明细表!$H$3:$H$10000)</f>
        <v>0</v>
      </c>
      <c r="H108" s="80">
        <f>SUMIF('1月'!$C$4:$C$10000,$B108,'1月'!$L$4:$L$10000)</f>
        <v>0</v>
      </c>
      <c r="I108" s="81">
        <f>SUMIF('2月'!$C$4:$C$10000,$B108,'2月'!$J$4:$J$10000)</f>
        <v>0</v>
      </c>
      <c r="J108" s="79">
        <f>SUMPRODUCT((借支明细表!$F$3:$F$10000=$B108)*(借支明细表!$D$3:$D$10000=I$2)*借支明细表!$H$3:$H$10000)</f>
        <v>0</v>
      </c>
      <c r="K108" s="80">
        <f>SUMIF('2月'!$C$4:$C$10000,$B108,'2月'!$L$4:$L$10000)</f>
        <v>0</v>
      </c>
      <c r="L108" s="81">
        <f>SUMIF('3月'!$C$4:$C$10000,$B108,'3月'!$J$4:$J$10000)</f>
        <v>0</v>
      </c>
      <c r="M108" s="79">
        <f>SUMPRODUCT((借支明细表!$F$3:$F$10000=$B108)*(借支明细表!$D$3:$D$10000=L$2)*借支明细表!$H$3:$H$10000)</f>
        <v>0</v>
      </c>
      <c r="N108" s="80">
        <f>SUMIF('3月'!$C$4:$C$10000,$B108,'3月'!$L$4:$L$10000)</f>
        <v>0</v>
      </c>
      <c r="O108" s="81">
        <f>SUMIF('4月'!$C$4:$C$10000,$B108,'4月'!$J$4:$J$10000)</f>
        <v>0</v>
      </c>
      <c r="P108" s="79">
        <f>SUMPRODUCT((借支明细表!$F$3:$F$10000=$B108)*(借支明细表!$D$3:$D$10000=O$2)*借支明细表!$H$3:$H$10000)</f>
        <v>0</v>
      </c>
      <c r="Q108" s="80">
        <f>SUMIF('4月'!$C$4:$C$10000,$B108,'4月'!$L$4:$L$10000)</f>
        <v>0</v>
      </c>
      <c r="R108" s="81">
        <f>SUMIF('5月'!$C$4:$C$10000,$B108,'5月'!$J$4:$J$10000)</f>
        <v>0</v>
      </c>
      <c r="S108" s="79">
        <f>SUMPRODUCT((借支明细表!$F$3:$F$10000=$B108)*(借支明细表!$D$3:$D$10000=R$2)*借支明细表!$H$3:$H$10000)</f>
        <v>0</v>
      </c>
      <c r="T108" s="80">
        <f>SUMIF('5月'!$C$4:$C$10000,$B108,'5月'!$L$4:$L$10000)</f>
        <v>0</v>
      </c>
      <c r="U108" s="81">
        <f>SUMIF('6月'!$C$4:$C$10000,$B108,'6月'!$J$4:$J$10000)</f>
        <v>0</v>
      </c>
      <c r="V108" s="79">
        <f>SUMPRODUCT((借支明细表!$F$3:$F$10000=$B108)*(借支明细表!$D$3:$D$10000=U$2)*借支明细表!$H$3:$H$10000)</f>
        <v>0</v>
      </c>
      <c r="W108" s="80">
        <f>SUMIF('6月'!$C$4:$C$10000,$B108,'6月'!$L$4:$L$10000)</f>
        <v>0</v>
      </c>
      <c r="X108" s="81">
        <f>SUMIF('7月'!$C$4:$C$10000,$B108,'7月'!$J$4:$J$10000)</f>
        <v>0</v>
      </c>
      <c r="Y108" s="79">
        <f>SUMPRODUCT((借支明细表!$F$3:$F$10000=$B108)*(借支明细表!$D$3:$D$10000=X$2)*借支明细表!$H$3:$H$10000)</f>
        <v>0</v>
      </c>
      <c r="Z108" s="80">
        <f>SUMIF('7月'!$C$4:$C$10000,$B108,'7月'!$L$4:$L$10000)</f>
        <v>0</v>
      </c>
      <c r="AA108" s="81">
        <f>SUMIF('8月'!$C$4:$C$10000,$B108,'8月'!$J$4:$J$10000)</f>
        <v>0</v>
      </c>
      <c r="AB108" s="79">
        <f>SUMPRODUCT((借支明细表!$F$3:$F$10000=$B108)*(借支明细表!$D$3:$D$10000=AA$2)*借支明细表!$H$3:$H$10000)</f>
        <v>0</v>
      </c>
      <c r="AC108" s="80">
        <f>SUMIF('8月'!$C$4:$C$10000,$B108,'8月'!$L$4:$L$10000)</f>
        <v>0</v>
      </c>
      <c r="AD108" s="81">
        <f>SUMIF('9月'!$C$4:$C$10000,$B108,'9月'!$J$4:$J$10000)</f>
        <v>0</v>
      </c>
      <c r="AE108" s="79">
        <f>SUMPRODUCT((借支明细表!$F$3:$F$10000=$B108)*(借支明细表!$D$3:$D$10000=AD$2)*借支明细表!$H$3:$H$10000)</f>
        <v>0</v>
      </c>
      <c r="AF108" s="80">
        <f>SUMIF('9月'!$C$4:$C$10000,$B108,'9月'!$L$4:$L$10000)</f>
        <v>0</v>
      </c>
      <c r="AG108" s="81">
        <f>SUMIF('10月'!$C$4:$C$10000,$B108,'10月'!$J$4:$J$10000)</f>
        <v>0</v>
      </c>
      <c r="AH108" s="79">
        <f>SUMPRODUCT((借支明细表!$F$3:$F$10000=$B108)*(借支明细表!$D$3:$D$10000=AG$2)*借支明细表!$H$3:$H$10000)</f>
        <v>0</v>
      </c>
      <c r="AI108" s="80">
        <f>SUMIF('10月'!$C$4:$C$10000,$B108,'10月'!$L$4:$L$10000)</f>
        <v>0</v>
      </c>
      <c r="AJ108" s="81">
        <f>SUMIF('11月'!$C$4:$C$10000,$B108,'11月'!$J$4:$J$10000)</f>
        <v>0</v>
      </c>
      <c r="AK108" s="79">
        <f>SUMPRODUCT((借支明细表!$F$3:$F$10000=$B108)*(借支明细表!$D$3:$D$10000=AJ$2)*借支明细表!$H$3:$H$10000)</f>
        <v>0</v>
      </c>
      <c r="AL108" s="80">
        <f>SUMIF('11月'!$C$4:$C$10000,$B108,'11月'!$L$4:$L$10000)</f>
        <v>0</v>
      </c>
      <c r="AM108" s="81">
        <f>SUMIF('12月'!$C$4:$C$10000,$B108,'12月'!$J$4:$J$10000)</f>
        <v>0</v>
      </c>
      <c r="AN108" s="79">
        <f>SUMPRODUCT((借支明细表!$F$3:$F$10000=$B108)*(借支明细表!$D$3:$D$10000=AM$2)*借支明细表!$H$3:$H$10000)</f>
        <v>0</v>
      </c>
      <c r="AO108" s="80">
        <f>SUMIF('12月'!$C$4:$C$10000,$B108,'12月'!$L$4:$L$10000)</f>
        <v>0</v>
      </c>
    </row>
    <row r="109" customHeight="1" spans="1:41">
      <c r="A109" s="37"/>
      <c r="B109" s="76" t="str">
        <f>IF(员工信息表!B108="","",员工信息表!B108)</f>
        <v/>
      </c>
      <c r="C109" s="77">
        <f t="shared" si="6"/>
        <v>0</v>
      </c>
      <c r="D109" s="77">
        <f t="shared" si="7"/>
        <v>0</v>
      </c>
      <c r="E109" s="77">
        <f t="shared" si="8"/>
        <v>0</v>
      </c>
      <c r="F109" s="81">
        <f>SUMIF('1月'!$C$4:$C$10000,$B109,'1月'!$J$4:$J$10000)</f>
        <v>0</v>
      </c>
      <c r="G109" s="79">
        <f>SUMPRODUCT((借支明细表!$F$3:$F$10000=$B109)*(借支明细表!$D$3:$D$10000=F$2)*借支明细表!$H$3:$H$10000)</f>
        <v>0</v>
      </c>
      <c r="H109" s="80">
        <f>SUMIF('1月'!$C$4:$C$10000,$B109,'1月'!$L$4:$L$10000)</f>
        <v>0</v>
      </c>
      <c r="I109" s="81">
        <f>SUMIF('2月'!$C$4:$C$10000,$B109,'2月'!$J$4:$J$10000)</f>
        <v>0</v>
      </c>
      <c r="J109" s="79">
        <f>SUMPRODUCT((借支明细表!$F$3:$F$10000=$B109)*(借支明细表!$D$3:$D$10000=I$2)*借支明细表!$H$3:$H$10000)</f>
        <v>0</v>
      </c>
      <c r="K109" s="80">
        <f>SUMIF('2月'!$C$4:$C$10000,$B109,'2月'!$L$4:$L$10000)</f>
        <v>0</v>
      </c>
      <c r="L109" s="81">
        <f>SUMIF('3月'!$C$4:$C$10000,$B109,'3月'!$J$4:$J$10000)</f>
        <v>0</v>
      </c>
      <c r="M109" s="79">
        <f>SUMPRODUCT((借支明细表!$F$3:$F$10000=$B109)*(借支明细表!$D$3:$D$10000=L$2)*借支明细表!$H$3:$H$10000)</f>
        <v>0</v>
      </c>
      <c r="N109" s="80">
        <f>SUMIF('3月'!$C$4:$C$10000,$B109,'3月'!$L$4:$L$10000)</f>
        <v>0</v>
      </c>
      <c r="O109" s="81">
        <f>SUMIF('4月'!$C$4:$C$10000,$B109,'4月'!$J$4:$J$10000)</f>
        <v>0</v>
      </c>
      <c r="P109" s="79">
        <f>SUMPRODUCT((借支明细表!$F$3:$F$10000=$B109)*(借支明细表!$D$3:$D$10000=O$2)*借支明细表!$H$3:$H$10000)</f>
        <v>0</v>
      </c>
      <c r="Q109" s="80">
        <f>SUMIF('4月'!$C$4:$C$10000,$B109,'4月'!$L$4:$L$10000)</f>
        <v>0</v>
      </c>
      <c r="R109" s="81">
        <f>SUMIF('5月'!$C$4:$C$10000,$B109,'5月'!$J$4:$J$10000)</f>
        <v>0</v>
      </c>
      <c r="S109" s="79">
        <f>SUMPRODUCT((借支明细表!$F$3:$F$10000=$B109)*(借支明细表!$D$3:$D$10000=R$2)*借支明细表!$H$3:$H$10000)</f>
        <v>0</v>
      </c>
      <c r="T109" s="80">
        <f>SUMIF('5月'!$C$4:$C$10000,$B109,'5月'!$L$4:$L$10000)</f>
        <v>0</v>
      </c>
      <c r="U109" s="81">
        <f>SUMIF('6月'!$C$4:$C$10000,$B109,'6月'!$J$4:$J$10000)</f>
        <v>0</v>
      </c>
      <c r="V109" s="79">
        <f>SUMPRODUCT((借支明细表!$F$3:$F$10000=$B109)*(借支明细表!$D$3:$D$10000=U$2)*借支明细表!$H$3:$H$10000)</f>
        <v>0</v>
      </c>
      <c r="W109" s="80">
        <f>SUMIF('6月'!$C$4:$C$10000,$B109,'6月'!$L$4:$L$10000)</f>
        <v>0</v>
      </c>
      <c r="X109" s="81">
        <f>SUMIF('7月'!$C$4:$C$10000,$B109,'7月'!$J$4:$J$10000)</f>
        <v>0</v>
      </c>
      <c r="Y109" s="79">
        <f>SUMPRODUCT((借支明细表!$F$3:$F$10000=$B109)*(借支明细表!$D$3:$D$10000=X$2)*借支明细表!$H$3:$H$10000)</f>
        <v>0</v>
      </c>
      <c r="Z109" s="80">
        <f>SUMIF('7月'!$C$4:$C$10000,$B109,'7月'!$L$4:$L$10000)</f>
        <v>0</v>
      </c>
      <c r="AA109" s="81">
        <f>SUMIF('8月'!$C$4:$C$10000,$B109,'8月'!$J$4:$J$10000)</f>
        <v>0</v>
      </c>
      <c r="AB109" s="79">
        <f>SUMPRODUCT((借支明细表!$F$3:$F$10000=$B109)*(借支明细表!$D$3:$D$10000=AA$2)*借支明细表!$H$3:$H$10000)</f>
        <v>0</v>
      </c>
      <c r="AC109" s="80">
        <f>SUMIF('8月'!$C$4:$C$10000,$B109,'8月'!$L$4:$L$10000)</f>
        <v>0</v>
      </c>
      <c r="AD109" s="81">
        <f>SUMIF('9月'!$C$4:$C$10000,$B109,'9月'!$J$4:$J$10000)</f>
        <v>0</v>
      </c>
      <c r="AE109" s="79">
        <f>SUMPRODUCT((借支明细表!$F$3:$F$10000=$B109)*(借支明细表!$D$3:$D$10000=AD$2)*借支明细表!$H$3:$H$10000)</f>
        <v>0</v>
      </c>
      <c r="AF109" s="80">
        <f>SUMIF('9月'!$C$4:$C$10000,$B109,'9月'!$L$4:$L$10000)</f>
        <v>0</v>
      </c>
      <c r="AG109" s="81">
        <f>SUMIF('10月'!$C$4:$C$10000,$B109,'10月'!$J$4:$J$10000)</f>
        <v>0</v>
      </c>
      <c r="AH109" s="79">
        <f>SUMPRODUCT((借支明细表!$F$3:$F$10000=$B109)*(借支明细表!$D$3:$D$10000=AG$2)*借支明细表!$H$3:$H$10000)</f>
        <v>0</v>
      </c>
      <c r="AI109" s="80">
        <f>SUMIF('10月'!$C$4:$C$10000,$B109,'10月'!$L$4:$L$10000)</f>
        <v>0</v>
      </c>
      <c r="AJ109" s="81">
        <f>SUMIF('11月'!$C$4:$C$10000,$B109,'11月'!$J$4:$J$10000)</f>
        <v>0</v>
      </c>
      <c r="AK109" s="79">
        <f>SUMPRODUCT((借支明细表!$F$3:$F$10000=$B109)*(借支明细表!$D$3:$D$10000=AJ$2)*借支明细表!$H$3:$H$10000)</f>
        <v>0</v>
      </c>
      <c r="AL109" s="80">
        <f>SUMIF('11月'!$C$4:$C$10000,$B109,'11月'!$L$4:$L$10000)</f>
        <v>0</v>
      </c>
      <c r="AM109" s="81">
        <f>SUMIF('12月'!$C$4:$C$10000,$B109,'12月'!$J$4:$J$10000)</f>
        <v>0</v>
      </c>
      <c r="AN109" s="79">
        <f>SUMPRODUCT((借支明细表!$F$3:$F$10000=$B109)*(借支明细表!$D$3:$D$10000=AM$2)*借支明细表!$H$3:$H$10000)</f>
        <v>0</v>
      </c>
      <c r="AO109" s="80">
        <f>SUMIF('12月'!$C$4:$C$10000,$B109,'12月'!$L$4:$L$10000)</f>
        <v>0</v>
      </c>
    </row>
    <row r="110" customHeight="1" spans="1:41">
      <c r="A110" s="37"/>
      <c r="B110" s="76" t="str">
        <f>IF(员工信息表!B109="","",员工信息表!B109)</f>
        <v/>
      </c>
      <c r="C110" s="77">
        <f t="shared" si="6"/>
        <v>0</v>
      </c>
      <c r="D110" s="77">
        <f t="shared" si="7"/>
        <v>0</v>
      </c>
      <c r="E110" s="77">
        <f t="shared" si="8"/>
        <v>0</v>
      </c>
      <c r="F110" s="81">
        <f>SUMIF('1月'!$C$4:$C$10000,$B110,'1月'!$J$4:$J$10000)</f>
        <v>0</v>
      </c>
      <c r="G110" s="79">
        <f>SUMPRODUCT((借支明细表!$F$3:$F$10000=$B110)*(借支明细表!$D$3:$D$10000=F$2)*借支明细表!$H$3:$H$10000)</f>
        <v>0</v>
      </c>
      <c r="H110" s="80">
        <f>SUMIF('1月'!$C$4:$C$10000,$B110,'1月'!$L$4:$L$10000)</f>
        <v>0</v>
      </c>
      <c r="I110" s="81">
        <f>SUMIF('2月'!$C$4:$C$10000,$B110,'2月'!$J$4:$J$10000)</f>
        <v>0</v>
      </c>
      <c r="J110" s="79">
        <f>SUMPRODUCT((借支明细表!$F$3:$F$10000=$B110)*(借支明细表!$D$3:$D$10000=I$2)*借支明细表!$H$3:$H$10000)</f>
        <v>0</v>
      </c>
      <c r="K110" s="80">
        <f>SUMIF('2月'!$C$4:$C$10000,$B110,'2月'!$L$4:$L$10000)</f>
        <v>0</v>
      </c>
      <c r="L110" s="81">
        <f>SUMIF('3月'!$C$4:$C$10000,$B110,'3月'!$J$4:$J$10000)</f>
        <v>0</v>
      </c>
      <c r="M110" s="79">
        <f>SUMPRODUCT((借支明细表!$F$3:$F$10000=$B110)*(借支明细表!$D$3:$D$10000=L$2)*借支明细表!$H$3:$H$10000)</f>
        <v>0</v>
      </c>
      <c r="N110" s="80">
        <f>SUMIF('3月'!$C$4:$C$10000,$B110,'3月'!$L$4:$L$10000)</f>
        <v>0</v>
      </c>
      <c r="O110" s="81">
        <f>SUMIF('4月'!$C$4:$C$10000,$B110,'4月'!$J$4:$J$10000)</f>
        <v>0</v>
      </c>
      <c r="P110" s="79">
        <f>SUMPRODUCT((借支明细表!$F$3:$F$10000=$B110)*(借支明细表!$D$3:$D$10000=O$2)*借支明细表!$H$3:$H$10000)</f>
        <v>0</v>
      </c>
      <c r="Q110" s="80">
        <f>SUMIF('4月'!$C$4:$C$10000,$B110,'4月'!$L$4:$L$10000)</f>
        <v>0</v>
      </c>
      <c r="R110" s="81">
        <f>SUMIF('5月'!$C$4:$C$10000,$B110,'5月'!$J$4:$J$10000)</f>
        <v>0</v>
      </c>
      <c r="S110" s="79">
        <f>SUMPRODUCT((借支明细表!$F$3:$F$10000=$B110)*(借支明细表!$D$3:$D$10000=R$2)*借支明细表!$H$3:$H$10000)</f>
        <v>0</v>
      </c>
      <c r="T110" s="80">
        <f>SUMIF('5月'!$C$4:$C$10000,$B110,'5月'!$L$4:$L$10000)</f>
        <v>0</v>
      </c>
      <c r="U110" s="81">
        <f>SUMIF('6月'!$C$4:$C$10000,$B110,'6月'!$J$4:$J$10000)</f>
        <v>0</v>
      </c>
      <c r="V110" s="79">
        <f>SUMPRODUCT((借支明细表!$F$3:$F$10000=$B110)*(借支明细表!$D$3:$D$10000=U$2)*借支明细表!$H$3:$H$10000)</f>
        <v>0</v>
      </c>
      <c r="W110" s="80">
        <f>SUMIF('6月'!$C$4:$C$10000,$B110,'6月'!$L$4:$L$10000)</f>
        <v>0</v>
      </c>
      <c r="X110" s="81">
        <f>SUMIF('7月'!$C$4:$C$10000,$B110,'7月'!$J$4:$J$10000)</f>
        <v>0</v>
      </c>
      <c r="Y110" s="79">
        <f>SUMPRODUCT((借支明细表!$F$3:$F$10000=$B110)*(借支明细表!$D$3:$D$10000=X$2)*借支明细表!$H$3:$H$10000)</f>
        <v>0</v>
      </c>
      <c r="Z110" s="80">
        <f>SUMIF('7月'!$C$4:$C$10000,$B110,'7月'!$L$4:$L$10000)</f>
        <v>0</v>
      </c>
      <c r="AA110" s="81">
        <f>SUMIF('8月'!$C$4:$C$10000,$B110,'8月'!$J$4:$J$10000)</f>
        <v>0</v>
      </c>
      <c r="AB110" s="79">
        <f>SUMPRODUCT((借支明细表!$F$3:$F$10000=$B110)*(借支明细表!$D$3:$D$10000=AA$2)*借支明细表!$H$3:$H$10000)</f>
        <v>0</v>
      </c>
      <c r="AC110" s="80">
        <f>SUMIF('8月'!$C$4:$C$10000,$B110,'8月'!$L$4:$L$10000)</f>
        <v>0</v>
      </c>
      <c r="AD110" s="81">
        <f>SUMIF('9月'!$C$4:$C$10000,$B110,'9月'!$J$4:$J$10000)</f>
        <v>0</v>
      </c>
      <c r="AE110" s="79">
        <f>SUMPRODUCT((借支明细表!$F$3:$F$10000=$B110)*(借支明细表!$D$3:$D$10000=AD$2)*借支明细表!$H$3:$H$10000)</f>
        <v>0</v>
      </c>
      <c r="AF110" s="80">
        <f>SUMIF('9月'!$C$4:$C$10000,$B110,'9月'!$L$4:$L$10000)</f>
        <v>0</v>
      </c>
      <c r="AG110" s="81">
        <f>SUMIF('10月'!$C$4:$C$10000,$B110,'10月'!$J$4:$J$10000)</f>
        <v>0</v>
      </c>
      <c r="AH110" s="79">
        <f>SUMPRODUCT((借支明细表!$F$3:$F$10000=$B110)*(借支明细表!$D$3:$D$10000=AG$2)*借支明细表!$H$3:$H$10000)</f>
        <v>0</v>
      </c>
      <c r="AI110" s="80">
        <f>SUMIF('10月'!$C$4:$C$10000,$B110,'10月'!$L$4:$L$10000)</f>
        <v>0</v>
      </c>
      <c r="AJ110" s="81">
        <f>SUMIF('11月'!$C$4:$C$10000,$B110,'11月'!$J$4:$J$10000)</f>
        <v>0</v>
      </c>
      <c r="AK110" s="79">
        <f>SUMPRODUCT((借支明细表!$F$3:$F$10000=$B110)*(借支明细表!$D$3:$D$10000=AJ$2)*借支明细表!$H$3:$H$10000)</f>
        <v>0</v>
      </c>
      <c r="AL110" s="80">
        <f>SUMIF('11月'!$C$4:$C$10000,$B110,'11月'!$L$4:$L$10000)</f>
        <v>0</v>
      </c>
      <c r="AM110" s="81">
        <f>SUMIF('12月'!$C$4:$C$10000,$B110,'12月'!$J$4:$J$10000)</f>
        <v>0</v>
      </c>
      <c r="AN110" s="79">
        <f>SUMPRODUCT((借支明细表!$F$3:$F$10000=$B110)*(借支明细表!$D$3:$D$10000=AM$2)*借支明细表!$H$3:$H$10000)</f>
        <v>0</v>
      </c>
      <c r="AO110" s="80">
        <f>SUMIF('12月'!$C$4:$C$10000,$B110,'12月'!$L$4:$L$10000)</f>
        <v>0</v>
      </c>
    </row>
    <row r="111" customHeight="1" spans="1:41">
      <c r="A111" s="37"/>
      <c r="B111" s="76" t="str">
        <f>IF(员工信息表!B110="","",员工信息表!B110)</f>
        <v/>
      </c>
      <c r="C111" s="77">
        <f t="shared" si="6"/>
        <v>0</v>
      </c>
      <c r="D111" s="77">
        <f t="shared" si="7"/>
        <v>0</v>
      </c>
      <c r="E111" s="77">
        <f t="shared" si="8"/>
        <v>0</v>
      </c>
      <c r="F111" s="81">
        <f>SUMIF('1月'!$C$4:$C$10000,$B111,'1月'!$J$4:$J$10000)</f>
        <v>0</v>
      </c>
      <c r="G111" s="79">
        <f>SUMPRODUCT((借支明细表!$F$3:$F$10000=$B111)*(借支明细表!$D$3:$D$10000=F$2)*借支明细表!$H$3:$H$10000)</f>
        <v>0</v>
      </c>
      <c r="H111" s="80">
        <f>SUMIF('1月'!$C$4:$C$10000,$B111,'1月'!$L$4:$L$10000)</f>
        <v>0</v>
      </c>
      <c r="I111" s="81">
        <f>SUMIF('2月'!$C$4:$C$10000,$B111,'2月'!$J$4:$J$10000)</f>
        <v>0</v>
      </c>
      <c r="J111" s="79">
        <f>SUMPRODUCT((借支明细表!$F$3:$F$10000=$B111)*(借支明细表!$D$3:$D$10000=I$2)*借支明细表!$H$3:$H$10000)</f>
        <v>0</v>
      </c>
      <c r="K111" s="80">
        <f>SUMIF('2月'!$C$4:$C$10000,$B111,'2月'!$L$4:$L$10000)</f>
        <v>0</v>
      </c>
      <c r="L111" s="81">
        <f>SUMIF('3月'!$C$4:$C$10000,$B111,'3月'!$J$4:$J$10000)</f>
        <v>0</v>
      </c>
      <c r="M111" s="79">
        <f>SUMPRODUCT((借支明细表!$F$3:$F$10000=$B111)*(借支明细表!$D$3:$D$10000=L$2)*借支明细表!$H$3:$H$10000)</f>
        <v>0</v>
      </c>
      <c r="N111" s="80">
        <f>SUMIF('3月'!$C$4:$C$10000,$B111,'3月'!$L$4:$L$10000)</f>
        <v>0</v>
      </c>
      <c r="O111" s="81">
        <f>SUMIF('4月'!$C$4:$C$10000,$B111,'4月'!$J$4:$J$10000)</f>
        <v>0</v>
      </c>
      <c r="P111" s="79">
        <f>SUMPRODUCT((借支明细表!$F$3:$F$10000=$B111)*(借支明细表!$D$3:$D$10000=O$2)*借支明细表!$H$3:$H$10000)</f>
        <v>0</v>
      </c>
      <c r="Q111" s="80">
        <f>SUMIF('4月'!$C$4:$C$10000,$B111,'4月'!$L$4:$L$10000)</f>
        <v>0</v>
      </c>
      <c r="R111" s="81">
        <f>SUMIF('5月'!$C$4:$C$10000,$B111,'5月'!$J$4:$J$10000)</f>
        <v>0</v>
      </c>
      <c r="S111" s="79">
        <f>SUMPRODUCT((借支明细表!$F$3:$F$10000=$B111)*(借支明细表!$D$3:$D$10000=R$2)*借支明细表!$H$3:$H$10000)</f>
        <v>0</v>
      </c>
      <c r="T111" s="80">
        <f>SUMIF('5月'!$C$4:$C$10000,$B111,'5月'!$L$4:$L$10000)</f>
        <v>0</v>
      </c>
      <c r="U111" s="81">
        <f>SUMIF('6月'!$C$4:$C$10000,$B111,'6月'!$J$4:$J$10000)</f>
        <v>0</v>
      </c>
      <c r="V111" s="79">
        <f>SUMPRODUCT((借支明细表!$F$3:$F$10000=$B111)*(借支明细表!$D$3:$D$10000=U$2)*借支明细表!$H$3:$H$10000)</f>
        <v>0</v>
      </c>
      <c r="W111" s="80">
        <f>SUMIF('6月'!$C$4:$C$10000,$B111,'6月'!$L$4:$L$10000)</f>
        <v>0</v>
      </c>
      <c r="X111" s="81">
        <f>SUMIF('7月'!$C$4:$C$10000,$B111,'7月'!$J$4:$J$10000)</f>
        <v>0</v>
      </c>
      <c r="Y111" s="79">
        <f>SUMPRODUCT((借支明细表!$F$3:$F$10000=$B111)*(借支明细表!$D$3:$D$10000=X$2)*借支明细表!$H$3:$H$10000)</f>
        <v>0</v>
      </c>
      <c r="Z111" s="80">
        <f>SUMIF('7月'!$C$4:$C$10000,$B111,'7月'!$L$4:$L$10000)</f>
        <v>0</v>
      </c>
      <c r="AA111" s="81">
        <f>SUMIF('8月'!$C$4:$C$10000,$B111,'8月'!$J$4:$J$10000)</f>
        <v>0</v>
      </c>
      <c r="AB111" s="79">
        <f>SUMPRODUCT((借支明细表!$F$3:$F$10000=$B111)*(借支明细表!$D$3:$D$10000=AA$2)*借支明细表!$H$3:$H$10000)</f>
        <v>0</v>
      </c>
      <c r="AC111" s="80">
        <f>SUMIF('8月'!$C$4:$C$10000,$B111,'8月'!$L$4:$L$10000)</f>
        <v>0</v>
      </c>
      <c r="AD111" s="81">
        <f>SUMIF('9月'!$C$4:$C$10000,$B111,'9月'!$J$4:$J$10000)</f>
        <v>0</v>
      </c>
      <c r="AE111" s="79">
        <f>SUMPRODUCT((借支明细表!$F$3:$F$10000=$B111)*(借支明细表!$D$3:$D$10000=AD$2)*借支明细表!$H$3:$H$10000)</f>
        <v>0</v>
      </c>
      <c r="AF111" s="80">
        <f>SUMIF('9月'!$C$4:$C$10000,$B111,'9月'!$L$4:$L$10000)</f>
        <v>0</v>
      </c>
      <c r="AG111" s="81">
        <f>SUMIF('10月'!$C$4:$C$10000,$B111,'10月'!$J$4:$J$10000)</f>
        <v>0</v>
      </c>
      <c r="AH111" s="79">
        <f>SUMPRODUCT((借支明细表!$F$3:$F$10000=$B111)*(借支明细表!$D$3:$D$10000=AG$2)*借支明细表!$H$3:$H$10000)</f>
        <v>0</v>
      </c>
      <c r="AI111" s="80">
        <f>SUMIF('10月'!$C$4:$C$10000,$B111,'10月'!$L$4:$L$10000)</f>
        <v>0</v>
      </c>
      <c r="AJ111" s="81">
        <f>SUMIF('11月'!$C$4:$C$10000,$B111,'11月'!$J$4:$J$10000)</f>
        <v>0</v>
      </c>
      <c r="AK111" s="79">
        <f>SUMPRODUCT((借支明细表!$F$3:$F$10000=$B111)*(借支明细表!$D$3:$D$10000=AJ$2)*借支明细表!$H$3:$H$10000)</f>
        <v>0</v>
      </c>
      <c r="AL111" s="80">
        <f>SUMIF('11月'!$C$4:$C$10000,$B111,'11月'!$L$4:$L$10000)</f>
        <v>0</v>
      </c>
      <c r="AM111" s="81">
        <f>SUMIF('12月'!$C$4:$C$10000,$B111,'12月'!$J$4:$J$10000)</f>
        <v>0</v>
      </c>
      <c r="AN111" s="79">
        <f>SUMPRODUCT((借支明细表!$F$3:$F$10000=$B111)*(借支明细表!$D$3:$D$10000=AM$2)*借支明细表!$H$3:$H$10000)</f>
        <v>0</v>
      </c>
      <c r="AO111" s="80">
        <f>SUMIF('12月'!$C$4:$C$10000,$B111,'12月'!$L$4:$L$10000)</f>
        <v>0</v>
      </c>
    </row>
    <row r="112" customHeight="1" spans="1:41">
      <c r="A112" s="37"/>
      <c r="B112" s="76" t="str">
        <f>IF(员工信息表!B111="","",员工信息表!B111)</f>
        <v/>
      </c>
      <c r="C112" s="77">
        <f t="shared" si="6"/>
        <v>0</v>
      </c>
      <c r="D112" s="77">
        <f t="shared" si="7"/>
        <v>0</v>
      </c>
      <c r="E112" s="77">
        <f t="shared" si="8"/>
        <v>0</v>
      </c>
      <c r="F112" s="81">
        <f>SUMIF('1月'!$C$4:$C$10000,$B112,'1月'!$J$4:$J$10000)</f>
        <v>0</v>
      </c>
      <c r="G112" s="79">
        <f>SUMPRODUCT((借支明细表!$F$3:$F$10000=$B112)*(借支明细表!$D$3:$D$10000=F$2)*借支明细表!$H$3:$H$10000)</f>
        <v>0</v>
      </c>
      <c r="H112" s="80">
        <f>SUMIF('1月'!$C$4:$C$10000,$B112,'1月'!$L$4:$L$10000)</f>
        <v>0</v>
      </c>
      <c r="I112" s="81">
        <f>SUMIF('2月'!$C$4:$C$10000,$B112,'2月'!$J$4:$J$10000)</f>
        <v>0</v>
      </c>
      <c r="J112" s="79">
        <f>SUMPRODUCT((借支明细表!$F$3:$F$10000=$B112)*(借支明细表!$D$3:$D$10000=I$2)*借支明细表!$H$3:$H$10000)</f>
        <v>0</v>
      </c>
      <c r="K112" s="80">
        <f>SUMIF('2月'!$C$4:$C$10000,$B112,'2月'!$L$4:$L$10000)</f>
        <v>0</v>
      </c>
      <c r="L112" s="81">
        <f>SUMIF('3月'!$C$4:$C$10000,$B112,'3月'!$J$4:$J$10000)</f>
        <v>0</v>
      </c>
      <c r="M112" s="79">
        <f>SUMPRODUCT((借支明细表!$F$3:$F$10000=$B112)*(借支明细表!$D$3:$D$10000=L$2)*借支明细表!$H$3:$H$10000)</f>
        <v>0</v>
      </c>
      <c r="N112" s="80">
        <f>SUMIF('3月'!$C$4:$C$10000,$B112,'3月'!$L$4:$L$10000)</f>
        <v>0</v>
      </c>
      <c r="O112" s="81">
        <f>SUMIF('4月'!$C$4:$C$10000,$B112,'4月'!$J$4:$J$10000)</f>
        <v>0</v>
      </c>
      <c r="P112" s="79">
        <f>SUMPRODUCT((借支明细表!$F$3:$F$10000=$B112)*(借支明细表!$D$3:$D$10000=O$2)*借支明细表!$H$3:$H$10000)</f>
        <v>0</v>
      </c>
      <c r="Q112" s="80">
        <f>SUMIF('4月'!$C$4:$C$10000,$B112,'4月'!$L$4:$L$10000)</f>
        <v>0</v>
      </c>
      <c r="R112" s="81">
        <f>SUMIF('5月'!$C$4:$C$10000,$B112,'5月'!$J$4:$J$10000)</f>
        <v>0</v>
      </c>
      <c r="S112" s="79">
        <f>SUMPRODUCT((借支明细表!$F$3:$F$10000=$B112)*(借支明细表!$D$3:$D$10000=R$2)*借支明细表!$H$3:$H$10000)</f>
        <v>0</v>
      </c>
      <c r="T112" s="80">
        <f>SUMIF('5月'!$C$4:$C$10000,$B112,'5月'!$L$4:$L$10000)</f>
        <v>0</v>
      </c>
      <c r="U112" s="81">
        <f>SUMIF('6月'!$C$4:$C$10000,$B112,'6月'!$J$4:$J$10000)</f>
        <v>0</v>
      </c>
      <c r="V112" s="79">
        <f>SUMPRODUCT((借支明细表!$F$3:$F$10000=$B112)*(借支明细表!$D$3:$D$10000=U$2)*借支明细表!$H$3:$H$10000)</f>
        <v>0</v>
      </c>
      <c r="W112" s="80">
        <f>SUMIF('6月'!$C$4:$C$10000,$B112,'6月'!$L$4:$L$10000)</f>
        <v>0</v>
      </c>
      <c r="X112" s="81">
        <f>SUMIF('7月'!$C$4:$C$10000,$B112,'7月'!$J$4:$J$10000)</f>
        <v>0</v>
      </c>
      <c r="Y112" s="79">
        <f>SUMPRODUCT((借支明细表!$F$3:$F$10000=$B112)*(借支明细表!$D$3:$D$10000=X$2)*借支明细表!$H$3:$H$10000)</f>
        <v>0</v>
      </c>
      <c r="Z112" s="80">
        <f>SUMIF('7月'!$C$4:$C$10000,$B112,'7月'!$L$4:$L$10000)</f>
        <v>0</v>
      </c>
      <c r="AA112" s="81">
        <f>SUMIF('8月'!$C$4:$C$10000,$B112,'8月'!$J$4:$J$10000)</f>
        <v>0</v>
      </c>
      <c r="AB112" s="79">
        <f>SUMPRODUCT((借支明细表!$F$3:$F$10000=$B112)*(借支明细表!$D$3:$D$10000=AA$2)*借支明细表!$H$3:$H$10000)</f>
        <v>0</v>
      </c>
      <c r="AC112" s="80">
        <f>SUMIF('8月'!$C$4:$C$10000,$B112,'8月'!$L$4:$L$10000)</f>
        <v>0</v>
      </c>
      <c r="AD112" s="81">
        <f>SUMIF('9月'!$C$4:$C$10000,$B112,'9月'!$J$4:$J$10000)</f>
        <v>0</v>
      </c>
      <c r="AE112" s="79">
        <f>SUMPRODUCT((借支明细表!$F$3:$F$10000=$B112)*(借支明细表!$D$3:$D$10000=AD$2)*借支明细表!$H$3:$H$10000)</f>
        <v>0</v>
      </c>
      <c r="AF112" s="80">
        <f>SUMIF('9月'!$C$4:$C$10000,$B112,'9月'!$L$4:$L$10000)</f>
        <v>0</v>
      </c>
      <c r="AG112" s="81">
        <f>SUMIF('10月'!$C$4:$C$10000,$B112,'10月'!$J$4:$J$10000)</f>
        <v>0</v>
      </c>
      <c r="AH112" s="79">
        <f>SUMPRODUCT((借支明细表!$F$3:$F$10000=$B112)*(借支明细表!$D$3:$D$10000=AG$2)*借支明细表!$H$3:$H$10000)</f>
        <v>0</v>
      </c>
      <c r="AI112" s="80">
        <f>SUMIF('10月'!$C$4:$C$10000,$B112,'10月'!$L$4:$L$10000)</f>
        <v>0</v>
      </c>
      <c r="AJ112" s="81">
        <f>SUMIF('11月'!$C$4:$C$10000,$B112,'11月'!$J$4:$J$10000)</f>
        <v>0</v>
      </c>
      <c r="AK112" s="79">
        <f>SUMPRODUCT((借支明细表!$F$3:$F$10000=$B112)*(借支明细表!$D$3:$D$10000=AJ$2)*借支明细表!$H$3:$H$10000)</f>
        <v>0</v>
      </c>
      <c r="AL112" s="80">
        <f>SUMIF('11月'!$C$4:$C$10000,$B112,'11月'!$L$4:$L$10000)</f>
        <v>0</v>
      </c>
      <c r="AM112" s="81">
        <f>SUMIF('12月'!$C$4:$C$10000,$B112,'12月'!$J$4:$J$10000)</f>
        <v>0</v>
      </c>
      <c r="AN112" s="79">
        <f>SUMPRODUCT((借支明细表!$F$3:$F$10000=$B112)*(借支明细表!$D$3:$D$10000=AM$2)*借支明细表!$H$3:$H$10000)</f>
        <v>0</v>
      </c>
      <c r="AO112" s="80">
        <f>SUMIF('12月'!$C$4:$C$10000,$B112,'12月'!$L$4:$L$10000)</f>
        <v>0</v>
      </c>
    </row>
    <row r="113" customHeight="1" spans="1:41">
      <c r="A113" s="37"/>
      <c r="B113" s="76" t="str">
        <f>IF(员工信息表!B112="","",员工信息表!B112)</f>
        <v/>
      </c>
      <c r="C113" s="77">
        <f t="shared" si="6"/>
        <v>0</v>
      </c>
      <c r="D113" s="77">
        <f t="shared" si="7"/>
        <v>0</v>
      </c>
      <c r="E113" s="77">
        <f t="shared" si="8"/>
        <v>0</v>
      </c>
      <c r="F113" s="81">
        <f>SUMIF('1月'!$C$4:$C$10000,$B113,'1月'!$J$4:$J$10000)</f>
        <v>0</v>
      </c>
      <c r="G113" s="79">
        <f>SUMPRODUCT((借支明细表!$F$3:$F$10000=$B113)*(借支明细表!$D$3:$D$10000=F$2)*借支明细表!$H$3:$H$10000)</f>
        <v>0</v>
      </c>
      <c r="H113" s="80">
        <f>SUMIF('1月'!$C$4:$C$10000,$B113,'1月'!$L$4:$L$10000)</f>
        <v>0</v>
      </c>
      <c r="I113" s="81">
        <f>SUMIF('2月'!$C$4:$C$10000,$B113,'2月'!$J$4:$J$10000)</f>
        <v>0</v>
      </c>
      <c r="J113" s="79">
        <f>SUMPRODUCT((借支明细表!$F$3:$F$10000=$B113)*(借支明细表!$D$3:$D$10000=I$2)*借支明细表!$H$3:$H$10000)</f>
        <v>0</v>
      </c>
      <c r="K113" s="80">
        <f>SUMIF('2月'!$C$4:$C$10000,$B113,'2月'!$L$4:$L$10000)</f>
        <v>0</v>
      </c>
      <c r="L113" s="81">
        <f>SUMIF('3月'!$C$4:$C$10000,$B113,'3月'!$J$4:$J$10000)</f>
        <v>0</v>
      </c>
      <c r="M113" s="79">
        <f>SUMPRODUCT((借支明细表!$F$3:$F$10000=$B113)*(借支明细表!$D$3:$D$10000=L$2)*借支明细表!$H$3:$H$10000)</f>
        <v>0</v>
      </c>
      <c r="N113" s="80">
        <f>SUMIF('3月'!$C$4:$C$10000,$B113,'3月'!$L$4:$L$10000)</f>
        <v>0</v>
      </c>
      <c r="O113" s="81">
        <f>SUMIF('4月'!$C$4:$C$10000,$B113,'4月'!$J$4:$J$10000)</f>
        <v>0</v>
      </c>
      <c r="P113" s="79">
        <f>SUMPRODUCT((借支明细表!$F$3:$F$10000=$B113)*(借支明细表!$D$3:$D$10000=O$2)*借支明细表!$H$3:$H$10000)</f>
        <v>0</v>
      </c>
      <c r="Q113" s="80">
        <f>SUMIF('4月'!$C$4:$C$10000,$B113,'4月'!$L$4:$L$10000)</f>
        <v>0</v>
      </c>
      <c r="R113" s="81">
        <f>SUMIF('5月'!$C$4:$C$10000,$B113,'5月'!$J$4:$J$10000)</f>
        <v>0</v>
      </c>
      <c r="S113" s="79">
        <f>SUMPRODUCT((借支明细表!$F$3:$F$10000=$B113)*(借支明细表!$D$3:$D$10000=R$2)*借支明细表!$H$3:$H$10000)</f>
        <v>0</v>
      </c>
      <c r="T113" s="80">
        <f>SUMIF('5月'!$C$4:$C$10000,$B113,'5月'!$L$4:$L$10000)</f>
        <v>0</v>
      </c>
      <c r="U113" s="81">
        <f>SUMIF('6月'!$C$4:$C$10000,$B113,'6月'!$J$4:$J$10000)</f>
        <v>0</v>
      </c>
      <c r="V113" s="79">
        <f>SUMPRODUCT((借支明细表!$F$3:$F$10000=$B113)*(借支明细表!$D$3:$D$10000=U$2)*借支明细表!$H$3:$H$10000)</f>
        <v>0</v>
      </c>
      <c r="W113" s="80">
        <f>SUMIF('6月'!$C$4:$C$10000,$B113,'6月'!$L$4:$L$10000)</f>
        <v>0</v>
      </c>
      <c r="X113" s="81">
        <f>SUMIF('7月'!$C$4:$C$10000,$B113,'7月'!$J$4:$J$10000)</f>
        <v>0</v>
      </c>
      <c r="Y113" s="79">
        <f>SUMPRODUCT((借支明细表!$F$3:$F$10000=$B113)*(借支明细表!$D$3:$D$10000=X$2)*借支明细表!$H$3:$H$10000)</f>
        <v>0</v>
      </c>
      <c r="Z113" s="80">
        <f>SUMIF('7月'!$C$4:$C$10000,$B113,'7月'!$L$4:$L$10000)</f>
        <v>0</v>
      </c>
      <c r="AA113" s="81">
        <f>SUMIF('8月'!$C$4:$C$10000,$B113,'8月'!$J$4:$J$10000)</f>
        <v>0</v>
      </c>
      <c r="AB113" s="79">
        <f>SUMPRODUCT((借支明细表!$F$3:$F$10000=$B113)*(借支明细表!$D$3:$D$10000=AA$2)*借支明细表!$H$3:$H$10000)</f>
        <v>0</v>
      </c>
      <c r="AC113" s="80">
        <f>SUMIF('8月'!$C$4:$C$10000,$B113,'8月'!$L$4:$L$10000)</f>
        <v>0</v>
      </c>
      <c r="AD113" s="81">
        <f>SUMIF('9月'!$C$4:$C$10000,$B113,'9月'!$J$4:$J$10000)</f>
        <v>0</v>
      </c>
      <c r="AE113" s="79">
        <f>SUMPRODUCT((借支明细表!$F$3:$F$10000=$B113)*(借支明细表!$D$3:$D$10000=AD$2)*借支明细表!$H$3:$H$10000)</f>
        <v>0</v>
      </c>
      <c r="AF113" s="80">
        <f>SUMIF('9月'!$C$4:$C$10000,$B113,'9月'!$L$4:$L$10000)</f>
        <v>0</v>
      </c>
      <c r="AG113" s="81">
        <f>SUMIF('10月'!$C$4:$C$10000,$B113,'10月'!$J$4:$J$10000)</f>
        <v>0</v>
      </c>
      <c r="AH113" s="79">
        <f>SUMPRODUCT((借支明细表!$F$3:$F$10000=$B113)*(借支明细表!$D$3:$D$10000=AG$2)*借支明细表!$H$3:$H$10000)</f>
        <v>0</v>
      </c>
      <c r="AI113" s="80">
        <f>SUMIF('10月'!$C$4:$C$10000,$B113,'10月'!$L$4:$L$10000)</f>
        <v>0</v>
      </c>
      <c r="AJ113" s="81">
        <f>SUMIF('11月'!$C$4:$C$10000,$B113,'11月'!$J$4:$J$10000)</f>
        <v>0</v>
      </c>
      <c r="AK113" s="79">
        <f>SUMPRODUCT((借支明细表!$F$3:$F$10000=$B113)*(借支明细表!$D$3:$D$10000=AJ$2)*借支明细表!$H$3:$H$10000)</f>
        <v>0</v>
      </c>
      <c r="AL113" s="80">
        <f>SUMIF('11月'!$C$4:$C$10000,$B113,'11月'!$L$4:$L$10000)</f>
        <v>0</v>
      </c>
      <c r="AM113" s="81">
        <f>SUMIF('12月'!$C$4:$C$10000,$B113,'12月'!$J$4:$J$10000)</f>
        <v>0</v>
      </c>
      <c r="AN113" s="79">
        <f>SUMPRODUCT((借支明细表!$F$3:$F$10000=$B113)*(借支明细表!$D$3:$D$10000=AM$2)*借支明细表!$H$3:$H$10000)</f>
        <v>0</v>
      </c>
      <c r="AO113" s="80">
        <f>SUMIF('12月'!$C$4:$C$10000,$B113,'12月'!$L$4:$L$10000)</f>
        <v>0</v>
      </c>
    </row>
    <row r="114" customHeight="1" spans="1:41">
      <c r="A114" s="37"/>
      <c r="B114" s="76" t="str">
        <f>IF(员工信息表!B113="","",员工信息表!B113)</f>
        <v/>
      </c>
      <c r="C114" s="77">
        <f t="shared" si="6"/>
        <v>0</v>
      </c>
      <c r="D114" s="77">
        <f t="shared" si="7"/>
        <v>0</v>
      </c>
      <c r="E114" s="77">
        <f t="shared" si="8"/>
        <v>0</v>
      </c>
      <c r="F114" s="81">
        <f>SUMIF('1月'!$C$4:$C$10000,$B114,'1月'!$J$4:$J$10000)</f>
        <v>0</v>
      </c>
      <c r="G114" s="79">
        <f>SUMPRODUCT((借支明细表!$F$3:$F$10000=$B114)*(借支明细表!$D$3:$D$10000=F$2)*借支明细表!$H$3:$H$10000)</f>
        <v>0</v>
      </c>
      <c r="H114" s="80">
        <f>SUMIF('1月'!$C$4:$C$10000,$B114,'1月'!$L$4:$L$10000)</f>
        <v>0</v>
      </c>
      <c r="I114" s="81">
        <f>SUMIF('2月'!$C$4:$C$10000,$B114,'2月'!$J$4:$J$10000)</f>
        <v>0</v>
      </c>
      <c r="J114" s="79">
        <f>SUMPRODUCT((借支明细表!$F$3:$F$10000=$B114)*(借支明细表!$D$3:$D$10000=I$2)*借支明细表!$H$3:$H$10000)</f>
        <v>0</v>
      </c>
      <c r="K114" s="80">
        <f>SUMIF('2月'!$C$4:$C$10000,$B114,'2月'!$L$4:$L$10000)</f>
        <v>0</v>
      </c>
      <c r="L114" s="81">
        <f>SUMIF('3月'!$C$4:$C$10000,$B114,'3月'!$J$4:$J$10000)</f>
        <v>0</v>
      </c>
      <c r="M114" s="79">
        <f>SUMPRODUCT((借支明细表!$F$3:$F$10000=$B114)*(借支明细表!$D$3:$D$10000=L$2)*借支明细表!$H$3:$H$10000)</f>
        <v>0</v>
      </c>
      <c r="N114" s="80">
        <f>SUMIF('3月'!$C$4:$C$10000,$B114,'3月'!$L$4:$L$10000)</f>
        <v>0</v>
      </c>
      <c r="O114" s="81">
        <f>SUMIF('4月'!$C$4:$C$10000,$B114,'4月'!$J$4:$J$10000)</f>
        <v>0</v>
      </c>
      <c r="P114" s="79">
        <f>SUMPRODUCT((借支明细表!$F$3:$F$10000=$B114)*(借支明细表!$D$3:$D$10000=O$2)*借支明细表!$H$3:$H$10000)</f>
        <v>0</v>
      </c>
      <c r="Q114" s="80">
        <f>SUMIF('4月'!$C$4:$C$10000,$B114,'4月'!$L$4:$L$10000)</f>
        <v>0</v>
      </c>
      <c r="R114" s="81">
        <f>SUMIF('5月'!$C$4:$C$10000,$B114,'5月'!$J$4:$J$10000)</f>
        <v>0</v>
      </c>
      <c r="S114" s="79">
        <f>SUMPRODUCT((借支明细表!$F$3:$F$10000=$B114)*(借支明细表!$D$3:$D$10000=R$2)*借支明细表!$H$3:$H$10000)</f>
        <v>0</v>
      </c>
      <c r="T114" s="80">
        <f>SUMIF('5月'!$C$4:$C$10000,$B114,'5月'!$L$4:$L$10000)</f>
        <v>0</v>
      </c>
      <c r="U114" s="81">
        <f>SUMIF('6月'!$C$4:$C$10000,$B114,'6月'!$J$4:$J$10000)</f>
        <v>0</v>
      </c>
      <c r="V114" s="79">
        <f>SUMPRODUCT((借支明细表!$F$3:$F$10000=$B114)*(借支明细表!$D$3:$D$10000=U$2)*借支明细表!$H$3:$H$10000)</f>
        <v>0</v>
      </c>
      <c r="W114" s="80">
        <f>SUMIF('6月'!$C$4:$C$10000,$B114,'6月'!$L$4:$L$10000)</f>
        <v>0</v>
      </c>
      <c r="X114" s="81">
        <f>SUMIF('7月'!$C$4:$C$10000,$B114,'7月'!$J$4:$J$10000)</f>
        <v>0</v>
      </c>
      <c r="Y114" s="79">
        <f>SUMPRODUCT((借支明细表!$F$3:$F$10000=$B114)*(借支明细表!$D$3:$D$10000=X$2)*借支明细表!$H$3:$H$10000)</f>
        <v>0</v>
      </c>
      <c r="Z114" s="80">
        <f>SUMIF('7月'!$C$4:$C$10000,$B114,'7月'!$L$4:$L$10000)</f>
        <v>0</v>
      </c>
      <c r="AA114" s="81">
        <f>SUMIF('8月'!$C$4:$C$10000,$B114,'8月'!$J$4:$J$10000)</f>
        <v>0</v>
      </c>
      <c r="AB114" s="79">
        <f>SUMPRODUCT((借支明细表!$F$3:$F$10000=$B114)*(借支明细表!$D$3:$D$10000=AA$2)*借支明细表!$H$3:$H$10000)</f>
        <v>0</v>
      </c>
      <c r="AC114" s="80">
        <f>SUMIF('8月'!$C$4:$C$10000,$B114,'8月'!$L$4:$L$10000)</f>
        <v>0</v>
      </c>
      <c r="AD114" s="81">
        <f>SUMIF('9月'!$C$4:$C$10000,$B114,'9月'!$J$4:$J$10000)</f>
        <v>0</v>
      </c>
      <c r="AE114" s="79">
        <f>SUMPRODUCT((借支明细表!$F$3:$F$10000=$B114)*(借支明细表!$D$3:$D$10000=AD$2)*借支明细表!$H$3:$H$10000)</f>
        <v>0</v>
      </c>
      <c r="AF114" s="80">
        <f>SUMIF('9月'!$C$4:$C$10000,$B114,'9月'!$L$4:$L$10000)</f>
        <v>0</v>
      </c>
      <c r="AG114" s="81">
        <f>SUMIF('10月'!$C$4:$C$10000,$B114,'10月'!$J$4:$J$10000)</f>
        <v>0</v>
      </c>
      <c r="AH114" s="79">
        <f>SUMPRODUCT((借支明细表!$F$3:$F$10000=$B114)*(借支明细表!$D$3:$D$10000=AG$2)*借支明细表!$H$3:$H$10000)</f>
        <v>0</v>
      </c>
      <c r="AI114" s="80">
        <f>SUMIF('10月'!$C$4:$C$10000,$B114,'10月'!$L$4:$L$10000)</f>
        <v>0</v>
      </c>
      <c r="AJ114" s="81">
        <f>SUMIF('11月'!$C$4:$C$10000,$B114,'11月'!$J$4:$J$10000)</f>
        <v>0</v>
      </c>
      <c r="AK114" s="79">
        <f>SUMPRODUCT((借支明细表!$F$3:$F$10000=$B114)*(借支明细表!$D$3:$D$10000=AJ$2)*借支明细表!$H$3:$H$10000)</f>
        <v>0</v>
      </c>
      <c r="AL114" s="80">
        <f>SUMIF('11月'!$C$4:$C$10000,$B114,'11月'!$L$4:$L$10000)</f>
        <v>0</v>
      </c>
      <c r="AM114" s="81">
        <f>SUMIF('12月'!$C$4:$C$10000,$B114,'12月'!$J$4:$J$10000)</f>
        <v>0</v>
      </c>
      <c r="AN114" s="79">
        <f>SUMPRODUCT((借支明细表!$F$3:$F$10000=$B114)*(借支明细表!$D$3:$D$10000=AM$2)*借支明细表!$H$3:$H$10000)</f>
        <v>0</v>
      </c>
      <c r="AO114" s="80">
        <f>SUMIF('12月'!$C$4:$C$10000,$B114,'12月'!$L$4:$L$10000)</f>
        <v>0</v>
      </c>
    </row>
    <row r="115" customHeight="1" spans="1:41">
      <c r="A115" s="37"/>
      <c r="B115" s="76" t="str">
        <f>IF(员工信息表!B114="","",员工信息表!B114)</f>
        <v/>
      </c>
      <c r="C115" s="77">
        <f t="shared" si="6"/>
        <v>0</v>
      </c>
      <c r="D115" s="77">
        <f t="shared" si="7"/>
        <v>0</v>
      </c>
      <c r="E115" s="77">
        <f t="shared" si="8"/>
        <v>0</v>
      </c>
      <c r="F115" s="81">
        <f>SUMIF('1月'!$C$4:$C$10000,$B115,'1月'!$J$4:$J$10000)</f>
        <v>0</v>
      </c>
      <c r="G115" s="79">
        <f>SUMPRODUCT((借支明细表!$F$3:$F$10000=$B115)*(借支明细表!$D$3:$D$10000=F$2)*借支明细表!$H$3:$H$10000)</f>
        <v>0</v>
      </c>
      <c r="H115" s="80">
        <f>SUMIF('1月'!$C$4:$C$10000,$B115,'1月'!$L$4:$L$10000)</f>
        <v>0</v>
      </c>
      <c r="I115" s="81">
        <f>SUMIF('2月'!$C$4:$C$10000,$B115,'2月'!$J$4:$J$10000)</f>
        <v>0</v>
      </c>
      <c r="J115" s="79">
        <f>SUMPRODUCT((借支明细表!$F$3:$F$10000=$B115)*(借支明细表!$D$3:$D$10000=I$2)*借支明细表!$H$3:$H$10000)</f>
        <v>0</v>
      </c>
      <c r="K115" s="80">
        <f>SUMIF('2月'!$C$4:$C$10000,$B115,'2月'!$L$4:$L$10000)</f>
        <v>0</v>
      </c>
      <c r="L115" s="81">
        <f>SUMIF('3月'!$C$4:$C$10000,$B115,'3月'!$J$4:$J$10000)</f>
        <v>0</v>
      </c>
      <c r="M115" s="79">
        <f>SUMPRODUCT((借支明细表!$F$3:$F$10000=$B115)*(借支明细表!$D$3:$D$10000=L$2)*借支明细表!$H$3:$H$10000)</f>
        <v>0</v>
      </c>
      <c r="N115" s="80">
        <f>SUMIF('3月'!$C$4:$C$10000,$B115,'3月'!$L$4:$L$10000)</f>
        <v>0</v>
      </c>
      <c r="O115" s="81">
        <f>SUMIF('4月'!$C$4:$C$10000,$B115,'4月'!$J$4:$J$10000)</f>
        <v>0</v>
      </c>
      <c r="P115" s="79">
        <f>SUMPRODUCT((借支明细表!$F$3:$F$10000=$B115)*(借支明细表!$D$3:$D$10000=O$2)*借支明细表!$H$3:$H$10000)</f>
        <v>0</v>
      </c>
      <c r="Q115" s="80">
        <f>SUMIF('4月'!$C$4:$C$10000,$B115,'4月'!$L$4:$L$10000)</f>
        <v>0</v>
      </c>
      <c r="R115" s="81">
        <f>SUMIF('5月'!$C$4:$C$10000,$B115,'5月'!$J$4:$J$10000)</f>
        <v>0</v>
      </c>
      <c r="S115" s="79">
        <f>SUMPRODUCT((借支明细表!$F$3:$F$10000=$B115)*(借支明细表!$D$3:$D$10000=R$2)*借支明细表!$H$3:$H$10000)</f>
        <v>0</v>
      </c>
      <c r="T115" s="80">
        <f>SUMIF('5月'!$C$4:$C$10000,$B115,'5月'!$L$4:$L$10000)</f>
        <v>0</v>
      </c>
      <c r="U115" s="81">
        <f>SUMIF('6月'!$C$4:$C$10000,$B115,'6月'!$J$4:$J$10000)</f>
        <v>0</v>
      </c>
      <c r="V115" s="79">
        <f>SUMPRODUCT((借支明细表!$F$3:$F$10000=$B115)*(借支明细表!$D$3:$D$10000=U$2)*借支明细表!$H$3:$H$10000)</f>
        <v>0</v>
      </c>
      <c r="W115" s="80">
        <f>SUMIF('6月'!$C$4:$C$10000,$B115,'6月'!$L$4:$L$10000)</f>
        <v>0</v>
      </c>
      <c r="X115" s="81">
        <f>SUMIF('7月'!$C$4:$C$10000,$B115,'7月'!$J$4:$J$10000)</f>
        <v>0</v>
      </c>
      <c r="Y115" s="79">
        <f>SUMPRODUCT((借支明细表!$F$3:$F$10000=$B115)*(借支明细表!$D$3:$D$10000=X$2)*借支明细表!$H$3:$H$10000)</f>
        <v>0</v>
      </c>
      <c r="Z115" s="80">
        <f>SUMIF('7月'!$C$4:$C$10000,$B115,'7月'!$L$4:$L$10000)</f>
        <v>0</v>
      </c>
      <c r="AA115" s="81">
        <f>SUMIF('8月'!$C$4:$C$10000,$B115,'8月'!$J$4:$J$10000)</f>
        <v>0</v>
      </c>
      <c r="AB115" s="79">
        <f>SUMPRODUCT((借支明细表!$F$3:$F$10000=$B115)*(借支明细表!$D$3:$D$10000=AA$2)*借支明细表!$H$3:$H$10000)</f>
        <v>0</v>
      </c>
      <c r="AC115" s="80">
        <f>SUMIF('8月'!$C$4:$C$10000,$B115,'8月'!$L$4:$L$10000)</f>
        <v>0</v>
      </c>
      <c r="AD115" s="81">
        <f>SUMIF('9月'!$C$4:$C$10000,$B115,'9月'!$J$4:$J$10000)</f>
        <v>0</v>
      </c>
      <c r="AE115" s="79">
        <f>SUMPRODUCT((借支明细表!$F$3:$F$10000=$B115)*(借支明细表!$D$3:$D$10000=AD$2)*借支明细表!$H$3:$H$10000)</f>
        <v>0</v>
      </c>
      <c r="AF115" s="80">
        <f>SUMIF('9月'!$C$4:$C$10000,$B115,'9月'!$L$4:$L$10000)</f>
        <v>0</v>
      </c>
      <c r="AG115" s="81">
        <f>SUMIF('10月'!$C$4:$C$10000,$B115,'10月'!$J$4:$J$10000)</f>
        <v>0</v>
      </c>
      <c r="AH115" s="79">
        <f>SUMPRODUCT((借支明细表!$F$3:$F$10000=$B115)*(借支明细表!$D$3:$D$10000=AG$2)*借支明细表!$H$3:$H$10000)</f>
        <v>0</v>
      </c>
      <c r="AI115" s="80">
        <f>SUMIF('10月'!$C$4:$C$10000,$B115,'10月'!$L$4:$L$10000)</f>
        <v>0</v>
      </c>
      <c r="AJ115" s="81">
        <f>SUMIF('11月'!$C$4:$C$10000,$B115,'11月'!$J$4:$J$10000)</f>
        <v>0</v>
      </c>
      <c r="AK115" s="79">
        <f>SUMPRODUCT((借支明细表!$F$3:$F$10000=$B115)*(借支明细表!$D$3:$D$10000=AJ$2)*借支明细表!$H$3:$H$10000)</f>
        <v>0</v>
      </c>
      <c r="AL115" s="80">
        <f>SUMIF('11月'!$C$4:$C$10000,$B115,'11月'!$L$4:$L$10000)</f>
        <v>0</v>
      </c>
      <c r="AM115" s="81">
        <f>SUMIF('12月'!$C$4:$C$10000,$B115,'12月'!$J$4:$J$10000)</f>
        <v>0</v>
      </c>
      <c r="AN115" s="79">
        <f>SUMPRODUCT((借支明细表!$F$3:$F$10000=$B115)*(借支明细表!$D$3:$D$10000=AM$2)*借支明细表!$H$3:$H$10000)</f>
        <v>0</v>
      </c>
      <c r="AO115" s="80">
        <f>SUMIF('12月'!$C$4:$C$10000,$B115,'12月'!$L$4:$L$10000)</f>
        <v>0</v>
      </c>
    </row>
    <row r="116" customHeight="1" spans="1:41">
      <c r="A116" s="37"/>
      <c r="B116" s="76" t="str">
        <f>IF(员工信息表!B115="","",员工信息表!B115)</f>
        <v/>
      </c>
      <c r="C116" s="77">
        <f t="shared" si="6"/>
        <v>0</v>
      </c>
      <c r="D116" s="77">
        <f t="shared" si="7"/>
        <v>0</v>
      </c>
      <c r="E116" s="77">
        <f t="shared" si="8"/>
        <v>0</v>
      </c>
      <c r="F116" s="81">
        <f>SUMIF('1月'!$C$4:$C$10000,$B116,'1月'!$J$4:$J$10000)</f>
        <v>0</v>
      </c>
      <c r="G116" s="79">
        <f>SUMPRODUCT((借支明细表!$F$3:$F$10000=$B116)*(借支明细表!$D$3:$D$10000=F$2)*借支明细表!$H$3:$H$10000)</f>
        <v>0</v>
      </c>
      <c r="H116" s="80">
        <f>SUMIF('1月'!$C$4:$C$10000,$B116,'1月'!$L$4:$L$10000)</f>
        <v>0</v>
      </c>
      <c r="I116" s="81">
        <f>SUMIF('2月'!$C$4:$C$10000,$B116,'2月'!$J$4:$J$10000)</f>
        <v>0</v>
      </c>
      <c r="J116" s="79">
        <f>SUMPRODUCT((借支明细表!$F$3:$F$10000=$B116)*(借支明细表!$D$3:$D$10000=I$2)*借支明细表!$H$3:$H$10000)</f>
        <v>0</v>
      </c>
      <c r="K116" s="80">
        <f>SUMIF('2月'!$C$4:$C$10000,$B116,'2月'!$L$4:$L$10000)</f>
        <v>0</v>
      </c>
      <c r="L116" s="81">
        <f>SUMIF('3月'!$C$4:$C$10000,$B116,'3月'!$J$4:$J$10000)</f>
        <v>0</v>
      </c>
      <c r="M116" s="79">
        <f>SUMPRODUCT((借支明细表!$F$3:$F$10000=$B116)*(借支明细表!$D$3:$D$10000=L$2)*借支明细表!$H$3:$H$10000)</f>
        <v>0</v>
      </c>
      <c r="N116" s="80">
        <f>SUMIF('3月'!$C$4:$C$10000,$B116,'3月'!$L$4:$L$10000)</f>
        <v>0</v>
      </c>
      <c r="O116" s="81">
        <f>SUMIF('4月'!$C$4:$C$10000,$B116,'4月'!$J$4:$J$10000)</f>
        <v>0</v>
      </c>
      <c r="P116" s="79">
        <f>SUMPRODUCT((借支明细表!$F$3:$F$10000=$B116)*(借支明细表!$D$3:$D$10000=O$2)*借支明细表!$H$3:$H$10000)</f>
        <v>0</v>
      </c>
      <c r="Q116" s="80">
        <f>SUMIF('4月'!$C$4:$C$10000,$B116,'4月'!$L$4:$L$10000)</f>
        <v>0</v>
      </c>
      <c r="R116" s="81">
        <f>SUMIF('5月'!$C$4:$C$10000,$B116,'5月'!$J$4:$J$10000)</f>
        <v>0</v>
      </c>
      <c r="S116" s="79">
        <f>SUMPRODUCT((借支明细表!$F$3:$F$10000=$B116)*(借支明细表!$D$3:$D$10000=R$2)*借支明细表!$H$3:$H$10000)</f>
        <v>0</v>
      </c>
      <c r="T116" s="80">
        <f>SUMIF('5月'!$C$4:$C$10000,$B116,'5月'!$L$4:$L$10000)</f>
        <v>0</v>
      </c>
      <c r="U116" s="81">
        <f>SUMIF('6月'!$C$4:$C$10000,$B116,'6月'!$J$4:$J$10000)</f>
        <v>0</v>
      </c>
      <c r="V116" s="79">
        <f>SUMPRODUCT((借支明细表!$F$3:$F$10000=$B116)*(借支明细表!$D$3:$D$10000=U$2)*借支明细表!$H$3:$H$10000)</f>
        <v>0</v>
      </c>
      <c r="W116" s="80">
        <f>SUMIF('6月'!$C$4:$C$10000,$B116,'6月'!$L$4:$L$10000)</f>
        <v>0</v>
      </c>
      <c r="X116" s="81">
        <f>SUMIF('7月'!$C$4:$C$10000,$B116,'7月'!$J$4:$J$10000)</f>
        <v>0</v>
      </c>
      <c r="Y116" s="79">
        <f>SUMPRODUCT((借支明细表!$F$3:$F$10000=$B116)*(借支明细表!$D$3:$D$10000=X$2)*借支明细表!$H$3:$H$10000)</f>
        <v>0</v>
      </c>
      <c r="Z116" s="80">
        <f>SUMIF('7月'!$C$4:$C$10000,$B116,'7月'!$L$4:$L$10000)</f>
        <v>0</v>
      </c>
      <c r="AA116" s="81">
        <f>SUMIF('8月'!$C$4:$C$10000,$B116,'8月'!$J$4:$J$10000)</f>
        <v>0</v>
      </c>
      <c r="AB116" s="79">
        <f>SUMPRODUCT((借支明细表!$F$3:$F$10000=$B116)*(借支明细表!$D$3:$D$10000=AA$2)*借支明细表!$H$3:$H$10000)</f>
        <v>0</v>
      </c>
      <c r="AC116" s="80">
        <f>SUMIF('8月'!$C$4:$C$10000,$B116,'8月'!$L$4:$L$10000)</f>
        <v>0</v>
      </c>
      <c r="AD116" s="81">
        <f>SUMIF('9月'!$C$4:$C$10000,$B116,'9月'!$J$4:$J$10000)</f>
        <v>0</v>
      </c>
      <c r="AE116" s="79">
        <f>SUMPRODUCT((借支明细表!$F$3:$F$10000=$B116)*(借支明细表!$D$3:$D$10000=AD$2)*借支明细表!$H$3:$H$10000)</f>
        <v>0</v>
      </c>
      <c r="AF116" s="80">
        <f>SUMIF('9月'!$C$4:$C$10000,$B116,'9月'!$L$4:$L$10000)</f>
        <v>0</v>
      </c>
      <c r="AG116" s="81">
        <f>SUMIF('10月'!$C$4:$C$10000,$B116,'10月'!$J$4:$J$10000)</f>
        <v>0</v>
      </c>
      <c r="AH116" s="79">
        <f>SUMPRODUCT((借支明细表!$F$3:$F$10000=$B116)*(借支明细表!$D$3:$D$10000=AG$2)*借支明细表!$H$3:$H$10000)</f>
        <v>0</v>
      </c>
      <c r="AI116" s="80">
        <f>SUMIF('10月'!$C$4:$C$10000,$B116,'10月'!$L$4:$L$10000)</f>
        <v>0</v>
      </c>
      <c r="AJ116" s="81">
        <f>SUMIF('11月'!$C$4:$C$10000,$B116,'11月'!$J$4:$J$10000)</f>
        <v>0</v>
      </c>
      <c r="AK116" s="79">
        <f>SUMPRODUCT((借支明细表!$F$3:$F$10000=$B116)*(借支明细表!$D$3:$D$10000=AJ$2)*借支明细表!$H$3:$H$10000)</f>
        <v>0</v>
      </c>
      <c r="AL116" s="80">
        <f>SUMIF('11月'!$C$4:$C$10000,$B116,'11月'!$L$4:$L$10000)</f>
        <v>0</v>
      </c>
      <c r="AM116" s="81">
        <f>SUMIF('12月'!$C$4:$C$10000,$B116,'12月'!$J$4:$J$10000)</f>
        <v>0</v>
      </c>
      <c r="AN116" s="79">
        <f>SUMPRODUCT((借支明细表!$F$3:$F$10000=$B116)*(借支明细表!$D$3:$D$10000=AM$2)*借支明细表!$H$3:$H$10000)</f>
        <v>0</v>
      </c>
      <c r="AO116" s="80">
        <f>SUMIF('12月'!$C$4:$C$10000,$B116,'12月'!$L$4:$L$10000)</f>
        <v>0</v>
      </c>
    </row>
    <row r="117" customHeight="1" spans="1:41">
      <c r="A117" s="37"/>
      <c r="B117" s="76" t="str">
        <f>IF(员工信息表!B116="","",员工信息表!B116)</f>
        <v/>
      </c>
      <c r="C117" s="77">
        <f t="shared" si="6"/>
        <v>0</v>
      </c>
      <c r="D117" s="77">
        <f t="shared" si="7"/>
        <v>0</v>
      </c>
      <c r="E117" s="77">
        <f t="shared" si="8"/>
        <v>0</v>
      </c>
      <c r="F117" s="81">
        <f>SUMIF('1月'!$C$4:$C$10000,$B117,'1月'!$J$4:$J$10000)</f>
        <v>0</v>
      </c>
      <c r="G117" s="79">
        <f>SUMPRODUCT((借支明细表!$F$3:$F$10000=$B117)*(借支明细表!$D$3:$D$10000=F$2)*借支明细表!$H$3:$H$10000)</f>
        <v>0</v>
      </c>
      <c r="H117" s="80">
        <f>SUMIF('1月'!$C$4:$C$10000,$B117,'1月'!$L$4:$L$10000)</f>
        <v>0</v>
      </c>
      <c r="I117" s="81">
        <f>SUMIF('2月'!$C$4:$C$10000,$B117,'2月'!$J$4:$J$10000)</f>
        <v>0</v>
      </c>
      <c r="J117" s="79">
        <f>SUMPRODUCT((借支明细表!$F$3:$F$10000=$B117)*(借支明细表!$D$3:$D$10000=I$2)*借支明细表!$H$3:$H$10000)</f>
        <v>0</v>
      </c>
      <c r="K117" s="80">
        <f>SUMIF('2月'!$C$4:$C$10000,$B117,'2月'!$L$4:$L$10000)</f>
        <v>0</v>
      </c>
      <c r="L117" s="81">
        <f>SUMIF('3月'!$C$4:$C$10000,$B117,'3月'!$J$4:$J$10000)</f>
        <v>0</v>
      </c>
      <c r="M117" s="79">
        <f>SUMPRODUCT((借支明细表!$F$3:$F$10000=$B117)*(借支明细表!$D$3:$D$10000=L$2)*借支明细表!$H$3:$H$10000)</f>
        <v>0</v>
      </c>
      <c r="N117" s="80">
        <f>SUMIF('3月'!$C$4:$C$10000,$B117,'3月'!$L$4:$L$10000)</f>
        <v>0</v>
      </c>
      <c r="O117" s="81">
        <f>SUMIF('4月'!$C$4:$C$10000,$B117,'4月'!$J$4:$J$10000)</f>
        <v>0</v>
      </c>
      <c r="P117" s="79">
        <f>SUMPRODUCT((借支明细表!$F$3:$F$10000=$B117)*(借支明细表!$D$3:$D$10000=O$2)*借支明细表!$H$3:$H$10000)</f>
        <v>0</v>
      </c>
      <c r="Q117" s="80">
        <f>SUMIF('4月'!$C$4:$C$10000,$B117,'4月'!$L$4:$L$10000)</f>
        <v>0</v>
      </c>
      <c r="R117" s="81">
        <f>SUMIF('5月'!$C$4:$C$10000,$B117,'5月'!$J$4:$J$10000)</f>
        <v>0</v>
      </c>
      <c r="S117" s="79">
        <f>SUMPRODUCT((借支明细表!$F$3:$F$10000=$B117)*(借支明细表!$D$3:$D$10000=R$2)*借支明细表!$H$3:$H$10000)</f>
        <v>0</v>
      </c>
      <c r="T117" s="80">
        <f>SUMIF('5月'!$C$4:$C$10000,$B117,'5月'!$L$4:$L$10000)</f>
        <v>0</v>
      </c>
      <c r="U117" s="81">
        <f>SUMIF('6月'!$C$4:$C$10000,$B117,'6月'!$J$4:$J$10000)</f>
        <v>0</v>
      </c>
      <c r="V117" s="79">
        <f>SUMPRODUCT((借支明细表!$F$3:$F$10000=$B117)*(借支明细表!$D$3:$D$10000=U$2)*借支明细表!$H$3:$H$10000)</f>
        <v>0</v>
      </c>
      <c r="W117" s="80">
        <f>SUMIF('6月'!$C$4:$C$10000,$B117,'6月'!$L$4:$L$10000)</f>
        <v>0</v>
      </c>
      <c r="X117" s="81">
        <f>SUMIF('7月'!$C$4:$C$10000,$B117,'7月'!$J$4:$J$10000)</f>
        <v>0</v>
      </c>
      <c r="Y117" s="79">
        <f>SUMPRODUCT((借支明细表!$F$3:$F$10000=$B117)*(借支明细表!$D$3:$D$10000=X$2)*借支明细表!$H$3:$H$10000)</f>
        <v>0</v>
      </c>
      <c r="Z117" s="80">
        <f>SUMIF('7月'!$C$4:$C$10000,$B117,'7月'!$L$4:$L$10000)</f>
        <v>0</v>
      </c>
      <c r="AA117" s="81">
        <f>SUMIF('8月'!$C$4:$C$10000,$B117,'8月'!$J$4:$J$10000)</f>
        <v>0</v>
      </c>
      <c r="AB117" s="79">
        <f>SUMPRODUCT((借支明细表!$F$3:$F$10000=$B117)*(借支明细表!$D$3:$D$10000=AA$2)*借支明细表!$H$3:$H$10000)</f>
        <v>0</v>
      </c>
      <c r="AC117" s="80">
        <f>SUMIF('8月'!$C$4:$C$10000,$B117,'8月'!$L$4:$L$10000)</f>
        <v>0</v>
      </c>
      <c r="AD117" s="81">
        <f>SUMIF('9月'!$C$4:$C$10000,$B117,'9月'!$J$4:$J$10000)</f>
        <v>0</v>
      </c>
      <c r="AE117" s="79">
        <f>SUMPRODUCT((借支明细表!$F$3:$F$10000=$B117)*(借支明细表!$D$3:$D$10000=AD$2)*借支明细表!$H$3:$H$10000)</f>
        <v>0</v>
      </c>
      <c r="AF117" s="80">
        <f>SUMIF('9月'!$C$4:$C$10000,$B117,'9月'!$L$4:$L$10000)</f>
        <v>0</v>
      </c>
      <c r="AG117" s="81">
        <f>SUMIF('10月'!$C$4:$C$10000,$B117,'10月'!$J$4:$J$10000)</f>
        <v>0</v>
      </c>
      <c r="AH117" s="79">
        <f>SUMPRODUCT((借支明细表!$F$3:$F$10000=$B117)*(借支明细表!$D$3:$D$10000=AG$2)*借支明细表!$H$3:$H$10000)</f>
        <v>0</v>
      </c>
      <c r="AI117" s="80">
        <f>SUMIF('10月'!$C$4:$C$10000,$B117,'10月'!$L$4:$L$10000)</f>
        <v>0</v>
      </c>
      <c r="AJ117" s="81">
        <f>SUMIF('11月'!$C$4:$C$10000,$B117,'11月'!$J$4:$J$10000)</f>
        <v>0</v>
      </c>
      <c r="AK117" s="79">
        <f>SUMPRODUCT((借支明细表!$F$3:$F$10000=$B117)*(借支明细表!$D$3:$D$10000=AJ$2)*借支明细表!$H$3:$H$10000)</f>
        <v>0</v>
      </c>
      <c r="AL117" s="80">
        <f>SUMIF('11月'!$C$4:$C$10000,$B117,'11月'!$L$4:$L$10000)</f>
        <v>0</v>
      </c>
      <c r="AM117" s="81">
        <f>SUMIF('12月'!$C$4:$C$10000,$B117,'12月'!$J$4:$J$10000)</f>
        <v>0</v>
      </c>
      <c r="AN117" s="79">
        <f>SUMPRODUCT((借支明细表!$F$3:$F$10000=$B117)*(借支明细表!$D$3:$D$10000=AM$2)*借支明细表!$H$3:$H$10000)</f>
        <v>0</v>
      </c>
      <c r="AO117" s="80">
        <f>SUMIF('12月'!$C$4:$C$10000,$B117,'12月'!$L$4:$L$10000)</f>
        <v>0</v>
      </c>
    </row>
    <row r="118" customHeight="1" spans="1:41">
      <c r="A118" s="37"/>
      <c r="B118" s="76" t="str">
        <f>IF(员工信息表!B117="","",员工信息表!B117)</f>
        <v/>
      </c>
      <c r="C118" s="77">
        <f t="shared" si="6"/>
        <v>0</v>
      </c>
      <c r="D118" s="77">
        <f t="shared" si="7"/>
        <v>0</v>
      </c>
      <c r="E118" s="77">
        <f t="shared" si="8"/>
        <v>0</v>
      </c>
      <c r="F118" s="81">
        <f>SUMIF('1月'!$C$4:$C$10000,$B118,'1月'!$J$4:$J$10000)</f>
        <v>0</v>
      </c>
      <c r="G118" s="79">
        <f>SUMPRODUCT((借支明细表!$F$3:$F$10000=$B118)*(借支明细表!$D$3:$D$10000=F$2)*借支明细表!$H$3:$H$10000)</f>
        <v>0</v>
      </c>
      <c r="H118" s="80">
        <f>SUMIF('1月'!$C$4:$C$10000,$B118,'1月'!$L$4:$L$10000)</f>
        <v>0</v>
      </c>
      <c r="I118" s="81">
        <f>SUMIF('2月'!$C$4:$C$10000,$B118,'2月'!$J$4:$J$10000)</f>
        <v>0</v>
      </c>
      <c r="J118" s="79">
        <f>SUMPRODUCT((借支明细表!$F$3:$F$10000=$B118)*(借支明细表!$D$3:$D$10000=I$2)*借支明细表!$H$3:$H$10000)</f>
        <v>0</v>
      </c>
      <c r="K118" s="80">
        <f>SUMIF('2月'!$C$4:$C$10000,$B118,'2月'!$L$4:$L$10000)</f>
        <v>0</v>
      </c>
      <c r="L118" s="81">
        <f>SUMIF('3月'!$C$4:$C$10000,$B118,'3月'!$J$4:$J$10000)</f>
        <v>0</v>
      </c>
      <c r="M118" s="79">
        <f>SUMPRODUCT((借支明细表!$F$3:$F$10000=$B118)*(借支明细表!$D$3:$D$10000=L$2)*借支明细表!$H$3:$H$10000)</f>
        <v>0</v>
      </c>
      <c r="N118" s="80">
        <f>SUMIF('3月'!$C$4:$C$10000,$B118,'3月'!$L$4:$L$10000)</f>
        <v>0</v>
      </c>
      <c r="O118" s="81">
        <f>SUMIF('4月'!$C$4:$C$10000,$B118,'4月'!$J$4:$J$10000)</f>
        <v>0</v>
      </c>
      <c r="P118" s="79">
        <f>SUMPRODUCT((借支明细表!$F$3:$F$10000=$B118)*(借支明细表!$D$3:$D$10000=O$2)*借支明细表!$H$3:$H$10000)</f>
        <v>0</v>
      </c>
      <c r="Q118" s="80">
        <f>SUMIF('4月'!$C$4:$C$10000,$B118,'4月'!$L$4:$L$10000)</f>
        <v>0</v>
      </c>
      <c r="R118" s="81">
        <f>SUMIF('5月'!$C$4:$C$10000,$B118,'5月'!$J$4:$J$10000)</f>
        <v>0</v>
      </c>
      <c r="S118" s="79">
        <f>SUMPRODUCT((借支明细表!$F$3:$F$10000=$B118)*(借支明细表!$D$3:$D$10000=R$2)*借支明细表!$H$3:$H$10000)</f>
        <v>0</v>
      </c>
      <c r="T118" s="80">
        <f>SUMIF('5月'!$C$4:$C$10000,$B118,'5月'!$L$4:$L$10000)</f>
        <v>0</v>
      </c>
      <c r="U118" s="81">
        <f>SUMIF('6月'!$C$4:$C$10000,$B118,'6月'!$J$4:$J$10000)</f>
        <v>0</v>
      </c>
      <c r="V118" s="79">
        <f>SUMPRODUCT((借支明细表!$F$3:$F$10000=$B118)*(借支明细表!$D$3:$D$10000=U$2)*借支明细表!$H$3:$H$10000)</f>
        <v>0</v>
      </c>
      <c r="W118" s="80">
        <f>SUMIF('6月'!$C$4:$C$10000,$B118,'6月'!$L$4:$L$10000)</f>
        <v>0</v>
      </c>
      <c r="X118" s="81">
        <f>SUMIF('7月'!$C$4:$C$10000,$B118,'7月'!$J$4:$J$10000)</f>
        <v>0</v>
      </c>
      <c r="Y118" s="79">
        <f>SUMPRODUCT((借支明细表!$F$3:$F$10000=$B118)*(借支明细表!$D$3:$D$10000=X$2)*借支明细表!$H$3:$H$10000)</f>
        <v>0</v>
      </c>
      <c r="Z118" s="80">
        <f>SUMIF('7月'!$C$4:$C$10000,$B118,'7月'!$L$4:$L$10000)</f>
        <v>0</v>
      </c>
      <c r="AA118" s="81">
        <f>SUMIF('8月'!$C$4:$C$10000,$B118,'8月'!$J$4:$J$10000)</f>
        <v>0</v>
      </c>
      <c r="AB118" s="79">
        <f>SUMPRODUCT((借支明细表!$F$3:$F$10000=$B118)*(借支明细表!$D$3:$D$10000=AA$2)*借支明细表!$H$3:$H$10000)</f>
        <v>0</v>
      </c>
      <c r="AC118" s="80">
        <f>SUMIF('8月'!$C$4:$C$10000,$B118,'8月'!$L$4:$L$10000)</f>
        <v>0</v>
      </c>
      <c r="AD118" s="81">
        <f>SUMIF('9月'!$C$4:$C$10000,$B118,'9月'!$J$4:$J$10000)</f>
        <v>0</v>
      </c>
      <c r="AE118" s="79">
        <f>SUMPRODUCT((借支明细表!$F$3:$F$10000=$B118)*(借支明细表!$D$3:$D$10000=AD$2)*借支明细表!$H$3:$H$10000)</f>
        <v>0</v>
      </c>
      <c r="AF118" s="80">
        <f>SUMIF('9月'!$C$4:$C$10000,$B118,'9月'!$L$4:$L$10000)</f>
        <v>0</v>
      </c>
      <c r="AG118" s="81">
        <f>SUMIF('10月'!$C$4:$C$10000,$B118,'10月'!$J$4:$J$10000)</f>
        <v>0</v>
      </c>
      <c r="AH118" s="79">
        <f>SUMPRODUCT((借支明细表!$F$3:$F$10000=$B118)*(借支明细表!$D$3:$D$10000=AG$2)*借支明细表!$H$3:$H$10000)</f>
        <v>0</v>
      </c>
      <c r="AI118" s="80">
        <f>SUMIF('10月'!$C$4:$C$10000,$B118,'10月'!$L$4:$L$10000)</f>
        <v>0</v>
      </c>
      <c r="AJ118" s="81">
        <f>SUMIF('11月'!$C$4:$C$10000,$B118,'11月'!$J$4:$J$10000)</f>
        <v>0</v>
      </c>
      <c r="AK118" s="79">
        <f>SUMPRODUCT((借支明细表!$F$3:$F$10000=$B118)*(借支明细表!$D$3:$D$10000=AJ$2)*借支明细表!$H$3:$H$10000)</f>
        <v>0</v>
      </c>
      <c r="AL118" s="80">
        <f>SUMIF('11月'!$C$4:$C$10000,$B118,'11月'!$L$4:$L$10000)</f>
        <v>0</v>
      </c>
      <c r="AM118" s="81">
        <f>SUMIF('12月'!$C$4:$C$10000,$B118,'12月'!$J$4:$J$10000)</f>
        <v>0</v>
      </c>
      <c r="AN118" s="79">
        <f>SUMPRODUCT((借支明细表!$F$3:$F$10000=$B118)*(借支明细表!$D$3:$D$10000=AM$2)*借支明细表!$H$3:$H$10000)</f>
        <v>0</v>
      </c>
      <c r="AO118" s="80">
        <f>SUMIF('12月'!$C$4:$C$10000,$B118,'12月'!$L$4:$L$10000)</f>
        <v>0</v>
      </c>
    </row>
    <row r="119" customHeight="1" spans="1:41">
      <c r="A119" s="37"/>
      <c r="B119" s="76" t="str">
        <f>IF(员工信息表!B118="","",员工信息表!B118)</f>
        <v/>
      </c>
      <c r="C119" s="77">
        <f t="shared" si="6"/>
        <v>0</v>
      </c>
      <c r="D119" s="77">
        <f t="shared" si="7"/>
        <v>0</v>
      </c>
      <c r="E119" s="77">
        <f t="shared" si="8"/>
        <v>0</v>
      </c>
      <c r="F119" s="81">
        <f>SUMIF('1月'!$C$4:$C$10000,$B119,'1月'!$J$4:$J$10000)</f>
        <v>0</v>
      </c>
      <c r="G119" s="79">
        <f>SUMPRODUCT((借支明细表!$F$3:$F$10000=$B119)*(借支明细表!$D$3:$D$10000=F$2)*借支明细表!$H$3:$H$10000)</f>
        <v>0</v>
      </c>
      <c r="H119" s="80">
        <f>SUMIF('1月'!$C$4:$C$10000,$B119,'1月'!$L$4:$L$10000)</f>
        <v>0</v>
      </c>
      <c r="I119" s="81">
        <f>SUMIF('2月'!$C$4:$C$10000,$B119,'2月'!$J$4:$J$10000)</f>
        <v>0</v>
      </c>
      <c r="J119" s="79">
        <f>SUMPRODUCT((借支明细表!$F$3:$F$10000=$B119)*(借支明细表!$D$3:$D$10000=I$2)*借支明细表!$H$3:$H$10000)</f>
        <v>0</v>
      </c>
      <c r="K119" s="80">
        <f>SUMIF('2月'!$C$4:$C$10000,$B119,'2月'!$L$4:$L$10000)</f>
        <v>0</v>
      </c>
      <c r="L119" s="81">
        <f>SUMIF('3月'!$C$4:$C$10000,$B119,'3月'!$J$4:$J$10000)</f>
        <v>0</v>
      </c>
      <c r="M119" s="79">
        <f>SUMPRODUCT((借支明细表!$F$3:$F$10000=$B119)*(借支明细表!$D$3:$D$10000=L$2)*借支明细表!$H$3:$H$10000)</f>
        <v>0</v>
      </c>
      <c r="N119" s="80">
        <f>SUMIF('3月'!$C$4:$C$10000,$B119,'3月'!$L$4:$L$10000)</f>
        <v>0</v>
      </c>
      <c r="O119" s="81">
        <f>SUMIF('4月'!$C$4:$C$10000,$B119,'4月'!$J$4:$J$10000)</f>
        <v>0</v>
      </c>
      <c r="P119" s="79">
        <f>SUMPRODUCT((借支明细表!$F$3:$F$10000=$B119)*(借支明细表!$D$3:$D$10000=O$2)*借支明细表!$H$3:$H$10000)</f>
        <v>0</v>
      </c>
      <c r="Q119" s="80">
        <f>SUMIF('4月'!$C$4:$C$10000,$B119,'4月'!$L$4:$L$10000)</f>
        <v>0</v>
      </c>
      <c r="R119" s="81">
        <f>SUMIF('5月'!$C$4:$C$10000,$B119,'5月'!$J$4:$J$10000)</f>
        <v>0</v>
      </c>
      <c r="S119" s="79">
        <f>SUMPRODUCT((借支明细表!$F$3:$F$10000=$B119)*(借支明细表!$D$3:$D$10000=R$2)*借支明细表!$H$3:$H$10000)</f>
        <v>0</v>
      </c>
      <c r="T119" s="80">
        <f>SUMIF('5月'!$C$4:$C$10000,$B119,'5月'!$L$4:$L$10000)</f>
        <v>0</v>
      </c>
      <c r="U119" s="81">
        <f>SUMIF('6月'!$C$4:$C$10000,$B119,'6月'!$J$4:$J$10000)</f>
        <v>0</v>
      </c>
      <c r="V119" s="79">
        <f>SUMPRODUCT((借支明细表!$F$3:$F$10000=$B119)*(借支明细表!$D$3:$D$10000=U$2)*借支明细表!$H$3:$H$10000)</f>
        <v>0</v>
      </c>
      <c r="W119" s="80">
        <f>SUMIF('6月'!$C$4:$C$10000,$B119,'6月'!$L$4:$L$10000)</f>
        <v>0</v>
      </c>
      <c r="X119" s="81">
        <f>SUMIF('7月'!$C$4:$C$10000,$B119,'7月'!$J$4:$J$10000)</f>
        <v>0</v>
      </c>
      <c r="Y119" s="79">
        <f>SUMPRODUCT((借支明细表!$F$3:$F$10000=$B119)*(借支明细表!$D$3:$D$10000=X$2)*借支明细表!$H$3:$H$10000)</f>
        <v>0</v>
      </c>
      <c r="Z119" s="80">
        <f>SUMIF('7月'!$C$4:$C$10000,$B119,'7月'!$L$4:$L$10000)</f>
        <v>0</v>
      </c>
      <c r="AA119" s="81">
        <f>SUMIF('8月'!$C$4:$C$10000,$B119,'8月'!$J$4:$J$10000)</f>
        <v>0</v>
      </c>
      <c r="AB119" s="79">
        <f>SUMPRODUCT((借支明细表!$F$3:$F$10000=$B119)*(借支明细表!$D$3:$D$10000=AA$2)*借支明细表!$H$3:$H$10000)</f>
        <v>0</v>
      </c>
      <c r="AC119" s="80">
        <f>SUMIF('8月'!$C$4:$C$10000,$B119,'8月'!$L$4:$L$10000)</f>
        <v>0</v>
      </c>
      <c r="AD119" s="81">
        <f>SUMIF('9月'!$C$4:$C$10000,$B119,'9月'!$J$4:$J$10000)</f>
        <v>0</v>
      </c>
      <c r="AE119" s="79">
        <f>SUMPRODUCT((借支明细表!$F$3:$F$10000=$B119)*(借支明细表!$D$3:$D$10000=AD$2)*借支明细表!$H$3:$H$10000)</f>
        <v>0</v>
      </c>
      <c r="AF119" s="80">
        <f>SUMIF('9月'!$C$4:$C$10000,$B119,'9月'!$L$4:$L$10000)</f>
        <v>0</v>
      </c>
      <c r="AG119" s="81">
        <f>SUMIF('10月'!$C$4:$C$10000,$B119,'10月'!$J$4:$J$10000)</f>
        <v>0</v>
      </c>
      <c r="AH119" s="79">
        <f>SUMPRODUCT((借支明细表!$F$3:$F$10000=$B119)*(借支明细表!$D$3:$D$10000=AG$2)*借支明细表!$H$3:$H$10000)</f>
        <v>0</v>
      </c>
      <c r="AI119" s="80">
        <f>SUMIF('10月'!$C$4:$C$10000,$B119,'10月'!$L$4:$L$10000)</f>
        <v>0</v>
      </c>
      <c r="AJ119" s="81">
        <f>SUMIF('11月'!$C$4:$C$10000,$B119,'11月'!$J$4:$J$10000)</f>
        <v>0</v>
      </c>
      <c r="AK119" s="79">
        <f>SUMPRODUCT((借支明细表!$F$3:$F$10000=$B119)*(借支明细表!$D$3:$D$10000=AJ$2)*借支明细表!$H$3:$H$10000)</f>
        <v>0</v>
      </c>
      <c r="AL119" s="80">
        <f>SUMIF('11月'!$C$4:$C$10000,$B119,'11月'!$L$4:$L$10000)</f>
        <v>0</v>
      </c>
      <c r="AM119" s="81">
        <f>SUMIF('12月'!$C$4:$C$10000,$B119,'12月'!$J$4:$J$10000)</f>
        <v>0</v>
      </c>
      <c r="AN119" s="79">
        <f>SUMPRODUCT((借支明细表!$F$3:$F$10000=$B119)*(借支明细表!$D$3:$D$10000=AM$2)*借支明细表!$H$3:$H$10000)</f>
        <v>0</v>
      </c>
      <c r="AO119" s="80">
        <f>SUMIF('12月'!$C$4:$C$10000,$B119,'12月'!$L$4:$L$10000)</f>
        <v>0</v>
      </c>
    </row>
    <row r="120" customHeight="1" spans="1:41">
      <c r="A120" s="37"/>
      <c r="B120" s="76" t="str">
        <f>IF(员工信息表!B119="","",员工信息表!B119)</f>
        <v/>
      </c>
      <c r="C120" s="77">
        <f t="shared" si="6"/>
        <v>0</v>
      </c>
      <c r="D120" s="77">
        <f t="shared" si="7"/>
        <v>0</v>
      </c>
      <c r="E120" s="77">
        <f t="shared" si="8"/>
        <v>0</v>
      </c>
      <c r="F120" s="81">
        <f>SUMIF('1月'!$C$4:$C$10000,$B120,'1月'!$J$4:$J$10000)</f>
        <v>0</v>
      </c>
      <c r="G120" s="79">
        <f>SUMPRODUCT((借支明细表!$F$3:$F$10000=$B120)*(借支明细表!$D$3:$D$10000=F$2)*借支明细表!$H$3:$H$10000)</f>
        <v>0</v>
      </c>
      <c r="H120" s="80">
        <f>SUMIF('1月'!$C$4:$C$10000,$B120,'1月'!$L$4:$L$10000)</f>
        <v>0</v>
      </c>
      <c r="I120" s="81">
        <f>SUMIF('2月'!$C$4:$C$10000,$B120,'2月'!$J$4:$J$10000)</f>
        <v>0</v>
      </c>
      <c r="J120" s="79">
        <f>SUMPRODUCT((借支明细表!$F$3:$F$10000=$B120)*(借支明细表!$D$3:$D$10000=I$2)*借支明细表!$H$3:$H$10000)</f>
        <v>0</v>
      </c>
      <c r="K120" s="80">
        <f>SUMIF('2月'!$C$4:$C$10000,$B120,'2月'!$L$4:$L$10000)</f>
        <v>0</v>
      </c>
      <c r="L120" s="81">
        <f>SUMIF('3月'!$C$4:$C$10000,$B120,'3月'!$J$4:$J$10000)</f>
        <v>0</v>
      </c>
      <c r="M120" s="79">
        <f>SUMPRODUCT((借支明细表!$F$3:$F$10000=$B120)*(借支明细表!$D$3:$D$10000=L$2)*借支明细表!$H$3:$H$10000)</f>
        <v>0</v>
      </c>
      <c r="N120" s="80">
        <f>SUMIF('3月'!$C$4:$C$10000,$B120,'3月'!$L$4:$L$10000)</f>
        <v>0</v>
      </c>
      <c r="O120" s="81">
        <f>SUMIF('4月'!$C$4:$C$10000,$B120,'4月'!$J$4:$J$10000)</f>
        <v>0</v>
      </c>
      <c r="P120" s="79">
        <f>SUMPRODUCT((借支明细表!$F$3:$F$10000=$B120)*(借支明细表!$D$3:$D$10000=O$2)*借支明细表!$H$3:$H$10000)</f>
        <v>0</v>
      </c>
      <c r="Q120" s="80">
        <f>SUMIF('4月'!$C$4:$C$10000,$B120,'4月'!$L$4:$L$10000)</f>
        <v>0</v>
      </c>
      <c r="R120" s="81">
        <f>SUMIF('5月'!$C$4:$C$10000,$B120,'5月'!$J$4:$J$10000)</f>
        <v>0</v>
      </c>
      <c r="S120" s="79">
        <f>SUMPRODUCT((借支明细表!$F$3:$F$10000=$B120)*(借支明细表!$D$3:$D$10000=R$2)*借支明细表!$H$3:$H$10000)</f>
        <v>0</v>
      </c>
      <c r="T120" s="80">
        <f>SUMIF('5月'!$C$4:$C$10000,$B120,'5月'!$L$4:$L$10000)</f>
        <v>0</v>
      </c>
      <c r="U120" s="81">
        <f>SUMIF('6月'!$C$4:$C$10000,$B120,'6月'!$J$4:$J$10000)</f>
        <v>0</v>
      </c>
      <c r="V120" s="79">
        <f>SUMPRODUCT((借支明细表!$F$3:$F$10000=$B120)*(借支明细表!$D$3:$D$10000=U$2)*借支明细表!$H$3:$H$10000)</f>
        <v>0</v>
      </c>
      <c r="W120" s="80">
        <f>SUMIF('6月'!$C$4:$C$10000,$B120,'6月'!$L$4:$L$10000)</f>
        <v>0</v>
      </c>
      <c r="X120" s="81">
        <f>SUMIF('7月'!$C$4:$C$10000,$B120,'7月'!$J$4:$J$10000)</f>
        <v>0</v>
      </c>
      <c r="Y120" s="79">
        <f>SUMPRODUCT((借支明细表!$F$3:$F$10000=$B120)*(借支明细表!$D$3:$D$10000=X$2)*借支明细表!$H$3:$H$10000)</f>
        <v>0</v>
      </c>
      <c r="Z120" s="80">
        <f>SUMIF('7月'!$C$4:$C$10000,$B120,'7月'!$L$4:$L$10000)</f>
        <v>0</v>
      </c>
      <c r="AA120" s="81">
        <f>SUMIF('8月'!$C$4:$C$10000,$B120,'8月'!$J$4:$J$10000)</f>
        <v>0</v>
      </c>
      <c r="AB120" s="79">
        <f>SUMPRODUCT((借支明细表!$F$3:$F$10000=$B120)*(借支明细表!$D$3:$D$10000=AA$2)*借支明细表!$H$3:$H$10000)</f>
        <v>0</v>
      </c>
      <c r="AC120" s="80">
        <f>SUMIF('8月'!$C$4:$C$10000,$B120,'8月'!$L$4:$L$10000)</f>
        <v>0</v>
      </c>
      <c r="AD120" s="81">
        <f>SUMIF('9月'!$C$4:$C$10000,$B120,'9月'!$J$4:$J$10000)</f>
        <v>0</v>
      </c>
      <c r="AE120" s="79">
        <f>SUMPRODUCT((借支明细表!$F$3:$F$10000=$B120)*(借支明细表!$D$3:$D$10000=AD$2)*借支明细表!$H$3:$H$10000)</f>
        <v>0</v>
      </c>
      <c r="AF120" s="80">
        <f>SUMIF('9月'!$C$4:$C$10000,$B120,'9月'!$L$4:$L$10000)</f>
        <v>0</v>
      </c>
      <c r="AG120" s="81">
        <f>SUMIF('10月'!$C$4:$C$10000,$B120,'10月'!$J$4:$J$10000)</f>
        <v>0</v>
      </c>
      <c r="AH120" s="79">
        <f>SUMPRODUCT((借支明细表!$F$3:$F$10000=$B120)*(借支明细表!$D$3:$D$10000=AG$2)*借支明细表!$H$3:$H$10000)</f>
        <v>0</v>
      </c>
      <c r="AI120" s="80">
        <f>SUMIF('10月'!$C$4:$C$10000,$B120,'10月'!$L$4:$L$10000)</f>
        <v>0</v>
      </c>
      <c r="AJ120" s="81">
        <f>SUMIF('11月'!$C$4:$C$10000,$B120,'11月'!$J$4:$J$10000)</f>
        <v>0</v>
      </c>
      <c r="AK120" s="79">
        <f>SUMPRODUCT((借支明细表!$F$3:$F$10000=$B120)*(借支明细表!$D$3:$D$10000=AJ$2)*借支明细表!$H$3:$H$10000)</f>
        <v>0</v>
      </c>
      <c r="AL120" s="80">
        <f>SUMIF('11月'!$C$4:$C$10000,$B120,'11月'!$L$4:$L$10000)</f>
        <v>0</v>
      </c>
      <c r="AM120" s="81">
        <f>SUMIF('12月'!$C$4:$C$10000,$B120,'12月'!$J$4:$J$10000)</f>
        <v>0</v>
      </c>
      <c r="AN120" s="79">
        <f>SUMPRODUCT((借支明细表!$F$3:$F$10000=$B120)*(借支明细表!$D$3:$D$10000=AM$2)*借支明细表!$H$3:$H$10000)</f>
        <v>0</v>
      </c>
      <c r="AO120" s="80">
        <f>SUMIF('12月'!$C$4:$C$10000,$B120,'12月'!$L$4:$L$10000)</f>
        <v>0</v>
      </c>
    </row>
    <row r="121" customHeight="1" spans="1:41">
      <c r="A121" s="37"/>
      <c r="B121" s="76" t="str">
        <f>IF(员工信息表!B120="","",员工信息表!B120)</f>
        <v/>
      </c>
      <c r="C121" s="77">
        <f t="shared" si="6"/>
        <v>0</v>
      </c>
      <c r="D121" s="77">
        <f t="shared" si="7"/>
        <v>0</v>
      </c>
      <c r="E121" s="77">
        <f t="shared" si="8"/>
        <v>0</v>
      </c>
      <c r="F121" s="81">
        <f>SUMIF('1月'!$C$4:$C$10000,$B121,'1月'!$J$4:$J$10000)</f>
        <v>0</v>
      </c>
      <c r="G121" s="79">
        <f>SUMPRODUCT((借支明细表!$F$3:$F$10000=$B121)*(借支明细表!$D$3:$D$10000=F$2)*借支明细表!$H$3:$H$10000)</f>
        <v>0</v>
      </c>
      <c r="H121" s="80">
        <f>SUMIF('1月'!$C$4:$C$10000,$B121,'1月'!$L$4:$L$10000)</f>
        <v>0</v>
      </c>
      <c r="I121" s="81">
        <f>SUMIF('2月'!$C$4:$C$10000,$B121,'2月'!$J$4:$J$10000)</f>
        <v>0</v>
      </c>
      <c r="J121" s="79">
        <f>SUMPRODUCT((借支明细表!$F$3:$F$10000=$B121)*(借支明细表!$D$3:$D$10000=I$2)*借支明细表!$H$3:$H$10000)</f>
        <v>0</v>
      </c>
      <c r="K121" s="80">
        <f>SUMIF('2月'!$C$4:$C$10000,$B121,'2月'!$L$4:$L$10000)</f>
        <v>0</v>
      </c>
      <c r="L121" s="81">
        <f>SUMIF('3月'!$C$4:$C$10000,$B121,'3月'!$J$4:$J$10000)</f>
        <v>0</v>
      </c>
      <c r="M121" s="79">
        <f>SUMPRODUCT((借支明细表!$F$3:$F$10000=$B121)*(借支明细表!$D$3:$D$10000=L$2)*借支明细表!$H$3:$H$10000)</f>
        <v>0</v>
      </c>
      <c r="N121" s="80">
        <f>SUMIF('3月'!$C$4:$C$10000,$B121,'3月'!$L$4:$L$10000)</f>
        <v>0</v>
      </c>
      <c r="O121" s="81">
        <f>SUMIF('4月'!$C$4:$C$10000,$B121,'4月'!$J$4:$J$10000)</f>
        <v>0</v>
      </c>
      <c r="P121" s="79">
        <f>SUMPRODUCT((借支明细表!$F$3:$F$10000=$B121)*(借支明细表!$D$3:$D$10000=O$2)*借支明细表!$H$3:$H$10000)</f>
        <v>0</v>
      </c>
      <c r="Q121" s="80">
        <f>SUMIF('4月'!$C$4:$C$10000,$B121,'4月'!$L$4:$L$10000)</f>
        <v>0</v>
      </c>
      <c r="R121" s="81">
        <f>SUMIF('5月'!$C$4:$C$10000,$B121,'5月'!$J$4:$J$10000)</f>
        <v>0</v>
      </c>
      <c r="S121" s="79">
        <f>SUMPRODUCT((借支明细表!$F$3:$F$10000=$B121)*(借支明细表!$D$3:$D$10000=R$2)*借支明细表!$H$3:$H$10000)</f>
        <v>0</v>
      </c>
      <c r="T121" s="80">
        <f>SUMIF('5月'!$C$4:$C$10000,$B121,'5月'!$L$4:$L$10000)</f>
        <v>0</v>
      </c>
      <c r="U121" s="81">
        <f>SUMIF('6月'!$C$4:$C$10000,$B121,'6月'!$J$4:$J$10000)</f>
        <v>0</v>
      </c>
      <c r="V121" s="79">
        <f>SUMPRODUCT((借支明细表!$F$3:$F$10000=$B121)*(借支明细表!$D$3:$D$10000=U$2)*借支明细表!$H$3:$H$10000)</f>
        <v>0</v>
      </c>
      <c r="W121" s="80">
        <f>SUMIF('6月'!$C$4:$C$10000,$B121,'6月'!$L$4:$L$10000)</f>
        <v>0</v>
      </c>
      <c r="X121" s="81">
        <f>SUMIF('7月'!$C$4:$C$10000,$B121,'7月'!$J$4:$J$10000)</f>
        <v>0</v>
      </c>
      <c r="Y121" s="79">
        <f>SUMPRODUCT((借支明细表!$F$3:$F$10000=$B121)*(借支明细表!$D$3:$D$10000=X$2)*借支明细表!$H$3:$H$10000)</f>
        <v>0</v>
      </c>
      <c r="Z121" s="80">
        <f>SUMIF('7月'!$C$4:$C$10000,$B121,'7月'!$L$4:$L$10000)</f>
        <v>0</v>
      </c>
      <c r="AA121" s="81">
        <f>SUMIF('8月'!$C$4:$C$10000,$B121,'8月'!$J$4:$J$10000)</f>
        <v>0</v>
      </c>
      <c r="AB121" s="79">
        <f>SUMPRODUCT((借支明细表!$F$3:$F$10000=$B121)*(借支明细表!$D$3:$D$10000=AA$2)*借支明细表!$H$3:$H$10000)</f>
        <v>0</v>
      </c>
      <c r="AC121" s="80">
        <f>SUMIF('8月'!$C$4:$C$10000,$B121,'8月'!$L$4:$L$10000)</f>
        <v>0</v>
      </c>
      <c r="AD121" s="81">
        <f>SUMIF('9月'!$C$4:$C$10000,$B121,'9月'!$J$4:$J$10000)</f>
        <v>0</v>
      </c>
      <c r="AE121" s="79">
        <f>SUMPRODUCT((借支明细表!$F$3:$F$10000=$B121)*(借支明细表!$D$3:$D$10000=AD$2)*借支明细表!$H$3:$H$10000)</f>
        <v>0</v>
      </c>
      <c r="AF121" s="80">
        <f>SUMIF('9月'!$C$4:$C$10000,$B121,'9月'!$L$4:$L$10000)</f>
        <v>0</v>
      </c>
      <c r="AG121" s="81">
        <f>SUMIF('10月'!$C$4:$C$10000,$B121,'10月'!$J$4:$J$10000)</f>
        <v>0</v>
      </c>
      <c r="AH121" s="79">
        <f>SUMPRODUCT((借支明细表!$F$3:$F$10000=$B121)*(借支明细表!$D$3:$D$10000=AG$2)*借支明细表!$H$3:$H$10000)</f>
        <v>0</v>
      </c>
      <c r="AI121" s="80">
        <f>SUMIF('10月'!$C$4:$C$10000,$B121,'10月'!$L$4:$L$10000)</f>
        <v>0</v>
      </c>
      <c r="AJ121" s="81">
        <f>SUMIF('11月'!$C$4:$C$10000,$B121,'11月'!$J$4:$J$10000)</f>
        <v>0</v>
      </c>
      <c r="AK121" s="79">
        <f>SUMPRODUCT((借支明细表!$F$3:$F$10000=$B121)*(借支明细表!$D$3:$D$10000=AJ$2)*借支明细表!$H$3:$H$10000)</f>
        <v>0</v>
      </c>
      <c r="AL121" s="80">
        <f>SUMIF('11月'!$C$4:$C$10000,$B121,'11月'!$L$4:$L$10000)</f>
        <v>0</v>
      </c>
      <c r="AM121" s="81">
        <f>SUMIF('12月'!$C$4:$C$10000,$B121,'12月'!$J$4:$J$10000)</f>
        <v>0</v>
      </c>
      <c r="AN121" s="79">
        <f>SUMPRODUCT((借支明细表!$F$3:$F$10000=$B121)*(借支明细表!$D$3:$D$10000=AM$2)*借支明细表!$H$3:$H$10000)</f>
        <v>0</v>
      </c>
      <c r="AO121" s="80">
        <f>SUMIF('12月'!$C$4:$C$10000,$B121,'12月'!$L$4:$L$10000)</f>
        <v>0</v>
      </c>
    </row>
    <row r="122" customHeight="1" spans="1:41">
      <c r="A122" s="37"/>
      <c r="B122" s="76" t="str">
        <f>IF(员工信息表!B121="","",员工信息表!B121)</f>
        <v/>
      </c>
      <c r="C122" s="77">
        <f t="shared" si="6"/>
        <v>0</v>
      </c>
      <c r="D122" s="77">
        <f t="shared" si="7"/>
        <v>0</v>
      </c>
      <c r="E122" s="77">
        <f t="shared" si="8"/>
        <v>0</v>
      </c>
      <c r="F122" s="81">
        <f>SUMIF('1月'!$C$4:$C$10000,$B122,'1月'!$J$4:$J$10000)</f>
        <v>0</v>
      </c>
      <c r="G122" s="79">
        <f>SUMPRODUCT((借支明细表!$F$3:$F$10000=$B122)*(借支明细表!$D$3:$D$10000=F$2)*借支明细表!$H$3:$H$10000)</f>
        <v>0</v>
      </c>
      <c r="H122" s="80">
        <f>SUMIF('1月'!$C$4:$C$10000,$B122,'1月'!$L$4:$L$10000)</f>
        <v>0</v>
      </c>
      <c r="I122" s="81">
        <f>SUMIF('2月'!$C$4:$C$10000,$B122,'2月'!$J$4:$J$10000)</f>
        <v>0</v>
      </c>
      <c r="J122" s="79">
        <f>SUMPRODUCT((借支明细表!$F$3:$F$10000=$B122)*(借支明细表!$D$3:$D$10000=I$2)*借支明细表!$H$3:$H$10000)</f>
        <v>0</v>
      </c>
      <c r="K122" s="80">
        <f>SUMIF('2月'!$C$4:$C$10000,$B122,'2月'!$L$4:$L$10000)</f>
        <v>0</v>
      </c>
      <c r="L122" s="81">
        <f>SUMIF('3月'!$C$4:$C$10000,$B122,'3月'!$J$4:$J$10000)</f>
        <v>0</v>
      </c>
      <c r="M122" s="79">
        <f>SUMPRODUCT((借支明细表!$F$3:$F$10000=$B122)*(借支明细表!$D$3:$D$10000=L$2)*借支明细表!$H$3:$H$10000)</f>
        <v>0</v>
      </c>
      <c r="N122" s="80">
        <f>SUMIF('3月'!$C$4:$C$10000,$B122,'3月'!$L$4:$L$10000)</f>
        <v>0</v>
      </c>
      <c r="O122" s="81">
        <f>SUMIF('4月'!$C$4:$C$10000,$B122,'4月'!$J$4:$J$10000)</f>
        <v>0</v>
      </c>
      <c r="P122" s="79">
        <f>SUMPRODUCT((借支明细表!$F$3:$F$10000=$B122)*(借支明细表!$D$3:$D$10000=O$2)*借支明细表!$H$3:$H$10000)</f>
        <v>0</v>
      </c>
      <c r="Q122" s="80">
        <f>SUMIF('4月'!$C$4:$C$10000,$B122,'4月'!$L$4:$L$10000)</f>
        <v>0</v>
      </c>
      <c r="R122" s="81">
        <f>SUMIF('5月'!$C$4:$C$10000,$B122,'5月'!$J$4:$J$10000)</f>
        <v>0</v>
      </c>
      <c r="S122" s="79">
        <f>SUMPRODUCT((借支明细表!$F$3:$F$10000=$B122)*(借支明细表!$D$3:$D$10000=R$2)*借支明细表!$H$3:$H$10000)</f>
        <v>0</v>
      </c>
      <c r="T122" s="80">
        <f>SUMIF('5月'!$C$4:$C$10000,$B122,'5月'!$L$4:$L$10000)</f>
        <v>0</v>
      </c>
      <c r="U122" s="81">
        <f>SUMIF('6月'!$C$4:$C$10000,$B122,'6月'!$J$4:$J$10000)</f>
        <v>0</v>
      </c>
      <c r="V122" s="79">
        <f>SUMPRODUCT((借支明细表!$F$3:$F$10000=$B122)*(借支明细表!$D$3:$D$10000=U$2)*借支明细表!$H$3:$H$10000)</f>
        <v>0</v>
      </c>
      <c r="W122" s="80">
        <f>SUMIF('6月'!$C$4:$C$10000,$B122,'6月'!$L$4:$L$10000)</f>
        <v>0</v>
      </c>
      <c r="X122" s="81">
        <f>SUMIF('7月'!$C$4:$C$10000,$B122,'7月'!$J$4:$J$10000)</f>
        <v>0</v>
      </c>
      <c r="Y122" s="79">
        <f>SUMPRODUCT((借支明细表!$F$3:$F$10000=$B122)*(借支明细表!$D$3:$D$10000=X$2)*借支明细表!$H$3:$H$10000)</f>
        <v>0</v>
      </c>
      <c r="Z122" s="80">
        <f>SUMIF('7月'!$C$4:$C$10000,$B122,'7月'!$L$4:$L$10000)</f>
        <v>0</v>
      </c>
      <c r="AA122" s="81">
        <f>SUMIF('8月'!$C$4:$C$10000,$B122,'8月'!$J$4:$J$10000)</f>
        <v>0</v>
      </c>
      <c r="AB122" s="79">
        <f>SUMPRODUCT((借支明细表!$F$3:$F$10000=$B122)*(借支明细表!$D$3:$D$10000=AA$2)*借支明细表!$H$3:$H$10000)</f>
        <v>0</v>
      </c>
      <c r="AC122" s="80">
        <f>SUMIF('8月'!$C$4:$C$10000,$B122,'8月'!$L$4:$L$10000)</f>
        <v>0</v>
      </c>
      <c r="AD122" s="81">
        <f>SUMIF('9月'!$C$4:$C$10000,$B122,'9月'!$J$4:$J$10000)</f>
        <v>0</v>
      </c>
      <c r="AE122" s="79">
        <f>SUMPRODUCT((借支明细表!$F$3:$F$10000=$B122)*(借支明细表!$D$3:$D$10000=AD$2)*借支明细表!$H$3:$H$10000)</f>
        <v>0</v>
      </c>
      <c r="AF122" s="80">
        <f>SUMIF('9月'!$C$4:$C$10000,$B122,'9月'!$L$4:$L$10000)</f>
        <v>0</v>
      </c>
      <c r="AG122" s="81">
        <f>SUMIF('10月'!$C$4:$C$10000,$B122,'10月'!$J$4:$J$10000)</f>
        <v>0</v>
      </c>
      <c r="AH122" s="79">
        <f>SUMPRODUCT((借支明细表!$F$3:$F$10000=$B122)*(借支明细表!$D$3:$D$10000=AG$2)*借支明细表!$H$3:$H$10000)</f>
        <v>0</v>
      </c>
      <c r="AI122" s="80">
        <f>SUMIF('10月'!$C$4:$C$10000,$B122,'10月'!$L$4:$L$10000)</f>
        <v>0</v>
      </c>
      <c r="AJ122" s="81">
        <f>SUMIF('11月'!$C$4:$C$10000,$B122,'11月'!$J$4:$J$10000)</f>
        <v>0</v>
      </c>
      <c r="AK122" s="79">
        <f>SUMPRODUCT((借支明细表!$F$3:$F$10000=$B122)*(借支明细表!$D$3:$D$10000=AJ$2)*借支明细表!$H$3:$H$10000)</f>
        <v>0</v>
      </c>
      <c r="AL122" s="80">
        <f>SUMIF('11月'!$C$4:$C$10000,$B122,'11月'!$L$4:$L$10000)</f>
        <v>0</v>
      </c>
      <c r="AM122" s="81">
        <f>SUMIF('12月'!$C$4:$C$10000,$B122,'12月'!$J$4:$J$10000)</f>
        <v>0</v>
      </c>
      <c r="AN122" s="79">
        <f>SUMPRODUCT((借支明细表!$F$3:$F$10000=$B122)*(借支明细表!$D$3:$D$10000=AM$2)*借支明细表!$H$3:$H$10000)</f>
        <v>0</v>
      </c>
      <c r="AO122" s="80">
        <f>SUMIF('12月'!$C$4:$C$10000,$B122,'12月'!$L$4:$L$10000)</f>
        <v>0</v>
      </c>
    </row>
    <row r="123" customHeight="1" spans="1:41">
      <c r="A123" s="37"/>
      <c r="B123" s="76" t="str">
        <f>IF(员工信息表!B122="","",员工信息表!B122)</f>
        <v/>
      </c>
      <c r="C123" s="77">
        <f t="shared" si="6"/>
        <v>0</v>
      </c>
      <c r="D123" s="77">
        <f t="shared" si="7"/>
        <v>0</v>
      </c>
      <c r="E123" s="77">
        <f t="shared" si="8"/>
        <v>0</v>
      </c>
      <c r="F123" s="81">
        <f>SUMIF('1月'!$C$4:$C$10000,$B123,'1月'!$J$4:$J$10000)</f>
        <v>0</v>
      </c>
      <c r="G123" s="79">
        <f>SUMPRODUCT((借支明细表!$F$3:$F$10000=$B123)*(借支明细表!$D$3:$D$10000=F$2)*借支明细表!$H$3:$H$10000)</f>
        <v>0</v>
      </c>
      <c r="H123" s="80">
        <f>SUMIF('1月'!$C$4:$C$10000,$B123,'1月'!$L$4:$L$10000)</f>
        <v>0</v>
      </c>
      <c r="I123" s="81">
        <f>SUMIF('2月'!$C$4:$C$10000,$B123,'2月'!$J$4:$J$10000)</f>
        <v>0</v>
      </c>
      <c r="J123" s="79">
        <f>SUMPRODUCT((借支明细表!$F$3:$F$10000=$B123)*(借支明细表!$D$3:$D$10000=I$2)*借支明细表!$H$3:$H$10000)</f>
        <v>0</v>
      </c>
      <c r="K123" s="80">
        <f>SUMIF('2月'!$C$4:$C$10000,$B123,'2月'!$L$4:$L$10000)</f>
        <v>0</v>
      </c>
      <c r="L123" s="81">
        <f>SUMIF('3月'!$C$4:$C$10000,$B123,'3月'!$J$4:$J$10000)</f>
        <v>0</v>
      </c>
      <c r="M123" s="79">
        <f>SUMPRODUCT((借支明细表!$F$3:$F$10000=$B123)*(借支明细表!$D$3:$D$10000=L$2)*借支明细表!$H$3:$H$10000)</f>
        <v>0</v>
      </c>
      <c r="N123" s="80">
        <f>SUMIF('3月'!$C$4:$C$10000,$B123,'3月'!$L$4:$L$10000)</f>
        <v>0</v>
      </c>
      <c r="O123" s="81">
        <f>SUMIF('4月'!$C$4:$C$10000,$B123,'4月'!$J$4:$J$10000)</f>
        <v>0</v>
      </c>
      <c r="P123" s="79">
        <f>SUMPRODUCT((借支明细表!$F$3:$F$10000=$B123)*(借支明细表!$D$3:$D$10000=O$2)*借支明细表!$H$3:$H$10000)</f>
        <v>0</v>
      </c>
      <c r="Q123" s="80">
        <f>SUMIF('4月'!$C$4:$C$10000,$B123,'4月'!$L$4:$L$10000)</f>
        <v>0</v>
      </c>
      <c r="R123" s="81">
        <f>SUMIF('5月'!$C$4:$C$10000,$B123,'5月'!$J$4:$J$10000)</f>
        <v>0</v>
      </c>
      <c r="S123" s="79">
        <f>SUMPRODUCT((借支明细表!$F$3:$F$10000=$B123)*(借支明细表!$D$3:$D$10000=R$2)*借支明细表!$H$3:$H$10000)</f>
        <v>0</v>
      </c>
      <c r="T123" s="80">
        <f>SUMIF('5月'!$C$4:$C$10000,$B123,'5月'!$L$4:$L$10000)</f>
        <v>0</v>
      </c>
      <c r="U123" s="81">
        <f>SUMIF('6月'!$C$4:$C$10000,$B123,'6月'!$J$4:$J$10000)</f>
        <v>0</v>
      </c>
      <c r="V123" s="79">
        <f>SUMPRODUCT((借支明细表!$F$3:$F$10000=$B123)*(借支明细表!$D$3:$D$10000=U$2)*借支明细表!$H$3:$H$10000)</f>
        <v>0</v>
      </c>
      <c r="W123" s="80">
        <f>SUMIF('6月'!$C$4:$C$10000,$B123,'6月'!$L$4:$L$10000)</f>
        <v>0</v>
      </c>
      <c r="X123" s="81">
        <f>SUMIF('7月'!$C$4:$C$10000,$B123,'7月'!$J$4:$J$10000)</f>
        <v>0</v>
      </c>
      <c r="Y123" s="79">
        <f>SUMPRODUCT((借支明细表!$F$3:$F$10000=$B123)*(借支明细表!$D$3:$D$10000=X$2)*借支明细表!$H$3:$H$10000)</f>
        <v>0</v>
      </c>
      <c r="Z123" s="80">
        <f>SUMIF('7月'!$C$4:$C$10000,$B123,'7月'!$L$4:$L$10000)</f>
        <v>0</v>
      </c>
      <c r="AA123" s="81">
        <f>SUMIF('8月'!$C$4:$C$10000,$B123,'8月'!$J$4:$J$10000)</f>
        <v>0</v>
      </c>
      <c r="AB123" s="79">
        <f>SUMPRODUCT((借支明细表!$F$3:$F$10000=$B123)*(借支明细表!$D$3:$D$10000=AA$2)*借支明细表!$H$3:$H$10000)</f>
        <v>0</v>
      </c>
      <c r="AC123" s="80">
        <f>SUMIF('8月'!$C$4:$C$10000,$B123,'8月'!$L$4:$L$10000)</f>
        <v>0</v>
      </c>
      <c r="AD123" s="81">
        <f>SUMIF('9月'!$C$4:$C$10000,$B123,'9月'!$J$4:$J$10000)</f>
        <v>0</v>
      </c>
      <c r="AE123" s="79">
        <f>SUMPRODUCT((借支明细表!$F$3:$F$10000=$B123)*(借支明细表!$D$3:$D$10000=AD$2)*借支明细表!$H$3:$H$10000)</f>
        <v>0</v>
      </c>
      <c r="AF123" s="80">
        <f>SUMIF('9月'!$C$4:$C$10000,$B123,'9月'!$L$4:$L$10000)</f>
        <v>0</v>
      </c>
      <c r="AG123" s="81">
        <f>SUMIF('10月'!$C$4:$C$10000,$B123,'10月'!$J$4:$J$10000)</f>
        <v>0</v>
      </c>
      <c r="AH123" s="79">
        <f>SUMPRODUCT((借支明细表!$F$3:$F$10000=$B123)*(借支明细表!$D$3:$D$10000=AG$2)*借支明细表!$H$3:$H$10000)</f>
        <v>0</v>
      </c>
      <c r="AI123" s="80">
        <f>SUMIF('10月'!$C$4:$C$10000,$B123,'10月'!$L$4:$L$10000)</f>
        <v>0</v>
      </c>
      <c r="AJ123" s="81">
        <f>SUMIF('11月'!$C$4:$C$10000,$B123,'11月'!$J$4:$J$10000)</f>
        <v>0</v>
      </c>
      <c r="AK123" s="79">
        <f>SUMPRODUCT((借支明细表!$F$3:$F$10000=$B123)*(借支明细表!$D$3:$D$10000=AJ$2)*借支明细表!$H$3:$H$10000)</f>
        <v>0</v>
      </c>
      <c r="AL123" s="80">
        <f>SUMIF('11月'!$C$4:$C$10000,$B123,'11月'!$L$4:$L$10000)</f>
        <v>0</v>
      </c>
      <c r="AM123" s="81">
        <f>SUMIF('12月'!$C$4:$C$10000,$B123,'12月'!$J$4:$J$10000)</f>
        <v>0</v>
      </c>
      <c r="AN123" s="79">
        <f>SUMPRODUCT((借支明细表!$F$3:$F$10000=$B123)*(借支明细表!$D$3:$D$10000=AM$2)*借支明细表!$H$3:$H$10000)</f>
        <v>0</v>
      </c>
      <c r="AO123" s="80">
        <f>SUMIF('12月'!$C$4:$C$10000,$B123,'12月'!$L$4:$L$10000)</f>
        <v>0</v>
      </c>
    </row>
    <row r="124" customHeight="1" spans="1:41">
      <c r="A124" s="37"/>
      <c r="B124" s="76" t="str">
        <f>IF(员工信息表!B123="","",员工信息表!B123)</f>
        <v/>
      </c>
      <c r="C124" s="77">
        <f t="shared" si="6"/>
        <v>0</v>
      </c>
      <c r="D124" s="77">
        <f t="shared" si="7"/>
        <v>0</v>
      </c>
      <c r="E124" s="77">
        <f t="shared" si="8"/>
        <v>0</v>
      </c>
      <c r="F124" s="81">
        <f>SUMIF('1月'!$C$4:$C$10000,$B124,'1月'!$J$4:$J$10000)</f>
        <v>0</v>
      </c>
      <c r="G124" s="79">
        <f>SUMPRODUCT((借支明细表!$F$3:$F$10000=$B124)*(借支明细表!$D$3:$D$10000=F$2)*借支明细表!$H$3:$H$10000)</f>
        <v>0</v>
      </c>
      <c r="H124" s="80">
        <f>SUMIF('1月'!$C$4:$C$10000,$B124,'1月'!$L$4:$L$10000)</f>
        <v>0</v>
      </c>
      <c r="I124" s="81">
        <f>SUMIF('2月'!$C$4:$C$10000,$B124,'2月'!$J$4:$J$10000)</f>
        <v>0</v>
      </c>
      <c r="J124" s="79">
        <f>SUMPRODUCT((借支明细表!$F$3:$F$10000=$B124)*(借支明细表!$D$3:$D$10000=I$2)*借支明细表!$H$3:$H$10000)</f>
        <v>0</v>
      </c>
      <c r="K124" s="80">
        <f>SUMIF('2月'!$C$4:$C$10000,$B124,'2月'!$L$4:$L$10000)</f>
        <v>0</v>
      </c>
      <c r="L124" s="81">
        <f>SUMIF('3月'!$C$4:$C$10000,$B124,'3月'!$J$4:$J$10000)</f>
        <v>0</v>
      </c>
      <c r="M124" s="79">
        <f>SUMPRODUCT((借支明细表!$F$3:$F$10000=$B124)*(借支明细表!$D$3:$D$10000=L$2)*借支明细表!$H$3:$H$10000)</f>
        <v>0</v>
      </c>
      <c r="N124" s="80">
        <f>SUMIF('3月'!$C$4:$C$10000,$B124,'3月'!$L$4:$L$10000)</f>
        <v>0</v>
      </c>
      <c r="O124" s="81">
        <f>SUMIF('4月'!$C$4:$C$10000,$B124,'4月'!$J$4:$J$10000)</f>
        <v>0</v>
      </c>
      <c r="P124" s="79">
        <f>SUMPRODUCT((借支明细表!$F$3:$F$10000=$B124)*(借支明细表!$D$3:$D$10000=O$2)*借支明细表!$H$3:$H$10000)</f>
        <v>0</v>
      </c>
      <c r="Q124" s="80">
        <f>SUMIF('4月'!$C$4:$C$10000,$B124,'4月'!$L$4:$L$10000)</f>
        <v>0</v>
      </c>
      <c r="R124" s="81">
        <f>SUMIF('5月'!$C$4:$C$10000,$B124,'5月'!$J$4:$J$10000)</f>
        <v>0</v>
      </c>
      <c r="S124" s="79">
        <f>SUMPRODUCT((借支明细表!$F$3:$F$10000=$B124)*(借支明细表!$D$3:$D$10000=R$2)*借支明细表!$H$3:$H$10000)</f>
        <v>0</v>
      </c>
      <c r="T124" s="80">
        <f>SUMIF('5月'!$C$4:$C$10000,$B124,'5月'!$L$4:$L$10000)</f>
        <v>0</v>
      </c>
      <c r="U124" s="81">
        <f>SUMIF('6月'!$C$4:$C$10000,$B124,'6月'!$J$4:$J$10000)</f>
        <v>0</v>
      </c>
      <c r="V124" s="79">
        <f>SUMPRODUCT((借支明细表!$F$3:$F$10000=$B124)*(借支明细表!$D$3:$D$10000=U$2)*借支明细表!$H$3:$H$10000)</f>
        <v>0</v>
      </c>
      <c r="W124" s="80">
        <f>SUMIF('6月'!$C$4:$C$10000,$B124,'6月'!$L$4:$L$10000)</f>
        <v>0</v>
      </c>
      <c r="X124" s="81">
        <f>SUMIF('7月'!$C$4:$C$10000,$B124,'7月'!$J$4:$J$10000)</f>
        <v>0</v>
      </c>
      <c r="Y124" s="79">
        <f>SUMPRODUCT((借支明细表!$F$3:$F$10000=$B124)*(借支明细表!$D$3:$D$10000=X$2)*借支明细表!$H$3:$H$10000)</f>
        <v>0</v>
      </c>
      <c r="Z124" s="80">
        <f>SUMIF('7月'!$C$4:$C$10000,$B124,'7月'!$L$4:$L$10000)</f>
        <v>0</v>
      </c>
      <c r="AA124" s="81">
        <f>SUMIF('8月'!$C$4:$C$10000,$B124,'8月'!$J$4:$J$10000)</f>
        <v>0</v>
      </c>
      <c r="AB124" s="79">
        <f>SUMPRODUCT((借支明细表!$F$3:$F$10000=$B124)*(借支明细表!$D$3:$D$10000=AA$2)*借支明细表!$H$3:$H$10000)</f>
        <v>0</v>
      </c>
      <c r="AC124" s="80">
        <f>SUMIF('8月'!$C$4:$C$10000,$B124,'8月'!$L$4:$L$10000)</f>
        <v>0</v>
      </c>
      <c r="AD124" s="81">
        <f>SUMIF('9月'!$C$4:$C$10000,$B124,'9月'!$J$4:$J$10000)</f>
        <v>0</v>
      </c>
      <c r="AE124" s="79">
        <f>SUMPRODUCT((借支明细表!$F$3:$F$10000=$B124)*(借支明细表!$D$3:$D$10000=AD$2)*借支明细表!$H$3:$H$10000)</f>
        <v>0</v>
      </c>
      <c r="AF124" s="80">
        <f>SUMIF('9月'!$C$4:$C$10000,$B124,'9月'!$L$4:$L$10000)</f>
        <v>0</v>
      </c>
      <c r="AG124" s="81">
        <f>SUMIF('10月'!$C$4:$C$10000,$B124,'10月'!$J$4:$J$10000)</f>
        <v>0</v>
      </c>
      <c r="AH124" s="79">
        <f>SUMPRODUCT((借支明细表!$F$3:$F$10000=$B124)*(借支明细表!$D$3:$D$10000=AG$2)*借支明细表!$H$3:$H$10000)</f>
        <v>0</v>
      </c>
      <c r="AI124" s="80">
        <f>SUMIF('10月'!$C$4:$C$10000,$B124,'10月'!$L$4:$L$10000)</f>
        <v>0</v>
      </c>
      <c r="AJ124" s="81">
        <f>SUMIF('11月'!$C$4:$C$10000,$B124,'11月'!$J$4:$J$10000)</f>
        <v>0</v>
      </c>
      <c r="AK124" s="79">
        <f>SUMPRODUCT((借支明细表!$F$3:$F$10000=$B124)*(借支明细表!$D$3:$D$10000=AJ$2)*借支明细表!$H$3:$H$10000)</f>
        <v>0</v>
      </c>
      <c r="AL124" s="80">
        <f>SUMIF('11月'!$C$4:$C$10000,$B124,'11月'!$L$4:$L$10000)</f>
        <v>0</v>
      </c>
      <c r="AM124" s="81">
        <f>SUMIF('12月'!$C$4:$C$10000,$B124,'12月'!$J$4:$J$10000)</f>
        <v>0</v>
      </c>
      <c r="AN124" s="79">
        <f>SUMPRODUCT((借支明细表!$F$3:$F$10000=$B124)*(借支明细表!$D$3:$D$10000=AM$2)*借支明细表!$H$3:$H$10000)</f>
        <v>0</v>
      </c>
      <c r="AO124" s="80">
        <f>SUMIF('12月'!$C$4:$C$10000,$B124,'12月'!$L$4:$L$10000)</f>
        <v>0</v>
      </c>
    </row>
    <row r="125" customHeight="1" spans="1:41">
      <c r="A125" s="37"/>
      <c r="B125" s="76" t="str">
        <f>IF(员工信息表!B124="","",员工信息表!B124)</f>
        <v/>
      </c>
      <c r="C125" s="77">
        <f t="shared" si="6"/>
        <v>0</v>
      </c>
      <c r="D125" s="77">
        <f t="shared" si="7"/>
        <v>0</v>
      </c>
      <c r="E125" s="77">
        <f t="shared" si="8"/>
        <v>0</v>
      </c>
      <c r="F125" s="81">
        <f>SUMIF('1月'!$C$4:$C$10000,$B125,'1月'!$J$4:$J$10000)</f>
        <v>0</v>
      </c>
      <c r="G125" s="79">
        <f>SUMPRODUCT((借支明细表!$F$3:$F$10000=$B125)*(借支明细表!$D$3:$D$10000=F$2)*借支明细表!$H$3:$H$10000)</f>
        <v>0</v>
      </c>
      <c r="H125" s="80">
        <f>SUMIF('1月'!$C$4:$C$10000,$B125,'1月'!$L$4:$L$10000)</f>
        <v>0</v>
      </c>
      <c r="I125" s="81">
        <f>SUMIF('2月'!$C$4:$C$10000,$B125,'2月'!$J$4:$J$10000)</f>
        <v>0</v>
      </c>
      <c r="J125" s="79">
        <f>SUMPRODUCT((借支明细表!$F$3:$F$10000=$B125)*(借支明细表!$D$3:$D$10000=I$2)*借支明细表!$H$3:$H$10000)</f>
        <v>0</v>
      </c>
      <c r="K125" s="80">
        <f>SUMIF('2月'!$C$4:$C$10000,$B125,'2月'!$L$4:$L$10000)</f>
        <v>0</v>
      </c>
      <c r="L125" s="81">
        <f>SUMIF('3月'!$C$4:$C$10000,$B125,'3月'!$J$4:$J$10000)</f>
        <v>0</v>
      </c>
      <c r="M125" s="79">
        <f>SUMPRODUCT((借支明细表!$F$3:$F$10000=$B125)*(借支明细表!$D$3:$D$10000=L$2)*借支明细表!$H$3:$H$10000)</f>
        <v>0</v>
      </c>
      <c r="N125" s="80">
        <f>SUMIF('3月'!$C$4:$C$10000,$B125,'3月'!$L$4:$L$10000)</f>
        <v>0</v>
      </c>
      <c r="O125" s="81">
        <f>SUMIF('4月'!$C$4:$C$10000,$B125,'4月'!$J$4:$J$10000)</f>
        <v>0</v>
      </c>
      <c r="P125" s="79">
        <f>SUMPRODUCT((借支明细表!$F$3:$F$10000=$B125)*(借支明细表!$D$3:$D$10000=O$2)*借支明细表!$H$3:$H$10000)</f>
        <v>0</v>
      </c>
      <c r="Q125" s="80">
        <f>SUMIF('4月'!$C$4:$C$10000,$B125,'4月'!$L$4:$L$10000)</f>
        <v>0</v>
      </c>
      <c r="R125" s="81">
        <f>SUMIF('5月'!$C$4:$C$10000,$B125,'5月'!$J$4:$J$10000)</f>
        <v>0</v>
      </c>
      <c r="S125" s="79">
        <f>SUMPRODUCT((借支明细表!$F$3:$F$10000=$B125)*(借支明细表!$D$3:$D$10000=R$2)*借支明细表!$H$3:$H$10000)</f>
        <v>0</v>
      </c>
      <c r="T125" s="80">
        <f>SUMIF('5月'!$C$4:$C$10000,$B125,'5月'!$L$4:$L$10000)</f>
        <v>0</v>
      </c>
      <c r="U125" s="81">
        <f>SUMIF('6月'!$C$4:$C$10000,$B125,'6月'!$J$4:$J$10000)</f>
        <v>0</v>
      </c>
      <c r="V125" s="79">
        <f>SUMPRODUCT((借支明细表!$F$3:$F$10000=$B125)*(借支明细表!$D$3:$D$10000=U$2)*借支明细表!$H$3:$H$10000)</f>
        <v>0</v>
      </c>
      <c r="W125" s="80">
        <f>SUMIF('6月'!$C$4:$C$10000,$B125,'6月'!$L$4:$L$10000)</f>
        <v>0</v>
      </c>
      <c r="X125" s="81">
        <f>SUMIF('7月'!$C$4:$C$10000,$B125,'7月'!$J$4:$J$10000)</f>
        <v>0</v>
      </c>
      <c r="Y125" s="79">
        <f>SUMPRODUCT((借支明细表!$F$3:$F$10000=$B125)*(借支明细表!$D$3:$D$10000=X$2)*借支明细表!$H$3:$H$10000)</f>
        <v>0</v>
      </c>
      <c r="Z125" s="80">
        <f>SUMIF('7月'!$C$4:$C$10000,$B125,'7月'!$L$4:$L$10000)</f>
        <v>0</v>
      </c>
      <c r="AA125" s="81">
        <f>SUMIF('8月'!$C$4:$C$10000,$B125,'8月'!$J$4:$J$10000)</f>
        <v>0</v>
      </c>
      <c r="AB125" s="79">
        <f>SUMPRODUCT((借支明细表!$F$3:$F$10000=$B125)*(借支明细表!$D$3:$D$10000=AA$2)*借支明细表!$H$3:$H$10000)</f>
        <v>0</v>
      </c>
      <c r="AC125" s="80">
        <f>SUMIF('8月'!$C$4:$C$10000,$B125,'8月'!$L$4:$L$10000)</f>
        <v>0</v>
      </c>
      <c r="AD125" s="81">
        <f>SUMIF('9月'!$C$4:$C$10000,$B125,'9月'!$J$4:$J$10000)</f>
        <v>0</v>
      </c>
      <c r="AE125" s="79">
        <f>SUMPRODUCT((借支明细表!$F$3:$F$10000=$B125)*(借支明细表!$D$3:$D$10000=AD$2)*借支明细表!$H$3:$H$10000)</f>
        <v>0</v>
      </c>
      <c r="AF125" s="80">
        <f>SUMIF('9月'!$C$4:$C$10000,$B125,'9月'!$L$4:$L$10000)</f>
        <v>0</v>
      </c>
      <c r="AG125" s="81">
        <f>SUMIF('10月'!$C$4:$C$10000,$B125,'10月'!$J$4:$J$10000)</f>
        <v>0</v>
      </c>
      <c r="AH125" s="79">
        <f>SUMPRODUCT((借支明细表!$F$3:$F$10000=$B125)*(借支明细表!$D$3:$D$10000=AG$2)*借支明细表!$H$3:$H$10000)</f>
        <v>0</v>
      </c>
      <c r="AI125" s="80">
        <f>SUMIF('10月'!$C$4:$C$10000,$B125,'10月'!$L$4:$L$10000)</f>
        <v>0</v>
      </c>
      <c r="AJ125" s="81">
        <f>SUMIF('11月'!$C$4:$C$10000,$B125,'11月'!$J$4:$J$10000)</f>
        <v>0</v>
      </c>
      <c r="AK125" s="79">
        <f>SUMPRODUCT((借支明细表!$F$3:$F$10000=$B125)*(借支明细表!$D$3:$D$10000=AJ$2)*借支明细表!$H$3:$H$10000)</f>
        <v>0</v>
      </c>
      <c r="AL125" s="80">
        <f>SUMIF('11月'!$C$4:$C$10000,$B125,'11月'!$L$4:$L$10000)</f>
        <v>0</v>
      </c>
      <c r="AM125" s="81">
        <f>SUMIF('12月'!$C$4:$C$10000,$B125,'12月'!$J$4:$J$10000)</f>
        <v>0</v>
      </c>
      <c r="AN125" s="79">
        <f>SUMPRODUCT((借支明细表!$F$3:$F$10000=$B125)*(借支明细表!$D$3:$D$10000=AM$2)*借支明细表!$H$3:$H$10000)</f>
        <v>0</v>
      </c>
      <c r="AO125" s="80">
        <f>SUMIF('12月'!$C$4:$C$10000,$B125,'12月'!$L$4:$L$10000)</f>
        <v>0</v>
      </c>
    </row>
    <row r="126" customHeight="1" spans="1:41">
      <c r="A126" s="37"/>
      <c r="B126" s="76" t="str">
        <f>IF(员工信息表!B125="","",员工信息表!B125)</f>
        <v/>
      </c>
      <c r="C126" s="77">
        <f t="shared" si="6"/>
        <v>0</v>
      </c>
      <c r="D126" s="77">
        <f t="shared" si="7"/>
        <v>0</v>
      </c>
      <c r="E126" s="77">
        <f t="shared" si="8"/>
        <v>0</v>
      </c>
      <c r="F126" s="81">
        <f>SUMIF('1月'!$C$4:$C$10000,$B126,'1月'!$J$4:$J$10000)</f>
        <v>0</v>
      </c>
      <c r="G126" s="79">
        <f>SUMPRODUCT((借支明细表!$F$3:$F$10000=$B126)*(借支明细表!$D$3:$D$10000=F$2)*借支明细表!$H$3:$H$10000)</f>
        <v>0</v>
      </c>
      <c r="H126" s="80">
        <f>SUMIF('1月'!$C$4:$C$10000,$B126,'1月'!$L$4:$L$10000)</f>
        <v>0</v>
      </c>
      <c r="I126" s="81">
        <f>SUMIF('2月'!$C$4:$C$10000,$B126,'2月'!$J$4:$J$10000)</f>
        <v>0</v>
      </c>
      <c r="J126" s="79">
        <f>SUMPRODUCT((借支明细表!$F$3:$F$10000=$B126)*(借支明细表!$D$3:$D$10000=I$2)*借支明细表!$H$3:$H$10000)</f>
        <v>0</v>
      </c>
      <c r="K126" s="80">
        <f>SUMIF('2月'!$C$4:$C$10000,$B126,'2月'!$L$4:$L$10000)</f>
        <v>0</v>
      </c>
      <c r="L126" s="81">
        <f>SUMIF('3月'!$C$4:$C$10000,$B126,'3月'!$J$4:$J$10000)</f>
        <v>0</v>
      </c>
      <c r="M126" s="79">
        <f>SUMPRODUCT((借支明细表!$F$3:$F$10000=$B126)*(借支明细表!$D$3:$D$10000=L$2)*借支明细表!$H$3:$H$10000)</f>
        <v>0</v>
      </c>
      <c r="N126" s="80">
        <f>SUMIF('3月'!$C$4:$C$10000,$B126,'3月'!$L$4:$L$10000)</f>
        <v>0</v>
      </c>
      <c r="O126" s="81">
        <f>SUMIF('4月'!$C$4:$C$10000,$B126,'4月'!$J$4:$J$10000)</f>
        <v>0</v>
      </c>
      <c r="P126" s="79">
        <f>SUMPRODUCT((借支明细表!$F$3:$F$10000=$B126)*(借支明细表!$D$3:$D$10000=O$2)*借支明细表!$H$3:$H$10000)</f>
        <v>0</v>
      </c>
      <c r="Q126" s="80">
        <f>SUMIF('4月'!$C$4:$C$10000,$B126,'4月'!$L$4:$L$10000)</f>
        <v>0</v>
      </c>
      <c r="R126" s="81">
        <f>SUMIF('5月'!$C$4:$C$10000,$B126,'5月'!$J$4:$J$10000)</f>
        <v>0</v>
      </c>
      <c r="S126" s="79">
        <f>SUMPRODUCT((借支明细表!$F$3:$F$10000=$B126)*(借支明细表!$D$3:$D$10000=R$2)*借支明细表!$H$3:$H$10000)</f>
        <v>0</v>
      </c>
      <c r="T126" s="80">
        <f>SUMIF('5月'!$C$4:$C$10000,$B126,'5月'!$L$4:$L$10000)</f>
        <v>0</v>
      </c>
      <c r="U126" s="81">
        <f>SUMIF('6月'!$C$4:$C$10000,$B126,'6月'!$J$4:$J$10000)</f>
        <v>0</v>
      </c>
      <c r="V126" s="79">
        <f>SUMPRODUCT((借支明细表!$F$3:$F$10000=$B126)*(借支明细表!$D$3:$D$10000=U$2)*借支明细表!$H$3:$H$10000)</f>
        <v>0</v>
      </c>
      <c r="W126" s="80">
        <f>SUMIF('6月'!$C$4:$C$10000,$B126,'6月'!$L$4:$L$10000)</f>
        <v>0</v>
      </c>
      <c r="X126" s="81">
        <f>SUMIF('7月'!$C$4:$C$10000,$B126,'7月'!$J$4:$J$10000)</f>
        <v>0</v>
      </c>
      <c r="Y126" s="79">
        <f>SUMPRODUCT((借支明细表!$F$3:$F$10000=$B126)*(借支明细表!$D$3:$D$10000=X$2)*借支明细表!$H$3:$H$10000)</f>
        <v>0</v>
      </c>
      <c r="Z126" s="80">
        <f>SUMIF('7月'!$C$4:$C$10000,$B126,'7月'!$L$4:$L$10000)</f>
        <v>0</v>
      </c>
      <c r="AA126" s="81">
        <f>SUMIF('8月'!$C$4:$C$10000,$B126,'8月'!$J$4:$J$10000)</f>
        <v>0</v>
      </c>
      <c r="AB126" s="79">
        <f>SUMPRODUCT((借支明细表!$F$3:$F$10000=$B126)*(借支明细表!$D$3:$D$10000=AA$2)*借支明细表!$H$3:$H$10000)</f>
        <v>0</v>
      </c>
      <c r="AC126" s="80">
        <f>SUMIF('8月'!$C$4:$C$10000,$B126,'8月'!$L$4:$L$10000)</f>
        <v>0</v>
      </c>
      <c r="AD126" s="81">
        <f>SUMIF('9月'!$C$4:$C$10000,$B126,'9月'!$J$4:$J$10000)</f>
        <v>0</v>
      </c>
      <c r="AE126" s="79">
        <f>SUMPRODUCT((借支明细表!$F$3:$F$10000=$B126)*(借支明细表!$D$3:$D$10000=AD$2)*借支明细表!$H$3:$H$10000)</f>
        <v>0</v>
      </c>
      <c r="AF126" s="80">
        <f>SUMIF('9月'!$C$4:$C$10000,$B126,'9月'!$L$4:$L$10000)</f>
        <v>0</v>
      </c>
      <c r="AG126" s="81">
        <f>SUMIF('10月'!$C$4:$C$10000,$B126,'10月'!$J$4:$J$10000)</f>
        <v>0</v>
      </c>
      <c r="AH126" s="79">
        <f>SUMPRODUCT((借支明细表!$F$3:$F$10000=$B126)*(借支明细表!$D$3:$D$10000=AG$2)*借支明细表!$H$3:$H$10000)</f>
        <v>0</v>
      </c>
      <c r="AI126" s="80">
        <f>SUMIF('10月'!$C$4:$C$10000,$B126,'10月'!$L$4:$L$10000)</f>
        <v>0</v>
      </c>
      <c r="AJ126" s="81">
        <f>SUMIF('11月'!$C$4:$C$10000,$B126,'11月'!$J$4:$J$10000)</f>
        <v>0</v>
      </c>
      <c r="AK126" s="79">
        <f>SUMPRODUCT((借支明细表!$F$3:$F$10000=$B126)*(借支明细表!$D$3:$D$10000=AJ$2)*借支明细表!$H$3:$H$10000)</f>
        <v>0</v>
      </c>
      <c r="AL126" s="80">
        <f>SUMIF('11月'!$C$4:$C$10000,$B126,'11月'!$L$4:$L$10000)</f>
        <v>0</v>
      </c>
      <c r="AM126" s="81">
        <f>SUMIF('12月'!$C$4:$C$10000,$B126,'12月'!$J$4:$J$10000)</f>
        <v>0</v>
      </c>
      <c r="AN126" s="79">
        <f>SUMPRODUCT((借支明细表!$F$3:$F$10000=$B126)*(借支明细表!$D$3:$D$10000=AM$2)*借支明细表!$H$3:$H$10000)</f>
        <v>0</v>
      </c>
      <c r="AO126" s="80">
        <f>SUMIF('12月'!$C$4:$C$10000,$B126,'12月'!$L$4:$L$10000)</f>
        <v>0</v>
      </c>
    </row>
    <row r="127" customHeight="1" spans="1:41">
      <c r="A127" s="37"/>
      <c r="B127" s="76" t="str">
        <f>IF(员工信息表!B126="","",员工信息表!B126)</f>
        <v/>
      </c>
      <c r="C127" s="77">
        <f t="shared" si="6"/>
        <v>0</v>
      </c>
      <c r="D127" s="77">
        <f t="shared" si="7"/>
        <v>0</v>
      </c>
      <c r="E127" s="77">
        <f t="shared" si="8"/>
        <v>0</v>
      </c>
      <c r="F127" s="81">
        <f>SUMIF('1月'!$C$4:$C$10000,$B127,'1月'!$J$4:$J$10000)</f>
        <v>0</v>
      </c>
      <c r="G127" s="79">
        <f>SUMPRODUCT((借支明细表!$F$3:$F$10000=$B127)*(借支明细表!$D$3:$D$10000=F$2)*借支明细表!$H$3:$H$10000)</f>
        <v>0</v>
      </c>
      <c r="H127" s="80">
        <f>SUMIF('1月'!$C$4:$C$10000,$B127,'1月'!$L$4:$L$10000)</f>
        <v>0</v>
      </c>
      <c r="I127" s="81">
        <f>SUMIF('2月'!$C$4:$C$10000,$B127,'2月'!$J$4:$J$10000)</f>
        <v>0</v>
      </c>
      <c r="J127" s="79">
        <f>SUMPRODUCT((借支明细表!$F$3:$F$10000=$B127)*(借支明细表!$D$3:$D$10000=I$2)*借支明细表!$H$3:$H$10000)</f>
        <v>0</v>
      </c>
      <c r="K127" s="80">
        <f>SUMIF('2月'!$C$4:$C$10000,$B127,'2月'!$L$4:$L$10000)</f>
        <v>0</v>
      </c>
      <c r="L127" s="81">
        <f>SUMIF('3月'!$C$4:$C$10000,$B127,'3月'!$J$4:$J$10000)</f>
        <v>0</v>
      </c>
      <c r="M127" s="79">
        <f>SUMPRODUCT((借支明细表!$F$3:$F$10000=$B127)*(借支明细表!$D$3:$D$10000=L$2)*借支明细表!$H$3:$H$10000)</f>
        <v>0</v>
      </c>
      <c r="N127" s="80">
        <f>SUMIF('3月'!$C$4:$C$10000,$B127,'3月'!$L$4:$L$10000)</f>
        <v>0</v>
      </c>
      <c r="O127" s="81">
        <f>SUMIF('4月'!$C$4:$C$10000,$B127,'4月'!$J$4:$J$10000)</f>
        <v>0</v>
      </c>
      <c r="P127" s="79">
        <f>SUMPRODUCT((借支明细表!$F$3:$F$10000=$B127)*(借支明细表!$D$3:$D$10000=O$2)*借支明细表!$H$3:$H$10000)</f>
        <v>0</v>
      </c>
      <c r="Q127" s="80">
        <f>SUMIF('4月'!$C$4:$C$10000,$B127,'4月'!$L$4:$L$10000)</f>
        <v>0</v>
      </c>
      <c r="R127" s="81">
        <f>SUMIF('5月'!$C$4:$C$10000,$B127,'5月'!$J$4:$J$10000)</f>
        <v>0</v>
      </c>
      <c r="S127" s="79">
        <f>SUMPRODUCT((借支明细表!$F$3:$F$10000=$B127)*(借支明细表!$D$3:$D$10000=R$2)*借支明细表!$H$3:$H$10000)</f>
        <v>0</v>
      </c>
      <c r="T127" s="80">
        <f>SUMIF('5月'!$C$4:$C$10000,$B127,'5月'!$L$4:$L$10000)</f>
        <v>0</v>
      </c>
      <c r="U127" s="81">
        <f>SUMIF('6月'!$C$4:$C$10000,$B127,'6月'!$J$4:$J$10000)</f>
        <v>0</v>
      </c>
      <c r="V127" s="79">
        <f>SUMPRODUCT((借支明细表!$F$3:$F$10000=$B127)*(借支明细表!$D$3:$D$10000=U$2)*借支明细表!$H$3:$H$10000)</f>
        <v>0</v>
      </c>
      <c r="W127" s="80">
        <f>SUMIF('6月'!$C$4:$C$10000,$B127,'6月'!$L$4:$L$10000)</f>
        <v>0</v>
      </c>
      <c r="X127" s="81">
        <f>SUMIF('7月'!$C$4:$C$10000,$B127,'7月'!$J$4:$J$10000)</f>
        <v>0</v>
      </c>
      <c r="Y127" s="79">
        <f>SUMPRODUCT((借支明细表!$F$3:$F$10000=$B127)*(借支明细表!$D$3:$D$10000=X$2)*借支明细表!$H$3:$H$10000)</f>
        <v>0</v>
      </c>
      <c r="Z127" s="80">
        <f>SUMIF('7月'!$C$4:$C$10000,$B127,'7月'!$L$4:$L$10000)</f>
        <v>0</v>
      </c>
      <c r="AA127" s="81">
        <f>SUMIF('8月'!$C$4:$C$10000,$B127,'8月'!$J$4:$J$10000)</f>
        <v>0</v>
      </c>
      <c r="AB127" s="79">
        <f>SUMPRODUCT((借支明细表!$F$3:$F$10000=$B127)*(借支明细表!$D$3:$D$10000=AA$2)*借支明细表!$H$3:$H$10000)</f>
        <v>0</v>
      </c>
      <c r="AC127" s="80">
        <f>SUMIF('8月'!$C$4:$C$10000,$B127,'8月'!$L$4:$L$10000)</f>
        <v>0</v>
      </c>
      <c r="AD127" s="81">
        <f>SUMIF('9月'!$C$4:$C$10000,$B127,'9月'!$J$4:$J$10000)</f>
        <v>0</v>
      </c>
      <c r="AE127" s="79">
        <f>SUMPRODUCT((借支明细表!$F$3:$F$10000=$B127)*(借支明细表!$D$3:$D$10000=AD$2)*借支明细表!$H$3:$H$10000)</f>
        <v>0</v>
      </c>
      <c r="AF127" s="80">
        <f>SUMIF('9月'!$C$4:$C$10000,$B127,'9月'!$L$4:$L$10000)</f>
        <v>0</v>
      </c>
      <c r="AG127" s="81">
        <f>SUMIF('10月'!$C$4:$C$10000,$B127,'10月'!$J$4:$J$10000)</f>
        <v>0</v>
      </c>
      <c r="AH127" s="79">
        <f>SUMPRODUCT((借支明细表!$F$3:$F$10000=$B127)*(借支明细表!$D$3:$D$10000=AG$2)*借支明细表!$H$3:$H$10000)</f>
        <v>0</v>
      </c>
      <c r="AI127" s="80">
        <f>SUMIF('10月'!$C$4:$C$10000,$B127,'10月'!$L$4:$L$10000)</f>
        <v>0</v>
      </c>
      <c r="AJ127" s="81">
        <f>SUMIF('11月'!$C$4:$C$10000,$B127,'11月'!$J$4:$J$10000)</f>
        <v>0</v>
      </c>
      <c r="AK127" s="79">
        <f>SUMPRODUCT((借支明细表!$F$3:$F$10000=$B127)*(借支明细表!$D$3:$D$10000=AJ$2)*借支明细表!$H$3:$H$10000)</f>
        <v>0</v>
      </c>
      <c r="AL127" s="80">
        <f>SUMIF('11月'!$C$4:$C$10000,$B127,'11月'!$L$4:$L$10000)</f>
        <v>0</v>
      </c>
      <c r="AM127" s="81">
        <f>SUMIF('12月'!$C$4:$C$10000,$B127,'12月'!$J$4:$J$10000)</f>
        <v>0</v>
      </c>
      <c r="AN127" s="79">
        <f>SUMPRODUCT((借支明细表!$F$3:$F$10000=$B127)*(借支明细表!$D$3:$D$10000=AM$2)*借支明细表!$H$3:$H$10000)</f>
        <v>0</v>
      </c>
      <c r="AO127" s="80">
        <f>SUMIF('12月'!$C$4:$C$10000,$B127,'12月'!$L$4:$L$10000)</f>
        <v>0</v>
      </c>
    </row>
    <row r="128" customHeight="1" spans="1:41">
      <c r="A128" s="37"/>
      <c r="B128" s="76" t="str">
        <f>IF(员工信息表!B127="","",员工信息表!B127)</f>
        <v/>
      </c>
      <c r="C128" s="77">
        <f t="shared" si="6"/>
        <v>0</v>
      </c>
      <c r="D128" s="77">
        <f t="shared" si="7"/>
        <v>0</v>
      </c>
      <c r="E128" s="77">
        <f t="shared" si="8"/>
        <v>0</v>
      </c>
      <c r="F128" s="81">
        <f>SUMIF('1月'!$C$4:$C$10000,$B128,'1月'!$J$4:$J$10000)</f>
        <v>0</v>
      </c>
      <c r="G128" s="79">
        <f>SUMPRODUCT((借支明细表!$F$3:$F$10000=$B128)*(借支明细表!$D$3:$D$10000=F$2)*借支明细表!$H$3:$H$10000)</f>
        <v>0</v>
      </c>
      <c r="H128" s="80">
        <f>SUMIF('1月'!$C$4:$C$10000,$B128,'1月'!$L$4:$L$10000)</f>
        <v>0</v>
      </c>
      <c r="I128" s="81">
        <f>SUMIF('2月'!$C$4:$C$10000,$B128,'2月'!$J$4:$J$10000)</f>
        <v>0</v>
      </c>
      <c r="J128" s="79">
        <f>SUMPRODUCT((借支明细表!$F$3:$F$10000=$B128)*(借支明细表!$D$3:$D$10000=I$2)*借支明细表!$H$3:$H$10000)</f>
        <v>0</v>
      </c>
      <c r="K128" s="80">
        <f>SUMIF('2月'!$C$4:$C$10000,$B128,'2月'!$L$4:$L$10000)</f>
        <v>0</v>
      </c>
      <c r="L128" s="81">
        <f>SUMIF('3月'!$C$4:$C$10000,$B128,'3月'!$J$4:$J$10000)</f>
        <v>0</v>
      </c>
      <c r="M128" s="79">
        <f>SUMPRODUCT((借支明细表!$F$3:$F$10000=$B128)*(借支明细表!$D$3:$D$10000=L$2)*借支明细表!$H$3:$H$10000)</f>
        <v>0</v>
      </c>
      <c r="N128" s="80">
        <f>SUMIF('3月'!$C$4:$C$10000,$B128,'3月'!$L$4:$L$10000)</f>
        <v>0</v>
      </c>
      <c r="O128" s="81">
        <f>SUMIF('4月'!$C$4:$C$10000,$B128,'4月'!$J$4:$J$10000)</f>
        <v>0</v>
      </c>
      <c r="P128" s="79">
        <f>SUMPRODUCT((借支明细表!$F$3:$F$10000=$B128)*(借支明细表!$D$3:$D$10000=O$2)*借支明细表!$H$3:$H$10000)</f>
        <v>0</v>
      </c>
      <c r="Q128" s="80">
        <f>SUMIF('4月'!$C$4:$C$10000,$B128,'4月'!$L$4:$L$10000)</f>
        <v>0</v>
      </c>
      <c r="R128" s="81">
        <f>SUMIF('5月'!$C$4:$C$10000,$B128,'5月'!$J$4:$J$10000)</f>
        <v>0</v>
      </c>
      <c r="S128" s="79">
        <f>SUMPRODUCT((借支明细表!$F$3:$F$10000=$B128)*(借支明细表!$D$3:$D$10000=R$2)*借支明细表!$H$3:$H$10000)</f>
        <v>0</v>
      </c>
      <c r="T128" s="80">
        <f>SUMIF('5月'!$C$4:$C$10000,$B128,'5月'!$L$4:$L$10000)</f>
        <v>0</v>
      </c>
      <c r="U128" s="81">
        <f>SUMIF('6月'!$C$4:$C$10000,$B128,'6月'!$J$4:$J$10000)</f>
        <v>0</v>
      </c>
      <c r="V128" s="79">
        <f>SUMPRODUCT((借支明细表!$F$3:$F$10000=$B128)*(借支明细表!$D$3:$D$10000=U$2)*借支明细表!$H$3:$H$10000)</f>
        <v>0</v>
      </c>
      <c r="W128" s="80">
        <f>SUMIF('6月'!$C$4:$C$10000,$B128,'6月'!$L$4:$L$10000)</f>
        <v>0</v>
      </c>
      <c r="X128" s="81">
        <f>SUMIF('7月'!$C$4:$C$10000,$B128,'7月'!$J$4:$J$10000)</f>
        <v>0</v>
      </c>
      <c r="Y128" s="79">
        <f>SUMPRODUCT((借支明细表!$F$3:$F$10000=$B128)*(借支明细表!$D$3:$D$10000=X$2)*借支明细表!$H$3:$H$10000)</f>
        <v>0</v>
      </c>
      <c r="Z128" s="80">
        <f>SUMIF('7月'!$C$4:$C$10000,$B128,'7月'!$L$4:$L$10000)</f>
        <v>0</v>
      </c>
      <c r="AA128" s="81">
        <f>SUMIF('8月'!$C$4:$C$10000,$B128,'8月'!$J$4:$J$10000)</f>
        <v>0</v>
      </c>
      <c r="AB128" s="79">
        <f>SUMPRODUCT((借支明细表!$F$3:$F$10000=$B128)*(借支明细表!$D$3:$D$10000=AA$2)*借支明细表!$H$3:$H$10000)</f>
        <v>0</v>
      </c>
      <c r="AC128" s="80">
        <f>SUMIF('8月'!$C$4:$C$10000,$B128,'8月'!$L$4:$L$10000)</f>
        <v>0</v>
      </c>
      <c r="AD128" s="81">
        <f>SUMIF('9月'!$C$4:$C$10000,$B128,'9月'!$J$4:$J$10000)</f>
        <v>0</v>
      </c>
      <c r="AE128" s="79">
        <f>SUMPRODUCT((借支明细表!$F$3:$F$10000=$B128)*(借支明细表!$D$3:$D$10000=AD$2)*借支明细表!$H$3:$H$10000)</f>
        <v>0</v>
      </c>
      <c r="AF128" s="80">
        <f>SUMIF('9月'!$C$4:$C$10000,$B128,'9月'!$L$4:$L$10000)</f>
        <v>0</v>
      </c>
      <c r="AG128" s="81">
        <f>SUMIF('10月'!$C$4:$C$10000,$B128,'10月'!$J$4:$J$10000)</f>
        <v>0</v>
      </c>
      <c r="AH128" s="79">
        <f>SUMPRODUCT((借支明细表!$F$3:$F$10000=$B128)*(借支明细表!$D$3:$D$10000=AG$2)*借支明细表!$H$3:$H$10000)</f>
        <v>0</v>
      </c>
      <c r="AI128" s="80">
        <f>SUMIF('10月'!$C$4:$C$10000,$B128,'10月'!$L$4:$L$10000)</f>
        <v>0</v>
      </c>
      <c r="AJ128" s="81">
        <f>SUMIF('11月'!$C$4:$C$10000,$B128,'11月'!$J$4:$J$10000)</f>
        <v>0</v>
      </c>
      <c r="AK128" s="79">
        <f>SUMPRODUCT((借支明细表!$F$3:$F$10000=$B128)*(借支明细表!$D$3:$D$10000=AJ$2)*借支明细表!$H$3:$H$10000)</f>
        <v>0</v>
      </c>
      <c r="AL128" s="80">
        <f>SUMIF('11月'!$C$4:$C$10000,$B128,'11月'!$L$4:$L$10000)</f>
        <v>0</v>
      </c>
      <c r="AM128" s="81">
        <f>SUMIF('12月'!$C$4:$C$10000,$B128,'12月'!$J$4:$J$10000)</f>
        <v>0</v>
      </c>
      <c r="AN128" s="79">
        <f>SUMPRODUCT((借支明细表!$F$3:$F$10000=$B128)*(借支明细表!$D$3:$D$10000=AM$2)*借支明细表!$H$3:$H$10000)</f>
        <v>0</v>
      </c>
      <c r="AO128" s="80">
        <f>SUMIF('12月'!$C$4:$C$10000,$B128,'12月'!$L$4:$L$10000)</f>
        <v>0</v>
      </c>
    </row>
    <row r="129" customHeight="1" spans="1:41">
      <c r="A129" s="37"/>
      <c r="B129" s="76" t="str">
        <f>IF(员工信息表!B128="","",员工信息表!B128)</f>
        <v/>
      </c>
      <c r="C129" s="77">
        <f t="shared" si="6"/>
        <v>0</v>
      </c>
      <c r="D129" s="77">
        <f t="shared" si="7"/>
        <v>0</v>
      </c>
      <c r="E129" s="77">
        <f t="shared" si="8"/>
        <v>0</v>
      </c>
      <c r="F129" s="81">
        <f>SUMIF('1月'!$C$4:$C$10000,$B129,'1月'!$J$4:$J$10000)</f>
        <v>0</v>
      </c>
      <c r="G129" s="79">
        <f>SUMPRODUCT((借支明细表!$F$3:$F$10000=$B129)*(借支明细表!$D$3:$D$10000=F$2)*借支明细表!$H$3:$H$10000)</f>
        <v>0</v>
      </c>
      <c r="H129" s="80">
        <f>SUMIF('1月'!$C$4:$C$10000,$B129,'1月'!$L$4:$L$10000)</f>
        <v>0</v>
      </c>
      <c r="I129" s="81">
        <f>SUMIF('2月'!$C$4:$C$10000,$B129,'2月'!$J$4:$J$10000)</f>
        <v>0</v>
      </c>
      <c r="J129" s="79">
        <f>SUMPRODUCT((借支明细表!$F$3:$F$10000=$B129)*(借支明细表!$D$3:$D$10000=I$2)*借支明细表!$H$3:$H$10000)</f>
        <v>0</v>
      </c>
      <c r="K129" s="80">
        <f>SUMIF('2月'!$C$4:$C$10000,$B129,'2月'!$L$4:$L$10000)</f>
        <v>0</v>
      </c>
      <c r="L129" s="81">
        <f>SUMIF('3月'!$C$4:$C$10000,$B129,'3月'!$J$4:$J$10000)</f>
        <v>0</v>
      </c>
      <c r="M129" s="79">
        <f>SUMPRODUCT((借支明细表!$F$3:$F$10000=$B129)*(借支明细表!$D$3:$D$10000=L$2)*借支明细表!$H$3:$H$10000)</f>
        <v>0</v>
      </c>
      <c r="N129" s="80">
        <f>SUMIF('3月'!$C$4:$C$10000,$B129,'3月'!$L$4:$L$10000)</f>
        <v>0</v>
      </c>
      <c r="O129" s="81">
        <f>SUMIF('4月'!$C$4:$C$10000,$B129,'4月'!$J$4:$J$10000)</f>
        <v>0</v>
      </c>
      <c r="P129" s="79">
        <f>SUMPRODUCT((借支明细表!$F$3:$F$10000=$B129)*(借支明细表!$D$3:$D$10000=O$2)*借支明细表!$H$3:$H$10000)</f>
        <v>0</v>
      </c>
      <c r="Q129" s="80">
        <f>SUMIF('4月'!$C$4:$C$10000,$B129,'4月'!$L$4:$L$10000)</f>
        <v>0</v>
      </c>
      <c r="R129" s="81">
        <f>SUMIF('5月'!$C$4:$C$10000,$B129,'5月'!$J$4:$J$10000)</f>
        <v>0</v>
      </c>
      <c r="S129" s="79">
        <f>SUMPRODUCT((借支明细表!$F$3:$F$10000=$B129)*(借支明细表!$D$3:$D$10000=R$2)*借支明细表!$H$3:$H$10000)</f>
        <v>0</v>
      </c>
      <c r="T129" s="80">
        <f>SUMIF('5月'!$C$4:$C$10000,$B129,'5月'!$L$4:$L$10000)</f>
        <v>0</v>
      </c>
      <c r="U129" s="81">
        <f>SUMIF('6月'!$C$4:$C$10000,$B129,'6月'!$J$4:$J$10000)</f>
        <v>0</v>
      </c>
      <c r="V129" s="79">
        <f>SUMPRODUCT((借支明细表!$F$3:$F$10000=$B129)*(借支明细表!$D$3:$D$10000=U$2)*借支明细表!$H$3:$H$10000)</f>
        <v>0</v>
      </c>
      <c r="W129" s="80">
        <f>SUMIF('6月'!$C$4:$C$10000,$B129,'6月'!$L$4:$L$10000)</f>
        <v>0</v>
      </c>
      <c r="X129" s="81">
        <f>SUMIF('7月'!$C$4:$C$10000,$B129,'7月'!$J$4:$J$10000)</f>
        <v>0</v>
      </c>
      <c r="Y129" s="79">
        <f>SUMPRODUCT((借支明细表!$F$3:$F$10000=$B129)*(借支明细表!$D$3:$D$10000=X$2)*借支明细表!$H$3:$H$10000)</f>
        <v>0</v>
      </c>
      <c r="Z129" s="80">
        <f>SUMIF('7月'!$C$4:$C$10000,$B129,'7月'!$L$4:$L$10000)</f>
        <v>0</v>
      </c>
      <c r="AA129" s="81">
        <f>SUMIF('8月'!$C$4:$C$10000,$B129,'8月'!$J$4:$J$10000)</f>
        <v>0</v>
      </c>
      <c r="AB129" s="79">
        <f>SUMPRODUCT((借支明细表!$F$3:$F$10000=$B129)*(借支明细表!$D$3:$D$10000=AA$2)*借支明细表!$H$3:$H$10000)</f>
        <v>0</v>
      </c>
      <c r="AC129" s="80">
        <f>SUMIF('8月'!$C$4:$C$10000,$B129,'8月'!$L$4:$L$10000)</f>
        <v>0</v>
      </c>
      <c r="AD129" s="81">
        <f>SUMIF('9月'!$C$4:$C$10000,$B129,'9月'!$J$4:$J$10000)</f>
        <v>0</v>
      </c>
      <c r="AE129" s="79">
        <f>SUMPRODUCT((借支明细表!$F$3:$F$10000=$B129)*(借支明细表!$D$3:$D$10000=AD$2)*借支明细表!$H$3:$H$10000)</f>
        <v>0</v>
      </c>
      <c r="AF129" s="80">
        <f>SUMIF('9月'!$C$4:$C$10000,$B129,'9月'!$L$4:$L$10000)</f>
        <v>0</v>
      </c>
      <c r="AG129" s="81">
        <f>SUMIF('10月'!$C$4:$C$10000,$B129,'10月'!$J$4:$J$10000)</f>
        <v>0</v>
      </c>
      <c r="AH129" s="79">
        <f>SUMPRODUCT((借支明细表!$F$3:$F$10000=$B129)*(借支明细表!$D$3:$D$10000=AG$2)*借支明细表!$H$3:$H$10000)</f>
        <v>0</v>
      </c>
      <c r="AI129" s="80">
        <f>SUMIF('10月'!$C$4:$C$10000,$B129,'10月'!$L$4:$L$10000)</f>
        <v>0</v>
      </c>
      <c r="AJ129" s="81">
        <f>SUMIF('11月'!$C$4:$C$10000,$B129,'11月'!$J$4:$J$10000)</f>
        <v>0</v>
      </c>
      <c r="AK129" s="79">
        <f>SUMPRODUCT((借支明细表!$F$3:$F$10000=$B129)*(借支明细表!$D$3:$D$10000=AJ$2)*借支明细表!$H$3:$H$10000)</f>
        <v>0</v>
      </c>
      <c r="AL129" s="80">
        <f>SUMIF('11月'!$C$4:$C$10000,$B129,'11月'!$L$4:$L$10000)</f>
        <v>0</v>
      </c>
      <c r="AM129" s="81">
        <f>SUMIF('12月'!$C$4:$C$10000,$B129,'12月'!$J$4:$J$10000)</f>
        <v>0</v>
      </c>
      <c r="AN129" s="79">
        <f>SUMPRODUCT((借支明细表!$F$3:$F$10000=$B129)*(借支明细表!$D$3:$D$10000=AM$2)*借支明细表!$H$3:$H$10000)</f>
        <v>0</v>
      </c>
      <c r="AO129" s="80">
        <f>SUMIF('12月'!$C$4:$C$10000,$B129,'12月'!$L$4:$L$10000)</f>
        <v>0</v>
      </c>
    </row>
    <row r="130" customHeight="1" spans="1:41">
      <c r="A130" s="37"/>
      <c r="B130" s="76" t="str">
        <f>IF(员工信息表!B129="","",员工信息表!B129)</f>
        <v/>
      </c>
      <c r="C130" s="77">
        <f t="shared" si="6"/>
        <v>0</v>
      </c>
      <c r="D130" s="77">
        <f t="shared" si="7"/>
        <v>0</v>
      </c>
      <c r="E130" s="77">
        <f t="shared" si="8"/>
        <v>0</v>
      </c>
      <c r="F130" s="81">
        <f>SUMIF('1月'!$C$4:$C$10000,$B130,'1月'!$J$4:$J$10000)</f>
        <v>0</v>
      </c>
      <c r="G130" s="79">
        <f>SUMPRODUCT((借支明细表!$F$3:$F$10000=$B130)*(借支明细表!$D$3:$D$10000=F$2)*借支明细表!$H$3:$H$10000)</f>
        <v>0</v>
      </c>
      <c r="H130" s="80">
        <f>SUMIF('1月'!$C$4:$C$10000,$B130,'1月'!$L$4:$L$10000)</f>
        <v>0</v>
      </c>
      <c r="I130" s="81">
        <f>SUMIF('2月'!$C$4:$C$10000,$B130,'2月'!$J$4:$J$10000)</f>
        <v>0</v>
      </c>
      <c r="J130" s="79">
        <f>SUMPRODUCT((借支明细表!$F$3:$F$10000=$B130)*(借支明细表!$D$3:$D$10000=I$2)*借支明细表!$H$3:$H$10000)</f>
        <v>0</v>
      </c>
      <c r="K130" s="80">
        <f>SUMIF('2月'!$C$4:$C$10000,$B130,'2月'!$L$4:$L$10000)</f>
        <v>0</v>
      </c>
      <c r="L130" s="81">
        <f>SUMIF('3月'!$C$4:$C$10000,$B130,'3月'!$J$4:$J$10000)</f>
        <v>0</v>
      </c>
      <c r="M130" s="79">
        <f>SUMPRODUCT((借支明细表!$F$3:$F$10000=$B130)*(借支明细表!$D$3:$D$10000=L$2)*借支明细表!$H$3:$H$10000)</f>
        <v>0</v>
      </c>
      <c r="N130" s="80">
        <f>SUMIF('3月'!$C$4:$C$10000,$B130,'3月'!$L$4:$L$10000)</f>
        <v>0</v>
      </c>
      <c r="O130" s="81">
        <f>SUMIF('4月'!$C$4:$C$10000,$B130,'4月'!$J$4:$J$10000)</f>
        <v>0</v>
      </c>
      <c r="P130" s="79">
        <f>SUMPRODUCT((借支明细表!$F$3:$F$10000=$B130)*(借支明细表!$D$3:$D$10000=O$2)*借支明细表!$H$3:$H$10000)</f>
        <v>0</v>
      </c>
      <c r="Q130" s="80">
        <f>SUMIF('4月'!$C$4:$C$10000,$B130,'4月'!$L$4:$L$10000)</f>
        <v>0</v>
      </c>
      <c r="R130" s="81">
        <f>SUMIF('5月'!$C$4:$C$10000,$B130,'5月'!$J$4:$J$10000)</f>
        <v>0</v>
      </c>
      <c r="S130" s="79">
        <f>SUMPRODUCT((借支明细表!$F$3:$F$10000=$B130)*(借支明细表!$D$3:$D$10000=R$2)*借支明细表!$H$3:$H$10000)</f>
        <v>0</v>
      </c>
      <c r="T130" s="80">
        <f>SUMIF('5月'!$C$4:$C$10000,$B130,'5月'!$L$4:$L$10000)</f>
        <v>0</v>
      </c>
      <c r="U130" s="81">
        <f>SUMIF('6月'!$C$4:$C$10000,$B130,'6月'!$J$4:$J$10000)</f>
        <v>0</v>
      </c>
      <c r="V130" s="79">
        <f>SUMPRODUCT((借支明细表!$F$3:$F$10000=$B130)*(借支明细表!$D$3:$D$10000=U$2)*借支明细表!$H$3:$H$10000)</f>
        <v>0</v>
      </c>
      <c r="W130" s="80">
        <f>SUMIF('6月'!$C$4:$C$10000,$B130,'6月'!$L$4:$L$10000)</f>
        <v>0</v>
      </c>
      <c r="X130" s="81">
        <f>SUMIF('7月'!$C$4:$C$10000,$B130,'7月'!$J$4:$J$10000)</f>
        <v>0</v>
      </c>
      <c r="Y130" s="79">
        <f>SUMPRODUCT((借支明细表!$F$3:$F$10000=$B130)*(借支明细表!$D$3:$D$10000=X$2)*借支明细表!$H$3:$H$10000)</f>
        <v>0</v>
      </c>
      <c r="Z130" s="80">
        <f>SUMIF('7月'!$C$4:$C$10000,$B130,'7月'!$L$4:$L$10000)</f>
        <v>0</v>
      </c>
      <c r="AA130" s="81">
        <f>SUMIF('8月'!$C$4:$C$10000,$B130,'8月'!$J$4:$J$10000)</f>
        <v>0</v>
      </c>
      <c r="AB130" s="79">
        <f>SUMPRODUCT((借支明细表!$F$3:$F$10000=$B130)*(借支明细表!$D$3:$D$10000=AA$2)*借支明细表!$H$3:$H$10000)</f>
        <v>0</v>
      </c>
      <c r="AC130" s="80">
        <f>SUMIF('8月'!$C$4:$C$10000,$B130,'8月'!$L$4:$L$10000)</f>
        <v>0</v>
      </c>
      <c r="AD130" s="81">
        <f>SUMIF('9月'!$C$4:$C$10000,$B130,'9月'!$J$4:$J$10000)</f>
        <v>0</v>
      </c>
      <c r="AE130" s="79">
        <f>SUMPRODUCT((借支明细表!$F$3:$F$10000=$B130)*(借支明细表!$D$3:$D$10000=AD$2)*借支明细表!$H$3:$H$10000)</f>
        <v>0</v>
      </c>
      <c r="AF130" s="80">
        <f>SUMIF('9月'!$C$4:$C$10000,$B130,'9月'!$L$4:$L$10000)</f>
        <v>0</v>
      </c>
      <c r="AG130" s="81">
        <f>SUMIF('10月'!$C$4:$C$10000,$B130,'10月'!$J$4:$J$10000)</f>
        <v>0</v>
      </c>
      <c r="AH130" s="79">
        <f>SUMPRODUCT((借支明细表!$F$3:$F$10000=$B130)*(借支明细表!$D$3:$D$10000=AG$2)*借支明细表!$H$3:$H$10000)</f>
        <v>0</v>
      </c>
      <c r="AI130" s="80">
        <f>SUMIF('10月'!$C$4:$C$10000,$B130,'10月'!$L$4:$L$10000)</f>
        <v>0</v>
      </c>
      <c r="AJ130" s="81">
        <f>SUMIF('11月'!$C$4:$C$10000,$B130,'11月'!$J$4:$J$10000)</f>
        <v>0</v>
      </c>
      <c r="AK130" s="79">
        <f>SUMPRODUCT((借支明细表!$F$3:$F$10000=$B130)*(借支明细表!$D$3:$D$10000=AJ$2)*借支明细表!$H$3:$H$10000)</f>
        <v>0</v>
      </c>
      <c r="AL130" s="80">
        <f>SUMIF('11月'!$C$4:$C$10000,$B130,'11月'!$L$4:$L$10000)</f>
        <v>0</v>
      </c>
      <c r="AM130" s="81">
        <f>SUMIF('12月'!$C$4:$C$10000,$B130,'12月'!$J$4:$J$10000)</f>
        <v>0</v>
      </c>
      <c r="AN130" s="79">
        <f>SUMPRODUCT((借支明细表!$F$3:$F$10000=$B130)*(借支明细表!$D$3:$D$10000=AM$2)*借支明细表!$H$3:$H$10000)</f>
        <v>0</v>
      </c>
      <c r="AO130" s="80">
        <f>SUMIF('12月'!$C$4:$C$10000,$B130,'12月'!$L$4:$L$10000)</f>
        <v>0</v>
      </c>
    </row>
    <row r="131" customHeight="1" spans="1:41">
      <c r="A131" s="37"/>
      <c r="B131" s="76" t="str">
        <f>IF(员工信息表!B130="","",员工信息表!B130)</f>
        <v/>
      </c>
      <c r="C131" s="77">
        <f t="shared" si="6"/>
        <v>0</v>
      </c>
      <c r="D131" s="77">
        <f t="shared" si="7"/>
        <v>0</v>
      </c>
      <c r="E131" s="77">
        <f t="shared" si="8"/>
        <v>0</v>
      </c>
      <c r="F131" s="81">
        <f>SUMIF('1月'!$C$4:$C$10000,$B131,'1月'!$J$4:$J$10000)</f>
        <v>0</v>
      </c>
      <c r="G131" s="79">
        <f>SUMPRODUCT((借支明细表!$F$3:$F$10000=$B131)*(借支明细表!$D$3:$D$10000=F$2)*借支明细表!$H$3:$H$10000)</f>
        <v>0</v>
      </c>
      <c r="H131" s="80">
        <f>SUMIF('1月'!$C$4:$C$10000,$B131,'1月'!$L$4:$L$10000)</f>
        <v>0</v>
      </c>
      <c r="I131" s="81">
        <f>SUMIF('2月'!$C$4:$C$10000,$B131,'2月'!$J$4:$J$10000)</f>
        <v>0</v>
      </c>
      <c r="J131" s="79">
        <f>SUMPRODUCT((借支明细表!$F$3:$F$10000=$B131)*(借支明细表!$D$3:$D$10000=I$2)*借支明细表!$H$3:$H$10000)</f>
        <v>0</v>
      </c>
      <c r="K131" s="80">
        <f>SUMIF('2月'!$C$4:$C$10000,$B131,'2月'!$L$4:$L$10000)</f>
        <v>0</v>
      </c>
      <c r="L131" s="81">
        <f>SUMIF('3月'!$C$4:$C$10000,$B131,'3月'!$J$4:$J$10000)</f>
        <v>0</v>
      </c>
      <c r="M131" s="79">
        <f>SUMPRODUCT((借支明细表!$F$3:$F$10000=$B131)*(借支明细表!$D$3:$D$10000=L$2)*借支明细表!$H$3:$H$10000)</f>
        <v>0</v>
      </c>
      <c r="N131" s="80">
        <f>SUMIF('3月'!$C$4:$C$10000,$B131,'3月'!$L$4:$L$10000)</f>
        <v>0</v>
      </c>
      <c r="O131" s="81">
        <f>SUMIF('4月'!$C$4:$C$10000,$B131,'4月'!$J$4:$J$10000)</f>
        <v>0</v>
      </c>
      <c r="P131" s="79">
        <f>SUMPRODUCT((借支明细表!$F$3:$F$10000=$B131)*(借支明细表!$D$3:$D$10000=O$2)*借支明细表!$H$3:$H$10000)</f>
        <v>0</v>
      </c>
      <c r="Q131" s="80">
        <f>SUMIF('4月'!$C$4:$C$10000,$B131,'4月'!$L$4:$L$10000)</f>
        <v>0</v>
      </c>
      <c r="R131" s="81">
        <f>SUMIF('5月'!$C$4:$C$10000,$B131,'5月'!$J$4:$J$10000)</f>
        <v>0</v>
      </c>
      <c r="S131" s="79">
        <f>SUMPRODUCT((借支明细表!$F$3:$F$10000=$B131)*(借支明细表!$D$3:$D$10000=R$2)*借支明细表!$H$3:$H$10000)</f>
        <v>0</v>
      </c>
      <c r="T131" s="80">
        <f>SUMIF('5月'!$C$4:$C$10000,$B131,'5月'!$L$4:$L$10000)</f>
        <v>0</v>
      </c>
      <c r="U131" s="81">
        <f>SUMIF('6月'!$C$4:$C$10000,$B131,'6月'!$J$4:$J$10000)</f>
        <v>0</v>
      </c>
      <c r="V131" s="79">
        <f>SUMPRODUCT((借支明细表!$F$3:$F$10000=$B131)*(借支明细表!$D$3:$D$10000=U$2)*借支明细表!$H$3:$H$10000)</f>
        <v>0</v>
      </c>
      <c r="W131" s="80">
        <f>SUMIF('6月'!$C$4:$C$10000,$B131,'6月'!$L$4:$L$10000)</f>
        <v>0</v>
      </c>
      <c r="X131" s="81">
        <f>SUMIF('7月'!$C$4:$C$10000,$B131,'7月'!$J$4:$J$10000)</f>
        <v>0</v>
      </c>
      <c r="Y131" s="79">
        <f>SUMPRODUCT((借支明细表!$F$3:$F$10000=$B131)*(借支明细表!$D$3:$D$10000=X$2)*借支明细表!$H$3:$H$10000)</f>
        <v>0</v>
      </c>
      <c r="Z131" s="80">
        <f>SUMIF('7月'!$C$4:$C$10000,$B131,'7月'!$L$4:$L$10000)</f>
        <v>0</v>
      </c>
      <c r="AA131" s="81">
        <f>SUMIF('8月'!$C$4:$C$10000,$B131,'8月'!$J$4:$J$10000)</f>
        <v>0</v>
      </c>
      <c r="AB131" s="79">
        <f>SUMPRODUCT((借支明细表!$F$3:$F$10000=$B131)*(借支明细表!$D$3:$D$10000=AA$2)*借支明细表!$H$3:$H$10000)</f>
        <v>0</v>
      </c>
      <c r="AC131" s="80">
        <f>SUMIF('8月'!$C$4:$C$10000,$B131,'8月'!$L$4:$L$10000)</f>
        <v>0</v>
      </c>
      <c r="AD131" s="81">
        <f>SUMIF('9月'!$C$4:$C$10000,$B131,'9月'!$J$4:$J$10000)</f>
        <v>0</v>
      </c>
      <c r="AE131" s="79">
        <f>SUMPRODUCT((借支明细表!$F$3:$F$10000=$B131)*(借支明细表!$D$3:$D$10000=AD$2)*借支明细表!$H$3:$H$10000)</f>
        <v>0</v>
      </c>
      <c r="AF131" s="80">
        <f>SUMIF('9月'!$C$4:$C$10000,$B131,'9月'!$L$4:$L$10000)</f>
        <v>0</v>
      </c>
      <c r="AG131" s="81">
        <f>SUMIF('10月'!$C$4:$C$10000,$B131,'10月'!$J$4:$J$10000)</f>
        <v>0</v>
      </c>
      <c r="AH131" s="79">
        <f>SUMPRODUCT((借支明细表!$F$3:$F$10000=$B131)*(借支明细表!$D$3:$D$10000=AG$2)*借支明细表!$H$3:$H$10000)</f>
        <v>0</v>
      </c>
      <c r="AI131" s="80">
        <f>SUMIF('10月'!$C$4:$C$10000,$B131,'10月'!$L$4:$L$10000)</f>
        <v>0</v>
      </c>
      <c r="AJ131" s="81">
        <f>SUMIF('11月'!$C$4:$C$10000,$B131,'11月'!$J$4:$J$10000)</f>
        <v>0</v>
      </c>
      <c r="AK131" s="79">
        <f>SUMPRODUCT((借支明细表!$F$3:$F$10000=$B131)*(借支明细表!$D$3:$D$10000=AJ$2)*借支明细表!$H$3:$H$10000)</f>
        <v>0</v>
      </c>
      <c r="AL131" s="80">
        <f>SUMIF('11月'!$C$4:$C$10000,$B131,'11月'!$L$4:$L$10000)</f>
        <v>0</v>
      </c>
      <c r="AM131" s="81">
        <f>SUMIF('12月'!$C$4:$C$10000,$B131,'12月'!$J$4:$J$10000)</f>
        <v>0</v>
      </c>
      <c r="AN131" s="79">
        <f>SUMPRODUCT((借支明细表!$F$3:$F$10000=$B131)*(借支明细表!$D$3:$D$10000=AM$2)*借支明细表!$H$3:$H$10000)</f>
        <v>0</v>
      </c>
      <c r="AO131" s="80">
        <f>SUMIF('12月'!$C$4:$C$10000,$B131,'12月'!$L$4:$L$10000)</f>
        <v>0</v>
      </c>
    </row>
    <row r="132" customHeight="1" spans="1:41">
      <c r="A132" s="37"/>
      <c r="B132" s="76" t="str">
        <f>IF(员工信息表!B131="","",员工信息表!B131)</f>
        <v/>
      </c>
      <c r="C132" s="77">
        <f t="shared" si="6"/>
        <v>0</v>
      </c>
      <c r="D132" s="77">
        <f t="shared" si="7"/>
        <v>0</v>
      </c>
      <c r="E132" s="77">
        <f t="shared" si="8"/>
        <v>0</v>
      </c>
      <c r="F132" s="81">
        <f>SUMIF('1月'!$C$4:$C$10000,$B132,'1月'!$J$4:$J$10000)</f>
        <v>0</v>
      </c>
      <c r="G132" s="79">
        <f>SUMPRODUCT((借支明细表!$F$3:$F$10000=$B132)*(借支明细表!$D$3:$D$10000=F$2)*借支明细表!$H$3:$H$10000)</f>
        <v>0</v>
      </c>
      <c r="H132" s="80">
        <f>SUMIF('1月'!$C$4:$C$10000,$B132,'1月'!$L$4:$L$10000)</f>
        <v>0</v>
      </c>
      <c r="I132" s="81">
        <f>SUMIF('2月'!$C$4:$C$10000,$B132,'2月'!$J$4:$J$10000)</f>
        <v>0</v>
      </c>
      <c r="J132" s="79">
        <f>SUMPRODUCT((借支明细表!$F$3:$F$10000=$B132)*(借支明细表!$D$3:$D$10000=I$2)*借支明细表!$H$3:$H$10000)</f>
        <v>0</v>
      </c>
      <c r="K132" s="80">
        <f>SUMIF('2月'!$C$4:$C$10000,$B132,'2月'!$L$4:$L$10000)</f>
        <v>0</v>
      </c>
      <c r="L132" s="81">
        <f>SUMIF('3月'!$C$4:$C$10000,$B132,'3月'!$J$4:$J$10000)</f>
        <v>0</v>
      </c>
      <c r="M132" s="79">
        <f>SUMPRODUCT((借支明细表!$F$3:$F$10000=$B132)*(借支明细表!$D$3:$D$10000=L$2)*借支明细表!$H$3:$H$10000)</f>
        <v>0</v>
      </c>
      <c r="N132" s="80">
        <f>SUMIF('3月'!$C$4:$C$10000,$B132,'3月'!$L$4:$L$10000)</f>
        <v>0</v>
      </c>
      <c r="O132" s="81">
        <f>SUMIF('4月'!$C$4:$C$10000,$B132,'4月'!$J$4:$J$10000)</f>
        <v>0</v>
      </c>
      <c r="P132" s="79">
        <f>SUMPRODUCT((借支明细表!$F$3:$F$10000=$B132)*(借支明细表!$D$3:$D$10000=O$2)*借支明细表!$H$3:$H$10000)</f>
        <v>0</v>
      </c>
      <c r="Q132" s="80">
        <f>SUMIF('4月'!$C$4:$C$10000,$B132,'4月'!$L$4:$L$10000)</f>
        <v>0</v>
      </c>
      <c r="R132" s="81">
        <f>SUMIF('5月'!$C$4:$C$10000,$B132,'5月'!$J$4:$J$10000)</f>
        <v>0</v>
      </c>
      <c r="S132" s="79">
        <f>SUMPRODUCT((借支明细表!$F$3:$F$10000=$B132)*(借支明细表!$D$3:$D$10000=R$2)*借支明细表!$H$3:$H$10000)</f>
        <v>0</v>
      </c>
      <c r="T132" s="80">
        <f>SUMIF('5月'!$C$4:$C$10000,$B132,'5月'!$L$4:$L$10000)</f>
        <v>0</v>
      </c>
      <c r="U132" s="81">
        <f>SUMIF('6月'!$C$4:$C$10000,$B132,'6月'!$J$4:$J$10000)</f>
        <v>0</v>
      </c>
      <c r="V132" s="79">
        <f>SUMPRODUCT((借支明细表!$F$3:$F$10000=$B132)*(借支明细表!$D$3:$D$10000=U$2)*借支明细表!$H$3:$H$10000)</f>
        <v>0</v>
      </c>
      <c r="W132" s="80">
        <f>SUMIF('6月'!$C$4:$C$10000,$B132,'6月'!$L$4:$L$10000)</f>
        <v>0</v>
      </c>
      <c r="X132" s="81">
        <f>SUMIF('7月'!$C$4:$C$10000,$B132,'7月'!$J$4:$J$10000)</f>
        <v>0</v>
      </c>
      <c r="Y132" s="79">
        <f>SUMPRODUCT((借支明细表!$F$3:$F$10000=$B132)*(借支明细表!$D$3:$D$10000=X$2)*借支明细表!$H$3:$H$10000)</f>
        <v>0</v>
      </c>
      <c r="Z132" s="80">
        <f>SUMIF('7月'!$C$4:$C$10000,$B132,'7月'!$L$4:$L$10000)</f>
        <v>0</v>
      </c>
      <c r="AA132" s="81">
        <f>SUMIF('8月'!$C$4:$C$10000,$B132,'8月'!$J$4:$J$10000)</f>
        <v>0</v>
      </c>
      <c r="AB132" s="79">
        <f>SUMPRODUCT((借支明细表!$F$3:$F$10000=$B132)*(借支明细表!$D$3:$D$10000=AA$2)*借支明细表!$H$3:$H$10000)</f>
        <v>0</v>
      </c>
      <c r="AC132" s="80">
        <f>SUMIF('8月'!$C$4:$C$10000,$B132,'8月'!$L$4:$L$10000)</f>
        <v>0</v>
      </c>
      <c r="AD132" s="81">
        <f>SUMIF('9月'!$C$4:$C$10000,$B132,'9月'!$J$4:$J$10000)</f>
        <v>0</v>
      </c>
      <c r="AE132" s="79">
        <f>SUMPRODUCT((借支明细表!$F$3:$F$10000=$B132)*(借支明细表!$D$3:$D$10000=AD$2)*借支明细表!$H$3:$H$10000)</f>
        <v>0</v>
      </c>
      <c r="AF132" s="80">
        <f>SUMIF('9月'!$C$4:$C$10000,$B132,'9月'!$L$4:$L$10000)</f>
        <v>0</v>
      </c>
      <c r="AG132" s="81">
        <f>SUMIF('10月'!$C$4:$C$10000,$B132,'10月'!$J$4:$J$10000)</f>
        <v>0</v>
      </c>
      <c r="AH132" s="79">
        <f>SUMPRODUCT((借支明细表!$F$3:$F$10000=$B132)*(借支明细表!$D$3:$D$10000=AG$2)*借支明细表!$H$3:$H$10000)</f>
        <v>0</v>
      </c>
      <c r="AI132" s="80">
        <f>SUMIF('10月'!$C$4:$C$10000,$B132,'10月'!$L$4:$L$10000)</f>
        <v>0</v>
      </c>
      <c r="AJ132" s="81">
        <f>SUMIF('11月'!$C$4:$C$10000,$B132,'11月'!$J$4:$J$10000)</f>
        <v>0</v>
      </c>
      <c r="AK132" s="79">
        <f>SUMPRODUCT((借支明细表!$F$3:$F$10000=$B132)*(借支明细表!$D$3:$D$10000=AJ$2)*借支明细表!$H$3:$H$10000)</f>
        <v>0</v>
      </c>
      <c r="AL132" s="80">
        <f>SUMIF('11月'!$C$4:$C$10000,$B132,'11月'!$L$4:$L$10000)</f>
        <v>0</v>
      </c>
      <c r="AM132" s="81">
        <f>SUMIF('12月'!$C$4:$C$10000,$B132,'12月'!$J$4:$J$10000)</f>
        <v>0</v>
      </c>
      <c r="AN132" s="79">
        <f>SUMPRODUCT((借支明细表!$F$3:$F$10000=$B132)*(借支明细表!$D$3:$D$10000=AM$2)*借支明细表!$H$3:$H$10000)</f>
        <v>0</v>
      </c>
      <c r="AO132" s="80">
        <f>SUMIF('12月'!$C$4:$C$10000,$B132,'12月'!$L$4:$L$10000)</f>
        <v>0</v>
      </c>
    </row>
    <row r="133" customHeight="1" spans="1:41">
      <c r="A133" s="37"/>
      <c r="B133" s="76" t="str">
        <f>IF(员工信息表!B132="","",员工信息表!B132)</f>
        <v/>
      </c>
      <c r="C133" s="77">
        <f t="shared" si="6"/>
        <v>0</v>
      </c>
      <c r="D133" s="77">
        <f t="shared" si="7"/>
        <v>0</v>
      </c>
      <c r="E133" s="77">
        <f t="shared" si="8"/>
        <v>0</v>
      </c>
      <c r="F133" s="81">
        <f>SUMIF('1月'!$C$4:$C$10000,$B133,'1月'!$J$4:$J$10000)</f>
        <v>0</v>
      </c>
      <c r="G133" s="79">
        <f>SUMPRODUCT((借支明细表!$F$3:$F$10000=$B133)*(借支明细表!$D$3:$D$10000=F$2)*借支明细表!$H$3:$H$10000)</f>
        <v>0</v>
      </c>
      <c r="H133" s="80">
        <f>SUMIF('1月'!$C$4:$C$10000,$B133,'1月'!$L$4:$L$10000)</f>
        <v>0</v>
      </c>
      <c r="I133" s="81">
        <f>SUMIF('2月'!$C$4:$C$10000,$B133,'2月'!$J$4:$J$10000)</f>
        <v>0</v>
      </c>
      <c r="J133" s="79">
        <f>SUMPRODUCT((借支明细表!$F$3:$F$10000=$B133)*(借支明细表!$D$3:$D$10000=I$2)*借支明细表!$H$3:$H$10000)</f>
        <v>0</v>
      </c>
      <c r="K133" s="80">
        <f>SUMIF('2月'!$C$4:$C$10000,$B133,'2月'!$L$4:$L$10000)</f>
        <v>0</v>
      </c>
      <c r="L133" s="81">
        <f>SUMIF('3月'!$C$4:$C$10000,$B133,'3月'!$J$4:$J$10000)</f>
        <v>0</v>
      </c>
      <c r="M133" s="79">
        <f>SUMPRODUCT((借支明细表!$F$3:$F$10000=$B133)*(借支明细表!$D$3:$D$10000=L$2)*借支明细表!$H$3:$H$10000)</f>
        <v>0</v>
      </c>
      <c r="N133" s="80">
        <f>SUMIF('3月'!$C$4:$C$10000,$B133,'3月'!$L$4:$L$10000)</f>
        <v>0</v>
      </c>
      <c r="O133" s="81">
        <f>SUMIF('4月'!$C$4:$C$10000,$B133,'4月'!$J$4:$J$10000)</f>
        <v>0</v>
      </c>
      <c r="P133" s="79">
        <f>SUMPRODUCT((借支明细表!$F$3:$F$10000=$B133)*(借支明细表!$D$3:$D$10000=O$2)*借支明细表!$H$3:$H$10000)</f>
        <v>0</v>
      </c>
      <c r="Q133" s="80">
        <f>SUMIF('4月'!$C$4:$C$10000,$B133,'4月'!$L$4:$L$10000)</f>
        <v>0</v>
      </c>
      <c r="R133" s="81">
        <f>SUMIF('5月'!$C$4:$C$10000,$B133,'5月'!$J$4:$J$10000)</f>
        <v>0</v>
      </c>
      <c r="S133" s="79">
        <f>SUMPRODUCT((借支明细表!$F$3:$F$10000=$B133)*(借支明细表!$D$3:$D$10000=R$2)*借支明细表!$H$3:$H$10000)</f>
        <v>0</v>
      </c>
      <c r="T133" s="80">
        <f>SUMIF('5月'!$C$4:$C$10000,$B133,'5月'!$L$4:$L$10000)</f>
        <v>0</v>
      </c>
      <c r="U133" s="81">
        <f>SUMIF('6月'!$C$4:$C$10000,$B133,'6月'!$J$4:$J$10000)</f>
        <v>0</v>
      </c>
      <c r="V133" s="79">
        <f>SUMPRODUCT((借支明细表!$F$3:$F$10000=$B133)*(借支明细表!$D$3:$D$10000=U$2)*借支明细表!$H$3:$H$10000)</f>
        <v>0</v>
      </c>
      <c r="W133" s="80">
        <f>SUMIF('6月'!$C$4:$C$10000,$B133,'6月'!$L$4:$L$10000)</f>
        <v>0</v>
      </c>
      <c r="X133" s="81">
        <f>SUMIF('7月'!$C$4:$C$10000,$B133,'7月'!$J$4:$J$10000)</f>
        <v>0</v>
      </c>
      <c r="Y133" s="79">
        <f>SUMPRODUCT((借支明细表!$F$3:$F$10000=$B133)*(借支明细表!$D$3:$D$10000=X$2)*借支明细表!$H$3:$H$10000)</f>
        <v>0</v>
      </c>
      <c r="Z133" s="80">
        <f>SUMIF('7月'!$C$4:$C$10000,$B133,'7月'!$L$4:$L$10000)</f>
        <v>0</v>
      </c>
      <c r="AA133" s="81">
        <f>SUMIF('8月'!$C$4:$C$10000,$B133,'8月'!$J$4:$J$10000)</f>
        <v>0</v>
      </c>
      <c r="AB133" s="79">
        <f>SUMPRODUCT((借支明细表!$F$3:$F$10000=$B133)*(借支明细表!$D$3:$D$10000=AA$2)*借支明细表!$H$3:$H$10000)</f>
        <v>0</v>
      </c>
      <c r="AC133" s="80">
        <f>SUMIF('8月'!$C$4:$C$10000,$B133,'8月'!$L$4:$L$10000)</f>
        <v>0</v>
      </c>
      <c r="AD133" s="81">
        <f>SUMIF('9月'!$C$4:$C$10000,$B133,'9月'!$J$4:$J$10000)</f>
        <v>0</v>
      </c>
      <c r="AE133" s="79">
        <f>SUMPRODUCT((借支明细表!$F$3:$F$10000=$B133)*(借支明细表!$D$3:$D$10000=AD$2)*借支明细表!$H$3:$H$10000)</f>
        <v>0</v>
      </c>
      <c r="AF133" s="80">
        <f>SUMIF('9月'!$C$4:$C$10000,$B133,'9月'!$L$4:$L$10000)</f>
        <v>0</v>
      </c>
      <c r="AG133" s="81">
        <f>SUMIF('10月'!$C$4:$C$10000,$B133,'10月'!$J$4:$J$10000)</f>
        <v>0</v>
      </c>
      <c r="AH133" s="79">
        <f>SUMPRODUCT((借支明细表!$F$3:$F$10000=$B133)*(借支明细表!$D$3:$D$10000=AG$2)*借支明细表!$H$3:$H$10000)</f>
        <v>0</v>
      </c>
      <c r="AI133" s="80">
        <f>SUMIF('10月'!$C$4:$C$10000,$B133,'10月'!$L$4:$L$10000)</f>
        <v>0</v>
      </c>
      <c r="AJ133" s="81">
        <f>SUMIF('11月'!$C$4:$C$10000,$B133,'11月'!$J$4:$J$10000)</f>
        <v>0</v>
      </c>
      <c r="AK133" s="79">
        <f>SUMPRODUCT((借支明细表!$F$3:$F$10000=$B133)*(借支明细表!$D$3:$D$10000=AJ$2)*借支明细表!$H$3:$H$10000)</f>
        <v>0</v>
      </c>
      <c r="AL133" s="80">
        <f>SUMIF('11月'!$C$4:$C$10000,$B133,'11月'!$L$4:$L$10000)</f>
        <v>0</v>
      </c>
      <c r="AM133" s="81">
        <f>SUMIF('12月'!$C$4:$C$10000,$B133,'12月'!$J$4:$J$10000)</f>
        <v>0</v>
      </c>
      <c r="AN133" s="79">
        <f>SUMPRODUCT((借支明细表!$F$3:$F$10000=$B133)*(借支明细表!$D$3:$D$10000=AM$2)*借支明细表!$H$3:$H$10000)</f>
        <v>0</v>
      </c>
      <c r="AO133" s="80">
        <f>SUMIF('12月'!$C$4:$C$10000,$B133,'12月'!$L$4:$L$10000)</f>
        <v>0</v>
      </c>
    </row>
    <row r="134" customHeight="1" spans="1:41">
      <c r="A134" s="37"/>
      <c r="B134" s="76" t="str">
        <f>IF(员工信息表!B133="","",员工信息表!B133)</f>
        <v/>
      </c>
      <c r="C134" s="77">
        <f t="shared" si="6"/>
        <v>0</v>
      </c>
      <c r="D134" s="77">
        <f t="shared" si="7"/>
        <v>0</v>
      </c>
      <c r="E134" s="77">
        <f t="shared" si="8"/>
        <v>0</v>
      </c>
      <c r="F134" s="81">
        <f>SUMIF('1月'!$C$4:$C$10000,$B134,'1月'!$J$4:$J$10000)</f>
        <v>0</v>
      </c>
      <c r="G134" s="79">
        <f>SUMPRODUCT((借支明细表!$F$3:$F$10000=$B134)*(借支明细表!$D$3:$D$10000=F$2)*借支明细表!$H$3:$H$10000)</f>
        <v>0</v>
      </c>
      <c r="H134" s="80">
        <f>SUMIF('1月'!$C$4:$C$10000,$B134,'1月'!$L$4:$L$10000)</f>
        <v>0</v>
      </c>
      <c r="I134" s="81">
        <f>SUMIF('2月'!$C$4:$C$10000,$B134,'2月'!$J$4:$J$10000)</f>
        <v>0</v>
      </c>
      <c r="J134" s="79">
        <f>SUMPRODUCT((借支明细表!$F$3:$F$10000=$B134)*(借支明细表!$D$3:$D$10000=I$2)*借支明细表!$H$3:$H$10000)</f>
        <v>0</v>
      </c>
      <c r="K134" s="80">
        <f>SUMIF('2月'!$C$4:$C$10000,$B134,'2月'!$L$4:$L$10000)</f>
        <v>0</v>
      </c>
      <c r="L134" s="81">
        <f>SUMIF('3月'!$C$4:$C$10000,$B134,'3月'!$J$4:$J$10000)</f>
        <v>0</v>
      </c>
      <c r="M134" s="79">
        <f>SUMPRODUCT((借支明细表!$F$3:$F$10000=$B134)*(借支明细表!$D$3:$D$10000=L$2)*借支明细表!$H$3:$H$10000)</f>
        <v>0</v>
      </c>
      <c r="N134" s="80">
        <f>SUMIF('3月'!$C$4:$C$10000,$B134,'3月'!$L$4:$L$10000)</f>
        <v>0</v>
      </c>
      <c r="O134" s="81">
        <f>SUMIF('4月'!$C$4:$C$10000,$B134,'4月'!$J$4:$J$10000)</f>
        <v>0</v>
      </c>
      <c r="P134" s="79">
        <f>SUMPRODUCT((借支明细表!$F$3:$F$10000=$B134)*(借支明细表!$D$3:$D$10000=O$2)*借支明细表!$H$3:$H$10000)</f>
        <v>0</v>
      </c>
      <c r="Q134" s="80">
        <f>SUMIF('4月'!$C$4:$C$10000,$B134,'4月'!$L$4:$L$10000)</f>
        <v>0</v>
      </c>
      <c r="R134" s="81">
        <f>SUMIF('5月'!$C$4:$C$10000,$B134,'5月'!$J$4:$J$10000)</f>
        <v>0</v>
      </c>
      <c r="S134" s="79">
        <f>SUMPRODUCT((借支明细表!$F$3:$F$10000=$B134)*(借支明细表!$D$3:$D$10000=R$2)*借支明细表!$H$3:$H$10000)</f>
        <v>0</v>
      </c>
      <c r="T134" s="80">
        <f>SUMIF('5月'!$C$4:$C$10000,$B134,'5月'!$L$4:$L$10000)</f>
        <v>0</v>
      </c>
      <c r="U134" s="81">
        <f>SUMIF('6月'!$C$4:$C$10000,$B134,'6月'!$J$4:$J$10000)</f>
        <v>0</v>
      </c>
      <c r="V134" s="79">
        <f>SUMPRODUCT((借支明细表!$F$3:$F$10000=$B134)*(借支明细表!$D$3:$D$10000=U$2)*借支明细表!$H$3:$H$10000)</f>
        <v>0</v>
      </c>
      <c r="W134" s="80">
        <f>SUMIF('6月'!$C$4:$C$10000,$B134,'6月'!$L$4:$L$10000)</f>
        <v>0</v>
      </c>
      <c r="X134" s="81">
        <f>SUMIF('7月'!$C$4:$C$10000,$B134,'7月'!$J$4:$J$10000)</f>
        <v>0</v>
      </c>
      <c r="Y134" s="79">
        <f>SUMPRODUCT((借支明细表!$F$3:$F$10000=$B134)*(借支明细表!$D$3:$D$10000=X$2)*借支明细表!$H$3:$H$10000)</f>
        <v>0</v>
      </c>
      <c r="Z134" s="80">
        <f>SUMIF('7月'!$C$4:$C$10000,$B134,'7月'!$L$4:$L$10000)</f>
        <v>0</v>
      </c>
      <c r="AA134" s="81">
        <f>SUMIF('8月'!$C$4:$C$10000,$B134,'8月'!$J$4:$J$10000)</f>
        <v>0</v>
      </c>
      <c r="AB134" s="79">
        <f>SUMPRODUCT((借支明细表!$F$3:$F$10000=$B134)*(借支明细表!$D$3:$D$10000=AA$2)*借支明细表!$H$3:$H$10000)</f>
        <v>0</v>
      </c>
      <c r="AC134" s="80">
        <f>SUMIF('8月'!$C$4:$C$10000,$B134,'8月'!$L$4:$L$10000)</f>
        <v>0</v>
      </c>
      <c r="AD134" s="81">
        <f>SUMIF('9月'!$C$4:$C$10000,$B134,'9月'!$J$4:$J$10000)</f>
        <v>0</v>
      </c>
      <c r="AE134" s="79">
        <f>SUMPRODUCT((借支明细表!$F$3:$F$10000=$B134)*(借支明细表!$D$3:$D$10000=AD$2)*借支明细表!$H$3:$H$10000)</f>
        <v>0</v>
      </c>
      <c r="AF134" s="80">
        <f>SUMIF('9月'!$C$4:$C$10000,$B134,'9月'!$L$4:$L$10000)</f>
        <v>0</v>
      </c>
      <c r="AG134" s="81">
        <f>SUMIF('10月'!$C$4:$C$10000,$B134,'10月'!$J$4:$J$10000)</f>
        <v>0</v>
      </c>
      <c r="AH134" s="79">
        <f>SUMPRODUCT((借支明细表!$F$3:$F$10000=$B134)*(借支明细表!$D$3:$D$10000=AG$2)*借支明细表!$H$3:$H$10000)</f>
        <v>0</v>
      </c>
      <c r="AI134" s="80">
        <f>SUMIF('10月'!$C$4:$C$10000,$B134,'10月'!$L$4:$L$10000)</f>
        <v>0</v>
      </c>
      <c r="AJ134" s="81">
        <f>SUMIF('11月'!$C$4:$C$10000,$B134,'11月'!$J$4:$J$10000)</f>
        <v>0</v>
      </c>
      <c r="AK134" s="79">
        <f>SUMPRODUCT((借支明细表!$F$3:$F$10000=$B134)*(借支明细表!$D$3:$D$10000=AJ$2)*借支明细表!$H$3:$H$10000)</f>
        <v>0</v>
      </c>
      <c r="AL134" s="80">
        <f>SUMIF('11月'!$C$4:$C$10000,$B134,'11月'!$L$4:$L$10000)</f>
        <v>0</v>
      </c>
      <c r="AM134" s="81">
        <f>SUMIF('12月'!$C$4:$C$10000,$B134,'12月'!$J$4:$J$10000)</f>
        <v>0</v>
      </c>
      <c r="AN134" s="79">
        <f>SUMPRODUCT((借支明细表!$F$3:$F$10000=$B134)*(借支明细表!$D$3:$D$10000=AM$2)*借支明细表!$H$3:$H$10000)</f>
        <v>0</v>
      </c>
      <c r="AO134" s="80">
        <f>SUMIF('12月'!$C$4:$C$10000,$B134,'12月'!$L$4:$L$10000)</f>
        <v>0</v>
      </c>
    </row>
    <row r="135" customHeight="1" spans="1:41">
      <c r="A135" s="37"/>
      <c r="B135" s="76" t="str">
        <f>IF(员工信息表!B134="","",员工信息表!B134)</f>
        <v/>
      </c>
      <c r="C135" s="77">
        <f t="shared" si="6"/>
        <v>0</v>
      </c>
      <c r="D135" s="77">
        <f t="shared" si="7"/>
        <v>0</v>
      </c>
      <c r="E135" s="77">
        <f t="shared" si="8"/>
        <v>0</v>
      </c>
      <c r="F135" s="81">
        <f>SUMIF('1月'!$C$4:$C$10000,$B135,'1月'!$J$4:$J$10000)</f>
        <v>0</v>
      </c>
      <c r="G135" s="79">
        <f>SUMPRODUCT((借支明细表!$F$3:$F$10000=$B135)*(借支明细表!$D$3:$D$10000=F$2)*借支明细表!$H$3:$H$10000)</f>
        <v>0</v>
      </c>
      <c r="H135" s="80">
        <f>SUMIF('1月'!$C$4:$C$10000,$B135,'1月'!$L$4:$L$10000)</f>
        <v>0</v>
      </c>
      <c r="I135" s="81">
        <f>SUMIF('2月'!$C$4:$C$10000,$B135,'2月'!$J$4:$J$10000)</f>
        <v>0</v>
      </c>
      <c r="J135" s="79">
        <f>SUMPRODUCT((借支明细表!$F$3:$F$10000=$B135)*(借支明细表!$D$3:$D$10000=I$2)*借支明细表!$H$3:$H$10000)</f>
        <v>0</v>
      </c>
      <c r="K135" s="80">
        <f>SUMIF('2月'!$C$4:$C$10000,$B135,'2月'!$L$4:$L$10000)</f>
        <v>0</v>
      </c>
      <c r="L135" s="81">
        <f>SUMIF('3月'!$C$4:$C$10000,$B135,'3月'!$J$4:$J$10000)</f>
        <v>0</v>
      </c>
      <c r="M135" s="79">
        <f>SUMPRODUCT((借支明细表!$F$3:$F$10000=$B135)*(借支明细表!$D$3:$D$10000=L$2)*借支明细表!$H$3:$H$10000)</f>
        <v>0</v>
      </c>
      <c r="N135" s="80">
        <f>SUMIF('3月'!$C$4:$C$10000,$B135,'3月'!$L$4:$L$10000)</f>
        <v>0</v>
      </c>
      <c r="O135" s="81">
        <f>SUMIF('4月'!$C$4:$C$10000,$B135,'4月'!$J$4:$J$10000)</f>
        <v>0</v>
      </c>
      <c r="P135" s="79">
        <f>SUMPRODUCT((借支明细表!$F$3:$F$10000=$B135)*(借支明细表!$D$3:$D$10000=O$2)*借支明细表!$H$3:$H$10000)</f>
        <v>0</v>
      </c>
      <c r="Q135" s="80">
        <f>SUMIF('4月'!$C$4:$C$10000,$B135,'4月'!$L$4:$L$10000)</f>
        <v>0</v>
      </c>
      <c r="R135" s="81">
        <f>SUMIF('5月'!$C$4:$C$10000,$B135,'5月'!$J$4:$J$10000)</f>
        <v>0</v>
      </c>
      <c r="S135" s="79">
        <f>SUMPRODUCT((借支明细表!$F$3:$F$10000=$B135)*(借支明细表!$D$3:$D$10000=R$2)*借支明细表!$H$3:$H$10000)</f>
        <v>0</v>
      </c>
      <c r="T135" s="80">
        <f>SUMIF('5月'!$C$4:$C$10000,$B135,'5月'!$L$4:$L$10000)</f>
        <v>0</v>
      </c>
      <c r="U135" s="81">
        <f>SUMIF('6月'!$C$4:$C$10000,$B135,'6月'!$J$4:$J$10000)</f>
        <v>0</v>
      </c>
      <c r="V135" s="79">
        <f>SUMPRODUCT((借支明细表!$F$3:$F$10000=$B135)*(借支明细表!$D$3:$D$10000=U$2)*借支明细表!$H$3:$H$10000)</f>
        <v>0</v>
      </c>
      <c r="W135" s="80">
        <f>SUMIF('6月'!$C$4:$C$10000,$B135,'6月'!$L$4:$L$10000)</f>
        <v>0</v>
      </c>
      <c r="X135" s="81">
        <f>SUMIF('7月'!$C$4:$C$10000,$B135,'7月'!$J$4:$J$10000)</f>
        <v>0</v>
      </c>
      <c r="Y135" s="79">
        <f>SUMPRODUCT((借支明细表!$F$3:$F$10000=$B135)*(借支明细表!$D$3:$D$10000=X$2)*借支明细表!$H$3:$H$10000)</f>
        <v>0</v>
      </c>
      <c r="Z135" s="80">
        <f>SUMIF('7月'!$C$4:$C$10000,$B135,'7月'!$L$4:$L$10000)</f>
        <v>0</v>
      </c>
      <c r="AA135" s="81">
        <f>SUMIF('8月'!$C$4:$C$10000,$B135,'8月'!$J$4:$J$10000)</f>
        <v>0</v>
      </c>
      <c r="AB135" s="79">
        <f>SUMPRODUCT((借支明细表!$F$3:$F$10000=$B135)*(借支明细表!$D$3:$D$10000=AA$2)*借支明细表!$H$3:$H$10000)</f>
        <v>0</v>
      </c>
      <c r="AC135" s="80">
        <f>SUMIF('8月'!$C$4:$C$10000,$B135,'8月'!$L$4:$L$10000)</f>
        <v>0</v>
      </c>
      <c r="AD135" s="81">
        <f>SUMIF('9月'!$C$4:$C$10000,$B135,'9月'!$J$4:$J$10000)</f>
        <v>0</v>
      </c>
      <c r="AE135" s="79">
        <f>SUMPRODUCT((借支明细表!$F$3:$F$10000=$B135)*(借支明细表!$D$3:$D$10000=AD$2)*借支明细表!$H$3:$H$10000)</f>
        <v>0</v>
      </c>
      <c r="AF135" s="80">
        <f>SUMIF('9月'!$C$4:$C$10000,$B135,'9月'!$L$4:$L$10000)</f>
        <v>0</v>
      </c>
      <c r="AG135" s="81">
        <f>SUMIF('10月'!$C$4:$C$10000,$B135,'10月'!$J$4:$J$10000)</f>
        <v>0</v>
      </c>
      <c r="AH135" s="79">
        <f>SUMPRODUCT((借支明细表!$F$3:$F$10000=$B135)*(借支明细表!$D$3:$D$10000=AG$2)*借支明细表!$H$3:$H$10000)</f>
        <v>0</v>
      </c>
      <c r="AI135" s="80">
        <f>SUMIF('10月'!$C$4:$C$10000,$B135,'10月'!$L$4:$L$10000)</f>
        <v>0</v>
      </c>
      <c r="AJ135" s="81">
        <f>SUMIF('11月'!$C$4:$C$10000,$B135,'11月'!$J$4:$J$10000)</f>
        <v>0</v>
      </c>
      <c r="AK135" s="79">
        <f>SUMPRODUCT((借支明细表!$F$3:$F$10000=$B135)*(借支明细表!$D$3:$D$10000=AJ$2)*借支明细表!$H$3:$H$10000)</f>
        <v>0</v>
      </c>
      <c r="AL135" s="80">
        <f>SUMIF('11月'!$C$4:$C$10000,$B135,'11月'!$L$4:$L$10000)</f>
        <v>0</v>
      </c>
      <c r="AM135" s="81">
        <f>SUMIF('12月'!$C$4:$C$10000,$B135,'12月'!$J$4:$J$10000)</f>
        <v>0</v>
      </c>
      <c r="AN135" s="79">
        <f>SUMPRODUCT((借支明细表!$F$3:$F$10000=$B135)*(借支明细表!$D$3:$D$10000=AM$2)*借支明细表!$H$3:$H$10000)</f>
        <v>0</v>
      </c>
      <c r="AO135" s="80">
        <f>SUMIF('12月'!$C$4:$C$10000,$B135,'12月'!$L$4:$L$10000)</f>
        <v>0</v>
      </c>
    </row>
    <row r="136" customHeight="1" spans="1:41">
      <c r="A136" s="37"/>
      <c r="B136" s="76" t="str">
        <f>IF(员工信息表!B135="","",员工信息表!B135)</f>
        <v/>
      </c>
      <c r="C136" s="77">
        <f t="shared" si="6"/>
        <v>0</v>
      </c>
      <c r="D136" s="77">
        <f t="shared" si="7"/>
        <v>0</v>
      </c>
      <c r="E136" s="77">
        <f t="shared" si="8"/>
        <v>0</v>
      </c>
      <c r="F136" s="81">
        <f>SUMIF('1月'!$C$4:$C$10000,$B136,'1月'!$J$4:$J$10000)</f>
        <v>0</v>
      </c>
      <c r="G136" s="79">
        <f>SUMPRODUCT((借支明细表!$F$3:$F$10000=$B136)*(借支明细表!$D$3:$D$10000=F$2)*借支明细表!$H$3:$H$10000)</f>
        <v>0</v>
      </c>
      <c r="H136" s="80">
        <f>SUMIF('1月'!$C$4:$C$10000,$B136,'1月'!$L$4:$L$10000)</f>
        <v>0</v>
      </c>
      <c r="I136" s="81">
        <f>SUMIF('2月'!$C$4:$C$10000,$B136,'2月'!$J$4:$J$10000)</f>
        <v>0</v>
      </c>
      <c r="J136" s="79">
        <f>SUMPRODUCT((借支明细表!$F$3:$F$10000=$B136)*(借支明细表!$D$3:$D$10000=I$2)*借支明细表!$H$3:$H$10000)</f>
        <v>0</v>
      </c>
      <c r="K136" s="80">
        <f>SUMIF('2月'!$C$4:$C$10000,$B136,'2月'!$L$4:$L$10000)</f>
        <v>0</v>
      </c>
      <c r="L136" s="81">
        <f>SUMIF('3月'!$C$4:$C$10000,$B136,'3月'!$J$4:$J$10000)</f>
        <v>0</v>
      </c>
      <c r="M136" s="79">
        <f>SUMPRODUCT((借支明细表!$F$3:$F$10000=$B136)*(借支明细表!$D$3:$D$10000=L$2)*借支明细表!$H$3:$H$10000)</f>
        <v>0</v>
      </c>
      <c r="N136" s="80">
        <f>SUMIF('3月'!$C$4:$C$10000,$B136,'3月'!$L$4:$L$10000)</f>
        <v>0</v>
      </c>
      <c r="O136" s="81">
        <f>SUMIF('4月'!$C$4:$C$10000,$B136,'4月'!$J$4:$J$10000)</f>
        <v>0</v>
      </c>
      <c r="P136" s="79">
        <f>SUMPRODUCT((借支明细表!$F$3:$F$10000=$B136)*(借支明细表!$D$3:$D$10000=O$2)*借支明细表!$H$3:$H$10000)</f>
        <v>0</v>
      </c>
      <c r="Q136" s="80">
        <f>SUMIF('4月'!$C$4:$C$10000,$B136,'4月'!$L$4:$L$10000)</f>
        <v>0</v>
      </c>
      <c r="R136" s="81">
        <f>SUMIF('5月'!$C$4:$C$10000,$B136,'5月'!$J$4:$J$10000)</f>
        <v>0</v>
      </c>
      <c r="S136" s="79">
        <f>SUMPRODUCT((借支明细表!$F$3:$F$10000=$B136)*(借支明细表!$D$3:$D$10000=R$2)*借支明细表!$H$3:$H$10000)</f>
        <v>0</v>
      </c>
      <c r="T136" s="80">
        <f>SUMIF('5月'!$C$4:$C$10000,$B136,'5月'!$L$4:$L$10000)</f>
        <v>0</v>
      </c>
      <c r="U136" s="81">
        <f>SUMIF('6月'!$C$4:$C$10000,$B136,'6月'!$J$4:$J$10000)</f>
        <v>0</v>
      </c>
      <c r="V136" s="79">
        <f>SUMPRODUCT((借支明细表!$F$3:$F$10000=$B136)*(借支明细表!$D$3:$D$10000=U$2)*借支明细表!$H$3:$H$10000)</f>
        <v>0</v>
      </c>
      <c r="W136" s="80">
        <f>SUMIF('6月'!$C$4:$C$10000,$B136,'6月'!$L$4:$L$10000)</f>
        <v>0</v>
      </c>
      <c r="X136" s="81">
        <f>SUMIF('7月'!$C$4:$C$10000,$B136,'7月'!$J$4:$J$10000)</f>
        <v>0</v>
      </c>
      <c r="Y136" s="79">
        <f>SUMPRODUCT((借支明细表!$F$3:$F$10000=$B136)*(借支明细表!$D$3:$D$10000=X$2)*借支明细表!$H$3:$H$10000)</f>
        <v>0</v>
      </c>
      <c r="Z136" s="80">
        <f>SUMIF('7月'!$C$4:$C$10000,$B136,'7月'!$L$4:$L$10000)</f>
        <v>0</v>
      </c>
      <c r="AA136" s="81">
        <f>SUMIF('8月'!$C$4:$C$10000,$B136,'8月'!$J$4:$J$10000)</f>
        <v>0</v>
      </c>
      <c r="AB136" s="79">
        <f>SUMPRODUCT((借支明细表!$F$3:$F$10000=$B136)*(借支明细表!$D$3:$D$10000=AA$2)*借支明细表!$H$3:$H$10000)</f>
        <v>0</v>
      </c>
      <c r="AC136" s="80">
        <f>SUMIF('8月'!$C$4:$C$10000,$B136,'8月'!$L$4:$L$10000)</f>
        <v>0</v>
      </c>
      <c r="AD136" s="81">
        <f>SUMIF('9月'!$C$4:$C$10000,$B136,'9月'!$J$4:$J$10000)</f>
        <v>0</v>
      </c>
      <c r="AE136" s="79">
        <f>SUMPRODUCT((借支明细表!$F$3:$F$10000=$B136)*(借支明细表!$D$3:$D$10000=AD$2)*借支明细表!$H$3:$H$10000)</f>
        <v>0</v>
      </c>
      <c r="AF136" s="80">
        <f>SUMIF('9月'!$C$4:$C$10000,$B136,'9月'!$L$4:$L$10000)</f>
        <v>0</v>
      </c>
      <c r="AG136" s="81">
        <f>SUMIF('10月'!$C$4:$C$10000,$B136,'10月'!$J$4:$J$10000)</f>
        <v>0</v>
      </c>
      <c r="AH136" s="79">
        <f>SUMPRODUCT((借支明细表!$F$3:$F$10000=$B136)*(借支明细表!$D$3:$D$10000=AG$2)*借支明细表!$H$3:$H$10000)</f>
        <v>0</v>
      </c>
      <c r="AI136" s="80">
        <f>SUMIF('10月'!$C$4:$C$10000,$B136,'10月'!$L$4:$L$10000)</f>
        <v>0</v>
      </c>
      <c r="AJ136" s="81">
        <f>SUMIF('11月'!$C$4:$C$10000,$B136,'11月'!$J$4:$J$10000)</f>
        <v>0</v>
      </c>
      <c r="AK136" s="79">
        <f>SUMPRODUCT((借支明细表!$F$3:$F$10000=$B136)*(借支明细表!$D$3:$D$10000=AJ$2)*借支明细表!$H$3:$H$10000)</f>
        <v>0</v>
      </c>
      <c r="AL136" s="80">
        <f>SUMIF('11月'!$C$4:$C$10000,$B136,'11月'!$L$4:$L$10000)</f>
        <v>0</v>
      </c>
      <c r="AM136" s="81">
        <f>SUMIF('12月'!$C$4:$C$10000,$B136,'12月'!$J$4:$J$10000)</f>
        <v>0</v>
      </c>
      <c r="AN136" s="79">
        <f>SUMPRODUCT((借支明细表!$F$3:$F$10000=$B136)*(借支明细表!$D$3:$D$10000=AM$2)*借支明细表!$H$3:$H$10000)</f>
        <v>0</v>
      </c>
      <c r="AO136" s="80">
        <f>SUMIF('12月'!$C$4:$C$10000,$B136,'12月'!$L$4:$L$10000)</f>
        <v>0</v>
      </c>
    </row>
    <row r="137" customHeight="1" spans="1:41">
      <c r="A137" s="37"/>
      <c r="B137" s="76" t="str">
        <f>IF(员工信息表!B136="","",员工信息表!B136)</f>
        <v/>
      </c>
      <c r="C137" s="77">
        <f t="shared" si="6"/>
        <v>0</v>
      </c>
      <c r="D137" s="77">
        <f t="shared" si="7"/>
        <v>0</v>
      </c>
      <c r="E137" s="77">
        <f t="shared" si="8"/>
        <v>0</v>
      </c>
      <c r="F137" s="81">
        <f>SUMIF('1月'!$C$4:$C$10000,$B137,'1月'!$J$4:$J$10000)</f>
        <v>0</v>
      </c>
      <c r="G137" s="79">
        <f>SUMPRODUCT((借支明细表!$F$3:$F$10000=$B137)*(借支明细表!$D$3:$D$10000=F$2)*借支明细表!$H$3:$H$10000)</f>
        <v>0</v>
      </c>
      <c r="H137" s="80">
        <f>SUMIF('1月'!$C$4:$C$10000,$B137,'1月'!$L$4:$L$10000)</f>
        <v>0</v>
      </c>
      <c r="I137" s="81">
        <f>SUMIF('2月'!$C$4:$C$10000,$B137,'2月'!$J$4:$J$10000)</f>
        <v>0</v>
      </c>
      <c r="J137" s="79">
        <f>SUMPRODUCT((借支明细表!$F$3:$F$10000=$B137)*(借支明细表!$D$3:$D$10000=I$2)*借支明细表!$H$3:$H$10000)</f>
        <v>0</v>
      </c>
      <c r="K137" s="80">
        <f>SUMIF('2月'!$C$4:$C$10000,$B137,'2月'!$L$4:$L$10000)</f>
        <v>0</v>
      </c>
      <c r="L137" s="81">
        <f>SUMIF('3月'!$C$4:$C$10000,$B137,'3月'!$J$4:$J$10000)</f>
        <v>0</v>
      </c>
      <c r="M137" s="79">
        <f>SUMPRODUCT((借支明细表!$F$3:$F$10000=$B137)*(借支明细表!$D$3:$D$10000=L$2)*借支明细表!$H$3:$H$10000)</f>
        <v>0</v>
      </c>
      <c r="N137" s="80">
        <f>SUMIF('3月'!$C$4:$C$10000,$B137,'3月'!$L$4:$L$10000)</f>
        <v>0</v>
      </c>
      <c r="O137" s="81">
        <f>SUMIF('4月'!$C$4:$C$10000,$B137,'4月'!$J$4:$J$10000)</f>
        <v>0</v>
      </c>
      <c r="P137" s="79">
        <f>SUMPRODUCT((借支明细表!$F$3:$F$10000=$B137)*(借支明细表!$D$3:$D$10000=O$2)*借支明细表!$H$3:$H$10000)</f>
        <v>0</v>
      </c>
      <c r="Q137" s="80">
        <f>SUMIF('4月'!$C$4:$C$10000,$B137,'4月'!$L$4:$L$10000)</f>
        <v>0</v>
      </c>
      <c r="R137" s="81">
        <f>SUMIF('5月'!$C$4:$C$10000,$B137,'5月'!$J$4:$J$10000)</f>
        <v>0</v>
      </c>
      <c r="S137" s="79">
        <f>SUMPRODUCT((借支明细表!$F$3:$F$10000=$B137)*(借支明细表!$D$3:$D$10000=R$2)*借支明细表!$H$3:$H$10000)</f>
        <v>0</v>
      </c>
      <c r="T137" s="80">
        <f>SUMIF('5月'!$C$4:$C$10000,$B137,'5月'!$L$4:$L$10000)</f>
        <v>0</v>
      </c>
      <c r="U137" s="81">
        <f>SUMIF('6月'!$C$4:$C$10000,$B137,'6月'!$J$4:$J$10000)</f>
        <v>0</v>
      </c>
      <c r="V137" s="79">
        <f>SUMPRODUCT((借支明细表!$F$3:$F$10000=$B137)*(借支明细表!$D$3:$D$10000=U$2)*借支明细表!$H$3:$H$10000)</f>
        <v>0</v>
      </c>
      <c r="W137" s="80">
        <f>SUMIF('6月'!$C$4:$C$10000,$B137,'6月'!$L$4:$L$10000)</f>
        <v>0</v>
      </c>
      <c r="X137" s="81">
        <f>SUMIF('7月'!$C$4:$C$10000,$B137,'7月'!$J$4:$J$10000)</f>
        <v>0</v>
      </c>
      <c r="Y137" s="79">
        <f>SUMPRODUCT((借支明细表!$F$3:$F$10000=$B137)*(借支明细表!$D$3:$D$10000=X$2)*借支明细表!$H$3:$H$10000)</f>
        <v>0</v>
      </c>
      <c r="Z137" s="80">
        <f>SUMIF('7月'!$C$4:$C$10000,$B137,'7月'!$L$4:$L$10000)</f>
        <v>0</v>
      </c>
      <c r="AA137" s="81">
        <f>SUMIF('8月'!$C$4:$C$10000,$B137,'8月'!$J$4:$J$10000)</f>
        <v>0</v>
      </c>
      <c r="AB137" s="79">
        <f>SUMPRODUCT((借支明细表!$F$3:$F$10000=$B137)*(借支明细表!$D$3:$D$10000=AA$2)*借支明细表!$H$3:$H$10000)</f>
        <v>0</v>
      </c>
      <c r="AC137" s="80">
        <f>SUMIF('8月'!$C$4:$C$10000,$B137,'8月'!$L$4:$L$10000)</f>
        <v>0</v>
      </c>
      <c r="AD137" s="81">
        <f>SUMIF('9月'!$C$4:$C$10000,$B137,'9月'!$J$4:$J$10000)</f>
        <v>0</v>
      </c>
      <c r="AE137" s="79">
        <f>SUMPRODUCT((借支明细表!$F$3:$F$10000=$B137)*(借支明细表!$D$3:$D$10000=AD$2)*借支明细表!$H$3:$H$10000)</f>
        <v>0</v>
      </c>
      <c r="AF137" s="80">
        <f>SUMIF('9月'!$C$4:$C$10000,$B137,'9月'!$L$4:$L$10000)</f>
        <v>0</v>
      </c>
      <c r="AG137" s="81">
        <f>SUMIF('10月'!$C$4:$C$10000,$B137,'10月'!$J$4:$J$10000)</f>
        <v>0</v>
      </c>
      <c r="AH137" s="79">
        <f>SUMPRODUCT((借支明细表!$F$3:$F$10000=$B137)*(借支明细表!$D$3:$D$10000=AG$2)*借支明细表!$H$3:$H$10000)</f>
        <v>0</v>
      </c>
      <c r="AI137" s="80">
        <f>SUMIF('10月'!$C$4:$C$10000,$B137,'10月'!$L$4:$L$10000)</f>
        <v>0</v>
      </c>
      <c r="AJ137" s="81">
        <f>SUMIF('11月'!$C$4:$C$10000,$B137,'11月'!$J$4:$J$10000)</f>
        <v>0</v>
      </c>
      <c r="AK137" s="79">
        <f>SUMPRODUCT((借支明细表!$F$3:$F$10000=$B137)*(借支明细表!$D$3:$D$10000=AJ$2)*借支明细表!$H$3:$H$10000)</f>
        <v>0</v>
      </c>
      <c r="AL137" s="80">
        <f>SUMIF('11月'!$C$4:$C$10000,$B137,'11月'!$L$4:$L$10000)</f>
        <v>0</v>
      </c>
      <c r="AM137" s="81">
        <f>SUMIF('12月'!$C$4:$C$10000,$B137,'12月'!$J$4:$J$10000)</f>
        <v>0</v>
      </c>
      <c r="AN137" s="79">
        <f>SUMPRODUCT((借支明细表!$F$3:$F$10000=$B137)*(借支明细表!$D$3:$D$10000=AM$2)*借支明细表!$H$3:$H$10000)</f>
        <v>0</v>
      </c>
      <c r="AO137" s="80">
        <f>SUMIF('12月'!$C$4:$C$10000,$B137,'12月'!$L$4:$L$10000)</f>
        <v>0</v>
      </c>
    </row>
    <row r="138" customHeight="1" spans="1:41">
      <c r="A138" s="37"/>
      <c r="B138" s="76" t="str">
        <f>IF(员工信息表!B137="","",员工信息表!B137)</f>
        <v/>
      </c>
      <c r="C138" s="77">
        <f t="shared" si="6"/>
        <v>0</v>
      </c>
      <c r="D138" s="77">
        <f t="shared" si="7"/>
        <v>0</v>
      </c>
      <c r="E138" s="77">
        <f t="shared" si="8"/>
        <v>0</v>
      </c>
      <c r="F138" s="81">
        <f>SUMIF('1月'!$C$4:$C$10000,$B138,'1月'!$J$4:$J$10000)</f>
        <v>0</v>
      </c>
      <c r="G138" s="79">
        <f>SUMPRODUCT((借支明细表!$F$3:$F$10000=$B138)*(借支明细表!$D$3:$D$10000=F$2)*借支明细表!$H$3:$H$10000)</f>
        <v>0</v>
      </c>
      <c r="H138" s="80">
        <f>SUMIF('1月'!$C$4:$C$10000,$B138,'1月'!$L$4:$L$10000)</f>
        <v>0</v>
      </c>
      <c r="I138" s="81">
        <f>SUMIF('2月'!$C$4:$C$10000,$B138,'2月'!$J$4:$J$10000)</f>
        <v>0</v>
      </c>
      <c r="J138" s="79">
        <f>SUMPRODUCT((借支明细表!$F$3:$F$10000=$B138)*(借支明细表!$D$3:$D$10000=I$2)*借支明细表!$H$3:$H$10000)</f>
        <v>0</v>
      </c>
      <c r="K138" s="80">
        <f>SUMIF('2月'!$C$4:$C$10000,$B138,'2月'!$L$4:$L$10000)</f>
        <v>0</v>
      </c>
      <c r="L138" s="81">
        <f>SUMIF('3月'!$C$4:$C$10000,$B138,'3月'!$J$4:$J$10000)</f>
        <v>0</v>
      </c>
      <c r="M138" s="79">
        <f>SUMPRODUCT((借支明细表!$F$3:$F$10000=$B138)*(借支明细表!$D$3:$D$10000=L$2)*借支明细表!$H$3:$H$10000)</f>
        <v>0</v>
      </c>
      <c r="N138" s="80">
        <f>SUMIF('3月'!$C$4:$C$10000,$B138,'3月'!$L$4:$L$10000)</f>
        <v>0</v>
      </c>
      <c r="O138" s="81">
        <f>SUMIF('4月'!$C$4:$C$10000,$B138,'4月'!$J$4:$J$10000)</f>
        <v>0</v>
      </c>
      <c r="P138" s="79">
        <f>SUMPRODUCT((借支明细表!$F$3:$F$10000=$B138)*(借支明细表!$D$3:$D$10000=O$2)*借支明细表!$H$3:$H$10000)</f>
        <v>0</v>
      </c>
      <c r="Q138" s="80">
        <f>SUMIF('4月'!$C$4:$C$10000,$B138,'4月'!$L$4:$L$10000)</f>
        <v>0</v>
      </c>
      <c r="R138" s="81">
        <f>SUMIF('5月'!$C$4:$C$10000,$B138,'5月'!$J$4:$J$10000)</f>
        <v>0</v>
      </c>
      <c r="S138" s="79">
        <f>SUMPRODUCT((借支明细表!$F$3:$F$10000=$B138)*(借支明细表!$D$3:$D$10000=R$2)*借支明细表!$H$3:$H$10000)</f>
        <v>0</v>
      </c>
      <c r="T138" s="80">
        <f>SUMIF('5月'!$C$4:$C$10000,$B138,'5月'!$L$4:$L$10000)</f>
        <v>0</v>
      </c>
      <c r="U138" s="81">
        <f>SUMIF('6月'!$C$4:$C$10000,$B138,'6月'!$J$4:$J$10000)</f>
        <v>0</v>
      </c>
      <c r="V138" s="79">
        <f>SUMPRODUCT((借支明细表!$F$3:$F$10000=$B138)*(借支明细表!$D$3:$D$10000=U$2)*借支明细表!$H$3:$H$10000)</f>
        <v>0</v>
      </c>
      <c r="W138" s="80">
        <f>SUMIF('6月'!$C$4:$C$10000,$B138,'6月'!$L$4:$L$10000)</f>
        <v>0</v>
      </c>
      <c r="X138" s="81">
        <f>SUMIF('7月'!$C$4:$C$10000,$B138,'7月'!$J$4:$J$10000)</f>
        <v>0</v>
      </c>
      <c r="Y138" s="79">
        <f>SUMPRODUCT((借支明细表!$F$3:$F$10000=$B138)*(借支明细表!$D$3:$D$10000=X$2)*借支明细表!$H$3:$H$10000)</f>
        <v>0</v>
      </c>
      <c r="Z138" s="80">
        <f>SUMIF('7月'!$C$4:$C$10000,$B138,'7月'!$L$4:$L$10000)</f>
        <v>0</v>
      </c>
      <c r="AA138" s="81">
        <f>SUMIF('8月'!$C$4:$C$10000,$B138,'8月'!$J$4:$J$10000)</f>
        <v>0</v>
      </c>
      <c r="AB138" s="79">
        <f>SUMPRODUCT((借支明细表!$F$3:$F$10000=$B138)*(借支明细表!$D$3:$D$10000=AA$2)*借支明细表!$H$3:$H$10000)</f>
        <v>0</v>
      </c>
      <c r="AC138" s="80">
        <f>SUMIF('8月'!$C$4:$C$10000,$B138,'8月'!$L$4:$L$10000)</f>
        <v>0</v>
      </c>
      <c r="AD138" s="81">
        <f>SUMIF('9月'!$C$4:$C$10000,$B138,'9月'!$J$4:$J$10000)</f>
        <v>0</v>
      </c>
      <c r="AE138" s="79">
        <f>SUMPRODUCT((借支明细表!$F$3:$F$10000=$B138)*(借支明细表!$D$3:$D$10000=AD$2)*借支明细表!$H$3:$H$10000)</f>
        <v>0</v>
      </c>
      <c r="AF138" s="80">
        <f>SUMIF('9月'!$C$4:$C$10000,$B138,'9月'!$L$4:$L$10000)</f>
        <v>0</v>
      </c>
      <c r="AG138" s="81">
        <f>SUMIF('10月'!$C$4:$C$10000,$B138,'10月'!$J$4:$J$10000)</f>
        <v>0</v>
      </c>
      <c r="AH138" s="79">
        <f>SUMPRODUCT((借支明细表!$F$3:$F$10000=$B138)*(借支明细表!$D$3:$D$10000=AG$2)*借支明细表!$H$3:$H$10000)</f>
        <v>0</v>
      </c>
      <c r="AI138" s="80">
        <f>SUMIF('10月'!$C$4:$C$10000,$B138,'10月'!$L$4:$L$10000)</f>
        <v>0</v>
      </c>
      <c r="AJ138" s="81">
        <f>SUMIF('11月'!$C$4:$C$10000,$B138,'11月'!$J$4:$J$10000)</f>
        <v>0</v>
      </c>
      <c r="AK138" s="79">
        <f>SUMPRODUCT((借支明细表!$F$3:$F$10000=$B138)*(借支明细表!$D$3:$D$10000=AJ$2)*借支明细表!$H$3:$H$10000)</f>
        <v>0</v>
      </c>
      <c r="AL138" s="80">
        <f>SUMIF('11月'!$C$4:$C$10000,$B138,'11月'!$L$4:$L$10000)</f>
        <v>0</v>
      </c>
      <c r="AM138" s="81">
        <f>SUMIF('12月'!$C$4:$C$10000,$B138,'12月'!$J$4:$J$10000)</f>
        <v>0</v>
      </c>
      <c r="AN138" s="79">
        <f>SUMPRODUCT((借支明细表!$F$3:$F$10000=$B138)*(借支明细表!$D$3:$D$10000=AM$2)*借支明细表!$H$3:$H$10000)</f>
        <v>0</v>
      </c>
      <c r="AO138" s="80">
        <f>SUMIF('12月'!$C$4:$C$10000,$B138,'12月'!$L$4:$L$10000)</f>
        <v>0</v>
      </c>
    </row>
    <row r="139" customHeight="1" spans="1:41">
      <c r="A139" s="37"/>
      <c r="B139" s="76" t="str">
        <f>IF(员工信息表!B138="","",员工信息表!B138)</f>
        <v/>
      </c>
      <c r="C139" s="77">
        <f t="shared" si="6"/>
        <v>0</v>
      </c>
      <c r="D139" s="77">
        <f t="shared" si="7"/>
        <v>0</v>
      </c>
      <c r="E139" s="77">
        <f t="shared" si="8"/>
        <v>0</v>
      </c>
      <c r="F139" s="81">
        <f>SUMIF('1月'!$C$4:$C$10000,$B139,'1月'!$J$4:$J$10000)</f>
        <v>0</v>
      </c>
      <c r="G139" s="79">
        <f>SUMPRODUCT((借支明细表!$F$3:$F$10000=$B139)*(借支明细表!$D$3:$D$10000=F$2)*借支明细表!$H$3:$H$10000)</f>
        <v>0</v>
      </c>
      <c r="H139" s="80">
        <f>SUMIF('1月'!$C$4:$C$10000,$B139,'1月'!$L$4:$L$10000)</f>
        <v>0</v>
      </c>
      <c r="I139" s="81">
        <f>SUMIF('2月'!$C$4:$C$10000,$B139,'2月'!$J$4:$J$10000)</f>
        <v>0</v>
      </c>
      <c r="J139" s="79">
        <f>SUMPRODUCT((借支明细表!$F$3:$F$10000=$B139)*(借支明细表!$D$3:$D$10000=I$2)*借支明细表!$H$3:$H$10000)</f>
        <v>0</v>
      </c>
      <c r="K139" s="80">
        <f>SUMIF('2月'!$C$4:$C$10000,$B139,'2月'!$L$4:$L$10000)</f>
        <v>0</v>
      </c>
      <c r="L139" s="81">
        <f>SUMIF('3月'!$C$4:$C$10000,$B139,'3月'!$J$4:$J$10000)</f>
        <v>0</v>
      </c>
      <c r="M139" s="79">
        <f>SUMPRODUCT((借支明细表!$F$3:$F$10000=$B139)*(借支明细表!$D$3:$D$10000=L$2)*借支明细表!$H$3:$H$10000)</f>
        <v>0</v>
      </c>
      <c r="N139" s="80">
        <f>SUMIF('3月'!$C$4:$C$10000,$B139,'3月'!$L$4:$L$10000)</f>
        <v>0</v>
      </c>
      <c r="O139" s="81">
        <f>SUMIF('4月'!$C$4:$C$10000,$B139,'4月'!$J$4:$J$10000)</f>
        <v>0</v>
      </c>
      <c r="P139" s="79">
        <f>SUMPRODUCT((借支明细表!$F$3:$F$10000=$B139)*(借支明细表!$D$3:$D$10000=O$2)*借支明细表!$H$3:$H$10000)</f>
        <v>0</v>
      </c>
      <c r="Q139" s="80">
        <f>SUMIF('4月'!$C$4:$C$10000,$B139,'4月'!$L$4:$L$10000)</f>
        <v>0</v>
      </c>
      <c r="R139" s="81">
        <f>SUMIF('5月'!$C$4:$C$10000,$B139,'5月'!$J$4:$J$10000)</f>
        <v>0</v>
      </c>
      <c r="S139" s="79">
        <f>SUMPRODUCT((借支明细表!$F$3:$F$10000=$B139)*(借支明细表!$D$3:$D$10000=R$2)*借支明细表!$H$3:$H$10000)</f>
        <v>0</v>
      </c>
      <c r="T139" s="80">
        <f>SUMIF('5月'!$C$4:$C$10000,$B139,'5月'!$L$4:$L$10000)</f>
        <v>0</v>
      </c>
      <c r="U139" s="81">
        <f>SUMIF('6月'!$C$4:$C$10000,$B139,'6月'!$J$4:$J$10000)</f>
        <v>0</v>
      </c>
      <c r="V139" s="79">
        <f>SUMPRODUCT((借支明细表!$F$3:$F$10000=$B139)*(借支明细表!$D$3:$D$10000=U$2)*借支明细表!$H$3:$H$10000)</f>
        <v>0</v>
      </c>
      <c r="W139" s="80">
        <f>SUMIF('6月'!$C$4:$C$10000,$B139,'6月'!$L$4:$L$10000)</f>
        <v>0</v>
      </c>
      <c r="X139" s="81">
        <f>SUMIF('7月'!$C$4:$C$10000,$B139,'7月'!$J$4:$J$10000)</f>
        <v>0</v>
      </c>
      <c r="Y139" s="79">
        <f>SUMPRODUCT((借支明细表!$F$3:$F$10000=$B139)*(借支明细表!$D$3:$D$10000=X$2)*借支明细表!$H$3:$H$10000)</f>
        <v>0</v>
      </c>
      <c r="Z139" s="80">
        <f>SUMIF('7月'!$C$4:$C$10000,$B139,'7月'!$L$4:$L$10000)</f>
        <v>0</v>
      </c>
      <c r="AA139" s="81">
        <f>SUMIF('8月'!$C$4:$C$10000,$B139,'8月'!$J$4:$J$10000)</f>
        <v>0</v>
      </c>
      <c r="AB139" s="79">
        <f>SUMPRODUCT((借支明细表!$F$3:$F$10000=$B139)*(借支明细表!$D$3:$D$10000=AA$2)*借支明细表!$H$3:$H$10000)</f>
        <v>0</v>
      </c>
      <c r="AC139" s="80">
        <f>SUMIF('8月'!$C$4:$C$10000,$B139,'8月'!$L$4:$L$10000)</f>
        <v>0</v>
      </c>
      <c r="AD139" s="81">
        <f>SUMIF('9月'!$C$4:$C$10000,$B139,'9月'!$J$4:$J$10000)</f>
        <v>0</v>
      </c>
      <c r="AE139" s="79">
        <f>SUMPRODUCT((借支明细表!$F$3:$F$10000=$B139)*(借支明细表!$D$3:$D$10000=AD$2)*借支明细表!$H$3:$H$10000)</f>
        <v>0</v>
      </c>
      <c r="AF139" s="80">
        <f>SUMIF('9月'!$C$4:$C$10000,$B139,'9月'!$L$4:$L$10000)</f>
        <v>0</v>
      </c>
      <c r="AG139" s="81">
        <f>SUMIF('10月'!$C$4:$C$10000,$B139,'10月'!$J$4:$J$10000)</f>
        <v>0</v>
      </c>
      <c r="AH139" s="79">
        <f>SUMPRODUCT((借支明细表!$F$3:$F$10000=$B139)*(借支明细表!$D$3:$D$10000=AG$2)*借支明细表!$H$3:$H$10000)</f>
        <v>0</v>
      </c>
      <c r="AI139" s="80">
        <f>SUMIF('10月'!$C$4:$C$10000,$B139,'10月'!$L$4:$L$10000)</f>
        <v>0</v>
      </c>
      <c r="AJ139" s="81">
        <f>SUMIF('11月'!$C$4:$C$10000,$B139,'11月'!$J$4:$J$10000)</f>
        <v>0</v>
      </c>
      <c r="AK139" s="79">
        <f>SUMPRODUCT((借支明细表!$F$3:$F$10000=$B139)*(借支明细表!$D$3:$D$10000=AJ$2)*借支明细表!$H$3:$H$10000)</f>
        <v>0</v>
      </c>
      <c r="AL139" s="80">
        <f>SUMIF('11月'!$C$4:$C$10000,$B139,'11月'!$L$4:$L$10000)</f>
        <v>0</v>
      </c>
      <c r="AM139" s="81">
        <f>SUMIF('12月'!$C$4:$C$10000,$B139,'12月'!$J$4:$J$10000)</f>
        <v>0</v>
      </c>
      <c r="AN139" s="79">
        <f>SUMPRODUCT((借支明细表!$F$3:$F$10000=$B139)*(借支明细表!$D$3:$D$10000=AM$2)*借支明细表!$H$3:$H$10000)</f>
        <v>0</v>
      </c>
      <c r="AO139" s="80">
        <f>SUMIF('12月'!$C$4:$C$10000,$B139,'12月'!$L$4:$L$10000)</f>
        <v>0</v>
      </c>
    </row>
    <row r="140" customHeight="1" spans="1:41">
      <c r="A140" s="37"/>
      <c r="B140" s="76" t="str">
        <f>IF(员工信息表!B139="","",员工信息表!B139)</f>
        <v/>
      </c>
      <c r="C140" s="77">
        <f t="shared" si="6"/>
        <v>0</v>
      </c>
      <c r="D140" s="77">
        <f t="shared" si="7"/>
        <v>0</v>
      </c>
      <c r="E140" s="77">
        <f t="shared" si="8"/>
        <v>0</v>
      </c>
      <c r="F140" s="81">
        <f>SUMIF('1月'!$C$4:$C$10000,$B140,'1月'!$J$4:$J$10000)</f>
        <v>0</v>
      </c>
      <c r="G140" s="79">
        <f>SUMPRODUCT((借支明细表!$F$3:$F$10000=$B140)*(借支明细表!$D$3:$D$10000=F$2)*借支明细表!$H$3:$H$10000)</f>
        <v>0</v>
      </c>
      <c r="H140" s="80">
        <f>SUMIF('1月'!$C$4:$C$10000,$B140,'1月'!$L$4:$L$10000)</f>
        <v>0</v>
      </c>
      <c r="I140" s="81">
        <f>SUMIF('2月'!$C$4:$C$10000,$B140,'2月'!$J$4:$J$10000)</f>
        <v>0</v>
      </c>
      <c r="J140" s="79">
        <f>SUMPRODUCT((借支明细表!$F$3:$F$10000=$B140)*(借支明细表!$D$3:$D$10000=I$2)*借支明细表!$H$3:$H$10000)</f>
        <v>0</v>
      </c>
      <c r="K140" s="80">
        <f>SUMIF('2月'!$C$4:$C$10000,$B140,'2月'!$L$4:$L$10000)</f>
        <v>0</v>
      </c>
      <c r="L140" s="81">
        <f>SUMIF('3月'!$C$4:$C$10000,$B140,'3月'!$J$4:$J$10000)</f>
        <v>0</v>
      </c>
      <c r="M140" s="79">
        <f>SUMPRODUCT((借支明细表!$F$3:$F$10000=$B140)*(借支明细表!$D$3:$D$10000=L$2)*借支明细表!$H$3:$H$10000)</f>
        <v>0</v>
      </c>
      <c r="N140" s="80">
        <f>SUMIF('3月'!$C$4:$C$10000,$B140,'3月'!$L$4:$L$10000)</f>
        <v>0</v>
      </c>
      <c r="O140" s="81">
        <f>SUMIF('4月'!$C$4:$C$10000,$B140,'4月'!$J$4:$J$10000)</f>
        <v>0</v>
      </c>
      <c r="P140" s="79">
        <f>SUMPRODUCT((借支明细表!$F$3:$F$10000=$B140)*(借支明细表!$D$3:$D$10000=O$2)*借支明细表!$H$3:$H$10000)</f>
        <v>0</v>
      </c>
      <c r="Q140" s="80">
        <f>SUMIF('4月'!$C$4:$C$10000,$B140,'4月'!$L$4:$L$10000)</f>
        <v>0</v>
      </c>
      <c r="R140" s="81">
        <f>SUMIF('5月'!$C$4:$C$10000,$B140,'5月'!$J$4:$J$10000)</f>
        <v>0</v>
      </c>
      <c r="S140" s="79">
        <f>SUMPRODUCT((借支明细表!$F$3:$F$10000=$B140)*(借支明细表!$D$3:$D$10000=R$2)*借支明细表!$H$3:$H$10000)</f>
        <v>0</v>
      </c>
      <c r="T140" s="80">
        <f>SUMIF('5月'!$C$4:$C$10000,$B140,'5月'!$L$4:$L$10000)</f>
        <v>0</v>
      </c>
      <c r="U140" s="81">
        <f>SUMIF('6月'!$C$4:$C$10000,$B140,'6月'!$J$4:$J$10000)</f>
        <v>0</v>
      </c>
      <c r="V140" s="79">
        <f>SUMPRODUCT((借支明细表!$F$3:$F$10000=$B140)*(借支明细表!$D$3:$D$10000=U$2)*借支明细表!$H$3:$H$10000)</f>
        <v>0</v>
      </c>
      <c r="W140" s="80">
        <f>SUMIF('6月'!$C$4:$C$10000,$B140,'6月'!$L$4:$L$10000)</f>
        <v>0</v>
      </c>
      <c r="X140" s="81">
        <f>SUMIF('7月'!$C$4:$C$10000,$B140,'7月'!$J$4:$J$10000)</f>
        <v>0</v>
      </c>
      <c r="Y140" s="79">
        <f>SUMPRODUCT((借支明细表!$F$3:$F$10000=$B140)*(借支明细表!$D$3:$D$10000=X$2)*借支明细表!$H$3:$H$10000)</f>
        <v>0</v>
      </c>
      <c r="Z140" s="80">
        <f>SUMIF('7月'!$C$4:$C$10000,$B140,'7月'!$L$4:$L$10000)</f>
        <v>0</v>
      </c>
      <c r="AA140" s="81">
        <f>SUMIF('8月'!$C$4:$C$10000,$B140,'8月'!$J$4:$J$10000)</f>
        <v>0</v>
      </c>
      <c r="AB140" s="79">
        <f>SUMPRODUCT((借支明细表!$F$3:$F$10000=$B140)*(借支明细表!$D$3:$D$10000=AA$2)*借支明细表!$H$3:$H$10000)</f>
        <v>0</v>
      </c>
      <c r="AC140" s="80">
        <f>SUMIF('8月'!$C$4:$C$10000,$B140,'8月'!$L$4:$L$10000)</f>
        <v>0</v>
      </c>
      <c r="AD140" s="81">
        <f>SUMIF('9月'!$C$4:$C$10000,$B140,'9月'!$J$4:$J$10000)</f>
        <v>0</v>
      </c>
      <c r="AE140" s="79">
        <f>SUMPRODUCT((借支明细表!$F$3:$F$10000=$B140)*(借支明细表!$D$3:$D$10000=AD$2)*借支明细表!$H$3:$H$10000)</f>
        <v>0</v>
      </c>
      <c r="AF140" s="80">
        <f>SUMIF('9月'!$C$4:$C$10000,$B140,'9月'!$L$4:$L$10000)</f>
        <v>0</v>
      </c>
      <c r="AG140" s="81">
        <f>SUMIF('10月'!$C$4:$C$10000,$B140,'10月'!$J$4:$J$10000)</f>
        <v>0</v>
      </c>
      <c r="AH140" s="79">
        <f>SUMPRODUCT((借支明细表!$F$3:$F$10000=$B140)*(借支明细表!$D$3:$D$10000=AG$2)*借支明细表!$H$3:$H$10000)</f>
        <v>0</v>
      </c>
      <c r="AI140" s="80">
        <f>SUMIF('10月'!$C$4:$C$10000,$B140,'10月'!$L$4:$L$10000)</f>
        <v>0</v>
      </c>
      <c r="AJ140" s="81">
        <f>SUMIF('11月'!$C$4:$C$10000,$B140,'11月'!$J$4:$J$10000)</f>
        <v>0</v>
      </c>
      <c r="AK140" s="79">
        <f>SUMPRODUCT((借支明细表!$F$3:$F$10000=$B140)*(借支明细表!$D$3:$D$10000=AJ$2)*借支明细表!$H$3:$H$10000)</f>
        <v>0</v>
      </c>
      <c r="AL140" s="80">
        <f>SUMIF('11月'!$C$4:$C$10000,$B140,'11月'!$L$4:$L$10000)</f>
        <v>0</v>
      </c>
      <c r="AM140" s="81">
        <f>SUMIF('12月'!$C$4:$C$10000,$B140,'12月'!$J$4:$J$10000)</f>
        <v>0</v>
      </c>
      <c r="AN140" s="79">
        <f>SUMPRODUCT((借支明细表!$F$3:$F$10000=$B140)*(借支明细表!$D$3:$D$10000=AM$2)*借支明细表!$H$3:$H$10000)</f>
        <v>0</v>
      </c>
      <c r="AO140" s="80">
        <f>SUMIF('12月'!$C$4:$C$10000,$B140,'12月'!$L$4:$L$10000)</f>
        <v>0</v>
      </c>
    </row>
    <row r="141" customHeight="1" spans="1:41">
      <c r="A141" s="37"/>
      <c r="B141" s="76" t="str">
        <f>IF(员工信息表!B140="","",员工信息表!B140)</f>
        <v/>
      </c>
      <c r="C141" s="77">
        <f t="shared" si="6"/>
        <v>0</v>
      </c>
      <c r="D141" s="77">
        <f t="shared" si="7"/>
        <v>0</v>
      </c>
      <c r="E141" s="77">
        <f t="shared" si="8"/>
        <v>0</v>
      </c>
      <c r="F141" s="81">
        <f>SUMIF('1月'!$C$4:$C$10000,$B141,'1月'!$J$4:$J$10000)</f>
        <v>0</v>
      </c>
      <c r="G141" s="79">
        <f>SUMPRODUCT((借支明细表!$F$3:$F$10000=$B141)*(借支明细表!$D$3:$D$10000=F$2)*借支明细表!$H$3:$H$10000)</f>
        <v>0</v>
      </c>
      <c r="H141" s="80">
        <f>SUMIF('1月'!$C$4:$C$10000,$B141,'1月'!$L$4:$L$10000)</f>
        <v>0</v>
      </c>
      <c r="I141" s="81">
        <f>SUMIF('2月'!$C$4:$C$10000,$B141,'2月'!$J$4:$J$10000)</f>
        <v>0</v>
      </c>
      <c r="J141" s="79">
        <f>SUMPRODUCT((借支明细表!$F$3:$F$10000=$B141)*(借支明细表!$D$3:$D$10000=I$2)*借支明细表!$H$3:$H$10000)</f>
        <v>0</v>
      </c>
      <c r="K141" s="80">
        <f>SUMIF('2月'!$C$4:$C$10000,$B141,'2月'!$L$4:$L$10000)</f>
        <v>0</v>
      </c>
      <c r="L141" s="81">
        <f>SUMIF('3月'!$C$4:$C$10000,$B141,'3月'!$J$4:$J$10000)</f>
        <v>0</v>
      </c>
      <c r="M141" s="79">
        <f>SUMPRODUCT((借支明细表!$F$3:$F$10000=$B141)*(借支明细表!$D$3:$D$10000=L$2)*借支明细表!$H$3:$H$10000)</f>
        <v>0</v>
      </c>
      <c r="N141" s="80">
        <f>SUMIF('3月'!$C$4:$C$10000,$B141,'3月'!$L$4:$L$10000)</f>
        <v>0</v>
      </c>
      <c r="O141" s="81">
        <f>SUMIF('4月'!$C$4:$C$10000,$B141,'4月'!$J$4:$J$10000)</f>
        <v>0</v>
      </c>
      <c r="P141" s="79">
        <f>SUMPRODUCT((借支明细表!$F$3:$F$10000=$B141)*(借支明细表!$D$3:$D$10000=O$2)*借支明细表!$H$3:$H$10000)</f>
        <v>0</v>
      </c>
      <c r="Q141" s="80">
        <f>SUMIF('4月'!$C$4:$C$10000,$B141,'4月'!$L$4:$L$10000)</f>
        <v>0</v>
      </c>
      <c r="R141" s="81">
        <f>SUMIF('5月'!$C$4:$C$10000,$B141,'5月'!$J$4:$J$10000)</f>
        <v>0</v>
      </c>
      <c r="S141" s="79">
        <f>SUMPRODUCT((借支明细表!$F$3:$F$10000=$B141)*(借支明细表!$D$3:$D$10000=R$2)*借支明细表!$H$3:$H$10000)</f>
        <v>0</v>
      </c>
      <c r="T141" s="80">
        <f>SUMIF('5月'!$C$4:$C$10000,$B141,'5月'!$L$4:$L$10000)</f>
        <v>0</v>
      </c>
      <c r="U141" s="81">
        <f>SUMIF('6月'!$C$4:$C$10000,$B141,'6月'!$J$4:$J$10000)</f>
        <v>0</v>
      </c>
      <c r="V141" s="79">
        <f>SUMPRODUCT((借支明细表!$F$3:$F$10000=$B141)*(借支明细表!$D$3:$D$10000=U$2)*借支明细表!$H$3:$H$10000)</f>
        <v>0</v>
      </c>
      <c r="W141" s="80">
        <f>SUMIF('6月'!$C$4:$C$10000,$B141,'6月'!$L$4:$L$10000)</f>
        <v>0</v>
      </c>
      <c r="X141" s="81">
        <f>SUMIF('7月'!$C$4:$C$10000,$B141,'7月'!$J$4:$J$10000)</f>
        <v>0</v>
      </c>
      <c r="Y141" s="79">
        <f>SUMPRODUCT((借支明细表!$F$3:$F$10000=$B141)*(借支明细表!$D$3:$D$10000=X$2)*借支明细表!$H$3:$H$10000)</f>
        <v>0</v>
      </c>
      <c r="Z141" s="80">
        <f>SUMIF('7月'!$C$4:$C$10000,$B141,'7月'!$L$4:$L$10000)</f>
        <v>0</v>
      </c>
      <c r="AA141" s="81">
        <f>SUMIF('8月'!$C$4:$C$10000,$B141,'8月'!$J$4:$J$10000)</f>
        <v>0</v>
      </c>
      <c r="AB141" s="79">
        <f>SUMPRODUCT((借支明细表!$F$3:$F$10000=$B141)*(借支明细表!$D$3:$D$10000=AA$2)*借支明细表!$H$3:$H$10000)</f>
        <v>0</v>
      </c>
      <c r="AC141" s="80">
        <f>SUMIF('8月'!$C$4:$C$10000,$B141,'8月'!$L$4:$L$10000)</f>
        <v>0</v>
      </c>
      <c r="AD141" s="81">
        <f>SUMIF('9月'!$C$4:$C$10000,$B141,'9月'!$J$4:$J$10000)</f>
        <v>0</v>
      </c>
      <c r="AE141" s="79">
        <f>SUMPRODUCT((借支明细表!$F$3:$F$10000=$B141)*(借支明细表!$D$3:$D$10000=AD$2)*借支明细表!$H$3:$H$10000)</f>
        <v>0</v>
      </c>
      <c r="AF141" s="80">
        <f>SUMIF('9月'!$C$4:$C$10000,$B141,'9月'!$L$4:$L$10000)</f>
        <v>0</v>
      </c>
      <c r="AG141" s="81">
        <f>SUMIF('10月'!$C$4:$C$10000,$B141,'10月'!$J$4:$J$10000)</f>
        <v>0</v>
      </c>
      <c r="AH141" s="79">
        <f>SUMPRODUCT((借支明细表!$F$3:$F$10000=$B141)*(借支明细表!$D$3:$D$10000=AG$2)*借支明细表!$H$3:$H$10000)</f>
        <v>0</v>
      </c>
      <c r="AI141" s="80">
        <f>SUMIF('10月'!$C$4:$C$10000,$B141,'10月'!$L$4:$L$10000)</f>
        <v>0</v>
      </c>
      <c r="AJ141" s="81">
        <f>SUMIF('11月'!$C$4:$C$10000,$B141,'11月'!$J$4:$J$10000)</f>
        <v>0</v>
      </c>
      <c r="AK141" s="79">
        <f>SUMPRODUCT((借支明细表!$F$3:$F$10000=$B141)*(借支明细表!$D$3:$D$10000=AJ$2)*借支明细表!$H$3:$H$10000)</f>
        <v>0</v>
      </c>
      <c r="AL141" s="80">
        <f>SUMIF('11月'!$C$4:$C$10000,$B141,'11月'!$L$4:$L$10000)</f>
        <v>0</v>
      </c>
      <c r="AM141" s="81">
        <f>SUMIF('12月'!$C$4:$C$10000,$B141,'12月'!$J$4:$J$10000)</f>
        <v>0</v>
      </c>
      <c r="AN141" s="79">
        <f>SUMPRODUCT((借支明细表!$F$3:$F$10000=$B141)*(借支明细表!$D$3:$D$10000=AM$2)*借支明细表!$H$3:$H$10000)</f>
        <v>0</v>
      </c>
      <c r="AO141" s="80">
        <f>SUMIF('12月'!$C$4:$C$10000,$B141,'12月'!$L$4:$L$10000)</f>
        <v>0</v>
      </c>
    </row>
    <row r="142" customHeight="1" spans="1:41">
      <c r="A142" s="37"/>
      <c r="B142" s="76" t="str">
        <f>IF(员工信息表!B141="","",员工信息表!B141)</f>
        <v/>
      </c>
      <c r="C142" s="77">
        <f t="shared" ref="C142:C205" si="9">F142+I142+L142+O142+R142+U142+X142+AA142+AD142+AG142+AJ142+AM142</f>
        <v>0</v>
      </c>
      <c r="D142" s="77">
        <f t="shared" ref="D142:D205" si="10">G142+J142+M142+P142+S142+V142+Y142+AB142+AE142+AH142+AK142+AN142</f>
        <v>0</v>
      </c>
      <c r="E142" s="77">
        <f t="shared" ref="E142:E205" si="11">C142-D142</f>
        <v>0</v>
      </c>
      <c r="F142" s="81">
        <f>SUMIF('1月'!$C$4:$C$10000,$B142,'1月'!$J$4:$J$10000)</f>
        <v>0</v>
      </c>
      <c r="G142" s="79">
        <f>SUMPRODUCT((借支明细表!$F$3:$F$10000=$B142)*(借支明细表!$D$3:$D$10000=F$2)*借支明细表!$H$3:$H$10000)</f>
        <v>0</v>
      </c>
      <c r="H142" s="80">
        <f>SUMIF('1月'!$C$4:$C$10000,$B142,'1月'!$L$4:$L$10000)</f>
        <v>0</v>
      </c>
      <c r="I142" s="81">
        <f>SUMIF('2月'!$C$4:$C$10000,$B142,'2月'!$J$4:$J$10000)</f>
        <v>0</v>
      </c>
      <c r="J142" s="79">
        <f>SUMPRODUCT((借支明细表!$F$3:$F$10000=$B142)*(借支明细表!$D$3:$D$10000=I$2)*借支明细表!$H$3:$H$10000)</f>
        <v>0</v>
      </c>
      <c r="K142" s="80">
        <f>SUMIF('2月'!$C$4:$C$10000,$B142,'2月'!$L$4:$L$10000)</f>
        <v>0</v>
      </c>
      <c r="L142" s="81">
        <f>SUMIF('3月'!$C$4:$C$10000,$B142,'3月'!$J$4:$J$10000)</f>
        <v>0</v>
      </c>
      <c r="M142" s="79">
        <f>SUMPRODUCT((借支明细表!$F$3:$F$10000=$B142)*(借支明细表!$D$3:$D$10000=L$2)*借支明细表!$H$3:$H$10000)</f>
        <v>0</v>
      </c>
      <c r="N142" s="80">
        <f>SUMIF('3月'!$C$4:$C$10000,$B142,'3月'!$L$4:$L$10000)</f>
        <v>0</v>
      </c>
      <c r="O142" s="81">
        <f>SUMIF('4月'!$C$4:$C$10000,$B142,'4月'!$J$4:$J$10000)</f>
        <v>0</v>
      </c>
      <c r="P142" s="79">
        <f>SUMPRODUCT((借支明细表!$F$3:$F$10000=$B142)*(借支明细表!$D$3:$D$10000=O$2)*借支明细表!$H$3:$H$10000)</f>
        <v>0</v>
      </c>
      <c r="Q142" s="80">
        <f>SUMIF('4月'!$C$4:$C$10000,$B142,'4月'!$L$4:$L$10000)</f>
        <v>0</v>
      </c>
      <c r="R142" s="81">
        <f>SUMIF('5月'!$C$4:$C$10000,$B142,'5月'!$J$4:$J$10000)</f>
        <v>0</v>
      </c>
      <c r="S142" s="79">
        <f>SUMPRODUCT((借支明细表!$F$3:$F$10000=$B142)*(借支明细表!$D$3:$D$10000=R$2)*借支明细表!$H$3:$H$10000)</f>
        <v>0</v>
      </c>
      <c r="T142" s="80">
        <f>SUMIF('5月'!$C$4:$C$10000,$B142,'5月'!$L$4:$L$10000)</f>
        <v>0</v>
      </c>
      <c r="U142" s="81">
        <f>SUMIF('6月'!$C$4:$C$10000,$B142,'6月'!$J$4:$J$10000)</f>
        <v>0</v>
      </c>
      <c r="V142" s="79">
        <f>SUMPRODUCT((借支明细表!$F$3:$F$10000=$B142)*(借支明细表!$D$3:$D$10000=U$2)*借支明细表!$H$3:$H$10000)</f>
        <v>0</v>
      </c>
      <c r="W142" s="80">
        <f>SUMIF('6月'!$C$4:$C$10000,$B142,'6月'!$L$4:$L$10000)</f>
        <v>0</v>
      </c>
      <c r="X142" s="81">
        <f>SUMIF('7月'!$C$4:$C$10000,$B142,'7月'!$J$4:$J$10000)</f>
        <v>0</v>
      </c>
      <c r="Y142" s="79">
        <f>SUMPRODUCT((借支明细表!$F$3:$F$10000=$B142)*(借支明细表!$D$3:$D$10000=X$2)*借支明细表!$H$3:$H$10000)</f>
        <v>0</v>
      </c>
      <c r="Z142" s="80">
        <f>SUMIF('7月'!$C$4:$C$10000,$B142,'7月'!$L$4:$L$10000)</f>
        <v>0</v>
      </c>
      <c r="AA142" s="81">
        <f>SUMIF('8月'!$C$4:$C$10000,$B142,'8月'!$J$4:$J$10000)</f>
        <v>0</v>
      </c>
      <c r="AB142" s="79">
        <f>SUMPRODUCT((借支明细表!$F$3:$F$10000=$B142)*(借支明细表!$D$3:$D$10000=AA$2)*借支明细表!$H$3:$H$10000)</f>
        <v>0</v>
      </c>
      <c r="AC142" s="80">
        <f>SUMIF('8月'!$C$4:$C$10000,$B142,'8月'!$L$4:$L$10000)</f>
        <v>0</v>
      </c>
      <c r="AD142" s="81">
        <f>SUMIF('9月'!$C$4:$C$10000,$B142,'9月'!$J$4:$J$10000)</f>
        <v>0</v>
      </c>
      <c r="AE142" s="79">
        <f>SUMPRODUCT((借支明细表!$F$3:$F$10000=$B142)*(借支明细表!$D$3:$D$10000=AD$2)*借支明细表!$H$3:$H$10000)</f>
        <v>0</v>
      </c>
      <c r="AF142" s="80">
        <f>SUMIF('9月'!$C$4:$C$10000,$B142,'9月'!$L$4:$L$10000)</f>
        <v>0</v>
      </c>
      <c r="AG142" s="81">
        <f>SUMIF('10月'!$C$4:$C$10000,$B142,'10月'!$J$4:$J$10000)</f>
        <v>0</v>
      </c>
      <c r="AH142" s="79">
        <f>SUMPRODUCT((借支明细表!$F$3:$F$10000=$B142)*(借支明细表!$D$3:$D$10000=AG$2)*借支明细表!$H$3:$H$10000)</f>
        <v>0</v>
      </c>
      <c r="AI142" s="80">
        <f>SUMIF('10月'!$C$4:$C$10000,$B142,'10月'!$L$4:$L$10000)</f>
        <v>0</v>
      </c>
      <c r="AJ142" s="81">
        <f>SUMIF('11月'!$C$4:$C$10000,$B142,'11月'!$J$4:$J$10000)</f>
        <v>0</v>
      </c>
      <c r="AK142" s="79">
        <f>SUMPRODUCT((借支明细表!$F$3:$F$10000=$B142)*(借支明细表!$D$3:$D$10000=AJ$2)*借支明细表!$H$3:$H$10000)</f>
        <v>0</v>
      </c>
      <c r="AL142" s="80">
        <f>SUMIF('11月'!$C$4:$C$10000,$B142,'11月'!$L$4:$L$10000)</f>
        <v>0</v>
      </c>
      <c r="AM142" s="81">
        <f>SUMIF('12月'!$C$4:$C$10000,$B142,'12月'!$J$4:$J$10000)</f>
        <v>0</v>
      </c>
      <c r="AN142" s="79">
        <f>SUMPRODUCT((借支明细表!$F$3:$F$10000=$B142)*(借支明细表!$D$3:$D$10000=AM$2)*借支明细表!$H$3:$H$10000)</f>
        <v>0</v>
      </c>
      <c r="AO142" s="80">
        <f>SUMIF('12月'!$C$4:$C$10000,$B142,'12月'!$L$4:$L$10000)</f>
        <v>0</v>
      </c>
    </row>
    <row r="143" customHeight="1" spans="1:41">
      <c r="A143" s="37"/>
      <c r="B143" s="76" t="str">
        <f>IF(员工信息表!B142="","",员工信息表!B142)</f>
        <v/>
      </c>
      <c r="C143" s="77">
        <f t="shared" si="9"/>
        <v>0</v>
      </c>
      <c r="D143" s="77">
        <f t="shared" si="10"/>
        <v>0</v>
      </c>
      <c r="E143" s="77">
        <f t="shared" si="11"/>
        <v>0</v>
      </c>
      <c r="F143" s="81">
        <f>SUMIF('1月'!$C$4:$C$10000,$B143,'1月'!$J$4:$J$10000)</f>
        <v>0</v>
      </c>
      <c r="G143" s="79">
        <f>SUMPRODUCT((借支明细表!$F$3:$F$10000=$B143)*(借支明细表!$D$3:$D$10000=F$2)*借支明细表!$H$3:$H$10000)</f>
        <v>0</v>
      </c>
      <c r="H143" s="80">
        <f>SUMIF('1月'!$C$4:$C$10000,$B143,'1月'!$L$4:$L$10000)</f>
        <v>0</v>
      </c>
      <c r="I143" s="81">
        <f>SUMIF('2月'!$C$4:$C$10000,$B143,'2月'!$J$4:$J$10000)</f>
        <v>0</v>
      </c>
      <c r="J143" s="79">
        <f>SUMPRODUCT((借支明细表!$F$3:$F$10000=$B143)*(借支明细表!$D$3:$D$10000=I$2)*借支明细表!$H$3:$H$10000)</f>
        <v>0</v>
      </c>
      <c r="K143" s="80">
        <f>SUMIF('2月'!$C$4:$C$10000,$B143,'2月'!$L$4:$L$10000)</f>
        <v>0</v>
      </c>
      <c r="L143" s="81">
        <f>SUMIF('3月'!$C$4:$C$10000,$B143,'3月'!$J$4:$J$10000)</f>
        <v>0</v>
      </c>
      <c r="M143" s="79">
        <f>SUMPRODUCT((借支明细表!$F$3:$F$10000=$B143)*(借支明细表!$D$3:$D$10000=L$2)*借支明细表!$H$3:$H$10000)</f>
        <v>0</v>
      </c>
      <c r="N143" s="80">
        <f>SUMIF('3月'!$C$4:$C$10000,$B143,'3月'!$L$4:$L$10000)</f>
        <v>0</v>
      </c>
      <c r="O143" s="81">
        <f>SUMIF('4月'!$C$4:$C$10000,$B143,'4月'!$J$4:$J$10000)</f>
        <v>0</v>
      </c>
      <c r="P143" s="79">
        <f>SUMPRODUCT((借支明细表!$F$3:$F$10000=$B143)*(借支明细表!$D$3:$D$10000=O$2)*借支明细表!$H$3:$H$10000)</f>
        <v>0</v>
      </c>
      <c r="Q143" s="80">
        <f>SUMIF('4月'!$C$4:$C$10000,$B143,'4月'!$L$4:$L$10000)</f>
        <v>0</v>
      </c>
      <c r="R143" s="81">
        <f>SUMIF('5月'!$C$4:$C$10000,$B143,'5月'!$J$4:$J$10000)</f>
        <v>0</v>
      </c>
      <c r="S143" s="79">
        <f>SUMPRODUCT((借支明细表!$F$3:$F$10000=$B143)*(借支明细表!$D$3:$D$10000=R$2)*借支明细表!$H$3:$H$10000)</f>
        <v>0</v>
      </c>
      <c r="T143" s="80">
        <f>SUMIF('5月'!$C$4:$C$10000,$B143,'5月'!$L$4:$L$10000)</f>
        <v>0</v>
      </c>
      <c r="U143" s="81">
        <f>SUMIF('6月'!$C$4:$C$10000,$B143,'6月'!$J$4:$J$10000)</f>
        <v>0</v>
      </c>
      <c r="V143" s="79">
        <f>SUMPRODUCT((借支明细表!$F$3:$F$10000=$B143)*(借支明细表!$D$3:$D$10000=U$2)*借支明细表!$H$3:$H$10000)</f>
        <v>0</v>
      </c>
      <c r="W143" s="80">
        <f>SUMIF('6月'!$C$4:$C$10000,$B143,'6月'!$L$4:$L$10000)</f>
        <v>0</v>
      </c>
      <c r="X143" s="81">
        <f>SUMIF('7月'!$C$4:$C$10000,$B143,'7月'!$J$4:$J$10000)</f>
        <v>0</v>
      </c>
      <c r="Y143" s="79">
        <f>SUMPRODUCT((借支明细表!$F$3:$F$10000=$B143)*(借支明细表!$D$3:$D$10000=X$2)*借支明细表!$H$3:$H$10000)</f>
        <v>0</v>
      </c>
      <c r="Z143" s="80">
        <f>SUMIF('7月'!$C$4:$C$10000,$B143,'7月'!$L$4:$L$10000)</f>
        <v>0</v>
      </c>
      <c r="AA143" s="81">
        <f>SUMIF('8月'!$C$4:$C$10000,$B143,'8月'!$J$4:$J$10000)</f>
        <v>0</v>
      </c>
      <c r="AB143" s="79">
        <f>SUMPRODUCT((借支明细表!$F$3:$F$10000=$B143)*(借支明细表!$D$3:$D$10000=AA$2)*借支明细表!$H$3:$H$10000)</f>
        <v>0</v>
      </c>
      <c r="AC143" s="80">
        <f>SUMIF('8月'!$C$4:$C$10000,$B143,'8月'!$L$4:$L$10000)</f>
        <v>0</v>
      </c>
      <c r="AD143" s="81">
        <f>SUMIF('9月'!$C$4:$C$10000,$B143,'9月'!$J$4:$J$10000)</f>
        <v>0</v>
      </c>
      <c r="AE143" s="79">
        <f>SUMPRODUCT((借支明细表!$F$3:$F$10000=$B143)*(借支明细表!$D$3:$D$10000=AD$2)*借支明细表!$H$3:$H$10000)</f>
        <v>0</v>
      </c>
      <c r="AF143" s="80">
        <f>SUMIF('9月'!$C$4:$C$10000,$B143,'9月'!$L$4:$L$10000)</f>
        <v>0</v>
      </c>
      <c r="AG143" s="81">
        <f>SUMIF('10月'!$C$4:$C$10000,$B143,'10月'!$J$4:$J$10000)</f>
        <v>0</v>
      </c>
      <c r="AH143" s="79">
        <f>SUMPRODUCT((借支明细表!$F$3:$F$10000=$B143)*(借支明细表!$D$3:$D$10000=AG$2)*借支明细表!$H$3:$H$10000)</f>
        <v>0</v>
      </c>
      <c r="AI143" s="80">
        <f>SUMIF('10月'!$C$4:$C$10000,$B143,'10月'!$L$4:$L$10000)</f>
        <v>0</v>
      </c>
      <c r="AJ143" s="81">
        <f>SUMIF('11月'!$C$4:$C$10000,$B143,'11月'!$J$4:$J$10000)</f>
        <v>0</v>
      </c>
      <c r="AK143" s="79">
        <f>SUMPRODUCT((借支明细表!$F$3:$F$10000=$B143)*(借支明细表!$D$3:$D$10000=AJ$2)*借支明细表!$H$3:$H$10000)</f>
        <v>0</v>
      </c>
      <c r="AL143" s="80">
        <f>SUMIF('11月'!$C$4:$C$10000,$B143,'11月'!$L$4:$L$10000)</f>
        <v>0</v>
      </c>
      <c r="AM143" s="81">
        <f>SUMIF('12月'!$C$4:$C$10000,$B143,'12月'!$J$4:$J$10000)</f>
        <v>0</v>
      </c>
      <c r="AN143" s="79">
        <f>SUMPRODUCT((借支明细表!$F$3:$F$10000=$B143)*(借支明细表!$D$3:$D$10000=AM$2)*借支明细表!$H$3:$H$10000)</f>
        <v>0</v>
      </c>
      <c r="AO143" s="80">
        <f>SUMIF('12月'!$C$4:$C$10000,$B143,'12月'!$L$4:$L$10000)</f>
        <v>0</v>
      </c>
    </row>
    <row r="144" customHeight="1" spans="1:41">
      <c r="A144" s="37"/>
      <c r="B144" s="76" t="str">
        <f>IF(员工信息表!B143="","",员工信息表!B143)</f>
        <v/>
      </c>
      <c r="C144" s="77">
        <f t="shared" si="9"/>
        <v>0</v>
      </c>
      <c r="D144" s="77">
        <f t="shared" si="10"/>
        <v>0</v>
      </c>
      <c r="E144" s="77">
        <f t="shared" si="11"/>
        <v>0</v>
      </c>
      <c r="F144" s="81">
        <f>SUMIF('1月'!$C$4:$C$10000,$B144,'1月'!$J$4:$J$10000)</f>
        <v>0</v>
      </c>
      <c r="G144" s="79">
        <f>SUMPRODUCT((借支明细表!$F$3:$F$10000=$B144)*(借支明细表!$D$3:$D$10000=F$2)*借支明细表!$H$3:$H$10000)</f>
        <v>0</v>
      </c>
      <c r="H144" s="80">
        <f>SUMIF('1月'!$C$4:$C$10000,$B144,'1月'!$L$4:$L$10000)</f>
        <v>0</v>
      </c>
      <c r="I144" s="81">
        <f>SUMIF('2月'!$C$4:$C$10000,$B144,'2月'!$J$4:$J$10000)</f>
        <v>0</v>
      </c>
      <c r="J144" s="79">
        <f>SUMPRODUCT((借支明细表!$F$3:$F$10000=$B144)*(借支明细表!$D$3:$D$10000=I$2)*借支明细表!$H$3:$H$10000)</f>
        <v>0</v>
      </c>
      <c r="K144" s="80">
        <f>SUMIF('2月'!$C$4:$C$10000,$B144,'2月'!$L$4:$L$10000)</f>
        <v>0</v>
      </c>
      <c r="L144" s="81">
        <f>SUMIF('3月'!$C$4:$C$10000,$B144,'3月'!$J$4:$J$10000)</f>
        <v>0</v>
      </c>
      <c r="M144" s="79">
        <f>SUMPRODUCT((借支明细表!$F$3:$F$10000=$B144)*(借支明细表!$D$3:$D$10000=L$2)*借支明细表!$H$3:$H$10000)</f>
        <v>0</v>
      </c>
      <c r="N144" s="80">
        <f>SUMIF('3月'!$C$4:$C$10000,$B144,'3月'!$L$4:$L$10000)</f>
        <v>0</v>
      </c>
      <c r="O144" s="81">
        <f>SUMIF('4月'!$C$4:$C$10000,$B144,'4月'!$J$4:$J$10000)</f>
        <v>0</v>
      </c>
      <c r="P144" s="79">
        <f>SUMPRODUCT((借支明细表!$F$3:$F$10000=$B144)*(借支明细表!$D$3:$D$10000=O$2)*借支明细表!$H$3:$H$10000)</f>
        <v>0</v>
      </c>
      <c r="Q144" s="80">
        <f>SUMIF('4月'!$C$4:$C$10000,$B144,'4月'!$L$4:$L$10000)</f>
        <v>0</v>
      </c>
      <c r="R144" s="81">
        <f>SUMIF('5月'!$C$4:$C$10000,$B144,'5月'!$J$4:$J$10000)</f>
        <v>0</v>
      </c>
      <c r="S144" s="79">
        <f>SUMPRODUCT((借支明细表!$F$3:$F$10000=$B144)*(借支明细表!$D$3:$D$10000=R$2)*借支明细表!$H$3:$H$10000)</f>
        <v>0</v>
      </c>
      <c r="T144" s="80">
        <f>SUMIF('5月'!$C$4:$C$10000,$B144,'5月'!$L$4:$L$10000)</f>
        <v>0</v>
      </c>
      <c r="U144" s="81">
        <f>SUMIF('6月'!$C$4:$C$10000,$B144,'6月'!$J$4:$J$10000)</f>
        <v>0</v>
      </c>
      <c r="V144" s="79">
        <f>SUMPRODUCT((借支明细表!$F$3:$F$10000=$B144)*(借支明细表!$D$3:$D$10000=U$2)*借支明细表!$H$3:$H$10000)</f>
        <v>0</v>
      </c>
      <c r="W144" s="80">
        <f>SUMIF('6月'!$C$4:$C$10000,$B144,'6月'!$L$4:$L$10000)</f>
        <v>0</v>
      </c>
      <c r="X144" s="81">
        <f>SUMIF('7月'!$C$4:$C$10000,$B144,'7月'!$J$4:$J$10000)</f>
        <v>0</v>
      </c>
      <c r="Y144" s="79">
        <f>SUMPRODUCT((借支明细表!$F$3:$F$10000=$B144)*(借支明细表!$D$3:$D$10000=X$2)*借支明细表!$H$3:$H$10000)</f>
        <v>0</v>
      </c>
      <c r="Z144" s="80">
        <f>SUMIF('7月'!$C$4:$C$10000,$B144,'7月'!$L$4:$L$10000)</f>
        <v>0</v>
      </c>
      <c r="AA144" s="81">
        <f>SUMIF('8月'!$C$4:$C$10000,$B144,'8月'!$J$4:$J$10000)</f>
        <v>0</v>
      </c>
      <c r="AB144" s="79">
        <f>SUMPRODUCT((借支明细表!$F$3:$F$10000=$B144)*(借支明细表!$D$3:$D$10000=AA$2)*借支明细表!$H$3:$H$10000)</f>
        <v>0</v>
      </c>
      <c r="AC144" s="80">
        <f>SUMIF('8月'!$C$4:$C$10000,$B144,'8月'!$L$4:$L$10000)</f>
        <v>0</v>
      </c>
      <c r="AD144" s="81">
        <f>SUMIF('9月'!$C$4:$C$10000,$B144,'9月'!$J$4:$J$10000)</f>
        <v>0</v>
      </c>
      <c r="AE144" s="79">
        <f>SUMPRODUCT((借支明细表!$F$3:$F$10000=$B144)*(借支明细表!$D$3:$D$10000=AD$2)*借支明细表!$H$3:$H$10000)</f>
        <v>0</v>
      </c>
      <c r="AF144" s="80">
        <f>SUMIF('9月'!$C$4:$C$10000,$B144,'9月'!$L$4:$L$10000)</f>
        <v>0</v>
      </c>
      <c r="AG144" s="81">
        <f>SUMIF('10月'!$C$4:$C$10000,$B144,'10月'!$J$4:$J$10000)</f>
        <v>0</v>
      </c>
      <c r="AH144" s="79">
        <f>SUMPRODUCT((借支明细表!$F$3:$F$10000=$B144)*(借支明细表!$D$3:$D$10000=AG$2)*借支明细表!$H$3:$H$10000)</f>
        <v>0</v>
      </c>
      <c r="AI144" s="80">
        <f>SUMIF('10月'!$C$4:$C$10000,$B144,'10月'!$L$4:$L$10000)</f>
        <v>0</v>
      </c>
      <c r="AJ144" s="81">
        <f>SUMIF('11月'!$C$4:$C$10000,$B144,'11月'!$J$4:$J$10000)</f>
        <v>0</v>
      </c>
      <c r="AK144" s="79">
        <f>SUMPRODUCT((借支明细表!$F$3:$F$10000=$B144)*(借支明细表!$D$3:$D$10000=AJ$2)*借支明细表!$H$3:$H$10000)</f>
        <v>0</v>
      </c>
      <c r="AL144" s="80">
        <f>SUMIF('11月'!$C$4:$C$10000,$B144,'11月'!$L$4:$L$10000)</f>
        <v>0</v>
      </c>
      <c r="AM144" s="81">
        <f>SUMIF('12月'!$C$4:$C$10000,$B144,'12月'!$J$4:$J$10000)</f>
        <v>0</v>
      </c>
      <c r="AN144" s="79">
        <f>SUMPRODUCT((借支明细表!$F$3:$F$10000=$B144)*(借支明细表!$D$3:$D$10000=AM$2)*借支明细表!$H$3:$H$10000)</f>
        <v>0</v>
      </c>
      <c r="AO144" s="80">
        <f>SUMIF('12月'!$C$4:$C$10000,$B144,'12月'!$L$4:$L$10000)</f>
        <v>0</v>
      </c>
    </row>
    <row r="145" customHeight="1" spans="1:41">
      <c r="A145" s="37"/>
      <c r="B145" s="76" t="str">
        <f>IF(员工信息表!B144="","",员工信息表!B144)</f>
        <v/>
      </c>
      <c r="C145" s="77">
        <f t="shared" si="9"/>
        <v>0</v>
      </c>
      <c r="D145" s="77">
        <f t="shared" si="10"/>
        <v>0</v>
      </c>
      <c r="E145" s="77">
        <f t="shared" si="11"/>
        <v>0</v>
      </c>
      <c r="F145" s="81">
        <f>SUMIF('1月'!$C$4:$C$10000,$B145,'1月'!$J$4:$J$10000)</f>
        <v>0</v>
      </c>
      <c r="G145" s="79">
        <f>SUMPRODUCT((借支明细表!$F$3:$F$10000=$B145)*(借支明细表!$D$3:$D$10000=F$2)*借支明细表!$H$3:$H$10000)</f>
        <v>0</v>
      </c>
      <c r="H145" s="80">
        <f>SUMIF('1月'!$C$4:$C$10000,$B145,'1月'!$L$4:$L$10000)</f>
        <v>0</v>
      </c>
      <c r="I145" s="81">
        <f>SUMIF('2月'!$C$4:$C$10000,$B145,'2月'!$J$4:$J$10000)</f>
        <v>0</v>
      </c>
      <c r="J145" s="79">
        <f>SUMPRODUCT((借支明细表!$F$3:$F$10000=$B145)*(借支明细表!$D$3:$D$10000=I$2)*借支明细表!$H$3:$H$10000)</f>
        <v>0</v>
      </c>
      <c r="K145" s="80">
        <f>SUMIF('2月'!$C$4:$C$10000,$B145,'2月'!$L$4:$L$10000)</f>
        <v>0</v>
      </c>
      <c r="L145" s="81">
        <f>SUMIF('3月'!$C$4:$C$10000,$B145,'3月'!$J$4:$J$10000)</f>
        <v>0</v>
      </c>
      <c r="M145" s="79">
        <f>SUMPRODUCT((借支明细表!$F$3:$F$10000=$B145)*(借支明细表!$D$3:$D$10000=L$2)*借支明细表!$H$3:$H$10000)</f>
        <v>0</v>
      </c>
      <c r="N145" s="80">
        <f>SUMIF('3月'!$C$4:$C$10000,$B145,'3月'!$L$4:$L$10000)</f>
        <v>0</v>
      </c>
      <c r="O145" s="81">
        <f>SUMIF('4月'!$C$4:$C$10000,$B145,'4月'!$J$4:$J$10000)</f>
        <v>0</v>
      </c>
      <c r="P145" s="79">
        <f>SUMPRODUCT((借支明细表!$F$3:$F$10000=$B145)*(借支明细表!$D$3:$D$10000=O$2)*借支明细表!$H$3:$H$10000)</f>
        <v>0</v>
      </c>
      <c r="Q145" s="80">
        <f>SUMIF('4月'!$C$4:$C$10000,$B145,'4月'!$L$4:$L$10000)</f>
        <v>0</v>
      </c>
      <c r="R145" s="81">
        <f>SUMIF('5月'!$C$4:$C$10000,$B145,'5月'!$J$4:$J$10000)</f>
        <v>0</v>
      </c>
      <c r="S145" s="79">
        <f>SUMPRODUCT((借支明细表!$F$3:$F$10000=$B145)*(借支明细表!$D$3:$D$10000=R$2)*借支明细表!$H$3:$H$10000)</f>
        <v>0</v>
      </c>
      <c r="T145" s="80">
        <f>SUMIF('5月'!$C$4:$C$10000,$B145,'5月'!$L$4:$L$10000)</f>
        <v>0</v>
      </c>
      <c r="U145" s="81">
        <f>SUMIF('6月'!$C$4:$C$10000,$B145,'6月'!$J$4:$J$10000)</f>
        <v>0</v>
      </c>
      <c r="V145" s="79">
        <f>SUMPRODUCT((借支明细表!$F$3:$F$10000=$B145)*(借支明细表!$D$3:$D$10000=U$2)*借支明细表!$H$3:$H$10000)</f>
        <v>0</v>
      </c>
      <c r="W145" s="80">
        <f>SUMIF('6月'!$C$4:$C$10000,$B145,'6月'!$L$4:$L$10000)</f>
        <v>0</v>
      </c>
      <c r="X145" s="81">
        <f>SUMIF('7月'!$C$4:$C$10000,$B145,'7月'!$J$4:$J$10000)</f>
        <v>0</v>
      </c>
      <c r="Y145" s="79">
        <f>SUMPRODUCT((借支明细表!$F$3:$F$10000=$B145)*(借支明细表!$D$3:$D$10000=X$2)*借支明细表!$H$3:$H$10000)</f>
        <v>0</v>
      </c>
      <c r="Z145" s="80">
        <f>SUMIF('7月'!$C$4:$C$10000,$B145,'7月'!$L$4:$L$10000)</f>
        <v>0</v>
      </c>
      <c r="AA145" s="81">
        <f>SUMIF('8月'!$C$4:$C$10000,$B145,'8月'!$J$4:$J$10000)</f>
        <v>0</v>
      </c>
      <c r="AB145" s="79">
        <f>SUMPRODUCT((借支明细表!$F$3:$F$10000=$B145)*(借支明细表!$D$3:$D$10000=AA$2)*借支明细表!$H$3:$H$10000)</f>
        <v>0</v>
      </c>
      <c r="AC145" s="80">
        <f>SUMIF('8月'!$C$4:$C$10000,$B145,'8月'!$L$4:$L$10000)</f>
        <v>0</v>
      </c>
      <c r="AD145" s="81">
        <f>SUMIF('9月'!$C$4:$C$10000,$B145,'9月'!$J$4:$J$10000)</f>
        <v>0</v>
      </c>
      <c r="AE145" s="79">
        <f>SUMPRODUCT((借支明细表!$F$3:$F$10000=$B145)*(借支明细表!$D$3:$D$10000=AD$2)*借支明细表!$H$3:$H$10000)</f>
        <v>0</v>
      </c>
      <c r="AF145" s="80">
        <f>SUMIF('9月'!$C$4:$C$10000,$B145,'9月'!$L$4:$L$10000)</f>
        <v>0</v>
      </c>
      <c r="AG145" s="81">
        <f>SUMIF('10月'!$C$4:$C$10000,$B145,'10月'!$J$4:$J$10000)</f>
        <v>0</v>
      </c>
      <c r="AH145" s="79">
        <f>SUMPRODUCT((借支明细表!$F$3:$F$10000=$B145)*(借支明细表!$D$3:$D$10000=AG$2)*借支明细表!$H$3:$H$10000)</f>
        <v>0</v>
      </c>
      <c r="AI145" s="80">
        <f>SUMIF('10月'!$C$4:$C$10000,$B145,'10月'!$L$4:$L$10000)</f>
        <v>0</v>
      </c>
      <c r="AJ145" s="81">
        <f>SUMIF('11月'!$C$4:$C$10000,$B145,'11月'!$J$4:$J$10000)</f>
        <v>0</v>
      </c>
      <c r="AK145" s="79">
        <f>SUMPRODUCT((借支明细表!$F$3:$F$10000=$B145)*(借支明细表!$D$3:$D$10000=AJ$2)*借支明细表!$H$3:$H$10000)</f>
        <v>0</v>
      </c>
      <c r="AL145" s="80">
        <f>SUMIF('11月'!$C$4:$C$10000,$B145,'11月'!$L$4:$L$10000)</f>
        <v>0</v>
      </c>
      <c r="AM145" s="81">
        <f>SUMIF('12月'!$C$4:$C$10000,$B145,'12月'!$J$4:$J$10000)</f>
        <v>0</v>
      </c>
      <c r="AN145" s="79">
        <f>SUMPRODUCT((借支明细表!$F$3:$F$10000=$B145)*(借支明细表!$D$3:$D$10000=AM$2)*借支明细表!$H$3:$H$10000)</f>
        <v>0</v>
      </c>
      <c r="AO145" s="80">
        <f>SUMIF('12月'!$C$4:$C$10000,$B145,'12月'!$L$4:$L$10000)</f>
        <v>0</v>
      </c>
    </row>
    <row r="146" customHeight="1" spans="1:41">
      <c r="A146" s="37"/>
      <c r="B146" s="76" t="str">
        <f>IF(员工信息表!B145="","",员工信息表!B145)</f>
        <v/>
      </c>
      <c r="C146" s="77">
        <f t="shared" si="9"/>
        <v>0</v>
      </c>
      <c r="D146" s="77">
        <f t="shared" si="10"/>
        <v>0</v>
      </c>
      <c r="E146" s="77">
        <f t="shared" si="11"/>
        <v>0</v>
      </c>
      <c r="F146" s="81">
        <f>SUMIF('1月'!$C$4:$C$10000,$B146,'1月'!$J$4:$J$10000)</f>
        <v>0</v>
      </c>
      <c r="G146" s="79">
        <f>SUMPRODUCT((借支明细表!$F$3:$F$10000=$B146)*(借支明细表!$D$3:$D$10000=F$2)*借支明细表!$H$3:$H$10000)</f>
        <v>0</v>
      </c>
      <c r="H146" s="80">
        <f>SUMIF('1月'!$C$4:$C$10000,$B146,'1月'!$L$4:$L$10000)</f>
        <v>0</v>
      </c>
      <c r="I146" s="81">
        <f>SUMIF('2月'!$C$4:$C$10000,$B146,'2月'!$J$4:$J$10000)</f>
        <v>0</v>
      </c>
      <c r="J146" s="79">
        <f>SUMPRODUCT((借支明细表!$F$3:$F$10000=$B146)*(借支明细表!$D$3:$D$10000=I$2)*借支明细表!$H$3:$H$10000)</f>
        <v>0</v>
      </c>
      <c r="K146" s="80">
        <f>SUMIF('2月'!$C$4:$C$10000,$B146,'2月'!$L$4:$L$10000)</f>
        <v>0</v>
      </c>
      <c r="L146" s="81">
        <f>SUMIF('3月'!$C$4:$C$10000,$B146,'3月'!$J$4:$J$10000)</f>
        <v>0</v>
      </c>
      <c r="M146" s="79">
        <f>SUMPRODUCT((借支明细表!$F$3:$F$10000=$B146)*(借支明细表!$D$3:$D$10000=L$2)*借支明细表!$H$3:$H$10000)</f>
        <v>0</v>
      </c>
      <c r="N146" s="80">
        <f>SUMIF('3月'!$C$4:$C$10000,$B146,'3月'!$L$4:$L$10000)</f>
        <v>0</v>
      </c>
      <c r="O146" s="81">
        <f>SUMIF('4月'!$C$4:$C$10000,$B146,'4月'!$J$4:$J$10000)</f>
        <v>0</v>
      </c>
      <c r="P146" s="79">
        <f>SUMPRODUCT((借支明细表!$F$3:$F$10000=$B146)*(借支明细表!$D$3:$D$10000=O$2)*借支明细表!$H$3:$H$10000)</f>
        <v>0</v>
      </c>
      <c r="Q146" s="80">
        <f>SUMIF('4月'!$C$4:$C$10000,$B146,'4月'!$L$4:$L$10000)</f>
        <v>0</v>
      </c>
      <c r="R146" s="81">
        <f>SUMIF('5月'!$C$4:$C$10000,$B146,'5月'!$J$4:$J$10000)</f>
        <v>0</v>
      </c>
      <c r="S146" s="79">
        <f>SUMPRODUCT((借支明细表!$F$3:$F$10000=$B146)*(借支明细表!$D$3:$D$10000=R$2)*借支明细表!$H$3:$H$10000)</f>
        <v>0</v>
      </c>
      <c r="T146" s="80">
        <f>SUMIF('5月'!$C$4:$C$10000,$B146,'5月'!$L$4:$L$10000)</f>
        <v>0</v>
      </c>
      <c r="U146" s="81">
        <f>SUMIF('6月'!$C$4:$C$10000,$B146,'6月'!$J$4:$J$10000)</f>
        <v>0</v>
      </c>
      <c r="V146" s="79">
        <f>SUMPRODUCT((借支明细表!$F$3:$F$10000=$B146)*(借支明细表!$D$3:$D$10000=U$2)*借支明细表!$H$3:$H$10000)</f>
        <v>0</v>
      </c>
      <c r="W146" s="80">
        <f>SUMIF('6月'!$C$4:$C$10000,$B146,'6月'!$L$4:$L$10000)</f>
        <v>0</v>
      </c>
      <c r="X146" s="81">
        <f>SUMIF('7月'!$C$4:$C$10000,$B146,'7月'!$J$4:$J$10000)</f>
        <v>0</v>
      </c>
      <c r="Y146" s="79">
        <f>SUMPRODUCT((借支明细表!$F$3:$F$10000=$B146)*(借支明细表!$D$3:$D$10000=X$2)*借支明细表!$H$3:$H$10000)</f>
        <v>0</v>
      </c>
      <c r="Z146" s="80">
        <f>SUMIF('7月'!$C$4:$C$10000,$B146,'7月'!$L$4:$L$10000)</f>
        <v>0</v>
      </c>
      <c r="AA146" s="81">
        <f>SUMIF('8月'!$C$4:$C$10000,$B146,'8月'!$J$4:$J$10000)</f>
        <v>0</v>
      </c>
      <c r="AB146" s="79">
        <f>SUMPRODUCT((借支明细表!$F$3:$F$10000=$B146)*(借支明细表!$D$3:$D$10000=AA$2)*借支明细表!$H$3:$H$10000)</f>
        <v>0</v>
      </c>
      <c r="AC146" s="80">
        <f>SUMIF('8月'!$C$4:$C$10000,$B146,'8月'!$L$4:$L$10000)</f>
        <v>0</v>
      </c>
      <c r="AD146" s="81">
        <f>SUMIF('9月'!$C$4:$C$10000,$B146,'9月'!$J$4:$J$10000)</f>
        <v>0</v>
      </c>
      <c r="AE146" s="79">
        <f>SUMPRODUCT((借支明细表!$F$3:$F$10000=$B146)*(借支明细表!$D$3:$D$10000=AD$2)*借支明细表!$H$3:$H$10000)</f>
        <v>0</v>
      </c>
      <c r="AF146" s="80">
        <f>SUMIF('9月'!$C$4:$C$10000,$B146,'9月'!$L$4:$L$10000)</f>
        <v>0</v>
      </c>
      <c r="AG146" s="81">
        <f>SUMIF('10月'!$C$4:$C$10000,$B146,'10月'!$J$4:$J$10000)</f>
        <v>0</v>
      </c>
      <c r="AH146" s="79">
        <f>SUMPRODUCT((借支明细表!$F$3:$F$10000=$B146)*(借支明细表!$D$3:$D$10000=AG$2)*借支明细表!$H$3:$H$10000)</f>
        <v>0</v>
      </c>
      <c r="AI146" s="80">
        <f>SUMIF('10月'!$C$4:$C$10000,$B146,'10月'!$L$4:$L$10000)</f>
        <v>0</v>
      </c>
      <c r="AJ146" s="81">
        <f>SUMIF('11月'!$C$4:$C$10000,$B146,'11月'!$J$4:$J$10000)</f>
        <v>0</v>
      </c>
      <c r="AK146" s="79">
        <f>SUMPRODUCT((借支明细表!$F$3:$F$10000=$B146)*(借支明细表!$D$3:$D$10000=AJ$2)*借支明细表!$H$3:$H$10000)</f>
        <v>0</v>
      </c>
      <c r="AL146" s="80">
        <f>SUMIF('11月'!$C$4:$C$10000,$B146,'11月'!$L$4:$L$10000)</f>
        <v>0</v>
      </c>
      <c r="AM146" s="81">
        <f>SUMIF('12月'!$C$4:$C$10000,$B146,'12月'!$J$4:$J$10000)</f>
        <v>0</v>
      </c>
      <c r="AN146" s="79">
        <f>SUMPRODUCT((借支明细表!$F$3:$F$10000=$B146)*(借支明细表!$D$3:$D$10000=AM$2)*借支明细表!$H$3:$H$10000)</f>
        <v>0</v>
      </c>
      <c r="AO146" s="80">
        <f>SUMIF('12月'!$C$4:$C$10000,$B146,'12月'!$L$4:$L$10000)</f>
        <v>0</v>
      </c>
    </row>
    <row r="147" customHeight="1" spans="1:41">
      <c r="A147" s="37"/>
      <c r="B147" s="76" t="str">
        <f>IF(员工信息表!B146="","",员工信息表!B146)</f>
        <v/>
      </c>
      <c r="C147" s="77">
        <f t="shared" si="9"/>
        <v>0</v>
      </c>
      <c r="D147" s="77">
        <f t="shared" si="10"/>
        <v>0</v>
      </c>
      <c r="E147" s="77">
        <f t="shared" si="11"/>
        <v>0</v>
      </c>
      <c r="F147" s="81">
        <f>SUMIF('1月'!$C$4:$C$10000,$B147,'1月'!$J$4:$J$10000)</f>
        <v>0</v>
      </c>
      <c r="G147" s="79">
        <f>SUMPRODUCT((借支明细表!$F$3:$F$10000=$B147)*(借支明细表!$D$3:$D$10000=F$2)*借支明细表!$H$3:$H$10000)</f>
        <v>0</v>
      </c>
      <c r="H147" s="80">
        <f>SUMIF('1月'!$C$4:$C$10000,$B147,'1月'!$L$4:$L$10000)</f>
        <v>0</v>
      </c>
      <c r="I147" s="81">
        <f>SUMIF('2月'!$C$4:$C$10000,$B147,'2月'!$J$4:$J$10000)</f>
        <v>0</v>
      </c>
      <c r="J147" s="79">
        <f>SUMPRODUCT((借支明细表!$F$3:$F$10000=$B147)*(借支明细表!$D$3:$D$10000=I$2)*借支明细表!$H$3:$H$10000)</f>
        <v>0</v>
      </c>
      <c r="K147" s="80">
        <f>SUMIF('2月'!$C$4:$C$10000,$B147,'2月'!$L$4:$L$10000)</f>
        <v>0</v>
      </c>
      <c r="L147" s="81">
        <f>SUMIF('3月'!$C$4:$C$10000,$B147,'3月'!$J$4:$J$10000)</f>
        <v>0</v>
      </c>
      <c r="M147" s="79">
        <f>SUMPRODUCT((借支明细表!$F$3:$F$10000=$B147)*(借支明细表!$D$3:$D$10000=L$2)*借支明细表!$H$3:$H$10000)</f>
        <v>0</v>
      </c>
      <c r="N147" s="80">
        <f>SUMIF('3月'!$C$4:$C$10000,$B147,'3月'!$L$4:$L$10000)</f>
        <v>0</v>
      </c>
      <c r="O147" s="81">
        <f>SUMIF('4月'!$C$4:$C$10000,$B147,'4月'!$J$4:$J$10000)</f>
        <v>0</v>
      </c>
      <c r="P147" s="79">
        <f>SUMPRODUCT((借支明细表!$F$3:$F$10000=$B147)*(借支明细表!$D$3:$D$10000=O$2)*借支明细表!$H$3:$H$10000)</f>
        <v>0</v>
      </c>
      <c r="Q147" s="80">
        <f>SUMIF('4月'!$C$4:$C$10000,$B147,'4月'!$L$4:$L$10000)</f>
        <v>0</v>
      </c>
      <c r="R147" s="81">
        <f>SUMIF('5月'!$C$4:$C$10000,$B147,'5月'!$J$4:$J$10000)</f>
        <v>0</v>
      </c>
      <c r="S147" s="79">
        <f>SUMPRODUCT((借支明细表!$F$3:$F$10000=$B147)*(借支明细表!$D$3:$D$10000=R$2)*借支明细表!$H$3:$H$10000)</f>
        <v>0</v>
      </c>
      <c r="T147" s="80">
        <f>SUMIF('5月'!$C$4:$C$10000,$B147,'5月'!$L$4:$L$10000)</f>
        <v>0</v>
      </c>
      <c r="U147" s="81">
        <f>SUMIF('6月'!$C$4:$C$10000,$B147,'6月'!$J$4:$J$10000)</f>
        <v>0</v>
      </c>
      <c r="V147" s="79">
        <f>SUMPRODUCT((借支明细表!$F$3:$F$10000=$B147)*(借支明细表!$D$3:$D$10000=U$2)*借支明细表!$H$3:$H$10000)</f>
        <v>0</v>
      </c>
      <c r="W147" s="80">
        <f>SUMIF('6月'!$C$4:$C$10000,$B147,'6月'!$L$4:$L$10000)</f>
        <v>0</v>
      </c>
      <c r="X147" s="81">
        <f>SUMIF('7月'!$C$4:$C$10000,$B147,'7月'!$J$4:$J$10000)</f>
        <v>0</v>
      </c>
      <c r="Y147" s="79">
        <f>SUMPRODUCT((借支明细表!$F$3:$F$10000=$B147)*(借支明细表!$D$3:$D$10000=X$2)*借支明细表!$H$3:$H$10000)</f>
        <v>0</v>
      </c>
      <c r="Z147" s="80">
        <f>SUMIF('7月'!$C$4:$C$10000,$B147,'7月'!$L$4:$L$10000)</f>
        <v>0</v>
      </c>
      <c r="AA147" s="81">
        <f>SUMIF('8月'!$C$4:$C$10000,$B147,'8月'!$J$4:$J$10000)</f>
        <v>0</v>
      </c>
      <c r="AB147" s="79">
        <f>SUMPRODUCT((借支明细表!$F$3:$F$10000=$B147)*(借支明细表!$D$3:$D$10000=AA$2)*借支明细表!$H$3:$H$10000)</f>
        <v>0</v>
      </c>
      <c r="AC147" s="80">
        <f>SUMIF('8月'!$C$4:$C$10000,$B147,'8月'!$L$4:$L$10000)</f>
        <v>0</v>
      </c>
      <c r="AD147" s="81">
        <f>SUMIF('9月'!$C$4:$C$10000,$B147,'9月'!$J$4:$J$10000)</f>
        <v>0</v>
      </c>
      <c r="AE147" s="79">
        <f>SUMPRODUCT((借支明细表!$F$3:$F$10000=$B147)*(借支明细表!$D$3:$D$10000=AD$2)*借支明细表!$H$3:$H$10000)</f>
        <v>0</v>
      </c>
      <c r="AF147" s="80">
        <f>SUMIF('9月'!$C$4:$C$10000,$B147,'9月'!$L$4:$L$10000)</f>
        <v>0</v>
      </c>
      <c r="AG147" s="81">
        <f>SUMIF('10月'!$C$4:$C$10000,$B147,'10月'!$J$4:$J$10000)</f>
        <v>0</v>
      </c>
      <c r="AH147" s="79">
        <f>SUMPRODUCT((借支明细表!$F$3:$F$10000=$B147)*(借支明细表!$D$3:$D$10000=AG$2)*借支明细表!$H$3:$H$10000)</f>
        <v>0</v>
      </c>
      <c r="AI147" s="80">
        <f>SUMIF('10月'!$C$4:$C$10000,$B147,'10月'!$L$4:$L$10000)</f>
        <v>0</v>
      </c>
      <c r="AJ147" s="81">
        <f>SUMIF('11月'!$C$4:$C$10000,$B147,'11月'!$J$4:$J$10000)</f>
        <v>0</v>
      </c>
      <c r="AK147" s="79">
        <f>SUMPRODUCT((借支明细表!$F$3:$F$10000=$B147)*(借支明细表!$D$3:$D$10000=AJ$2)*借支明细表!$H$3:$H$10000)</f>
        <v>0</v>
      </c>
      <c r="AL147" s="80">
        <f>SUMIF('11月'!$C$4:$C$10000,$B147,'11月'!$L$4:$L$10000)</f>
        <v>0</v>
      </c>
      <c r="AM147" s="81">
        <f>SUMIF('12月'!$C$4:$C$10000,$B147,'12月'!$J$4:$J$10000)</f>
        <v>0</v>
      </c>
      <c r="AN147" s="79">
        <f>SUMPRODUCT((借支明细表!$F$3:$F$10000=$B147)*(借支明细表!$D$3:$D$10000=AM$2)*借支明细表!$H$3:$H$10000)</f>
        <v>0</v>
      </c>
      <c r="AO147" s="80">
        <f>SUMIF('12月'!$C$4:$C$10000,$B147,'12月'!$L$4:$L$10000)</f>
        <v>0</v>
      </c>
    </row>
    <row r="148" customHeight="1" spans="1:41">
      <c r="A148" s="37"/>
      <c r="B148" s="76" t="str">
        <f>IF(员工信息表!B147="","",员工信息表!B147)</f>
        <v/>
      </c>
      <c r="C148" s="77">
        <f t="shared" si="9"/>
        <v>0</v>
      </c>
      <c r="D148" s="77">
        <f t="shared" si="10"/>
        <v>0</v>
      </c>
      <c r="E148" s="77">
        <f t="shared" si="11"/>
        <v>0</v>
      </c>
      <c r="F148" s="81">
        <f>SUMIF('1月'!$C$4:$C$10000,$B148,'1月'!$J$4:$J$10000)</f>
        <v>0</v>
      </c>
      <c r="G148" s="79">
        <f>SUMPRODUCT((借支明细表!$F$3:$F$10000=$B148)*(借支明细表!$D$3:$D$10000=F$2)*借支明细表!$H$3:$H$10000)</f>
        <v>0</v>
      </c>
      <c r="H148" s="80">
        <f>SUMIF('1月'!$C$4:$C$10000,$B148,'1月'!$L$4:$L$10000)</f>
        <v>0</v>
      </c>
      <c r="I148" s="81">
        <f>SUMIF('2月'!$C$4:$C$10000,$B148,'2月'!$J$4:$J$10000)</f>
        <v>0</v>
      </c>
      <c r="J148" s="79">
        <f>SUMPRODUCT((借支明细表!$F$3:$F$10000=$B148)*(借支明细表!$D$3:$D$10000=I$2)*借支明细表!$H$3:$H$10000)</f>
        <v>0</v>
      </c>
      <c r="K148" s="80">
        <f>SUMIF('2月'!$C$4:$C$10000,$B148,'2月'!$L$4:$L$10000)</f>
        <v>0</v>
      </c>
      <c r="L148" s="81">
        <f>SUMIF('3月'!$C$4:$C$10000,$B148,'3月'!$J$4:$J$10000)</f>
        <v>0</v>
      </c>
      <c r="M148" s="79">
        <f>SUMPRODUCT((借支明细表!$F$3:$F$10000=$B148)*(借支明细表!$D$3:$D$10000=L$2)*借支明细表!$H$3:$H$10000)</f>
        <v>0</v>
      </c>
      <c r="N148" s="80">
        <f>SUMIF('3月'!$C$4:$C$10000,$B148,'3月'!$L$4:$L$10000)</f>
        <v>0</v>
      </c>
      <c r="O148" s="81">
        <f>SUMIF('4月'!$C$4:$C$10000,$B148,'4月'!$J$4:$J$10000)</f>
        <v>0</v>
      </c>
      <c r="P148" s="79">
        <f>SUMPRODUCT((借支明细表!$F$3:$F$10000=$B148)*(借支明细表!$D$3:$D$10000=O$2)*借支明细表!$H$3:$H$10000)</f>
        <v>0</v>
      </c>
      <c r="Q148" s="80">
        <f>SUMIF('4月'!$C$4:$C$10000,$B148,'4月'!$L$4:$L$10000)</f>
        <v>0</v>
      </c>
      <c r="R148" s="81">
        <f>SUMIF('5月'!$C$4:$C$10000,$B148,'5月'!$J$4:$J$10000)</f>
        <v>0</v>
      </c>
      <c r="S148" s="79">
        <f>SUMPRODUCT((借支明细表!$F$3:$F$10000=$B148)*(借支明细表!$D$3:$D$10000=R$2)*借支明细表!$H$3:$H$10000)</f>
        <v>0</v>
      </c>
      <c r="T148" s="80">
        <f>SUMIF('5月'!$C$4:$C$10000,$B148,'5月'!$L$4:$L$10000)</f>
        <v>0</v>
      </c>
      <c r="U148" s="81">
        <f>SUMIF('6月'!$C$4:$C$10000,$B148,'6月'!$J$4:$J$10000)</f>
        <v>0</v>
      </c>
      <c r="V148" s="79">
        <f>SUMPRODUCT((借支明细表!$F$3:$F$10000=$B148)*(借支明细表!$D$3:$D$10000=U$2)*借支明细表!$H$3:$H$10000)</f>
        <v>0</v>
      </c>
      <c r="W148" s="80">
        <f>SUMIF('6月'!$C$4:$C$10000,$B148,'6月'!$L$4:$L$10000)</f>
        <v>0</v>
      </c>
      <c r="X148" s="81">
        <f>SUMIF('7月'!$C$4:$C$10000,$B148,'7月'!$J$4:$J$10000)</f>
        <v>0</v>
      </c>
      <c r="Y148" s="79">
        <f>SUMPRODUCT((借支明细表!$F$3:$F$10000=$B148)*(借支明细表!$D$3:$D$10000=X$2)*借支明细表!$H$3:$H$10000)</f>
        <v>0</v>
      </c>
      <c r="Z148" s="80">
        <f>SUMIF('7月'!$C$4:$C$10000,$B148,'7月'!$L$4:$L$10000)</f>
        <v>0</v>
      </c>
      <c r="AA148" s="81">
        <f>SUMIF('8月'!$C$4:$C$10000,$B148,'8月'!$J$4:$J$10000)</f>
        <v>0</v>
      </c>
      <c r="AB148" s="79">
        <f>SUMPRODUCT((借支明细表!$F$3:$F$10000=$B148)*(借支明细表!$D$3:$D$10000=AA$2)*借支明细表!$H$3:$H$10000)</f>
        <v>0</v>
      </c>
      <c r="AC148" s="80">
        <f>SUMIF('8月'!$C$4:$C$10000,$B148,'8月'!$L$4:$L$10000)</f>
        <v>0</v>
      </c>
      <c r="AD148" s="81">
        <f>SUMIF('9月'!$C$4:$C$10000,$B148,'9月'!$J$4:$J$10000)</f>
        <v>0</v>
      </c>
      <c r="AE148" s="79">
        <f>SUMPRODUCT((借支明细表!$F$3:$F$10000=$B148)*(借支明细表!$D$3:$D$10000=AD$2)*借支明细表!$H$3:$H$10000)</f>
        <v>0</v>
      </c>
      <c r="AF148" s="80">
        <f>SUMIF('9月'!$C$4:$C$10000,$B148,'9月'!$L$4:$L$10000)</f>
        <v>0</v>
      </c>
      <c r="AG148" s="81">
        <f>SUMIF('10月'!$C$4:$C$10000,$B148,'10月'!$J$4:$J$10000)</f>
        <v>0</v>
      </c>
      <c r="AH148" s="79">
        <f>SUMPRODUCT((借支明细表!$F$3:$F$10000=$B148)*(借支明细表!$D$3:$D$10000=AG$2)*借支明细表!$H$3:$H$10000)</f>
        <v>0</v>
      </c>
      <c r="AI148" s="80">
        <f>SUMIF('10月'!$C$4:$C$10000,$B148,'10月'!$L$4:$L$10000)</f>
        <v>0</v>
      </c>
      <c r="AJ148" s="81">
        <f>SUMIF('11月'!$C$4:$C$10000,$B148,'11月'!$J$4:$J$10000)</f>
        <v>0</v>
      </c>
      <c r="AK148" s="79">
        <f>SUMPRODUCT((借支明细表!$F$3:$F$10000=$B148)*(借支明细表!$D$3:$D$10000=AJ$2)*借支明细表!$H$3:$H$10000)</f>
        <v>0</v>
      </c>
      <c r="AL148" s="80">
        <f>SUMIF('11月'!$C$4:$C$10000,$B148,'11月'!$L$4:$L$10000)</f>
        <v>0</v>
      </c>
      <c r="AM148" s="81">
        <f>SUMIF('12月'!$C$4:$C$10000,$B148,'12月'!$J$4:$J$10000)</f>
        <v>0</v>
      </c>
      <c r="AN148" s="79">
        <f>SUMPRODUCT((借支明细表!$F$3:$F$10000=$B148)*(借支明细表!$D$3:$D$10000=AM$2)*借支明细表!$H$3:$H$10000)</f>
        <v>0</v>
      </c>
      <c r="AO148" s="80">
        <f>SUMIF('12月'!$C$4:$C$10000,$B148,'12月'!$L$4:$L$10000)</f>
        <v>0</v>
      </c>
    </row>
    <row r="149" customHeight="1" spans="1:41">
      <c r="A149" s="37"/>
      <c r="B149" s="76" t="str">
        <f>IF(员工信息表!B148="","",员工信息表!B148)</f>
        <v/>
      </c>
      <c r="C149" s="77">
        <f t="shared" si="9"/>
        <v>0</v>
      </c>
      <c r="D149" s="77">
        <f t="shared" si="10"/>
        <v>0</v>
      </c>
      <c r="E149" s="77">
        <f t="shared" si="11"/>
        <v>0</v>
      </c>
      <c r="F149" s="81">
        <f>SUMIF('1月'!$C$4:$C$10000,$B149,'1月'!$J$4:$J$10000)</f>
        <v>0</v>
      </c>
      <c r="G149" s="79">
        <f>SUMPRODUCT((借支明细表!$F$3:$F$10000=$B149)*(借支明细表!$D$3:$D$10000=F$2)*借支明细表!$H$3:$H$10000)</f>
        <v>0</v>
      </c>
      <c r="H149" s="80">
        <f>SUMIF('1月'!$C$4:$C$10000,$B149,'1月'!$L$4:$L$10000)</f>
        <v>0</v>
      </c>
      <c r="I149" s="81">
        <f>SUMIF('2月'!$C$4:$C$10000,$B149,'2月'!$J$4:$J$10000)</f>
        <v>0</v>
      </c>
      <c r="J149" s="79">
        <f>SUMPRODUCT((借支明细表!$F$3:$F$10000=$B149)*(借支明细表!$D$3:$D$10000=I$2)*借支明细表!$H$3:$H$10000)</f>
        <v>0</v>
      </c>
      <c r="K149" s="80">
        <f>SUMIF('2月'!$C$4:$C$10000,$B149,'2月'!$L$4:$L$10000)</f>
        <v>0</v>
      </c>
      <c r="L149" s="81">
        <f>SUMIF('3月'!$C$4:$C$10000,$B149,'3月'!$J$4:$J$10000)</f>
        <v>0</v>
      </c>
      <c r="M149" s="79">
        <f>SUMPRODUCT((借支明细表!$F$3:$F$10000=$B149)*(借支明细表!$D$3:$D$10000=L$2)*借支明细表!$H$3:$H$10000)</f>
        <v>0</v>
      </c>
      <c r="N149" s="80">
        <f>SUMIF('3月'!$C$4:$C$10000,$B149,'3月'!$L$4:$L$10000)</f>
        <v>0</v>
      </c>
      <c r="O149" s="81">
        <f>SUMIF('4月'!$C$4:$C$10000,$B149,'4月'!$J$4:$J$10000)</f>
        <v>0</v>
      </c>
      <c r="P149" s="79">
        <f>SUMPRODUCT((借支明细表!$F$3:$F$10000=$B149)*(借支明细表!$D$3:$D$10000=O$2)*借支明细表!$H$3:$H$10000)</f>
        <v>0</v>
      </c>
      <c r="Q149" s="80">
        <f>SUMIF('4月'!$C$4:$C$10000,$B149,'4月'!$L$4:$L$10000)</f>
        <v>0</v>
      </c>
      <c r="R149" s="81">
        <f>SUMIF('5月'!$C$4:$C$10000,$B149,'5月'!$J$4:$J$10000)</f>
        <v>0</v>
      </c>
      <c r="S149" s="79">
        <f>SUMPRODUCT((借支明细表!$F$3:$F$10000=$B149)*(借支明细表!$D$3:$D$10000=R$2)*借支明细表!$H$3:$H$10000)</f>
        <v>0</v>
      </c>
      <c r="T149" s="80">
        <f>SUMIF('5月'!$C$4:$C$10000,$B149,'5月'!$L$4:$L$10000)</f>
        <v>0</v>
      </c>
      <c r="U149" s="81">
        <f>SUMIF('6月'!$C$4:$C$10000,$B149,'6月'!$J$4:$J$10000)</f>
        <v>0</v>
      </c>
      <c r="V149" s="79">
        <f>SUMPRODUCT((借支明细表!$F$3:$F$10000=$B149)*(借支明细表!$D$3:$D$10000=U$2)*借支明细表!$H$3:$H$10000)</f>
        <v>0</v>
      </c>
      <c r="W149" s="80">
        <f>SUMIF('6月'!$C$4:$C$10000,$B149,'6月'!$L$4:$L$10000)</f>
        <v>0</v>
      </c>
      <c r="X149" s="81">
        <f>SUMIF('7月'!$C$4:$C$10000,$B149,'7月'!$J$4:$J$10000)</f>
        <v>0</v>
      </c>
      <c r="Y149" s="79">
        <f>SUMPRODUCT((借支明细表!$F$3:$F$10000=$B149)*(借支明细表!$D$3:$D$10000=X$2)*借支明细表!$H$3:$H$10000)</f>
        <v>0</v>
      </c>
      <c r="Z149" s="80">
        <f>SUMIF('7月'!$C$4:$C$10000,$B149,'7月'!$L$4:$L$10000)</f>
        <v>0</v>
      </c>
      <c r="AA149" s="81">
        <f>SUMIF('8月'!$C$4:$C$10000,$B149,'8月'!$J$4:$J$10000)</f>
        <v>0</v>
      </c>
      <c r="AB149" s="79">
        <f>SUMPRODUCT((借支明细表!$F$3:$F$10000=$B149)*(借支明细表!$D$3:$D$10000=AA$2)*借支明细表!$H$3:$H$10000)</f>
        <v>0</v>
      </c>
      <c r="AC149" s="80">
        <f>SUMIF('8月'!$C$4:$C$10000,$B149,'8月'!$L$4:$L$10000)</f>
        <v>0</v>
      </c>
      <c r="AD149" s="81">
        <f>SUMIF('9月'!$C$4:$C$10000,$B149,'9月'!$J$4:$J$10000)</f>
        <v>0</v>
      </c>
      <c r="AE149" s="79">
        <f>SUMPRODUCT((借支明细表!$F$3:$F$10000=$B149)*(借支明细表!$D$3:$D$10000=AD$2)*借支明细表!$H$3:$H$10000)</f>
        <v>0</v>
      </c>
      <c r="AF149" s="80">
        <f>SUMIF('9月'!$C$4:$C$10000,$B149,'9月'!$L$4:$L$10000)</f>
        <v>0</v>
      </c>
      <c r="AG149" s="81">
        <f>SUMIF('10月'!$C$4:$C$10000,$B149,'10月'!$J$4:$J$10000)</f>
        <v>0</v>
      </c>
      <c r="AH149" s="79">
        <f>SUMPRODUCT((借支明细表!$F$3:$F$10000=$B149)*(借支明细表!$D$3:$D$10000=AG$2)*借支明细表!$H$3:$H$10000)</f>
        <v>0</v>
      </c>
      <c r="AI149" s="80">
        <f>SUMIF('10月'!$C$4:$C$10000,$B149,'10月'!$L$4:$L$10000)</f>
        <v>0</v>
      </c>
      <c r="AJ149" s="81">
        <f>SUMIF('11月'!$C$4:$C$10000,$B149,'11月'!$J$4:$J$10000)</f>
        <v>0</v>
      </c>
      <c r="AK149" s="79">
        <f>SUMPRODUCT((借支明细表!$F$3:$F$10000=$B149)*(借支明细表!$D$3:$D$10000=AJ$2)*借支明细表!$H$3:$H$10000)</f>
        <v>0</v>
      </c>
      <c r="AL149" s="80">
        <f>SUMIF('11月'!$C$4:$C$10000,$B149,'11月'!$L$4:$L$10000)</f>
        <v>0</v>
      </c>
      <c r="AM149" s="81">
        <f>SUMIF('12月'!$C$4:$C$10000,$B149,'12月'!$J$4:$J$10000)</f>
        <v>0</v>
      </c>
      <c r="AN149" s="79">
        <f>SUMPRODUCT((借支明细表!$F$3:$F$10000=$B149)*(借支明细表!$D$3:$D$10000=AM$2)*借支明细表!$H$3:$H$10000)</f>
        <v>0</v>
      </c>
      <c r="AO149" s="80">
        <f>SUMIF('12月'!$C$4:$C$10000,$B149,'12月'!$L$4:$L$10000)</f>
        <v>0</v>
      </c>
    </row>
    <row r="150" customHeight="1" spans="1:41">
      <c r="A150" s="37"/>
      <c r="B150" s="76" t="str">
        <f>IF(员工信息表!B149="","",员工信息表!B149)</f>
        <v/>
      </c>
      <c r="C150" s="77">
        <f t="shared" si="9"/>
        <v>0</v>
      </c>
      <c r="D150" s="77">
        <f t="shared" si="10"/>
        <v>0</v>
      </c>
      <c r="E150" s="77">
        <f t="shared" si="11"/>
        <v>0</v>
      </c>
      <c r="F150" s="81">
        <f>SUMIF('1月'!$C$4:$C$10000,$B150,'1月'!$J$4:$J$10000)</f>
        <v>0</v>
      </c>
      <c r="G150" s="79">
        <f>SUMPRODUCT((借支明细表!$F$3:$F$10000=$B150)*(借支明细表!$D$3:$D$10000=F$2)*借支明细表!$H$3:$H$10000)</f>
        <v>0</v>
      </c>
      <c r="H150" s="80">
        <f>SUMIF('1月'!$C$4:$C$10000,$B150,'1月'!$L$4:$L$10000)</f>
        <v>0</v>
      </c>
      <c r="I150" s="81">
        <f>SUMIF('2月'!$C$4:$C$10000,$B150,'2月'!$J$4:$J$10000)</f>
        <v>0</v>
      </c>
      <c r="J150" s="79">
        <f>SUMPRODUCT((借支明细表!$F$3:$F$10000=$B150)*(借支明细表!$D$3:$D$10000=I$2)*借支明细表!$H$3:$H$10000)</f>
        <v>0</v>
      </c>
      <c r="K150" s="80">
        <f>SUMIF('2月'!$C$4:$C$10000,$B150,'2月'!$L$4:$L$10000)</f>
        <v>0</v>
      </c>
      <c r="L150" s="81">
        <f>SUMIF('3月'!$C$4:$C$10000,$B150,'3月'!$J$4:$J$10000)</f>
        <v>0</v>
      </c>
      <c r="M150" s="79">
        <f>SUMPRODUCT((借支明细表!$F$3:$F$10000=$B150)*(借支明细表!$D$3:$D$10000=L$2)*借支明细表!$H$3:$H$10000)</f>
        <v>0</v>
      </c>
      <c r="N150" s="80">
        <f>SUMIF('3月'!$C$4:$C$10000,$B150,'3月'!$L$4:$L$10000)</f>
        <v>0</v>
      </c>
      <c r="O150" s="81">
        <f>SUMIF('4月'!$C$4:$C$10000,$B150,'4月'!$J$4:$J$10000)</f>
        <v>0</v>
      </c>
      <c r="P150" s="79">
        <f>SUMPRODUCT((借支明细表!$F$3:$F$10000=$B150)*(借支明细表!$D$3:$D$10000=O$2)*借支明细表!$H$3:$H$10000)</f>
        <v>0</v>
      </c>
      <c r="Q150" s="80">
        <f>SUMIF('4月'!$C$4:$C$10000,$B150,'4月'!$L$4:$L$10000)</f>
        <v>0</v>
      </c>
      <c r="R150" s="81">
        <f>SUMIF('5月'!$C$4:$C$10000,$B150,'5月'!$J$4:$J$10000)</f>
        <v>0</v>
      </c>
      <c r="S150" s="79">
        <f>SUMPRODUCT((借支明细表!$F$3:$F$10000=$B150)*(借支明细表!$D$3:$D$10000=R$2)*借支明细表!$H$3:$H$10000)</f>
        <v>0</v>
      </c>
      <c r="T150" s="80">
        <f>SUMIF('5月'!$C$4:$C$10000,$B150,'5月'!$L$4:$L$10000)</f>
        <v>0</v>
      </c>
      <c r="U150" s="81">
        <f>SUMIF('6月'!$C$4:$C$10000,$B150,'6月'!$J$4:$J$10000)</f>
        <v>0</v>
      </c>
      <c r="V150" s="79">
        <f>SUMPRODUCT((借支明细表!$F$3:$F$10000=$B150)*(借支明细表!$D$3:$D$10000=U$2)*借支明细表!$H$3:$H$10000)</f>
        <v>0</v>
      </c>
      <c r="W150" s="80">
        <f>SUMIF('6月'!$C$4:$C$10000,$B150,'6月'!$L$4:$L$10000)</f>
        <v>0</v>
      </c>
      <c r="X150" s="81">
        <f>SUMIF('7月'!$C$4:$C$10000,$B150,'7月'!$J$4:$J$10000)</f>
        <v>0</v>
      </c>
      <c r="Y150" s="79">
        <f>SUMPRODUCT((借支明细表!$F$3:$F$10000=$B150)*(借支明细表!$D$3:$D$10000=X$2)*借支明细表!$H$3:$H$10000)</f>
        <v>0</v>
      </c>
      <c r="Z150" s="80">
        <f>SUMIF('7月'!$C$4:$C$10000,$B150,'7月'!$L$4:$L$10000)</f>
        <v>0</v>
      </c>
      <c r="AA150" s="81">
        <f>SUMIF('8月'!$C$4:$C$10000,$B150,'8月'!$J$4:$J$10000)</f>
        <v>0</v>
      </c>
      <c r="AB150" s="79">
        <f>SUMPRODUCT((借支明细表!$F$3:$F$10000=$B150)*(借支明细表!$D$3:$D$10000=AA$2)*借支明细表!$H$3:$H$10000)</f>
        <v>0</v>
      </c>
      <c r="AC150" s="80">
        <f>SUMIF('8月'!$C$4:$C$10000,$B150,'8月'!$L$4:$L$10000)</f>
        <v>0</v>
      </c>
      <c r="AD150" s="81">
        <f>SUMIF('9月'!$C$4:$C$10000,$B150,'9月'!$J$4:$J$10000)</f>
        <v>0</v>
      </c>
      <c r="AE150" s="79">
        <f>SUMPRODUCT((借支明细表!$F$3:$F$10000=$B150)*(借支明细表!$D$3:$D$10000=AD$2)*借支明细表!$H$3:$H$10000)</f>
        <v>0</v>
      </c>
      <c r="AF150" s="80">
        <f>SUMIF('9月'!$C$4:$C$10000,$B150,'9月'!$L$4:$L$10000)</f>
        <v>0</v>
      </c>
      <c r="AG150" s="81">
        <f>SUMIF('10月'!$C$4:$C$10000,$B150,'10月'!$J$4:$J$10000)</f>
        <v>0</v>
      </c>
      <c r="AH150" s="79">
        <f>SUMPRODUCT((借支明细表!$F$3:$F$10000=$B150)*(借支明细表!$D$3:$D$10000=AG$2)*借支明细表!$H$3:$H$10000)</f>
        <v>0</v>
      </c>
      <c r="AI150" s="80">
        <f>SUMIF('10月'!$C$4:$C$10000,$B150,'10月'!$L$4:$L$10000)</f>
        <v>0</v>
      </c>
      <c r="AJ150" s="81">
        <f>SUMIF('11月'!$C$4:$C$10000,$B150,'11月'!$J$4:$J$10000)</f>
        <v>0</v>
      </c>
      <c r="AK150" s="79">
        <f>SUMPRODUCT((借支明细表!$F$3:$F$10000=$B150)*(借支明细表!$D$3:$D$10000=AJ$2)*借支明细表!$H$3:$H$10000)</f>
        <v>0</v>
      </c>
      <c r="AL150" s="80">
        <f>SUMIF('11月'!$C$4:$C$10000,$B150,'11月'!$L$4:$L$10000)</f>
        <v>0</v>
      </c>
      <c r="AM150" s="81">
        <f>SUMIF('12月'!$C$4:$C$10000,$B150,'12月'!$J$4:$J$10000)</f>
        <v>0</v>
      </c>
      <c r="AN150" s="79">
        <f>SUMPRODUCT((借支明细表!$F$3:$F$10000=$B150)*(借支明细表!$D$3:$D$10000=AM$2)*借支明细表!$H$3:$H$10000)</f>
        <v>0</v>
      </c>
      <c r="AO150" s="80">
        <f>SUMIF('12月'!$C$4:$C$10000,$B150,'12月'!$L$4:$L$10000)</f>
        <v>0</v>
      </c>
    </row>
    <row r="151" customHeight="1" spans="1:41">
      <c r="A151" s="37"/>
      <c r="B151" s="76" t="str">
        <f>IF(员工信息表!B150="","",员工信息表!B150)</f>
        <v/>
      </c>
      <c r="C151" s="77">
        <f t="shared" si="9"/>
        <v>0</v>
      </c>
      <c r="D151" s="77">
        <f t="shared" si="10"/>
        <v>0</v>
      </c>
      <c r="E151" s="77">
        <f t="shared" si="11"/>
        <v>0</v>
      </c>
      <c r="F151" s="81">
        <f>SUMIF('1月'!$C$4:$C$10000,$B151,'1月'!$J$4:$J$10000)</f>
        <v>0</v>
      </c>
      <c r="G151" s="79">
        <f>SUMPRODUCT((借支明细表!$F$3:$F$10000=$B151)*(借支明细表!$D$3:$D$10000=F$2)*借支明细表!$H$3:$H$10000)</f>
        <v>0</v>
      </c>
      <c r="H151" s="80">
        <f>SUMIF('1月'!$C$4:$C$10000,$B151,'1月'!$L$4:$L$10000)</f>
        <v>0</v>
      </c>
      <c r="I151" s="81">
        <f>SUMIF('2月'!$C$4:$C$10000,$B151,'2月'!$J$4:$J$10000)</f>
        <v>0</v>
      </c>
      <c r="J151" s="79">
        <f>SUMPRODUCT((借支明细表!$F$3:$F$10000=$B151)*(借支明细表!$D$3:$D$10000=I$2)*借支明细表!$H$3:$H$10000)</f>
        <v>0</v>
      </c>
      <c r="K151" s="80">
        <f>SUMIF('2月'!$C$4:$C$10000,$B151,'2月'!$L$4:$L$10000)</f>
        <v>0</v>
      </c>
      <c r="L151" s="81">
        <f>SUMIF('3月'!$C$4:$C$10000,$B151,'3月'!$J$4:$J$10000)</f>
        <v>0</v>
      </c>
      <c r="M151" s="79">
        <f>SUMPRODUCT((借支明细表!$F$3:$F$10000=$B151)*(借支明细表!$D$3:$D$10000=L$2)*借支明细表!$H$3:$H$10000)</f>
        <v>0</v>
      </c>
      <c r="N151" s="80">
        <f>SUMIF('3月'!$C$4:$C$10000,$B151,'3月'!$L$4:$L$10000)</f>
        <v>0</v>
      </c>
      <c r="O151" s="81">
        <f>SUMIF('4月'!$C$4:$C$10000,$B151,'4月'!$J$4:$J$10000)</f>
        <v>0</v>
      </c>
      <c r="P151" s="79">
        <f>SUMPRODUCT((借支明细表!$F$3:$F$10000=$B151)*(借支明细表!$D$3:$D$10000=O$2)*借支明细表!$H$3:$H$10000)</f>
        <v>0</v>
      </c>
      <c r="Q151" s="80">
        <f>SUMIF('4月'!$C$4:$C$10000,$B151,'4月'!$L$4:$L$10000)</f>
        <v>0</v>
      </c>
      <c r="R151" s="81">
        <f>SUMIF('5月'!$C$4:$C$10000,$B151,'5月'!$J$4:$J$10000)</f>
        <v>0</v>
      </c>
      <c r="S151" s="79">
        <f>SUMPRODUCT((借支明细表!$F$3:$F$10000=$B151)*(借支明细表!$D$3:$D$10000=R$2)*借支明细表!$H$3:$H$10000)</f>
        <v>0</v>
      </c>
      <c r="T151" s="80">
        <f>SUMIF('5月'!$C$4:$C$10000,$B151,'5月'!$L$4:$L$10000)</f>
        <v>0</v>
      </c>
      <c r="U151" s="81">
        <f>SUMIF('6月'!$C$4:$C$10000,$B151,'6月'!$J$4:$J$10000)</f>
        <v>0</v>
      </c>
      <c r="V151" s="79">
        <f>SUMPRODUCT((借支明细表!$F$3:$F$10000=$B151)*(借支明细表!$D$3:$D$10000=U$2)*借支明细表!$H$3:$H$10000)</f>
        <v>0</v>
      </c>
      <c r="W151" s="80">
        <f>SUMIF('6月'!$C$4:$C$10000,$B151,'6月'!$L$4:$L$10000)</f>
        <v>0</v>
      </c>
      <c r="X151" s="81">
        <f>SUMIF('7月'!$C$4:$C$10000,$B151,'7月'!$J$4:$J$10000)</f>
        <v>0</v>
      </c>
      <c r="Y151" s="79">
        <f>SUMPRODUCT((借支明细表!$F$3:$F$10000=$B151)*(借支明细表!$D$3:$D$10000=X$2)*借支明细表!$H$3:$H$10000)</f>
        <v>0</v>
      </c>
      <c r="Z151" s="80">
        <f>SUMIF('7月'!$C$4:$C$10000,$B151,'7月'!$L$4:$L$10000)</f>
        <v>0</v>
      </c>
      <c r="AA151" s="81">
        <f>SUMIF('8月'!$C$4:$C$10000,$B151,'8月'!$J$4:$J$10000)</f>
        <v>0</v>
      </c>
      <c r="AB151" s="79">
        <f>SUMPRODUCT((借支明细表!$F$3:$F$10000=$B151)*(借支明细表!$D$3:$D$10000=AA$2)*借支明细表!$H$3:$H$10000)</f>
        <v>0</v>
      </c>
      <c r="AC151" s="80">
        <f>SUMIF('8月'!$C$4:$C$10000,$B151,'8月'!$L$4:$L$10000)</f>
        <v>0</v>
      </c>
      <c r="AD151" s="81">
        <f>SUMIF('9月'!$C$4:$C$10000,$B151,'9月'!$J$4:$J$10000)</f>
        <v>0</v>
      </c>
      <c r="AE151" s="79">
        <f>SUMPRODUCT((借支明细表!$F$3:$F$10000=$B151)*(借支明细表!$D$3:$D$10000=AD$2)*借支明细表!$H$3:$H$10000)</f>
        <v>0</v>
      </c>
      <c r="AF151" s="80">
        <f>SUMIF('9月'!$C$4:$C$10000,$B151,'9月'!$L$4:$L$10000)</f>
        <v>0</v>
      </c>
      <c r="AG151" s="81">
        <f>SUMIF('10月'!$C$4:$C$10000,$B151,'10月'!$J$4:$J$10000)</f>
        <v>0</v>
      </c>
      <c r="AH151" s="79">
        <f>SUMPRODUCT((借支明细表!$F$3:$F$10000=$B151)*(借支明细表!$D$3:$D$10000=AG$2)*借支明细表!$H$3:$H$10000)</f>
        <v>0</v>
      </c>
      <c r="AI151" s="80">
        <f>SUMIF('10月'!$C$4:$C$10000,$B151,'10月'!$L$4:$L$10000)</f>
        <v>0</v>
      </c>
      <c r="AJ151" s="81">
        <f>SUMIF('11月'!$C$4:$C$10000,$B151,'11月'!$J$4:$J$10000)</f>
        <v>0</v>
      </c>
      <c r="AK151" s="79">
        <f>SUMPRODUCT((借支明细表!$F$3:$F$10000=$B151)*(借支明细表!$D$3:$D$10000=AJ$2)*借支明细表!$H$3:$H$10000)</f>
        <v>0</v>
      </c>
      <c r="AL151" s="80">
        <f>SUMIF('11月'!$C$4:$C$10000,$B151,'11月'!$L$4:$L$10000)</f>
        <v>0</v>
      </c>
      <c r="AM151" s="81">
        <f>SUMIF('12月'!$C$4:$C$10000,$B151,'12月'!$J$4:$J$10000)</f>
        <v>0</v>
      </c>
      <c r="AN151" s="79">
        <f>SUMPRODUCT((借支明细表!$F$3:$F$10000=$B151)*(借支明细表!$D$3:$D$10000=AM$2)*借支明细表!$H$3:$H$10000)</f>
        <v>0</v>
      </c>
      <c r="AO151" s="80">
        <f>SUMIF('12月'!$C$4:$C$10000,$B151,'12月'!$L$4:$L$10000)</f>
        <v>0</v>
      </c>
    </row>
    <row r="152" customHeight="1" spans="1:41">
      <c r="A152" s="37"/>
      <c r="B152" s="76" t="str">
        <f>IF(员工信息表!B151="","",员工信息表!B151)</f>
        <v/>
      </c>
      <c r="C152" s="77">
        <f t="shared" si="9"/>
        <v>0</v>
      </c>
      <c r="D152" s="77">
        <f t="shared" si="10"/>
        <v>0</v>
      </c>
      <c r="E152" s="77">
        <f t="shared" si="11"/>
        <v>0</v>
      </c>
      <c r="F152" s="81">
        <f>SUMIF('1月'!$C$4:$C$10000,$B152,'1月'!$J$4:$J$10000)</f>
        <v>0</v>
      </c>
      <c r="G152" s="79">
        <f>SUMPRODUCT((借支明细表!$F$3:$F$10000=$B152)*(借支明细表!$D$3:$D$10000=F$2)*借支明细表!$H$3:$H$10000)</f>
        <v>0</v>
      </c>
      <c r="H152" s="80">
        <f>SUMIF('1月'!$C$4:$C$10000,$B152,'1月'!$L$4:$L$10000)</f>
        <v>0</v>
      </c>
      <c r="I152" s="81">
        <f>SUMIF('2月'!$C$4:$C$10000,$B152,'2月'!$J$4:$J$10000)</f>
        <v>0</v>
      </c>
      <c r="J152" s="79">
        <f>SUMPRODUCT((借支明细表!$F$3:$F$10000=$B152)*(借支明细表!$D$3:$D$10000=I$2)*借支明细表!$H$3:$H$10000)</f>
        <v>0</v>
      </c>
      <c r="K152" s="80">
        <f>SUMIF('2月'!$C$4:$C$10000,$B152,'2月'!$L$4:$L$10000)</f>
        <v>0</v>
      </c>
      <c r="L152" s="81">
        <f>SUMIF('3月'!$C$4:$C$10000,$B152,'3月'!$J$4:$J$10000)</f>
        <v>0</v>
      </c>
      <c r="M152" s="79">
        <f>SUMPRODUCT((借支明细表!$F$3:$F$10000=$B152)*(借支明细表!$D$3:$D$10000=L$2)*借支明细表!$H$3:$H$10000)</f>
        <v>0</v>
      </c>
      <c r="N152" s="80">
        <f>SUMIF('3月'!$C$4:$C$10000,$B152,'3月'!$L$4:$L$10000)</f>
        <v>0</v>
      </c>
      <c r="O152" s="81">
        <f>SUMIF('4月'!$C$4:$C$10000,$B152,'4月'!$J$4:$J$10000)</f>
        <v>0</v>
      </c>
      <c r="P152" s="79">
        <f>SUMPRODUCT((借支明细表!$F$3:$F$10000=$B152)*(借支明细表!$D$3:$D$10000=O$2)*借支明细表!$H$3:$H$10000)</f>
        <v>0</v>
      </c>
      <c r="Q152" s="80">
        <f>SUMIF('4月'!$C$4:$C$10000,$B152,'4月'!$L$4:$L$10000)</f>
        <v>0</v>
      </c>
      <c r="R152" s="81">
        <f>SUMIF('5月'!$C$4:$C$10000,$B152,'5月'!$J$4:$J$10000)</f>
        <v>0</v>
      </c>
      <c r="S152" s="79">
        <f>SUMPRODUCT((借支明细表!$F$3:$F$10000=$B152)*(借支明细表!$D$3:$D$10000=R$2)*借支明细表!$H$3:$H$10000)</f>
        <v>0</v>
      </c>
      <c r="T152" s="80">
        <f>SUMIF('5月'!$C$4:$C$10000,$B152,'5月'!$L$4:$L$10000)</f>
        <v>0</v>
      </c>
      <c r="U152" s="81">
        <f>SUMIF('6月'!$C$4:$C$10000,$B152,'6月'!$J$4:$J$10000)</f>
        <v>0</v>
      </c>
      <c r="V152" s="79">
        <f>SUMPRODUCT((借支明细表!$F$3:$F$10000=$B152)*(借支明细表!$D$3:$D$10000=U$2)*借支明细表!$H$3:$H$10000)</f>
        <v>0</v>
      </c>
      <c r="W152" s="80">
        <f>SUMIF('6月'!$C$4:$C$10000,$B152,'6月'!$L$4:$L$10000)</f>
        <v>0</v>
      </c>
      <c r="X152" s="81">
        <f>SUMIF('7月'!$C$4:$C$10000,$B152,'7月'!$J$4:$J$10000)</f>
        <v>0</v>
      </c>
      <c r="Y152" s="79">
        <f>SUMPRODUCT((借支明细表!$F$3:$F$10000=$B152)*(借支明细表!$D$3:$D$10000=X$2)*借支明细表!$H$3:$H$10000)</f>
        <v>0</v>
      </c>
      <c r="Z152" s="80">
        <f>SUMIF('7月'!$C$4:$C$10000,$B152,'7月'!$L$4:$L$10000)</f>
        <v>0</v>
      </c>
      <c r="AA152" s="81">
        <f>SUMIF('8月'!$C$4:$C$10000,$B152,'8月'!$J$4:$J$10000)</f>
        <v>0</v>
      </c>
      <c r="AB152" s="79">
        <f>SUMPRODUCT((借支明细表!$F$3:$F$10000=$B152)*(借支明细表!$D$3:$D$10000=AA$2)*借支明细表!$H$3:$H$10000)</f>
        <v>0</v>
      </c>
      <c r="AC152" s="80">
        <f>SUMIF('8月'!$C$4:$C$10000,$B152,'8月'!$L$4:$L$10000)</f>
        <v>0</v>
      </c>
      <c r="AD152" s="81">
        <f>SUMIF('9月'!$C$4:$C$10000,$B152,'9月'!$J$4:$J$10000)</f>
        <v>0</v>
      </c>
      <c r="AE152" s="79">
        <f>SUMPRODUCT((借支明细表!$F$3:$F$10000=$B152)*(借支明细表!$D$3:$D$10000=AD$2)*借支明细表!$H$3:$H$10000)</f>
        <v>0</v>
      </c>
      <c r="AF152" s="80">
        <f>SUMIF('9月'!$C$4:$C$10000,$B152,'9月'!$L$4:$L$10000)</f>
        <v>0</v>
      </c>
      <c r="AG152" s="81">
        <f>SUMIF('10月'!$C$4:$C$10000,$B152,'10月'!$J$4:$J$10000)</f>
        <v>0</v>
      </c>
      <c r="AH152" s="79">
        <f>SUMPRODUCT((借支明细表!$F$3:$F$10000=$B152)*(借支明细表!$D$3:$D$10000=AG$2)*借支明细表!$H$3:$H$10000)</f>
        <v>0</v>
      </c>
      <c r="AI152" s="80">
        <f>SUMIF('10月'!$C$4:$C$10000,$B152,'10月'!$L$4:$L$10000)</f>
        <v>0</v>
      </c>
      <c r="AJ152" s="81">
        <f>SUMIF('11月'!$C$4:$C$10000,$B152,'11月'!$J$4:$J$10000)</f>
        <v>0</v>
      </c>
      <c r="AK152" s="79">
        <f>SUMPRODUCT((借支明细表!$F$3:$F$10000=$B152)*(借支明细表!$D$3:$D$10000=AJ$2)*借支明细表!$H$3:$H$10000)</f>
        <v>0</v>
      </c>
      <c r="AL152" s="80">
        <f>SUMIF('11月'!$C$4:$C$10000,$B152,'11月'!$L$4:$L$10000)</f>
        <v>0</v>
      </c>
      <c r="AM152" s="81">
        <f>SUMIF('12月'!$C$4:$C$10000,$B152,'12月'!$J$4:$J$10000)</f>
        <v>0</v>
      </c>
      <c r="AN152" s="79">
        <f>SUMPRODUCT((借支明细表!$F$3:$F$10000=$B152)*(借支明细表!$D$3:$D$10000=AM$2)*借支明细表!$H$3:$H$10000)</f>
        <v>0</v>
      </c>
      <c r="AO152" s="80">
        <f>SUMIF('12月'!$C$4:$C$10000,$B152,'12月'!$L$4:$L$10000)</f>
        <v>0</v>
      </c>
    </row>
    <row r="153" customHeight="1" spans="1:41">
      <c r="A153" s="37"/>
      <c r="B153" s="76" t="str">
        <f>IF(员工信息表!B152="","",员工信息表!B152)</f>
        <v/>
      </c>
      <c r="C153" s="77">
        <f t="shared" si="9"/>
        <v>0</v>
      </c>
      <c r="D153" s="77">
        <f t="shared" si="10"/>
        <v>0</v>
      </c>
      <c r="E153" s="77">
        <f t="shared" si="11"/>
        <v>0</v>
      </c>
      <c r="F153" s="81">
        <f>SUMIF('1月'!$C$4:$C$10000,$B153,'1月'!$J$4:$J$10000)</f>
        <v>0</v>
      </c>
      <c r="G153" s="79">
        <f>SUMPRODUCT((借支明细表!$F$3:$F$10000=$B153)*(借支明细表!$D$3:$D$10000=F$2)*借支明细表!$H$3:$H$10000)</f>
        <v>0</v>
      </c>
      <c r="H153" s="80">
        <f>SUMIF('1月'!$C$4:$C$10000,$B153,'1月'!$L$4:$L$10000)</f>
        <v>0</v>
      </c>
      <c r="I153" s="81">
        <f>SUMIF('2月'!$C$4:$C$10000,$B153,'2月'!$J$4:$J$10000)</f>
        <v>0</v>
      </c>
      <c r="J153" s="79">
        <f>SUMPRODUCT((借支明细表!$F$3:$F$10000=$B153)*(借支明细表!$D$3:$D$10000=I$2)*借支明细表!$H$3:$H$10000)</f>
        <v>0</v>
      </c>
      <c r="K153" s="80">
        <f>SUMIF('2月'!$C$4:$C$10000,$B153,'2月'!$L$4:$L$10000)</f>
        <v>0</v>
      </c>
      <c r="L153" s="81">
        <f>SUMIF('3月'!$C$4:$C$10000,$B153,'3月'!$J$4:$J$10000)</f>
        <v>0</v>
      </c>
      <c r="M153" s="79">
        <f>SUMPRODUCT((借支明细表!$F$3:$F$10000=$B153)*(借支明细表!$D$3:$D$10000=L$2)*借支明细表!$H$3:$H$10000)</f>
        <v>0</v>
      </c>
      <c r="N153" s="80">
        <f>SUMIF('3月'!$C$4:$C$10000,$B153,'3月'!$L$4:$L$10000)</f>
        <v>0</v>
      </c>
      <c r="O153" s="81">
        <f>SUMIF('4月'!$C$4:$C$10000,$B153,'4月'!$J$4:$J$10000)</f>
        <v>0</v>
      </c>
      <c r="P153" s="79">
        <f>SUMPRODUCT((借支明细表!$F$3:$F$10000=$B153)*(借支明细表!$D$3:$D$10000=O$2)*借支明细表!$H$3:$H$10000)</f>
        <v>0</v>
      </c>
      <c r="Q153" s="80">
        <f>SUMIF('4月'!$C$4:$C$10000,$B153,'4月'!$L$4:$L$10000)</f>
        <v>0</v>
      </c>
      <c r="R153" s="81">
        <f>SUMIF('5月'!$C$4:$C$10000,$B153,'5月'!$J$4:$J$10000)</f>
        <v>0</v>
      </c>
      <c r="S153" s="79">
        <f>SUMPRODUCT((借支明细表!$F$3:$F$10000=$B153)*(借支明细表!$D$3:$D$10000=R$2)*借支明细表!$H$3:$H$10000)</f>
        <v>0</v>
      </c>
      <c r="T153" s="80">
        <f>SUMIF('5月'!$C$4:$C$10000,$B153,'5月'!$L$4:$L$10000)</f>
        <v>0</v>
      </c>
      <c r="U153" s="81">
        <f>SUMIF('6月'!$C$4:$C$10000,$B153,'6月'!$J$4:$J$10000)</f>
        <v>0</v>
      </c>
      <c r="V153" s="79">
        <f>SUMPRODUCT((借支明细表!$F$3:$F$10000=$B153)*(借支明细表!$D$3:$D$10000=U$2)*借支明细表!$H$3:$H$10000)</f>
        <v>0</v>
      </c>
      <c r="W153" s="80">
        <f>SUMIF('6月'!$C$4:$C$10000,$B153,'6月'!$L$4:$L$10000)</f>
        <v>0</v>
      </c>
      <c r="X153" s="81">
        <f>SUMIF('7月'!$C$4:$C$10000,$B153,'7月'!$J$4:$J$10000)</f>
        <v>0</v>
      </c>
      <c r="Y153" s="79">
        <f>SUMPRODUCT((借支明细表!$F$3:$F$10000=$B153)*(借支明细表!$D$3:$D$10000=X$2)*借支明细表!$H$3:$H$10000)</f>
        <v>0</v>
      </c>
      <c r="Z153" s="80">
        <f>SUMIF('7月'!$C$4:$C$10000,$B153,'7月'!$L$4:$L$10000)</f>
        <v>0</v>
      </c>
      <c r="AA153" s="81">
        <f>SUMIF('8月'!$C$4:$C$10000,$B153,'8月'!$J$4:$J$10000)</f>
        <v>0</v>
      </c>
      <c r="AB153" s="79">
        <f>SUMPRODUCT((借支明细表!$F$3:$F$10000=$B153)*(借支明细表!$D$3:$D$10000=AA$2)*借支明细表!$H$3:$H$10000)</f>
        <v>0</v>
      </c>
      <c r="AC153" s="80">
        <f>SUMIF('8月'!$C$4:$C$10000,$B153,'8月'!$L$4:$L$10000)</f>
        <v>0</v>
      </c>
      <c r="AD153" s="81">
        <f>SUMIF('9月'!$C$4:$C$10000,$B153,'9月'!$J$4:$J$10000)</f>
        <v>0</v>
      </c>
      <c r="AE153" s="79">
        <f>SUMPRODUCT((借支明细表!$F$3:$F$10000=$B153)*(借支明细表!$D$3:$D$10000=AD$2)*借支明细表!$H$3:$H$10000)</f>
        <v>0</v>
      </c>
      <c r="AF153" s="80">
        <f>SUMIF('9月'!$C$4:$C$10000,$B153,'9月'!$L$4:$L$10000)</f>
        <v>0</v>
      </c>
      <c r="AG153" s="81">
        <f>SUMIF('10月'!$C$4:$C$10000,$B153,'10月'!$J$4:$J$10000)</f>
        <v>0</v>
      </c>
      <c r="AH153" s="79">
        <f>SUMPRODUCT((借支明细表!$F$3:$F$10000=$B153)*(借支明细表!$D$3:$D$10000=AG$2)*借支明细表!$H$3:$H$10000)</f>
        <v>0</v>
      </c>
      <c r="AI153" s="80">
        <f>SUMIF('10月'!$C$4:$C$10000,$B153,'10月'!$L$4:$L$10000)</f>
        <v>0</v>
      </c>
      <c r="AJ153" s="81">
        <f>SUMIF('11月'!$C$4:$C$10000,$B153,'11月'!$J$4:$J$10000)</f>
        <v>0</v>
      </c>
      <c r="AK153" s="79">
        <f>SUMPRODUCT((借支明细表!$F$3:$F$10000=$B153)*(借支明细表!$D$3:$D$10000=AJ$2)*借支明细表!$H$3:$H$10000)</f>
        <v>0</v>
      </c>
      <c r="AL153" s="80">
        <f>SUMIF('11月'!$C$4:$C$10000,$B153,'11月'!$L$4:$L$10000)</f>
        <v>0</v>
      </c>
      <c r="AM153" s="81">
        <f>SUMIF('12月'!$C$4:$C$10000,$B153,'12月'!$J$4:$J$10000)</f>
        <v>0</v>
      </c>
      <c r="AN153" s="79">
        <f>SUMPRODUCT((借支明细表!$F$3:$F$10000=$B153)*(借支明细表!$D$3:$D$10000=AM$2)*借支明细表!$H$3:$H$10000)</f>
        <v>0</v>
      </c>
      <c r="AO153" s="80">
        <f>SUMIF('12月'!$C$4:$C$10000,$B153,'12月'!$L$4:$L$10000)</f>
        <v>0</v>
      </c>
    </row>
    <row r="154" customHeight="1" spans="1:41">
      <c r="A154" s="37"/>
      <c r="B154" s="76" t="str">
        <f>IF(员工信息表!B153="","",员工信息表!B153)</f>
        <v/>
      </c>
      <c r="C154" s="77">
        <f t="shared" si="9"/>
        <v>0</v>
      </c>
      <c r="D154" s="77">
        <f t="shared" si="10"/>
        <v>0</v>
      </c>
      <c r="E154" s="77">
        <f t="shared" si="11"/>
        <v>0</v>
      </c>
      <c r="F154" s="81">
        <f>SUMIF('1月'!$C$4:$C$10000,$B154,'1月'!$J$4:$J$10000)</f>
        <v>0</v>
      </c>
      <c r="G154" s="79">
        <f>SUMPRODUCT((借支明细表!$F$3:$F$10000=$B154)*(借支明细表!$D$3:$D$10000=F$2)*借支明细表!$H$3:$H$10000)</f>
        <v>0</v>
      </c>
      <c r="H154" s="80">
        <f>SUMIF('1月'!$C$4:$C$10000,$B154,'1月'!$L$4:$L$10000)</f>
        <v>0</v>
      </c>
      <c r="I154" s="81">
        <f>SUMIF('2月'!$C$4:$C$10000,$B154,'2月'!$J$4:$J$10000)</f>
        <v>0</v>
      </c>
      <c r="J154" s="79">
        <f>SUMPRODUCT((借支明细表!$F$3:$F$10000=$B154)*(借支明细表!$D$3:$D$10000=I$2)*借支明细表!$H$3:$H$10000)</f>
        <v>0</v>
      </c>
      <c r="K154" s="80">
        <f>SUMIF('2月'!$C$4:$C$10000,$B154,'2月'!$L$4:$L$10000)</f>
        <v>0</v>
      </c>
      <c r="L154" s="81">
        <f>SUMIF('3月'!$C$4:$C$10000,$B154,'3月'!$J$4:$J$10000)</f>
        <v>0</v>
      </c>
      <c r="M154" s="79">
        <f>SUMPRODUCT((借支明细表!$F$3:$F$10000=$B154)*(借支明细表!$D$3:$D$10000=L$2)*借支明细表!$H$3:$H$10000)</f>
        <v>0</v>
      </c>
      <c r="N154" s="80">
        <f>SUMIF('3月'!$C$4:$C$10000,$B154,'3月'!$L$4:$L$10000)</f>
        <v>0</v>
      </c>
      <c r="O154" s="81">
        <f>SUMIF('4月'!$C$4:$C$10000,$B154,'4月'!$J$4:$J$10000)</f>
        <v>0</v>
      </c>
      <c r="P154" s="79">
        <f>SUMPRODUCT((借支明细表!$F$3:$F$10000=$B154)*(借支明细表!$D$3:$D$10000=O$2)*借支明细表!$H$3:$H$10000)</f>
        <v>0</v>
      </c>
      <c r="Q154" s="80">
        <f>SUMIF('4月'!$C$4:$C$10000,$B154,'4月'!$L$4:$L$10000)</f>
        <v>0</v>
      </c>
      <c r="R154" s="81">
        <f>SUMIF('5月'!$C$4:$C$10000,$B154,'5月'!$J$4:$J$10000)</f>
        <v>0</v>
      </c>
      <c r="S154" s="79">
        <f>SUMPRODUCT((借支明细表!$F$3:$F$10000=$B154)*(借支明细表!$D$3:$D$10000=R$2)*借支明细表!$H$3:$H$10000)</f>
        <v>0</v>
      </c>
      <c r="T154" s="80">
        <f>SUMIF('5月'!$C$4:$C$10000,$B154,'5月'!$L$4:$L$10000)</f>
        <v>0</v>
      </c>
      <c r="U154" s="81">
        <f>SUMIF('6月'!$C$4:$C$10000,$B154,'6月'!$J$4:$J$10000)</f>
        <v>0</v>
      </c>
      <c r="V154" s="79">
        <f>SUMPRODUCT((借支明细表!$F$3:$F$10000=$B154)*(借支明细表!$D$3:$D$10000=U$2)*借支明细表!$H$3:$H$10000)</f>
        <v>0</v>
      </c>
      <c r="W154" s="80">
        <f>SUMIF('6月'!$C$4:$C$10000,$B154,'6月'!$L$4:$L$10000)</f>
        <v>0</v>
      </c>
      <c r="X154" s="81">
        <f>SUMIF('7月'!$C$4:$C$10000,$B154,'7月'!$J$4:$J$10000)</f>
        <v>0</v>
      </c>
      <c r="Y154" s="79">
        <f>SUMPRODUCT((借支明细表!$F$3:$F$10000=$B154)*(借支明细表!$D$3:$D$10000=X$2)*借支明细表!$H$3:$H$10000)</f>
        <v>0</v>
      </c>
      <c r="Z154" s="80">
        <f>SUMIF('7月'!$C$4:$C$10000,$B154,'7月'!$L$4:$L$10000)</f>
        <v>0</v>
      </c>
      <c r="AA154" s="81">
        <f>SUMIF('8月'!$C$4:$C$10000,$B154,'8月'!$J$4:$J$10000)</f>
        <v>0</v>
      </c>
      <c r="AB154" s="79">
        <f>SUMPRODUCT((借支明细表!$F$3:$F$10000=$B154)*(借支明细表!$D$3:$D$10000=AA$2)*借支明细表!$H$3:$H$10000)</f>
        <v>0</v>
      </c>
      <c r="AC154" s="80">
        <f>SUMIF('8月'!$C$4:$C$10000,$B154,'8月'!$L$4:$L$10000)</f>
        <v>0</v>
      </c>
      <c r="AD154" s="81">
        <f>SUMIF('9月'!$C$4:$C$10000,$B154,'9月'!$J$4:$J$10000)</f>
        <v>0</v>
      </c>
      <c r="AE154" s="79">
        <f>SUMPRODUCT((借支明细表!$F$3:$F$10000=$B154)*(借支明细表!$D$3:$D$10000=AD$2)*借支明细表!$H$3:$H$10000)</f>
        <v>0</v>
      </c>
      <c r="AF154" s="80">
        <f>SUMIF('9月'!$C$4:$C$10000,$B154,'9月'!$L$4:$L$10000)</f>
        <v>0</v>
      </c>
      <c r="AG154" s="81">
        <f>SUMIF('10月'!$C$4:$C$10000,$B154,'10月'!$J$4:$J$10000)</f>
        <v>0</v>
      </c>
      <c r="AH154" s="79">
        <f>SUMPRODUCT((借支明细表!$F$3:$F$10000=$B154)*(借支明细表!$D$3:$D$10000=AG$2)*借支明细表!$H$3:$H$10000)</f>
        <v>0</v>
      </c>
      <c r="AI154" s="80">
        <f>SUMIF('10月'!$C$4:$C$10000,$B154,'10月'!$L$4:$L$10000)</f>
        <v>0</v>
      </c>
      <c r="AJ154" s="81">
        <f>SUMIF('11月'!$C$4:$C$10000,$B154,'11月'!$J$4:$J$10000)</f>
        <v>0</v>
      </c>
      <c r="AK154" s="79">
        <f>SUMPRODUCT((借支明细表!$F$3:$F$10000=$B154)*(借支明细表!$D$3:$D$10000=AJ$2)*借支明细表!$H$3:$H$10000)</f>
        <v>0</v>
      </c>
      <c r="AL154" s="80">
        <f>SUMIF('11月'!$C$4:$C$10000,$B154,'11月'!$L$4:$L$10000)</f>
        <v>0</v>
      </c>
      <c r="AM154" s="81">
        <f>SUMIF('12月'!$C$4:$C$10000,$B154,'12月'!$J$4:$J$10000)</f>
        <v>0</v>
      </c>
      <c r="AN154" s="79">
        <f>SUMPRODUCT((借支明细表!$F$3:$F$10000=$B154)*(借支明细表!$D$3:$D$10000=AM$2)*借支明细表!$H$3:$H$10000)</f>
        <v>0</v>
      </c>
      <c r="AO154" s="80">
        <f>SUMIF('12月'!$C$4:$C$10000,$B154,'12月'!$L$4:$L$10000)</f>
        <v>0</v>
      </c>
    </row>
    <row r="155" customHeight="1" spans="1:41">
      <c r="A155" s="37"/>
      <c r="B155" s="76" t="str">
        <f>IF(员工信息表!B154="","",员工信息表!B154)</f>
        <v/>
      </c>
      <c r="C155" s="77">
        <f t="shared" si="9"/>
        <v>0</v>
      </c>
      <c r="D155" s="77">
        <f t="shared" si="10"/>
        <v>0</v>
      </c>
      <c r="E155" s="77">
        <f t="shared" si="11"/>
        <v>0</v>
      </c>
      <c r="F155" s="81">
        <f>SUMIF('1月'!$C$4:$C$10000,$B155,'1月'!$J$4:$J$10000)</f>
        <v>0</v>
      </c>
      <c r="G155" s="79">
        <f>SUMPRODUCT((借支明细表!$F$3:$F$10000=$B155)*(借支明细表!$D$3:$D$10000=F$2)*借支明细表!$H$3:$H$10000)</f>
        <v>0</v>
      </c>
      <c r="H155" s="80">
        <f>SUMIF('1月'!$C$4:$C$10000,$B155,'1月'!$L$4:$L$10000)</f>
        <v>0</v>
      </c>
      <c r="I155" s="81">
        <f>SUMIF('2月'!$C$4:$C$10000,$B155,'2月'!$J$4:$J$10000)</f>
        <v>0</v>
      </c>
      <c r="J155" s="79">
        <f>SUMPRODUCT((借支明细表!$F$3:$F$10000=$B155)*(借支明细表!$D$3:$D$10000=I$2)*借支明细表!$H$3:$H$10000)</f>
        <v>0</v>
      </c>
      <c r="K155" s="80">
        <f>SUMIF('2月'!$C$4:$C$10000,$B155,'2月'!$L$4:$L$10000)</f>
        <v>0</v>
      </c>
      <c r="L155" s="81">
        <f>SUMIF('3月'!$C$4:$C$10000,$B155,'3月'!$J$4:$J$10000)</f>
        <v>0</v>
      </c>
      <c r="M155" s="79">
        <f>SUMPRODUCT((借支明细表!$F$3:$F$10000=$B155)*(借支明细表!$D$3:$D$10000=L$2)*借支明细表!$H$3:$H$10000)</f>
        <v>0</v>
      </c>
      <c r="N155" s="80">
        <f>SUMIF('3月'!$C$4:$C$10000,$B155,'3月'!$L$4:$L$10000)</f>
        <v>0</v>
      </c>
      <c r="O155" s="81">
        <f>SUMIF('4月'!$C$4:$C$10000,$B155,'4月'!$J$4:$J$10000)</f>
        <v>0</v>
      </c>
      <c r="P155" s="79">
        <f>SUMPRODUCT((借支明细表!$F$3:$F$10000=$B155)*(借支明细表!$D$3:$D$10000=O$2)*借支明细表!$H$3:$H$10000)</f>
        <v>0</v>
      </c>
      <c r="Q155" s="80">
        <f>SUMIF('4月'!$C$4:$C$10000,$B155,'4月'!$L$4:$L$10000)</f>
        <v>0</v>
      </c>
      <c r="R155" s="81">
        <f>SUMIF('5月'!$C$4:$C$10000,$B155,'5月'!$J$4:$J$10000)</f>
        <v>0</v>
      </c>
      <c r="S155" s="79">
        <f>SUMPRODUCT((借支明细表!$F$3:$F$10000=$B155)*(借支明细表!$D$3:$D$10000=R$2)*借支明细表!$H$3:$H$10000)</f>
        <v>0</v>
      </c>
      <c r="T155" s="80">
        <f>SUMIF('5月'!$C$4:$C$10000,$B155,'5月'!$L$4:$L$10000)</f>
        <v>0</v>
      </c>
      <c r="U155" s="81">
        <f>SUMIF('6月'!$C$4:$C$10000,$B155,'6月'!$J$4:$J$10000)</f>
        <v>0</v>
      </c>
      <c r="V155" s="79">
        <f>SUMPRODUCT((借支明细表!$F$3:$F$10000=$B155)*(借支明细表!$D$3:$D$10000=U$2)*借支明细表!$H$3:$H$10000)</f>
        <v>0</v>
      </c>
      <c r="W155" s="80">
        <f>SUMIF('6月'!$C$4:$C$10000,$B155,'6月'!$L$4:$L$10000)</f>
        <v>0</v>
      </c>
      <c r="X155" s="81">
        <f>SUMIF('7月'!$C$4:$C$10000,$B155,'7月'!$J$4:$J$10000)</f>
        <v>0</v>
      </c>
      <c r="Y155" s="79">
        <f>SUMPRODUCT((借支明细表!$F$3:$F$10000=$B155)*(借支明细表!$D$3:$D$10000=X$2)*借支明细表!$H$3:$H$10000)</f>
        <v>0</v>
      </c>
      <c r="Z155" s="80">
        <f>SUMIF('7月'!$C$4:$C$10000,$B155,'7月'!$L$4:$L$10000)</f>
        <v>0</v>
      </c>
      <c r="AA155" s="81">
        <f>SUMIF('8月'!$C$4:$C$10000,$B155,'8月'!$J$4:$J$10000)</f>
        <v>0</v>
      </c>
      <c r="AB155" s="79">
        <f>SUMPRODUCT((借支明细表!$F$3:$F$10000=$B155)*(借支明细表!$D$3:$D$10000=AA$2)*借支明细表!$H$3:$H$10000)</f>
        <v>0</v>
      </c>
      <c r="AC155" s="80">
        <f>SUMIF('8月'!$C$4:$C$10000,$B155,'8月'!$L$4:$L$10000)</f>
        <v>0</v>
      </c>
      <c r="AD155" s="81">
        <f>SUMIF('9月'!$C$4:$C$10000,$B155,'9月'!$J$4:$J$10000)</f>
        <v>0</v>
      </c>
      <c r="AE155" s="79">
        <f>SUMPRODUCT((借支明细表!$F$3:$F$10000=$B155)*(借支明细表!$D$3:$D$10000=AD$2)*借支明细表!$H$3:$H$10000)</f>
        <v>0</v>
      </c>
      <c r="AF155" s="80">
        <f>SUMIF('9月'!$C$4:$C$10000,$B155,'9月'!$L$4:$L$10000)</f>
        <v>0</v>
      </c>
      <c r="AG155" s="81">
        <f>SUMIF('10月'!$C$4:$C$10000,$B155,'10月'!$J$4:$J$10000)</f>
        <v>0</v>
      </c>
      <c r="AH155" s="79">
        <f>SUMPRODUCT((借支明细表!$F$3:$F$10000=$B155)*(借支明细表!$D$3:$D$10000=AG$2)*借支明细表!$H$3:$H$10000)</f>
        <v>0</v>
      </c>
      <c r="AI155" s="80">
        <f>SUMIF('10月'!$C$4:$C$10000,$B155,'10月'!$L$4:$L$10000)</f>
        <v>0</v>
      </c>
      <c r="AJ155" s="81">
        <f>SUMIF('11月'!$C$4:$C$10000,$B155,'11月'!$J$4:$J$10000)</f>
        <v>0</v>
      </c>
      <c r="AK155" s="79">
        <f>SUMPRODUCT((借支明细表!$F$3:$F$10000=$B155)*(借支明细表!$D$3:$D$10000=AJ$2)*借支明细表!$H$3:$H$10000)</f>
        <v>0</v>
      </c>
      <c r="AL155" s="80">
        <f>SUMIF('11月'!$C$4:$C$10000,$B155,'11月'!$L$4:$L$10000)</f>
        <v>0</v>
      </c>
      <c r="AM155" s="81">
        <f>SUMIF('12月'!$C$4:$C$10000,$B155,'12月'!$J$4:$J$10000)</f>
        <v>0</v>
      </c>
      <c r="AN155" s="79">
        <f>SUMPRODUCT((借支明细表!$F$3:$F$10000=$B155)*(借支明细表!$D$3:$D$10000=AM$2)*借支明细表!$H$3:$H$10000)</f>
        <v>0</v>
      </c>
      <c r="AO155" s="80">
        <f>SUMIF('12月'!$C$4:$C$10000,$B155,'12月'!$L$4:$L$10000)</f>
        <v>0</v>
      </c>
    </row>
    <row r="156" customHeight="1" spans="1:41">
      <c r="A156" s="37"/>
      <c r="B156" s="76" t="str">
        <f>IF(员工信息表!B155="","",员工信息表!B155)</f>
        <v/>
      </c>
      <c r="C156" s="77">
        <f t="shared" si="9"/>
        <v>0</v>
      </c>
      <c r="D156" s="77">
        <f t="shared" si="10"/>
        <v>0</v>
      </c>
      <c r="E156" s="77">
        <f t="shared" si="11"/>
        <v>0</v>
      </c>
      <c r="F156" s="81">
        <f>SUMIF('1月'!$C$4:$C$10000,$B156,'1月'!$J$4:$J$10000)</f>
        <v>0</v>
      </c>
      <c r="G156" s="79">
        <f>SUMPRODUCT((借支明细表!$F$3:$F$10000=$B156)*(借支明细表!$D$3:$D$10000=F$2)*借支明细表!$H$3:$H$10000)</f>
        <v>0</v>
      </c>
      <c r="H156" s="80">
        <f>SUMIF('1月'!$C$4:$C$10000,$B156,'1月'!$L$4:$L$10000)</f>
        <v>0</v>
      </c>
      <c r="I156" s="81">
        <f>SUMIF('2月'!$C$4:$C$10000,$B156,'2月'!$J$4:$J$10000)</f>
        <v>0</v>
      </c>
      <c r="J156" s="79">
        <f>SUMPRODUCT((借支明细表!$F$3:$F$10000=$B156)*(借支明细表!$D$3:$D$10000=I$2)*借支明细表!$H$3:$H$10000)</f>
        <v>0</v>
      </c>
      <c r="K156" s="80">
        <f>SUMIF('2月'!$C$4:$C$10000,$B156,'2月'!$L$4:$L$10000)</f>
        <v>0</v>
      </c>
      <c r="L156" s="81">
        <f>SUMIF('3月'!$C$4:$C$10000,$B156,'3月'!$J$4:$J$10000)</f>
        <v>0</v>
      </c>
      <c r="M156" s="79">
        <f>SUMPRODUCT((借支明细表!$F$3:$F$10000=$B156)*(借支明细表!$D$3:$D$10000=L$2)*借支明细表!$H$3:$H$10000)</f>
        <v>0</v>
      </c>
      <c r="N156" s="80">
        <f>SUMIF('3月'!$C$4:$C$10000,$B156,'3月'!$L$4:$L$10000)</f>
        <v>0</v>
      </c>
      <c r="O156" s="81">
        <f>SUMIF('4月'!$C$4:$C$10000,$B156,'4月'!$J$4:$J$10000)</f>
        <v>0</v>
      </c>
      <c r="P156" s="79">
        <f>SUMPRODUCT((借支明细表!$F$3:$F$10000=$B156)*(借支明细表!$D$3:$D$10000=O$2)*借支明细表!$H$3:$H$10000)</f>
        <v>0</v>
      </c>
      <c r="Q156" s="80">
        <f>SUMIF('4月'!$C$4:$C$10000,$B156,'4月'!$L$4:$L$10000)</f>
        <v>0</v>
      </c>
      <c r="R156" s="81">
        <f>SUMIF('5月'!$C$4:$C$10000,$B156,'5月'!$J$4:$J$10000)</f>
        <v>0</v>
      </c>
      <c r="S156" s="79">
        <f>SUMPRODUCT((借支明细表!$F$3:$F$10000=$B156)*(借支明细表!$D$3:$D$10000=R$2)*借支明细表!$H$3:$H$10000)</f>
        <v>0</v>
      </c>
      <c r="T156" s="80">
        <f>SUMIF('5月'!$C$4:$C$10000,$B156,'5月'!$L$4:$L$10000)</f>
        <v>0</v>
      </c>
      <c r="U156" s="81">
        <f>SUMIF('6月'!$C$4:$C$10000,$B156,'6月'!$J$4:$J$10000)</f>
        <v>0</v>
      </c>
      <c r="V156" s="79">
        <f>SUMPRODUCT((借支明细表!$F$3:$F$10000=$B156)*(借支明细表!$D$3:$D$10000=U$2)*借支明细表!$H$3:$H$10000)</f>
        <v>0</v>
      </c>
      <c r="W156" s="80">
        <f>SUMIF('6月'!$C$4:$C$10000,$B156,'6月'!$L$4:$L$10000)</f>
        <v>0</v>
      </c>
      <c r="X156" s="81">
        <f>SUMIF('7月'!$C$4:$C$10000,$B156,'7月'!$J$4:$J$10000)</f>
        <v>0</v>
      </c>
      <c r="Y156" s="79">
        <f>SUMPRODUCT((借支明细表!$F$3:$F$10000=$B156)*(借支明细表!$D$3:$D$10000=X$2)*借支明细表!$H$3:$H$10000)</f>
        <v>0</v>
      </c>
      <c r="Z156" s="80">
        <f>SUMIF('7月'!$C$4:$C$10000,$B156,'7月'!$L$4:$L$10000)</f>
        <v>0</v>
      </c>
      <c r="AA156" s="81">
        <f>SUMIF('8月'!$C$4:$C$10000,$B156,'8月'!$J$4:$J$10000)</f>
        <v>0</v>
      </c>
      <c r="AB156" s="79">
        <f>SUMPRODUCT((借支明细表!$F$3:$F$10000=$B156)*(借支明细表!$D$3:$D$10000=AA$2)*借支明细表!$H$3:$H$10000)</f>
        <v>0</v>
      </c>
      <c r="AC156" s="80">
        <f>SUMIF('8月'!$C$4:$C$10000,$B156,'8月'!$L$4:$L$10000)</f>
        <v>0</v>
      </c>
      <c r="AD156" s="81">
        <f>SUMIF('9月'!$C$4:$C$10000,$B156,'9月'!$J$4:$J$10000)</f>
        <v>0</v>
      </c>
      <c r="AE156" s="79">
        <f>SUMPRODUCT((借支明细表!$F$3:$F$10000=$B156)*(借支明细表!$D$3:$D$10000=AD$2)*借支明细表!$H$3:$H$10000)</f>
        <v>0</v>
      </c>
      <c r="AF156" s="80">
        <f>SUMIF('9月'!$C$4:$C$10000,$B156,'9月'!$L$4:$L$10000)</f>
        <v>0</v>
      </c>
      <c r="AG156" s="81">
        <f>SUMIF('10月'!$C$4:$C$10000,$B156,'10月'!$J$4:$J$10000)</f>
        <v>0</v>
      </c>
      <c r="AH156" s="79">
        <f>SUMPRODUCT((借支明细表!$F$3:$F$10000=$B156)*(借支明细表!$D$3:$D$10000=AG$2)*借支明细表!$H$3:$H$10000)</f>
        <v>0</v>
      </c>
      <c r="AI156" s="80">
        <f>SUMIF('10月'!$C$4:$C$10000,$B156,'10月'!$L$4:$L$10000)</f>
        <v>0</v>
      </c>
      <c r="AJ156" s="81">
        <f>SUMIF('11月'!$C$4:$C$10000,$B156,'11月'!$J$4:$J$10000)</f>
        <v>0</v>
      </c>
      <c r="AK156" s="79">
        <f>SUMPRODUCT((借支明细表!$F$3:$F$10000=$B156)*(借支明细表!$D$3:$D$10000=AJ$2)*借支明细表!$H$3:$H$10000)</f>
        <v>0</v>
      </c>
      <c r="AL156" s="80">
        <f>SUMIF('11月'!$C$4:$C$10000,$B156,'11月'!$L$4:$L$10000)</f>
        <v>0</v>
      </c>
      <c r="AM156" s="81">
        <f>SUMIF('12月'!$C$4:$C$10000,$B156,'12月'!$J$4:$J$10000)</f>
        <v>0</v>
      </c>
      <c r="AN156" s="79">
        <f>SUMPRODUCT((借支明细表!$F$3:$F$10000=$B156)*(借支明细表!$D$3:$D$10000=AM$2)*借支明细表!$H$3:$H$10000)</f>
        <v>0</v>
      </c>
      <c r="AO156" s="80">
        <f>SUMIF('12月'!$C$4:$C$10000,$B156,'12月'!$L$4:$L$10000)</f>
        <v>0</v>
      </c>
    </row>
    <row r="157" customHeight="1" spans="1:41">
      <c r="A157" s="37"/>
      <c r="B157" s="76" t="str">
        <f>IF(员工信息表!B156="","",员工信息表!B156)</f>
        <v/>
      </c>
      <c r="C157" s="77">
        <f t="shared" si="9"/>
        <v>0</v>
      </c>
      <c r="D157" s="77">
        <f t="shared" si="10"/>
        <v>0</v>
      </c>
      <c r="E157" s="77">
        <f t="shared" si="11"/>
        <v>0</v>
      </c>
      <c r="F157" s="81">
        <f>SUMIF('1月'!$C$4:$C$10000,$B157,'1月'!$J$4:$J$10000)</f>
        <v>0</v>
      </c>
      <c r="G157" s="79">
        <f>SUMPRODUCT((借支明细表!$F$3:$F$10000=$B157)*(借支明细表!$D$3:$D$10000=F$2)*借支明细表!$H$3:$H$10000)</f>
        <v>0</v>
      </c>
      <c r="H157" s="80">
        <f>SUMIF('1月'!$C$4:$C$10000,$B157,'1月'!$L$4:$L$10000)</f>
        <v>0</v>
      </c>
      <c r="I157" s="81">
        <f>SUMIF('2月'!$C$4:$C$10000,$B157,'2月'!$J$4:$J$10000)</f>
        <v>0</v>
      </c>
      <c r="J157" s="79">
        <f>SUMPRODUCT((借支明细表!$F$3:$F$10000=$B157)*(借支明细表!$D$3:$D$10000=I$2)*借支明细表!$H$3:$H$10000)</f>
        <v>0</v>
      </c>
      <c r="K157" s="80">
        <f>SUMIF('2月'!$C$4:$C$10000,$B157,'2月'!$L$4:$L$10000)</f>
        <v>0</v>
      </c>
      <c r="L157" s="81">
        <f>SUMIF('3月'!$C$4:$C$10000,$B157,'3月'!$J$4:$J$10000)</f>
        <v>0</v>
      </c>
      <c r="M157" s="79">
        <f>SUMPRODUCT((借支明细表!$F$3:$F$10000=$B157)*(借支明细表!$D$3:$D$10000=L$2)*借支明细表!$H$3:$H$10000)</f>
        <v>0</v>
      </c>
      <c r="N157" s="80">
        <f>SUMIF('3月'!$C$4:$C$10000,$B157,'3月'!$L$4:$L$10000)</f>
        <v>0</v>
      </c>
      <c r="O157" s="81">
        <f>SUMIF('4月'!$C$4:$C$10000,$B157,'4月'!$J$4:$J$10000)</f>
        <v>0</v>
      </c>
      <c r="P157" s="79">
        <f>SUMPRODUCT((借支明细表!$F$3:$F$10000=$B157)*(借支明细表!$D$3:$D$10000=O$2)*借支明细表!$H$3:$H$10000)</f>
        <v>0</v>
      </c>
      <c r="Q157" s="80">
        <f>SUMIF('4月'!$C$4:$C$10000,$B157,'4月'!$L$4:$L$10000)</f>
        <v>0</v>
      </c>
      <c r="R157" s="81">
        <f>SUMIF('5月'!$C$4:$C$10000,$B157,'5月'!$J$4:$J$10000)</f>
        <v>0</v>
      </c>
      <c r="S157" s="79">
        <f>SUMPRODUCT((借支明细表!$F$3:$F$10000=$B157)*(借支明细表!$D$3:$D$10000=R$2)*借支明细表!$H$3:$H$10000)</f>
        <v>0</v>
      </c>
      <c r="T157" s="80">
        <f>SUMIF('5月'!$C$4:$C$10000,$B157,'5月'!$L$4:$L$10000)</f>
        <v>0</v>
      </c>
      <c r="U157" s="81">
        <f>SUMIF('6月'!$C$4:$C$10000,$B157,'6月'!$J$4:$J$10000)</f>
        <v>0</v>
      </c>
      <c r="V157" s="79">
        <f>SUMPRODUCT((借支明细表!$F$3:$F$10000=$B157)*(借支明细表!$D$3:$D$10000=U$2)*借支明细表!$H$3:$H$10000)</f>
        <v>0</v>
      </c>
      <c r="W157" s="80">
        <f>SUMIF('6月'!$C$4:$C$10000,$B157,'6月'!$L$4:$L$10000)</f>
        <v>0</v>
      </c>
      <c r="X157" s="81">
        <f>SUMIF('7月'!$C$4:$C$10000,$B157,'7月'!$J$4:$J$10000)</f>
        <v>0</v>
      </c>
      <c r="Y157" s="79">
        <f>SUMPRODUCT((借支明细表!$F$3:$F$10000=$B157)*(借支明细表!$D$3:$D$10000=X$2)*借支明细表!$H$3:$H$10000)</f>
        <v>0</v>
      </c>
      <c r="Z157" s="80">
        <f>SUMIF('7月'!$C$4:$C$10000,$B157,'7月'!$L$4:$L$10000)</f>
        <v>0</v>
      </c>
      <c r="AA157" s="81">
        <f>SUMIF('8月'!$C$4:$C$10000,$B157,'8月'!$J$4:$J$10000)</f>
        <v>0</v>
      </c>
      <c r="AB157" s="79">
        <f>SUMPRODUCT((借支明细表!$F$3:$F$10000=$B157)*(借支明细表!$D$3:$D$10000=AA$2)*借支明细表!$H$3:$H$10000)</f>
        <v>0</v>
      </c>
      <c r="AC157" s="80">
        <f>SUMIF('8月'!$C$4:$C$10000,$B157,'8月'!$L$4:$L$10000)</f>
        <v>0</v>
      </c>
      <c r="AD157" s="81">
        <f>SUMIF('9月'!$C$4:$C$10000,$B157,'9月'!$J$4:$J$10000)</f>
        <v>0</v>
      </c>
      <c r="AE157" s="79">
        <f>SUMPRODUCT((借支明细表!$F$3:$F$10000=$B157)*(借支明细表!$D$3:$D$10000=AD$2)*借支明细表!$H$3:$H$10000)</f>
        <v>0</v>
      </c>
      <c r="AF157" s="80">
        <f>SUMIF('9月'!$C$4:$C$10000,$B157,'9月'!$L$4:$L$10000)</f>
        <v>0</v>
      </c>
      <c r="AG157" s="81">
        <f>SUMIF('10月'!$C$4:$C$10000,$B157,'10月'!$J$4:$J$10000)</f>
        <v>0</v>
      </c>
      <c r="AH157" s="79">
        <f>SUMPRODUCT((借支明细表!$F$3:$F$10000=$B157)*(借支明细表!$D$3:$D$10000=AG$2)*借支明细表!$H$3:$H$10000)</f>
        <v>0</v>
      </c>
      <c r="AI157" s="80">
        <f>SUMIF('10月'!$C$4:$C$10000,$B157,'10月'!$L$4:$L$10000)</f>
        <v>0</v>
      </c>
      <c r="AJ157" s="81">
        <f>SUMIF('11月'!$C$4:$C$10000,$B157,'11月'!$J$4:$J$10000)</f>
        <v>0</v>
      </c>
      <c r="AK157" s="79">
        <f>SUMPRODUCT((借支明细表!$F$3:$F$10000=$B157)*(借支明细表!$D$3:$D$10000=AJ$2)*借支明细表!$H$3:$H$10000)</f>
        <v>0</v>
      </c>
      <c r="AL157" s="80">
        <f>SUMIF('11月'!$C$4:$C$10000,$B157,'11月'!$L$4:$L$10000)</f>
        <v>0</v>
      </c>
      <c r="AM157" s="81">
        <f>SUMIF('12月'!$C$4:$C$10000,$B157,'12月'!$J$4:$J$10000)</f>
        <v>0</v>
      </c>
      <c r="AN157" s="79">
        <f>SUMPRODUCT((借支明细表!$F$3:$F$10000=$B157)*(借支明细表!$D$3:$D$10000=AM$2)*借支明细表!$H$3:$H$10000)</f>
        <v>0</v>
      </c>
      <c r="AO157" s="80">
        <f>SUMIF('12月'!$C$4:$C$10000,$B157,'12月'!$L$4:$L$10000)</f>
        <v>0</v>
      </c>
    </row>
    <row r="158" customHeight="1" spans="1:41">
      <c r="A158" s="37"/>
      <c r="B158" s="76" t="str">
        <f>IF(员工信息表!B157="","",员工信息表!B157)</f>
        <v/>
      </c>
      <c r="C158" s="77">
        <f t="shared" si="9"/>
        <v>0</v>
      </c>
      <c r="D158" s="77">
        <f t="shared" si="10"/>
        <v>0</v>
      </c>
      <c r="E158" s="77">
        <f t="shared" si="11"/>
        <v>0</v>
      </c>
      <c r="F158" s="81">
        <f>SUMIF('1月'!$C$4:$C$10000,$B158,'1月'!$J$4:$J$10000)</f>
        <v>0</v>
      </c>
      <c r="G158" s="79">
        <f>SUMPRODUCT((借支明细表!$F$3:$F$10000=$B158)*(借支明细表!$D$3:$D$10000=F$2)*借支明细表!$H$3:$H$10000)</f>
        <v>0</v>
      </c>
      <c r="H158" s="80">
        <f>SUMIF('1月'!$C$4:$C$10000,$B158,'1月'!$L$4:$L$10000)</f>
        <v>0</v>
      </c>
      <c r="I158" s="81">
        <f>SUMIF('2月'!$C$4:$C$10000,$B158,'2月'!$J$4:$J$10000)</f>
        <v>0</v>
      </c>
      <c r="J158" s="79">
        <f>SUMPRODUCT((借支明细表!$F$3:$F$10000=$B158)*(借支明细表!$D$3:$D$10000=I$2)*借支明细表!$H$3:$H$10000)</f>
        <v>0</v>
      </c>
      <c r="K158" s="80">
        <f>SUMIF('2月'!$C$4:$C$10000,$B158,'2月'!$L$4:$L$10000)</f>
        <v>0</v>
      </c>
      <c r="L158" s="81">
        <f>SUMIF('3月'!$C$4:$C$10000,$B158,'3月'!$J$4:$J$10000)</f>
        <v>0</v>
      </c>
      <c r="M158" s="79">
        <f>SUMPRODUCT((借支明细表!$F$3:$F$10000=$B158)*(借支明细表!$D$3:$D$10000=L$2)*借支明细表!$H$3:$H$10000)</f>
        <v>0</v>
      </c>
      <c r="N158" s="80">
        <f>SUMIF('3月'!$C$4:$C$10000,$B158,'3月'!$L$4:$L$10000)</f>
        <v>0</v>
      </c>
      <c r="O158" s="81">
        <f>SUMIF('4月'!$C$4:$C$10000,$B158,'4月'!$J$4:$J$10000)</f>
        <v>0</v>
      </c>
      <c r="P158" s="79">
        <f>SUMPRODUCT((借支明细表!$F$3:$F$10000=$B158)*(借支明细表!$D$3:$D$10000=O$2)*借支明细表!$H$3:$H$10000)</f>
        <v>0</v>
      </c>
      <c r="Q158" s="80">
        <f>SUMIF('4月'!$C$4:$C$10000,$B158,'4月'!$L$4:$L$10000)</f>
        <v>0</v>
      </c>
      <c r="R158" s="81">
        <f>SUMIF('5月'!$C$4:$C$10000,$B158,'5月'!$J$4:$J$10000)</f>
        <v>0</v>
      </c>
      <c r="S158" s="79">
        <f>SUMPRODUCT((借支明细表!$F$3:$F$10000=$B158)*(借支明细表!$D$3:$D$10000=R$2)*借支明细表!$H$3:$H$10000)</f>
        <v>0</v>
      </c>
      <c r="T158" s="80">
        <f>SUMIF('5月'!$C$4:$C$10000,$B158,'5月'!$L$4:$L$10000)</f>
        <v>0</v>
      </c>
      <c r="U158" s="81">
        <f>SUMIF('6月'!$C$4:$C$10000,$B158,'6月'!$J$4:$J$10000)</f>
        <v>0</v>
      </c>
      <c r="V158" s="79">
        <f>SUMPRODUCT((借支明细表!$F$3:$F$10000=$B158)*(借支明细表!$D$3:$D$10000=U$2)*借支明细表!$H$3:$H$10000)</f>
        <v>0</v>
      </c>
      <c r="W158" s="80">
        <f>SUMIF('6月'!$C$4:$C$10000,$B158,'6月'!$L$4:$L$10000)</f>
        <v>0</v>
      </c>
      <c r="X158" s="81">
        <f>SUMIF('7月'!$C$4:$C$10000,$B158,'7月'!$J$4:$J$10000)</f>
        <v>0</v>
      </c>
      <c r="Y158" s="79">
        <f>SUMPRODUCT((借支明细表!$F$3:$F$10000=$B158)*(借支明细表!$D$3:$D$10000=X$2)*借支明细表!$H$3:$H$10000)</f>
        <v>0</v>
      </c>
      <c r="Z158" s="80">
        <f>SUMIF('7月'!$C$4:$C$10000,$B158,'7月'!$L$4:$L$10000)</f>
        <v>0</v>
      </c>
      <c r="AA158" s="81">
        <f>SUMIF('8月'!$C$4:$C$10000,$B158,'8月'!$J$4:$J$10000)</f>
        <v>0</v>
      </c>
      <c r="AB158" s="79">
        <f>SUMPRODUCT((借支明细表!$F$3:$F$10000=$B158)*(借支明细表!$D$3:$D$10000=AA$2)*借支明细表!$H$3:$H$10000)</f>
        <v>0</v>
      </c>
      <c r="AC158" s="80">
        <f>SUMIF('8月'!$C$4:$C$10000,$B158,'8月'!$L$4:$L$10000)</f>
        <v>0</v>
      </c>
      <c r="AD158" s="81">
        <f>SUMIF('9月'!$C$4:$C$10000,$B158,'9月'!$J$4:$J$10000)</f>
        <v>0</v>
      </c>
      <c r="AE158" s="79">
        <f>SUMPRODUCT((借支明细表!$F$3:$F$10000=$B158)*(借支明细表!$D$3:$D$10000=AD$2)*借支明细表!$H$3:$H$10000)</f>
        <v>0</v>
      </c>
      <c r="AF158" s="80">
        <f>SUMIF('9月'!$C$4:$C$10000,$B158,'9月'!$L$4:$L$10000)</f>
        <v>0</v>
      </c>
      <c r="AG158" s="81">
        <f>SUMIF('10月'!$C$4:$C$10000,$B158,'10月'!$J$4:$J$10000)</f>
        <v>0</v>
      </c>
      <c r="AH158" s="79">
        <f>SUMPRODUCT((借支明细表!$F$3:$F$10000=$B158)*(借支明细表!$D$3:$D$10000=AG$2)*借支明细表!$H$3:$H$10000)</f>
        <v>0</v>
      </c>
      <c r="AI158" s="80">
        <f>SUMIF('10月'!$C$4:$C$10000,$B158,'10月'!$L$4:$L$10000)</f>
        <v>0</v>
      </c>
      <c r="AJ158" s="81">
        <f>SUMIF('11月'!$C$4:$C$10000,$B158,'11月'!$J$4:$J$10000)</f>
        <v>0</v>
      </c>
      <c r="AK158" s="79">
        <f>SUMPRODUCT((借支明细表!$F$3:$F$10000=$B158)*(借支明细表!$D$3:$D$10000=AJ$2)*借支明细表!$H$3:$H$10000)</f>
        <v>0</v>
      </c>
      <c r="AL158" s="80">
        <f>SUMIF('11月'!$C$4:$C$10000,$B158,'11月'!$L$4:$L$10000)</f>
        <v>0</v>
      </c>
      <c r="AM158" s="81">
        <f>SUMIF('12月'!$C$4:$C$10000,$B158,'12月'!$J$4:$J$10000)</f>
        <v>0</v>
      </c>
      <c r="AN158" s="79">
        <f>SUMPRODUCT((借支明细表!$F$3:$F$10000=$B158)*(借支明细表!$D$3:$D$10000=AM$2)*借支明细表!$H$3:$H$10000)</f>
        <v>0</v>
      </c>
      <c r="AO158" s="80">
        <f>SUMIF('12月'!$C$4:$C$10000,$B158,'12月'!$L$4:$L$10000)</f>
        <v>0</v>
      </c>
    </row>
    <row r="159" customHeight="1" spans="1:41">
      <c r="A159" s="37"/>
      <c r="B159" s="76" t="str">
        <f>IF(员工信息表!B158="","",员工信息表!B158)</f>
        <v/>
      </c>
      <c r="C159" s="77">
        <f t="shared" si="9"/>
        <v>0</v>
      </c>
      <c r="D159" s="77">
        <f t="shared" si="10"/>
        <v>0</v>
      </c>
      <c r="E159" s="77">
        <f t="shared" si="11"/>
        <v>0</v>
      </c>
      <c r="F159" s="81">
        <f>SUMIF('1月'!$C$4:$C$10000,$B159,'1月'!$J$4:$J$10000)</f>
        <v>0</v>
      </c>
      <c r="G159" s="79">
        <f>SUMPRODUCT((借支明细表!$F$3:$F$10000=$B159)*(借支明细表!$D$3:$D$10000=F$2)*借支明细表!$H$3:$H$10000)</f>
        <v>0</v>
      </c>
      <c r="H159" s="80">
        <f>SUMIF('1月'!$C$4:$C$10000,$B159,'1月'!$L$4:$L$10000)</f>
        <v>0</v>
      </c>
      <c r="I159" s="81">
        <f>SUMIF('2月'!$C$4:$C$10000,$B159,'2月'!$J$4:$J$10000)</f>
        <v>0</v>
      </c>
      <c r="J159" s="79">
        <f>SUMPRODUCT((借支明细表!$F$3:$F$10000=$B159)*(借支明细表!$D$3:$D$10000=I$2)*借支明细表!$H$3:$H$10000)</f>
        <v>0</v>
      </c>
      <c r="K159" s="80">
        <f>SUMIF('2月'!$C$4:$C$10000,$B159,'2月'!$L$4:$L$10000)</f>
        <v>0</v>
      </c>
      <c r="L159" s="81">
        <f>SUMIF('3月'!$C$4:$C$10000,$B159,'3月'!$J$4:$J$10000)</f>
        <v>0</v>
      </c>
      <c r="M159" s="79">
        <f>SUMPRODUCT((借支明细表!$F$3:$F$10000=$B159)*(借支明细表!$D$3:$D$10000=L$2)*借支明细表!$H$3:$H$10000)</f>
        <v>0</v>
      </c>
      <c r="N159" s="80">
        <f>SUMIF('3月'!$C$4:$C$10000,$B159,'3月'!$L$4:$L$10000)</f>
        <v>0</v>
      </c>
      <c r="O159" s="81">
        <f>SUMIF('4月'!$C$4:$C$10000,$B159,'4月'!$J$4:$J$10000)</f>
        <v>0</v>
      </c>
      <c r="P159" s="79">
        <f>SUMPRODUCT((借支明细表!$F$3:$F$10000=$B159)*(借支明细表!$D$3:$D$10000=O$2)*借支明细表!$H$3:$H$10000)</f>
        <v>0</v>
      </c>
      <c r="Q159" s="80">
        <f>SUMIF('4月'!$C$4:$C$10000,$B159,'4月'!$L$4:$L$10000)</f>
        <v>0</v>
      </c>
      <c r="R159" s="81">
        <f>SUMIF('5月'!$C$4:$C$10000,$B159,'5月'!$J$4:$J$10000)</f>
        <v>0</v>
      </c>
      <c r="S159" s="79">
        <f>SUMPRODUCT((借支明细表!$F$3:$F$10000=$B159)*(借支明细表!$D$3:$D$10000=R$2)*借支明细表!$H$3:$H$10000)</f>
        <v>0</v>
      </c>
      <c r="T159" s="80">
        <f>SUMIF('5月'!$C$4:$C$10000,$B159,'5月'!$L$4:$L$10000)</f>
        <v>0</v>
      </c>
      <c r="U159" s="81">
        <f>SUMIF('6月'!$C$4:$C$10000,$B159,'6月'!$J$4:$J$10000)</f>
        <v>0</v>
      </c>
      <c r="V159" s="79">
        <f>SUMPRODUCT((借支明细表!$F$3:$F$10000=$B159)*(借支明细表!$D$3:$D$10000=U$2)*借支明细表!$H$3:$H$10000)</f>
        <v>0</v>
      </c>
      <c r="W159" s="80">
        <f>SUMIF('6月'!$C$4:$C$10000,$B159,'6月'!$L$4:$L$10000)</f>
        <v>0</v>
      </c>
      <c r="X159" s="81">
        <f>SUMIF('7月'!$C$4:$C$10000,$B159,'7月'!$J$4:$J$10000)</f>
        <v>0</v>
      </c>
      <c r="Y159" s="79">
        <f>SUMPRODUCT((借支明细表!$F$3:$F$10000=$B159)*(借支明细表!$D$3:$D$10000=X$2)*借支明细表!$H$3:$H$10000)</f>
        <v>0</v>
      </c>
      <c r="Z159" s="80">
        <f>SUMIF('7月'!$C$4:$C$10000,$B159,'7月'!$L$4:$L$10000)</f>
        <v>0</v>
      </c>
      <c r="AA159" s="81">
        <f>SUMIF('8月'!$C$4:$C$10000,$B159,'8月'!$J$4:$J$10000)</f>
        <v>0</v>
      </c>
      <c r="AB159" s="79">
        <f>SUMPRODUCT((借支明细表!$F$3:$F$10000=$B159)*(借支明细表!$D$3:$D$10000=AA$2)*借支明细表!$H$3:$H$10000)</f>
        <v>0</v>
      </c>
      <c r="AC159" s="80">
        <f>SUMIF('8月'!$C$4:$C$10000,$B159,'8月'!$L$4:$L$10000)</f>
        <v>0</v>
      </c>
      <c r="AD159" s="81">
        <f>SUMIF('9月'!$C$4:$C$10000,$B159,'9月'!$J$4:$J$10000)</f>
        <v>0</v>
      </c>
      <c r="AE159" s="79">
        <f>SUMPRODUCT((借支明细表!$F$3:$F$10000=$B159)*(借支明细表!$D$3:$D$10000=AD$2)*借支明细表!$H$3:$H$10000)</f>
        <v>0</v>
      </c>
      <c r="AF159" s="80">
        <f>SUMIF('9月'!$C$4:$C$10000,$B159,'9月'!$L$4:$L$10000)</f>
        <v>0</v>
      </c>
      <c r="AG159" s="81">
        <f>SUMIF('10月'!$C$4:$C$10000,$B159,'10月'!$J$4:$J$10000)</f>
        <v>0</v>
      </c>
      <c r="AH159" s="79">
        <f>SUMPRODUCT((借支明细表!$F$3:$F$10000=$B159)*(借支明细表!$D$3:$D$10000=AG$2)*借支明细表!$H$3:$H$10000)</f>
        <v>0</v>
      </c>
      <c r="AI159" s="80">
        <f>SUMIF('10月'!$C$4:$C$10000,$B159,'10月'!$L$4:$L$10000)</f>
        <v>0</v>
      </c>
      <c r="AJ159" s="81">
        <f>SUMIF('11月'!$C$4:$C$10000,$B159,'11月'!$J$4:$J$10000)</f>
        <v>0</v>
      </c>
      <c r="AK159" s="79">
        <f>SUMPRODUCT((借支明细表!$F$3:$F$10000=$B159)*(借支明细表!$D$3:$D$10000=AJ$2)*借支明细表!$H$3:$H$10000)</f>
        <v>0</v>
      </c>
      <c r="AL159" s="80">
        <f>SUMIF('11月'!$C$4:$C$10000,$B159,'11月'!$L$4:$L$10000)</f>
        <v>0</v>
      </c>
      <c r="AM159" s="81">
        <f>SUMIF('12月'!$C$4:$C$10000,$B159,'12月'!$J$4:$J$10000)</f>
        <v>0</v>
      </c>
      <c r="AN159" s="79">
        <f>SUMPRODUCT((借支明细表!$F$3:$F$10000=$B159)*(借支明细表!$D$3:$D$10000=AM$2)*借支明细表!$H$3:$H$10000)</f>
        <v>0</v>
      </c>
      <c r="AO159" s="80">
        <f>SUMIF('12月'!$C$4:$C$10000,$B159,'12月'!$L$4:$L$10000)</f>
        <v>0</v>
      </c>
    </row>
    <row r="160" customHeight="1" spans="1:41">
      <c r="A160" s="37"/>
      <c r="B160" s="76" t="str">
        <f>IF(员工信息表!B159="","",员工信息表!B159)</f>
        <v/>
      </c>
      <c r="C160" s="77">
        <f t="shared" si="9"/>
        <v>0</v>
      </c>
      <c r="D160" s="77">
        <f t="shared" si="10"/>
        <v>0</v>
      </c>
      <c r="E160" s="77">
        <f t="shared" si="11"/>
        <v>0</v>
      </c>
      <c r="F160" s="81">
        <f>SUMIF('1月'!$C$4:$C$10000,$B160,'1月'!$J$4:$J$10000)</f>
        <v>0</v>
      </c>
      <c r="G160" s="79">
        <f>SUMPRODUCT((借支明细表!$F$3:$F$10000=$B160)*(借支明细表!$D$3:$D$10000=F$2)*借支明细表!$H$3:$H$10000)</f>
        <v>0</v>
      </c>
      <c r="H160" s="80">
        <f>SUMIF('1月'!$C$4:$C$10000,$B160,'1月'!$L$4:$L$10000)</f>
        <v>0</v>
      </c>
      <c r="I160" s="81">
        <f>SUMIF('2月'!$C$4:$C$10000,$B160,'2月'!$J$4:$J$10000)</f>
        <v>0</v>
      </c>
      <c r="J160" s="79">
        <f>SUMPRODUCT((借支明细表!$F$3:$F$10000=$B160)*(借支明细表!$D$3:$D$10000=I$2)*借支明细表!$H$3:$H$10000)</f>
        <v>0</v>
      </c>
      <c r="K160" s="80">
        <f>SUMIF('2月'!$C$4:$C$10000,$B160,'2月'!$L$4:$L$10000)</f>
        <v>0</v>
      </c>
      <c r="L160" s="81">
        <f>SUMIF('3月'!$C$4:$C$10000,$B160,'3月'!$J$4:$J$10000)</f>
        <v>0</v>
      </c>
      <c r="M160" s="79">
        <f>SUMPRODUCT((借支明细表!$F$3:$F$10000=$B160)*(借支明细表!$D$3:$D$10000=L$2)*借支明细表!$H$3:$H$10000)</f>
        <v>0</v>
      </c>
      <c r="N160" s="80">
        <f>SUMIF('3月'!$C$4:$C$10000,$B160,'3月'!$L$4:$L$10000)</f>
        <v>0</v>
      </c>
      <c r="O160" s="81">
        <f>SUMIF('4月'!$C$4:$C$10000,$B160,'4月'!$J$4:$J$10000)</f>
        <v>0</v>
      </c>
      <c r="P160" s="79">
        <f>SUMPRODUCT((借支明细表!$F$3:$F$10000=$B160)*(借支明细表!$D$3:$D$10000=O$2)*借支明细表!$H$3:$H$10000)</f>
        <v>0</v>
      </c>
      <c r="Q160" s="80">
        <f>SUMIF('4月'!$C$4:$C$10000,$B160,'4月'!$L$4:$L$10000)</f>
        <v>0</v>
      </c>
      <c r="R160" s="81">
        <f>SUMIF('5月'!$C$4:$C$10000,$B160,'5月'!$J$4:$J$10000)</f>
        <v>0</v>
      </c>
      <c r="S160" s="79">
        <f>SUMPRODUCT((借支明细表!$F$3:$F$10000=$B160)*(借支明细表!$D$3:$D$10000=R$2)*借支明细表!$H$3:$H$10000)</f>
        <v>0</v>
      </c>
      <c r="T160" s="80">
        <f>SUMIF('5月'!$C$4:$C$10000,$B160,'5月'!$L$4:$L$10000)</f>
        <v>0</v>
      </c>
      <c r="U160" s="81">
        <f>SUMIF('6月'!$C$4:$C$10000,$B160,'6月'!$J$4:$J$10000)</f>
        <v>0</v>
      </c>
      <c r="V160" s="79">
        <f>SUMPRODUCT((借支明细表!$F$3:$F$10000=$B160)*(借支明细表!$D$3:$D$10000=U$2)*借支明细表!$H$3:$H$10000)</f>
        <v>0</v>
      </c>
      <c r="W160" s="80">
        <f>SUMIF('6月'!$C$4:$C$10000,$B160,'6月'!$L$4:$L$10000)</f>
        <v>0</v>
      </c>
      <c r="X160" s="81">
        <f>SUMIF('7月'!$C$4:$C$10000,$B160,'7月'!$J$4:$J$10000)</f>
        <v>0</v>
      </c>
      <c r="Y160" s="79">
        <f>SUMPRODUCT((借支明细表!$F$3:$F$10000=$B160)*(借支明细表!$D$3:$D$10000=X$2)*借支明细表!$H$3:$H$10000)</f>
        <v>0</v>
      </c>
      <c r="Z160" s="80">
        <f>SUMIF('7月'!$C$4:$C$10000,$B160,'7月'!$L$4:$L$10000)</f>
        <v>0</v>
      </c>
      <c r="AA160" s="81">
        <f>SUMIF('8月'!$C$4:$C$10000,$B160,'8月'!$J$4:$J$10000)</f>
        <v>0</v>
      </c>
      <c r="AB160" s="79">
        <f>SUMPRODUCT((借支明细表!$F$3:$F$10000=$B160)*(借支明细表!$D$3:$D$10000=AA$2)*借支明细表!$H$3:$H$10000)</f>
        <v>0</v>
      </c>
      <c r="AC160" s="80">
        <f>SUMIF('8月'!$C$4:$C$10000,$B160,'8月'!$L$4:$L$10000)</f>
        <v>0</v>
      </c>
      <c r="AD160" s="81">
        <f>SUMIF('9月'!$C$4:$C$10000,$B160,'9月'!$J$4:$J$10000)</f>
        <v>0</v>
      </c>
      <c r="AE160" s="79">
        <f>SUMPRODUCT((借支明细表!$F$3:$F$10000=$B160)*(借支明细表!$D$3:$D$10000=AD$2)*借支明细表!$H$3:$H$10000)</f>
        <v>0</v>
      </c>
      <c r="AF160" s="80">
        <f>SUMIF('9月'!$C$4:$C$10000,$B160,'9月'!$L$4:$L$10000)</f>
        <v>0</v>
      </c>
      <c r="AG160" s="81">
        <f>SUMIF('10月'!$C$4:$C$10000,$B160,'10月'!$J$4:$J$10000)</f>
        <v>0</v>
      </c>
      <c r="AH160" s="79">
        <f>SUMPRODUCT((借支明细表!$F$3:$F$10000=$B160)*(借支明细表!$D$3:$D$10000=AG$2)*借支明细表!$H$3:$H$10000)</f>
        <v>0</v>
      </c>
      <c r="AI160" s="80">
        <f>SUMIF('10月'!$C$4:$C$10000,$B160,'10月'!$L$4:$L$10000)</f>
        <v>0</v>
      </c>
      <c r="AJ160" s="81">
        <f>SUMIF('11月'!$C$4:$C$10000,$B160,'11月'!$J$4:$J$10000)</f>
        <v>0</v>
      </c>
      <c r="AK160" s="79">
        <f>SUMPRODUCT((借支明细表!$F$3:$F$10000=$B160)*(借支明细表!$D$3:$D$10000=AJ$2)*借支明细表!$H$3:$H$10000)</f>
        <v>0</v>
      </c>
      <c r="AL160" s="80">
        <f>SUMIF('11月'!$C$4:$C$10000,$B160,'11月'!$L$4:$L$10000)</f>
        <v>0</v>
      </c>
      <c r="AM160" s="81">
        <f>SUMIF('12月'!$C$4:$C$10000,$B160,'12月'!$J$4:$J$10000)</f>
        <v>0</v>
      </c>
      <c r="AN160" s="79">
        <f>SUMPRODUCT((借支明细表!$F$3:$F$10000=$B160)*(借支明细表!$D$3:$D$10000=AM$2)*借支明细表!$H$3:$H$10000)</f>
        <v>0</v>
      </c>
      <c r="AO160" s="80">
        <f>SUMIF('12月'!$C$4:$C$10000,$B160,'12月'!$L$4:$L$10000)</f>
        <v>0</v>
      </c>
    </row>
    <row r="161" customHeight="1" spans="1:41">
      <c r="A161" s="37"/>
      <c r="B161" s="76" t="str">
        <f>IF(员工信息表!B160="","",员工信息表!B160)</f>
        <v/>
      </c>
      <c r="C161" s="77">
        <f t="shared" si="9"/>
        <v>0</v>
      </c>
      <c r="D161" s="77">
        <f t="shared" si="10"/>
        <v>0</v>
      </c>
      <c r="E161" s="77">
        <f t="shared" si="11"/>
        <v>0</v>
      </c>
      <c r="F161" s="81">
        <f>SUMIF('1月'!$C$4:$C$10000,$B161,'1月'!$J$4:$J$10000)</f>
        <v>0</v>
      </c>
      <c r="G161" s="79">
        <f>SUMPRODUCT((借支明细表!$F$3:$F$10000=$B161)*(借支明细表!$D$3:$D$10000=F$2)*借支明细表!$H$3:$H$10000)</f>
        <v>0</v>
      </c>
      <c r="H161" s="80">
        <f>SUMIF('1月'!$C$4:$C$10000,$B161,'1月'!$L$4:$L$10000)</f>
        <v>0</v>
      </c>
      <c r="I161" s="81">
        <f>SUMIF('2月'!$C$4:$C$10000,$B161,'2月'!$J$4:$J$10000)</f>
        <v>0</v>
      </c>
      <c r="J161" s="79">
        <f>SUMPRODUCT((借支明细表!$F$3:$F$10000=$B161)*(借支明细表!$D$3:$D$10000=I$2)*借支明细表!$H$3:$H$10000)</f>
        <v>0</v>
      </c>
      <c r="K161" s="80">
        <f>SUMIF('2月'!$C$4:$C$10000,$B161,'2月'!$L$4:$L$10000)</f>
        <v>0</v>
      </c>
      <c r="L161" s="81">
        <f>SUMIF('3月'!$C$4:$C$10000,$B161,'3月'!$J$4:$J$10000)</f>
        <v>0</v>
      </c>
      <c r="M161" s="79">
        <f>SUMPRODUCT((借支明细表!$F$3:$F$10000=$B161)*(借支明细表!$D$3:$D$10000=L$2)*借支明细表!$H$3:$H$10000)</f>
        <v>0</v>
      </c>
      <c r="N161" s="80">
        <f>SUMIF('3月'!$C$4:$C$10000,$B161,'3月'!$L$4:$L$10000)</f>
        <v>0</v>
      </c>
      <c r="O161" s="81">
        <f>SUMIF('4月'!$C$4:$C$10000,$B161,'4月'!$J$4:$J$10000)</f>
        <v>0</v>
      </c>
      <c r="P161" s="79">
        <f>SUMPRODUCT((借支明细表!$F$3:$F$10000=$B161)*(借支明细表!$D$3:$D$10000=O$2)*借支明细表!$H$3:$H$10000)</f>
        <v>0</v>
      </c>
      <c r="Q161" s="80">
        <f>SUMIF('4月'!$C$4:$C$10000,$B161,'4月'!$L$4:$L$10000)</f>
        <v>0</v>
      </c>
      <c r="R161" s="81">
        <f>SUMIF('5月'!$C$4:$C$10000,$B161,'5月'!$J$4:$J$10000)</f>
        <v>0</v>
      </c>
      <c r="S161" s="79">
        <f>SUMPRODUCT((借支明细表!$F$3:$F$10000=$B161)*(借支明细表!$D$3:$D$10000=R$2)*借支明细表!$H$3:$H$10000)</f>
        <v>0</v>
      </c>
      <c r="T161" s="80">
        <f>SUMIF('5月'!$C$4:$C$10000,$B161,'5月'!$L$4:$L$10000)</f>
        <v>0</v>
      </c>
      <c r="U161" s="81">
        <f>SUMIF('6月'!$C$4:$C$10000,$B161,'6月'!$J$4:$J$10000)</f>
        <v>0</v>
      </c>
      <c r="V161" s="79">
        <f>SUMPRODUCT((借支明细表!$F$3:$F$10000=$B161)*(借支明细表!$D$3:$D$10000=U$2)*借支明细表!$H$3:$H$10000)</f>
        <v>0</v>
      </c>
      <c r="W161" s="80">
        <f>SUMIF('6月'!$C$4:$C$10000,$B161,'6月'!$L$4:$L$10000)</f>
        <v>0</v>
      </c>
      <c r="X161" s="81">
        <f>SUMIF('7月'!$C$4:$C$10000,$B161,'7月'!$J$4:$J$10000)</f>
        <v>0</v>
      </c>
      <c r="Y161" s="79">
        <f>SUMPRODUCT((借支明细表!$F$3:$F$10000=$B161)*(借支明细表!$D$3:$D$10000=X$2)*借支明细表!$H$3:$H$10000)</f>
        <v>0</v>
      </c>
      <c r="Z161" s="80">
        <f>SUMIF('7月'!$C$4:$C$10000,$B161,'7月'!$L$4:$L$10000)</f>
        <v>0</v>
      </c>
      <c r="AA161" s="81">
        <f>SUMIF('8月'!$C$4:$C$10000,$B161,'8月'!$J$4:$J$10000)</f>
        <v>0</v>
      </c>
      <c r="AB161" s="79">
        <f>SUMPRODUCT((借支明细表!$F$3:$F$10000=$B161)*(借支明细表!$D$3:$D$10000=AA$2)*借支明细表!$H$3:$H$10000)</f>
        <v>0</v>
      </c>
      <c r="AC161" s="80">
        <f>SUMIF('8月'!$C$4:$C$10000,$B161,'8月'!$L$4:$L$10000)</f>
        <v>0</v>
      </c>
      <c r="AD161" s="81">
        <f>SUMIF('9月'!$C$4:$C$10000,$B161,'9月'!$J$4:$J$10000)</f>
        <v>0</v>
      </c>
      <c r="AE161" s="79">
        <f>SUMPRODUCT((借支明细表!$F$3:$F$10000=$B161)*(借支明细表!$D$3:$D$10000=AD$2)*借支明细表!$H$3:$H$10000)</f>
        <v>0</v>
      </c>
      <c r="AF161" s="80">
        <f>SUMIF('9月'!$C$4:$C$10000,$B161,'9月'!$L$4:$L$10000)</f>
        <v>0</v>
      </c>
      <c r="AG161" s="81">
        <f>SUMIF('10月'!$C$4:$C$10000,$B161,'10月'!$J$4:$J$10000)</f>
        <v>0</v>
      </c>
      <c r="AH161" s="79">
        <f>SUMPRODUCT((借支明细表!$F$3:$F$10000=$B161)*(借支明细表!$D$3:$D$10000=AG$2)*借支明细表!$H$3:$H$10000)</f>
        <v>0</v>
      </c>
      <c r="AI161" s="80">
        <f>SUMIF('10月'!$C$4:$C$10000,$B161,'10月'!$L$4:$L$10000)</f>
        <v>0</v>
      </c>
      <c r="AJ161" s="81">
        <f>SUMIF('11月'!$C$4:$C$10000,$B161,'11月'!$J$4:$J$10000)</f>
        <v>0</v>
      </c>
      <c r="AK161" s="79">
        <f>SUMPRODUCT((借支明细表!$F$3:$F$10000=$B161)*(借支明细表!$D$3:$D$10000=AJ$2)*借支明细表!$H$3:$H$10000)</f>
        <v>0</v>
      </c>
      <c r="AL161" s="80">
        <f>SUMIF('11月'!$C$4:$C$10000,$B161,'11月'!$L$4:$L$10000)</f>
        <v>0</v>
      </c>
      <c r="AM161" s="81">
        <f>SUMIF('12月'!$C$4:$C$10000,$B161,'12月'!$J$4:$J$10000)</f>
        <v>0</v>
      </c>
      <c r="AN161" s="79">
        <f>SUMPRODUCT((借支明细表!$F$3:$F$10000=$B161)*(借支明细表!$D$3:$D$10000=AM$2)*借支明细表!$H$3:$H$10000)</f>
        <v>0</v>
      </c>
      <c r="AO161" s="80">
        <f>SUMIF('12月'!$C$4:$C$10000,$B161,'12月'!$L$4:$L$10000)</f>
        <v>0</v>
      </c>
    </row>
    <row r="162" customHeight="1" spans="1:41">
      <c r="A162" s="37"/>
      <c r="B162" s="76" t="str">
        <f>IF(员工信息表!B161="","",员工信息表!B161)</f>
        <v/>
      </c>
      <c r="C162" s="77">
        <f t="shared" si="9"/>
        <v>0</v>
      </c>
      <c r="D162" s="77">
        <f t="shared" si="10"/>
        <v>0</v>
      </c>
      <c r="E162" s="77">
        <f t="shared" si="11"/>
        <v>0</v>
      </c>
      <c r="F162" s="81">
        <f>SUMIF('1月'!$C$4:$C$10000,$B162,'1月'!$J$4:$J$10000)</f>
        <v>0</v>
      </c>
      <c r="G162" s="79">
        <f>SUMPRODUCT((借支明细表!$F$3:$F$10000=$B162)*(借支明细表!$D$3:$D$10000=F$2)*借支明细表!$H$3:$H$10000)</f>
        <v>0</v>
      </c>
      <c r="H162" s="80">
        <f>SUMIF('1月'!$C$4:$C$10000,$B162,'1月'!$L$4:$L$10000)</f>
        <v>0</v>
      </c>
      <c r="I162" s="81">
        <f>SUMIF('2月'!$C$4:$C$10000,$B162,'2月'!$J$4:$J$10000)</f>
        <v>0</v>
      </c>
      <c r="J162" s="79">
        <f>SUMPRODUCT((借支明细表!$F$3:$F$10000=$B162)*(借支明细表!$D$3:$D$10000=I$2)*借支明细表!$H$3:$H$10000)</f>
        <v>0</v>
      </c>
      <c r="K162" s="80">
        <f>SUMIF('2月'!$C$4:$C$10000,$B162,'2月'!$L$4:$L$10000)</f>
        <v>0</v>
      </c>
      <c r="L162" s="81">
        <f>SUMIF('3月'!$C$4:$C$10000,$B162,'3月'!$J$4:$J$10000)</f>
        <v>0</v>
      </c>
      <c r="M162" s="79">
        <f>SUMPRODUCT((借支明细表!$F$3:$F$10000=$B162)*(借支明细表!$D$3:$D$10000=L$2)*借支明细表!$H$3:$H$10000)</f>
        <v>0</v>
      </c>
      <c r="N162" s="80">
        <f>SUMIF('3月'!$C$4:$C$10000,$B162,'3月'!$L$4:$L$10000)</f>
        <v>0</v>
      </c>
      <c r="O162" s="81">
        <f>SUMIF('4月'!$C$4:$C$10000,$B162,'4月'!$J$4:$J$10000)</f>
        <v>0</v>
      </c>
      <c r="P162" s="79">
        <f>SUMPRODUCT((借支明细表!$F$3:$F$10000=$B162)*(借支明细表!$D$3:$D$10000=O$2)*借支明细表!$H$3:$H$10000)</f>
        <v>0</v>
      </c>
      <c r="Q162" s="80">
        <f>SUMIF('4月'!$C$4:$C$10000,$B162,'4月'!$L$4:$L$10000)</f>
        <v>0</v>
      </c>
      <c r="R162" s="81">
        <f>SUMIF('5月'!$C$4:$C$10000,$B162,'5月'!$J$4:$J$10000)</f>
        <v>0</v>
      </c>
      <c r="S162" s="79">
        <f>SUMPRODUCT((借支明细表!$F$3:$F$10000=$B162)*(借支明细表!$D$3:$D$10000=R$2)*借支明细表!$H$3:$H$10000)</f>
        <v>0</v>
      </c>
      <c r="T162" s="80">
        <f>SUMIF('5月'!$C$4:$C$10000,$B162,'5月'!$L$4:$L$10000)</f>
        <v>0</v>
      </c>
      <c r="U162" s="81">
        <f>SUMIF('6月'!$C$4:$C$10000,$B162,'6月'!$J$4:$J$10000)</f>
        <v>0</v>
      </c>
      <c r="V162" s="79">
        <f>SUMPRODUCT((借支明细表!$F$3:$F$10000=$B162)*(借支明细表!$D$3:$D$10000=U$2)*借支明细表!$H$3:$H$10000)</f>
        <v>0</v>
      </c>
      <c r="W162" s="80">
        <f>SUMIF('6月'!$C$4:$C$10000,$B162,'6月'!$L$4:$L$10000)</f>
        <v>0</v>
      </c>
      <c r="X162" s="81">
        <f>SUMIF('7月'!$C$4:$C$10000,$B162,'7月'!$J$4:$J$10000)</f>
        <v>0</v>
      </c>
      <c r="Y162" s="79">
        <f>SUMPRODUCT((借支明细表!$F$3:$F$10000=$B162)*(借支明细表!$D$3:$D$10000=X$2)*借支明细表!$H$3:$H$10000)</f>
        <v>0</v>
      </c>
      <c r="Z162" s="80">
        <f>SUMIF('7月'!$C$4:$C$10000,$B162,'7月'!$L$4:$L$10000)</f>
        <v>0</v>
      </c>
      <c r="AA162" s="81">
        <f>SUMIF('8月'!$C$4:$C$10000,$B162,'8月'!$J$4:$J$10000)</f>
        <v>0</v>
      </c>
      <c r="AB162" s="79">
        <f>SUMPRODUCT((借支明细表!$F$3:$F$10000=$B162)*(借支明细表!$D$3:$D$10000=AA$2)*借支明细表!$H$3:$H$10000)</f>
        <v>0</v>
      </c>
      <c r="AC162" s="80">
        <f>SUMIF('8月'!$C$4:$C$10000,$B162,'8月'!$L$4:$L$10000)</f>
        <v>0</v>
      </c>
      <c r="AD162" s="81">
        <f>SUMIF('9月'!$C$4:$C$10000,$B162,'9月'!$J$4:$J$10000)</f>
        <v>0</v>
      </c>
      <c r="AE162" s="79">
        <f>SUMPRODUCT((借支明细表!$F$3:$F$10000=$B162)*(借支明细表!$D$3:$D$10000=AD$2)*借支明细表!$H$3:$H$10000)</f>
        <v>0</v>
      </c>
      <c r="AF162" s="80">
        <f>SUMIF('9月'!$C$4:$C$10000,$B162,'9月'!$L$4:$L$10000)</f>
        <v>0</v>
      </c>
      <c r="AG162" s="81">
        <f>SUMIF('10月'!$C$4:$C$10000,$B162,'10月'!$J$4:$J$10000)</f>
        <v>0</v>
      </c>
      <c r="AH162" s="79">
        <f>SUMPRODUCT((借支明细表!$F$3:$F$10000=$B162)*(借支明细表!$D$3:$D$10000=AG$2)*借支明细表!$H$3:$H$10000)</f>
        <v>0</v>
      </c>
      <c r="AI162" s="80">
        <f>SUMIF('10月'!$C$4:$C$10000,$B162,'10月'!$L$4:$L$10000)</f>
        <v>0</v>
      </c>
      <c r="AJ162" s="81">
        <f>SUMIF('11月'!$C$4:$C$10000,$B162,'11月'!$J$4:$J$10000)</f>
        <v>0</v>
      </c>
      <c r="AK162" s="79">
        <f>SUMPRODUCT((借支明细表!$F$3:$F$10000=$B162)*(借支明细表!$D$3:$D$10000=AJ$2)*借支明细表!$H$3:$H$10000)</f>
        <v>0</v>
      </c>
      <c r="AL162" s="80">
        <f>SUMIF('11月'!$C$4:$C$10000,$B162,'11月'!$L$4:$L$10000)</f>
        <v>0</v>
      </c>
      <c r="AM162" s="81">
        <f>SUMIF('12月'!$C$4:$C$10000,$B162,'12月'!$J$4:$J$10000)</f>
        <v>0</v>
      </c>
      <c r="AN162" s="79">
        <f>SUMPRODUCT((借支明细表!$F$3:$F$10000=$B162)*(借支明细表!$D$3:$D$10000=AM$2)*借支明细表!$H$3:$H$10000)</f>
        <v>0</v>
      </c>
      <c r="AO162" s="80">
        <f>SUMIF('12月'!$C$4:$C$10000,$B162,'12月'!$L$4:$L$10000)</f>
        <v>0</v>
      </c>
    </row>
    <row r="163" customHeight="1" spans="1:41">
      <c r="A163" s="37"/>
      <c r="B163" s="76" t="str">
        <f>IF(员工信息表!B162="","",员工信息表!B162)</f>
        <v/>
      </c>
      <c r="C163" s="77">
        <f t="shared" si="9"/>
        <v>0</v>
      </c>
      <c r="D163" s="77">
        <f t="shared" si="10"/>
        <v>0</v>
      </c>
      <c r="E163" s="77">
        <f t="shared" si="11"/>
        <v>0</v>
      </c>
      <c r="F163" s="81">
        <f>SUMIF('1月'!$C$4:$C$10000,$B163,'1月'!$J$4:$J$10000)</f>
        <v>0</v>
      </c>
      <c r="G163" s="79">
        <f>SUMPRODUCT((借支明细表!$F$3:$F$10000=$B163)*(借支明细表!$D$3:$D$10000=F$2)*借支明细表!$H$3:$H$10000)</f>
        <v>0</v>
      </c>
      <c r="H163" s="80">
        <f>SUMIF('1月'!$C$4:$C$10000,$B163,'1月'!$L$4:$L$10000)</f>
        <v>0</v>
      </c>
      <c r="I163" s="81">
        <f>SUMIF('2月'!$C$4:$C$10000,$B163,'2月'!$J$4:$J$10000)</f>
        <v>0</v>
      </c>
      <c r="J163" s="79">
        <f>SUMPRODUCT((借支明细表!$F$3:$F$10000=$B163)*(借支明细表!$D$3:$D$10000=I$2)*借支明细表!$H$3:$H$10000)</f>
        <v>0</v>
      </c>
      <c r="K163" s="80">
        <f>SUMIF('2月'!$C$4:$C$10000,$B163,'2月'!$L$4:$L$10000)</f>
        <v>0</v>
      </c>
      <c r="L163" s="81">
        <f>SUMIF('3月'!$C$4:$C$10000,$B163,'3月'!$J$4:$J$10000)</f>
        <v>0</v>
      </c>
      <c r="M163" s="79">
        <f>SUMPRODUCT((借支明细表!$F$3:$F$10000=$B163)*(借支明细表!$D$3:$D$10000=L$2)*借支明细表!$H$3:$H$10000)</f>
        <v>0</v>
      </c>
      <c r="N163" s="80">
        <f>SUMIF('3月'!$C$4:$C$10000,$B163,'3月'!$L$4:$L$10000)</f>
        <v>0</v>
      </c>
      <c r="O163" s="81">
        <f>SUMIF('4月'!$C$4:$C$10000,$B163,'4月'!$J$4:$J$10000)</f>
        <v>0</v>
      </c>
      <c r="P163" s="79">
        <f>SUMPRODUCT((借支明细表!$F$3:$F$10000=$B163)*(借支明细表!$D$3:$D$10000=O$2)*借支明细表!$H$3:$H$10000)</f>
        <v>0</v>
      </c>
      <c r="Q163" s="80">
        <f>SUMIF('4月'!$C$4:$C$10000,$B163,'4月'!$L$4:$L$10000)</f>
        <v>0</v>
      </c>
      <c r="R163" s="81">
        <f>SUMIF('5月'!$C$4:$C$10000,$B163,'5月'!$J$4:$J$10000)</f>
        <v>0</v>
      </c>
      <c r="S163" s="79">
        <f>SUMPRODUCT((借支明细表!$F$3:$F$10000=$B163)*(借支明细表!$D$3:$D$10000=R$2)*借支明细表!$H$3:$H$10000)</f>
        <v>0</v>
      </c>
      <c r="T163" s="80">
        <f>SUMIF('5月'!$C$4:$C$10000,$B163,'5月'!$L$4:$L$10000)</f>
        <v>0</v>
      </c>
      <c r="U163" s="81">
        <f>SUMIF('6月'!$C$4:$C$10000,$B163,'6月'!$J$4:$J$10000)</f>
        <v>0</v>
      </c>
      <c r="V163" s="79">
        <f>SUMPRODUCT((借支明细表!$F$3:$F$10000=$B163)*(借支明细表!$D$3:$D$10000=U$2)*借支明细表!$H$3:$H$10000)</f>
        <v>0</v>
      </c>
      <c r="W163" s="80">
        <f>SUMIF('6月'!$C$4:$C$10000,$B163,'6月'!$L$4:$L$10000)</f>
        <v>0</v>
      </c>
      <c r="X163" s="81">
        <f>SUMIF('7月'!$C$4:$C$10000,$B163,'7月'!$J$4:$J$10000)</f>
        <v>0</v>
      </c>
      <c r="Y163" s="79">
        <f>SUMPRODUCT((借支明细表!$F$3:$F$10000=$B163)*(借支明细表!$D$3:$D$10000=X$2)*借支明细表!$H$3:$H$10000)</f>
        <v>0</v>
      </c>
      <c r="Z163" s="80">
        <f>SUMIF('7月'!$C$4:$C$10000,$B163,'7月'!$L$4:$L$10000)</f>
        <v>0</v>
      </c>
      <c r="AA163" s="81">
        <f>SUMIF('8月'!$C$4:$C$10000,$B163,'8月'!$J$4:$J$10000)</f>
        <v>0</v>
      </c>
      <c r="AB163" s="79">
        <f>SUMPRODUCT((借支明细表!$F$3:$F$10000=$B163)*(借支明细表!$D$3:$D$10000=AA$2)*借支明细表!$H$3:$H$10000)</f>
        <v>0</v>
      </c>
      <c r="AC163" s="80">
        <f>SUMIF('8月'!$C$4:$C$10000,$B163,'8月'!$L$4:$L$10000)</f>
        <v>0</v>
      </c>
      <c r="AD163" s="81">
        <f>SUMIF('9月'!$C$4:$C$10000,$B163,'9月'!$J$4:$J$10000)</f>
        <v>0</v>
      </c>
      <c r="AE163" s="79">
        <f>SUMPRODUCT((借支明细表!$F$3:$F$10000=$B163)*(借支明细表!$D$3:$D$10000=AD$2)*借支明细表!$H$3:$H$10000)</f>
        <v>0</v>
      </c>
      <c r="AF163" s="80">
        <f>SUMIF('9月'!$C$4:$C$10000,$B163,'9月'!$L$4:$L$10000)</f>
        <v>0</v>
      </c>
      <c r="AG163" s="81">
        <f>SUMIF('10月'!$C$4:$C$10000,$B163,'10月'!$J$4:$J$10000)</f>
        <v>0</v>
      </c>
      <c r="AH163" s="79">
        <f>SUMPRODUCT((借支明细表!$F$3:$F$10000=$B163)*(借支明细表!$D$3:$D$10000=AG$2)*借支明细表!$H$3:$H$10000)</f>
        <v>0</v>
      </c>
      <c r="AI163" s="80">
        <f>SUMIF('10月'!$C$4:$C$10000,$B163,'10月'!$L$4:$L$10000)</f>
        <v>0</v>
      </c>
      <c r="AJ163" s="81">
        <f>SUMIF('11月'!$C$4:$C$10000,$B163,'11月'!$J$4:$J$10000)</f>
        <v>0</v>
      </c>
      <c r="AK163" s="79">
        <f>SUMPRODUCT((借支明细表!$F$3:$F$10000=$B163)*(借支明细表!$D$3:$D$10000=AJ$2)*借支明细表!$H$3:$H$10000)</f>
        <v>0</v>
      </c>
      <c r="AL163" s="80">
        <f>SUMIF('11月'!$C$4:$C$10000,$B163,'11月'!$L$4:$L$10000)</f>
        <v>0</v>
      </c>
      <c r="AM163" s="81">
        <f>SUMIF('12月'!$C$4:$C$10000,$B163,'12月'!$J$4:$J$10000)</f>
        <v>0</v>
      </c>
      <c r="AN163" s="79">
        <f>SUMPRODUCT((借支明细表!$F$3:$F$10000=$B163)*(借支明细表!$D$3:$D$10000=AM$2)*借支明细表!$H$3:$H$10000)</f>
        <v>0</v>
      </c>
      <c r="AO163" s="80">
        <f>SUMIF('12月'!$C$4:$C$10000,$B163,'12月'!$L$4:$L$10000)</f>
        <v>0</v>
      </c>
    </row>
    <row r="164" customHeight="1" spans="1:41">
      <c r="A164" s="37"/>
      <c r="B164" s="76" t="str">
        <f>IF(员工信息表!B163="","",员工信息表!B163)</f>
        <v/>
      </c>
      <c r="C164" s="77">
        <f t="shared" si="9"/>
        <v>0</v>
      </c>
      <c r="D164" s="77">
        <f t="shared" si="10"/>
        <v>0</v>
      </c>
      <c r="E164" s="77">
        <f t="shared" si="11"/>
        <v>0</v>
      </c>
      <c r="F164" s="81">
        <f>SUMIF('1月'!$C$4:$C$10000,$B164,'1月'!$J$4:$J$10000)</f>
        <v>0</v>
      </c>
      <c r="G164" s="79">
        <f>SUMPRODUCT((借支明细表!$F$3:$F$10000=$B164)*(借支明细表!$D$3:$D$10000=F$2)*借支明细表!$H$3:$H$10000)</f>
        <v>0</v>
      </c>
      <c r="H164" s="80">
        <f>SUMIF('1月'!$C$4:$C$10000,$B164,'1月'!$L$4:$L$10000)</f>
        <v>0</v>
      </c>
      <c r="I164" s="81">
        <f>SUMIF('2月'!$C$4:$C$10000,$B164,'2月'!$J$4:$J$10000)</f>
        <v>0</v>
      </c>
      <c r="J164" s="79">
        <f>SUMPRODUCT((借支明细表!$F$3:$F$10000=$B164)*(借支明细表!$D$3:$D$10000=I$2)*借支明细表!$H$3:$H$10000)</f>
        <v>0</v>
      </c>
      <c r="K164" s="80">
        <f>SUMIF('2月'!$C$4:$C$10000,$B164,'2月'!$L$4:$L$10000)</f>
        <v>0</v>
      </c>
      <c r="L164" s="81">
        <f>SUMIF('3月'!$C$4:$C$10000,$B164,'3月'!$J$4:$J$10000)</f>
        <v>0</v>
      </c>
      <c r="M164" s="79">
        <f>SUMPRODUCT((借支明细表!$F$3:$F$10000=$B164)*(借支明细表!$D$3:$D$10000=L$2)*借支明细表!$H$3:$H$10000)</f>
        <v>0</v>
      </c>
      <c r="N164" s="80">
        <f>SUMIF('3月'!$C$4:$C$10000,$B164,'3月'!$L$4:$L$10000)</f>
        <v>0</v>
      </c>
      <c r="O164" s="81">
        <f>SUMIF('4月'!$C$4:$C$10000,$B164,'4月'!$J$4:$J$10000)</f>
        <v>0</v>
      </c>
      <c r="P164" s="79">
        <f>SUMPRODUCT((借支明细表!$F$3:$F$10000=$B164)*(借支明细表!$D$3:$D$10000=O$2)*借支明细表!$H$3:$H$10000)</f>
        <v>0</v>
      </c>
      <c r="Q164" s="80">
        <f>SUMIF('4月'!$C$4:$C$10000,$B164,'4月'!$L$4:$L$10000)</f>
        <v>0</v>
      </c>
      <c r="R164" s="81">
        <f>SUMIF('5月'!$C$4:$C$10000,$B164,'5月'!$J$4:$J$10000)</f>
        <v>0</v>
      </c>
      <c r="S164" s="79">
        <f>SUMPRODUCT((借支明细表!$F$3:$F$10000=$B164)*(借支明细表!$D$3:$D$10000=R$2)*借支明细表!$H$3:$H$10000)</f>
        <v>0</v>
      </c>
      <c r="T164" s="80">
        <f>SUMIF('5月'!$C$4:$C$10000,$B164,'5月'!$L$4:$L$10000)</f>
        <v>0</v>
      </c>
      <c r="U164" s="81">
        <f>SUMIF('6月'!$C$4:$C$10000,$B164,'6月'!$J$4:$J$10000)</f>
        <v>0</v>
      </c>
      <c r="V164" s="79">
        <f>SUMPRODUCT((借支明细表!$F$3:$F$10000=$B164)*(借支明细表!$D$3:$D$10000=U$2)*借支明细表!$H$3:$H$10000)</f>
        <v>0</v>
      </c>
      <c r="W164" s="80">
        <f>SUMIF('6月'!$C$4:$C$10000,$B164,'6月'!$L$4:$L$10000)</f>
        <v>0</v>
      </c>
      <c r="X164" s="81">
        <f>SUMIF('7月'!$C$4:$C$10000,$B164,'7月'!$J$4:$J$10000)</f>
        <v>0</v>
      </c>
      <c r="Y164" s="79">
        <f>SUMPRODUCT((借支明细表!$F$3:$F$10000=$B164)*(借支明细表!$D$3:$D$10000=X$2)*借支明细表!$H$3:$H$10000)</f>
        <v>0</v>
      </c>
      <c r="Z164" s="80">
        <f>SUMIF('7月'!$C$4:$C$10000,$B164,'7月'!$L$4:$L$10000)</f>
        <v>0</v>
      </c>
      <c r="AA164" s="81">
        <f>SUMIF('8月'!$C$4:$C$10000,$B164,'8月'!$J$4:$J$10000)</f>
        <v>0</v>
      </c>
      <c r="AB164" s="79">
        <f>SUMPRODUCT((借支明细表!$F$3:$F$10000=$B164)*(借支明细表!$D$3:$D$10000=AA$2)*借支明细表!$H$3:$H$10000)</f>
        <v>0</v>
      </c>
      <c r="AC164" s="80">
        <f>SUMIF('8月'!$C$4:$C$10000,$B164,'8月'!$L$4:$L$10000)</f>
        <v>0</v>
      </c>
      <c r="AD164" s="81">
        <f>SUMIF('9月'!$C$4:$C$10000,$B164,'9月'!$J$4:$J$10000)</f>
        <v>0</v>
      </c>
      <c r="AE164" s="79">
        <f>SUMPRODUCT((借支明细表!$F$3:$F$10000=$B164)*(借支明细表!$D$3:$D$10000=AD$2)*借支明细表!$H$3:$H$10000)</f>
        <v>0</v>
      </c>
      <c r="AF164" s="80">
        <f>SUMIF('9月'!$C$4:$C$10000,$B164,'9月'!$L$4:$L$10000)</f>
        <v>0</v>
      </c>
      <c r="AG164" s="81">
        <f>SUMIF('10月'!$C$4:$C$10000,$B164,'10月'!$J$4:$J$10000)</f>
        <v>0</v>
      </c>
      <c r="AH164" s="79">
        <f>SUMPRODUCT((借支明细表!$F$3:$F$10000=$B164)*(借支明细表!$D$3:$D$10000=AG$2)*借支明细表!$H$3:$H$10000)</f>
        <v>0</v>
      </c>
      <c r="AI164" s="80">
        <f>SUMIF('10月'!$C$4:$C$10000,$B164,'10月'!$L$4:$L$10000)</f>
        <v>0</v>
      </c>
      <c r="AJ164" s="81">
        <f>SUMIF('11月'!$C$4:$C$10000,$B164,'11月'!$J$4:$J$10000)</f>
        <v>0</v>
      </c>
      <c r="AK164" s="79">
        <f>SUMPRODUCT((借支明细表!$F$3:$F$10000=$B164)*(借支明细表!$D$3:$D$10000=AJ$2)*借支明细表!$H$3:$H$10000)</f>
        <v>0</v>
      </c>
      <c r="AL164" s="80">
        <f>SUMIF('11月'!$C$4:$C$10000,$B164,'11月'!$L$4:$L$10000)</f>
        <v>0</v>
      </c>
      <c r="AM164" s="81">
        <f>SUMIF('12月'!$C$4:$C$10000,$B164,'12月'!$J$4:$J$10000)</f>
        <v>0</v>
      </c>
      <c r="AN164" s="79">
        <f>SUMPRODUCT((借支明细表!$F$3:$F$10000=$B164)*(借支明细表!$D$3:$D$10000=AM$2)*借支明细表!$H$3:$H$10000)</f>
        <v>0</v>
      </c>
      <c r="AO164" s="80">
        <f>SUMIF('12月'!$C$4:$C$10000,$B164,'12月'!$L$4:$L$10000)</f>
        <v>0</v>
      </c>
    </row>
    <row r="165" customHeight="1" spans="1:41">
      <c r="A165" s="37"/>
      <c r="B165" s="76" t="str">
        <f>IF(员工信息表!B164="","",员工信息表!B164)</f>
        <v/>
      </c>
      <c r="C165" s="77">
        <f t="shared" si="9"/>
        <v>0</v>
      </c>
      <c r="D165" s="77">
        <f t="shared" si="10"/>
        <v>0</v>
      </c>
      <c r="E165" s="77">
        <f t="shared" si="11"/>
        <v>0</v>
      </c>
      <c r="F165" s="81">
        <f>SUMIF('1月'!$C$4:$C$10000,$B165,'1月'!$J$4:$J$10000)</f>
        <v>0</v>
      </c>
      <c r="G165" s="79">
        <f>SUMPRODUCT((借支明细表!$F$3:$F$10000=$B165)*(借支明细表!$D$3:$D$10000=F$2)*借支明细表!$H$3:$H$10000)</f>
        <v>0</v>
      </c>
      <c r="H165" s="80">
        <f>SUMIF('1月'!$C$4:$C$10000,$B165,'1月'!$L$4:$L$10000)</f>
        <v>0</v>
      </c>
      <c r="I165" s="81">
        <f>SUMIF('2月'!$C$4:$C$10000,$B165,'2月'!$J$4:$J$10000)</f>
        <v>0</v>
      </c>
      <c r="J165" s="79">
        <f>SUMPRODUCT((借支明细表!$F$3:$F$10000=$B165)*(借支明细表!$D$3:$D$10000=I$2)*借支明细表!$H$3:$H$10000)</f>
        <v>0</v>
      </c>
      <c r="K165" s="80">
        <f>SUMIF('2月'!$C$4:$C$10000,$B165,'2月'!$L$4:$L$10000)</f>
        <v>0</v>
      </c>
      <c r="L165" s="81">
        <f>SUMIF('3月'!$C$4:$C$10000,$B165,'3月'!$J$4:$J$10000)</f>
        <v>0</v>
      </c>
      <c r="M165" s="79">
        <f>SUMPRODUCT((借支明细表!$F$3:$F$10000=$B165)*(借支明细表!$D$3:$D$10000=L$2)*借支明细表!$H$3:$H$10000)</f>
        <v>0</v>
      </c>
      <c r="N165" s="80">
        <f>SUMIF('3月'!$C$4:$C$10000,$B165,'3月'!$L$4:$L$10000)</f>
        <v>0</v>
      </c>
      <c r="O165" s="81">
        <f>SUMIF('4月'!$C$4:$C$10000,$B165,'4月'!$J$4:$J$10000)</f>
        <v>0</v>
      </c>
      <c r="P165" s="79">
        <f>SUMPRODUCT((借支明细表!$F$3:$F$10000=$B165)*(借支明细表!$D$3:$D$10000=O$2)*借支明细表!$H$3:$H$10000)</f>
        <v>0</v>
      </c>
      <c r="Q165" s="80">
        <f>SUMIF('4月'!$C$4:$C$10000,$B165,'4月'!$L$4:$L$10000)</f>
        <v>0</v>
      </c>
      <c r="R165" s="81">
        <f>SUMIF('5月'!$C$4:$C$10000,$B165,'5月'!$J$4:$J$10000)</f>
        <v>0</v>
      </c>
      <c r="S165" s="79">
        <f>SUMPRODUCT((借支明细表!$F$3:$F$10000=$B165)*(借支明细表!$D$3:$D$10000=R$2)*借支明细表!$H$3:$H$10000)</f>
        <v>0</v>
      </c>
      <c r="T165" s="80">
        <f>SUMIF('5月'!$C$4:$C$10000,$B165,'5月'!$L$4:$L$10000)</f>
        <v>0</v>
      </c>
      <c r="U165" s="81">
        <f>SUMIF('6月'!$C$4:$C$10000,$B165,'6月'!$J$4:$J$10000)</f>
        <v>0</v>
      </c>
      <c r="V165" s="79">
        <f>SUMPRODUCT((借支明细表!$F$3:$F$10000=$B165)*(借支明细表!$D$3:$D$10000=U$2)*借支明细表!$H$3:$H$10000)</f>
        <v>0</v>
      </c>
      <c r="W165" s="80">
        <f>SUMIF('6月'!$C$4:$C$10000,$B165,'6月'!$L$4:$L$10000)</f>
        <v>0</v>
      </c>
      <c r="X165" s="81">
        <f>SUMIF('7月'!$C$4:$C$10000,$B165,'7月'!$J$4:$J$10000)</f>
        <v>0</v>
      </c>
      <c r="Y165" s="79">
        <f>SUMPRODUCT((借支明细表!$F$3:$F$10000=$B165)*(借支明细表!$D$3:$D$10000=X$2)*借支明细表!$H$3:$H$10000)</f>
        <v>0</v>
      </c>
      <c r="Z165" s="80">
        <f>SUMIF('7月'!$C$4:$C$10000,$B165,'7月'!$L$4:$L$10000)</f>
        <v>0</v>
      </c>
      <c r="AA165" s="81">
        <f>SUMIF('8月'!$C$4:$C$10000,$B165,'8月'!$J$4:$J$10000)</f>
        <v>0</v>
      </c>
      <c r="AB165" s="79">
        <f>SUMPRODUCT((借支明细表!$F$3:$F$10000=$B165)*(借支明细表!$D$3:$D$10000=AA$2)*借支明细表!$H$3:$H$10000)</f>
        <v>0</v>
      </c>
      <c r="AC165" s="80">
        <f>SUMIF('8月'!$C$4:$C$10000,$B165,'8月'!$L$4:$L$10000)</f>
        <v>0</v>
      </c>
      <c r="AD165" s="81">
        <f>SUMIF('9月'!$C$4:$C$10000,$B165,'9月'!$J$4:$J$10000)</f>
        <v>0</v>
      </c>
      <c r="AE165" s="79">
        <f>SUMPRODUCT((借支明细表!$F$3:$F$10000=$B165)*(借支明细表!$D$3:$D$10000=AD$2)*借支明细表!$H$3:$H$10000)</f>
        <v>0</v>
      </c>
      <c r="AF165" s="80">
        <f>SUMIF('9月'!$C$4:$C$10000,$B165,'9月'!$L$4:$L$10000)</f>
        <v>0</v>
      </c>
      <c r="AG165" s="81">
        <f>SUMIF('10月'!$C$4:$C$10000,$B165,'10月'!$J$4:$J$10000)</f>
        <v>0</v>
      </c>
      <c r="AH165" s="79">
        <f>SUMPRODUCT((借支明细表!$F$3:$F$10000=$B165)*(借支明细表!$D$3:$D$10000=AG$2)*借支明细表!$H$3:$H$10000)</f>
        <v>0</v>
      </c>
      <c r="AI165" s="80">
        <f>SUMIF('10月'!$C$4:$C$10000,$B165,'10月'!$L$4:$L$10000)</f>
        <v>0</v>
      </c>
      <c r="AJ165" s="81">
        <f>SUMIF('11月'!$C$4:$C$10000,$B165,'11月'!$J$4:$J$10000)</f>
        <v>0</v>
      </c>
      <c r="AK165" s="79">
        <f>SUMPRODUCT((借支明细表!$F$3:$F$10000=$B165)*(借支明细表!$D$3:$D$10000=AJ$2)*借支明细表!$H$3:$H$10000)</f>
        <v>0</v>
      </c>
      <c r="AL165" s="80">
        <f>SUMIF('11月'!$C$4:$C$10000,$B165,'11月'!$L$4:$L$10000)</f>
        <v>0</v>
      </c>
      <c r="AM165" s="81">
        <f>SUMIF('12月'!$C$4:$C$10000,$B165,'12月'!$J$4:$J$10000)</f>
        <v>0</v>
      </c>
      <c r="AN165" s="79">
        <f>SUMPRODUCT((借支明细表!$F$3:$F$10000=$B165)*(借支明细表!$D$3:$D$10000=AM$2)*借支明细表!$H$3:$H$10000)</f>
        <v>0</v>
      </c>
      <c r="AO165" s="80">
        <f>SUMIF('12月'!$C$4:$C$10000,$B165,'12月'!$L$4:$L$10000)</f>
        <v>0</v>
      </c>
    </row>
    <row r="166" customHeight="1" spans="1:41">
      <c r="A166" s="37"/>
      <c r="B166" s="76" t="str">
        <f>IF(员工信息表!B165="","",员工信息表!B165)</f>
        <v/>
      </c>
      <c r="C166" s="77">
        <f t="shared" si="9"/>
        <v>0</v>
      </c>
      <c r="D166" s="77">
        <f t="shared" si="10"/>
        <v>0</v>
      </c>
      <c r="E166" s="77">
        <f t="shared" si="11"/>
        <v>0</v>
      </c>
      <c r="F166" s="81">
        <f>SUMIF('1月'!$C$4:$C$10000,$B166,'1月'!$J$4:$J$10000)</f>
        <v>0</v>
      </c>
      <c r="G166" s="79">
        <f>SUMPRODUCT((借支明细表!$F$3:$F$10000=$B166)*(借支明细表!$D$3:$D$10000=F$2)*借支明细表!$H$3:$H$10000)</f>
        <v>0</v>
      </c>
      <c r="H166" s="80">
        <f>SUMIF('1月'!$C$4:$C$10000,$B166,'1月'!$L$4:$L$10000)</f>
        <v>0</v>
      </c>
      <c r="I166" s="81">
        <f>SUMIF('2月'!$C$4:$C$10000,$B166,'2月'!$J$4:$J$10000)</f>
        <v>0</v>
      </c>
      <c r="J166" s="79">
        <f>SUMPRODUCT((借支明细表!$F$3:$F$10000=$B166)*(借支明细表!$D$3:$D$10000=I$2)*借支明细表!$H$3:$H$10000)</f>
        <v>0</v>
      </c>
      <c r="K166" s="80">
        <f>SUMIF('2月'!$C$4:$C$10000,$B166,'2月'!$L$4:$L$10000)</f>
        <v>0</v>
      </c>
      <c r="L166" s="81">
        <f>SUMIF('3月'!$C$4:$C$10000,$B166,'3月'!$J$4:$J$10000)</f>
        <v>0</v>
      </c>
      <c r="M166" s="79">
        <f>SUMPRODUCT((借支明细表!$F$3:$F$10000=$B166)*(借支明细表!$D$3:$D$10000=L$2)*借支明细表!$H$3:$H$10000)</f>
        <v>0</v>
      </c>
      <c r="N166" s="80">
        <f>SUMIF('3月'!$C$4:$C$10000,$B166,'3月'!$L$4:$L$10000)</f>
        <v>0</v>
      </c>
      <c r="O166" s="81">
        <f>SUMIF('4月'!$C$4:$C$10000,$B166,'4月'!$J$4:$J$10000)</f>
        <v>0</v>
      </c>
      <c r="P166" s="79">
        <f>SUMPRODUCT((借支明细表!$F$3:$F$10000=$B166)*(借支明细表!$D$3:$D$10000=O$2)*借支明细表!$H$3:$H$10000)</f>
        <v>0</v>
      </c>
      <c r="Q166" s="80">
        <f>SUMIF('4月'!$C$4:$C$10000,$B166,'4月'!$L$4:$L$10000)</f>
        <v>0</v>
      </c>
      <c r="R166" s="81">
        <f>SUMIF('5月'!$C$4:$C$10000,$B166,'5月'!$J$4:$J$10000)</f>
        <v>0</v>
      </c>
      <c r="S166" s="79">
        <f>SUMPRODUCT((借支明细表!$F$3:$F$10000=$B166)*(借支明细表!$D$3:$D$10000=R$2)*借支明细表!$H$3:$H$10000)</f>
        <v>0</v>
      </c>
      <c r="T166" s="80">
        <f>SUMIF('5月'!$C$4:$C$10000,$B166,'5月'!$L$4:$L$10000)</f>
        <v>0</v>
      </c>
      <c r="U166" s="81">
        <f>SUMIF('6月'!$C$4:$C$10000,$B166,'6月'!$J$4:$J$10000)</f>
        <v>0</v>
      </c>
      <c r="V166" s="79">
        <f>SUMPRODUCT((借支明细表!$F$3:$F$10000=$B166)*(借支明细表!$D$3:$D$10000=U$2)*借支明细表!$H$3:$H$10000)</f>
        <v>0</v>
      </c>
      <c r="W166" s="80">
        <f>SUMIF('6月'!$C$4:$C$10000,$B166,'6月'!$L$4:$L$10000)</f>
        <v>0</v>
      </c>
      <c r="X166" s="81">
        <f>SUMIF('7月'!$C$4:$C$10000,$B166,'7月'!$J$4:$J$10000)</f>
        <v>0</v>
      </c>
      <c r="Y166" s="79">
        <f>SUMPRODUCT((借支明细表!$F$3:$F$10000=$B166)*(借支明细表!$D$3:$D$10000=X$2)*借支明细表!$H$3:$H$10000)</f>
        <v>0</v>
      </c>
      <c r="Z166" s="80">
        <f>SUMIF('7月'!$C$4:$C$10000,$B166,'7月'!$L$4:$L$10000)</f>
        <v>0</v>
      </c>
      <c r="AA166" s="81">
        <f>SUMIF('8月'!$C$4:$C$10000,$B166,'8月'!$J$4:$J$10000)</f>
        <v>0</v>
      </c>
      <c r="AB166" s="79">
        <f>SUMPRODUCT((借支明细表!$F$3:$F$10000=$B166)*(借支明细表!$D$3:$D$10000=AA$2)*借支明细表!$H$3:$H$10000)</f>
        <v>0</v>
      </c>
      <c r="AC166" s="80">
        <f>SUMIF('8月'!$C$4:$C$10000,$B166,'8月'!$L$4:$L$10000)</f>
        <v>0</v>
      </c>
      <c r="AD166" s="81">
        <f>SUMIF('9月'!$C$4:$C$10000,$B166,'9月'!$J$4:$J$10000)</f>
        <v>0</v>
      </c>
      <c r="AE166" s="79">
        <f>SUMPRODUCT((借支明细表!$F$3:$F$10000=$B166)*(借支明细表!$D$3:$D$10000=AD$2)*借支明细表!$H$3:$H$10000)</f>
        <v>0</v>
      </c>
      <c r="AF166" s="80">
        <f>SUMIF('9月'!$C$4:$C$10000,$B166,'9月'!$L$4:$L$10000)</f>
        <v>0</v>
      </c>
      <c r="AG166" s="81">
        <f>SUMIF('10月'!$C$4:$C$10000,$B166,'10月'!$J$4:$J$10000)</f>
        <v>0</v>
      </c>
      <c r="AH166" s="79">
        <f>SUMPRODUCT((借支明细表!$F$3:$F$10000=$B166)*(借支明细表!$D$3:$D$10000=AG$2)*借支明细表!$H$3:$H$10000)</f>
        <v>0</v>
      </c>
      <c r="AI166" s="80">
        <f>SUMIF('10月'!$C$4:$C$10000,$B166,'10月'!$L$4:$L$10000)</f>
        <v>0</v>
      </c>
      <c r="AJ166" s="81">
        <f>SUMIF('11月'!$C$4:$C$10000,$B166,'11月'!$J$4:$J$10000)</f>
        <v>0</v>
      </c>
      <c r="AK166" s="79">
        <f>SUMPRODUCT((借支明细表!$F$3:$F$10000=$B166)*(借支明细表!$D$3:$D$10000=AJ$2)*借支明细表!$H$3:$H$10000)</f>
        <v>0</v>
      </c>
      <c r="AL166" s="80">
        <f>SUMIF('11月'!$C$4:$C$10000,$B166,'11月'!$L$4:$L$10000)</f>
        <v>0</v>
      </c>
      <c r="AM166" s="81">
        <f>SUMIF('12月'!$C$4:$C$10000,$B166,'12月'!$J$4:$J$10000)</f>
        <v>0</v>
      </c>
      <c r="AN166" s="79">
        <f>SUMPRODUCT((借支明细表!$F$3:$F$10000=$B166)*(借支明细表!$D$3:$D$10000=AM$2)*借支明细表!$H$3:$H$10000)</f>
        <v>0</v>
      </c>
      <c r="AO166" s="80">
        <f>SUMIF('12月'!$C$4:$C$10000,$B166,'12月'!$L$4:$L$10000)</f>
        <v>0</v>
      </c>
    </row>
    <row r="167" customHeight="1" spans="1:41">
      <c r="A167" s="37"/>
      <c r="B167" s="76" t="str">
        <f>IF(员工信息表!B166="","",员工信息表!B166)</f>
        <v/>
      </c>
      <c r="C167" s="77">
        <f t="shared" si="9"/>
        <v>0</v>
      </c>
      <c r="D167" s="77">
        <f t="shared" si="10"/>
        <v>0</v>
      </c>
      <c r="E167" s="77">
        <f t="shared" si="11"/>
        <v>0</v>
      </c>
      <c r="F167" s="81">
        <f>SUMIF('1月'!$C$4:$C$10000,$B167,'1月'!$J$4:$J$10000)</f>
        <v>0</v>
      </c>
      <c r="G167" s="79">
        <f>SUMPRODUCT((借支明细表!$F$3:$F$10000=$B167)*(借支明细表!$D$3:$D$10000=F$2)*借支明细表!$H$3:$H$10000)</f>
        <v>0</v>
      </c>
      <c r="H167" s="80">
        <f>SUMIF('1月'!$C$4:$C$10000,$B167,'1月'!$L$4:$L$10000)</f>
        <v>0</v>
      </c>
      <c r="I167" s="81">
        <f>SUMIF('2月'!$C$4:$C$10000,$B167,'2月'!$J$4:$J$10000)</f>
        <v>0</v>
      </c>
      <c r="J167" s="79">
        <f>SUMPRODUCT((借支明细表!$F$3:$F$10000=$B167)*(借支明细表!$D$3:$D$10000=I$2)*借支明细表!$H$3:$H$10000)</f>
        <v>0</v>
      </c>
      <c r="K167" s="80">
        <f>SUMIF('2月'!$C$4:$C$10000,$B167,'2月'!$L$4:$L$10000)</f>
        <v>0</v>
      </c>
      <c r="L167" s="81">
        <f>SUMIF('3月'!$C$4:$C$10000,$B167,'3月'!$J$4:$J$10000)</f>
        <v>0</v>
      </c>
      <c r="M167" s="79">
        <f>SUMPRODUCT((借支明细表!$F$3:$F$10000=$B167)*(借支明细表!$D$3:$D$10000=L$2)*借支明细表!$H$3:$H$10000)</f>
        <v>0</v>
      </c>
      <c r="N167" s="80">
        <f>SUMIF('3月'!$C$4:$C$10000,$B167,'3月'!$L$4:$L$10000)</f>
        <v>0</v>
      </c>
      <c r="O167" s="81">
        <f>SUMIF('4月'!$C$4:$C$10000,$B167,'4月'!$J$4:$J$10000)</f>
        <v>0</v>
      </c>
      <c r="P167" s="79">
        <f>SUMPRODUCT((借支明细表!$F$3:$F$10000=$B167)*(借支明细表!$D$3:$D$10000=O$2)*借支明细表!$H$3:$H$10000)</f>
        <v>0</v>
      </c>
      <c r="Q167" s="80">
        <f>SUMIF('4月'!$C$4:$C$10000,$B167,'4月'!$L$4:$L$10000)</f>
        <v>0</v>
      </c>
      <c r="R167" s="81">
        <f>SUMIF('5月'!$C$4:$C$10000,$B167,'5月'!$J$4:$J$10000)</f>
        <v>0</v>
      </c>
      <c r="S167" s="79">
        <f>SUMPRODUCT((借支明细表!$F$3:$F$10000=$B167)*(借支明细表!$D$3:$D$10000=R$2)*借支明细表!$H$3:$H$10000)</f>
        <v>0</v>
      </c>
      <c r="T167" s="80">
        <f>SUMIF('5月'!$C$4:$C$10000,$B167,'5月'!$L$4:$L$10000)</f>
        <v>0</v>
      </c>
      <c r="U167" s="81">
        <f>SUMIF('6月'!$C$4:$C$10000,$B167,'6月'!$J$4:$J$10000)</f>
        <v>0</v>
      </c>
      <c r="V167" s="79">
        <f>SUMPRODUCT((借支明细表!$F$3:$F$10000=$B167)*(借支明细表!$D$3:$D$10000=U$2)*借支明细表!$H$3:$H$10000)</f>
        <v>0</v>
      </c>
      <c r="W167" s="80">
        <f>SUMIF('6月'!$C$4:$C$10000,$B167,'6月'!$L$4:$L$10000)</f>
        <v>0</v>
      </c>
      <c r="X167" s="81">
        <f>SUMIF('7月'!$C$4:$C$10000,$B167,'7月'!$J$4:$J$10000)</f>
        <v>0</v>
      </c>
      <c r="Y167" s="79">
        <f>SUMPRODUCT((借支明细表!$F$3:$F$10000=$B167)*(借支明细表!$D$3:$D$10000=X$2)*借支明细表!$H$3:$H$10000)</f>
        <v>0</v>
      </c>
      <c r="Z167" s="80">
        <f>SUMIF('7月'!$C$4:$C$10000,$B167,'7月'!$L$4:$L$10000)</f>
        <v>0</v>
      </c>
      <c r="AA167" s="81">
        <f>SUMIF('8月'!$C$4:$C$10000,$B167,'8月'!$J$4:$J$10000)</f>
        <v>0</v>
      </c>
      <c r="AB167" s="79">
        <f>SUMPRODUCT((借支明细表!$F$3:$F$10000=$B167)*(借支明细表!$D$3:$D$10000=AA$2)*借支明细表!$H$3:$H$10000)</f>
        <v>0</v>
      </c>
      <c r="AC167" s="80">
        <f>SUMIF('8月'!$C$4:$C$10000,$B167,'8月'!$L$4:$L$10000)</f>
        <v>0</v>
      </c>
      <c r="AD167" s="81">
        <f>SUMIF('9月'!$C$4:$C$10000,$B167,'9月'!$J$4:$J$10000)</f>
        <v>0</v>
      </c>
      <c r="AE167" s="79">
        <f>SUMPRODUCT((借支明细表!$F$3:$F$10000=$B167)*(借支明细表!$D$3:$D$10000=AD$2)*借支明细表!$H$3:$H$10000)</f>
        <v>0</v>
      </c>
      <c r="AF167" s="80">
        <f>SUMIF('9月'!$C$4:$C$10000,$B167,'9月'!$L$4:$L$10000)</f>
        <v>0</v>
      </c>
      <c r="AG167" s="81">
        <f>SUMIF('10月'!$C$4:$C$10000,$B167,'10月'!$J$4:$J$10000)</f>
        <v>0</v>
      </c>
      <c r="AH167" s="79">
        <f>SUMPRODUCT((借支明细表!$F$3:$F$10000=$B167)*(借支明细表!$D$3:$D$10000=AG$2)*借支明细表!$H$3:$H$10000)</f>
        <v>0</v>
      </c>
      <c r="AI167" s="80">
        <f>SUMIF('10月'!$C$4:$C$10000,$B167,'10月'!$L$4:$L$10000)</f>
        <v>0</v>
      </c>
      <c r="AJ167" s="81">
        <f>SUMIF('11月'!$C$4:$C$10000,$B167,'11月'!$J$4:$J$10000)</f>
        <v>0</v>
      </c>
      <c r="AK167" s="79">
        <f>SUMPRODUCT((借支明细表!$F$3:$F$10000=$B167)*(借支明细表!$D$3:$D$10000=AJ$2)*借支明细表!$H$3:$H$10000)</f>
        <v>0</v>
      </c>
      <c r="AL167" s="80">
        <f>SUMIF('11月'!$C$4:$C$10000,$B167,'11月'!$L$4:$L$10000)</f>
        <v>0</v>
      </c>
      <c r="AM167" s="81">
        <f>SUMIF('12月'!$C$4:$C$10000,$B167,'12月'!$J$4:$J$10000)</f>
        <v>0</v>
      </c>
      <c r="AN167" s="79">
        <f>SUMPRODUCT((借支明细表!$F$3:$F$10000=$B167)*(借支明细表!$D$3:$D$10000=AM$2)*借支明细表!$H$3:$H$10000)</f>
        <v>0</v>
      </c>
      <c r="AO167" s="80">
        <f>SUMIF('12月'!$C$4:$C$10000,$B167,'12月'!$L$4:$L$10000)</f>
        <v>0</v>
      </c>
    </row>
    <row r="168" customHeight="1" spans="1:41">
      <c r="A168" s="37"/>
      <c r="B168" s="76" t="str">
        <f>IF(员工信息表!B167="","",员工信息表!B167)</f>
        <v/>
      </c>
      <c r="C168" s="77">
        <f t="shared" si="9"/>
        <v>0</v>
      </c>
      <c r="D168" s="77">
        <f t="shared" si="10"/>
        <v>0</v>
      </c>
      <c r="E168" s="77">
        <f t="shared" si="11"/>
        <v>0</v>
      </c>
      <c r="F168" s="81">
        <f>SUMIF('1月'!$C$4:$C$10000,$B168,'1月'!$J$4:$J$10000)</f>
        <v>0</v>
      </c>
      <c r="G168" s="79">
        <f>SUMPRODUCT((借支明细表!$F$3:$F$10000=$B168)*(借支明细表!$D$3:$D$10000=F$2)*借支明细表!$H$3:$H$10000)</f>
        <v>0</v>
      </c>
      <c r="H168" s="80">
        <f>SUMIF('1月'!$C$4:$C$10000,$B168,'1月'!$L$4:$L$10000)</f>
        <v>0</v>
      </c>
      <c r="I168" s="81">
        <f>SUMIF('2月'!$C$4:$C$10000,$B168,'2月'!$J$4:$J$10000)</f>
        <v>0</v>
      </c>
      <c r="J168" s="79">
        <f>SUMPRODUCT((借支明细表!$F$3:$F$10000=$B168)*(借支明细表!$D$3:$D$10000=I$2)*借支明细表!$H$3:$H$10000)</f>
        <v>0</v>
      </c>
      <c r="K168" s="80">
        <f>SUMIF('2月'!$C$4:$C$10000,$B168,'2月'!$L$4:$L$10000)</f>
        <v>0</v>
      </c>
      <c r="L168" s="81">
        <f>SUMIF('3月'!$C$4:$C$10000,$B168,'3月'!$J$4:$J$10000)</f>
        <v>0</v>
      </c>
      <c r="M168" s="79">
        <f>SUMPRODUCT((借支明细表!$F$3:$F$10000=$B168)*(借支明细表!$D$3:$D$10000=L$2)*借支明细表!$H$3:$H$10000)</f>
        <v>0</v>
      </c>
      <c r="N168" s="80">
        <f>SUMIF('3月'!$C$4:$C$10000,$B168,'3月'!$L$4:$L$10000)</f>
        <v>0</v>
      </c>
      <c r="O168" s="81">
        <f>SUMIF('4月'!$C$4:$C$10000,$B168,'4月'!$J$4:$J$10000)</f>
        <v>0</v>
      </c>
      <c r="P168" s="79">
        <f>SUMPRODUCT((借支明细表!$F$3:$F$10000=$B168)*(借支明细表!$D$3:$D$10000=O$2)*借支明细表!$H$3:$H$10000)</f>
        <v>0</v>
      </c>
      <c r="Q168" s="80">
        <f>SUMIF('4月'!$C$4:$C$10000,$B168,'4月'!$L$4:$L$10000)</f>
        <v>0</v>
      </c>
      <c r="R168" s="81">
        <f>SUMIF('5月'!$C$4:$C$10000,$B168,'5月'!$J$4:$J$10000)</f>
        <v>0</v>
      </c>
      <c r="S168" s="79">
        <f>SUMPRODUCT((借支明细表!$F$3:$F$10000=$B168)*(借支明细表!$D$3:$D$10000=R$2)*借支明细表!$H$3:$H$10000)</f>
        <v>0</v>
      </c>
      <c r="T168" s="80">
        <f>SUMIF('5月'!$C$4:$C$10000,$B168,'5月'!$L$4:$L$10000)</f>
        <v>0</v>
      </c>
      <c r="U168" s="81">
        <f>SUMIF('6月'!$C$4:$C$10000,$B168,'6月'!$J$4:$J$10000)</f>
        <v>0</v>
      </c>
      <c r="V168" s="79">
        <f>SUMPRODUCT((借支明细表!$F$3:$F$10000=$B168)*(借支明细表!$D$3:$D$10000=U$2)*借支明细表!$H$3:$H$10000)</f>
        <v>0</v>
      </c>
      <c r="W168" s="80">
        <f>SUMIF('6月'!$C$4:$C$10000,$B168,'6月'!$L$4:$L$10000)</f>
        <v>0</v>
      </c>
      <c r="X168" s="81">
        <f>SUMIF('7月'!$C$4:$C$10000,$B168,'7月'!$J$4:$J$10000)</f>
        <v>0</v>
      </c>
      <c r="Y168" s="79">
        <f>SUMPRODUCT((借支明细表!$F$3:$F$10000=$B168)*(借支明细表!$D$3:$D$10000=X$2)*借支明细表!$H$3:$H$10000)</f>
        <v>0</v>
      </c>
      <c r="Z168" s="80">
        <f>SUMIF('7月'!$C$4:$C$10000,$B168,'7月'!$L$4:$L$10000)</f>
        <v>0</v>
      </c>
      <c r="AA168" s="81">
        <f>SUMIF('8月'!$C$4:$C$10000,$B168,'8月'!$J$4:$J$10000)</f>
        <v>0</v>
      </c>
      <c r="AB168" s="79">
        <f>SUMPRODUCT((借支明细表!$F$3:$F$10000=$B168)*(借支明细表!$D$3:$D$10000=AA$2)*借支明细表!$H$3:$H$10000)</f>
        <v>0</v>
      </c>
      <c r="AC168" s="80">
        <f>SUMIF('8月'!$C$4:$C$10000,$B168,'8月'!$L$4:$L$10000)</f>
        <v>0</v>
      </c>
      <c r="AD168" s="81">
        <f>SUMIF('9月'!$C$4:$C$10000,$B168,'9月'!$J$4:$J$10000)</f>
        <v>0</v>
      </c>
      <c r="AE168" s="79">
        <f>SUMPRODUCT((借支明细表!$F$3:$F$10000=$B168)*(借支明细表!$D$3:$D$10000=AD$2)*借支明细表!$H$3:$H$10000)</f>
        <v>0</v>
      </c>
      <c r="AF168" s="80">
        <f>SUMIF('9月'!$C$4:$C$10000,$B168,'9月'!$L$4:$L$10000)</f>
        <v>0</v>
      </c>
      <c r="AG168" s="81">
        <f>SUMIF('10月'!$C$4:$C$10000,$B168,'10月'!$J$4:$J$10000)</f>
        <v>0</v>
      </c>
      <c r="AH168" s="79">
        <f>SUMPRODUCT((借支明细表!$F$3:$F$10000=$B168)*(借支明细表!$D$3:$D$10000=AG$2)*借支明细表!$H$3:$H$10000)</f>
        <v>0</v>
      </c>
      <c r="AI168" s="80">
        <f>SUMIF('10月'!$C$4:$C$10000,$B168,'10月'!$L$4:$L$10000)</f>
        <v>0</v>
      </c>
      <c r="AJ168" s="81">
        <f>SUMIF('11月'!$C$4:$C$10000,$B168,'11月'!$J$4:$J$10000)</f>
        <v>0</v>
      </c>
      <c r="AK168" s="79">
        <f>SUMPRODUCT((借支明细表!$F$3:$F$10000=$B168)*(借支明细表!$D$3:$D$10000=AJ$2)*借支明细表!$H$3:$H$10000)</f>
        <v>0</v>
      </c>
      <c r="AL168" s="80">
        <f>SUMIF('11月'!$C$4:$C$10000,$B168,'11月'!$L$4:$L$10000)</f>
        <v>0</v>
      </c>
      <c r="AM168" s="81">
        <f>SUMIF('12月'!$C$4:$C$10000,$B168,'12月'!$J$4:$J$10000)</f>
        <v>0</v>
      </c>
      <c r="AN168" s="79">
        <f>SUMPRODUCT((借支明细表!$F$3:$F$10000=$B168)*(借支明细表!$D$3:$D$10000=AM$2)*借支明细表!$H$3:$H$10000)</f>
        <v>0</v>
      </c>
      <c r="AO168" s="80">
        <f>SUMIF('12月'!$C$4:$C$10000,$B168,'12月'!$L$4:$L$10000)</f>
        <v>0</v>
      </c>
    </row>
    <row r="169" customHeight="1" spans="1:41">
      <c r="A169" s="37"/>
      <c r="B169" s="76" t="str">
        <f>IF(员工信息表!B168="","",员工信息表!B168)</f>
        <v/>
      </c>
      <c r="C169" s="77">
        <f t="shared" si="9"/>
        <v>0</v>
      </c>
      <c r="D169" s="77">
        <f t="shared" si="10"/>
        <v>0</v>
      </c>
      <c r="E169" s="77">
        <f t="shared" si="11"/>
        <v>0</v>
      </c>
      <c r="F169" s="81">
        <f>SUMIF('1月'!$C$4:$C$10000,$B169,'1月'!$J$4:$J$10000)</f>
        <v>0</v>
      </c>
      <c r="G169" s="79">
        <f>SUMPRODUCT((借支明细表!$F$3:$F$10000=$B169)*(借支明细表!$D$3:$D$10000=F$2)*借支明细表!$H$3:$H$10000)</f>
        <v>0</v>
      </c>
      <c r="H169" s="80">
        <f>SUMIF('1月'!$C$4:$C$10000,$B169,'1月'!$L$4:$L$10000)</f>
        <v>0</v>
      </c>
      <c r="I169" s="81">
        <f>SUMIF('2月'!$C$4:$C$10000,$B169,'2月'!$J$4:$J$10000)</f>
        <v>0</v>
      </c>
      <c r="J169" s="79">
        <f>SUMPRODUCT((借支明细表!$F$3:$F$10000=$B169)*(借支明细表!$D$3:$D$10000=I$2)*借支明细表!$H$3:$H$10000)</f>
        <v>0</v>
      </c>
      <c r="K169" s="80">
        <f>SUMIF('2月'!$C$4:$C$10000,$B169,'2月'!$L$4:$L$10000)</f>
        <v>0</v>
      </c>
      <c r="L169" s="81">
        <f>SUMIF('3月'!$C$4:$C$10000,$B169,'3月'!$J$4:$J$10000)</f>
        <v>0</v>
      </c>
      <c r="M169" s="79">
        <f>SUMPRODUCT((借支明细表!$F$3:$F$10000=$B169)*(借支明细表!$D$3:$D$10000=L$2)*借支明细表!$H$3:$H$10000)</f>
        <v>0</v>
      </c>
      <c r="N169" s="80">
        <f>SUMIF('3月'!$C$4:$C$10000,$B169,'3月'!$L$4:$L$10000)</f>
        <v>0</v>
      </c>
      <c r="O169" s="81">
        <f>SUMIF('4月'!$C$4:$C$10000,$B169,'4月'!$J$4:$J$10000)</f>
        <v>0</v>
      </c>
      <c r="P169" s="79">
        <f>SUMPRODUCT((借支明细表!$F$3:$F$10000=$B169)*(借支明细表!$D$3:$D$10000=O$2)*借支明细表!$H$3:$H$10000)</f>
        <v>0</v>
      </c>
      <c r="Q169" s="80">
        <f>SUMIF('4月'!$C$4:$C$10000,$B169,'4月'!$L$4:$L$10000)</f>
        <v>0</v>
      </c>
      <c r="R169" s="81">
        <f>SUMIF('5月'!$C$4:$C$10000,$B169,'5月'!$J$4:$J$10000)</f>
        <v>0</v>
      </c>
      <c r="S169" s="79">
        <f>SUMPRODUCT((借支明细表!$F$3:$F$10000=$B169)*(借支明细表!$D$3:$D$10000=R$2)*借支明细表!$H$3:$H$10000)</f>
        <v>0</v>
      </c>
      <c r="T169" s="80">
        <f>SUMIF('5月'!$C$4:$C$10000,$B169,'5月'!$L$4:$L$10000)</f>
        <v>0</v>
      </c>
      <c r="U169" s="81">
        <f>SUMIF('6月'!$C$4:$C$10000,$B169,'6月'!$J$4:$J$10000)</f>
        <v>0</v>
      </c>
      <c r="V169" s="79">
        <f>SUMPRODUCT((借支明细表!$F$3:$F$10000=$B169)*(借支明细表!$D$3:$D$10000=U$2)*借支明细表!$H$3:$H$10000)</f>
        <v>0</v>
      </c>
      <c r="W169" s="80">
        <f>SUMIF('6月'!$C$4:$C$10000,$B169,'6月'!$L$4:$L$10000)</f>
        <v>0</v>
      </c>
      <c r="X169" s="81">
        <f>SUMIF('7月'!$C$4:$C$10000,$B169,'7月'!$J$4:$J$10000)</f>
        <v>0</v>
      </c>
      <c r="Y169" s="79">
        <f>SUMPRODUCT((借支明细表!$F$3:$F$10000=$B169)*(借支明细表!$D$3:$D$10000=X$2)*借支明细表!$H$3:$H$10000)</f>
        <v>0</v>
      </c>
      <c r="Z169" s="80">
        <f>SUMIF('7月'!$C$4:$C$10000,$B169,'7月'!$L$4:$L$10000)</f>
        <v>0</v>
      </c>
      <c r="AA169" s="81">
        <f>SUMIF('8月'!$C$4:$C$10000,$B169,'8月'!$J$4:$J$10000)</f>
        <v>0</v>
      </c>
      <c r="AB169" s="79">
        <f>SUMPRODUCT((借支明细表!$F$3:$F$10000=$B169)*(借支明细表!$D$3:$D$10000=AA$2)*借支明细表!$H$3:$H$10000)</f>
        <v>0</v>
      </c>
      <c r="AC169" s="80">
        <f>SUMIF('8月'!$C$4:$C$10000,$B169,'8月'!$L$4:$L$10000)</f>
        <v>0</v>
      </c>
      <c r="AD169" s="81">
        <f>SUMIF('9月'!$C$4:$C$10000,$B169,'9月'!$J$4:$J$10000)</f>
        <v>0</v>
      </c>
      <c r="AE169" s="79">
        <f>SUMPRODUCT((借支明细表!$F$3:$F$10000=$B169)*(借支明细表!$D$3:$D$10000=AD$2)*借支明细表!$H$3:$H$10000)</f>
        <v>0</v>
      </c>
      <c r="AF169" s="80">
        <f>SUMIF('9月'!$C$4:$C$10000,$B169,'9月'!$L$4:$L$10000)</f>
        <v>0</v>
      </c>
      <c r="AG169" s="81">
        <f>SUMIF('10月'!$C$4:$C$10000,$B169,'10月'!$J$4:$J$10000)</f>
        <v>0</v>
      </c>
      <c r="AH169" s="79">
        <f>SUMPRODUCT((借支明细表!$F$3:$F$10000=$B169)*(借支明细表!$D$3:$D$10000=AG$2)*借支明细表!$H$3:$H$10000)</f>
        <v>0</v>
      </c>
      <c r="AI169" s="80">
        <f>SUMIF('10月'!$C$4:$C$10000,$B169,'10月'!$L$4:$L$10000)</f>
        <v>0</v>
      </c>
      <c r="AJ169" s="81">
        <f>SUMIF('11月'!$C$4:$C$10000,$B169,'11月'!$J$4:$J$10000)</f>
        <v>0</v>
      </c>
      <c r="AK169" s="79">
        <f>SUMPRODUCT((借支明细表!$F$3:$F$10000=$B169)*(借支明细表!$D$3:$D$10000=AJ$2)*借支明细表!$H$3:$H$10000)</f>
        <v>0</v>
      </c>
      <c r="AL169" s="80">
        <f>SUMIF('11月'!$C$4:$C$10000,$B169,'11月'!$L$4:$L$10000)</f>
        <v>0</v>
      </c>
      <c r="AM169" s="81">
        <f>SUMIF('12月'!$C$4:$C$10000,$B169,'12月'!$J$4:$J$10000)</f>
        <v>0</v>
      </c>
      <c r="AN169" s="79">
        <f>SUMPRODUCT((借支明细表!$F$3:$F$10000=$B169)*(借支明细表!$D$3:$D$10000=AM$2)*借支明细表!$H$3:$H$10000)</f>
        <v>0</v>
      </c>
      <c r="AO169" s="80">
        <f>SUMIF('12月'!$C$4:$C$10000,$B169,'12月'!$L$4:$L$10000)</f>
        <v>0</v>
      </c>
    </row>
    <row r="170" customHeight="1" spans="1:41">
      <c r="A170" s="37"/>
      <c r="B170" s="76" t="str">
        <f>IF(员工信息表!B169="","",员工信息表!B169)</f>
        <v/>
      </c>
      <c r="C170" s="77">
        <f t="shared" si="9"/>
        <v>0</v>
      </c>
      <c r="D170" s="77">
        <f t="shared" si="10"/>
        <v>0</v>
      </c>
      <c r="E170" s="77">
        <f t="shared" si="11"/>
        <v>0</v>
      </c>
      <c r="F170" s="81">
        <f>SUMIF('1月'!$C$4:$C$10000,$B170,'1月'!$J$4:$J$10000)</f>
        <v>0</v>
      </c>
      <c r="G170" s="79">
        <f>SUMPRODUCT((借支明细表!$F$3:$F$10000=$B170)*(借支明细表!$D$3:$D$10000=F$2)*借支明细表!$H$3:$H$10000)</f>
        <v>0</v>
      </c>
      <c r="H170" s="80">
        <f>SUMIF('1月'!$C$4:$C$10000,$B170,'1月'!$L$4:$L$10000)</f>
        <v>0</v>
      </c>
      <c r="I170" s="81">
        <f>SUMIF('2月'!$C$4:$C$10000,$B170,'2月'!$J$4:$J$10000)</f>
        <v>0</v>
      </c>
      <c r="J170" s="79">
        <f>SUMPRODUCT((借支明细表!$F$3:$F$10000=$B170)*(借支明细表!$D$3:$D$10000=I$2)*借支明细表!$H$3:$H$10000)</f>
        <v>0</v>
      </c>
      <c r="K170" s="80">
        <f>SUMIF('2月'!$C$4:$C$10000,$B170,'2月'!$L$4:$L$10000)</f>
        <v>0</v>
      </c>
      <c r="L170" s="81">
        <f>SUMIF('3月'!$C$4:$C$10000,$B170,'3月'!$J$4:$J$10000)</f>
        <v>0</v>
      </c>
      <c r="M170" s="79">
        <f>SUMPRODUCT((借支明细表!$F$3:$F$10000=$B170)*(借支明细表!$D$3:$D$10000=L$2)*借支明细表!$H$3:$H$10000)</f>
        <v>0</v>
      </c>
      <c r="N170" s="80">
        <f>SUMIF('3月'!$C$4:$C$10000,$B170,'3月'!$L$4:$L$10000)</f>
        <v>0</v>
      </c>
      <c r="O170" s="81">
        <f>SUMIF('4月'!$C$4:$C$10000,$B170,'4月'!$J$4:$J$10000)</f>
        <v>0</v>
      </c>
      <c r="P170" s="79">
        <f>SUMPRODUCT((借支明细表!$F$3:$F$10000=$B170)*(借支明细表!$D$3:$D$10000=O$2)*借支明细表!$H$3:$H$10000)</f>
        <v>0</v>
      </c>
      <c r="Q170" s="80">
        <f>SUMIF('4月'!$C$4:$C$10000,$B170,'4月'!$L$4:$L$10000)</f>
        <v>0</v>
      </c>
      <c r="R170" s="81">
        <f>SUMIF('5月'!$C$4:$C$10000,$B170,'5月'!$J$4:$J$10000)</f>
        <v>0</v>
      </c>
      <c r="S170" s="79">
        <f>SUMPRODUCT((借支明细表!$F$3:$F$10000=$B170)*(借支明细表!$D$3:$D$10000=R$2)*借支明细表!$H$3:$H$10000)</f>
        <v>0</v>
      </c>
      <c r="T170" s="80">
        <f>SUMIF('5月'!$C$4:$C$10000,$B170,'5月'!$L$4:$L$10000)</f>
        <v>0</v>
      </c>
      <c r="U170" s="81">
        <f>SUMIF('6月'!$C$4:$C$10000,$B170,'6月'!$J$4:$J$10000)</f>
        <v>0</v>
      </c>
      <c r="V170" s="79">
        <f>SUMPRODUCT((借支明细表!$F$3:$F$10000=$B170)*(借支明细表!$D$3:$D$10000=U$2)*借支明细表!$H$3:$H$10000)</f>
        <v>0</v>
      </c>
      <c r="W170" s="80">
        <f>SUMIF('6月'!$C$4:$C$10000,$B170,'6月'!$L$4:$L$10000)</f>
        <v>0</v>
      </c>
      <c r="X170" s="81">
        <f>SUMIF('7月'!$C$4:$C$10000,$B170,'7月'!$J$4:$J$10000)</f>
        <v>0</v>
      </c>
      <c r="Y170" s="79">
        <f>SUMPRODUCT((借支明细表!$F$3:$F$10000=$B170)*(借支明细表!$D$3:$D$10000=X$2)*借支明细表!$H$3:$H$10000)</f>
        <v>0</v>
      </c>
      <c r="Z170" s="80">
        <f>SUMIF('7月'!$C$4:$C$10000,$B170,'7月'!$L$4:$L$10000)</f>
        <v>0</v>
      </c>
      <c r="AA170" s="81">
        <f>SUMIF('8月'!$C$4:$C$10000,$B170,'8月'!$J$4:$J$10000)</f>
        <v>0</v>
      </c>
      <c r="AB170" s="79">
        <f>SUMPRODUCT((借支明细表!$F$3:$F$10000=$B170)*(借支明细表!$D$3:$D$10000=AA$2)*借支明细表!$H$3:$H$10000)</f>
        <v>0</v>
      </c>
      <c r="AC170" s="80">
        <f>SUMIF('8月'!$C$4:$C$10000,$B170,'8月'!$L$4:$L$10000)</f>
        <v>0</v>
      </c>
      <c r="AD170" s="81">
        <f>SUMIF('9月'!$C$4:$C$10000,$B170,'9月'!$J$4:$J$10000)</f>
        <v>0</v>
      </c>
      <c r="AE170" s="79">
        <f>SUMPRODUCT((借支明细表!$F$3:$F$10000=$B170)*(借支明细表!$D$3:$D$10000=AD$2)*借支明细表!$H$3:$H$10000)</f>
        <v>0</v>
      </c>
      <c r="AF170" s="80">
        <f>SUMIF('9月'!$C$4:$C$10000,$B170,'9月'!$L$4:$L$10000)</f>
        <v>0</v>
      </c>
      <c r="AG170" s="81">
        <f>SUMIF('10月'!$C$4:$C$10000,$B170,'10月'!$J$4:$J$10000)</f>
        <v>0</v>
      </c>
      <c r="AH170" s="79">
        <f>SUMPRODUCT((借支明细表!$F$3:$F$10000=$B170)*(借支明细表!$D$3:$D$10000=AG$2)*借支明细表!$H$3:$H$10000)</f>
        <v>0</v>
      </c>
      <c r="AI170" s="80">
        <f>SUMIF('10月'!$C$4:$C$10000,$B170,'10月'!$L$4:$L$10000)</f>
        <v>0</v>
      </c>
      <c r="AJ170" s="81">
        <f>SUMIF('11月'!$C$4:$C$10000,$B170,'11月'!$J$4:$J$10000)</f>
        <v>0</v>
      </c>
      <c r="AK170" s="79">
        <f>SUMPRODUCT((借支明细表!$F$3:$F$10000=$B170)*(借支明细表!$D$3:$D$10000=AJ$2)*借支明细表!$H$3:$H$10000)</f>
        <v>0</v>
      </c>
      <c r="AL170" s="80">
        <f>SUMIF('11月'!$C$4:$C$10000,$B170,'11月'!$L$4:$L$10000)</f>
        <v>0</v>
      </c>
      <c r="AM170" s="81">
        <f>SUMIF('12月'!$C$4:$C$10000,$B170,'12月'!$J$4:$J$10000)</f>
        <v>0</v>
      </c>
      <c r="AN170" s="79">
        <f>SUMPRODUCT((借支明细表!$F$3:$F$10000=$B170)*(借支明细表!$D$3:$D$10000=AM$2)*借支明细表!$H$3:$H$10000)</f>
        <v>0</v>
      </c>
      <c r="AO170" s="80">
        <f>SUMIF('12月'!$C$4:$C$10000,$B170,'12月'!$L$4:$L$10000)</f>
        <v>0</v>
      </c>
    </row>
    <row r="171" customHeight="1" spans="1:41">
      <c r="A171" s="37"/>
      <c r="B171" s="76" t="str">
        <f>IF(员工信息表!B170="","",员工信息表!B170)</f>
        <v/>
      </c>
      <c r="C171" s="77">
        <f t="shared" si="9"/>
        <v>0</v>
      </c>
      <c r="D171" s="77">
        <f t="shared" si="10"/>
        <v>0</v>
      </c>
      <c r="E171" s="77">
        <f t="shared" si="11"/>
        <v>0</v>
      </c>
      <c r="F171" s="81">
        <f>SUMIF('1月'!$C$4:$C$10000,$B171,'1月'!$J$4:$J$10000)</f>
        <v>0</v>
      </c>
      <c r="G171" s="79">
        <f>SUMPRODUCT((借支明细表!$F$3:$F$10000=$B171)*(借支明细表!$D$3:$D$10000=F$2)*借支明细表!$H$3:$H$10000)</f>
        <v>0</v>
      </c>
      <c r="H171" s="80">
        <f>SUMIF('1月'!$C$4:$C$10000,$B171,'1月'!$L$4:$L$10000)</f>
        <v>0</v>
      </c>
      <c r="I171" s="81">
        <f>SUMIF('2月'!$C$4:$C$10000,$B171,'2月'!$J$4:$J$10000)</f>
        <v>0</v>
      </c>
      <c r="J171" s="79">
        <f>SUMPRODUCT((借支明细表!$F$3:$F$10000=$B171)*(借支明细表!$D$3:$D$10000=I$2)*借支明细表!$H$3:$H$10000)</f>
        <v>0</v>
      </c>
      <c r="K171" s="80">
        <f>SUMIF('2月'!$C$4:$C$10000,$B171,'2月'!$L$4:$L$10000)</f>
        <v>0</v>
      </c>
      <c r="L171" s="81">
        <f>SUMIF('3月'!$C$4:$C$10000,$B171,'3月'!$J$4:$J$10000)</f>
        <v>0</v>
      </c>
      <c r="M171" s="79">
        <f>SUMPRODUCT((借支明细表!$F$3:$F$10000=$B171)*(借支明细表!$D$3:$D$10000=L$2)*借支明细表!$H$3:$H$10000)</f>
        <v>0</v>
      </c>
      <c r="N171" s="80">
        <f>SUMIF('3月'!$C$4:$C$10000,$B171,'3月'!$L$4:$L$10000)</f>
        <v>0</v>
      </c>
      <c r="O171" s="81">
        <f>SUMIF('4月'!$C$4:$C$10000,$B171,'4月'!$J$4:$J$10000)</f>
        <v>0</v>
      </c>
      <c r="P171" s="79">
        <f>SUMPRODUCT((借支明细表!$F$3:$F$10000=$B171)*(借支明细表!$D$3:$D$10000=O$2)*借支明细表!$H$3:$H$10000)</f>
        <v>0</v>
      </c>
      <c r="Q171" s="80">
        <f>SUMIF('4月'!$C$4:$C$10000,$B171,'4月'!$L$4:$L$10000)</f>
        <v>0</v>
      </c>
      <c r="R171" s="81">
        <f>SUMIF('5月'!$C$4:$C$10000,$B171,'5月'!$J$4:$J$10000)</f>
        <v>0</v>
      </c>
      <c r="S171" s="79">
        <f>SUMPRODUCT((借支明细表!$F$3:$F$10000=$B171)*(借支明细表!$D$3:$D$10000=R$2)*借支明细表!$H$3:$H$10000)</f>
        <v>0</v>
      </c>
      <c r="T171" s="80">
        <f>SUMIF('5月'!$C$4:$C$10000,$B171,'5月'!$L$4:$L$10000)</f>
        <v>0</v>
      </c>
      <c r="U171" s="81">
        <f>SUMIF('6月'!$C$4:$C$10000,$B171,'6月'!$J$4:$J$10000)</f>
        <v>0</v>
      </c>
      <c r="V171" s="79">
        <f>SUMPRODUCT((借支明细表!$F$3:$F$10000=$B171)*(借支明细表!$D$3:$D$10000=U$2)*借支明细表!$H$3:$H$10000)</f>
        <v>0</v>
      </c>
      <c r="W171" s="80">
        <f>SUMIF('6月'!$C$4:$C$10000,$B171,'6月'!$L$4:$L$10000)</f>
        <v>0</v>
      </c>
      <c r="X171" s="81">
        <f>SUMIF('7月'!$C$4:$C$10000,$B171,'7月'!$J$4:$J$10000)</f>
        <v>0</v>
      </c>
      <c r="Y171" s="79">
        <f>SUMPRODUCT((借支明细表!$F$3:$F$10000=$B171)*(借支明细表!$D$3:$D$10000=X$2)*借支明细表!$H$3:$H$10000)</f>
        <v>0</v>
      </c>
      <c r="Z171" s="80">
        <f>SUMIF('7月'!$C$4:$C$10000,$B171,'7月'!$L$4:$L$10000)</f>
        <v>0</v>
      </c>
      <c r="AA171" s="81">
        <f>SUMIF('8月'!$C$4:$C$10000,$B171,'8月'!$J$4:$J$10000)</f>
        <v>0</v>
      </c>
      <c r="AB171" s="79">
        <f>SUMPRODUCT((借支明细表!$F$3:$F$10000=$B171)*(借支明细表!$D$3:$D$10000=AA$2)*借支明细表!$H$3:$H$10000)</f>
        <v>0</v>
      </c>
      <c r="AC171" s="80">
        <f>SUMIF('8月'!$C$4:$C$10000,$B171,'8月'!$L$4:$L$10000)</f>
        <v>0</v>
      </c>
      <c r="AD171" s="81">
        <f>SUMIF('9月'!$C$4:$C$10000,$B171,'9月'!$J$4:$J$10000)</f>
        <v>0</v>
      </c>
      <c r="AE171" s="79">
        <f>SUMPRODUCT((借支明细表!$F$3:$F$10000=$B171)*(借支明细表!$D$3:$D$10000=AD$2)*借支明细表!$H$3:$H$10000)</f>
        <v>0</v>
      </c>
      <c r="AF171" s="80">
        <f>SUMIF('9月'!$C$4:$C$10000,$B171,'9月'!$L$4:$L$10000)</f>
        <v>0</v>
      </c>
      <c r="AG171" s="81">
        <f>SUMIF('10月'!$C$4:$C$10000,$B171,'10月'!$J$4:$J$10000)</f>
        <v>0</v>
      </c>
      <c r="AH171" s="79">
        <f>SUMPRODUCT((借支明细表!$F$3:$F$10000=$B171)*(借支明细表!$D$3:$D$10000=AG$2)*借支明细表!$H$3:$H$10000)</f>
        <v>0</v>
      </c>
      <c r="AI171" s="80">
        <f>SUMIF('10月'!$C$4:$C$10000,$B171,'10月'!$L$4:$L$10000)</f>
        <v>0</v>
      </c>
      <c r="AJ171" s="81">
        <f>SUMIF('11月'!$C$4:$C$10000,$B171,'11月'!$J$4:$J$10000)</f>
        <v>0</v>
      </c>
      <c r="AK171" s="79">
        <f>SUMPRODUCT((借支明细表!$F$3:$F$10000=$B171)*(借支明细表!$D$3:$D$10000=AJ$2)*借支明细表!$H$3:$H$10000)</f>
        <v>0</v>
      </c>
      <c r="AL171" s="80">
        <f>SUMIF('11月'!$C$4:$C$10000,$B171,'11月'!$L$4:$L$10000)</f>
        <v>0</v>
      </c>
      <c r="AM171" s="81">
        <f>SUMIF('12月'!$C$4:$C$10000,$B171,'12月'!$J$4:$J$10000)</f>
        <v>0</v>
      </c>
      <c r="AN171" s="79">
        <f>SUMPRODUCT((借支明细表!$F$3:$F$10000=$B171)*(借支明细表!$D$3:$D$10000=AM$2)*借支明细表!$H$3:$H$10000)</f>
        <v>0</v>
      </c>
      <c r="AO171" s="80">
        <f>SUMIF('12月'!$C$4:$C$10000,$B171,'12月'!$L$4:$L$10000)</f>
        <v>0</v>
      </c>
    </row>
    <row r="172" customHeight="1" spans="1:41">
      <c r="A172" s="37"/>
      <c r="B172" s="76" t="str">
        <f>IF(员工信息表!B171="","",员工信息表!B171)</f>
        <v/>
      </c>
      <c r="C172" s="77">
        <f t="shared" si="9"/>
        <v>0</v>
      </c>
      <c r="D172" s="77">
        <f t="shared" si="10"/>
        <v>0</v>
      </c>
      <c r="E172" s="77">
        <f t="shared" si="11"/>
        <v>0</v>
      </c>
      <c r="F172" s="81">
        <f>SUMIF('1月'!$C$4:$C$10000,$B172,'1月'!$J$4:$J$10000)</f>
        <v>0</v>
      </c>
      <c r="G172" s="79">
        <f>SUMPRODUCT((借支明细表!$F$3:$F$10000=$B172)*(借支明细表!$D$3:$D$10000=F$2)*借支明细表!$H$3:$H$10000)</f>
        <v>0</v>
      </c>
      <c r="H172" s="80">
        <f>SUMIF('1月'!$C$4:$C$10000,$B172,'1月'!$L$4:$L$10000)</f>
        <v>0</v>
      </c>
      <c r="I172" s="81">
        <f>SUMIF('2月'!$C$4:$C$10000,$B172,'2月'!$J$4:$J$10000)</f>
        <v>0</v>
      </c>
      <c r="J172" s="79">
        <f>SUMPRODUCT((借支明细表!$F$3:$F$10000=$B172)*(借支明细表!$D$3:$D$10000=I$2)*借支明细表!$H$3:$H$10000)</f>
        <v>0</v>
      </c>
      <c r="K172" s="80">
        <f>SUMIF('2月'!$C$4:$C$10000,$B172,'2月'!$L$4:$L$10000)</f>
        <v>0</v>
      </c>
      <c r="L172" s="81">
        <f>SUMIF('3月'!$C$4:$C$10000,$B172,'3月'!$J$4:$J$10000)</f>
        <v>0</v>
      </c>
      <c r="M172" s="79">
        <f>SUMPRODUCT((借支明细表!$F$3:$F$10000=$B172)*(借支明细表!$D$3:$D$10000=L$2)*借支明细表!$H$3:$H$10000)</f>
        <v>0</v>
      </c>
      <c r="N172" s="80">
        <f>SUMIF('3月'!$C$4:$C$10000,$B172,'3月'!$L$4:$L$10000)</f>
        <v>0</v>
      </c>
      <c r="O172" s="81">
        <f>SUMIF('4月'!$C$4:$C$10000,$B172,'4月'!$J$4:$J$10000)</f>
        <v>0</v>
      </c>
      <c r="P172" s="79">
        <f>SUMPRODUCT((借支明细表!$F$3:$F$10000=$B172)*(借支明细表!$D$3:$D$10000=O$2)*借支明细表!$H$3:$H$10000)</f>
        <v>0</v>
      </c>
      <c r="Q172" s="80">
        <f>SUMIF('4月'!$C$4:$C$10000,$B172,'4月'!$L$4:$L$10000)</f>
        <v>0</v>
      </c>
      <c r="R172" s="81">
        <f>SUMIF('5月'!$C$4:$C$10000,$B172,'5月'!$J$4:$J$10000)</f>
        <v>0</v>
      </c>
      <c r="S172" s="79">
        <f>SUMPRODUCT((借支明细表!$F$3:$F$10000=$B172)*(借支明细表!$D$3:$D$10000=R$2)*借支明细表!$H$3:$H$10000)</f>
        <v>0</v>
      </c>
      <c r="T172" s="80">
        <f>SUMIF('5月'!$C$4:$C$10000,$B172,'5月'!$L$4:$L$10000)</f>
        <v>0</v>
      </c>
      <c r="U172" s="81">
        <f>SUMIF('6月'!$C$4:$C$10000,$B172,'6月'!$J$4:$J$10000)</f>
        <v>0</v>
      </c>
      <c r="V172" s="79">
        <f>SUMPRODUCT((借支明细表!$F$3:$F$10000=$B172)*(借支明细表!$D$3:$D$10000=U$2)*借支明细表!$H$3:$H$10000)</f>
        <v>0</v>
      </c>
      <c r="W172" s="80">
        <f>SUMIF('6月'!$C$4:$C$10000,$B172,'6月'!$L$4:$L$10000)</f>
        <v>0</v>
      </c>
      <c r="X172" s="81">
        <f>SUMIF('7月'!$C$4:$C$10000,$B172,'7月'!$J$4:$J$10000)</f>
        <v>0</v>
      </c>
      <c r="Y172" s="79">
        <f>SUMPRODUCT((借支明细表!$F$3:$F$10000=$B172)*(借支明细表!$D$3:$D$10000=X$2)*借支明细表!$H$3:$H$10000)</f>
        <v>0</v>
      </c>
      <c r="Z172" s="80">
        <f>SUMIF('7月'!$C$4:$C$10000,$B172,'7月'!$L$4:$L$10000)</f>
        <v>0</v>
      </c>
      <c r="AA172" s="81">
        <f>SUMIF('8月'!$C$4:$C$10000,$B172,'8月'!$J$4:$J$10000)</f>
        <v>0</v>
      </c>
      <c r="AB172" s="79">
        <f>SUMPRODUCT((借支明细表!$F$3:$F$10000=$B172)*(借支明细表!$D$3:$D$10000=AA$2)*借支明细表!$H$3:$H$10000)</f>
        <v>0</v>
      </c>
      <c r="AC172" s="80">
        <f>SUMIF('8月'!$C$4:$C$10000,$B172,'8月'!$L$4:$L$10000)</f>
        <v>0</v>
      </c>
      <c r="AD172" s="81">
        <f>SUMIF('9月'!$C$4:$C$10000,$B172,'9月'!$J$4:$J$10000)</f>
        <v>0</v>
      </c>
      <c r="AE172" s="79">
        <f>SUMPRODUCT((借支明细表!$F$3:$F$10000=$B172)*(借支明细表!$D$3:$D$10000=AD$2)*借支明细表!$H$3:$H$10000)</f>
        <v>0</v>
      </c>
      <c r="AF172" s="80">
        <f>SUMIF('9月'!$C$4:$C$10000,$B172,'9月'!$L$4:$L$10000)</f>
        <v>0</v>
      </c>
      <c r="AG172" s="81">
        <f>SUMIF('10月'!$C$4:$C$10000,$B172,'10月'!$J$4:$J$10000)</f>
        <v>0</v>
      </c>
      <c r="AH172" s="79">
        <f>SUMPRODUCT((借支明细表!$F$3:$F$10000=$B172)*(借支明细表!$D$3:$D$10000=AG$2)*借支明细表!$H$3:$H$10000)</f>
        <v>0</v>
      </c>
      <c r="AI172" s="80">
        <f>SUMIF('10月'!$C$4:$C$10000,$B172,'10月'!$L$4:$L$10000)</f>
        <v>0</v>
      </c>
      <c r="AJ172" s="81">
        <f>SUMIF('11月'!$C$4:$C$10000,$B172,'11月'!$J$4:$J$10000)</f>
        <v>0</v>
      </c>
      <c r="AK172" s="79">
        <f>SUMPRODUCT((借支明细表!$F$3:$F$10000=$B172)*(借支明细表!$D$3:$D$10000=AJ$2)*借支明细表!$H$3:$H$10000)</f>
        <v>0</v>
      </c>
      <c r="AL172" s="80">
        <f>SUMIF('11月'!$C$4:$C$10000,$B172,'11月'!$L$4:$L$10000)</f>
        <v>0</v>
      </c>
      <c r="AM172" s="81">
        <f>SUMIF('12月'!$C$4:$C$10000,$B172,'12月'!$J$4:$J$10000)</f>
        <v>0</v>
      </c>
      <c r="AN172" s="79">
        <f>SUMPRODUCT((借支明细表!$F$3:$F$10000=$B172)*(借支明细表!$D$3:$D$10000=AM$2)*借支明细表!$H$3:$H$10000)</f>
        <v>0</v>
      </c>
      <c r="AO172" s="80">
        <f>SUMIF('12月'!$C$4:$C$10000,$B172,'12月'!$L$4:$L$10000)</f>
        <v>0</v>
      </c>
    </row>
    <row r="173" customHeight="1" spans="1:41">
      <c r="A173" s="37"/>
      <c r="B173" s="76" t="str">
        <f>IF(员工信息表!B172="","",员工信息表!B172)</f>
        <v/>
      </c>
      <c r="C173" s="77">
        <f t="shared" si="9"/>
        <v>0</v>
      </c>
      <c r="D173" s="77">
        <f t="shared" si="10"/>
        <v>0</v>
      </c>
      <c r="E173" s="77">
        <f t="shared" si="11"/>
        <v>0</v>
      </c>
      <c r="F173" s="81">
        <f>SUMIF('1月'!$C$4:$C$10000,$B173,'1月'!$J$4:$J$10000)</f>
        <v>0</v>
      </c>
      <c r="G173" s="79">
        <f>SUMPRODUCT((借支明细表!$F$3:$F$10000=$B173)*(借支明细表!$D$3:$D$10000=F$2)*借支明细表!$H$3:$H$10000)</f>
        <v>0</v>
      </c>
      <c r="H173" s="80">
        <f>SUMIF('1月'!$C$4:$C$10000,$B173,'1月'!$L$4:$L$10000)</f>
        <v>0</v>
      </c>
      <c r="I173" s="81">
        <f>SUMIF('2月'!$C$4:$C$10000,$B173,'2月'!$J$4:$J$10000)</f>
        <v>0</v>
      </c>
      <c r="J173" s="79">
        <f>SUMPRODUCT((借支明细表!$F$3:$F$10000=$B173)*(借支明细表!$D$3:$D$10000=I$2)*借支明细表!$H$3:$H$10000)</f>
        <v>0</v>
      </c>
      <c r="K173" s="80">
        <f>SUMIF('2月'!$C$4:$C$10000,$B173,'2月'!$L$4:$L$10000)</f>
        <v>0</v>
      </c>
      <c r="L173" s="81">
        <f>SUMIF('3月'!$C$4:$C$10000,$B173,'3月'!$J$4:$J$10000)</f>
        <v>0</v>
      </c>
      <c r="M173" s="79">
        <f>SUMPRODUCT((借支明细表!$F$3:$F$10000=$B173)*(借支明细表!$D$3:$D$10000=L$2)*借支明细表!$H$3:$H$10000)</f>
        <v>0</v>
      </c>
      <c r="N173" s="80">
        <f>SUMIF('3月'!$C$4:$C$10000,$B173,'3月'!$L$4:$L$10000)</f>
        <v>0</v>
      </c>
      <c r="O173" s="81">
        <f>SUMIF('4月'!$C$4:$C$10000,$B173,'4月'!$J$4:$J$10000)</f>
        <v>0</v>
      </c>
      <c r="P173" s="79">
        <f>SUMPRODUCT((借支明细表!$F$3:$F$10000=$B173)*(借支明细表!$D$3:$D$10000=O$2)*借支明细表!$H$3:$H$10000)</f>
        <v>0</v>
      </c>
      <c r="Q173" s="80">
        <f>SUMIF('4月'!$C$4:$C$10000,$B173,'4月'!$L$4:$L$10000)</f>
        <v>0</v>
      </c>
      <c r="R173" s="81">
        <f>SUMIF('5月'!$C$4:$C$10000,$B173,'5月'!$J$4:$J$10000)</f>
        <v>0</v>
      </c>
      <c r="S173" s="79">
        <f>SUMPRODUCT((借支明细表!$F$3:$F$10000=$B173)*(借支明细表!$D$3:$D$10000=R$2)*借支明细表!$H$3:$H$10000)</f>
        <v>0</v>
      </c>
      <c r="T173" s="80">
        <f>SUMIF('5月'!$C$4:$C$10000,$B173,'5月'!$L$4:$L$10000)</f>
        <v>0</v>
      </c>
      <c r="U173" s="81">
        <f>SUMIF('6月'!$C$4:$C$10000,$B173,'6月'!$J$4:$J$10000)</f>
        <v>0</v>
      </c>
      <c r="V173" s="79">
        <f>SUMPRODUCT((借支明细表!$F$3:$F$10000=$B173)*(借支明细表!$D$3:$D$10000=U$2)*借支明细表!$H$3:$H$10000)</f>
        <v>0</v>
      </c>
      <c r="W173" s="80">
        <f>SUMIF('6月'!$C$4:$C$10000,$B173,'6月'!$L$4:$L$10000)</f>
        <v>0</v>
      </c>
      <c r="X173" s="81">
        <f>SUMIF('7月'!$C$4:$C$10000,$B173,'7月'!$J$4:$J$10000)</f>
        <v>0</v>
      </c>
      <c r="Y173" s="79">
        <f>SUMPRODUCT((借支明细表!$F$3:$F$10000=$B173)*(借支明细表!$D$3:$D$10000=X$2)*借支明细表!$H$3:$H$10000)</f>
        <v>0</v>
      </c>
      <c r="Z173" s="80">
        <f>SUMIF('7月'!$C$4:$C$10000,$B173,'7月'!$L$4:$L$10000)</f>
        <v>0</v>
      </c>
      <c r="AA173" s="81">
        <f>SUMIF('8月'!$C$4:$C$10000,$B173,'8月'!$J$4:$J$10000)</f>
        <v>0</v>
      </c>
      <c r="AB173" s="79">
        <f>SUMPRODUCT((借支明细表!$F$3:$F$10000=$B173)*(借支明细表!$D$3:$D$10000=AA$2)*借支明细表!$H$3:$H$10000)</f>
        <v>0</v>
      </c>
      <c r="AC173" s="80">
        <f>SUMIF('8月'!$C$4:$C$10000,$B173,'8月'!$L$4:$L$10000)</f>
        <v>0</v>
      </c>
      <c r="AD173" s="81">
        <f>SUMIF('9月'!$C$4:$C$10000,$B173,'9月'!$J$4:$J$10000)</f>
        <v>0</v>
      </c>
      <c r="AE173" s="79">
        <f>SUMPRODUCT((借支明细表!$F$3:$F$10000=$B173)*(借支明细表!$D$3:$D$10000=AD$2)*借支明细表!$H$3:$H$10000)</f>
        <v>0</v>
      </c>
      <c r="AF173" s="80">
        <f>SUMIF('9月'!$C$4:$C$10000,$B173,'9月'!$L$4:$L$10000)</f>
        <v>0</v>
      </c>
      <c r="AG173" s="81">
        <f>SUMIF('10月'!$C$4:$C$10000,$B173,'10月'!$J$4:$J$10000)</f>
        <v>0</v>
      </c>
      <c r="AH173" s="79">
        <f>SUMPRODUCT((借支明细表!$F$3:$F$10000=$B173)*(借支明细表!$D$3:$D$10000=AG$2)*借支明细表!$H$3:$H$10000)</f>
        <v>0</v>
      </c>
      <c r="AI173" s="80">
        <f>SUMIF('10月'!$C$4:$C$10000,$B173,'10月'!$L$4:$L$10000)</f>
        <v>0</v>
      </c>
      <c r="AJ173" s="81">
        <f>SUMIF('11月'!$C$4:$C$10000,$B173,'11月'!$J$4:$J$10000)</f>
        <v>0</v>
      </c>
      <c r="AK173" s="79">
        <f>SUMPRODUCT((借支明细表!$F$3:$F$10000=$B173)*(借支明细表!$D$3:$D$10000=AJ$2)*借支明细表!$H$3:$H$10000)</f>
        <v>0</v>
      </c>
      <c r="AL173" s="80">
        <f>SUMIF('11月'!$C$4:$C$10000,$B173,'11月'!$L$4:$L$10000)</f>
        <v>0</v>
      </c>
      <c r="AM173" s="81">
        <f>SUMIF('12月'!$C$4:$C$10000,$B173,'12月'!$J$4:$J$10000)</f>
        <v>0</v>
      </c>
      <c r="AN173" s="79">
        <f>SUMPRODUCT((借支明细表!$F$3:$F$10000=$B173)*(借支明细表!$D$3:$D$10000=AM$2)*借支明细表!$H$3:$H$10000)</f>
        <v>0</v>
      </c>
      <c r="AO173" s="80">
        <f>SUMIF('12月'!$C$4:$C$10000,$B173,'12月'!$L$4:$L$10000)</f>
        <v>0</v>
      </c>
    </row>
    <row r="174" customHeight="1" spans="1:41">
      <c r="A174" s="37"/>
      <c r="B174" s="76" t="str">
        <f>IF(员工信息表!B173="","",员工信息表!B173)</f>
        <v/>
      </c>
      <c r="C174" s="77">
        <f t="shared" si="9"/>
        <v>0</v>
      </c>
      <c r="D174" s="77">
        <f t="shared" si="10"/>
        <v>0</v>
      </c>
      <c r="E174" s="77">
        <f t="shared" si="11"/>
        <v>0</v>
      </c>
      <c r="F174" s="81">
        <f>SUMIF('1月'!$C$4:$C$10000,$B174,'1月'!$J$4:$J$10000)</f>
        <v>0</v>
      </c>
      <c r="G174" s="79">
        <f>SUMPRODUCT((借支明细表!$F$3:$F$10000=$B174)*(借支明细表!$D$3:$D$10000=F$2)*借支明细表!$H$3:$H$10000)</f>
        <v>0</v>
      </c>
      <c r="H174" s="80">
        <f>SUMIF('1月'!$C$4:$C$10000,$B174,'1月'!$L$4:$L$10000)</f>
        <v>0</v>
      </c>
      <c r="I174" s="81">
        <f>SUMIF('2月'!$C$4:$C$10000,$B174,'2月'!$J$4:$J$10000)</f>
        <v>0</v>
      </c>
      <c r="J174" s="79">
        <f>SUMPRODUCT((借支明细表!$F$3:$F$10000=$B174)*(借支明细表!$D$3:$D$10000=I$2)*借支明细表!$H$3:$H$10000)</f>
        <v>0</v>
      </c>
      <c r="K174" s="80">
        <f>SUMIF('2月'!$C$4:$C$10000,$B174,'2月'!$L$4:$L$10000)</f>
        <v>0</v>
      </c>
      <c r="L174" s="81">
        <f>SUMIF('3月'!$C$4:$C$10000,$B174,'3月'!$J$4:$J$10000)</f>
        <v>0</v>
      </c>
      <c r="M174" s="79">
        <f>SUMPRODUCT((借支明细表!$F$3:$F$10000=$B174)*(借支明细表!$D$3:$D$10000=L$2)*借支明细表!$H$3:$H$10000)</f>
        <v>0</v>
      </c>
      <c r="N174" s="80">
        <f>SUMIF('3月'!$C$4:$C$10000,$B174,'3月'!$L$4:$L$10000)</f>
        <v>0</v>
      </c>
      <c r="O174" s="81">
        <f>SUMIF('4月'!$C$4:$C$10000,$B174,'4月'!$J$4:$J$10000)</f>
        <v>0</v>
      </c>
      <c r="P174" s="79">
        <f>SUMPRODUCT((借支明细表!$F$3:$F$10000=$B174)*(借支明细表!$D$3:$D$10000=O$2)*借支明细表!$H$3:$H$10000)</f>
        <v>0</v>
      </c>
      <c r="Q174" s="80">
        <f>SUMIF('4月'!$C$4:$C$10000,$B174,'4月'!$L$4:$L$10000)</f>
        <v>0</v>
      </c>
      <c r="R174" s="81">
        <f>SUMIF('5月'!$C$4:$C$10000,$B174,'5月'!$J$4:$J$10000)</f>
        <v>0</v>
      </c>
      <c r="S174" s="79">
        <f>SUMPRODUCT((借支明细表!$F$3:$F$10000=$B174)*(借支明细表!$D$3:$D$10000=R$2)*借支明细表!$H$3:$H$10000)</f>
        <v>0</v>
      </c>
      <c r="T174" s="80">
        <f>SUMIF('5月'!$C$4:$C$10000,$B174,'5月'!$L$4:$L$10000)</f>
        <v>0</v>
      </c>
      <c r="U174" s="81">
        <f>SUMIF('6月'!$C$4:$C$10000,$B174,'6月'!$J$4:$J$10000)</f>
        <v>0</v>
      </c>
      <c r="V174" s="79">
        <f>SUMPRODUCT((借支明细表!$F$3:$F$10000=$B174)*(借支明细表!$D$3:$D$10000=U$2)*借支明细表!$H$3:$H$10000)</f>
        <v>0</v>
      </c>
      <c r="W174" s="80">
        <f>SUMIF('6月'!$C$4:$C$10000,$B174,'6月'!$L$4:$L$10000)</f>
        <v>0</v>
      </c>
      <c r="X174" s="81">
        <f>SUMIF('7月'!$C$4:$C$10000,$B174,'7月'!$J$4:$J$10000)</f>
        <v>0</v>
      </c>
      <c r="Y174" s="79">
        <f>SUMPRODUCT((借支明细表!$F$3:$F$10000=$B174)*(借支明细表!$D$3:$D$10000=X$2)*借支明细表!$H$3:$H$10000)</f>
        <v>0</v>
      </c>
      <c r="Z174" s="80">
        <f>SUMIF('7月'!$C$4:$C$10000,$B174,'7月'!$L$4:$L$10000)</f>
        <v>0</v>
      </c>
      <c r="AA174" s="81">
        <f>SUMIF('8月'!$C$4:$C$10000,$B174,'8月'!$J$4:$J$10000)</f>
        <v>0</v>
      </c>
      <c r="AB174" s="79">
        <f>SUMPRODUCT((借支明细表!$F$3:$F$10000=$B174)*(借支明细表!$D$3:$D$10000=AA$2)*借支明细表!$H$3:$H$10000)</f>
        <v>0</v>
      </c>
      <c r="AC174" s="80">
        <f>SUMIF('8月'!$C$4:$C$10000,$B174,'8月'!$L$4:$L$10000)</f>
        <v>0</v>
      </c>
      <c r="AD174" s="81">
        <f>SUMIF('9月'!$C$4:$C$10000,$B174,'9月'!$J$4:$J$10000)</f>
        <v>0</v>
      </c>
      <c r="AE174" s="79">
        <f>SUMPRODUCT((借支明细表!$F$3:$F$10000=$B174)*(借支明细表!$D$3:$D$10000=AD$2)*借支明细表!$H$3:$H$10000)</f>
        <v>0</v>
      </c>
      <c r="AF174" s="80">
        <f>SUMIF('9月'!$C$4:$C$10000,$B174,'9月'!$L$4:$L$10000)</f>
        <v>0</v>
      </c>
      <c r="AG174" s="81">
        <f>SUMIF('10月'!$C$4:$C$10000,$B174,'10月'!$J$4:$J$10000)</f>
        <v>0</v>
      </c>
      <c r="AH174" s="79">
        <f>SUMPRODUCT((借支明细表!$F$3:$F$10000=$B174)*(借支明细表!$D$3:$D$10000=AG$2)*借支明细表!$H$3:$H$10000)</f>
        <v>0</v>
      </c>
      <c r="AI174" s="80">
        <f>SUMIF('10月'!$C$4:$C$10000,$B174,'10月'!$L$4:$L$10000)</f>
        <v>0</v>
      </c>
      <c r="AJ174" s="81">
        <f>SUMIF('11月'!$C$4:$C$10000,$B174,'11月'!$J$4:$J$10000)</f>
        <v>0</v>
      </c>
      <c r="AK174" s="79">
        <f>SUMPRODUCT((借支明细表!$F$3:$F$10000=$B174)*(借支明细表!$D$3:$D$10000=AJ$2)*借支明细表!$H$3:$H$10000)</f>
        <v>0</v>
      </c>
      <c r="AL174" s="80">
        <f>SUMIF('11月'!$C$4:$C$10000,$B174,'11月'!$L$4:$L$10000)</f>
        <v>0</v>
      </c>
      <c r="AM174" s="81">
        <f>SUMIF('12月'!$C$4:$C$10000,$B174,'12月'!$J$4:$J$10000)</f>
        <v>0</v>
      </c>
      <c r="AN174" s="79">
        <f>SUMPRODUCT((借支明细表!$F$3:$F$10000=$B174)*(借支明细表!$D$3:$D$10000=AM$2)*借支明细表!$H$3:$H$10000)</f>
        <v>0</v>
      </c>
      <c r="AO174" s="80">
        <f>SUMIF('12月'!$C$4:$C$10000,$B174,'12月'!$L$4:$L$10000)</f>
        <v>0</v>
      </c>
    </row>
    <row r="175" customHeight="1" spans="1:41">
      <c r="A175" s="37"/>
      <c r="B175" s="76" t="str">
        <f>IF(员工信息表!B174="","",员工信息表!B174)</f>
        <v/>
      </c>
      <c r="C175" s="77">
        <f t="shared" si="9"/>
        <v>0</v>
      </c>
      <c r="D175" s="77">
        <f t="shared" si="10"/>
        <v>0</v>
      </c>
      <c r="E175" s="77">
        <f t="shared" si="11"/>
        <v>0</v>
      </c>
      <c r="F175" s="81">
        <f>SUMIF('1月'!$C$4:$C$10000,$B175,'1月'!$J$4:$J$10000)</f>
        <v>0</v>
      </c>
      <c r="G175" s="79">
        <f>SUMPRODUCT((借支明细表!$F$3:$F$10000=$B175)*(借支明细表!$D$3:$D$10000=F$2)*借支明细表!$H$3:$H$10000)</f>
        <v>0</v>
      </c>
      <c r="H175" s="80">
        <f>SUMIF('1月'!$C$4:$C$10000,$B175,'1月'!$L$4:$L$10000)</f>
        <v>0</v>
      </c>
      <c r="I175" s="81">
        <f>SUMIF('2月'!$C$4:$C$10000,$B175,'2月'!$J$4:$J$10000)</f>
        <v>0</v>
      </c>
      <c r="J175" s="79">
        <f>SUMPRODUCT((借支明细表!$F$3:$F$10000=$B175)*(借支明细表!$D$3:$D$10000=I$2)*借支明细表!$H$3:$H$10000)</f>
        <v>0</v>
      </c>
      <c r="K175" s="80">
        <f>SUMIF('2月'!$C$4:$C$10000,$B175,'2月'!$L$4:$L$10000)</f>
        <v>0</v>
      </c>
      <c r="L175" s="81">
        <f>SUMIF('3月'!$C$4:$C$10000,$B175,'3月'!$J$4:$J$10000)</f>
        <v>0</v>
      </c>
      <c r="M175" s="79">
        <f>SUMPRODUCT((借支明细表!$F$3:$F$10000=$B175)*(借支明细表!$D$3:$D$10000=L$2)*借支明细表!$H$3:$H$10000)</f>
        <v>0</v>
      </c>
      <c r="N175" s="80">
        <f>SUMIF('3月'!$C$4:$C$10000,$B175,'3月'!$L$4:$L$10000)</f>
        <v>0</v>
      </c>
      <c r="O175" s="81">
        <f>SUMIF('4月'!$C$4:$C$10000,$B175,'4月'!$J$4:$J$10000)</f>
        <v>0</v>
      </c>
      <c r="P175" s="79">
        <f>SUMPRODUCT((借支明细表!$F$3:$F$10000=$B175)*(借支明细表!$D$3:$D$10000=O$2)*借支明细表!$H$3:$H$10000)</f>
        <v>0</v>
      </c>
      <c r="Q175" s="80">
        <f>SUMIF('4月'!$C$4:$C$10000,$B175,'4月'!$L$4:$L$10000)</f>
        <v>0</v>
      </c>
      <c r="R175" s="81">
        <f>SUMIF('5月'!$C$4:$C$10000,$B175,'5月'!$J$4:$J$10000)</f>
        <v>0</v>
      </c>
      <c r="S175" s="79">
        <f>SUMPRODUCT((借支明细表!$F$3:$F$10000=$B175)*(借支明细表!$D$3:$D$10000=R$2)*借支明细表!$H$3:$H$10000)</f>
        <v>0</v>
      </c>
      <c r="T175" s="80">
        <f>SUMIF('5月'!$C$4:$C$10000,$B175,'5月'!$L$4:$L$10000)</f>
        <v>0</v>
      </c>
      <c r="U175" s="81">
        <f>SUMIF('6月'!$C$4:$C$10000,$B175,'6月'!$J$4:$J$10000)</f>
        <v>0</v>
      </c>
      <c r="V175" s="79">
        <f>SUMPRODUCT((借支明细表!$F$3:$F$10000=$B175)*(借支明细表!$D$3:$D$10000=U$2)*借支明细表!$H$3:$H$10000)</f>
        <v>0</v>
      </c>
      <c r="W175" s="80">
        <f>SUMIF('6月'!$C$4:$C$10000,$B175,'6月'!$L$4:$L$10000)</f>
        <v>0</v>
      </c>
      <c r="X175" s="81">
        <f>SUMIF('7月'!$C$4:$C$10000,$B175,'7月'!$J$4:$J$10000)</f>
        <v>0</v>
      </c>
      <c r="Y175" s="79">
        <f>SUMPRODUCT((借支明细表!$F$3:$F$10000=$B175)*(借支明细表!$D$3:$D$10000=X$2)*借支明细表!$H$3:$H$10000)</f>
        <v>0</v>
      </c>
      <c r="Z175" s="80">
        <f>SUMIF('7月'!$C$4:$C$10000,$B175,'7月'!$L$4:$L$10000)</f>
        <v>0</v>
      </c>
      <c r="AA175" s="81">
        <f>SUMIF('8月'!$C$4:$C$10000,$B175,'8月'!$J$4:$J$10000)</f>
        <v>0</v>
      </c>
      <c r="AB175" s="79">
        <f>SUMPRODUCT((借支明细表!$F$3:$F$10000=$B175)*(借支明细表!$D$3:$D$10000=AA$2)*借支明细表!$H$3:$H$10000)</f>
        <v>0</v>
      </c>
      <c r="AC175" s="80">
        <f>SUMIF('8月'!$C$4:$C$10000,$B175,'8月'!$L$4:$L$10000)</f>
        <v>0</v>
      </c>
      <c r="AD175" s="81">
        <f>SUMIF('9月'!$C$4:$C$10000,$B175,'9月'!$J$4:$J$10000)</f>
        <v>0</v>
      </c>
      <c r="AE175" s="79">
        <f>SUMPRODUCT((借支明细表!$F$3:$F$10000=$B175)*(借支明细表!$D$3:$D$10000=AD$2)*借支明细表!$H$3:$H$10000)</f>
        <v>0</v>
      </c>
      <c r="AF175" s="80">
        <f>SUMIF('9月'!$C$4:$C$10000,$B175,'9月'!$L$4:$L$10000)</f>
        <v>0</v>
      </c>
      <c r="AG175" s="81">
        <f>SUMIF('10月'!$C$4:$C$10000,$B175,'10月'!$J$4:$J$10000)</f>
        <v>0</v>
      </c>
      <c r="AH175" s="79">
        <f>SUMPRODUCT((借支明细表!$F$3:$F$10000=$B175)*(借支明细表!$D$3:$D$10000=AG$2)*借支明细表!$H$3:$H$10000)</f>
        <v>0</v>
      </c>
      <c r="AI175" s="80">
        <f>SUMIF('10月'!$C$4:$C$10000,$B175,'10月'!$L$4:$L$10000)</f>
        <v>0</v>
      </c>
      <c r="AJ175" s="81">
        <f>SUMIF('11月'!$C$4:$C$10000,$B175,'11月'!$J$4:$J$10000)</f>
        <v>0</v>
      </c>
      <c r="AK175" s="79">
        <f>SUMPRODUCT((借支明细表!$F$3:$F$10000=$B175)*(借支明细表!$D$3:$D$10000=AJ$2)*借支明细表!$H$3:$H$10000)</f>
        <v>0</v>
      </c>
      <c r="AL175" s="80">
        <f>SUMIF('11月'!$C$4:$C$10000,$B175,'11月'!$L$4:$L$10000)</f>
        <v>0</v>
      </c>
      <c r="AM175" s="81">
        <f>SUMIF('12月'!$C$4:$C$10000,$B175,'12月'!$J$4:$J$10000)</f>
        <v>0</v>
      </c>
      <c r="AN175" s="79">
        <f>SUMPRODUCT((借支明细表!$F$3:$F$10000=$B175)*(借支明细表!$D$3:$D$10000=AM$2)*借支明细表!$H$3:$H$10000)</f>
        <v>0</v>
      </c>
      <c r="AO175" s="80">
        <f>SUMIF('12月'!$C$4:$C$10000,$B175,'12月'!$L$4:$L$10000)</f>
        <v>0</v>
      </c>
    </row>
    <row r="176" customHeight="1" spans="1:41">
      <c r="A176" s="37"/>
      <c r="B176" s="76" t="str">
        <f>IF(员工信息表!B175="","",员工信息表!B175)</f>
        <v/>
      </c>
      <c r="C176" s="77">
        <f t="shared" si="9"/>
        <v>0</v>
      </c>
      <c r="D176" s="77">
        <f t="shared" si="10"/>
        <v>0</v>
      </c>
      <c r="E176" s="77">
        <f t="shared" si="11"/>
        <v>0</v>
      </c>
      <c r="F176" s="81">
        <f>SUMIF('1月'!$C$4:$C$10000,$B176,'1月'!$J$4:$J$10000)</f>
        <v>0</v>
      </c>
      <c r="G176" s="79">
        <f>SUMPRODUCT((借支明细表!$F$3:$F$10000=$B176)*(借支明细表!$D$3:$D$10000=F$2)*借支明细表!$H$3:$H$10000)</f>
        <v>0</v>
      </c>
      <c r="H176" s="80">
        <f>SUMIF('1月'!$C$4:$C$10000,$B176,'1月'!$L$4:$L$10000)</f>
        <v>0</v>
      </c>
      <c r="I176" s="81">
        <f>SUMIF('2月'!$C$4:$C$10000,$B176,'2月'!$J$4:$J$10000)</f>
        <v>0</v>
      </c>
      <c r="J176" s="79">
        <f>SUMPRODUCT((借支明细表!$F$3:$F$10000=$B176)*(借支明细表!$D$3:$D$10000=I$2)*借支明细表!$H$3:$H$10000)</f>
        <v>0</v>
      </c>
      <c r="K176" s="80">
        <f>SUMIF('2月'!$C$4:$C$10000,$B176,'2月'!$L$4:$L$10000)</f>
        <v>0</v>
      </c>
      <c r="L176" s="81">
        <f>SUMIF('3月'!$C$4:$C$10000,$B176,'3月'!$J$4:$J$10000)</f>
        <v>0</v>
      </c>
      <c r="M176" s="79">
        <f>SUMPRODUCT((借支明细表!$F$3:$F$10000=$B176)*(借支明细表!$D$3:$D$10000=L$2)*借支明细表!$H$3:$H$10000)</f>
        <v>0</v>
      </c>
      <c r="N176" s="80">
        <f>SUMIF('3月'!$C$4:$C$10000,$B176,'3月'!$L$4:$L$10000)</f>
        <v>0</v>
      </c>
      <c r="O176" s="81">
        <f>SUMIF('4月'!$C$4:$C$10000,$B176,'4月'!$J$4:$J$10000)</f>
        <v>0</v>
      </c>
      <c r="P176" s="79">
        <f>SUMPRODUCT((借支明细表!$F$3:$F$10000=$B176)*(借支明细表!$D$3:$D$10000=O$2)*借支明细表!$H$3:$H$10000)</f>
        <v>0</v>
      </c>
      <c r="Q176" s="80">
        <f>SUMIF('4月'!$C$4:$C$10000,$B176,'4月'!$L$4:$L$10000)</f>
        <v>0</v>
      </c>
      <c r="R176" s="81">
        <f>SUMIF('5月'!$C$4:$C$10000,$B176,'5月'!$J$4:$J$10000)</f>
        <v>0</v>
      </c>
      <c r="S176" s="79">
        <f>SUMPRODUCT((借支明细表!$F$3:$F$10000=$B176)*(借支明细表!$D$3:$D$10000=R$2)*借支明细表!$H$3:$H$10000)</f>
        <v>0</v>
      </c>
      <c r="T176" s="80">
        <f>SUMIF('5月'!$C$4:$C$10000,$B176,'5月'!$L$4:$L$10000)</f>
        <v>0</v>
      </c>
      <c r="U176" s="81">
        <f>SUMIF('6月'!$C$4:$C$10000,$B176,'6月'!$J$4:$J$10000)</f>
        <v>0</v>
      </c>
      <c r="V176" s="79">
        <f>SUMPRODUCT((借支明细表!$F$3:$F$10000=$B176)*(借支明细表!$D$3:$D$10000=U$2)*借支明细表!$H$3:$H$10000)</f>
        <v>0</v>
      </c>
      <c r="W176" s="80">
        <f>SUMIF('6月'!$C$4:$C$10000,$B176,'6月'!$L$4:$L$10000)</f>
        <v>0</v>
      </c>
      <c r="X176" s="81">
        <f>SUMIF('7月'!$C$4:$C$10000,$B176,'7月'!$J$4:$J$10000)</f>
        <v>0</v>
      </c>
      <c r="Y176" s="79">
        <f>SUMPRODUCT((借支明细表!$F$3:$F$10000=$B176)*(借支明细表!$D$3:$D$10000=X$2)*借支明细表!$H$3:$H$10000)</f>
        <v>0</v>
      </c>
      <c r="Z176" s="80">
        <f>SUMIF('7月'!$C$4:$C$10000,$B176,'7月'!$L$4:$L$10000)</f>
        <v>0</v>
      </c>
      <c r="AA176" s="81">
        <f>SUMIF('8月'!$C$4:$C$10000,$B176,'8月'!$J$4:$J$10000)</f>
        <v>0</v>
      </c>
      <c r="AB176" s="79">
        <f>SUMPRODUCT((借支明细表!$F$3:$F$10000=$B176)*(借支明细表!$D$3:$D$10000=AA$2)*借支明细表!$H$3:$H$10000)</f>
        <v>0</v>
      </c>
      <c r="AC176" s="80">
        <f>SUMIF('8月'!$C$4:$C$10000,$B176,'8月'!$L$4:$L$10000)</f>
        <v>0</v>
      </c>
      <c r="AD176" s="81">
        <f>SUMIF('9月'!$C$4:$C$10000,$B176,'9月'!$J$4:$J$10000)</f>
        <v>0</v>
      </c>
      <c r="AE176" s="79">
        <f>SUMPRODUCT((借支明细表!$F$3:$F$10000=$B176)*(借支明细表!$D$3:$D$10000=AD$2)*借支明细表!$H$3:$H$10000)</f>
        <v>0</v>
      </c>
      <c r="AF176" s="80">
        <f>SUMIF('9月'!$C$4:$C$10000,$B176,'9月'!$L$4:$L$10000)</f>
        <v>0</v>
      </c>
      <c r="AG176" s="81">
        <f>SUMIF('10月'!$C$4:$C$10000,$B176,'10月'!$J$4:$J$10000)</f>
        <v>0</v>
      </c>
      <c r="AH176" s="79">
        <f>SUMPRODUCT((借支明细表!$F$3:$F$10000=$B176)*(借支明细表!$D$3:$D$10000=AG$2)*借支明细表!$H$3:$H$10000)</f>
        <v>0</v>
      </c>
      <c r="AI176" s="80">
        <f>SUMIF('10月'!$C$4:$C$10000,$B176,'10月'!$L$4:$L$10000)</f>
        <v>0</v>
      </c>
      <c r="AJ176" s="81">
        <f>SUMIF('11月'!$C$4:$C$10000,$B176,'11月'!$J$4:$J$10000)</f>
        <v>0</v>
      </c>
      <c r="AK176" s="79">
        <f>SUMPRODUCT((借支明细表!$F$3:$F$10000=$B176)*(借支明细表!$D$3:$D$10000=AJ$2)*借支明细表!$H$3:$H$10000)</f>
        <v>0</v>
      </c>
      <c r="AL176" s="80">
        <f>SUMIF('11月'!$C$4:$C$10000,$B176,'11月'!$L$4:$L$10000)</f>
        <v>0</v>
      </c>
      <c r="AM176" s="81">
        <f>SUMIF('12月'!$C$4:$C$10000,$B176,'12月'!$J$4:$J$10000)</f>
        <v>0</v>
      </c>
      <c r="AN176" s="79">
        <f>SUMPRODUCT((借支明细表!$F$3:$F$10000=$B176)*(借支明细表!$D$3:$D$10000=AM$2)*借支明细表!$H$3:$H$10000)</f>
        <v>0</v>
      </c>
      <c r="AO176" s="80">
        <f>SUMIF('12月'!$C$4:$C$10000,$B176,'12月'!$L$4:$L$10000)</f>
        <v>0</v>
      </c>
    </row>
    <row r="177" customHeight="1" spans="1:41">
      <c r="A177" s="37"/>
      <c r="B177" s="76" t="str">
        <f>IF(员工信息表!B176="","",员工信息表!B176)</f>
        <v/>
      </c>
      <c r="C177" s="77">
        <f t="shared" si="9"/>
        <v>0</v>
      </c>
      <c r="D177" s="77">
        <f t="shared" si="10"/>
        <v>0</v>
      </c>
      <c r="E177" s="77">
        <f t="shared" si="11"/>
        <v>0</v>
      </c>
      <c r="F177" s="81">
        <f>SUMIF('1月'!$C$4:$C$10000,$B177,'1月'!$J$4:$J$10000)</f>
        <v>0</v>
      </c>
      <c r="G177" s="79">
        <f>SUMPRODUCT((借支明细表!$F$3:$F$10000=$B177)*(借支明细表!$D$3:$D$10000=F$2)*借支明细表!$H$3:$H$10000)</f>
        <v>0</v>
      </c>
      <c r="H177" s="80">
        <f>SUMIF('1月'!$C$4:$C$10000,$B177,'1月'!$L$4:$L$10000)</f>
        <v>0</v>
      </c>
      <c r="I177" s="81">
        <f>SUMIF('2月'!$C$4:$C$10000,$B177,'2月'!$J$4:$J$10000)</f>
        <v>0</v>
      </c>
      <c r="J177" s="79">
        <f>SUMPRODUCT((借支明细表!$F$3:$F$10000=$B177)*(借支明细表!$D$3:$D$10000=I$2)*借支明细表!$H$3:$H$10000)</f>
        <v>0</v>
      </c>
      <c r="K177" s="80">
        <f>SUMIF('2月'!$C$4:$C$10000,$B177,'2月'!$L$4:$L$10000)</f>
        <v>0</v>
      </c>
      <c r="L177" s="81">
        <f>SUMIF('3月'!$C$4:$C$10000,$B177,'3月'!$J$4:$J$10000)</f>
        <v>0</v>
      </c>
      <c r="M177" s="79">
        <f>SUMPRODUCT((借支明细表!$F$3:$F$10000=$B177)*(借支明细表!$D$3:$D$10000=L$2)*借支明细表!$H$3:$H$10000)</f>
        <v>0</v>
      </c>
      <c r="N177" s="80">
        <f>SUMIF('3月'!$C$4:$C$10000,$B177,'3月'!$L$4:$L$10000)</f>
        <v>0</v>
      </c>
      <c r="O177" s="81">
        <f>SUMIF('4月'!$C$4:$C$10000,$B177,'4月'!$J$4:$J$10000)</f>
        <v>0</v>
      </c>
      <c r="P177" s="79">
        <f>SUMPRODUCT((借支明细表!$F$3:$F$10000=$B177)*(借支明细表!$D$3:$D$10000=O$2)*借支明细表!$H$3:$H$10000)</f>
        <v>0</v>
      </c>
      <c r="Q177" s="80">
        <f>SUMIF('4月'!$C$4:$C$10000,$B177,'4月'!$L$4:$L$10000)</f>
        <v>0</v>
      </c>
      <c r="R177" s="81">
        <f>SUMIF('5月'!$C$4:$C$10000,$B177,'5月'!$J$4:$J$10000)</f>
        <v>0</v>
      </c>
      <c r="S177" s="79">
        <f>SUMPRODUCT((借支明细表!$F$3:$F$10000=$B177)*(借支明细表!$D$3:$D$10000=R$2)*借支明细表!$H$3:$H$10000)</f>
        <v>0</v>
      </c>
      <c r="T177" s="80">
        <f>SUMIF('5月'!$C$4:$C$10000,$B177,'5月'!$L$4:$L$10000)</f>
        <v>0</v>
      </c>
      <c r="U177" s="81">
        <f>SUMIF('6月'!$C$4:$C$10000,$B177,'6月'!$J$4:$J$10000)</f>
        <v>0</v>
      </c>
      <c r="V177" s="79">
        <f>SUMPRODUCT((借支明细表!$F$3:$F$10000=$B177)*(借支明细表!$D$3:$D$10000=U$2)*借支明细表!$H$3:$H$10000)</f>
        <v>0</v>
      </c>
      <c r="W177" s="80">
        <f>SUMIF('6月'!$C$4:$C$10000,$B177,'6月'!$L$4:$L$10000)</f>
        <v>0</v>
      </c>
      <c r="X177" s="81">
        <f>SUMIF('7月'!$C$4:$C$10000,$B177,'7月'!$J$4:$J$10000)</f>
        <v>0</v>
      </c>
      <c r="Y177" s="79">
        <f>SUMPRODUCT((借支明细表!$F$3:$F$10000=$B177)*(借支明细表!$D$3:$D$10000=X$2)*借支明细表!$H$3:$H$10000)</f>
        <v>0</v>
      </c>
      <c r="Z177" s="80">
        <f>SUMIF('7月'!$C$4:$C$10000,$B177,'7月'!$L$4:$L$10000)</f>
        <v>0</v>
      </c>
      <c r="AA177" s="81">
        <f>SUMIF('8月'!$C$4:$C$10000,$B177,'8月'!$J$4:$J$10000)</f>
        <v>0</v>
      </c>
      <c r="AB177" s="79">
        <f>SUMPRODUCT((借支明细表!$F$3:$F$10000=$B177)*(借支明细表!$D$3:$D$10000=AA$2)*借支明细表!$H$3:$H$10000)</f>
        <v>0</v>
      </c>
      <c r="AC177" s="80">
        <f>SUMIF('8月'!$C$4:$C$10000,$B177,'8月'!$L$4:$L$10000)</f>
        <v>0</v>
      </c>
      <c r="AD177" s="81">
        <f>SUMIF('9月'!$C$4:$C$10000,$B177,'9月'!$J$4:$J$10000)</f>
        <v>0</v>
      </c>
      <c r="AE177" s="79">
        <f>SUMPRODUCT((借支明细表!$F$3:$F$10000=$B177)*(借支明细表!$D$3:$D$10000=AD$2)*借支明细表!$H$3:$H$10000)</f>
        <v>0</v>
      </c>
      <c r="AF177" s="80">
        <f>SUMIF('9月'!$C$4:$C$10000,$B177,'9月'!$L$4:$L$10000)</f>
        <v>0</v>
      </c>
      <c r="AG177" s="81">
        <f>SUMIF('10月'!$C$4:$C$10000,$B177,'10月'!$J$4:$J$10000)</f>
        <v>0</v>
      </c>
      <c r="AH177" s="79">
        <f>SUMPRODUCT((借支明细表!$F$3:$F$10000=$B177)*(借支明细表!$D$3:$D$10000=AG$2)*借支明细表!$H$3:$H$10000)</f>
        <v>0</v>
      </c>
      <c r="AI177" s="80">
        <f>SUMIF('10月'!$C$4:$C$10000,$B177,'10月'!$L$4:$L$10000)</f>
        <v>0</v>
      </c>
      <c r="AJ177" s="81">
        <f>SUMIF('11月'!$C$4:$C$10000,$B177,'11月'!$J$4:$J$10000)</f>
        <v>0</v>
      </c>
      <c r="AK177" s="79">
        <f>SUMPRODUCT((借支明细表!$F$3:$F$10000=$B177)*(借支明细表!$D$3:$D$10000=AJ$2)*借支明细表!$H$3:$H$10000)</f>
        <v>0</v>
      </c>
      <c r="AL177" s="80">
        <f>SUMIF('11月'!$C$4:$C$10000,$B177,'11月'!$L$4:$L$10000)</f>
        <v>0</v>
      </c>
      <c r="AM177" s="81">
        <f>SUMIF('12月'!$C$4:$C$10000,$B177,'12月'!$J$4:$J$10000)</f>
        <v>0</v>
      </c>
      <c r="AN177" s="79">
        <f>SUMPRODUCT((借支明细表!$F$3:$F$10000=$B177)*(借支明细表!$D$3:$D$10000=AM$2)*借支明细表!$H$3:$H$10000)</f>
        <v>0</v>
      </c>
      <c r="AO177" s="80">
        <f>SUMIF('12月'!$C$4:$C$10000,$B177,'12月'!$L$4:$L$10000)</f>
        <v>0</v>
      </c>
    </row>
    <row r="178" customHeight="1" spans="1:41">
      <c r="A178" s="37"/>
      <c r="B178" s="76" t="str">
        <f>IF(员工信息表!B177="","",员工信息表!B177)</f>
        <v/>
      </c>
      <c r="C178" s="77">
        <f t="shared" si="9"/>
        <v>0</v>
      </c>
      <c r="D178" s="77">
        <f t="shared" si="10"/>
        <v>0</v>
      </c>
      <c r="E178" s="77">
        <f t="shared" si="11"/>
        <v>0</v>
      </c>
      <c r="F178" s="81">
        <f>SUMIF('1月'!$C$4:$C$10000,$B178,'1月'!$J$4:$J$10000)</f>
        <v>0</v>
      </c>
      <c r="G178" s="79">
        <f>SUMPRODUCT((借支明细表!$F$3:$F$10000=$B178)*(借支明细表!$D$3:$D$10000=F$2)*借支明细表!$H$3:$H$10000)</f>
        <v>0</v>
      </c>
      <c r="H178" s="80">
        <f>SUMIF('1月'!$C$4:$C$10000,$B178,'1月'!$L$4:$L$10000)</f>
        <v>0</v>
      </c>
      <c r="I178" s="81">
        <f>SUMIF('2月'!$C$4:$C$10000,$B178,'2月'!$J$4:$J$10000)</f>
        <v>0</v>
      </c>
      <c r="J178" s="79">
        <f>SUMPRODUCT((借支明细表!$F$3:$F$10000=$B178)*(借支明细表!$D$3:$D$10000=I$2)*借支明细表!$H$3:$H$10000)</f>
        <v>0</v>
      </c>
      <c r="K178" s="80">
        <f>SUMIF('2月'!$C$4:$C$10000,$B178,'2月'!$L$4:$L$10000)</f>
        <v>0</v>
      </c>
      <c r="L178" s="81">
        <f>SUMIF('3月'!$C$4:$C$10000,$B178,'3月'!$J$4:$J$10000)</f>
        <v>0</v>
      </c>
      <c r="M178" s="79">
        <f>SUMPRODUCT((借支明细表!$F$3:$F$10000=$B178)*(借支明细表!$D$3:$D$10000=L$2)*借支明细表!$H$3:$H$10000)</f>
        <v>0</v>
      </c>
      <c r="N178" s="80">
        <f>SUMIF('3月'!$C$4:$C$10000,$B178,'3月'!$L$4:$L$10000)</f>
        <v>0</v>
      </c>
      <c r="O178" s="81">
        <f>SUMIF('4月'!$C$4:$C$10000,$B178,'4月'!$J$4:$J$10000)</f>
        <v>0</v>
      </c>
      <c r="P178" s="79">
        <f>SUMPRODUCT((借支明细表!$F$3:$F$10000=$B178)*(借支明细表!$D$3:$D$10000=O$2)*借支明细表!$H$3:$H$10000)</f>
        <v>0</v>
      </c>
      <c r="Q178" s="80">
        <f>SUMIF('4月'!$C$4:$C$10000,$B178,'4月'!$L$4:$L$10000)</f>
        <v>0</v>
      </c>
      <c r="R178" s="81">
        <f>SUMIF('5月'!$C$4:$C$10000,$B178,'5月'!$J$4:$J$10000)</f>
        <v>0</v>
      </c>
      <c r="S178" s="79">
        <f>SUMPRODUCT((借支明细表!$F$3:$F$10000=$B178)*(借支明细表!$D$3:$D$10000=R$2)*借支明细表!$H$3:$H$10000)</f>
        <v>0</v>
      </c>
      <c r="T178" s="80">
        <f>SUMIF('5月'!$C$4:$C$10000,$B178,'5月'!$L$4:$L$10000)</f>
        <v>0</v>
      </c>
      <c r="U178" s="81">
        <f>SUMIF('6月'!$C$4:$C$10000,$B178,'6月'!$J$4:$J$10000)</f>
        <v>0</v>
      </c>
      <c r="V178" s="79">
        <f>SUMPRODUCT((借支明细表!$F$3:$F$10000=$B178)*(借支明细表!$D$3:$D$10000=U$2)*借支明细表!$H$3:$H$10000)</f>
        <v>0</v>
      </c>
      <c r="W178" s="80">
        <f>SUMIF('6月'!$C$4:$C$10000,$B178,'6月'!$L$4:$L$10000)</f>
        <v>0</v>
      </c>
      <c r="X178" s="81">
        <f>SUMIF('7月'!$C$4:$C$10000,$B178,'7月'!$J$4:$J$10000)</f>
        <v>0</v>
      </c>
      <c r="Y178" s="79">
        <f>SUMPRODUCT((借支明细表!$F$3:$F$10000=$B178)*(借支明细表!$D$3:$D$10000=X$2)*借支明细表!$H$3:$H$10000)</f>
        <v>0</v>
      </c>
      <c r="Z178" s="80">
        <f>SUMIF('7月'!$C$4:$C$10000,$B178,'7月'!$L$4:$L$10000)</f>
        <v>0</v>
      </c>
      <c r="AA178" s="81">
        <f>SUMIF('8月'!$C$4:$C$10000,$B178,'8月'!$J$4:$J$10000)</f>
        <v>0</v>
      </c>
      <c r="AB178" s="79">
        <f>SUMPRODUCT((借支明细表!$F$3:$F$10000=$B178)*(借支明细表!$D$3:$D$10000=AA$2)*借支明细表!$H$3:$H$10000)</f>
        <v>0</v>
      </c>
      <c r="AC178" s="80">
        <f>SUMIF('8月'!$C$4:$C$10000,$B178,'8月'!$L$4:$L$10000)</f>
        <v>0</v>
      </c>
      <c r="AD178" s="81">
        <f>SUMIF('9月'!$C$4:$C$10000,$B178,'9月'!$J$4:$J$10000)</f>
        <v>0</v>
      </c>
      <c r="AE178" s="79">
        <f>SUMPRODUCT((借支明细表!$F$3:$F$10000=$B178)*(借支明细表!$D$3:$D$10000=AD$2)*借支明细表!$H$3:$H$10000)</f>
        <v>0</v>
      </c>
      <c r="AF178" s="80">
        <f>SUMIF('9月'!$C$4:$C$10000,$B178,'9月'!$L$4:$L$10000)</f>
        <v>0</v>
      </c>
      <c r="AG178" s="81">
        <f>SUMIF('10月'!$C$4:$C$10000,$B178,'10月'!$J$4:$J$10000)</f>
        <v>0</v>
      </c>
      <c r="AH178" s="79">
        <f>SUMPRODUCT((借支明细表!$F$3:$F$10000=$B178)*(借支明细表!$D$3:$D$10000=AG$2)*借支明细表!$H$3:$H$10000)</f>
        <v>0</v>
      </c>
      <c r="AI178" s="80">
        <f>SUMIF('10月'!$C$4:$C$10000,$B178,'10月'!$L$4:$L$10000)</f>
        <v>0</v>
      </c>
      <c r="AJ178" s="81">
        <f>SUMIF('11月'!$C$4:$C$10000,$B178,'11月'!$J$4:$J$10000)</f>
        <v>0</v>
      </c>
      <c r="AK178" s="79">
        <f>SUMPRODUCT((借支明细表!$F$3:$F$10000=$B178)*(借支明细表!$D$3:$D$10000=AJ$2)*借支明细表!$H$3:$H$10000)</f>
        <v>0</v>
      </c>
      <c r="AL178" s="80">
        <f>SUMIF('11月'!$C$4:$C$10000,$B178,'11月'!$L$4:$L$10000)</f>
        <v>0</v>
      </c>
      <c r="AM178" s="81">
        <f>SUMIF('12月'!$C$4:$C$10000,$B178,'12月'!$J$4:$J$10000)</f>
        <v>0</v>
      </c>
      <c r="AN178" s="79">
        <f>SUMPRODUCT((借支明细表!$F$3:$F$10000=$B178)*(借支明细表!$D$3:$D$10000=AM$2)*借支明细表!$H$3:$H$10000)</f>
        <v>0</v>
      </c>
      <c r="AO178" s="80">
        <f>SUMIF('12月'!$C$4:$C$10000,$B178,'12月'!$L$4:$L$10000)</f>
        <v>0</v>
      </c>
    </row>
    <row r="179" customHeight="1" spans="1:41">
      <c r="A179" s="37"/>
      <c r="B179" s="76" t="str">
        <f>IF(员工信息表!B178="","",员工信息表!B178)</f>
        <v/>
      </c>
      <c r="C179" s="77">
        <f t="shared" si="9"/>
        <v>0</v>
      </c>
      <c r="D179" s="77">
        <f t="shared" si="10"/>
        <v>0</v>
      </c>
      <c r="E179" s="77">
        <f t="shared" si="11"/>
        <v>0</v>
      </c>
      <c r="F179" s="81">
        <f>SUMIF('1月'!$C$4:$C$10000,$B179,'1月'!$J$4:$J$10000)</f>
        <v>0</v>
      </c>
      <c r="G179" s="79">
        <f>SUMPRODUCT((借支明细表!$F$3:$F$10000=$B179)*(借支明细表!$D$3:$D$10000=F$2)*借支明细表!$H$3:$H$10000)</f>
        <v>0</v>
      </c>
      <c r="H179" s="80">
        <f>SUMIF('1月'!$C$4:$C$10000,$B179,'1月'!$L$4:$L$10000)</f>
        <v>0</v>
      </c>
      <c r="I179" s="81">
        <f>SUMIF('2月'!$C$4:$C$10000,$B179,'2月'!$J$4:$J$10000)</f>
        <v>0</v>
      </c>
      <c r="J179" s="79">
        <f>SUMPRODUCT((借支明细表!$F$3:$F$10000=$B179)*(借支明细表!$D$3:$D$10000=I$2)*借支明细表!$H$3:$H$10000)</f>
        <v>0</v>
      </c>
      <c r="K179" s="80">
        <f>SUMIF('2月'!$C$4:$C$10000,$B179,'2月'!$L$4:$L$10000)</f>
        <v>0</v>
      </c>
      <c r="L179" s="81">
        <f>SUMIF('3月'!$C$4:$C$10000,$B179,'3月'!$J$4:$J$10000)</f>
        <v>0</v>
      </c>
      <c r="M179" s="79">
        <f>SUMPRODUCT((借支明细表!$F$3:$F$10000=$B179)*(借支明细表!$D$3:$D$10000=L$2)*借支明细表!$H$3:$H$10000)</f>
        <v>0</v>
      </c>
      <c r="N179" s="80">
        <f>SUMIF('3月'!$C$4:$C$10000,$B179,'3月'!$L$4:$L$10000)</f>
        <v>0</v>
      </c>
      <c r="O179" s="81">
        <f>SUMIF('4月'!$C$4:$C$10000,$B179,'4月'!$J$4:$J$10000)</f>
        <v>0</v>
      </c>
      <c r="P179" s="79">
        <f>SUMPRODUCT((借支明细表!$F$3:$F$10000=$B179)*(借支明细表!$D$3:$D$10000=O$2)*借支明细表!$H$3:$H$10000)</f>
        <v>0</v>
      </c>
      <c r="Q179" s="80">
        <f>SUMIF('4月'!$C$4:$C$10000,$B179,'4月'!$L$4:$L$10000)</f>
        <v>0</v>
      </c>
      <c r="R179" s="81">
        <f>SUMIF('5月'!$C$4:$C$10000,$B179,'5月'!$J$4:$J$10000)</f>
        <v>0</v>
      </c>
      <c r="S179" s="79">
        <f>SUMPRODUCT((借支明细表!$F$3:$F$10000=$B179)*(借支明细表!$D$3:$D$10000=R$2)*借支明细表!$H$3:$H$10000)</f>
        <v>0</v>
      </c>
      <c r="T179" s="80">
        <f>SUMIF('5月'!$C$4:$C$10000,$B179,'5月'!$L$4:$L$10000)</f>
        <v>0</v>
      </c>
      <c r="U179" s="81">
        <f>SUMIF('6月'!$C$4:$C$10000,$B179,'6月'!$J$4:$J$10000)</f>
        <v>0</v>
      </c>
      <c r="V179" s="79">
        <f>SUMPRODUCT((借支明细表!$F$3:$F$10000=$B179)*(借支明细表!$D$3:$D$10000=U$2)*借支明细表!$H$3:$H$10000)</f>
        <v>0</v>
      </c>
      <c r="W179" s="80">
        <f>SUMIF('6月'!$C$4:$C$10000,$B179,'6月'!$L$4:$L$10000)</f>
        <v>0</v>
      </c>
      <c r="X179" s="81">
        <f>SUMIF('7月'!$C$4:$C$10000,$B179,'7月'!$J$4:$J$10000)</f>
        <v>0</v>
      </c>
      <c r="Y179" s="79">
        <f>SUMPRODUCT((借支明细表!$F$3:$F$10000=$B179)*(借支明细表!$D$3:$D$10000=X$2)*借支明细表!$H$3:$H$10000)</f>
        <v>0</v>
      </c>
      <c r="Z179" s="80">
        <f>SUMIF('7月'!$C$4:$C$10000,$B179,'7月'!$L$4:$L$10000)</f>
        <v>0</v>
      </c>
      <c r="AA179" s="81">
        <f>SUMIF('8月'!$C$4:$C$10000,$B179,'8月'!$J$4:$J$10000)</f>
        <v>0</v>
      </c>
      <c r="AB179" s="79">
        <f>SUMPRODUCT((借支明细表!$F$3:$F$10000=$B179)*(借支明细表!$D$3:$D$10000=AA$2)*借支明细表!$H$3:$H$10000)</f>
        <v>0</v>
      </c>
      <c r="AC179" s="80">
        <f>SUMIF('8月'!$C$4:$C$10000,$B179,'8月'!$L$4:$L$10000)</f>
        <v>0</v>
      </c>
      <c r="AD179" s="81">
        <f>SUMIF('9月'!$C$4:$C$10000,$B179,'9月'!$J$4:$J$10000)</f>
        <v>0</v>
      </c>
      <c r="AE179" s="79">
        <f>SUMPRODUCT((借支明细表!$F$3:$F$10000=$B179)*(借支明细表!$D$3:$D$10000=AD$2)*借支明细表!$H$3:$H$10000)</f>
        <v>0</v>
      </c>
      <c r="AF179" s="80">
        <f>SUMIF('9月'!$C$4:$C$10000,$B179,'9月'!$L$4:$L$10000)</f>
        <v>0</v>
      </c>
      <c r="AG179" s="81">
        <f>SUMIF('10月'!$C$4:$C$10000,$B179,'10月'!$J$4:$J$10000)</f>
        <v>0</v>
      </c>
      <c r="AH179" s="79">
        <f>SUMPRODUCT((借支明细表!$F$3:$F$10000=$B179)*(借支明细表!$D$3:$D$10000=AG$2)*借支明细表!$H$3:$H$10000)</f>
        <v>0</v>
      </c>
      <c r="AI179" s="80">
        <f>SUMIF('10月'!$C$4:$C$10000,$B179,'10月'!$L$4:$L$10000)</f>
        <v>0</v>
      </c>
      <c r="AJ179" s="81">
        <f>SUMIF('11月'!$C$4:$C$10000,$B179,'11月'!$J$4:$J$10000)</f>
        <v>0</v>
      </c>
      <c r="AK179" s="79">
        <f>SUMPRODUCT((借支明细表!$F$3:$F$10000=$B179)*(借支明细表!$D$3:$D$10000=AJ$2)*借支明细表!$H$3:$H$10000)</f>
        <v>0</v>
      </c>
      <c r="AL179" s="80">
        <f>SUMIF('11月'!$C$4:$C$10000,$B179,'11月'!$L$4:$L$10000)</f>
        <v>0</v>
      </c>
      <c r="AM179" s="81">
        <f>SUMIF('12月'!$C$4:$C$10000,$B179,'12月'!$J$4:$J$10000)</f>
        <v>0</v>
      </c>
      <c r="AN179" s="79">
        <f>SUMPRODUCT((借支明细表!$F$3:$F$10000=$B179)*(借支明细表!$D$3:$D$10000=AM$2)*借支明细表!$H$3:$H$10000)</f>
        <v>0</v>
      </c>
      <c r="AO179" s="80">
        <f>SUMIF('12月'!$C$4:$C$10000,$B179,'12月'!$L$4:$L$10000)</f>
        <v>0</v>
      </c>
    </row>
    <row r="180" customHeight="1" spans="1:41">
      <c r="A180" s="37"/>
      <c r="B180" s="76" t="str">
        <f>IF(员工信息表!B179="","",员工信息表!B179)</f>
        <v/>
      </c>
      <c r="C180" s="77">
        <f t="shared" si="9"/>
        <v>0</v>
      </c>
      <c r="D180" s="77">
        <f t="shared" si="10"/>
        <v>0</v>
      </c>
      <c r="E180" s="77">
        <f t="shared" si="11"/>
        <v>0</v>
      </c>
      <c r="F180" s="81">
        <f>SUMIF('1月'!$C$4:$C$10000,$B180,'1月'!$J$4:$J$10000)</f>
        <v>0</v>
      </c>
      <c r="G180" s="79">
        <f>SUMPRODUCT((借支明细表!$F$3:$F$10000=$B180)*(借支明细表!$D$3:$D$10000=F$2)*借支明细表!$H$3:$H$10000)</f>
        <v>0</v>
      </c>
      <c r="H180" s="80">
        <f>SUMIF('1月'!$C$4:$C$10000,$B180,'1月'!$L$4:$L$10000)</f>
        <v>0</v>
      </c>
      <c r="I180" s="81">
        <f>SUMIF('2月'!$C$4:$C$10000,$B180,'2月'!$J$4:$J$10000)</f>
        <v>0</v>
      </c>
      <c r="J180" s="79">
        <f>SUMPRODUCT((借支明细表!$F$3:$F$10000=$B180)*(借支明细表!$D$3:$D$10000=I$2)*借支明细表!$H$3:$H$10000)</f>
        <v>0</v>
      </c>
      <c r="K180" s="80">
        <f>SUMIF('2月'!$C$4:$C$10000,$B180,'2月'!$L$4:$L$10000)</f>
        <v>0</v>
      </c>
      <c r="L180" s="81">
        <f>SUMIF('3月'!$C$4:$C$10000,$B180,'3月'!$J$4:$J$10000)</f>
        <v>0</v>
      </c>
      <c r="M180" s="79">
        <f>SUMPRODUCT((借支明细表!$F$3:$F$10000=$B180)*(借支明细表!$D$3:$D$10000=L$2)*借支明细表!$H$3:$H$10000)</f>
        <v>0</v>
      </c>
      <c r="N180" s="80">
        <f>SUMIF('3月'!$C$4:$C$10000,$B180,'3月'!$L$4:$L$10000)</f>
        <v>0</v>
      </c>
      <c r="O180" s="81">
        <f>SUMIF('4月'!$C$4:$C$10000,$B180,'4月'!$J$4:$J$10000)</f>
        <v>0</v>
      </c>
      <c r="P180" s="79">
        <f>SUMPRODUCT((借支明细表!$F$3:$F$10000=$B180)*(借支明细表!$D$3:$D$10000=O$2)*借支明细表!$H$3:$H$10000)</f>
        <v>0</v>
      </c>
      <c r="Q180" s="80">
        <f>SUMIF('4月'!$C$4:$C$10000,$B180,'4月'!$L$4:$L$10000)</f>
        <v>0</v>
      </c>
      <c r="R180" s="81">
        <f>SUMIF('5月'!$C$4:$C$10000,$B180,'5月'!$J$4:$J$10000)</f>
        <v>0</v>
      </c>
      <c r="S180" s="79">
        <f>SUMPRODUCT((借支明细表!$F$3:$F$10000=$B180)*(借支明细表!$D$3:$D$10000=R$2)*借支明细表!$H$3:$H$10000)</f>
        <v>0</v>
      </c>
      <c r="T180" s="80">
        <f>SUMIF('5月'!$C$4:$C$10000,$B180,'5月'!$L$4:$L$10000)</f>
        <v>0</v>
      </c>
      <c r="U180" s="81">
        <f>SUMIF('6月'!$C$4:$C$10000,$B180,'6月'!$J$4:$J$10000)</f>
        <v>0</v>
      </c>
      <c r="V180" s="79">
        <f>SUMPRODUCT((借支明细表!$F$3:$F$10000=$B180)*(借支明细表!$D$3:$D$10000=U$2)*借支明细表!$H$3:$H$10000)</f>
        <v>0</v>
      </c>
      <c r="W180" s="80">
        <f>SUMIF('6月'!$C$4:$C$10000,$B180,'6月'!$L$4:$L$10000)</f>
        <v>0</v>
      </c>
      <c r="X180" s="81">
        <f>SUMIF('7月'!$C$4:$C$10000,$B180,'7月'!$J$4:$J$10000)</f>
        <v>0</v>
      </c>
      <c r="Y180" s="79">
        <f>SUMPRODUCT((借支明细表!$F$3:$F$10000=$B180)*(借支明细表!$D$3:$D$10000=X$2)*借支明细表!$H$3:$H$10000)</f>
        <v>0</v>
      </c>
      <c r="Z180" s="80">
        <f>SUMIF('7月'!$C$4:$C$10000,$B180,'7月'!$L$4:$L$10000)</f>
        <v>0</v>
      </c>
      <c r="AA180" s="81">
        <f>SUMIF('8月'!$C$4:$C$10000,$B180,'8月'!$J$4:$J$10000)</f>
        <v>0</v>
      </c>
      <c r="AB180" s="79">
        <f>SUMPRODUCT((借支明细表!$F$3:$F$10000=$B180)*(借支明细表!$D$3:$D$10000=AA$2)*借支明细表!$H$3:$H$10000)</f>
        <v>0</v>
      </c>
      <c r="AC180" s="80">
        <f>SUMIF('8月'!$C$4:$C$10000,$B180,'8月'!$L$4:$L$10000)</f>
        <v>0</v>
      </c>
      <c r="AD180" s="81">
        <f>SUMIF('9月'!$C$4:$C$10000,$B180,'9月'!$J$4:$J$10000)</f>
        <v>0</v>
      </c>
      <c r="AE180" s="79">
        <f>SUMPRODUCT((借支明细表!$F$3:$F$10000=$B180)*(借支明细表!$D$3:$D$10000=AD$2)*借支明细表!$H$3:$H$10000)</f>
        <v>0</v>
      </c>
      <c r="AF180" s="80">
        <f>SUMIF('9月'!$C$4:$C$10000,$B180,'9月'!$L$4:$L$10000)</f>
        <v>0</v>
      </c>
      <c r="AG180" s="81">
        <f>SUMIF('10月'!$C$4:$C$10000,$B180,'10月'!$J$4:$J$10000)</f>
        <v>0</v>
      </c>
      <c r="AH180" s="79">
        <f>SUMPRODUCT((借支明细表!$F$3:$F$10000=$B180)*(借支明细表!$D$3:$D$10000=AG$2)*借支明细表!$H$3:$H$10000)</f>
        <v>0</v>
      </c>
      <c r="AI180" s="80">
        <f>SUMIF('10月'!$C$4:$C$10000,$B180,'10月'!$L$4:$L$10000)</f>
        <v>0</v>
      </c>
      <c r="AJ180" s="81">
        <f>SUMIF('11月'!$C$4:$C$10000,$B180,'11月'!$J$4:$J$10000)</f>
        <v>0</v>
      </c>
      <c r="AK180" s="79">
        <f>SUMPRODUCT((借支明细表!$F$3:$F$10000=$B180)*(借支明细表!$D$3:$D$10000=AJ$2)*借支明细表!$H$3:$H$10000)</f>
        <v>0</v>
      </c>
      <c r="AL180" s="80">
        <f>SUMIF('11月'!$C$4:$C$10000,$B180,'11月'!$L$4:$L$10000)</f>
        <v>0</v>
      </c>
      <c r="AM180" s="81">
        <f>SUMIF('12月'!$C$4:$C$10000,$B180,'12月'!$J$4:$J$10000)</f>
        <v>0</v>
      </c>
      <c r="AN180" s="79">
        <f>SUMPRODUCT((借支明细表!$F$3:$F$10000=$B180)*(借支明细表!$D$3:$D$10000=AM$2)*借支明细表!$H$3:$H$10000)</f>
        <v>0</v>
      </c>
      <c r="AO180" s="80">
        <f>SUMIF('12月'!$C$4:$C$10000,$B180,'12月'!$L$4:$L$10000)</f>
        <v>0</v>
      </c>
    </row>
    <row r="181" customHeight="1" spans="1:41">
      <c r="A181" s="37"/>
      <c r="B181" s="76" t="str">
        <f>IF(员工信息表!B180="","",员工信息表!B180)</f>
        <v/>
      </c>
      <c r="C181" s="77">
        <f t="shared" si="9"/>
        <v>0</v>
      </c>
      <c r="D181" s="77">
        <f t="shared" si="10"/>
        <v>0</v>
      </c>
      <c r="E181" s="77">
        <f t="shared" si="11"/>
        <v>0</v>
      </c>
      <c r="F181" s="81">
        <f>SUMIF('1月'!$C$4:$C$10000,$B181,'1月'!$J$4:$J$10000)</f>
        <v>0</v>
      </c>
      <c r="G181" s="79">
        <f>SUMPRODUCT((借支明细表!$F$3:$F$10000=$B181)*(借支明细表!$D$3:$D$10000=F$2)*借支明细表!$H$3:$H$10000)</f>
        <v>0</v>
      </c>
      <c r="H181" s="80">
        <f>SUMIF('1月'!$C$4:$C$10000,$B181,'1月'!$L$4:$L$10000)</f>
        <v>0</v>
      </c>
      <c r="I181" s="81">
        <f>SUMIF('2月'!$C$4:$C$10000,$B181,'2月'!$J$4:$J$10000)</f>
        <v>0</v>
      </c>
      <c r="J181" s="79">
        <f>SUMPRODUCT((借支明细表!$F$3:$F$10000=$B181)*(借支明细表!$D$3:$D$10000=I$2)*借支明细表!$H$3:$H$10000)</f>
        <v>0</v>
      </c>
      <c r="K181" s="80">
        <f>SUMIF('2月'!$C$4:$C$10000,$B181,'2月'!$L$4:$L$10000)</f>
        <v>0</v>
      </c>
      <c r="L181" s="81">
        <f>SUMIF('3月'!$C$4:$C$10000,$B181,'3月'!$J$4:$J$10000)</f>
        <v>0</v>
      </c>
      <c r="M181" s="79">
        <f>SUMPRODUCT((借支明细表!$F$3:$F$10000=$B181)*(借支明细表!$D$3:$D$10000=L$2)*借支明细表!$H$3:$H$10000)</f>
        <v>0</v>
      </c>
      <c r="N181" s="80">
        <f>SUMIF('3月'!$C$4:$C$10000,$B181,'3月'!$L$4:$L$10000)</f>
        <v>0</v>
      </c>
      <c r="O181" s="81">
        <f>SUMIF('4月'!$C$4:$C$10000,$B181,'4月'!$J$4:$J$10000)</f>
        <v>0</v>
      </c>
      <c r="P181" s="79">
        <f>SUMPRODUCT((借支明细表!$F$3:$F$10000=$B181)*(借支明细表!$D$3:$D$10000=O$2)*借支明细表!$H$3:$H$10000)</f>
        <v>0</v>
      </c>
      <c r="Q181" s="80">
        <f>SUMIF('4月'!$C$4:$C$10000,$B181,'4月'!$L$4:$L$10000)</f>
        <v>0</v>
      </c>
      <c r="R181" s="81">
        <f>SUMIF('5月'!$C$4:$C$10000,$B181,'5月'!$J$4:$J$10000)</f>
        <v>0</v>
      </c>
      <c r="S181" s="79">
        <f>SUMPRODUCT((借支明细表!$F$3:$F$10000=$B181)*(借支明细表!$D$3:$D$10000=R$2)*借支明细表!$H$3:$H$10000)</f>
        <v>0</v>
      </c>
      <c r="T181" s="80">
        <f>SUMIF('5月'!$C$4:$C$10000,$B181,'5月'!$L$4:$L$10000)</f>
        <v>0</v>
      </c>
      <c r="U181" s="81">
        <f>SUMIF('6月'!$C$4:$C$10000,$B181,'6月'!$J$4:$J$10000)</f>
        <v>0</v>
      </c>
      <c r="V181" s="79">
        <f>SUMPRODUCT((借支明细表!$F$3:$F$10000=$B181)*(借支明细表!$D$3:$D$10000=U$2)*借支明细表!$H$3:$H$10000)</f>
        <v>0</v>
      </c>
      <c r="W181" s="80">
        <f>SUMIF('6月'!$C$4:$C$10000,$B181,'6月'!$L$4:$L$10000)</f>
        <v>0</v>
      </c>
      <c r="X181" s="81">
        <f>SUMIF('7月'!$C$4:$C$10000,$B181,'7月'!$J$4:$J$10000)</f>
        <v>0</v>
      </c>
      <c r="Y181" s="79">
        <f>SUMPRODUCT((借支明细表!$F$3:$F$10000=$B181)*(借支明细表!$D$3:$D$10000=X$2)*借支明细表!$H$3:$H$10000)</f>
        <v>0</v>
      </c>
      <c r="Z181" s="80">
        <f>SUMIF('7月'!$C$4:$C$10000,$B181,'7月'!$L$4:$L$10000)</f>
        <v>0</v>
      </c>
      <c r="AA181" s="81">
        <f>SUMIF('8月'!$C$4:$C$10000,$B181,'8月'!$J$4:$J$10000)</f>
        <v>0</v>
      </c>
      <c r="AB181" s="79">
        <f>SUMPRODUCT((借支明细表!$F$3:$F$10000=$B181)*(借支明细表!$D$3:$D$10000=AA$2)*借支明细表!$H$3:$H$10000)</f>
        <v>0</v>
      </c>
      <c r="AC181" s="80">
        <f>SUMIF('8月'!$C$4:$C$10000,$B181,'8月'!$L$4:$L$10000)</f>
        <v>0</v>
      </c>
      <c r="AD181" s="81">
        <f>SUMIF('9月'!$C$4:$C$10000,$B181,'9月'!$J$4:$J$10000)</f>
        <v>0</v>
      </c>
      <c r="AE181" s="79">
        <f>SUMPRODUCT((借支明细表!$F$3:$F$10000=$B181)*(借支明细表!$D$3:$D$10000=AD$2)*借支明细表!$H$3:$H$10000)</f>
        <v>0</v>
      </c>
      <c r="AF181" s="80">
        <f>SUMIF('9月'!$C$4:$C$10000,$B181,'9月'!$L$4:$L$10000)</f>
        <v>0</v>
      </c>
      <c r="AG181" s="81">
        <f>SUMIF('10月'!$C$4:$C$10000,$B181,'10月'!$J$4:$J$10000)</f>
        <v>0</v>
      </c>
      <c r="AH181" s="79">
        <f>SUMPRODUCT((借支明细表!$F$3:$F$10000=$B181)*(借支明细表!$D$3:$D$10000=AG$2)*借支明细表!$H$3:$H$10000)</f>
        <v>0</v>
      </c>
      <c r="AI181" s="80">
        <f>SUMIF('10月'!$C$4:$C$10000,$B181,'10月'!$L$4:$L$10000)</f>
        <v>0</v>
      </c>
      <c r="AJ181" s="81">
        <f>SUMIF('11月'!$C$4:$C$10000,$B181,'11月'!$J$4:$J$10000)</f>
        <v>0</v>
      </c>
      <c r="AK181" s="79">
        <f>SUMPRODUCT((借支明细表!$F$3:$F$10000=$B181)*(借支明细表!$D$3:$D$10000=AJ$2)*借支明细表!$H$3:$H$10000)</f>
        <v>0</v>
      </c>
      <c r="AL181" s="80">
        <f>SUMIF('11月'!$C$4:$C$10000,$B181,'11月'!$L$4:$L$10000)</f>
        <v>0</v>
      </c>
      <c r="AM181" s="81">
        <f>SUMIF('12月'!$C$4:$C$10000,$B181,'12月'!$J$4:$J$10000)</f>
        <v>0</v>
      </c>
      <c r="AN181" s="79">
        <f>SUMPRODUCT((借支明细表!$F$3:$F$10000=$B181)*(借支明细表!$D$3:$D$10000=AM$2)*借支明细表!$H$3:$H$10000)</f>
        <v>0</v>
      </c>
      <c r="AO181" s="80">
        <f>SUMIF('12月'!$C$4:$C$10000,$B181,'12月'!$L$4:$L$10000)</f>
        <v>0</v>
      </c>
    </row>
    <row r="182" customHeight="1" spans="1:41">
      <c r="A182" s="37"/>
      <c r="B182" s="76" t="str">
        <f>IF(员工信息表!B181="","",员工信息表!B181)</f>
        <v/>
      </c>
      <c r="C182" s="77">
        <f t="shared" si="9"/>
        <v>0</v>
      </c>
      <c r="D182" s="77">
        <f t="shared" si="10"/>
        <v>0</v>
      </c>
      <c r="E182" s="77">
        <f t="shared" si="11"/>
        <v>0</v>
      </c>
      <c r="F182" s="81">
        <f>SUMIF('1月'!$C$4:$C$10000,$B182,'1月'!$J$4:$J$10000)</f>
        <v>0</v>
      </c>
      <c r="G182" s="79">
        <f>SUMPRODUCT((借支明细表!$F$3:$F$10000=$B182)*(借支明细表!$D$3:$D$10000=F$2)*借支明细表!$H$3:$H$10000)</f>
        <v>0</v>
      </c>
      <c r="H182" s="80">
        <f>SUMIF('1月'!$C$4:$C$10000,$B182,'1月'!$L$4:$L$10000)</f>
        <v>0</v>
      </c>
      <c r="I182" s="81">
        <f>SUMIF('2月'!$C$4:$C$10000,$B182,'2月'!$J$4:$J$10000)</f>
        <v>0</v>
      </c>
      <c r="J182" s="79">
        <f>SUMPRODUCT((借支明细表!$F$3:$F$10000=$B182)*(借支明细表!$D$3:$D$10000=I$2)*借支明细表!$H$3:$H$10000)</f>
        <v>0</v>
      </c>
      <c r="K182" s="80">
        <f>SUMIF('2月'!$C$4:$C$10000,$B182,'2月'!$L$4:$L$10000)</f>
        <v>0</v>
      </c>
      <c r="L182" s="81">
        <f>SUMIF('3月'!$C$4:$C$10000,$B182,'3月'!$J$4:$J$10000)</f>
        <v>0</v>
      </c>
      <c r="M182" s="79">
        <f>SUMPRODUCT((借支明细表!$F$3:$F$10000=$B182)*(借支明细表!$D$3:$D$10000=L$2)*借支明细表!$H$3:$H$10000)</f>
        <v>0</v>
      </c>
      <c r="N182" s="80">
        <f>SUMIF('3月'!$C$4:$C$10000,$B182,'3月'!$L$4:$L$10000)</f>
        <v>0</v>
      </c>
      <c r="O182" s="81">
        <f>SUMIF('4月'!$C$4:$C$10000,$B182,'4月'!$J$4:$J$10000)</f>
        <v>0</v>
      </c>
      <c r="P182" s="79">
        <f>SUMPRODUCT((借支明细表!$F$3:$F$10000=$B182)*(借支明细表!$D$3:$D$10000=O$2)*借支明细表!$H$3:$H$10000)</f>
        <v>0</v>
      </c>
      <c r="Q182" s="80">
        <f>SUMIF('4月'!$C$4:$C$10000,$B182,'4月'!$L$4:$L$10000)</f>
        <v>0</v>
      </c>
      <c r="R182" s="81">
        <f>SUMIF('5月'!$C$4:$C$10000,$B182,'5月'!$J$4:$J$10000)</f>
        <v>0</v>
      </c>
      <c r="S182" s="79">
        <f>SUMPRODUCT((借支明细表!$F$3:$F$10000=$B182)*(借支明细表!$D$3:$D$10000=R$2)*借支明细表!$H$3:$H$10000)</f>
        <v>0</v>
      </c>
      <c r="T182" s="80">
        <f>SUMIF('5月'!$C$4:$C$10000,$B182,'5月'!$L$4:$L$10000)</f>
        <v>0</v>
      </c>
      <c r="U182" s="81">
        <f>SUMIF('6月'!$C$4:$C$10000,$B182,'6月'!$J$4:$J$10000)</f>
        <v>0</v>
      </c>
      <c r="V182" s="79">
        <f>SUMPRODUCT((借支明细表!$F$3:$F$10000=$B182)*(借支明细表!$D$3:$D$10000=U$2)*借支明细表!$H$3:$H$10000)</f>
        <v>0</v>
      </c>
      <c r="W182" s="80">
        <f>SUMIF('6月'!$C$4:$C$10000,$B182,'6月'!$L$4:$L$10000)</f>
        <v>0</v>
      </c>
      <c r="X182" s="81">
        <f>SUMIF('7月'!$C$4:$C$10000,$B182,'7月'!$J$4:$J$10000)</f>
        <v>0</v>
      </c>
      <c r="Y182" s="79">
        <f>SUMPRODUCT((借支明细表!$F$3:$F$10000=$B182)*(借支明细表!$D$3:$D$10000=X$2)*借支明细表!$H$3:$H$10000)</f>
        <v>0</v>
      </c>
      <c r="Z182" s="80">
        <f>SUMIF('7月'!$C$4:$C$10000,$B182,'7月'!$L$4:$L$10000)</f>
        <v>0</v>
      </c>
      <c r="AA182" s="81">
        <f>SUMIF('8月'!$C$4:$C$10000,$B182,'8月'!$J$4:$J$10000)</f>
        <v>0</v>
      </c>
      <c r="AB182" s="79">
        <f>SUMPRODUCT((借支明细表!$F$3:$F$10000=$B182)*(借支明细表!$D$3:$D$10000=AA$2)*借支明细表!$H$3:$H$10000)</f>
        <v>0</v>
      </c>
      <c r="AC182" s="80">
        <f>SUMIF('8月'!$C$4:$C$10000,$B182,'8月'!$L$4:$L$10000)</f>
        <v>0</v>
      </c>
      <c r="AD182" s="81">
        <f>SUMIF('9月'!$C$4:$C$10000,$B182,'9月'!$J$4:$J$10000)</f>
        <v>0</v>
      </c>
      <c r="AE182" s="79">
        <f>SUMPRODUCT((借支明细表!$F$3:$F$10000=$B182)*(借支明细表!$D$3:$D$10000=AD$2)*借支明细表!$H$3:$H$10000)</f>
        <v>0</v>
      </c>
      <c r="AF182" s="80">
        <f>SUMIF('9月'!$C$4:$C$10000,$B182,'9月'!$L$4:$L$10000)</f>
        <v>0</v>
      </c>
      <c r="AG182" s="81">
        <f>SUMIF('10月'!$C$4:$C$10000,$B182,'10月'!$J$4:$J$10000)</f>
        <v>0</v>
      </c>
      <c r="AH182" s="79">
        <f>SUMPRODUCT((借支明细表!$F$3:$F$10000=$B182)*(借支明细表!$D$3:$D$10000=AG$2)*借支明细表!$H$3:$H$10000)</f>
        <v>0</v>
      </c>
      <c r="AI182" s="80">
        <f>SUMIF('10月'!$C$4:$C$10000,$B182,'10月'!$L$4:$L$10000)</f>
        <v>0</v>
      </c>
      <c r="AJ182" s="81">
        <f>SUMIF('11月'!$C$4:$C$10000,$B182,'11月'!$J$4:$J$10000)</f>
        <v>0</v>
      </c>
      <c r="AK182" s="79">
        <f>SUMPRODUCT((借支明细表!$F$3:$F$10000=$B182)*(借支明细表!$D$3:$D$10000=AJ$2)*借支明细表!$H$3:$H$10000)</f>
        <v>0</v>
      </c>
      <c r="AL182" s="80">
        <f>SUMIF('11月'!$C$4:$C$10000,$B182,'11月'!$L$4:$L$10000)</f>
        <v>0</v>
      </c>
      <c r="AM182" s="81">
        <f>SUMIF('12月'!$C$4:$C$10000,$B182,'12月'!$J$4:$J$10000)</f>
        <v>0</v>
      </c>
      <c r="AN182" s="79">
        <f>SUMPRODUCT((借支明细表!$F$3:$F$10000=$B182)*(借支明细表!$D$3:$D$10000=AM$2)*借支明细表!$H$3:$H$10000)</f>
        <v>0</v>
      </c>
      <c r="AO182" s="80">
        <f>SUMIF('12月'!$C$4:$C$10000,$B182,'12月'!$L$4:$L$10000)</f>
        <v>0</v>
      </c>
    </row>
    <row r="183" customHeight="1" spans="1:41">
      <c r="A183" s="37"/>
      <c r="B183" s="76" t="str">
        <f>IF(员工信息表!B182="","",员工信息表!B182)</f>
        <v/>
      </c>
      <c r="C183" s="77">
        <f t="shared" si="9"/>
        <v>0</v>
      </c>
      <c r="D183" s="77">
        <f t="shared" si="10"/>
        <v>0</v>
      </c>
      <c r="E183" s="77">
        <f t="shared" si="11"/>
        <v>0</v>
      </c>
      <c r="F183" s="81">
        <f>SUMIF('1月'!$C$4:$C$10000,$B183,'1月'!$J$4:$J$10000)</f>
        <v>0</v>
      </c>
      <c r="G183" s="79">
        <f>SUMPRODUCT((借支明细表!$F$3:$F$10000=$B183)*(借支明细表!$D$3:$D$10000=F$2)*借支明细表!$H$3:$H$10000)</f>
        <v>0</v>
      </c>
      <c r="H183" s="80">
        <f>SUMIF('1月'!$C$4:$C$10000,$B183,'1月'!$L$4:$L$10000)</f>
        <v>0</v>
      </c>
      <c r="I183" s="81">
        <f>SUMIF('2月'!$C$4:$C$10000,$B183,'2月'!$J$4:$J$10000)</f>
        <v>0</v>
      </c>
      <c r="J183" s="79">
        <f>SUMPRODUCT((借支明细表!$F$3:$F$10000=$B183)*(借支明细表!$D$3:$D$10000=I$2)*借支明细表!$H$3:$H$10000)</f>
        <v>0</v>
      </c>
      <c r="K183" s="80">
        <f>SUMIF('2月'!$C$4:$C$10000,$B183,'2月'!$L$4:$L$10000)</f>
        <v>0</v>
      </c>
      <c r="L183" s="81">
        <f>SUMIF('3月'!$C$4:$C$10000,$B183,'3月'!$J$4:$J$10000)</f>
        <v>0</v>
      </c>
      <c r="M183" s="79">
        <f>SUMPRODUCT((借支明细表!$F$3:$F$10000=$B183)*(借支明细表!$D$3:$D$10000=L$2)*借支明细表!$H$3:$H$10000)</f>
        <v>0</v>
      </c>
      <c r="N183" s="80">
        <f>SUMIF('3月'!$C$4:$C$10000,$B183,'3月'!$L$4:$L$10000)</f>
        <v>0</v>
      </c>
      <c r="O183" s="81">
        <f>SUMIF('4月'!$C$4:$C$10000,$B183,'4月'!$J$4:$J$10000)</f>
        <v>0</v>
      </c>
      <c r="P183" s="79">
        <f>SUMPRODUCT((借支明细表!$F$3:$F$10000=$B183)*(借支明细表!$D$3:$D$10000=O$2)*借支明细表!$H$3:$H$10000)</f>
        <v>0</v>
      </c>
      <c r="Q183" s="80">
        <f>SUMIF('4月'!$C$4:$C$10000,$B183,'4月'!$L$4:$L$10000)</f>
        <v>0</v>
      </c>
      <c r="R183" s="81">
        <f>SUMIF('5月'!$C$4:$C$10000,$B183,'5月'!$J$4:$J$10000)</f>
        <v>0</v>
      </c>
      <c r="S183" s="79">
        <f>SUMPRODUCT((借支明细表!$F$3:$F$10000=$B183)*(借支明细表!$D$3:$D$10000=R$2)*借支明细表!$H$3:$H$10000)</f>
        <v>0</v>
      </c>
      <c r="T183" s="80">
        <f>SUMIF('5月'!$C$4:$C$10000,$B183,'5月'!$L$4:$L$10000)</f>
        <v>0</v>
      </c>
      <c r="U183" s="81">
        <f>SUMIF('6月'!$C$4:$C$10000,$B183,'6月'!$J$4:$J$10000)</f>
        <v>0</v>
      </c>
      <c r="V183" s="79">
        <f>SUMPRODUCT((借支明细表!$F$3:$F$10000=$B183)*(借支明细表!$D$3:$D$10000=U$2)*借支明细表!$H$3:$H$10000)</f>
        <v>0</v>
      </c>
      <c r="W183" s="80">
        <f>SUMIF('6月'!$C$4:$C$10000,$B183,'6月'!$L$4:$L$10000)</f>
        <v>0</v>
      </c>
      <c r="X183" s="81">
        <f>SUMIF('7月'!$C$4:$C$10000,$B183,'7月'!$J$4:$J$10000)</f>
        <v>0</v>
      </c>
      <c r="Y183" s="79">
        <f>SUMPRODUCT((借支明细表!$F$3:$F$10000=$B183)*(借支明细表!$D$3:$D$10000=X$2)*借支明细表!$H$3:$H$10000)</f>
        <v>0</v>
      </c>
      <c r="Z183" s="80">
        <f>SUMIF('7月'!$C$4:$C$10000,$B183,'7月'!$L$4:$L$10000)</f>
        <v>0</v>
      </c>
      <c r="AA183" s="81">
        <f>SUMIF('8月'!$C$4:$C$10000,$B183,'8月'!$J$4:$J$10000)</f>
        <v>0</v>
      </c>
      <c r="AB183" s="79">
        <f>SUMPRODUCT((借支明细表!$F$3:$F$10000=$B183)*(借支明细表!$D$3:$D$10000=AA$2)*借支明细表!$H$3:$H$10000)</f>
        <v>0</v>
      </c>
      <c r="AC183" s="80">
        <f>SUMIF('8月'!$C$4:$C$10000,$B183,'8月'!$L$4:$L$10000)</f>
        <v>0</v>
      </c>
      <c r="AD183" s="81">
        <f>SUMIF('9月'!$C$4:$C$10000,$B183,'9月'!$J$4:$J$10000)</f>
        <v>0</v>
      </c>
      <c r="AE183" s="79">
        <f>SUMPRODUCT((借支明细表!$F$3:$F$10000=$B183)*(借支明细表!$D$3:$D$10000=AD$2)*借支明细表!$H$3:$H$10000)</f>
        <v>0</v>
      </c>
      <c r="AF183" s="80">
        <f>SUMIF('9月'!$C$4:$C$10000,$B183,'9月'!$L$4:$L$10000)</f>
        <v>0</v>
      </c>
      <c r="AG183" s="81">
        <f>SUMIF('10月'!$C$4:$C$10000,$B183,'10月'!$J$4:$J$10000)</f>
        <v>0</v>
      </c>
      <c r="AH183" s="79">
        <f>SUMPRODUCT((借支明细表!$F$3:$F$10000=$B183)*(借支明细表!$D$3:$D$10000=AG$2)*借支明细表!$H$3:$H$10000)</f>
        <v>0</v>
      </c>
      <c r="AI183" s="80">
        <f>SUMIF('10月'!$C$4:$C$10000,$B183,'10月'!$L$4:$L$10000)</f>
        <v>0</v>
      </c>
      <c r="AJ183" s="81">
        <f>SUMIF('11月'!$C$4:$C$10000,$B183,'11月'!$J$4:$J$10000)</f>
        <v>0</v>
      </c>
      <c r="AK183" s="79">
        <f>SUMPRODUCT((借支明细表!$F$3:$F$10000=$B183)*(借支明细表!$D$3:$D$10000=AJ$2)*借支明细表!$H$3:$H$10000)</f>
        <v>0</v>
      </c>
      <c r="AL183" s="80">
        <f>SUMIF('11月'!$C$4:$C$10000,$B183,'11月'!$L$4:$L$10000)</f>
        <v>0</v>
      </c>
      <c r="AM183" s="81">
        <f>SUMIF('12月'!$C$4:$C$10000,$B183,'12月'!$J$4:$J$10000)</f>
        <v>0</v>
      </c>
      <c r="AN183" s="79">
        <f>SUMPRODUCT((借支明细表!$F$3:$F$10000=$B183)*(借支明细表!$D$3:$D$10000=AM$2)*借支明细表!$H$3:$H$10000)</f>
        <v>0</v>
      </c>
      <c r="AO183" s="80">
        <f>SUMIF('12月'!$C$4:$C$10000,$B183,'12月'!$L$4:$L$10000)</f>
        <v>0</v>
      </c>
    </row>
    <row r="184" customHeight="1" spans="1:41">
      <c r="A184" s="37"/>
      <c r="B184" s="76" t="str">
        <f>IF(员工信息表!B183="","",员工信息表!B183)</f>
        <v/>
      </c>
      <c r="C184" s="77">
        <f t="shared" si="9"/>
        <v>0</v>
      </c>
      <c r="D184" s="77">
        <f t="shared" si="10"/>
        <v>0</v>
      </c>
      <c r="E184" s="77">
        <f t="shared" si="11"/>
        <v>0</v>
      </c>
      <c r="F184" s="81">
        <f>SUMIF('1月'!$C$4:$C$10000,$B184,'1月'!$J$4:$J$10000)</f>
        <v>0</v>
      </c>
      <c r="G184" s="79">
        <f>SUMPRODUCT((借支明细表!$F$3:$F$10000=$B184)*(借支明细表!$D$3:$D$10000=F$2)*借支明细表!$H$3:$H$10000)</f>
        <v>0</v>
      </c>
      <c r="H184" s="80">
        <f>SUMIF('1月'!$C$4:$C$10000,$B184,'1月'!$L$4:$L$10000)</f>
        <v>0</v>
      </c>
      <c r="I184" s="81">
        <f>SUMIF('2月'!$C$4:$C$10000,$B184,'2月'!$J$4:$J$10000)</f>
        <v>0</v>
      </c>
      <c r="J184" s="79">
        <f>SUMPRODUCT((借支明细表!$F$3:$F$10000=$B184)*(借支明细表!$D$3:$D$10000=I$2)*借支明细表!$H$3:$H$10000)</f>
        <v>0</v>
      </c>
      <c r="K184" s="80">
        <f>SUMIF('2月'!$C$4:$C$10000,$B184,'2月'!$L$4:$L$10000)</f>
        <v>0</v>
      </c>
      <c r="L184" s="81">
        <f>SUMIF('3月'!$C$4:$C$10000,$B184,'3月'!$J$4:$J$10000)</f>
        <v>0</v>
      </c>
      <c r="M184" s="79">
        <f>SUMPRODUCT((借支明细表!$F$3:$F$10000=$B184)*(借支明细表!$D$3:$D$10000=L$2)*借支明细表!$H$3:$H$10000)</f>
        <v>0</v>
      </c>
      <c r="N184" s="80">
        <f>SUMIF('3月'!$C$4:$C$10000,$B184,'3月'!$L$4:$L$10000)</f>
        <v>0</v>
      </c>
      <c r="O184" s="81">
        <f>SUMIF('4月'!$C$4:$C$10000,$B184,'4月'!$J$4:$J$10000)</f>
        <v>0</v>
      </c>
      <c r="P184" s="79">
        <f>SUMPRODUCT((借支明细表!$F$3:$F$10000=$B184)*(借支明细表!$D$3:$D$10000=O$2)*借支明细表!$H$3:$H$10000)</f>
        <v>0</v>
      </c>
      <c r="Q184" s="80">
        <f>SUMIF('4月'!$C$4:$C$10000,$B184,'4月'!$L$4:$L$10000)</f>
        <v>0</v>
      </c>
      <c r="R184" s="81">
        <f>SUMIF('5月'!$C$4:$C$10000,$B184,'5月'!$J$4:$J$10000)</f>
        <v>0</v>
      </c>
      <c r="S184" s="79">
        <f>SUMPRODUCT((借支明细表!$F$3:$F$10000=$B184)*(借支明细表!$D$3:$D$10000=R$2)*借支明细表!$H$3:$H$10000)</f>
        <v>0</v>
      </c>
      <c r="T184" s="80">
        <f>SUMIF('5月'!$C$4:$C$10000,$B184,'5月'!$L$4:$L$10000)</f>
        <v>0</v>
      </c>
      <c r="U184" s="81">
        <f>SUMIF('6月'!$C$4:$C$10000,$B184,'6月'!$J$4:$J$10000)</f>
        <v>0</v>
      </c>
      <c r="V184" s="79">
        <f>SUMPRODUCT((借支明细表!$F$3:$F$10000=$B184)*(借支明细表!$D$3:$D$10000=U$2)*借支明细表!$H$3:$H$10000)</f>
        <v>0</v>
      </c>
      <c r="W184" s="80">
        <f>SUMIF('6月'!$C$4:$C$10000,$B184,'6月'!$L$4:$L$10000)</f>
        <v>0</v>
      </c>
      <c r="X184" s="81">
        <f>SUMIF('7月'!$C$4:$C$10000,$B184,'7月'!$J$4:$J$10000)</f>
        <v>0</v>
      </c>
      <c r="Y184" s="79">
        <f>SUMPRODUCT((借支明细表!$F$3:$F$10000=$B184)*(借支明细表!$D$3:$D$10000=X$2)*借支明细表!$H$3:$H$10000)</f>
        <v>0</v>
      </c>
      <c r="Z184" s="80">
        <f>SUMIF('7月'!$C$4:$C$10000,$B184,'7月'!$L$4:$L$10000)</f>
        <v>0</v>
      </c>
      <c r="AA184" s="81">
        <f>SUMIF('8月'!$C$4:$C$10000,$B184,'8月'!$J$4:$J$10000)</f>
        <v>0</v>
      </c>
      <c r="AB184" s="79">
        <f>SUMPRODUCT((借支明细表!$F$3:$F$10000=$B184)*(借支明细表!$D$3:$D$10000=AA$2)*借支明细表!$H$3:$H$10000)</f>
        <v>0</v>
      </c>
      <c r="AC184" s="80">
        <f>SUMIF('8月'!$C$4:$C$10000,$B184,'8月'!$L$4:$L$10000)</f>
        <v>0</v>
      </c>
      <c r="AD184" s="81">
        <f>SUMIF('9月'!$C$4:$C$10000,$B184,'9月'!$J$4:$J$10000)</f>
        <v>0</v>
      </c>
      <c r="AE184" s="79">
        <f>SUMPRODUCT((借支明细表!$F$3:$F$10000=$B184)*(借支明细表!$D$3:$D$10000=AD$2)*借支明细表!$H$3:$H$10000)</f>
        <v>0</v>
      </c>
      <c r="AF184" s="80">
        <f>SUMIF('9月'!$C$4:$C$10000,$B184,'9月'!$L$4:$L$10000)</f>
        <v>0</v>
      </c>
      <c r="AG184" s="81">
        <f>SUMIF('10月'!$C$4:$C$10000,$B184,'10月'!$J$4:$J$10000)</f>
        <v>0</v>
      </c>
      <c r="AH184" s="79">
        <f>SUMPRODUCT((借支明细表!$F$3:$F$10000=$B184)*(借支明细表!$D$3:$D$10000=AG$2)*借支明细表!$H$3:$H$10000)</f>
        <v>0</v>
      </c>
      <c r="AI184" s="80">
        <f>SUMIF('10月'!$C$4:$C$10000,$B184,'10月'!$L$4:$L$10000)</f>
        <v>0</v>
      </c>
      <c r="AJ184" s="81">
        <f>SUMIF('11月'!$C$4:$C$10000,$B184,'11月'!$J$4:$J$10000)</f>
        <v>0</v>
      </c>
      <c r="AK184" s="79">
        <f>SUMPRODUCT((借支明细表!$F$3:$F$10000=$B184)*(借支明细表!$D$3:$D$10000=AJ$2)*借支明细表!$H$3:$H$10000)</f>
        <v>0</v>
      </c>
      <c r="AL184" s="80">
        <f>SUMIF('11月'!$C$4:$C$10000,$B184,'11月'!$L$4:$L$10000)</f>
        <v>0</v>
      </c>
      <c r="AM184" s="81">
        <f>SUMIF('12月'!$C$4:$C$10000,$B184,'12月'!$J$4:$J$10000)</f>
        <v>0</v>
      </c>
      <c r="AN184" s="79">
        <f>SUMPRODUCT((借支明细表!$F$3:$F$10000=$B184)*(借支明细表!$D$3:$D$10000=AM$2)*借支明细表!$H$3:$H$10000)</f>
        <v>0</v>
      </c>
      <c r="AO184" s="80">
        <f>SUMIF('12月'!$C$4:$C$10000,$B184,'12月'!$L$4:$L$10000)</f>
        <v>0</v>
      </c>
    </row>
    <row r="185" customHeight="1" spans="1:41">
      <c r="A185" s="37"/>
      <c r="B185" s="76" t="str">
        <f>IF(员工信息表!B184="","",员工信息表!B184)</f>
        <v/>
      </c>
      <c r="C185" s="77">
        <f t="shared" si="9"/>
        <v>0</v>
      </c>
      <c r="D185" s="77">
        <f t="shared" si="10"/>
        <v>0</v>
      </c>
      <c r="E185" s="77">
        <f t="shared" si="11"/>
        <v>0</v>
      </c>
      <c r="F185" s="81">
        <f>SUMIF('1月'!$C$4:$C$10000,$B185,'1月'!$J$4:$J$10000)</f>
        <v>0</v>
      </c>
      <c r="G185" s="79">
        <f>SUMPRODUCT((借支明细表!$F$3:$F$10000=$B185)*(借支明细表!$D$3:$D$10000=F$2)*借支明细表!$H$3:$H$10000)</f>
        <v>0</v>
      </c>
      <c r="H185" s="80">
        <f>SUMIF('1月'!$C$4:$C$10000,$B185,'1月'!$L$4:$L$10000)</f>
        <v>0</v>
      </c>
      <c r="I185" s="81">
        <f>SUMIF('2月'!$C$4:$C$10000,$B185,'2月'!$J$4:$J$10000)</f>
        <v>0</v>
      </c>
      <c r="J185" s="79">
        <f>SUMPRODUCT((借支明细表!$F$3:$F$10000=$B185)*(借支明细表!$D$3:$D$10000=I$2)*借支明细表!$H$3:$H$10000)</f>
        <v>0</v>
      </c>
      <c r="K185" s="80">
        <f>SUMIF('2月'!$C$4:$C$10000,$B185,'2月'!$L$4:$L$10000)</f>
        <v>0</v>
      </c>
      <c r="L185" s="81">
        <f>SUMIF('3月'!$C$4:$C$10000,$B185,'3月'!$J$4:$J$10000)</f>
        <v>0</v>
      </c>
      <c r="M185" s="79">
        <f>SUMPRODUCT((借支明细表!$F$3:$F$10000=$B185)*(借支明细表!$D$3:$D$10000=L$2)*借支明细表!$H$3:$H$10000)</f>
        <v>0</v>
      </c>
      <c r="N185" s="80">
        <f>SUMIF('3月'!$C$4:$C$10000,$B185,'3月'!$L$4:$L$10000)</f>
        <v>0</v>
      </c>
      <c r="O185" s="81">
        <f>SUMIF('4月'!$C$4:$C$10000,$B185,'4月'!$J$4:$J$10000)</f>
        <v>0</v>
      </c>
      <c r="P185" s="79">
        <f>SUMPRODUCT((借支明细表!$F$3:$F$10000=$B185)*(借支明细表!$D$3:$D$10000=O$2)*借支明细表!$H$3:$H$10000)</f>
        <v>0</v>
      </c>
      <c r="Q185" s="80">
        <f>SUMIF('4月'!$C$4:$C$10000,$B185,'4月'!$L$4:$L$10000)</f>
        <v>0</v>
      </c>
      <c r="R185" s="81">
        <f>SUMIF('5月'!$C$4:$C$10000,$B185,'5月'!$J$4:$J$10000)</f>
        <v>0</v>
      </c>
      <c r="S185" s="79">
        <f>SUMPRODUCT((借支明细表!$F$3:$F$10000=$B185)*(借支明细表!$D$3:$D$10000=R$2)*借支明细表!$H$3:$H$10000)</f>
        <v>0</v>
      </c>
      <c r="T185" s="80">
        <f>SUMIF('5月'!$C$4:$C$10000,$B185,'5月'!$L$4:$L$10000)</f>
        <v>0</v>
      </c>
      <c r="U185" s="81">
        <f>SUMIF('6月'!$C$4:$C$10000,$B185,'6月'!$J$4:$J$10000)</f>
        <v>0</v>
      </c>
      <c r="V185" s="79">
        <f>SUMPRODUCT((借支明细表!$F$3:$F$10000=$B185)*(借支明细表!$D$3:$D$10000=U$2)*借支明细表!$H$3:$H$10000)</f>
        <v>0</v>
      </c>
      <c r="W185" s="80">
        <f>SUMIF('6月'!$C$4:$C$10000,$B185,'6月'!$L$4:$L$10000)</f>
        <v>0</v>
      </c>
      <c r="X185" s="81">
        <f>SUMIF('7月'!$C$4:$C$10000,$B185,'7月'!$J$4:$J$10000)</f>
        <v>0</v>
      </c>
      <c r="Y185" s="79">
        <f>SUMPRODUCT((借支明细表!$F$3:$F$10000=$B185)*(借支明细表!$D$3:$D$10000=X$2)*借支明细表!$H$3:$H$10000)</f>
        <v>0</v>
      </c>
      <c r="Z185" s="80">
        <f>SUMIF('7月'!$C$4:$C$10000,$B185,'7月'!$L$4:$L$10000)</f>
        <v>0</v>
      </c>
      <c r="AA185" s="81">
        <f>SUMIF('8月'!$C$4:$C$10000,$B185,'8月'!$J$4:$J$10000)</f>
        <v>0</v>
      </c>
      <c r="AB185" s="79">
        <f>SUMPRODUCT((借支明细表!$F$3:$F$10000=$B185)*(借支明细表!$D$3:$D$10000=AA$2)*借支明细表!$H$3:$H$10000)</f>
        <v>0</v>
      </c>
      <c r="AC185" s="80">
        <f>SUMIF('8月'!$C$4:$C$10000,$B185,'8月'!$L$4:$L$10000)</f>
        <v>0</v>
      </c>
      <c r="AD185" s="81">
        <f>SUMIF('9月'!$C$4:$C$10000,$B185,'9月'!$J$4:$J$10000)</f>
        <v>0</v>
      </c>
      <c r="AE185" s="79">
        <f>SUMPRODUCT((借支明细表!$F$3:$F$10000=$B185)*(借支明细表!$D$3:$D$10000=AD$2)*借支明细表!$H$3:$H$10000)</f>
        <v>0</v>
      </c>
      <c r="AF185" s="80">
        <f>SUMIF('9月'!$C$4:$C$10000,$B185,'9月'!$L$4:$L$10000)</f>
        <v>0</v>
      </c>
      <c r="AG185" s="81">
        <f>SUMIF('10月'!$C$4:$C$10000,$B185,'10月'!$J$4:$J$10000)</f>
        <v>0</v>
      </c>
      <c r="AH185" s="79">
        <f>SUMPRODUCT((借支明细表!$F$3:$F$10000=$B185)*(借支明细表!$D$3:$D$10000=AG$2)*借支明细表!$H$3:$H$10000)</f>
        <v>0</v>
      </c>
      <c r="AI185" s="80">
        <f>SUMIF('10月'!$C$4:$C$10000,$B185,'10月'!$L$4:$L$10000)</f>
        <v>0</v>
      </c>
      <c r="AJ185" s="81">
        <f>SUMIF('11月'!$C$4:$C$10000,$B185,'11月'!$J$4:$J$10000)</f>
        <v>0</v>
      </c>
      <c r="AK185" s="79">
        <f>SUMPRODUCT((借支明细表!$F$3:$F$10000=$B185)*(借支明细表!$D$3:$D$10000=AJ$2)*借支明细表!$H$3:$H$10000)</f>
        <v>0</v>
      </c>
      <c r="AL185" s="80">
        <f>SUMIF('11月'!$C$4:$C$10000,$B185,'11月'!$L$4:$L$10000)</f>
        <v>0</v>
      </c>
      <c r="AM185" s="81">
        <f>SUMIF('12月'!$C$4:$C$10000,$B185,'12月'!$J$4:$J$10000)</f>
        <v>0</v>
      </c>
      <c r="AN185" s="79">
        <f>SUMPRODUCT((借支明细表!$F$3:$F$10000=$B185)*(借支明细表!$D$3:$D$10000=AM$2)*借支明细表!$H$3:$H$10000)</f>
        <v>0</v>
      </c>
      <c r="AO185" s="80">
        <f>SUMIF('12月'!$C$4:$C$10000,$B185,'12月'!$L$4:$L$10000)</f>
        <v>0</v>
      </c>
    </row>
    <row r="186" customHeight="1" spans="1:41">
      <c r="A186" s="37"/>
      <c r="B186" s="76" t="str">
        <f>IF(员工信息表!B185="","",员工信息表!B185)</f>
        <v/>
      </c>
      <c r="C186" s="77">
        <f t="shared" si="9"/>
        <v>0</v>
      </c>
      <c r="D186" s="77">
        <f t="shared" si="10"/>
        <v>0</v>
      </c>
      <c r="E186" s="77">
        <f t="shared" si="11"/>
        <v>0</v>
      </c>
      <c r="F186" s="81">
        <f>SUMIF('1月'!$C$4:$C$10000,$B186,'1月'!$J$4:$J$10000)</f>
        <v>0</v>
      </c>
      <c r="G186" s="79">
        <f>SUMPRODUCT((借支明细表!$F$3:$F$10000=$B186)*(借支明细表!$D$3:$D$10000=F$2)*借支明细表!$H$3:$H$10000)</f>
        <v>0</v>
      </c>
      <c r="H186" s="80">
        <f>SUMIF('1月'!$C$4:$C$10000,$B186,'1月'!$L$4:$L$10000)</f>
        <v>0</v>
      </c>
      <c r="I186" s="81">
        <f>SUMIF('2月'!$C$4:$C$10000,$B186,'2月'!$J$4:$J$10000)</f>
        <v>0</v>
      </c>
      <c r="J186" s="79">
        <f>SUMPRODUCT((借支明细表!$F$3:$F$10000=$B186)*(借支明细表!$D$3:$D$10000=I$2)*借支明细表!$H$3:$H$10000)</f>
        <v>0</v>
      </c>
      <c r="K186" s="80">
        <f>SUMIF('2月'!$C$4:$C$10000,$B186,'2月'!$L$4:$L$10000)</f>
        <v>0</v>
      </c>
      <c r="L186" s="81">
        <f>SUMIF('3月'!$C$4:$C$10000,$B186,'3月'!$J$4:$J$10000)</f>
        <v>0</v>
      </c>
      <c r="M186" s="79">
        <f>SUMPRODUCT((借支明细表!$F$3:$F$10000=$B186)*(借支明细表!$D$3:$D$10000=L$2)*借支明细表!$H$3:$H$10000)</f>
        <v>0</v>
      </c>
      <c r="N186" s="80">
        <f>SUMIF('3月'!$C$4:$C$10000,$B186,'3月'!$L$4:$L$10000)</f>
        <v>0</v>
      </c>
      <c r="O186" s="81">
        <f>SUMIF('4月'!$C$4:$C$10000,$B186,'4月'!$J$4:$J$10000)</f>
        <v>0</v>
      </c>
      <c r="P186" s="79">
        <f>SUMPRODUCT((借支明细表!$F$3:$F$10000=$B186)*(借支明细表!$D$3:$D$10000=O$2)*借支明细表!$H$3:$H$10000)</f>
        <v>0</v>
      </c>
      <c r="Q186" s="80">
        <f>SUMIF('4月'!$C$4:$C$10000,$B186,'4月'!$L$4:$L$10000)</f>
        <v>0</v>
      </c>
      <c r="R186" s="81">
        <f>SUMIF('5月'!$C$4:$C$10000,$B186,'5月'!$J$4:$J$10000)</f>
        <v>0</v>
      </c>
      <c r="S186" s="79">
        <f>SUMPRODUCT((借支明细表!$F$3:$F$10000=$B186)*(借支明细表!$D$3:$D$10000=R$2)*借支明细表!$H$3:$H$10000)</f>
        <v>0</v>
      </c>
      <c r="T186" s="80">
        <f>SUMIF('5月'!$C$4:$C$10000,$B186,'5月'!$L$4:$L$10000)</f>
        <v>0</v>
      </c>
      <c r="U186" s="81">
        <f>SUMIF('6月'!$C$4:$C$10000,$B186,'6月'!$J$4:$J$10000)</f>
        <v>0</v>
      </c>
      <c r="V186" s="79">
        <f>SUMPRODUCT((借支明细表!$F$3:$F$10000=$B186)*(借支明细表!$D$3:$D$10000=U$2)*借支明细表!$H$3:$H$10000)</f>
        <v>0</v>
      </c>
      <c r="W186" s="80">
        <f>SUMIF('6月'!$C$4:$C$10000,$B186,'6月'!$L$4:$L$10000)</f>
        <v>0</v>
      </c>
      <c r="X186" s="81">
        <f>SUMIF('7月'!$C$4:$C$10000,$B186,'7月'!$J$4:$J$10000)</f>
        <v>0</v>
      </c>
      <c r="Y186" s="79">
        <f>SUMPRODUCT((借支明细表!$F$3:$F$10000=$B186)*(借支明细表!$D$3:$D$10000=X$2)*借支明细表!$H$3:$H$10000)</f>
        <v>0</v>
      </c>
      <c r="Z186" s="80">
        <f>SUMIF('7月'!$C$4:$C$10000,$B186,'7月'!$L$4:$L$10000)</f>
        <v>0</v>
      </c>
      <c r="AA186" s="81">
        <f>SUMIF('8月'!$C$4:$C$10000,$B186,'8月'!$J$4:$J$10000)</f>
        <v>0</v>
      </c>
      <c r="AB186" s="79">
        <f>SUMPRODUCT((借支明细表!$F$3:$F$10000=$B186)*(借支明细表!$D$3:$D$10000=AA$2)*借支明细表!$H$3:$H$10000)</f>
        <v>0</v>
      </c>
      <c r="AC186" s="80">
        <f>SUMIF('8月'!$C$4:$C$10000,$B186,'8月'!$L$4:$L$10000)</f>
        <v>0</v>
      </c>
      <c r="AD186" s="81">
        <f>SUMIF('9月'!$C$4:$C$10000,$B186,'9月'!$J$4:$J$10000)</f>
        <v>0</v>
      </c>
      <c r="AE186" s="79">
        <f>SUMPRODUCT((借支明细表!$F$3:$F$10000=$B186)*(借支明细表!$D$3:$D$10000=AD$2)*借支明细表!$H$3:$H$10000)</f>
        <v>0</v>
      </c>
      <c r="AF186" s="80">
        <f>SUMIF('9月'!$C$4:$C$10000,$B186,'9月'!$L$4:$L$10000)</f>
        <v>0</v>
      </c>
      <c r="AG186" s="81">
        <f>SUMIF('10月'!$C$4:$C$10000,$B186,'10月'!$J$4:$J$10000)</f>
        <v>0</v>
      </c>
      <c r="AH186" s="79">
        <f>SUMPRODUCT((借支明细表!$F$3:$F$10000=$B186)*(借支明细表!$D$3:$D$10000=AG$2)*借支明细表!$H$3:$H$10000)</f>
        <v>0</v>
      </c>
      <c r="AI186" s="80">
        <f>SUMIF('10月'!$C$4:$C$10000,$B186,'10月'!$L$4:$L$10000)</f>
        <v>0</v>
      </c>
      <c r="AJ186" s="81">
        <f>SUMIF('11月'!$C$4:$C$10000,$B186,'11月'!$J$4:$J$10000)</f>
        <v>0</v>
      </c>
      <c r="AK186" s="79">
        <f>SUMPRODUCT((借支明细表!$F$3:$F$10000=$B186)*(借支明细表!$D$3:$D$10000=AJ$2)*借支明细表!$H$3:$H$10000)</f>
        <v>0</v>
      </c>
      <c r="AL186" s="80">
        <f>SUMIF('11月'!$C$4:$C$10000,$B186,'11月'!$L$4:$L$10000)</f>
        <v>0</v>
      </c>
      <c r="AM186" s="81">
        <f>SUMIF('12月'!$C$4:$C$10000,$B186,'12月'!$J$4:$J$10000)</f>
        <v>0</v>
      </c>
      <c r="AN186" s="79">
        <f>SUMPRODUCT((借支明细表!$F$3:$F$10000=$B186)*(借支明细表!$D$3:$D$10000=AM$2)*借支明细表!$H$3:$H$10000)</f>
        <v>0</v>
      </c>
      <c r="AO186" s="80">
        <f>SUMIF('12月'!$C$4:$C$10000,$B186,'12月'!$L$4:$L$10000)</f>
        <v>0</v>
      </c>
    </row>
    <row r="187" customHeight="1" spans="1:41">
      <c r="A187" s="37"/>
      <c r="B187" s="76" t="str">
        <f>IF(员工信息表!B186="","",员工信息表!B186)</f>
        <v/>
      </c>
      <c r="C187" s="77">
        <f t="shared" si="9"/>
        <v>0</v>
      </c>
      <c r="D187" s="77">
        <f t="shared" si="10"/>
        <v>0</v>
      </c>
      <c r="E187" s="77">
        <f t="shared" si="11"/>
        <v>0</v>
      </c>
      <c r="F187" s="81">
        <f>SUMIF('1月'!$C$4:$C$10000,$B187,'1月'!$J$4:$J$10000)</f>
        <v>0</v>
      </c>
      <c r="G187" s="79">
        <f>SUMPRODUCT((借支明细表!$F$3:$F$10000=$B187)*(借支明细表!$D$3:$D$10000=F$2)*借支明细表!$H$3:$H$10000)</f>
        <v>0</v>
      </c>
      <c r="H187" s="80">
        <f>SUMIF('1月'!$C$4:$C$10000,$B187,'1月'!$L$4:$L$10000)</f>
        <v>0</v>
      </c>
      <c r="I187" s="81">
        <f>SUMIF('2月'!$C$4:$C$10000,$B187,'2月'!$J$4:$J$10000)</f>
        <v>0</v>
      </c>
      <c r="J187" s="79">
        <f>SUMPRODUCT((借支明细表!$F$3:$F$10000=$B187)*(借支明细表!$D$3:$D$10000=I$2)*借支明细表!$H$3:$H$10000)</f>
        <v>0</v>
      </c>
      <c r="K187" s="80">
        <f>SUMIF('2月'!$C$4:$C$10000,$B187,'2月'!$L$4:$L$10000)</f>
        <v>0</v>
      </c>
      <c r="L187" s="81">
        <f>SUMIF('3月'!$C$4:$C$10000,$B187,'3月'!$J$4:$J$10000)</f>
        <v>0</v>
      </c>
      <c r="M187" s="79">
        <f>SUMPRODUCT((借支明细表!$F$3:$F$10000=$B187)*(借支明细表!$D$3:$D$10000=L$2)*借支明细表!$H$3:$H$10000)</f>
        <v>0</v>
      </c>
      <c r="N187" s="80">
        <f>SUMIF('3月'!$C$4:$C$10000,$B187,'3月'!$L$4:$L$10000)</f>
        <v>0</v>
      </c>
      <c r="O187" s="81">
        <f>SUMIF('4月'!$C$4:$C$10000,$B187,'4月'!$J$4:$J$10000)</f>
        <v>0</v>
      </c>
      <c r="P187" s="79">
        <f>SUMPRODUCT((借支明细表!$F$3:$F$10000=$B187)*(借支明细表!$D$3:$D$10000=O$2)*借支明细表!$H$3:$H$10000)</f>
        <v>0</v>
      </c>
      <c r="Q187" s="80">
        <f>SUMIF('4月'!$C$4:$C$10000,$B187,'4月'!$L$4:$L$10000)</f>
        <v>0</v>
      </c>
      <c r="R187" s="81">
        <f>SUMIF('5月'!$C$4:$C$10000,$B187,'5月'!$J$4:$J$10000)</f>
        <v>0</v>
      </c>
      <c r="S187" s="79">
        <f>SUMPRODUCT((借支明细表!$F$3:$F$10000=$B187)*(借支明细表!$D$3:$D$10000=R$2)*借支明细表!$H$3:$H$10000)</f>
        <v>0</v>
      </c>
      <c r="T187" s="80">
        <f>SUMIF('5月'!$C$4:$C$10000,$B187,'5月'!$L$4:$L$10000)</f>
        <v>0</v>
      </c>
      <c r="U187" s="81">
        <f>SUMIF('6月'!$C$4:$C$10000,$B187,'6月'!$J$4:$J$10000)</f>
        <v>0</v>
      </c>
      <c r="V187" s="79">
        <f>SUMPRODUCT((借支明细表!$F$3:$F$10000=$B187)*(借支明细表!$D$3:$D$10000=U$2)*借支明细表!$H$3:$H$10000)</f>
        <v>0</v>
      </c>
      <c r="W187" s="80">
        <f>SUMIF('6月'!$C$4:$C$10000,$B187,'6月'!$L$4:$L$10000)</f>
        <v>0</v>
      </c>
      <c r="X187" s="81">
        <f>SUMIF('7月'!$C$4:$C$10000,$B187,'7月'!$J$4:$J$10000)</f>
        <v>0</v>
      </c>
      <c r="Y187" s="79">
        <f>SUMPRODUCT((借支明细表!$F$3:$F$10000=$B187)*(借支明细表!$D$3:$D$10000=X$2)*借支明细表!$H$3:$H$10000)</f>
        <v>0</v>
      </c>
      <c r="Z187" s="80">
        <f>SUMIF('7月'!$C$4:$C$10000,$B187,'7月'!$L$4:$L$10000)</f>
        <v>0</v>
      </c>
      <c r="AA187" s="81">
        <f>SUMIF('8月'!$C$4:$C$10000,$B187,'8月'!$J$4:$J$10000)</f>
        <v>0</v>
      </c>
      <c r="AB187" s="79">
        <f>SUMPRODUCT((借支明细表!$F$3:$F$10000=$B187)*(借支明细表!$D$3:$D$10000=AA$2)*借支明细表!$H$3:$H$10000)</f>
        <v>0</v>
      </c>
      <c r="AC187" s="80">
        <f>SUMIF('8月'!$C$4:$C$10000,$B187,'8月'!$L$4:$L$10000)</f>
        <v>0</v>
      </c>
      <c r="AD187" s="81">
        <f>SUMIF('9月'!$C$4:$C$10000,$B187,'9月'!$J$4:$J$10000)</f>
        <v>0</v>
      </c>
      <c r="AE187" s="79">
        <f>SUMPRODUCT((借支明细表!$F$3:$F$10000=$B187)*(借支明细表!$D$3:$D$10000=AD$2)*借支明细表!$H$3:$H$10000)</f>
        <v>0</v>
      </c>
      <c r="AF187" s="80">
        <f>SUMIF('9月'!$C$4:$C$10000,$B187,'9月'!$L$4:$L$10000)</f>
        <v>0</v>
      </c>
      <c r="AG187" s="81">
        <f>SUMIF('10月'!$C$4:$C$10000,$B187,'10月'!$J$4:$J$10000)</f>
        <v>0</v>
      </c>
      <c r="AH187" s="79">
        <f>SUMPRODUCT((借支明细表!$F$3:$F$10000=$B187)*(借支明细表!$D$3:$D$10000=AG$2)*借支明细表!$H$3:$H$10000)</f>
        <v>0</v>
      </c>
      <c r="AI187" s="80">
        <f>SUMIF('10月'!$C$4:$C$10000,$B187,'10月'!$L$4:$L$10000)</f>
        <v>0</v>
      </c>
      <c r="AJ187" s="81">
        <f>SUMIF('11月'!$C$4:$C$10000,$B187,'11月'!$J$4:$J$10000)</f>
        <v>0</v>
      </c>
      <c r="AK187" s="79">
        <f>SUMPRODUCT((借支明细表!$F$3:$F$10000=$B187)*(借支明细表!$D$3:$D$10000=AJ$2)*借支明细表!$H$3:$H$10000)</f>
        <v>0</v>
      </c>
      <c r="AL187" s="80">
        <f>SUMIF('11月'!$C$4:$C$10000,$B187,'11月'!$L$4:$L$10000)</f>
        <v>0</v>
      </c>
      <c r="AM187" s="81">
        <f>SUMIF('12月'!$C$4:$C$10000,$B187,'12月'!$J$4:$J$10000)</f>
        <v>0</v>
      </c>
      <c r="AN187" s="79">
        <f>SUMPRODUCT((借支明细表!$F$3:$F$10000=$B187)*(借支明细表!$D$3:$D$10000=AM$2)*借支明细表!$H$3:$H$10000)</f>
        <v>0</v>
      </c>
      <c r="AO187" s="80">
        <f>SUMIF('12月'!$C$4:$C$10000,$B187,'12月'!$L$4:$L$10000)</f>
        <v>0</v>
      </c>
    </row>
    <row r="188" customHeight="1" spans="1:41">
      <c r="A188" s="37"/>
      <c r="B188" s="76" t="str">
        <f>IF(员工信息表!B187="","",员工信息表!B187)</f>
        <v/>
      </c>
      <c r="C188" s="77">
        <f t="shared" si="9"/>
        <v>0</v>
      </c>
      <c r="D188" s="77">
        <f t="shared" si="10"/>
        <v>0</v>
      </c>
      <c r="E188" s="77">
        <f t="shared" si="11"/>
        <v>0</v>
      </c>
      <c r="F188" s="81">
        <f>SUMIF('1月'!$C$4:$C$10000,$B188,'1月'!$J$4:$J$10000)</f>
        <v>0</v>
      </c>
      <c r="G188" s="79">
        <f>SUMPRODUCT((借支明细表!$F$3:$F$10000=$B188)*(借支明细表!$D$3:$D$10000=F$2)*借支明细表!$H$3:$H$10000)</f>
        <v>0</v>
      </c>
      <c r="H188" s="80">
        <f>SUMIF('1月'!$C$4:$C$10000,$B188,'1月'!$L$4:$L$10000)</f>
        <v>0</v>
      </c>
      <c r="I188" s="81">
        <f>SUMIF('2月'!$C$4:$C$10000,$B188,'2月'!$J$4:$J$10000)</f>
        <v>0</v>
      </c>
      <c r="J188" s="79">
        <f>SUMPRODUCT((借支明细表!$F$3:$F$10000=$B188)*(借支明细表!$D$3:$D$10000=I$2)*借支明细表!$H$3:$H$10000)</f>
        <v>0</v>
      </c>
      <c r="K188" s="80">
        <f>SUMIF('2月'!$C$4:$C$10000,$B188,'2月'!$L$4:$L$10000)</f>
        <v>0</v>
      </c>
      <c r="L188" s="81">
        <f>SUMIF('3月'!$C$4:$C$10000,$B188,'3月'!$J$4:$J$10000)</f>
        <v>0</v>
      </c>
      <c r="M188" s="79">
        <f>SUMPRODUCT((借支明细表!$F$3:$F$10000=$B188)*(借支明细表!$D$3:$D$10000=L$2)*借支明细表!$H$3:$H$10000)</f>
        <v>0</v>
      </c>
      <c r="N188" s="80">
        <f>SUMIF('3月'!$C$4:$C$10000,$B188,'3月'!$L$4:$L$10000)</f>
        <v>0</v>
      </c>
      <c r="O188" s="81">
        <f>SUMIF('4月'!$C$4:$C$10000,$B188,'4月'!$J$4:$J$10000)</f>
        <v>0</v>
      </c>
      <c r="P188" s="79">
        <f>SUMPRODUCT((借支明细表!$F$3:$F$10000=$B188)*(借支明细表!$D$3:$D$10000=O$2)*借支明细表!$H$3:$H$10000)</f>
        <v>0</v>
      </c>
      <c r="Q188" s="80">
        <f>SUMIF('4月'!$C$4:$C$10000,$B188,'4月'!$L$4:$L$10000)</f>
        <v>0</v>
      </c>
      <c r="R188" s="81">
        <f>SUMIF('5月'!$C$4:$C$10000,$B188,'5月'!$J$4:$J$10000)</f>
        <v>0</v>
      </c>
      <c r="S188" s="79">
        <f>SUMPRODUCT((借支明细表!$F$3:$F$10000=$B188)*(借支明细表!$D$3:$D$10000=R$2)*借支明细表!$H$3:$H$10000)</f>
        <v>0</v>
      </c>
      <c r="T188" s="80">
        <f>SUMIF('5月'!$C$4:$C$10000,$B188,'5月'!$L$4:$L$10000)</f>
        <v>0</v>
      </c>
      <c r="U188" s="81">
        <f>SUMIF('6月'!$C$4:$C$10000,$B188,'6月'!$J$4:$J$10000)</f>
        <v>0</v>
      </c>
      <c r="V188" s="79">
        <f>SUMPRODUCT((借支明细表!$F$3:$F$10000=$B188)*(借支明细表!$D$3:$D$10000=U$2)*借支明细表!$H$3:$H$10000)</f>
        <v>0</v>
      </c>
      <c r="W188" s="80">
        <f>SUMIF('6月'!$C$4:$C$10000,$B188,'6月'!$L$4:$L$10000)</f>
        <v>0</v>
      </c>
      <c r="X188" s="81">
        <f>SUMIF('7月'!$C$4:$C$10000,$B188,'7月'!$J$4:$J$10000)</f>
        <v>0</v>
      </c>
      <c r="Y188" s="79">
        <f>SUMPRODUCT((借支明细表!$F$3:$F$10000=$B188)*(借支明细表!$D$3:$D$10000=X$2)*借支明细表!$H$3:$H$10000)</f>
        <v>0</v>
      </c>
      <c r="Z188" s="80">
        <f>SUMIF('7月'!$C$4:$C$10000,$B188,'7月'!$L$4:$L$10000)</f>
        <v>0</v>
      </c>
      <c r="AA188" s="81">
        <f>SUMIF('8月'!$C$4:$C$10000,$B188,'8月'!$J$4:$J$10000)</f>
        <v>0</v>
      </c>
      <c r="AB188" s="79">
        <f>SUMPRODUCT((借支明细表!$F$3:$F$10000=$B188)*(借支明细表!$D$3:$D$10000=AA$2)*借支明细表!$H$3:$H$10000)</f>
        <v>0</v>
      </c>
      <c r="AC188" s="80">
        <f>SUMIF('8月'!$C$4:$C$10000,$B188,'8月'!$L$4:$L$10000)</f>
        <v>0</v>
      </c>
      <c r="AD188" s="81">
        <f>SUMIF('9月'!$C$4:$C$10000,$B188,'9月'!$J$4:$J$10000)</f>
        <v>0</v>
      </c>
      <c r="AE188" s="79">
        <f>SUMPRODUCT((借支明细表!$F$3:$F$10000=$B188)*(借支明细表!$D$3:$D$10000=AD$2)*借支明细表!$H$3:$H$10000)</f>
        <v>0</v>
      </c>
      <c r="AF188" s="80">
        <f>SUMIF('9月'!$C$4:$C$10000,$B188,'9月'!$L$4:$L$10000)</f>
        <v>0</v>
      </c>
      <c r="AG188" s="81">
        <f>SUMIF('10月'!$C$4:$C$10000,$B188,'10月'!$J$4:$J$10000)</f>
        <v>0</v>
      </c>
      <c r="AH188" s="79">
        <f>SUMPRODUCT((借支明细表!$F$3:$F$10000=$B188)*(借支明细表!$D$3:$D$10000=AG$2)*借支明细表!$H$3:$H$10000)</f>
        <v>0</v>
      </c>
      <c r="AI188" s="80">
        <f>SUMIF('10月'!$C$4:$C$10000,$B188,'10月'!$L$4:$L$10000)</f>
        <v>0</v>
      </c>
      <c r="AJ188" s="81">
        <f>SUMIF('11月'!$C$4:$C$10000,$B188,'11月'!$J$4:$J$10000)</f>
        <v>0</v>
      </c>
      <c r="AK188" s="79">
        <f>SUMPRODUCT((借支明细表!$F$3:$F$10000=$B188)*(借支明细表!$D$3:$D$10000=AJ$2)*借支明细表!$H$3:$H$10000)</f>
        <v>0</v>
      </c>
      <c r="AL188" s="80">
        <f>SUMIF('11月'!$C$4:$C$10000,$B188,'11月'!$L$4:$L$10000)</f>
        <v>0</v>
      </c>
      <c r="AM188" s="81">
        <f>SUMIF('12月'!$C$4:$C$10000,$B188,'12月'!$J$4:$J$10000)</f>
        <v>0</v>
      </c>
      <c r="AN188" s="79">
        <f>SUMPRODUCT((借支明细表!$F$3:$F$10000=$B188)*(借支明细表!$D$3:$D$10000=AM$2)*借支明细表!$H$3:$H$10000)</f>
        <v>0</v>
      </c>
      <c r="AO188" s="80">
        <f>SUMIF('12月'!$C$4:$C$10000,$B188,'12月'!$L$4:$L$10000)</f>
        <v>0</v>
      </c>
    </row>
    <row r="189" customHeight="1" spans="1:41">
      <c r="A189" s="37"/>
      <c r="B189" s="76" t="str">
        <f>IF(员工信息表!B188="","",员工信息表!B188)</f>
        <v/>
      </c>
      <c r="C189" s="77">
        <f t="shared" si="9"/>
        <v>0</v>
      </c>
      <c r="D189" s="77">
        <f t="shared" si="10"/>
        <v>0</v>
      </c>
      <c r="E189" s="77">
        <f t="shared" si="11"/>
        <v>0</v>
      </c>
      <c r="F189" s="81">
        <f>SUMIF('1月'!$C$4:$C$10000,$B189,'1月'!$J$4:$J$10000)</f>
        <v>0</v>
      </c>
      <c r="G189" s="79">
        <f>SUMPRODUCT((借支明细表!$F$3:$F$10000=$B189)*(借支明细表!$D$3:$D$10000=F$2)*借支明细表!$H$3:$H$10000)</f>
        <v>0</v>
      </c>
      <c r="H189" s="80">
        <f>SUMIF('1月'!$C$4:$C$10000,$B189,'1月'!$L$4:$L$10000)</f>
        <v>0</v>
      </c>
      <c r="I189" s="81">
        <f>SUMIF('2月'!$C$4:$C$10000,$B189,'2月'!$J$4:$J$10000)</f>
        <v>0</v>
      </c>
      <c r="J189" s="79">
        <f>SUMPRODUCT((借支明细表!$F$3:$F$10000=$B189)*(借支明细表!$D$3:$D$10000=I$2)*借支明细表!$H$3:$H$10000)</f>
        <v>0</v>
      </c>
      <c r="K189" s="80">
        <f>SUMIF('2月'!$C$4:$C$10000,$B189,'2月'!$L$4:$L$10000)</f>
        <v>0</v>
      </c>
      <c r="L189" s="81">
        <f>SUMIF('3月'!$C$4:$C$10000,$B189,'3月'!$J$4:$J$10000)</f>
        <v>0</v>
      </c>
      <c r="M189" s="79">
        <f>SUMPRODUCT((借支明细表!$F$3:$F$10000=$B189)*(借支明细表!$D$3:$D$10000=L$2)*借支明细表!$H$3:$H$10000)</f>
        <v>0</v>
      </c>
      <c r="N189" s="80">
        <f>SUMIF('3月'!$C$4:$C$10000,$B189,'3月'!$L$4:$L$10000)</f>
        <v>0</v>
      </c>
      <c r="O189" s="81">
        <f>SUMIF('4月'!$C$4:$C$10000,$B189,'4月'!$J$4:$J$10000)</f>
        <v>0</v>
      </c>
      <c r="P189" s="79">
        <f>SUMPRODUCT((借支明细表!$F$3:$F$10000=$B189)*(借支明细表!$D$3:$D$10000=O$2)*借支明细表!$H$3:$H$10000)</f>
        <v>0</v>
      </c>
      <c r="Q189" s="80">
        <f>SUMIF('4月'!$C$4:$C$10000,$B189,'4月'!$L$4:$L$10000)</f>
        <v>0</v>
      </c>
      <c r="R189" s="81">
        <f>SUMIF('5月'!$C$4:$C$10000,$B189,'5月'!$J$4:$J$10000)</f>
        <v>0</v>
      </c>
      <c r="S189" s="79">
        <f>SUMPRODUCT((借支明细表!$F$3:$F$10000=$B189)*(借支明细表!$D$3:$D$10000=R$2)*借支明细表!$H$3:$H$10000)</f>
        <v>0</v>
      </c>
      <c r="T189" s="80">
        <f>SUMIF('5月'!$C$4:$C$10000,$B189,'5月'!$L$4:$L$10000)</f>
        <v>0</v>
      </c>
      <c r="U189" s="81">
        <f>SUMIF('6月'!$C$4:$C$10000,$B189,'6月'!$J$4:$J$10000)</f>
        <v>0</v>
      </c>
      <c r="V189" s="79">
        <f>SUMPRODUCT((借支明细表!$F$3:$F$10000=$B189)*(借支明细表!$D$3:$D$10000=U$2)*借支明细表!$H$3:$H$10000)</f>
        <v>0</v>
      </c>
      <c r="W189" s="80">
        <f>SUMIF('6月'!$C$4:$C$10000,$B189,'6月'!$L$4:$L$10000)</f>
        <v>0</v>
      </c>
      <c r="X189" s="81">
        <f>SUMIF('7月'!$C$4:$C$10000,$B189,'7月'!$J$4:$J$10000)</f>
        <v>0</v>
      </c>
      <c r="Y189" s="79">
        <f>SUMPRODUCT((借支明细表!$F$3:$F$10000=$B189)*(借支明细表!$D$3:$D$10000=X$2)*借支明细表!$H$3:$H$10000)</f>
        <v>0</v>
      </c>
      <c r="Z189" s="80">
        <f>SUMIF('7月'!$C$4:$C$10000,$B189,'7月'!$L$4:$L$10000)</f>
        <v>0</v>
      </c>
      <c r="AA189" s="81">
        <f>SUMIF('8月'!$C$4:$C$10000,$B189,'8月'!$J$4:$J$10000)</f>
        <v>0</v>
      </c>
      <c r="AB189" s="79">
        <f>SUMPRODUCT((借支明细表!$F$3:$F$10000=$B189)*(借支明细表!$D$3:$D$10000=AA$2)*借支明细表!$H$3:$H$10000)</f>
        <v>0</v>
      </c>
      <c r="AC189" s="80">
        <f>SUMIF('8月'!$C$4:$C$10000,$B189,'8月'!$L$4:$L$10000)</f>
        <v>0</v>
      </c>
      <c r="AD189" s="81">
        <f>SUMIF('9月'!$C$4:$C$10000,$B189,'9月'!$J$4:$J$10000)</f>
        <v>0</v>
      </c>
      <c r="AE189" s="79">
        <f>SUMPRODUCT((借支明细表!$F$3:$F$10000=$B189)*(借支明细表!$D$3:$D$10000=AD$2)*借支明细表!$H$3:$H$10000)</f>
        <v>0</v>
      </c>
      <c r="AF189" s="80">
        <f>SUMIF('9月'!$C$4:$C$10000,$B189,'9月'!$L$4:$L$10000)</f>
        <v>0</v>
      </c>
      <c r="AG189" s="81">
        <f>SUMIF('10月'!$C$4:$C$10000,$B189,'10月'!$J$4:$J$10000)</f>
        <v>0</v>
      </c>
      <c r="AH189" s="79">
        <f>SUMPRODUCT((借支明细表!$F$3:$F$10000=$B189)*(借支明细表!$D$3:$D$10000=AG$2)*借支明细表!$H$3:$H$10000)</f>
        <v>0</v>
      </c>
      <c r="AI189" s="80">
        <f>SUMIF('10月'!$C$4:$C$10000,$B189,'10月'!$L$4:$L$10000)</f>
        <v>0</v>
      </c>
      <c r="AJ189" s="81">
        <f>SUMIF('11月'!$C$4:$C$10000,$B189,'11月'!$J$4:$J$10000)</f>
        <v>0</v>
      </c>
      <c r="AK189" s="79">
        <f>SUMPRODUCT((借支明细表!$F$3:$F$10000=$B189)*(借支明细表!$D$3:$D$10000=AJ$2)*借支明细表!$H$3:$H$10000)</f>
        <v>0</v>
      </c>
      <c r="AL189" s="80">
        <f>SUMIF('11月'!$C$4:$C$10000,$B189,'11月'!$L$4:$L$10000)</f>
        <v>0</v>
      </c>
      <c r="AM189" s="81">
        <f>SUMIF('12月'!$C$4:$C$10000,$B189,'12月'!$J$4:$J$10000)</f>
        <v>0</v>
      </c>
      <c r="AN189" s="79">
        <f>SUMPRODUCT((借支明细表!$F$3:$F$10000=$B189)*(借支明细表!$D$3:$D$10000=AM$2)*借支明细表!$H$3:$H$10000)</f>
        <v>0</v>
      </c>
      <c r="AO189" s="80">
        <f>SUMIF('12月'!$C$4:$C$10000,$B189,'12月'!$L$4:$L$10000)</f>
        <v>0</v>
      </c>
    </row>
    <row r="190" customHeight="1" spans="1:41">
      <c r="A190" s="37"/>
      <c r="B190" s="76" t="str">
        <f>IF(员工信息表!B189="","",员工信息表!B189)</f>
        <v/>
      </c>
      <c r="C190" s="77">
        <f t="shared" si="9"/>
        <v>0</v>
      </c>
      <c r="D190" s="77">
        <f t="shared" si="10"/>
        <v>0</v>
      </c>
      <c r="E190" s="77">
        <f t="shared" si="11"/>
        <v>0</v>
      </c>
      <c r="F190" s="81">
        <f>SUMIF('1月'!$C$4:$C$10000,$B190,'1月'!$J$4:$J$10000)</f>
        <v>0</v>
      </c>
      <c r="G190" s="79">
        <f>SUMPRODUCT((借支明细表!$F$3:$F$10000=$B190)*(借支明细表!$D$3:$D$10000=F$2)*借支明细表!$H$3:$H$10000)</f>
        <v>0</v>
      </c>
      <c r="H190" s="80">
        <f>SUMIF('1月'!$C$4:$C$10000,$B190,'1月'!$L$4:$L$10000)</f>
        <v>0</v>
      </c>
      <c r="I190" s="81">
        <f>SUMIF('2月'!$C$4:$C$10000,$B190,'2月'!$J$4:$J$10000)</f>
        <v>0</v>
      </c>
      <c r="J190" s="79">
        <f>SUMPRODUCT((借支明细表!$F$3:$F$10000=$B190)*(借支明细表!$D$3:$D$10000=I$2)*借支明细表!$H$3:$H$10000)</f>
        <v>0</v>
      </c>
      <c r="K190" s="80">
        <f>SUMIF('2月'!$C$4:$C$10000,$B190,'2月'!$L$4:$L$10000)</f>
        <v>0</v>
      </c>
      <c r="L190" s="81">
        <f>SUMIF('3月'!$C$4:$C$10000,$B190,'3月'!$J$4:$J$10000)</f>
        <v>0</v>
      </c>
      <c r="M190" s="79">
        <f>SUMPRODUCT((借支明细表!$F$3:$F$10000=$B190)*(借支明细表!$D$3:$D$10000=L$2)*借支明细表!$H$3:$H$10000)</f>
        <v>0</v>
      </c>
      <c r="N190" s="80">
        <f>SUMIF('3月'!$C$4:$C$10000,$B190,'3月'!$L$4:$L$10000)</f>
        <v>0</v>
      </c>
      <c r="O190" s="81">
        <f>SUMIF('4月'!$C$4:$C$10000,$B190,'4月'!$J$4:$J$10000)</f>
        <v>0</v>
      </c>
      <c r="P190" s="79">
        <f>SUMPRODUCT((借支明细表!$F$3:$F$10000=$B190)*(借支明细表!$D$3:$D$10000=O$2)*借支明细表!$H$3:$H$10000)</f>
        <v>0</v>
      </c>
      <c r="Q190" s="80">
        <f>SUMIF('4月'!$C$4:$C$10000,$B190,'4月'!$L$4:$L$10000)</f>
        <v>0</v>
      </c>
      <c r="R190" s="81">
        <f>SUMIF('5月'!$C$4:$C$10000,$B190,'5月'!$J$4:$J$10000)</f>
        <v>0</v>
      </c>
      <c r="S190" s="79">
        <f>SUMPRODUCT((借支明细表!$F$3:$F$10000=$B190)*(借支明细表!$D$3:$D$10000=R$2)*借支明细表!$H$3:$H$10000)</f>
        <v>0</v>
      </c>
      <c r="T190" s="80">
        <f>SUMIF('5月'!$C$4:$C$10000,$B190,'5月'!$L$4:$L$10000)</f>
        <v>0</v>
      </c>
      <c r="U190" s="81">
        <f>SUMIF('6月'!$C$4:$C$10000,$B190,'6月'!$J$4:$J$10000)</f>
        <v>0</v>
      </c>
      <c r="V190" s="79">
        <f>SUMPRODUCT((借支明细表!$F$3:$F$10000=$B190)*(借支明细表!$D$3:$D$10000=U$2)*借支明细表!$H$3:$H$10000)</f>
        <v>0</v>
      </c>
      <c r="W190" s="80">
        <f>SUMIF('6月'!$C$4:$C$10000,$B190,'6月'!$L$4:$L$10000)</f>
        <v>0</v>
      </c>
      <c r="X190" s="81">
        <f>SUMIF('7月'!$C$4:$C$10000,$B190,'7月'!$J$4:$J$10000)</f>
        <v>0</v>
      </c>
      <c r="Y190" s="79">
        <f>SUMPRODUCT((借支明细表!$F$3:$F$10000=$B190)*(借支明细表!$D$3:$D$10000=X$2)*借支明细表!$H$3:$H$10000)</f>
        <v>0</v>
      </c>
      <c r="Z190" s="80">
        <f>SUMIF('7月'!$C$4:$C$10000,$B190,'7月'!$L$4:$L$10000)</f>
        <v>0</v>
      </c>
      <c r="AA190" s="81">
        <f>SUMIF('8月'!$C$4:$C$10000,$B190,'8月'!$J$4:$J$10000)</f>
        <v>0</v>
      </c>
      <c r="AB190" s="79">
        <f>SUMPRODUCT((借支明细表!$F$3:$F$10000=$B190)*(借支明细表!$D$3:$D$10000=AA$2)*借支明细表!$H$3:$H$10000)</f>
        <v>0</v>
      </c>
      <c r="AC190" s="80">
        <f>SUMIF('8月'!$C$4:$C$10000,$B190,'8月'!$L$4:$L$10000)</f>
        <v>0</v>
      </c>
      <c r="AD190" s="81">
        <f>SUMIF('9月'!$C$4:$C$10000,$B190,'9月'!$J$4:$J$10000)</f>
        <v>0</v>
      </c>
      <c r="AE190" s="79">
        <f>SUMPRODUCT((借支明细表!$F$3:$F$10000=$B190)*(借支明细表!$D$3:$D$10000=AD$2)*借支明细表!$H$3:$H$10000)</f>
        <v>0</v>
      </c>
      <c r="AF190" s="80">
        <f>SUMIF('9月'!$C$4:$C$10000,$B190,'9月'!$L$4:$L$10000)</f>
        <v>0</v>
      </c>
      <c r="AG190" s="81">
        <f>SUMIF('10月'!$C$4:$C$10000,$B190,'10月'!$J$4:$J$10000)</f>
        <v>0</v>
      </c>
      <c r="AH190" s="79">
        <f>SUMPRODUCT((借支明细表!$F$3:$F$10000=$B190)*(借支明细表!$D$3:$D$10000=AG$2)*借支明细表!$H$3:$H$10000)</f>
        <v>0</v>
      </c>
      <c r="AI190" s="80">
        <f>SUMIF('10月'!$C$4:$C$10000,$B190,'10月'!$L$4:$L$10000)</f>
        <v>0</v>
      </c>
      <c r="AJ190" s="81">
        <f>SUMIF('11月'!$C$4:$C$10000,$B190,'11月'!$J$4:$J$10000)</f>
        <v>0</v>
      </c>
      <c r="AK190" s="79">
        <f>SUMPRODUCT((借支明细表!$F$3:$F$10000=$B190)*(借支明细表!$D$3:$D$10000=AJ$2)*借支明细表!$H$3:$H$10000)</f>
        <v>0</v>
      </c>
      <c r="AL190" s="80">
        <f>SUMIF('11月'!$C$4:$C$10000,$B190,'11月'!$L$4:$L$10000)</f>
        <v>0</v>
      </c>
      <c r="AM190" s="81">
        <f>SUMIF('12月'!$C$4:$C$10000,$B190,'12月'!$J$4:$J$10000)</f>
        <v>0</v>
      </c>
      <c r="AN190" s="79">
        <f>SUMPRODUCT((借支明细表!$F$3:$F$10000=$B190)*(借支明细表!$D$3:$D$10000=AM$2)*借支明细表!$H$3:$H$10000)</f>
        <v>0</v>
      </c>
      <c r="AO190" s="80">
        <f>SUMIF('12月'!$C$4:$C$10000,$B190,'12月'!$L$4:$L$10000)</f>
        <v>0</v>
      </c>
    </row>
    <row r="191" customHeight="1" spans="1:41">
      <c r="A191" s="37"/>
      <c r="B191" s="76" t="str">
        <f>IF(员工信息表!B190="","",员工信息表!B190)</f>
        <v/>
      </c>
      <c r="C191" s="77">
        <f t="shared" si="9"/>
        <v>0</v>
      </c>
      <c r="D191" s="77">
        <f t="shared" si="10"/>
        <v>0</v>
      </c>
      <c r="E191" s="77">
        <f t="shared" si="11"/>
        <v>0</v>
      </c>
      <c r="F191" s="81">
        <f>SUMIF('1月'!$C$4:$C$10000,$B191,'1月'!$J$4:$J$10000)</f>
        <v>0</v>
      </c>
      <c r="G191" s="79">
        <f>SUMPRODUCT((借支明细表!$F$3:$F$10000=$B191)*(借支明细表!$D$3:$D$10000=F$2)*借支明细表!$H$3:$H$10000)</f>
        <v>0</v>
      </c>
      <c r="H191" s="80">
        <f>SUMIF('1月'!$C$4:$C$10000,$B191,'1月'!$L$4:$L$10000)</f>
        <v>0</v>
      </c>
      <c r="I191" s="81">
        <f>SUMIF('2月'!$C$4:$C$10000,$B191,'2月'!$J$4:$J$10000)</f>
        <v>0</v>
      </c>
      <c r="J191" s="79">
        <f>SUMPRODUCT((借支明细表!$F$3:$F$10000=$B191)*(借支明细表!$D$3:$D$10000=I$2)*借支明细表!$H$3:$H$10000)</f>
        <v>0</v>
      </c>
      <c r="K191" s="80">
        <f>SUMIF('2月'!$C$4:$C$10000,$B191,'2月'!$L$4:$L$10000)</f>
        <v>0</v>
      </c>
      <c r="L191" s="81">
        <f>SUMIF('3月'!$C$4:$C$10000,$B191,'3月'!$J$4:$J$10000)</f>
        <v>0</v>
      </c>
      <c r="M191" s="79">
        <f>SUMPRODUCT((借支明细表!$F$3:$F$10000=$B191)*(借支明细表!$D$3:$D$10000=L$2)*借支明细表!$H$3:$H$10000)</f>
        <v>0</v>
      </c>
      <c r="N191" s="80">
        <f>SUMIF('3月'!$C$4:$C$10000,$B191,'3月'!$L$4:$L$10000)</f>
        <v>0</v>
      </c>
      <c r="O191" s="81">
        <f>SUMIF('4月'!$C$4:$C$10000,$B191,'4月'!$J$4:$J$10000)</f>
        <v>0</v>
      </c>
      <c r="P191" s="79">
        <f>SUMPRODUCT((借支明细表!$F$3:$F$10000=$B191)*(借支明细表!$D$3:$D$10000=O$2)*借支明细表!$H$3:$H$10000)</f>
        <v>0</v>
      </c>
      <c r="Q191" s="80">
        <f>SUMIF('4月'!$C$4:$C$10000,$B191,'4月'!$L$4:$L$10000)</f>
        <v>0</v>
      </c>
      <c r="R191" s="81">
        <f>SUMIF('5月'!$C$4:$C$10000,$B191,'5月'!$J$4:$J$10000)</f>
        <v>0</v>
      </c>
      <c r="S191" s="79">
        <f>SUMPRODUCT((借支明细表!$F$3:$F$10000=$B191)*(借支明细表!$D$3:$D$10000=R$2)*借支明细表!$H$3:$H$10000)</f>
        <v>0</v>
      </c>
      <c r="T191" s="80">
        <f>SUMIF('5月'!$C$4:$C$10000,$B191,'5月'!$L$4:$L$10000)</f>
        <v>0</v>
      </c>
      <c r="U191" s="81">
        <f>SUMIF('6月'!$C$4:$C$10000,$B191,'6月'!$J$4:$J$10000)</f>
        <v>0</v>
      </c>
      <c r="V191" s="79">
        <f>SUMPRODUCT((借支明细表!$F$3:$F$10000=$B191)*(借支明细表!$D$3:$D$10000=U$2)*借支明细表!$H$3:$H$10000)</f>
        <v>0</v>
      </c>
      <c r="W191" s="80">
        <f>SUMIF('6月'!$C$4:$C$10000,$B191,'6月'!$L$4:$L$10000)</f>
        <v>0</v>
      </c>
      <c r="X191" s="81">
        <f>SUMIF('7月'!$C$4:$C$10000,$B191,'7月'!$J$4:$J$10000)</f>
        <v>0</v>
      </c>
      <c r="Y191" s="79">
        <f>SUMPRODUCT((借支明细表!$F$3:$F$10000=$B191)*(借支明细表!$D$3:$D$10000=X$2)*借支明细表!$H$3:$H$10000)</f>
        <v>0</v>
      </c>
      <c r="Z191" s="80">
        <f>SUMIF('7月'!$C$4:$C$10000,$B191,'7月'!$L$4:$L$10000)</f>
        <v>0</v>
      </c>
      <c r="AA191" s="81">
        <f>SUMIF('8月'!$C$4:$C$10000,$B191,'8月'!$J$4:$J$10000)</f>
        <v>0</v>
      </c>
      <c r="AB191" s="79">
        <f>SUMPRODUCT((借支明细表!$F$3:$F$10000=$B191)*(借支明细表!$D$3:$D$10000=AA$2)*借支明细表!$H$3:$H$10000)</f>
        <v>0</v>
      </c>
      <c r="AC191" s="80">
        <f>SUMIF('8月'!$C$4:$C$10000,$B191,'8月'!$L$4:$L$10000)</f>
        <v>0</v>
      </c>
      <c r="AD191" s="81">
        <f>SUMIF('9月'!$C$4:$C$10000,$B191,'9月'!$J$4:$J$10000)</f>
        <v>0</v>
      </c>
      <c r="AE191" s="79">
        <f>SUMPRODUCT((借支明细表!$F$3:$F$10000=$B191)*(借支明细表!$D$3:$D$10000=AD$2)*借支明细表!$H$3:$H$10000)</f>
        <v>0</v>
      </c>
      <c r="AF191" s="80">
        <f>SUMIF('9月'!$C$4:$C$10000,$B191,'9月'!$L$4:$L$10000)</f>
        <v>0</v>
      </c>
      <c r="AG191" s="81">
        <f>SUMIF('10月'!$C$4:$C$10000,$B191,'10月'!$J$4:$J$10000)</f>
        <v>0</v>
      </c>
      <c r="AH191" s="79">
        <f>SUMPRODUCT((借支明细表!$F$3:$F$10000=$B191)*(借支明细表!$D$3:$D$10000=AG$2)*借支明细表!$H$3:$H$10000)</f>
        <v>0</v>
      </c>
      <c r="AI191" s="80">
        <f>SUMIF('10月'!$C$4:$C$10000,$B191,'10月'!$L$4:$L$10000)</f>
        <v>0</v>
      </c>
      <c r="AJ191" s="81">
        <f>SUMIF('11月'!$C$4:$C$10000,$B191,'11月'!$J$4:$J$10000)</f>
        <v>0</v>
      </c>
      <c r="AK191" s="79">
        <f>SUMPRODUCT((借支明细表!$F$3:$F$10000=$B191)*(借支明细表!$D$3:$D$10000=AJ$2)*借支明细表!$H$3:$H$10000)</f>
        <v>0</v>
      </c>
      <c r="AL191" s="80">
        <f>SUMIF('11月'!$C$4:$C$10000,$B191,'11月'!$L$4:$L$10000)</f>
        <v>0</v>
      </c>
      <c r="AM191" s="81">
        <f>SUMIF('12月'!$C$4:$C$10000,$B191,'12月'!$J$4:$J$10000)</f>
        <v>0</v>
      </c>
      <c r="AN191" s="79">
        <f>SUMPRODUCT((借支明细表!$F$3:$F$10000=$B191)*(借支明细表!$D$3:$D$10000=AM$2)*借支明细表!$H$3:$H$10000)</f>
        <v>0</v>
      </c>
      <c r="AO191" s="80">
        <f>SUMIF('12月'!$C$4:$C$10000,$B191,'12月'!$L$4:$L$10000)</f>
        <v>0</v>
      </c>
    </row>
    <row r="192" customHeight="1" spans="1:41">
      <c r="A192" s="37"/>
      <c r="B192" s="76" t="str">
        <f>IF(员工信息表!B191="","",员工信息表!B191)</f>
        <v/>
      </c>
      <c r="C192" s="77">
        <f t="shared" si="9"/>
        <v>0</v>
      </c>
      <c r="D192" s="77">
        <f t="shared" si="10"/>
        <v>0</v>
      </c>
      <c r="E192" s="77">
        <f t="shared" si="11"/>
        <v>0</v>
      </c>
      <c r="F192" s="81">
        <f>SUMIF('1月'!$C$4:$C$10000,$B192,'1月'!$J$4:$J$10000)</f>
        <v>0</v>
      </c>
      <c r="G192" s="79">
        <f>SUMPRODUCT((借支明细表!$F$3:$F$10000=$B192)*(借支明细表!$D$3:$D$10000=F$2)*借支明细表!$H$3:$H$10000)</f>
        <v>0</v>
      </c>
      <c r="H192" s="80">
        <f>SUMIF('1月'!$C$4:$C$10000,$B192,'1月'!$L$4:$L$10000)</f>
        <v>0</v>
      </c>
      <c r="I192" s="81">
        <f>SUMIF('2月'!$C$4:$C$10000,$B192,'2月'!$J$4:$J$10000)</f>
        <v>0</v>
      </c>
      <c r="J192" s="79">
        <f>SUMPRODUCT((借支明细表!$F$3:$F$10000=$B192)*(借支明细表!$D$3:$D$10000=I$2)*借支明细表!$H$3:$H$10000)</f>
        <v>0</v>
      </c>
      <c r="K192" s="80">
        <f>SUMIF('2月'!$C$4:$C$10000,$B192,'2月'!$L$4:$L$10000)</f>
        <v>0</v>
      </c>
      <c r="L192" s="81">
        <f>SUMIF('3月'!$C$4:$C$10000,$B192,'3月'!$J$4:$J$10000)</f>
        <v>0</v>
      </c>
      <c r="M192" s="79">
        <f>SUMPRODUCT((借支明细表!$F$3:$F$10000=$B192)*(借支明细表!$D$3:$D$10000=L$2)*借支明细表!$H$3:$H$10000)</f>
        <v>0</v>
      </c>
      <c r="N192" s="80">
        <f>SUMIF('3月'!$C$4:$C$10000,$B192,'3月'!$L$4:$L$10000)</f>
        <v>0</v>
      </c>
      <c r="O192" s="81">
        <f>SUMIF('4月'!$C$4:$C$10000,$B192,'4月'!$J$4:$J$10000)</f>
        <v>0</v>
      </c>
      <c r="P192" s="79">
        <f>SUMPRODUCT((借支明细表!$F$3:$F$10000=$B192)*(借支明细表!$D$3:$D$10000=O$2)*借支明细表!$H$3:$H$10000)</f>
        <v>0</v>
      </c>
      <c r="Q192" s="80">
        <f>SUMIF('4月'!$C$4:$C$10000,$B192,'4月'!$L$4:$L$10000)</f>
        <v>0</v>
      </c>
      <c r="R192" s="81">
        <f>SUMIF('5月'!$C$4:$C$10000,$B192,'5月'!$J$4:$J$10000)</f>
        <v>0</v>
      </c>
      <c r="S192" s="79">
        <f>SUMPRODUCT((借支明细表!$F$3:$F$10000=$B192)*(借支明细表!$D$3:$D$10000=R$2)*借支明细表!$H$3:$H$10000)</f>
        <v>0</v>
      </c>
      <c r="T192" s="80">
        <f>SUMIF('5月'!$C$4:$C$10000,$B192,'5月'!$L$4:$L$10000)</f>
        <v>0</v>
      </c>
      <c r="U192" s="81">
        <f>SUMIF('6月'!$C$4:$C$10000,$B192,'6月'!$J$4:$J$10000)</f>
        <v>0</v>
      </c>
      <c r="V192" s="79">
        <f>SUMPRODUCT((借支明细表!$F$3:$F$10000=$B192)*(借支明细表!$D$3:$D$10000=U$2)*借支明细表!$H$3:$H$10000)</f>
        <v>0</v>
      </c>
      <c r="W192" s="80">
        <f>SUMIF('6月'!$C$4:$C$10000,$B192,'6月'!$L$4:$L$10000)</f>
        <v>0</v>
      </c>
      <c r="X192" s="81">
        <f>SUMIF('7月'!$C$4:$C$10000,$B192,'7月'!$J$4:$J$10000)</f>
        <v>0</v>
      </c>
      <c r="Y192" s="79">
        <f>SUMPRODUCT((借支明细表!$F$3:$F$10000=$B192)*(借支明细表!$D$3:$D$10000=X$2)*借支明细表!$H$3:$H$10000)</f>
        <v>0</v>
      </c>
      <c r="Z192" s="80">
        <f>SUMIF('7月'!$C$4:$C$10000,$B192,'7月'!$L$4:$L$10000)</f>
        <v>0</v>
      </c>
      <c r="AA192" s="81">
        <f>SUMIF('8月'!$C$4:$C$10000,$B192,'8月'!$J$4:$J$10000)</f>
        <v>0</v>
      </c>
      <c r="AB192" s="79">
        <f>SUMPRODUCT((借支明细表!$F$3:$F$10000=$B192)*(借支明细表!$D$3:$D$10000=AA$2)*借支明细表!$H$3:$H$10000)</f>
        <v>0</v>
      </c>
      <c r="AC192" s="80">
        <f>SUMIF('8月'!$C$4:$C$10000,$B192,'8月'!$L$4:$L$10000)</f>
        <v>0</v>
      </c>
      <c r="AD192" s="81">
        <f>SUMIF('9月'!$C$4:$C$10000,$B192,'9月'!$J$4:$J$10000)</f>
        <v>0</v>
      </c>
      <c r="AE192" s="79">
        <f>SUMPRODUCT((借支明细表!$F$3:$F$10000=$B192)*(借支明细表!$D$3:$D$10000=AD$2)*借支明细表!$H$3:$H$10000)</f>
        <v>0</v>
      </c>
      <c r="AF192" s="80">
        <f>SUMIF('9月'!$C$4:$C$10000,$B192,'9月'!$L$4:$L$10000)</f>
        <v>0</v>
      </c>
      <c r="AG192" s="81">
        <f>SUMIF('10月'!$C$4:$C$10000,$B192,'10月'!$J$4:$J$10000)</f>
        <v>0</v>
      </c>
      <c r="AH192" s="79">
        <f>SUMPRODUCT((借支明细表!$F$3:$F$10000=$B192)*(借支明细表!$D$3:$D$10000=AG$2)*借支明细表!$H$3:$H$10000)</f>
        <v>0</v>
      </c>
      <c r="AI192" s="80">
        <f>SUMIF('10月'!$C$4:$C$10000,$B192,'10月'!$L$4:$L$10000)</f>
        <v>0</v>
      </c>
      <c r="AJ192" s="81">
        <f>SUMIF('11月'!$C$4:$C$10000,$B192,'11月'!$J$4:$J$10000)</f>
        <v>0</v>
      </c>
      <c r="AK192" s="79">
        <f>SUMPRODUCT((借支明细表!$F$3:$F$10000=$B192)*(借支明细表!$D$3:$D$10000=AJ$2)*借支明细表!$H$3:$H$10000)</f>
        <v>0</v>
      </c>
      <c r="AL192" s="80">
        <f>SUMIF('11月'!$C$4:$C$10000,$B192,'11月'!$L$4:$L$10000)</f>
        <v>0</v>
      </c>
      <c r="AM192" s="81">
        <f>SUMIF('12月'!$C$4:$C$10000,$B192,'12月'!$J$4:$J$10000)</f>
        <v>0</v>
      </c>
      <c r="AN192" s="79">
        <f>SUMPRODUCT((借支明细表!$F$3:$F$10000=$B192)*(借支明细表!$D$3:$D$10000=AM$2)*借支明细表!$H$3:$H$10000)</f>
        <v>0</v>
      </c>
      <c r="AO192" s="80">
        <f>SUMIF('12月'!$C$4:$C$10000,$B192,'12月'!$L$4:$L$10000)</f>
        <v>0</v>
      </c>
    </row>
    <row r="193" customHeight="1" spans="1:41">
      <c r="A193" s="37"/>
      <c r="B193" s="76" t="str">
        <f>IF(员工信息表!B192="","",员工信息表!B192)</f>
        <v/>
      </c>
      <c r="C193" s="77">
        <f t="shared" si="9"/>
        <v>0</v>
      </c>
      <c r="D193" s="77">
        <f t="shared" si="10"/>
        <v>0</v>
      </c>
      <c r="E193" s="77">
        <f t="shared" si="11"/>
        <v>0</v>
      </c>
      <c r="F193" s="81">
        <f>SUMIF('1月'!$C$4:$C$10000,$B193,'1月'!$J$4:$J$10000)</f>
        <v>0</v>
      </c>
      <c r="G193" s="79">
        <f>SUMPRODUCT((借支明细表!$F$3:$F$10000=$B193)*(借支明细表!$D$3:$D$10000=F$2)*借支明细表!$H$3:$H$10000)</f>
        <v>0</v>
      </c>
      <c r="H193" s="80">
        <f>SUMIF('1月'!$C$4:$C$10000,$B193,'1月'!$L$4:$L$10000)</f>
        <v>0</v>
      </c>
      <c r="I193" s="81">
        <f>SUMIF('2月'!$C$4:$C$10000,$B193,'2月'!$J$4:$J$10000)</f>
        <v>0</v>
      </c>
      <c r="J193" s="79">
        <f>SUMPRODUCT((借支明细表!$F$3:$F$10000=$B193)*(借支明细表!$D$3:$D$10000=I$2)*借支明细表!$H$3:$H$10000)</f>
        <v>0</v>
      </c>
      <c r="K193" s="80">
        <f>SUMIF('2月'!$C$4:$C$10000,$B193,'2月'!$L$4:$L$10000)</f>
        <v>0</v>
      </c>
      <c r="L193" s="81">
        <f>SUMIF('3月'!$C$4:$C$10000,$B193,'3月'!$J$4:$J$10000)</f>
        <v>0</v>
      </c>
      <c r="M193" s="79">
        <f>SUMPRODUCT((借支明细表!$F$3:$F$10000=$B193)*(借支明细表!$D$3:$D$10000=L$2)*借支明细表!$H$3:$H$10000)</f>
        <v>0</v>
      </c>
      <c r="N193" s="80">
        <f>SUMIF('3月'!$C$4:$C$10000,$B193,'3月'!$L$4:$L$10000)</f>
        <v>0</v>
      </c>
      <c r="O193" s="81">
        <f>SUMIF('4月'!$C$4:$C$10000,$B193,'4月'!$J$4:$J$10000)</f>
        <v>0</v>
      </c>
      <c r="P193" s="79">
        <f>SUMPRODUCT((借支明细表!$F$3:$F$10000=$B193)*(借支明细表!$D$3:$D$10000=O$2)*借支明细表!$H$3:$H$10000)</f>
        <v>0</v>
      </c>
      <c r="Q193" s="80">
        <f>SUMIF('4月'!$C$4:$C$10000,$B193,'4月'!$L$4:$L$10000)</f>
        <v>0</v>
      </c>
      <c r="R193" s="81">
        <f>SUMIF('5月'!$C$4:$C$10000,$B193,'5月'!$J$4:$J$10000)</f>
        <v>0</v>
      </c>
      <c r="S193" s="79">
        <f>SUMPRODUCT((借支明细表!$F$3:$F$10000=$B193)*(借支明细表!$D$3:$D$10000=R$2)*借支明细表!$H$3:$H$10000)</f>
        <v>0</v>
      </c>
      <c r="T193" s="80">
        <f>SUMIF('5月'!$C$4:$C$10000,$B193,'5月'!$L$4:$L$10000)</f>
        <v>0</v>
      </c>
      <c r="U193" s="81">
        <f>SUMIF('6月'!$C$4:$C$10000,$B193,'6月'!$J$4:$J$10000)</f>
        <v>0</v>
      </c>
      <c r="V193" s="79">
        <f>SUMPRODUCT((借支明细表!$F$3:$F$10000=$B193)*(借支明细表!$D$3:$D$10000=U$2)*借支明细表!$H$3:$H$10000)</f>
        <v>0</v>
      </c>
      <c r="W193" s="80">
        <f>SUMIF('6月'!$C$4:$C$10000,$B193,'6月'!$L$4:$L$10000)</f>
        <v>0</v>
      </c>
      <c r="X193" s="81">
        <f>SUMIF('7月'!$C$4:$C$10000,$B193,'7月'!$J$4:$J$10000)</f>
        <v>0</v>
      </c>
      <c r="Y193" s="79">
        <f>SUMPRODUCT((借支明细表!$F$3:$F$10000=$B193)*(借支明细表!$D$3:$D$10000=X$2)*借支明细表!$H$3:$H$10000)</f>
        <v>0</v>
      </c>
      <c r="Z193" s="80">
        <f>SUMIF('7月'!$C$4:$C$10000,$B193,'7月'!$L$4:$L$10000)</f>
        <v>0</v>
      </c>
      <c r="AA193" s="81">
        <f>SUMIF('8月'!$C$4:$C$10000,$B193,'8月'!$J$4:$J$10000)</f>
        <v>0</v>
      </c>
      <c r="AB193" s="79">
        <f>SUMPRODUCT((借支明细表!$F$3:$F$10000=$B193)*(借支明细表!$D$3:$D$10000=AA$2)*借支明细表!$H$3:$H$10000)</f>
        <v>0</v>
      </c>
      <c r="AC193" s="80">
        <f>SUMIF('8月'!$C$4:$C$10000,$B193,'8月'!$L$4:$L$10000)</f>
        <v>0</v>
      </c>
      <c r="AD193" s="81">
        <f>SUMIF('9月'!$C$4:$C$10000,$B193,'9月'!$J$4:$J$10000)</f>
        <v>0</v>
      </c>
      <c r="AE193" s="79">
        <f>SUMPRODUCT((借支明细表!$F$3:$F$10000=$B193)*(借支明细表!$D$3:$D$10000=AD$2)*借支明细表!$H$3:$H$10000)</f>
        <v>0</v>
      </c>
      <c r="AF193" s="80">
        <f>SUMIF('9月'!$C$4:$C$10000,$B193,'9月'!$L$4:$L$10000)</f>
        <v>0</v>
      </c>
      <c r="AG193" s="81">
        <f>SUMIF('10月'!$C$4:$C$10000,$B193,'10月'!$J$4:$J$10000)</f>
        <v>0</v>
      </c>
      <c r="AH193" s="79">
        <f>SUMPRODUCT((借支明细表!$F$3:$F$10000=$B193)*(借支明细表!$D$3:$D$10000=AG$2)*借支明细表!$H$3:$H$10000)</f>
        <v>0</v>
      </c>
      <c r="AI193" s="80">
        <f>SUMIF('10月'!$C$4:$C$10000,$B193,'10月'!$L$4:$L$10000)</f>
        <v>0</v>
      </c>
      <c r="AJ193" s="81">
        <f>SUMIF('11月'!$C$4:$C$10000,$B193,'11月'!$J$4:$J$10000)</f>
        <v>0</v>
      </c>
      <c r="AK193" s="79">
        <f>SUMPRODUCT((借支明细表!$F$3:$F$10000=$B193)*(借支明细表!$D$3:$D$10000=AJ$2)*借支明细表!$H$3:$H$10000)</f>
        <v>0</v>
      </c>
      <c r="AL193" s="80">
        <f>SUMIF('11月'!$C$4:$C$10000,$B193,'11月'!$L$4:$L$10000)</f>
        <v>0</v>
      </c>
      <c r="AM193" s="81">
        <f>SUMIF('12月'!$C$4:$C$10000,$B193,'12月'!$J$4:$J$10000)</f>
        <v>0</v>
      </c>
      <c r="AN193" s="79">
        <f>SUMPRODUCT((借支明细表!$F$3:$F$10000=$B193)*(借支明细表!$D$3:$D$10000=AM$2)*借支明细表!$H$3:$H$10000)</f>
        <v>0</v>
      </c>
      <c r="AO193" s="80">
        <f>SUMIF('12月'!$C$4:$C$10000,$B193,'12月'!$L$4:$L$10000)</f>
        <v>0</v>
      </c>
    </row>
    <row r="194" customHeight="1" spans="1:41">
      <c r="A194" s="37"/>
      <c r="B194" s="76" t="str">
        <f>IF(员工信息表!B193="","",员工信息表!B193)</f>
        <v/>
      </c>
      <c r="C194" s="77">
        <f t="shared" si="9"/>
        <v>0</v>
      </c>
      <c r="D194" s="77">
        <f t="shared" si="10"/>
        <v>0</v>
      </c>
      <c r="E194" s="77">
        <f t="shared" si="11"/>
        <v>0</v>
      </c>
      <c r="F194" s="81">
        <f>SUMIF('1月'!$C$4:$C$10000,$B194,'1月'!$J$4:$J$10000)</f>
        <v>0</v>
      </c>
      <c r="G194" s="79">
        <f>SUMPRODUCT((借支明细表!$F$3:$F$10000=$B194)*(借支明细表!$D$3:$D$10000=F$2)*借支明细表!$H$3:$H$10000)</f>
        <v>0</v>
      </c>
      <c r="H194" s="80">
        <f>SUMIF('1月'!$C$4:$C$10000,$B194,'1月'!$L$4:$L$10000)</f>
        <v>0</v>
      </c>
      <c r="I194" s="81">
        <f>SUMIF('2月'!$C$4:$C$10000,$B194,'2月'!$J$4:$J$10000)</f>
        <v>0</v>
      </c>
      <c r="J194" s="79">
        <f>SUMPRODUCT((借支明细表!$F$3:$F$10000=$B194)*(借支明细表!$D$3:$D$10000=I$2)*借支明细表!$H$3:$H$10000)</f>
        <v>0</v>
      </c>
      <c r="K194" s="80">
        <f>SUMIF('2月'!$C$4:$C$10000,$B194,'2月'!$L$4:$L$10000)</f>
        <v>0</v>
      </c>
      <c r="L194" s="81">
        <f>SUMIF('3月'!$C$4:$C$10000,$B194,'3月'!$J$4:$J$10000)</f>
        <v>0</v>
      </c>
      <c r="M194" s="79">
        <f>SUMPRODUCT((借支明细表!$F$3:$F$10000=$B194)*(借支明细表!$D$3:$D$10000=L$2)*借支明细表!$H$3:$H$10000)</f>
        <v>0</v>
      </c>
      <c r="N194" s="80">
        <f>SUMIF('3月'!$C$4:$C$10000,$B194,'3月'!$L$4:$L$10000)</f>
        <v>0</v>
      </c>
      <c r="O194" s="81">
        <f>SUMIF('4月'!$C$4:$C$10000,$B194,'4月'!$J$4:$J$10000)</f>
        <v>0</v>
      </c>
      <c r="P194" s="79">
        <f>SUMPRODUCT((借支明细表!$F$3:$F$10000=$B194)*(借支明细表!$D$3:$D$10000=O$2)*借支明细表!$H$3:$H$10000)</f>
        <v>0</v>
      </c>
      <c r="Q194" s="80">
        <f>SUMIF('4月'!$C$4:$C$10000,$B194,'4月'!$L$4:$L$10000)</f>
        <v>0</v>
      </c>
      <c r="R194" s="81">
        <f>SUMIF('5月'!$C$4:$C$10000,$B194,'5月'!$J$4:$J$10000)</f>
        <v>0</v>
      </c>
      <c r="S194" s="79">
        <f>SUMPRODUCT((借支明细表!$F$3:$F$10000=$B194)*(借支明细表!$D$3:$D$10000=R$2)*借支明细表!$H$3:$H$10000)</f>
        <v>0</v>
      </c>
      <c r="T194" s="80">
        <f>SUMIF('5月'!$C$4:$C$10000,$B194,'5月'!$L$4:$L$10000)</f>
        <v>0</v>
      </c>
      <c r="U194" s="81">
        <f>SUMIF('6月'!$C$4:$C$10000,$B194,'6月'!$J$4:$J$10000)</f>
        <v>0</v>
      </c>
      <c r="V194" s="79">
        <f>SUMPRODUCT((借支明细表!$F$3:$F$10000=$B194)*(借支明细表!$D$3:$D$10000=U$2)*借支明细表!$H$3:$H$10000)</f>
        <v>0</v>
      </c>
      <c r="W194" s="80">
        <f>SUMIF('6月'!$C$4:$C$10000,$B194,'6月'!$L$4:$L$10000)</f>
        <v>0</v>
      </c>
      <c r="X194" s="81">
        <f>SUMIF('7月'!$C$4:$C$10000,$B194,'7月'!$J$4:$J$10000)</f>
        <v>0</v>
      </c>
      <c r="Y194" s="79">
        <f>SUMPRODUCT((借支明细表!$F$3:$F$10000=$B194)*(借支明细表!$D$3:$D$10000=X$2)*借支明细表!$H$3:$H$10000)</f>
        <v>0</v>
      </c>
      <c r="Z194" s="80">
        <f>SUMIF('7月'!$C$4:$C$10000,$B194,'7月'!$L$4:$L$10000)</f>
        <v>0</v>
      </c>
      <c r="AA194" s="81">
        <f>SUMIF('8月'!$C$4:$C$10000,$B194,'8月'!$J$4:$J$10000)</f>
        <v>0</v>
      </c>
      <c r="AB194" s="79">
        <f>SUMPRODUCT((借支明细表!$F$3:$F$10000=$B194)*(借支明细表!$D$3:$D$10000=AA$2)*借支明细表!$H$3:$H$10000)</f>
        <v>0</v>
      </c>
      <c r="AC194" s="80">
        <f>SUMIF('8月'!$C$4:$C$10000,$B194,'8月'!$L$4:$L$10000)</f>
        <v>0</v>
      </c>
      <c r="AD194" s="81">
        <f>SUMIF('9月'!$C$4:$C$10000,$B194,'9月'!$J$4:$J$10000)</f>
        <v>0</v>
      </c>
      <c r="AE194" s="79">
        <f>SUMPRODUCT((借支明细表!$F$3:$F$10000=$B194)*(借支明细表!$D$3:$D$10000=AD$2)*借支明细表!$H$3:$H$10000)</f>
        <v>0</v>
      </c>
      <c r="AF194" s="80">
        <f>SUMIF('9月'!$C$4:$C$10000,$B194,'9月'!$L$4:$L$10000)</f>
        <v>0</v>
      </c>
      <c r="AG194" s="81">
        <f>SUMIF('10月'!$C$4:$C$10000,$B194,'10月'!$J$4:$J$10000)</f>
        <v>0</v>
      </c>
      <c r="AH194" s="79">
        <f>SUMPRODUCT((借支明细表!$F$3:$F$10000=$B194)*(借支明细表!$D$3:$D$10000=AG$2)*借支明细表!$H$3:$H$10000)</f>
        <v>0</v>
      </c>
      <c r="AI194" s="80">
        <f>SUMIF('10月'!$C$4:$C$10000,$B194,'10月'!$L$4:$L$10000)</f>
        <v>0</v>
      </c>
      <c r="AJ194" s="81">
        <f>SUMIF('11月'!$C$4:$C$10000,$B194,'11月'!$J$4:$J$10000)</f>
        <v>0</v>
      </c>
      <c r="AK194" s="79">
        <f>SUMPRODUCT((借支明细表!$F$3:$F$10000=$B194)*(借支明细表!$D$3:$D$10000=AJ$2)*借支明细表!$H$3:$H$10000)</f>
        <v>0</v>
      </c>
      <c r="AL194" s="80">
        <f>SUMIF('11月'!$C$4:$C$10000,$B194,'11月'!$L$4:$L$10000)</f>
        <v>0</v>
      </c>
      <c r="AM194" s="81">
        <f>SUMIF('12月'!$C$4:$C$10000,$B194,'12月'!$J$4:$J$10000)</f>
        <v>0</v>
      </c>
      <c r="AN194" s="79">
        <f>SUMPRODUCT((借支明细表!$F$3:$F$10000=$B194)*(借支明细表!$D$3:$D$10000=AM$2)*借支明细表!$H$3:$H$10000)</f>
        <v>0</v>
      </c>
      <c r="AO194" s="80">
        <f>SUMIF('12月'!$C$4:$C$10000,$B194,'12月'!$L$4:$L$10000)</f>
        <v>0</v>
      </c>
    </row>
    <row r="195" customHeight="1" spans="1:41">
      <c r="A195" s="37"/>
      <c r="B195" s="76" t="str">
        <f>IF(员工信息表!B194="","",员工信息表!B194)</f>
        <v/>
      </c>
      <c r="C195" s="77">
        <f t="shared" si="9"/>
        <v>0</v>
      </c>
      <c r="D195" s="77">
        <f t="shared" si="10"/>
        <v>0</v>
      </c>
      <c r="E195" s="77">
        <f t="shared" si="11"/>
        <v>0</v>
      </c>
      <c r="F195" s="81">
        <f>SUMIF('1月'!$C$4:$C$10000,$B195,'1月'!$J$4:$J$10000)</f>
        <v>0</v>
      </c>
      <c r="G195" s="79">
        <f>SUMPRODUCT((借支明细表!$F$3:$F$10000=$B195)*(借支明细表!$D$3:$D$10000=F$2)*借支明细表!$H$3:$H$10000)</f>
        <v>0</v>
      </c>
      <c r="H195" s="80">
        <f>SUMIF('1月'!$C$4:$C$10000,$B195,'1月'!$L$4:$L$10000)</f>
        <v>0</v>
      </c>
      <c r="I195" s="81">
        <f>SUMIF('2月'!$C$4:$C$10000,$B195,'2月'!$J$4:$J$10000)</f>
        <v>0</v>
      </c>
      <c r="J195" s="79">
        <f>SUMPRODUCT((借支明细表!$F$3:$F$10000=$B195)*(借支明细表!$D$3:$D$10000=I$2)*借支明细表!$H$3:$H$10000)</f>
        <v>0</v>
      </c>
      <c r="K195" s="80">
        <f>SUMIF('2月'!$C$4:$C$10000,$B195,'2月'!$L$4:$L$10000)</f>
        <v>0</v>
      </c>
      <c r="L195" s="81">
        <f>SUMIF('3月'!$C$4:$C$10000,$B195,'3月'!$J$4:$J$10000)</f>
        <v>0</v>
      </c>
      <c r="M195" s="79">
        <f>SUMPRODUCT((借支明细表!$F$3:$F$10000=$B195)*(借支明细表!$D$3:$D$10000=L$2)*借支明细表!$H$3:$H$10000)</f>
        <v>0</v>
      </c>
      <c r="N195" s="80">
        <f>SUMIF('3月'!$C$4:$C$10000,$B195,'3月'!$L$4:$L$10000)</f>
        <v>0</v>
      </c>
      <c r="O195" s="81">
        <f>SUMIF('4月'!$C$4:$C$10000,$B195,'4月'!$J$4:$J$10000)</f>
        <v>0</v>
      </c>
      <c r="P195" s="79">
        <f>SUMPRODUCT((借支明细表!$F$3:$F$10000=$B195)*(借支明细表!$D$3:$D$10000=O$2)*借支明细表!$H$3:$H$10000)</f>
        <v>0</v>
      </c>
      <c r="Q195" s="80">
        <f>SUMIF('4月'!$C$4:$C$10000,$B195,'4月'!$L$4:$L$10000)</f>
        <v>0</v>
      </c>
      <c r="R195" s="81">
        <f>SUMIF('5月'!$C$4:$C$10000,$B195,'5月'!$J$4:$J$10000)</f>
        <v>0</v>
      </c>
      <c r="S195" s="79">
        <f>SUMPRODUCT((借支明细表!$F$3:$F$10000=$B195)*(借支明细表!$D$3:$D$10000=R$2)*借支明细表!$H$3:$H$10000)</f>
        <v>0</v>
      </c>
      <c r="T195" s="80">
        <f>SUMIF('5月'!$C$4:$C$10000,$B195,'5月'!$L$4:$L$10000)</f>
        <v>0</v>
      </c>
      <c r="U195" s="81">
        <f>SUMIF('6月'!$C$4:$C$10000,$B195,'6月'!$J$4:$J$10000)</f>
        <v>0</v>
      </c>
      <c r="V195" s="79">
        <f>SUMPRODUCT((借支明细表!$F$3:$F$10000=$B195)*(借支明细表!$D$3:$D$10000=U$2)*借支明细表!$H$3:$H$10000)</f>
        <v>0</v>
      </c>
      <c r="W195" s="80">
        <f>SUMIF('6月'!$C$4:$C$10000,$B195,'6月'!$L$4:$L$10000)</f>
        <v>0</v>
      </c>
      <c r="X195" s="81">
        <f>SUMIF('7月'!$C$4:$C$10000,$B195,'7月'!$J$4:$J$10000)</f>
        <v>0</v>
      </c>
      <c r="Y195" s="79">
        <f>SUMPRODUCT((借支明细表!$F$3:$F$10000=$B195)*(借支明细表!$D$3:$D$10000=X$2)*借支明细表!$H$3:$H$10000)</f>
        <v>0</v>
      </c>
      <c r="Z195" s="80">
        <f>SUMIF('7月'!$C$4:$C$10000,$B195,'7月'!$L$4:$L$10000)</f>
        <v>0</v>
      </c>
      <c r="AA195" s="81">
        <f>SUMIF('8月'!$C$4:$C$10000,$B195,'8月'!$J$4:$J$10000)</f>
        <v>0</v>
      </c>
      <c r="AB195" s="79">
        <f>SUMPRODUCT((借支明细表!$F$3:$F$10000=$B195)*(借支明细表!$D$3:$D$10000=AA$2)*借支明细表!$H$3:$H$10000)</f>
        <v>0</v>
      </c>
      <c r="AC195" s="80">
        <f>SUMIF('8月'!$C$4:$C$10000,$B195,'8月'!$L$4:$L$10000)</f>
        <v>0</v>
      </c>
      <c r="AD195" s="81">
        <f>SUMIF('9月'!$C$4:$C$10000,$B195,'9月'!$J$4:$J$10000)</f>
        <v>0</v>
      </c>
      <c r="AE195" s="79">
        <f>SUMPRODUCT((借支明细表!$F$3:$F$10000=$B195)*(借支明细表!$D$3:$D$10000=AD$2)*借支明细表!$H$3:$H$10000)</f>
        <v>0</v>
      </c>
      <c r="AF195" s="80">
        <f>SUMIF('9月'!$C$4:$C$10000,$B195,'9月'!$L$4:$L$10000)</f>
        <v>0</v>
      </c>
      <c r="AG195" s="81">
        <f>SUMIF('10月'!$C$4:$C$10000,$B195,'10月'!$J$4:$J$10000)</f>
        <v>0</v>
      </c>
      <c r="AH195" s="79">
        <f>SUMPRODUCT((借支明细表!$F$3:$F$10000=$B195)*(借支明细表!$D$3:$D$10000=AG$2)*借支明细表!$H$3:$H$10000)</f>
        <v>0</v>
      </c>
      <c r="AI195" s="80">
        <f>SUMIF('10月'!$C$4:$C$10000,$B195,'10月'!$L$4:$L$10000)</f>
        <v>0</v>
      </c>
      <c r="AJ195" s="81">
        <f>SUMIF('11月'!$C$4:$C$10000,$B195,'11月'!$J$4:$J$10000)</f>
        <v>0</v>
      </c>
      <c r="AK195" s="79">
        <f>SUMPRODUCT((借支明细表!$F$3:$F$10000=$B195)*(借支明细表!$D$3:$D$10000=AJ$2)*借支明细表!$H$3:$H$10000)</f>
        <v>0</v>
      </c>
      <c r="AL195" s="80">
        <f>SUMIF('11月'!$C$4:$C$10000,$B195,'11月'!$L$4:$L$10000)</f>
        <v>0</v>
      </c>
      <c r="AM195" s="81">
        <f>SUMIF('12月'!$C$4:$C$10000,$B195,'12月'!$J$4:$J$10000)</f>
        <v>0</v>
      </c>
      <c r="AN195" s="79">
        <f>SUMPRODUCT((借支明细表!$F$3:$F$10000=$B195)*(借支明细表!$D$3:$D$10000=AM$2)*借支明细表!$H$3:$H$10000)</f>
        <v>0</v>
      </c>
      <c r="AO195" s="80">
        <f>SUMIF('12月'!$C$4:$C$10000,$B195,'12月'!$L$4:$L$10000)</f>
        <v>0</v>
      </c>
    </row>
    <row r="196" customHeight="1" spans="1:41">
      <c r="A196" s="37"/>
      <c r="B196" s="76" t="str">
        <f>IF(员工信息表!B195="","",员工信息表!B195)</f>
        <v/>
      </c>
      <c r="C196" s="77">
        <f t="shared" si="9"/>
        <v>0</v>
      </c>
      <c r="D196" s="77">
        <f t="shared" si="10"/>
        <v>0</v>
      </c>
      <c r="E196" s="77">
        <f t="shared" si="11"/>
        <v>0</v>
      </c>
      <c r="F196" s="81">
        <f>SUMIF('1月'!$C$4:$C$10000,$B196,'1月'!$J$4:$J$10000)</f>
        <v>0</v>
      </c>
      <c r="G196" s="79">
        <f>SUMPRODUCT((借支明细表!$F$3:$F$10000=$B196)*(借支明细表!$D$3:$D$10000=F$2)*借支明细表!$H$3:$H$10000)</f>
        <v>0</v>
      </c>
      <c r="H196" s="80">
        <f>SUMIF('1月'!$C$4:$C$10000,$B196,'1月'!$L$4:$L$10000)</f>
        <v>0</v>
      </c>
      <c r="I196" s="81">
        <f>SUMIF('2月'!$C$4:$C$10000,$B196,'2月'!$J$4:$J$10000)</f>
        <v>0</v>
      </c>
      <c r="J196" s="79">
        <f>SUMPRODUCT((借支明细表!$F$3:$F$10000=$B196)*(借支明细表!$D$3:$D$10000=I$2)*借支明细表!$H$3:$H$10000)</f>
        <v>0</v>
      </c>
      <c r="K196" s="80">
        <f>SUMIF('2月'!$C$4:$C$10000,$B196,'2月'!$L$4:$L$10000)</f>
        <v>0</v>
      </c>
      <c r="L196" s="81">
        <f>SUMIF('3月'!$C$4:$C$10000,$B196,'3月'!$J$4:$J$10000)</f>
        <v>0</v>
      </c>
      <c r="M196" s="79">
        <f>SUMPRODUCT((借支明细表!$F$3:$F$10000=$B196)*(借支明细表!$D$3:$D$10000=L$2)*借支明细表!$H$3:$H$10000)</f>
        <v>0</v>
      </c>
      <c r="N196" s="80">
        <f>SUMIF('3月'!$C$4:$C$10000,$B196,'3月'!$L$4:$L$10000)</f>
        <v>0</v>
      </c>
      <c r="O196" s="81">
        <f>SUMIF('4月'!$C$4:$C$10000,$B196,'4月'!$J$4:$J$10000)</f>
        <v>0</v>
      </c>
      <c r="P196" s="79">
        <f>SUMPRODUCT((借支明细表!$F$3:$F$10000=$B196)*(借支明细表!$D$3:$D$10000=O$2)*借支明细表!$H$3:$H$10000)</f>
        <v>0</v>
      </c>
      <c r="Q196" s="80">
        <f>SUMIF('4月'!$C$4:$C$10000,$B196,'4月'!$L$4:$L$10000)</f>
        <v>0</v>
      </c>
      <c r="R196" s="81">
        <f>SUMIF('5月'!$C$4:$C$10000,$B196,'5月'!$J$4:$J$10000)</f>
        <v>0</v>
      </c>
      <c r="S196" s="79">
        <f>SUMPRODUCT((借支明细表!$F$3:$F$10000=$B196)*(借支明细表!$D$3:$D$10000=R$2)*借支明细表!$H$3:$H$10000)</f>
        <v>0</v>
      </c>
      <c r="T196" s="80">
        <f>SUMIF('5月'!$C$4:$C$10000,$B196,'5月'!$L$4:$L$10000)</f>
        <v>0</v>
      </c>
      <c r="U196" s="81">
        <f>SUMIF('6月'!$C$4:$C$10000,$B196,'6月'!$J$4:$J$10000)</f>
        <v>0</v>
      </c>
      <c r="V196" s="79">
        <f>SUMPRODUCT((借支明细表!$F$3:$F$10000=$B196)*(借支明细表!$D$3:$D$10000=U$2)*借支明细表!$H$3:$H$10000)</f>
        <v>0</v>
      </c>
      <c r="W196" s="80">
        <f>SUMIF('6月'!$C$4:$C$10000,$B196,'6月'!$L$4:$L$10000)</f>
        <v>0</v>
      </c>
      <c r="X196" s="81">
        <f>SUMIF('7月'!$C$4:$C$10000,$B196,'7月'!$J$4:$J$10000)</f>
        <v>0</v>
      </c>
      <c r="Y196" s="79">
        <f>SUMPRODUCT((借支明细表!$F$3:$F$10000=$B196)*(借支明细表!$D$3:$D$10000=X$2)*借支明细表!$H$3:$H$10000)</f>
        <v>0</v>
      </c>
      <c r="Z196" s="80">
        <f>SUMIF('7月'!$C$4:$C$10000,$B196,'7月'!$L$4:$L$10000)</f>
        <v>0</v>
      </c>
      <c r="AA196" s="81">
        <f>SUMIF('8月'!$C$4:$C$10000,$B196,'8月'!$J$4:$J$10000)</f>
        <v>0</v>
      </c>
      <c r="AB196" s="79">
        <f>SUMPRODUCT((借支明细表!$F$3:$F$10000=$B196)*(借支明细表!$D$3:$D$10000=AA$2)*借支明细表!$H$3:$H$10000)</f>
        <v>0</v>
      </c>
      <c r="AC196" s="80">
        <f>SUMIF('8月'!$C$4:$C$10000,$B196,'8月'!$L$4:$L$10000)</f>
        <v>0</v>
      </c>
      <c r="AD196" s="81">
        <f>SUMIF('9月'!$C$4:$C$10000,$B196,'9月'!$J$4:$J$10000)</f>
        <v>0</v>
      </c>
      <c r="AE196" s="79">
        <f>SUMPRODUCT((借支明细表!$F$3:$F$10000=$B196)*(借支明细表!$D$3:$D$10000=AD$2)*借支明细表!$H$3:$H$10000)</f>
        <v>0</v>
      </c>
      <c r="AF196" s="80">
        <f>SUMIF('9月'!$C$4:$C$10000,$B196,'9月'!$L$4:$L$10000)</f>
        <v>0</v>
      </c>
      <c r="AG196" s="81">
        <f>SUMIF('10月'!$C$4:$C$10000,$B196,'10月'!$J$4:$J$10000)</f>
        <v>0</v>
      </c>
      <c r="AH196" s="79">
        <f>SUMPRODUCT((借支明细表!$F$3:$F$10000=$B196)*(借支明细表!$D$3:$D$10000=AG$2)*借支明细表!$H$3:$H$10000)</f>
        <v>0</v>
      </c>
      <c r="AI196" s="80">
        <f>SUMIF('10月'!$C$4:$C$10000,$B196,'10月'!$L$4:$L$10000)</f>
        <v>0</v>
      </c>
      <c r="AJ196" s="81">
        <f>SUMIF('11月'!$C$4:$C$10000,$B196,'11月'!$J$4:$J$10000)</f>
        <v>0</v>
      </c>
      <c r="AK196" s="79">
        <f>SUMPRODUCT((借支明细表!$F$3:$F$10000=$B196)*(借支明细表!$D$3:$D$10000=AJ$2)*借支明细表!$H$3:$H$10000)</f>
        <v>0</v>
      </c>
      <c r="AL196" s="80">
        <f>SUMIF('11月'!$C$4:$C$10000,$B196,'11月'!$L$4:$L$10000)</f>
        <v>0</v>
      </c>
      <c r="AM196" s="81">
        <f>SUMIF('12月'!$C$4:$C$10000,$B196,'12月'!$J$4:$J$10000)</f>
        <v>0</v>
      </c>
      <c r="AN196" s="79">
        <f>SUMPRODUCT((借支明细表!$F$3:$F$10000=$B196)*(借支明细表!$D$3:$D$10000=AM$2)*借支明细表!$H$3:$H$10000)</f>
        <v>0</v>
      </c>
      <c r="AO196" s="80">
        <f>SUMIF('12月'!$C$4:$C$10000,$B196,'12月'!$L$4:$L$10000)</f>
        <v>0</v>
      </c>
    </row>
    <row r="197" customHeight="1" spans="1:41">
      <c r="A197" s="37"/>
      <c r="B197" s="76" t="str">
        <f>IF(员工信息表!B196="","",员工信息表!B196)</f>
        <v/>
      </c>
      <c r="C197" s="77">
        <f t="shared" si="9"/>
        <v>0</v>
      </c>
      <c r="D197" s="77">
        <f t="shared" si="10"/>
        <v>0</v>
      </c>
      <c r="E197" s="77">
        <f t="shared" si="11"/>
        <v>0</v>
      </c>
      <c r="F197" s="81">
        <f>SUMIF('1月'!$C$4:$C$10000,$B197,'1月'!$J$4:$J$10000)</f>
        <v>0</v>
      </c>
      <c r="G197" s="79">
        <f>SUMPRODUCT((借支明细表!$F$3:$F$10000=$B197)*(借支明细表!$D$3:$D$10000=F$2)*借支明细表!$H$3:$H$10000)</f>
        <v>0</v>
      </c>
      <c r="H197" s="80">
        <f>SUMIF('1月'!$C$4:$C$10000,$B197,'1月'!$L$4:$L$10000)</f>
        <v>0</v>
      </c>
      <c r="I197" s="81">
        <f>SUMIF('2月'!$C$4:$C$10000,$B197,'2月'!$J$4:$J$10000)</f>
        <v>0</v>
      </c>
      <c r="J197" s="79">
        <f>SUMPRODUCT((借支明细表!$F$3:$F$10000=$B197)*(借支明细表!$D$3:$D$10000=I$2)*借支明细表!$H$3:$H$10000)</f>
        <v>0</v>
      </c>
      <c r="K197" s="80">
        <f>SUMIF('2月'!$C$4:$C$10000,$B197,'2月'!$L$4:$L$10000)</f>
        <v>0</v>
      </c>
      <c r="L197" s="81">
        <f>SUMIF('3月'!$C$4:$C$10000,$B197,'3月'!$J$4:$J$10000)</f>
        <v>0</v>
      </c>
      <c r="M197" s="79">
        <f>SUMPRODUCT((借支明细表!$F$3:$F$10000=$B197)*(借支明细表!$D$3:$D$10000=L$2)*借支明细表!$H$3:$H$10000)</f>
        <v>0</v>
      </c>
      <c r="N197" s="80">
        <f>SUMIF('3月'!$C$4:$C$10000,$B197,'3月'!$L$4:$L$10000)</f>
        <v>0</v>
      </c>
      <c r="O197" s="81">
        <f>SUMIF('4月'!$C$4:$C$10000,$B197,'4月'!$J$4:$J$10000)</f>
        <v>0</v>
      </c>
      <c r="P197" s="79">
        <f>SUMPRODUCT((借支明细表!$F$3:$F$10000=$B197)*(借支明细表!$D$3:$D$10000=O$2)*借支明细表!$H$3:$H$10000)</f>
        <v>0</v>
      </c>
      <c r="Q197" s="80">
        <f>SUMIF('4月'!$C$4:$C$10000,$B197,'4月'!$L$4:$L$10000)</f>
        <v>0</v>
      </c>
      <c r="R197" s="81">
        <f>SUMIF('5月'!$C$4:$C$10000,$B197,'5月'!$J$4:$J$10000)</f>
        <v>0</v>
      </c>
      <c r="S197" s="79">
        <f>SUMPRODUCT((借支明细表!$F$3:$F$10000=$B197)*(借支明细表!$D$3:$D$10000=R$2)*借支明细表!$H$3:$H$10000)</f>
        <v>0</v>
      </c>
      <c r="T197" s="80">
        <f>SUMIF('5月'!$C$4:$C$10000,$B197,'5月'!$L$4:$L$10000)</f>
        <v>0</v>
      </c>
      <c r="U197" s="81">
        <f>SUMIF('6月'!$C$4:$C$10000,$B197,'6月'!$J$4:$J$10000)</f>
        <v>0</v>
      </c>
      <c r="V197" s="79">
        <f>SUMPRODUCT((借支明细表!$F$3:$F$10000=$B197)*(借支明细表!$D$3:$D$10000=U$2)*借支明细表!$H$3:$H$10000)</f>
        <v>0</v>
      </c>
      <c r="W197" s="80">
        <f>SUMIF('6月'!$C$4:$C$10000,$B197,'6月'!$L$4:$L$10000)</f>
        <v>0</v>
      </c>
      <c r="X197" s="81">
        <f>SUMIF('7月'!$C$4:$C$10000,$B197,'7月'!$J$4:$J$10000)</f>
        <v>0</v>
      </c>
      <c r="Y197" s="79">
        <f>SUMPRODUCT((借支明细表!$F$3:$F$10000=$B197)*(借支明细表!$D$3:$D$10000=X$2)*借支明细表!$H$3:$H$10000)</f>
        <v>0</v>
      </c>
      <c r="Z197" s="80">
        <f>SUMIF('7月'!$C$4:$C$10000,$B197,'7月'!$L$4:$L$10000)</f>
        <v>0</v>
      </c>
      <c r="AA197" s="81">
        <f>SUMIF('8月'!$C$4:$C$10000,$B197,'8月'!$J$4:$J$10000)</f>
        <v>0</v>
      </c>
      <c r="AB197" s="79">
        <f>SUMPRODUCT((借支明细表!$F$3:$F$10000=$B197)*(借支明细表!$D$3:$D$10000=AA$2)*借支明细表!$H$3:$H$10000)</f>
        <v>0</v>
      </c>
      <c r="AC197" s="80">
        <f>SUMIF('8月'!$C$4:$C$10000,$B197,'8月'!$L$4:$L$10000)</f>
        <v>0</v>
      </c>
      <c r="AD197" s="81">
        <f>SUMIF('9月'!$C$4:$C$10000,$B197,'9月'!$J$4:$J$10000)</f>
        <v>0</v>
      </c>
      <c r="AE197" s="79">
        <f>SUMPRODUCT((借支明细表!$F$3:$F$10000=$B197)*(借支明细表!$D$3:$D$10000=AD$2)*借支明细表!$H$3:$H$10000)</f>
        <v>0</v>
      </c>
      <c r="AF197" s="80">
        <f>SUMIF('9月'!$C$4:$C$10000,$B197,'9月'!$L$4:$L$10000)</f>
        <v>0</v>
      </c>
      <c r="AG197" s="81">
        <f>SUMIF('10月'!$C$4:$C$10000,$B197,'10月'!$J$4:$J$10000)</f>
        <v>0</v>
      </c>
      <c r="AH197" s="79">
        <f>SUMPRODUCT((借支明细表!$F$3:$F$10000=$B197)*(借支明细表!$D$3:$D$10000=AG$2)*借支明细表!$H$3:$H$10000)</f>
        <v>0</v>
      </c>
      <c r="AI197" s="80">
        <f>SUMIF('10月'!$C$4:$C$10000,$B197,'10月'!$L$4:$L$10000)</f>
        <v>0</v>
      </c>
      <c r="AJ197" s="81">
        <f>SUMIF('11月'!$C$4:$C$10000,$B197,'11月'!$J$4:$J$10000)</f>
        <v>0</v>
      </c>
      <c r="AK197" s="79">
        <f>SUMPRODUCT((借支明细表!$F$3:$F$10000=$B197)*(借支明细表!$D$3:$D$10000=AJ$2)*借支明细表!$H$3:$H$10000)</f>
        <v>0</v>
      </c>
      <c r="AL197" s="80">
        <f>SUMIF('11月'!$C$4:$C$10000,$B197,'11月'!$L$4:$L$10000)</f>
        <v>0</v>
      </c>
      <c r="AM197" s="81">
        <f>SUMIF('12月'!$C$4:$C$10000,$B197,'12月'!$J$4:$J$10000)</f>
        <v>0</v>
      </c>
      <c r="AN197" s="79">
        <f>SUMPRODUCT((借支明细表!$F$3:$F$10000=$B197)*(借支明细表!$D$3:$D$10000=AM$2)*借支明细表!$H$3:$H$10000)</f>
        <v>0</v>
      </c>
      <c r="AO197" s="80">
        <f>SUMIF('12月'!$C$4:$C$10000,$B197,'12月'!$L$4:$L$10000)</f>
        <v>0</v>
      </c>
    </row>
    <row r="198" customHeight="1" spans="1:41">
      <c r="A198" s="37"/>
      <c r="B198" s="76" t="str">
        <f>IF(员工信息表!B197="","",员工信息表!B197)</f>
        <v/>
      </c>
      <c r="C198" s="77">
        <f t="shared" si="9"/>
        <v>0</v>
      </c>
      <c r="D198" s="77">
        <f t="shared" si="10"/>
        <v>0</v>
      </c>
      <c r="E198" s="77">
        <f t="shared" si="11"/>
        <v>0</v>
      </c>
      <c r="F198" s="81">
        <f>SUMIF('1月'!$C$4:$C$10000,$B198,'1月'!$J$4:$J$10000)</f>
        <v>0</v>
      </c>
      <c r="G198" s="79">
        <f>SUMPRODUCT((借支明细表!$F$3:$F$10000=$B198)*(借支明细表!$D$3:$D$10000=F$2)*借支明细表!$H$3:$H$10000)</f>
        <v>0</v>
      </c>
      <c r="H198" s="80">
        <f>SUMIF('1月'!$C$4:$C$10000,$B198,'1月'!$L$4:$L$10000)</f>
        <v>0</v>
      </c>
      <c r="I198" s="81">
        <f>SUMIF('2月'!$C$4:$C$10000,$B198,'2月'!$J$4:$J$10000)</f>
        <v>0</v>
      </c>
      <c r="J198" s="79">
        <f>SUMPRODUCT((借支明细表!$F$3:$F$10000=$B198)*(借支明细表!$D$3:$D$10000=I$2)*借支明细表!$H$3:$H$10000)</f>
        <v>0</v>
      </c>
      <c r="K198" s="80">
        <f>SUMIF('2月'!$C$4:$C$10000,$B198,'2月'!$L$4:$L$10000)</f>
        <v>0</v>
      </c>
      <c r="L198" s="81">
        <f>SUMIF('3月'!$C$4:$C$10000,$B198,'3月'!$J$4:$J$10000)</f>
        <v>0</v>
      </c>
      <c r="M198" s="79">
        <f>SUMPRODUCT((借支明细表!$F$3:$F$10000=$B198)*(借支明细表!$D$3:$D$10000=L$2)*借支明细表!$H$3:$H$10000)</f>
        <v>0</v>
      </c>
      <c r="N198" s="80">
        <f>SUMIF('3月'!$C$4:$C$10000,$B198,'3月'!$L$4:$L$10000)</f>
        <v>0</v>
      </c>
      <c r="O198" s="81">
        <f>SUMIF('4月'!$C$4:$C$10000,$B198,'4月'!$J$4:$J$10000)</f>
        <v>0</v>
      </c>
      <c r="P198" s="79">
        <f>SUMPRODUCT((借支明细表!$F$3:$F$10000=$B198)*(借支明细表!$D$3:$D$10000=O$2)*借支明细表!$H$3:$H$10000)</f>
        <v>0</v>
      </c>
      <c r="Q198" s="80">
        <f>SUMIF('4月'!$C$4:$C$10000,$B198,'4月'!$L$4:$L$10000)</f>
        <v>0</v>
      </c>
      <c r="R198" s="81">
        <f>SUMIF('5月'!$C$4:$C$10000,$B198,'5月'!$J$4:$J$10000)</f>
        <v>0</v>
      </c>
      <c r="S198" s="79">
        <f>SUMPRODUCT((借支明细表!$F$3:$F$10000=$B198)*(借支明细表!$D$3:$D$10000=R$2)*借支明细表!$H$3:$H$10000)</f>
        <v>0</v>
      </c>
      <c r="T198" s="80">
        <f>SUMIF('5月'!$C$4:$C$10000,$B198,'5月'!$L$4:$L$10000)</f>
        <v>0</v>
      </c>
      <c r="U198" s="81">
        <f>SUMIF('6月'!$C$4:$C$10000,$B198,'6月'!$J$4:$J$10000)</f>
        <v>0</v>
      </c>
      <c r="V198" s="79">
        <f>SUMPRODUCT((借支明细表!$F$3:$F$10000=$B198)*(借支明细表!$D$3:$D$10000=U$2)*借支明细表!$H$3:$H$10000)</f>
        <v>0</v>
      </c>
      <c r="W198" s="80">
        <f>SUMIF('6月'!$C$4:$C$10000,$B198,'6月'!$L$4:$L$10000)</f>
        <v>0</v>
      </c>
      <c r="X198" s="81">
        <f>SUMIF('7月'!$C$4:$C$10000,$B198,'7月'!$J$4:$J$10000)</f>
        <v>0</v>
      </c>
      <c r="Y198" s="79">
        <f>SUMPRODUCT((借支明细表!$F$3:$F$10000=$B198)*(借支明细表!$D$3:$D$10000=X$2)*借支明细表!$H$3:$H$10000)</f>
        <v>0</v>
      </c>
      <c r="Z198" s="80">
        <f>SUMIF('7月'!$C$4:$C$10000,$B198,'7月'!$L$4:$L$10000)</f>
        <v>0</v>
      </c>
      <c r="AA198" s="81">
        <f>SUMIF('8月'!$C$4:$C$10000,$B198,'8月'!$J$4:$J$10000)</f>
        <v>0</v>
      </c>
      <c r="AB198" s="79">
        <f>SUMPRODUCT((借支明细表!$F$3:$F$10000=$B198)*(借支明细表!$D$3:$D$10000=AA$2)*借支明细表!$H$3:$H$10000)</f>
        <v>0</v>
      </c>
      <c r="AC198" s="80">
        <f>SUMIF('8月'!$C$4:$C$10000,$B198,'8月'!$L$4:$L$10000)</f>
        <v>0</v>
      </c>
      <c r="AD198" s="81">
        <f>SUMIF('9月'!$C$4:$C$10000,$B198,'9月'!$J$4:$J$10000)</f>
        <v>0</v>
      </c>
      <c r="AE198" s="79">
        <f>SUMPRODUCT((借支明细表!$F$3:$F$10000=$B198)*(借支明细表!$D$3:$D$10000=AD$2)*借支明细表!$H$3:$H$10000)</f>
        <v>0</v>
      </c>
      <c r="AF198" s="80">
        <f>SUMIF('9月'!$C$4:$C$10000,$B198,'9月'!$L$4:$L$10000)</f>
        <v>0</v>
      </c>
      <c r="AG198" s="81">
        <f>SUMIF('10月'!$C$4:$C$10000,$B198,'10月'!$J$4:$J$10000)</f>
        <v>0</v>
      </c>
      <c r="AH198" s="79">
        <f>SUMPRODUCT((借支明细表!$F$3:$F$10000=$B198)*(借支明细表!$D$3:$D$10000=AG$2)*借支明细表!$H$3:$H$10000)</f>
        <v>0</v>
      </c>
      <c r="AI198" s="80">
        <f>SUMIF('10月'!$C$4:$C$10000,$B198,'10月'!$L$4:$L$10000)</f>
        <v>0</v>
      </c>
      <c r="AJ198" s="81">
        <f>SUMIF('11月'!$C$4:$C$10000,$B198,'11月'!$J$4:$J$10000)</f>
        <v>0</v>
      </c>
      <c r="AK198" s="79">
        <f>SUMPRODUCT((借支明细表!$F$3:$F$10000=$B198)*(借支明细表!$D$3:$D$10000=AJ$2)*借支明细表!$H$3:$H$10000)</f>
        <v>0</v>
      </c>
      <c r="AL198" s="80">
        <f>SUMIF('11月'!$C$4:$C$10000,$B198,'11月'!$L$4:$L$10000)</f>
        <v>0</v>
      </c>
      <c r="AM198" s="81">
        <f>SUMIF('12月'!$C$4:$C$10000,$B198,'12月'!$J$4:$J$10000)</f>
        <v>0</v>
      </c>
      <c r="AN198" s="79">
        <f>SUMPRODUCT((借支明细表!$F$3:$F$10000=$B198)*(借支明细表!$D$3:$D$10000=AM$2)*借支明细表!$H$3:$H$10000)</f>
        <v>0</v>
      </c>
      <c r="AO198" s="80">
        <f>SUMIF('12月'!$C$4:$C$10000,$B198,'12月'!$L$4:$L$10000)</f>
        <v>0</v>
      </c>
    </row>
    <row r="199" customHeight="1" spans="1:41">
      <c r="A199" s="37"/>
      <c r="B199" s="76" t="str">
        <f>IF(员工信息表!B198="","",员工信息表!B198)</f>
        <v/>
      </c>
      <c r="C199" s="77">
        <f t="shared" si="9"/>
        <v>0</v>
      </c>
      <c r="D199" s="77">
        <f t="shared" si="10"/>
        <v>0</v>
      </c>
      <c r="E199" s="77">
        <f t="shared" si="11"/>
        <v>0</v>
      </c>
      <c r="F199" s="81">
        <f>SUMIF('1月'!$C$4:$C$10000,$B199,'1月'!$J$4:$J$10000)</f>
        <v>0</v>
      </c>
      <c r="G199" s="79">
        <f>SUMPRODUCT((借支明细表!$F$3:$F$10000=$B199)*(借支明细表!$D$3:$D$10000=F$2)*借支明细表!$H$3:$H$10000)</f>
        <v>0</v>
      </c>
      <c r="H199" s="80">
        <f>SUMIF('1月'!$C$4:$C$10000,$B199,'1月'!$L$4:$L$10000)</f>
        <v>0</v>
      </c>
      <c r="I199" s="81">
        <f>SUMIF('2月'!$C$4:$C$10000,$B199,'2月'!$J$4:$J$10000)</f>
        <v>0</v>
      </c>
      <c r="J199" s="79">
        <f>SUMPRODUCT((借支明细表!$F$3:$F$10000=$B199)*(借支明细表!$D$3:$D$10000=I$2)*借支明细表!$H$3:$H$10000)</f>
        <v>0</v>
      </c>
      <c r="K199" s="80">
        <f>SUMIF('2月'!$C$4:$C$10000,$B199,'2月'!$L$4:$L$10000)</f>
        <v>0</v>
      </c>
      <c r="L199" s="81">
        <f>SUMIF('3月'!$C$4:$C$10000,$B199,'3月'!$J$4:$J$10000)</f>
        <v>0</v>
      </c>
      <c r="M199" s="79">
        <f>SUMPRODUCT((借支明细表!$F$3:$F$10000=$B199)*(借支明细表!$D$3:$D$10000=L$2)*借支明细表!$H$3:$H$10000)</f>
        <v>0</v>
      </c>
      <c r="N199" s="80">
        <f>SUMIF('3月'!$C$4:$C$10000,$B199,'3月'!$L$4:$L$10000)</f>
        <v>0</v>
      </c>
      <c r="O199" s="81">
        <f>SUMIF('4月'!$C$4:$C$10000,$B199,'4月'!$J$4:$J$10000)</f>
        <v>0</v>
      </c>
      <c r="P199" s="79">
        <f>SUMPRODUCT((借支明细表!$F$3:$F$10000=$B199)*(借支明细表!$D$3:$D$10000=O$2)*借支明细表!$H$3:$H$10000)</f>
        <v>0</v>
      </c>
      <c r="Q199" s="80">
        <f>SUMIF('4月'!$C$4:$C$10000,$B199,'4月'!$L$4:$L$10000)</f>
        <v>0</v>
      </c>
      <c r="R199" s="81">
        <f>SUMIF('5月'!$C$4:$C$10000,$B199,'5月'!$J$4:$J$10000)</f>
        <v>0</v>
      </c>
      <c r="S199" s="79">
        <f>SUMPRODUCT((借支明细表!$F$3:$F$10000=$B199)*(借支明细表!$D$3:$D$10000=R$2)*借支明细表!$H$3:$H$10000)</f>
        <v>0</v>
      </c>
      <c r="T199" s="80">
        <f>SUMIF('5月'!$C$4:$C$10000,$B199,'5月'!$L$4:$L$10000)</f>
        <v>0</v>
      </c>
      <c r="U199" s="81">
        <f>SUMIF('6月'!$C$4:$C$10000,$B199,'6月'!$J$4:$J$10000)</f>
        <v>0</v>
      </c>
      <c r="V199" s="79">
        <f>SUMPRODUCT((借支明细表!$F$3:$F$10000=$B199)*(借支明细表!$D$3:$D$10000=U$2)*借支明细表!$H$3:$H$10000)</f>
        <v>0</v>
      </c>
      <c r="W199" s="80">
        <f>SUMIF('6月'!$C$4:$C$10000,$B199,'6月'!$L$4:$L$10000)</f>
        <v>0</v>
      </c>
      <c r="X199" s="81">
        <f>SUMIF('7月'!$C$4:$C$10000,$B199,'7月'!$J$4:$J$10000)</f>
        <v>0</v>
      </c>
      <c r="Y199" s="79">
        <f>SUMPRODUCT((借支明细表!$F$3:$F$10000=$B199)*(借支明细表!$D$3:$D$10000=X$2)*借支明细表!$H$3:$H$10000)</f>
        <v>0</v>
      </c>
      <c r="Z199" s="80">
        <f>SUMIF('7月'!$C$4:$C$10000,$B199,'7月'!$L$4:$L$10000)</f>
        <v>0</v>
      </c>
      <c r="AA199" s="81">
        <f>SUMIF('8月'!$C$4:$C$10000,$B199,'8月'!$J$4:$J$10000)</f>
        <v>0</v>
      </c>
      <c r="AB199" s="79">
        <f>SUMPRODUCT((借支明细表!$F$3:$F$10000=$B199)*(借支明细表!$D$3:$D$10000=AA$2)*借支明细表!$H$3:$H$10000)</f>
        <v>0</v>
      </c>
      <c r="AC199" s="80">
        <f>SUMIF('8月'!$C$4:$C$10000,$B199,'8月'!$L$4:$L$10000)</f>
        <v>0</v>
      </c>
      <c r="AD199" s="81">
        <f>SUMIF('9月'!$C$4:$C$10000,$B199,'9月'!$J$4:$J$10000)</f>
        <v>0</v>
      </c>
      <c r="AE199" s="79">
        <f>SUMPRODUCT((借支明细表!$F$3:$F$10000=$B199)*(借支明细表!$D$3:$D$10000=AD$2)*借支明细表!$H$3:$H$10000)</f>
        <v>0</v>
      </c>
      <c r="AF199" s="80">
        <f>SUMIF('9月'!$C$4:$C$10000,$B199,'9月'!$L$4:$L$10000)</f>
        <v>0</v>
      </c>
      <c r="AG199" s="81">
        <f>SUMIF('10月'!$C$4:$C$10000,$B199,'10月'!$J$4:$J$10000)</f>
        <v>0</v>
      </c>
      <c r="AH199" s="79">
        <f>SUMPRODUCT((借支明细表!$F$3:$F$10000=$B199)*(借支明细表!$D$3:$D$10000=AG$2)*借支明细表!$H$3:$H$10000)</f>
        <v>0</v>
      </c>
      <c r="AI199" s="80">
        <f>SUMIF('10月'!$C$4:$C$10000,$B199,'10月'!$L$4:$L$10000)</f>
        <v>0</v>
      </c>
      <c r="AJ199" s="81">
        <f>SUMIF('11月'!$C$4:$C$10000,$B199,'11月'!$J$4:$J$10000)</f>
        <v>0</v>
      </c>
      <c r="AK199" s="79">
        <f>SUMPRODUCT((借支明细表!$F$3:$F$10000=$B199)*(借支明细表!$D$3:$D$10000=AJ$2)*借支明细表!$H$3:$H$10000)</f>
        <v>0</v>
      </c>
      <c r="AL199" s="80">
        <f>SUMIF('11月'!$C$4:$C$10000,$B199,'11月'!$L$4:$L$10000)</f>
        <v>0</v>
      </c>
      <c r="AM199" s="81">
        <f>SUMIF('12月'!$C$4:$C$10000,$B199,'12月'!$J$4:$J$10000)</f>
        <v>0</v>
      </c>
      <c r="AN199" s="79">
        <f>SUMPRODUCT((借支明细表!$F$3:$F$10000=$B199)*(借支明细表!$D$3:$D$10000=AM$2)*借支明细表!$H$3:$H$10000)</f>
        <v>0</v>
      </c>
      <c r="AO199" s="80">
        <f>SUMIF('12月'!$C$4:$C$10000,$B199,'12月'!$L$4:$L$10000)</f>
        <v>0</v>
      </c>
    </row>
    <row r="200" customHeight="1" spans="1:41">
      <c r="A200" s="37"/>
      <c r="B200" s="76" t="str">
        <f>IF(员工信息表!B199="","",员工信息表!B199)</f>
        <v/>
      </c>
      <c r="C200" s="77">
        <f t="shared" si="9"/>
        <v>0</v>
      </c>
      <c r="D200" s="77">
        <f t="shared" si="10"/>
        <v>0</v>
      </c>
      <c r="E200" s="77">
        <f t="shared" si="11"/>
        <v>0</v>
      </c>
      <c r="F200" s="81">
        <f>SUMIF('1月'!$C$4:$C$10000,$B200,'1月'!$J$4:$J$10000)</f>
        <v>0</v>
      </c>
      <c r="G200" s="79">
        <f>SUMPRODUCT((借支明细表!$F$3:$F$10000=$B200)*(借支明细表!$D$3:$D$10000=F$2)*借支明细表!$H$3:$H$10000)</f>
        <v>0</v>
      </c>
      <c r="H200" s="80">
        <f>SUMIF('1月'!$C$4:$C$10000,$B200,'1月'!$L$4:$L$10000)</f>
        <v>0</v>
      </c>
      <c r="I200" s="81">
        <f>SUMIF('2月'!$C$4:$C$10000,$B200,'2月'!$J$4:$J$10000)</f>
        <v>0</v>
      </c>
      <c r="J200" s="79">
        <f>SUMPRODUCT((借支明细表!$F$3:$F$10000=$B200)*(借支明细表!$D$3:$D$10000=I$2)*借支明细表!$H$3:$H$10000)</f>
        <v>0</v>
      </c>
      <c r="K200" s="80">
        <f>SUMIF('2月'!$C$4:$C$10000,$B200,'2月'!$L$4:$L$10000)</f>
        <v>0</v>
      </c>
      <c r="L200" s="81">
        <f>SUMIF('3月'!$C$4:$C$10000,$B200,'3月'!$J$4:$J$10000)</f>
        <v>0</v>
      </c>
      <c r="M200" s="79">
        <f>SUMPRODUCT((借支明细表!$F$3:$F$10000=$B200)*(借支明细表!$D$3:$D$10000=L$2)*借支明细表!$H$3:$H$10000)</f>
        <v>0</v>
      </c>
      <c r="N200" s="80">
        <f>SUMIF('3月'!$C$4:$C$10000,$B200,'3月'!$L$4:$L$10000)</f>
        <v>0</v>
      </c>
      <c r="O200" s="81">
        <f>SUMIF('4月'!$C$4:$C$10000,$B200,'4月'!$J$4:$J$10000)</f>
        <v>0</v>
      </c>
      <c r="P200" s="79">
        <f>SUMPRODUCT((借支明细表!$F$3:$F$10000=$B200)*(借支明细表!$D$3:$D$10000=O$2)*借支明细表!$H$3:$H$10000)</f>
        <v>0</v>
      </c>
      <c r="Q200" s="80">
        <f>SUMIF('4月'!$C$4:$C$10000,$B200,'4月'!$L$4:$L$10000)</f>
        <v>0</v>
      </c>
      <c r="R200" s="81">
        <f>SUMIF('5月'!$C$4:$C$10000,$B200,'5月'!$J$4:$J$10000)</f>
        <v>0</v>
      </c>
      <c r="S200" s="79">
        <f>SUMPRODUCT((借支明细表!$F$3:$F$10000=$B200)*(借支明细表!$D$3:$D$10000=R$2)*借支明细表!$H$3:$H$10000)</f>
        <v>0</v>
      </c>
      <c r="T200" s="80">
        <f>SUMIF('5月'!$C$4:$C$10000,$B200,'5月'!$L$4:$L$10000)</f>
        <v>0</v>
      </c>
      <c r="U200" s="81">
        <f>SUMIF('6月'!$C$4:$C$10000,$B200,'6月'!$J$4:$J$10000)</f>
        <v>0</v>
      </c>
      <c r="V200" s="79">
        <f>SUMPRODUCT((借支明细表!$F$3:$F$10000=$B200)*(借支明细表!$D$3:$D$10000=U$2)*借支明细表!$H$3:$H$10000)</f>
        <v>0</v>
      </c>
      <c r="W200" s="80">
        <f>SUMIF('6月'!$C$4:$C$10000,$B200,'6月'!$L$4:$L$10000)</f>
        <v>0</v>
      </c>
      <c r="X200" s="81">
        <f>SUMIF('7月'!$C$4:$C$10000,$B200,'7月'!$J$4:$J$10000)</f>
        <v>0</v>
      </c>
      <c r="Y200" s="79">
        <f>SUMPRODUCT((借支明细表!$F$3:$F$10000=$B200)*(借支明细表!$D$3:$D$10000=X$2)*借支明细表!$H$3:$H$10000)</f>
        <v>0</v>
      </c>
      <c r="Z200" s="80">
        <f>SUMIF('7月'!$C$4:$C$10000,$B200,'7月'!$L$4:$L$10000)</f>
        <v>0</v>
      </c>
      <c r="AA200" s="81">
        <f>SUMIF('8月'!$C$4:$C$10000,$B200,'8月'!$J$4:$J$10000)</f>
        <v>0</v>
      </c>
      <c r="AB200" s="79">
        <f>SUMPRODUCT((借支明细表!$F$3:$F$10000=$B200)*(借支明细表!$D$3:$D$10000=AA$2)*借支明细表!$H$3:$H$10000)</f>
        <v>0</v>
      </c>
      <c r="AC200" s="80">
        <f>SUMIF('8月'!$C$4:$C$10000,$B200,'8月'!$L$4:$L$10000)</f>
        <v>0</v>
      </c>
      <c r="AD200" s="81">
        <f>SUMIF('9月'!$C$4:$C$10000,$B200,'9月'!$J$4:$J$10000)</f>
        <v>0</v>
      </c>
      <c r="AE200" s="79">
        <f>SUMPRODUCT((借支明细表!$F$3:$F$10000=$B200)*(借支明细表!$D$3:$D$10000=AD$2)*借支明细表!$H$3:$H$10000)</f>
        <v>0</v>
      </c>
      <c r="AF200" s="80">
        <f>SUMIF('9月'!$C$4:$C$10000,$B200,'9月'!$L$4:$L$10000)</f>
        <v>0</v>
      </c>
      <c r="AG200" s="81">
        <f>SUMIF('10月'!$C$4:$C$10000,$B200,'10月'!$J$4:$J$10000)</f>
        <v>0</v>
      </c>
      <c r="AH200" s="79">
        <f>SUMPRODUCT((借支明细表!$F$3:$F$10000=$B200)*(借支明细表!$D$3:$D$10000=AG$2)*借支明细表!$H$3:$H$10000)</f>
        <v>0</v>
      </c>
      <c r="AI200" s="80">
        <f>SUMIF('10月'!$C$4:$C$10000,$B200,'10月'!$L$4:$L$10000)</f>
        <v>0</v>
      </c>
      <c r="AJ200" s="81">
        <f>SUMIF('11月'!$C$4:$C$10000,$B200,'11月'!$J$4:$J$10000)</f>
        <v>0</v>
      </c>
      <c r="AK200" s="79">
        <f>SUMPRODUCT((借支明细表!$F$3:$F$10000=$B200)*(借支明细表!$D$3:$D$10000=AJ$2)*借支明细表!$H$3:$H$10000)</f>
        <v>0</v>
      </c>
      <c r="AL200" s="80">
        <f>SUMIF('11月'!$C$4:$C$10000,$B200,'11月'!$L$4:$L$10000)</f>
        <v>0</v>
      </c>
      <c r="AM200" s="81">
        <f>SUMIF('12月'!$C$4:$C$10000,$B200,'12月'!$J$4:$J$10000)</f>
        <v>0</v>
      </c>
      <c r="AN200" s="79">
        <f>SUMPRODUCT((借支明细表!$F$3:$F$10000=$B200)*(借支明细表!$D$3:$D$10000=AM$2)*借支明细表!$H$3:$H$10000)</f>
        <v>0</v>
      </c>
      <c r="AO200" s="80">
        <f>SUMIF('12月'!$C$4:$C$10000,$B200,'12月'!$L$4:$L$10000)</f>
        <v>0</v>
      </c>
    </row>
    <row r="201" customHeight="1" spans="1:41">
      <c r="A201" s="37"/>
      <c r="B201" s="76" t="str">
        <f>IF(员工信息表!B200="","",员工信息表!B200)</f>
        <v/>
      </c>
      <c r="C201" s="77">
        <f t="shared" si="9"/>
        <v>0</v>
      </c>
      <c r="D201" s="77">
        <f t="shared" si="10"/>
        <v>0</v>
      </c>
      <c r="E201" s="77">
        <f t="shared" si="11"/>
        <v>0</v>
      </c>
      <c r="F201" s="81">
        <f>SUMIF('1月'!$C$4:$C$10000,$B201,'1月'!$J$4:$J$10000)</f>
        <v>0</v>
      </c>
      <c r="G201" s="79">
        <f>SUMPRODUCT((借支明细表!$F$3:$F$10000=$B201)*(借支明细表!$D$3:$D$10000=F$2)*借支明细表!$H$3:$H$10000)</f>
        <v>0</v>
      </c>
      <c r="H201" s="80">
        <f>SUMIF('1月'!$C$4:$C$10000,$B201,'1月'!$L$4:$L$10000)</f>
        <v>0</v>
      </c>
      <c r="I201" s="81">
        <f>SUMIF('2月'!$C$4:$C$10000,$B201,'2月'!$J$4:$J$10000)</f>
        <v>0</v>
      </c>
      <c r="J201" s="79">
        <f>SUMPRODUCT((借支明细表!$F$3:$F$10000=$B201)*(借支明细表!$D$3:$D$10000=I$2)*借支明细表!$H$3:$H$10000)</f>
        <v>0</v>
      </c>
      <c r="K201" s="80">
        <f>SUMIF('2月'!$C$4:$C$10000,$B201,'2月'!$L$4:$L$10000)</f>
        <v>0</v>
      </c>
      <c r="L201" s="81">
        <f>SUMIF('3月'!$C$4:$C$10000,$B201,'3月'!$J$4:$J$10000)</f>
        <v>0</v>
      </c>
      <c r="M201" s="79">
        <f>SUMPRODUCT((借支明细表!$F$3:$F$10000=$B201)*(借支明细表!$D$3:$D$10000=L$2)*借支明细表!$H$3:$H$10000)</f>
        <v>0</v>
      </c>
      <c r="N201" s="80">
        <f>SUMIF('3月'!$C$4:$C$10000,$B201,'3月'!$L$4:$L$10000)</f>
        <v>0</v>
      </c>
      <c r="O201" s="81">
        <f>SUMIF('4月'!$C$4:$C$10000,$B201,'4月'!$J$4:$J$10000)</f>
        <v>0</v>
      </c>
      <c r="P201" s="79">
        <f>SUMPRODUCT((借支明细表!$F$3:$F$10000=$B201)*(借支明细表!$D$3:$D$10000=O$2)*借支明细表!$H$3:$H$10000)</f>
        <v>0</v>
      </c>
      <c r="Q201" s="80">
        <f>SUMIF('4月'!$C$4:$C$10000,$B201,'4月'!$L$4:$L$10000)</f>
        <v>0</v>
      </c>
      <c r="R201" s="81">
        <f>SUMIF('5月'!$C$4:$C$10000,$B201,'5月'!$J$4:$J$10000)</f>
        <v>0</v>
      </c>
      <c r="S201" s="79">
        <f>SUMPRODUCT((借支明细表!$F$3:$F$10000=$B201)*(借支明细表!$D$3:$D$10000=R$2)*借支明细表!$H$3:$H$10000)</f>
        <v>0</v>
      </c>
      <c r="T201" s="80">
        <f>SUMIF('5月'!$C$4:$C$10000,$B201,'5月'!$L$4:$L$10000)</f>
        <v>0</v>
      </c>
      <c r="U201" s="81">
        <f>SUMIF('6月'!$C$4:$C$10000,$B201,'6月'!$J$4:$J$10000)</f>
        <v>0</v>
      </c>
      <c r="V201" s="79">
        <f>SUMPRODUCT((借支明细表!$F$3:$F$10000=$B201)*(借支明细表!$D$3:$D$10000=U$2)*借支明细表!$H$3:$H$10000)</f>
        <v>0</v>
      </c>
      <c r="W201" s="80">
        <f>SUMIF('6月'!$C$4:$C$10000,$B201,'6月'!$L$4:$L$10000)</f>
        <v>0</v>
      </c>
      <c r="X201" s="81">
        <f>SUMIF('7月'!$C$4:$C$10000,$B201,'7月'!$J$4:$J$10000)</f>
        <v>0</v>
      </c>
      <c r="Y201" s="79">
        <f>SUMPRODUCT((借支明细表!$F$3:$F$10000=$B201)*(借支明细表!$D$3:$D$10000=X$2)*借支明细表!$H$3:$H$10000)</f>
        <v>0</v>
      </c>
      <c r="Z201" s="80">
        <f>SUMIF('7月'!$C$4:$C$10000,$B201,'7月'!$L$4:$L$10000)</f>
        <v>0</v>
      </c>
      <c r="AA201" s="81">
        <f>SUMIF('8月'!$C$4:$C$10000,$B201,'8月'!$J$4:$J$10000)</f>
        <v>0</v>
      </c>
      <c r="AB201" s="79">
        <f>SUMPRODUCT((借支明细表!$F$3:$F$10000=$B201)*(借支明细表!$D$3:$D$10000=AA$2)*借支明细表!$H$3:$H$10000)</f>
        <v>0</v>
      </c>
      <c r="AC201" s="80">
        <f>SUMIF('8月'!$C$4:$C$10000,$B201,'8月'!$L$4:$L$10000)</f>
        <v>0</v>
      </c>
      <c r="AD201" s="81">
        <f>SUMIF('9月'!$C$4:$C$10000,$B201,'9月'!$J$4:$J$10000)</f>
        <v>0</v>
      </c>
      <c r="AE201" s="79">
        <f>SUMPRODUCT((借支明细表!$F$3:$F$10000=$B201)*(借支明细表!$D$3:$D$10000=AD$2)*借支明细表!$H$3:$H$10000)</f>
        <v>0</v>
      </c>
      <c r="AF201" s="80">
        <f>SUMIF('9月'!$C$4:$C$10000,$B201,'9月'!$L$4:$L$10000)</f>
        <v>0</v>
      </c>
      <c r="AG201" s="81">
        <f>SUMIF('10月'!$C$4:$C$10000,$B201,'10月'!$J$4:$J$10000)</f>
        <v>0</v>
      </c>
      <c r="AH201" s="79">
        <f>SUMPRODUCT((借支明细表!$F$3:$F$10000=$B201)*(借支明细表!$D$3:$D$10000=AG$2)*借支明细表!$H$3:$H$10000)</f>
        <v>0</v>
      </c>
      <c r="AI201" s="80">
        <f>SUMIF('10月'!$C$4:$C$10000,$B201,'10月'!$L$4:$L$10000)</f>
        <v>0</v>
      </c>
      <c r="AJ201" s="81">
        <f>SUMIF('11月'!$C$4:$C$10000,$B201,'11月'!$J$4:$J$10000)</f>
        <v>0</v>
      </c>
      <c r="AK201" s="79">
        <f>SUMPRODUCT((借支明细表!$F$3:$F$10000=$B201)*(借支明细表!$D$3:$D$10000=AJ$2)*借支明细表!$H$3:$H$10000)</f>
        <v>0</v>
      </c>
      <c r="AL201" s="80">
        <f>SUMIF('11月'!$C$4:$C$10000,$B201,'11月'!$L$4:$L$10000)</f>
        <v>0</v>
      </c>
      <c r="AM201" s="81">
        <f>SUMIF('12月'!$C$4:$C$10000,$B201,'12月'!$J$4:$J$10000)</f>
        <v>0</v>
      </c>
      <c r="AN201" s="79">
        <f>SUMPRODUCT((借支明细表!$F$3:$F$10000=$B201)*(借支明细表!$D$3:$D$10000=AM$2)*借支明细表!$H$3:$H$10000)</f>
        <v>0</v>
      </c>
      <c r="AO201" s="80">
        <f>SUMIF('12月'!$C$4:$C$10000,$B201,'12月'!$L$4:$L$10000)</f>
        <v>0</v>
      </c>
    </row>
    <row r="202" customHeight="1" spans="1:41">
      <c r="A202" s="37"/>
      <c r="B202" s="76" t="str">
        <f>IF(员工信息表!B201="","",员工信息表!B201)</f>
        <v/>
      </c>
      <c r="C202" s="77">
        <f t="shared" si="9"/>
        <v>0</v>
      </c>
      <c r="D202" s="77">
        <f t="shared" si="10"/>
        <v>0</v>
      </c>
      <c r="E202" s="77">
        <f t="shared" si="11"/>
        <v>0</v>
      </c>
      <c r="F202" s="81">
        <f>SUMIF('1月'!$C$4:$C$10000,$B202,'1月'!$J$4:$J$10000)</f>
        <v>0</v>
      </c>
      <c r="G202" s="79">
        <f>SUMPRODUCT((借支明细表!$F$3:$F$10000=$B202)*(借支明细表!$D$3:$D$10000=F$2)*借支明细表!$H$3:$H$10000)</f>
        <v>0</v>
      </c>
      <c r="H202" s="80">
        <f>SUMIF('1月'!$C$4:$C$10000,$B202,'1月'!$L$4:$L$10000)</f>
        <v>0</v>
      </c>
      <c r="I202" s="81">
        <f>SUMIF('2月'!$C$4:$C$10000,$B202,'2月'!$J$4:$J$10000)</f>
        <v>0</v>
      </c>
      <c r="J202" s="79">
        <f>SUMPRODUCT((借支明细表!$F$3:$F$10000=$B202)*(借支明细表!$D$3:$D$10000=I$2)*借支明细表!$H$3:$H$10000)</f>
        <v>0</v>
      </c>
      <c r="K202" s="80">
        <f>SUMIF('2月'!$C$4:$C$10000,$B202,'2月'!$L$4:$L$10000)</f>
        <v>0</v>
      </c>
      <c r="L202" s="81">
        <f>SUMIF('3月'!$C$4:$C$10000,$B202,'3月'!$J$4:$J$10000)</f>
        <v>0</v>
      </c>
      <c r="M202" s="79">
        <f>SUMPRODUCT((借支明细表!$F$3:$F$10000=$B202)*(借支明细表!$D$3:$D$10000=L$2)*借支明细表!$H$3:$H$10000)</f>
        <v>0</v>
      </c>
      <c r="N202" s="80">
        <f>SUMIF('3月'!$C$4:$C$10000,$B202,'3月'!$L$4:$L$10000)</f>
        <v>0</v>
      </c>
      <c r="O202" s="81">
        <f>SUMIF('4月'!$C$4:$C$10000,$B202,'4月'!$J$4:$J$10000)</f>
        <v>0</v>
      </c>
      <c r="P202" s="79">
        <f>SUMPRODUCT((借支明细表!$F$3:$F$10000=$B202)*(借支明细表!$D$3:$D$10000=O$2)*借支明细表!$H$3:$H$10000)</f>
        <v>0</v>
      </c>
      <c r="Q202" s="80">
        <f>SUMIF('4月'!$C$4:$C$10000,$B202,'4月'!$L$4:$L$10000)</f>
        <v>0</v>
      </c>
      <c r="R202" s="81">
        <f>SUMIF('5月'!$C$4:$C$10000,$B202,'5月'!$J$4:$J$10000)</f>
        <v>0</v>
      </c>
      <c r="S202" s="79">
        <f>SUMPRODUCT((借支明细表!$F$3:$F$10000=$B202)*(借支明细表!$D$3:$D$10000=R$2)*借支明细表!$H$3:$H$10000)</f>
        <v>0</v>
      </c>
      <c r="T202" s="80">
        <f>SUMIF('5月'!$C$4:$C$10000,$B202,'5月'!$L$4:$L$10000)</f>
        <v>0</v>
      </c>
      <c r="U202" s="81">
        <f>SUMIF('6月'!$C$4:$C$10000,$B202,'6月'!$J$4:$J$10000)</f>
        <v>0</v>
      </c>
      <c r="V202" s="79">
        <f>SUMPRODUCT((借支明细表!$F$3:$F$10000=$B202)*(借支明细表!$D$3:$D$10000=U$2)*借支明细表!$H$3:$H$10000)</f>
        <v>0</v>
      </c>
      <c r="W202" s="80">
        <f>SUMIF('6月'!$C$4:$C$10000,$B202,'6月'!$L$4:$L$10000)</f>
        <v>0</v>
      </c>
      <c r="X202" s="81">
        <f>SUMIF('7月'!$C$4:$C$10000,$B202,'7月'!$J$4:$J$10000)</f>
        <v>0</v>
      </c>
      <c r="Y202" s="79">
        <f>SUMPRODUCT((借支明细表!$F$3:$F$10000=$B202)*(借支明细表!$D$3:$D$10000=X$2)*借支明细表!$H$3:$H$10000)</f>
        <v>0</v>
      </c>
      <c r="Z202" s="80">
        <f>SUMIF('7月'!$C$4:$C$10000,$B202,'7月'!$L$4:$L$10000)</f>
        <v>0</v>
      </c>
      <c r="AA202" s="81">
        <f>SUMIF('8月'!$C$4:$C$10000,$B202,'8月'!$J$4:$J$10000)</f>
        <v>0</v>
      </c>
      <c r="AB202" s="79">
        <f>SUMPRODUCT((借支明细表!$F$3:$F$10000=$B202)*(借支明细表!$D$3:$D$10000=AA$2)*借支明细表!$H$3:$H$10000)</f>
        <v>0</v>
      </c>
      <c r="AC202" s="80">
        <f>SUMIF('8月'!$C$4:$C$10000,$B202,'8月'!$L$4:$L$10000)</f>
        <v>0</v>
      </c>
      <c r="AD202" s="81">
        <f>SUMIF('9月'!$C$4:$C$10000,$B202,'9月'!$J$4:$J$10000)</f>
        <v>0</v>
      </c>
      <c r="AE202" s="79">
        <f>SUMPRODUCT((借支明细表!$F$3:$F$10000=$B202)*(借支明细表!$D$3:$D$10000=AD$2)*借支明细表!$H$3:$H$10000)</f>
        <v>0</v>
      </c>
      <c r="AF202" s="80">
        <f>SUMIF('9月'!$C$4:$C$10000,$B202,'9月'!$L$4:$L$10000)</f>
        <v>0</v>
      </c>
      <c r="AG202" s="81">
        <f>SUMIF('10月'!$C$4:$C$10000,$B202,'10月'!$J$4:$J$10000)</f>
        <v>0</v>
      </c>
      <c r="AH202" s="79">
        <f>SUMPRODUCT((借支明细表!$F$3:$F$10000=$B202)*(借支明细表!$D$3:$D$10000=AG$2)*借支明细表!$H$3:$H$10000)</f>
        <v>0</v>
      </c>
      <c r="AI202" s="80">
        <f>SUMIF('10月'!$C$4:$C$10000,$B202,'10月'!$L$4:$L$10000)</f>
        <v>0</v>
      </c>
      <c r="AJ202" s="81">
        <f>SUMIF('11月'!$C$4:$C$10000,$B202,'11月'!$J$4:$J$10000)</f>
        <v>0</v>
      </c>
      <c r="AK202" s="79">
        <f>SUMPRODUCT((借支明细表!$F$3:$F$10000=$B202)*(借支明细表!$D$3:$D$10000=AJ$2)*借支明细表!$H$3:$H$10000)</f>
        <v>0</v>
      </c>
      <c r="AL202" s="80">
        <f>SUMIF('11月'!$C$4:$C$10000,$B202,'11月'!$L$4:$L$10000)</f>
        <v>0</v>
      </c>
      <c r="AM202" s="81">
        <f>SUMIF('12月'!$C$4:$C$10000,$B202,'12月'!$J$4:$J$10000)</f>
        <v>0</v>
      </c>
      <c r="AN202" s="79">
        <f>SUMPRODUCT((借支明细表!$F$3:$F$10000=$B202)*(借支明细表!$D$3:$D$10000=AM$2)*借支明细表!$H$3:$H$10000)</f>
        <v>0</v>
      </c>
      <c r="AO202" s="80">
        <f>SUMIF('12月'!$C$4:$C$10000,$B202,'12月'!$L$4:$L$10000)</f>
        <v>0</v>
      </c>
    </row>
    <row r="203" customHeight="1" spans="1:41">
      <c r="A203" s="37"/>
      <c r="B203" s="76" t="str">
        <f>IF(员工信息表!B202="","",员工信息表!B202)</f>
        <v/>
      </c>
      <c r="C203" s="77">
        <f t="shared" si="9"/>
        <v>0</v>
      </c>
      <c r="D203" s="77">
        <f t="shared" si="10"/>
        <v>0</v>
      </c>
      <c r="E203" s="77">
        <f t="shared" si="11"/>
        <v>0</v>
      </c>
      <c r="F203" s="81">
        <f>SUMIF('1月'!$C$4:$C$10000,$B203,'1月'!$J$4:$J$10000)</f>
        <v>0</v>
      </c>
      <c r="G203" s="79">
        <f>SUMPRODUCT((借支明细表!$F$3:$F$10000=$B203)*(借支明细表!$D$3:$D$10000=F$2)*借支明细表!$H$3:$H$10000)</f>
        <v>0</v>
      </c>
      <c r="H203" s="80">
        <f>SUMIF('1月'!$C$4:$C$10000,$B203,'1月'!$L$4:$L$10000)</f>
        <v>0</v>
      </c>
      <c r="I203" s="81">
        <f>SUMIF('2月'!$C$4:$C$10000,$B203,'2月'!$J$4:$J$10000)</f>
        <v>0</v>
      </c>
      <c r="J203" s="79">
        <f>SUMPRODUCT((借支明细表!$F$3:$F$10000=$B203)*(借支明细表!$D$3:$D$10000=I$2)*借支明细表!$H$3:$H$10000)</f>
        <v>0</v>
      </c>
      <c r="K203" s="80">
        <f>SUMIF('2月'!$C$4:$C$10000,$B203,'2月'!$L$4:$L$10000)</f>
        <v>0</v>
      </c>
      <c r="L203" s="81">
        <f>SUMIF('3月'!$C$4:$C$10000,$B203,'3月'!$J$4:$J$10000)</f>
        <v>0</v>
      </c>
      <c r="M203" s="79">
        <f>SUMPRODUCT((借支明细表!$F$3:$F$10000=$B203)*(借支明细表!$D$3:$D$10000=L$2)*借支明细表!$H$3:$H$10000)</f>
        <v>0</v>
      </c>
      <c r="N203" s="80">
        <f>SUMIF('3月'!$C$4:$C$10000,$B203,'3月'!$L$4:$L$10000)</f>
        <v>0</v>
      </c>
      <c r="O203" s="81">
        <f>SUMIF('4月'!$C$4:$C$10000,$B203,'4月'!$J$4:$J$10000)</f>
        <v>0</v>
      </c>
      <c r="P203" s="79">
        <f>SUMPRODUCT((借支明细表!$F$3:$F$10000=$B203)*(借支明细表!$D$3:$D$10000=O$2)*借支明细表!$H$3:$H$10000)</f>
        <v>0</v>
      </c>
      <c r="Q203" s="80">
        <f>SUMIF('4月'!$C$4:$C$10000,$B203,'4月'!$L$4:$L$10000)</f>
        <v>0</v>
      </c>
      <c r="R203" s="81">
        <f>SUMIF('5月'!$C$4:$C$10000,$B203,'5月'!$J$4:$J$10000)</f>
        <v>0</v>
      </c>
      <c r="S203" s="79">
        <f>SUMPRODUCT((借支明细表!$F$3:$F$10000=$B203)*(借支明细表!$D$3:$D$10000=R$2)*借支明细表!$H$3:$H$10000)</f>
        <v>0</v>
      </c>
      <c r="T203" s="80">
        <f>SUMIF('5月'!$C$4:$C$10000,$B203,'5月'!$L$4:$L$10000)</f>
        <v>0</v>
      </c>
      <c r="U203" s="81">
        <f>SUMIF('6月'!$C$4:$C$10000,$B203,'6月'!$J$4:$J$10000)</f>
        <v>0</v>
      </c>
      <c r="V203" s="79">
        <f>SUMPRODUCT((借支明细表!$F$3:$F$10000=$B203)*(借支明细表!$D$3:$D$10000=U$2)*借支明细表!$H$3:$H$10000)</f>
        <v>0</v>
      </c>
      <c r="W203" s="80">
        <f>SUMIF('6月'!$C$4:$C$10000,$B203,'6月'!$L$4:$L$10000)</f>
        <v>0</v>
      </c>
      <c r="X203" s="81">
        <f>SUMIF('7月'!$C$4:$C$10000,$B203,'7月'!$J$4:$J$10000)</f>
        <v>0</v>
      </c>
      <c r="Y203" s="79">
        <f>SUMPRODUCT((借支明细表!$F$3:$F$10000=$B203)*(借支明细表!$D$3:$D$10000=X$2)*借支明细表!$H$3:$H$10000)</f>
        <v>0</v>
      </c>
      <c r="Z203" s="80">
        <f>SUMIF('7月'!$C$4:$C$10000,$B203,'7月'!$L$4:$L$10000)</f>
        <v>0</v>
      </c>
      <c r="AA203" s="81">
        <f>SUMIF('8月'!$C$4:$C$10000,$B203,'8月'!$J$4:$J$10000)</f>
        <v>0</v>
      </c>
      <c r="AB203" s="79">
        <f>SUMPRODUCT((借支明细表!$F$3:$F$10000=$B203)*(借支明细表!$D$3:$D$10000=AA$2)*借支明细表!$H$3:$H$10000)</f>
        <v>0</v>
      </c>
      <c r="AC203" s="80">
        <f>SUMIF('8月'!$C$4:$C$10000,$B203,'8月'!$L$4:$L$10000)</f>
        <v>0</v>
      </c>
      <c r="AD203" s="81">
        <f>SUMIF('9月'!$C$4:$C$10000,$B203,'9月'!$J$4:$J$10000)</f>
        <v>0</v>
      </c>
      <c r="AE203" s="79">
        <f>SUMPRODUCT((借支明细表!$F$3:$F$10000=$B203)*(借支明细表!$D$3:$D$10000=AD$2)*借支明细表!$H$3:$H$10000)</f>
        <v>0</v>
      </c>
      <c r="AF203" s="80">
        <f>SUMIF('9月'!$C$4:$C$10000,$B203,'9月'!$L$4:$L$10000)</f>
        <v>0</v>
      </c>
      <c r="AG203" s="81">
        <f>SUMIF('10月'!$C$4:$C$10000,$B203,'10月'!$J$4:$J$10000)</f>
        <v>0</v>
      </c>
      <c r="AH203" s="79">
        <f>SUMPRODUCT((借支明细表!$F$3:$F$10000=$B203)*(借支明细表!$D$3:$D$10000=AG$2)*借支明细表!$H$3:$H$10000)</f>
        <v>0</v>
      </c>
      <c r="AI203" s="80">
        <f>SUMIF('10月'!$C$4:$C$10000,$B203,'10月'!$L$4:$L$10000)</f>
        <v>0</v>
      </c>
      <c r="AJ203" s="81">
        <f>SUMIF('11月'!$C$4:$C$10000,$B203,'11月'!$J$4:$J$10000)</f>
        <v>0</v>
      </c>
      <c r="AK203" s="79">
        <f>SUMPRODUCT((借支明细表!$F$3:$F$10000=$B203)*(借支明细表!$D$3:$D$10000=AJ$2)*借支明细表!$H$3:$H$10000)</f>
        <v>0</v>
      </c>
      <c r="AL203" s="80">
        <f>SUMIF('11月'!$C$4:$C$10000,$B203,'11月'!$L$4:$L$10000)</f>
        <v>0</v>
      </c>
      <c r="AM203" s="81">
        <f>SUMIF('12月'!$C$4:$C$10000,$B203,'12月'!$J$4:$J$10000)</f>
        <v>0</v>
      </c>
      <c r="AN203" s="79">
        <f>SUMPRODUCT((借支明细表!$F$3:$F$10000=$B203)*(借支明细表!$D$3:$D$10000=AM$2)*借支明细表!$H$3:$H$10000)</f>
        <v>0</v>
      </c>
      <c r="AO203" s="80">
        <f>SUMIF('12月'!$C$4:$C$10000,$B203,'12月'!$L$4:$L$10000)</f>
        <v>0</v>
      </c>
    </row>
    <row r="204" customHeight="1" spans="1:41">
      <c r="A204" s="37"/>
      <c r="B204" s="76" t="str">
        <f>IF(员工信息表!B203="","",员工信息表!B203)</f>
        <v/>
      </c>
      <c r="C204" s="77">
        <f t="shared" si="9"/>
        <v>0</v>
      </c>
      <c r="D204" s="77">
        <f t="shared" si="10"/>
        <v>0</v>
      </c>
      <c r="E204" s="77">
        <f t="shared" si="11"/>
        <v>0</v>
      </c>
      <c r="F204" s="81">
        <f>SUMIF('1月'!$C$4:$C$10000,$B204,'1月'!$J$4:$J$10000)</f>
        <v>0</v>
      </c>
      <c r="G204" s="79">
        <f>SUMPRODUCT((借支明细表!$F$3:$F$10000=$B204)*(借支明细表!$D$3:$D$10000=F$2)*借支明细表!$H$3:$H$10000)</f>
        <v>0</v>
      </c>
      <c r="H204" s="80">
        <f>SUMIF('1月'!$C$4:$C$10000,$B204,'1月'!$L$4:$L$10000)</f>
        <v>0</v>
      </c>
      <c r="I204" s="81">
        <f>SUMIF('2月'!$C$4:$C$10000,$B204,'2月'!$J$4:$J$10000)</f>
        <v>0</v>
      </c>
      <c r="J204" s="79">
        <f>SUMPRODUCT((借支明细表!$F$3:$F$10000=$B204)*(借支明细表!$D$3:$D$10000=I$2)*借支明细表!$H$3:$H$10000)</f>
        <v>0</v>
      </c>
      <c r="K204" s="80">
        <f>SUMIF('2月'!$C$4:$C$10000,$B204,'2月'!$L$4:$L$10000)</f>
        <v>0</v>
      </c>
      <c r="L204" s="81">
        <f>SUMIF('3月'!$C$4:$C$10000,$B204,'3月'!$J$4:$J$10000)</f>
        <v>0</v>
      </c>
      <c r="M204" s="79">
        <f>SUMPRODUCT((借支明细表!$F$3:$F$10000=$B204)*(借支明细表!$D$3:$D$10000=L$2)*借支明细表!$H$3:$H$10000)</f>
        <v>0</v>
      </c>
      <c r="N204" s="80">
        <f>SUMIF('3月'!$C$4:$C$10000,$B204,'3月'!$L$4:$L$10000)</f>
        <v>0</v>
      </c>
      <c r="O204" s="81">
        <f>SUMIF('4月'!$C$4:$C$10000,$B204,'4月'!$J$4:$J$10000)</f>
        <v>0</v>
      </c>
      <c r="P204" s="79">
        <f>SUMPRODUCT((借支明细表!$F$3:$F$10000=$B204)*(借支明细表!$D$3:$D$10000=O$2)*借支明细表!$H$3:$H$10000)</f>
        <v>0</v>
      </c>
      <c r="Q204" s="80">
        <f>SUMIF('4月'!$C$4:$C$10000,$B204,'4月'!$L$4:$L$10000)</f>
        <v>0</v>
      </c>
      <c r="R204" s="81">
        <f>SUMIF('5月'!$C$4:$C$10000,$B204,'5月'!$J$4:$J$10000)</f>
        <v>0</v>
      </c>
      <c r="S204" s="79">
        <f>SUMPRODUCT((借支明细表!$F$3:$F$10000=$B204)*(借支明细表!$D$3:$D$10000=R$2)*借支明细表!$H$3:$H$10000)</f>
        <v>0</v>
      </c>
      <c r="T204" s="80">
        <f>SUMIF('5月'!$C$4:$C$10000,$B204,'5月'!$L$4:$L$10000)</f>
        <v>0</v>
      </c>
      <c r="U204" s="81">
        <f>SUMIF('6月'!$C$4:$C$10000,$B204,'6月'!$J$4:$J$10000)</f>
        <v>0</v>
      </c>
      <c r="V204" s="79">
        <f>SUMPRODUCT((借支明细表!$F$3:$F$10000=$B204)*(借支明细表!$D$3:$D$10000=U$2)*借支明细表!$H$3:$H$10000)</f>
        <v>0</v>
      </c>
      <c r="W204" s="80">
        <f>SUMIF('6月'!$C$4:$C$10000,$B204,'6月'!$L$4:$L$10000)</f>
        <v>0</v>
      </c>
      <c r="X204" s="81">
        <f>SUMIF('7月'!$C$4:$C$10000,$B204,'7月'!$J$4:$J$10000)</f>
        <v>0</v>
      </c>
      <c r="Y204" s="79">
        <f>SUMPRODUCT((借支明细表!$F$3:$F$10000=$B204)*(借支明细表!$D$3:$D$10000=X$2)*借支明细表!$H$3:$H$10000)</f>
        <v>0</v>
      </c>
      <c r="Z204" s="80">
        <f>SUMIF('7月'!$C$4:$C$10000,$B204,'7月'!$L$4:$L$10000)</f>
        <v>0</v>
      </c>
      <c r="AA204" s="81">
        <f>SUMIF('8月'!$C$4:$C$10000,$B204,'8月'!$J$4:$J$10000)</f>
        <v>0</v>
      </c>
      <c r="AB204" s="79">
        <f>SUMPRODUCT((借支明细表!$F$3:$F$10000=$B204)*(借支明细表!$D$3:$D$10000=AA$2)*借支明细表!$H$3:$H$10000)</f>
        <v>0</v>
      </c>
      <c r="AC204" s="80">
        <f>SUMIF('8月'!$C$4:$C$10000,$B204,'8月'!$L$4:$L$10000)</f>
        <v>0</v>
      </c>
      <c r="AD204" s="81">
        <f>SUMIF('9月'!$C$4:$C$10000,$B204,'9月'!$J$4:$J$10000)</f>
        <v>0</v>
      </c>
      <c r="AE204" s="79">
        <f>SUMPRODUCT((借支明细表!$F$3:$F$10000=$B204)*(借支明细表!$D$3:$D$10000=AD$2)*借支明细表!$H$3:$H$10000)</f>
        <v>0</v>
      </c>
      <c r="AF204" s="80">
        <f>SUMIF('9月'!$C$4:$C$10000,$B204,'9月'!$L$4:$L$10000)</f>
        <v>0</v>
      </c>
      <c r="AG204" s="81">
        <f>SUMIF('10月'!$C$4:$C$10000,$B204,'10月'!$J$4:$J$10000)</f>
        <v>0</v>
      </c>
      <c r="AH204" s="79">
        <f>SUMPRODUCT((借支明细表!$F$3:$F$10000=$B204)*(借支明细表!$D$3:$D$10000=AG$2)*借支明细表!$H$3:$H$10000)</f>
        <v>0</v>
      </c>
      <c r="AI204" s="80">
        <f>SUMIF('10月'!$C$4:$C$10000,$B204,'10月'!$L$4:$L$10000)</f>
        <v>0</v>
      </c>
      <c r="AJ204" s="81">
        <f>SUMIF('11月'!$C$4:$C$10000,$B204,'11月'!$J$4:$J$10000)</f>
        <v>0</v>
      </c>
      <c r="AK204" s="79">
        <f>SUMPRODUCT((借支明细表!$F$3:$F$10000=$B204)*(借支明细表!$D$3:$D$10000=AJ$2)*借支明细表!$H$3:$H$10000)</f>
        <v>0</v>
      </c>
      <c r="AL204" s="80">
        <f>SUMIF('11月'!$C$4:$C$10000,$B204,'11月'!$L$4:$L$10000)</f>
        <v>0</v>
      </c>
      <c r="AM204" s="81">
        <f>SUMIF('12月'!$C$4:$C$10000,$B204,'12月'!$J$4:$J$10000)</f>
        <v>0</v>
      </c>
      <c r="AN204" s="79">
        <f>SUMPRODUCT((借支明细表!$F$3:$F$10000=$B204)*(借支明细表!$D$3:$D$10000=AM$2)*借支明细表!$H$3:$H$10000)</f>
        <v>0</v>
      </c>
      <c r="AO204" s="80">
        <f>SUMIF('12月'!$C$4:$C$10000,$B204,'12月'!$L$4:$L$10000)</f>
        <v>0</v>
      </c>
    </row>
    <row r="205" customHeight="1" spans="1:41">
      <c r="A205" s="37"/>
      <c r="B205" s="76" t="str">
        <f>IF(员工信息表!B204="","",员工信息表!B204)</f>
        <v/>
      </c>
      <c r="C205" s="77">
        <f t="shared" si="9"/>
        <v>0</v>
      </c>
      <c r="D205" s="77">
        <f t="shared" si="10"/>
        <v>0</v>
      </c>
      <c r="E205" s="77">
        <f t="shared" si="11"/>
        <v>0</v>
      </c>
      <c r="F205" s="81">
        <f>SUMIF('1月'!$C$4:$C$10000,$B205,'1月'!$J$4:$J$10000)</f>
        <v>0</v>
      </c>
      <c r="G205" s="79">
        <f>SUMPRODUCT((借支明细表!$F$3:$F$10000=$B205)*(借支明细表!$D$3:$D$10000=F$2)*借支明细表!$H$3:$H$10000)</f>
        <v>0</v>
      </c>
      <c r="H205" s="80">
        <f>SUMIF('1月'!$C$4:$C$10000,$B205,'1月'!$L$4:$L$10000)</f>
        <v>0</v>
      </c>
      <c r="I205" s="81">
        <f>SUMIF('2月'!$C$4:$C$10000,$B205,'2月'!$J$4:$J$10000)</f>
        <v>0</v>
      </c>
      <c r="J205" s="79">
        <f>SUMPRODUCT((借支明细表!$F$3:$F$10000=$B205)*(借支明细表!$D$3:$D$10000=I$2)*借支明细表!$H$3:$H$10000)</f>
        <v>0</v>
      </c>
      <c r="K205" s="80">
        <f>SUMIF('2月'!$C$4:$C$10000,$B205,'2月'!$L$4:$L$10000)</f>
        <v>0</v>
      </c>
      <c r="L205" s="81">
        <f>SUMIF('3月'!$C$4:$C$10000,$B205,'3月'!$J$4:$J$10000)</f>
        <v>0</v>
      </c>
      <c r="M205" s="79">
        <f>SUMPRODUCT((借支明细表!$F$3:$F$10000=$B205)*(借支明细表!$D$3:$D$10000=L$2)*借支明细表!$H$3:$H$10000)</f>
        <v>0</v>
      </c>
      <c r="N205" s="80">
        <f>SUMIF('3月'!$C$4:$C$10000,$B205,'3月'!$L$4:$L$10000)</f>
        <v>0</v>
      </c>
      <c r="O205" s="81">
        <f>SUMIF('4月'!$C$4:$C$10000,$B205,'4月'!$J$4:$J$10000)</f>
        <v>0</v>
      </c>
      <c r="P205" s="79">
        <f>SUMPRODUCT((借支明细表!$F$3:$F$10000=$B205)*(借支明细表!$D$3:$D$10000=O$2)*借支明细表!$H$3:$H$10000)</f>
        <v>0</v>
      </c>
      <c r="Q205" s="80">
        <f>SUMIF('4月'!$C$4:$C$10000,$B205,'4月'!$L$4:$L$10000)</f>
        <v>0</v>
      </c>
      <c r="R205" s="81">
        <f>SUMIF('5月'!$C$4:$C$10000,$B205,'5月'!$J$4:$J$10000)</f>
        <v>0</v>
      </c>
      <c r="S205" s="79">
        <f>SUMPRODUCT((借支明细表!$F$3:$F$10000=$B205)*(借支明细表!$D$3:$D$10000=R$2)*借支明细表!$H$3:$H$10000)</f>
        <v>0</v>
      </c>
      <c r="T205" s="80">
        <f>SUMIF('5月'!$C$4:$C$10000,$B205,'5月'!$L$4:$L$10000)</f>
        <v>0</v>
      </c>
      <c r="U205" s="81">
        <f>SUMIF('6月'!$C$4:$C$10000,$B205,'6月'!$J$4:$J$10000)</f>
        <v>0</v>
      </c>
      <c r="V205" s="79">
        <f>SUMPRODUCT((借支明细表!$F$3:$F$10000=$B205)*(借支明细表!$D$3:$D$10000=U$2)*借支明细表!$H$3:$H$10000)</f>
        <v>0</v>
      </c>
      <c r="W205" s="80">
        <f>SUMIF('6月'!$C$4:$C$10000,$B205,'6月'!$L$4:$L$10000)</f>
        <v>0</v>
      </c>
      <c r="X205" s="81">
        <f>SUMIF('7月'!$C$4:$C$10000,$B205,'7月'!$J$4:$J$10000)</f>
        <v>0</v>
      </c>
      <c r="Y205" s="79">
        <f>SUMPRODUCT((借支明细表!$F$3:$F$10000=$B205)*(借支明细表!$D$3:$D$10000=X$2)*借支明细表!$H$3:$H$10000)</f>
        <v>0</v>
      </c>
      <c r="Z205" s="80">
        <f>SUMIF('7月'!$C$4:$C$10000,$B205,'7月'!$L$4:$L$10000)</f>
        <v>0</v>
      </c>
      <c r="AA205" s="81">
        <f>SUMIF('8月'!$C$4:$C$10000,$B205,'8月'!$J$4:$J$10000)</f>
        <v>0</v>
      </c>
      <c r="AB205" s="79">
        <f>SUMPRODUCT((借支明细表!$F$3:$F$10000=$B205)*(借支明细表!$D$3:$D$10000=AA$2)*借支明细表!$H$3:$H$10000)</f>
        <v>0</v>
      </c>
      <c r="AC205" s="80">
        <f>SUMIF('8月'!$C$4:$C$10000,$B205,'8月'!$L$4:$L$10000)</f>
        <v>0</v>
      </c>
      <c r="AD205" s="81">
        <f>SUMIF('9月'!$C$4:$C$10000,$B205,'9月'!$J$4:$J$10000)</f>
        <v>0</v>
      </c>
      <c r="AE205" s="79">
        <f>SUMPRODUCT((借支明细表!$F$3:$F$10000=$B205)*(借支明细表!$D$3:$D$10000=AD$2)*借支明细表!$H$3:$H$10000)</f>
        <v>0</v>
      </c>
      <c r="AF205" s="80">
        <f>SUMIF('9月'!$C$4:$C$10000,$B205,'9月'!$L$4:$L$10000)</f>
        <v>0</v>
      </c>
      <c r="AG205" s="81">
        <f>SUMIF('10月'!$C$4:$C$10000,$B205,'10月'!$J$4:$J$10000)</f>
        <v>0</v>
      </c>
      <c r="AH205" s="79">
        <f>SUMPRODUCT((借支明细表!$F$3:$F$10000=$B205)*(借支明细表!$D$3:$D$10000=AG$2)*借支明细表!$H$3:$H$10000)</f>
        <v>0</v>
      </c>
      <c r="AI205" s="80">
        <f>SUMIF('10月'!$C$4:$C$10000,$B205,'10月'!$L$4:$L$10000)</f>
        <v>0</v>
      </c>
      <c r="AJ205" s="81">
        <f>SUMIF('11月'!$C$4:$C$10000,$B205,'11月'!$J$4:$J$10000)</f>
        <v>0</v>
      </c>
      <c r="AK205" s="79">
        <f>SUMPRODUCT((借支明细表!$F$3:$F$10000=$B205)*(借支明细表!$D$3:$D$10000=AJ$2)*借支明细表!$H$3:$H$10000)</f>
        <v>0</v>
      </c>
      <c r="AL205" s="80">
        <f>SUMIF('11月'!$C$4:$C$10000,$B205,'11月'!$L$4:$L$10000)</f>
        <v>0</v>
      </c>
      <c r="AM205" s="81">
        <f>SUMIF('12月'!$C$4:$C$10000,$B205,'12月'!$J$4:$J$10000)</f>
        <v>0</v>
      </c>
      <c r="AN205" s="79">
        <f>SUMPRODUCT((借支明细表!$F$3:$F$10000=$B205)*(借支明细表!$D$3:$D$10000=AM$2)*借支明细表!$H$3:$H$10000)</f>
        <v>0</v>
      </c>
      <c r="AO205" s="80">
        <f>SUMIF('12月'!$C$4:$C$10000,$B205,'12月'!$L$4:$L$10000)</f>
        <v>0</v>
      </c>
    </row>
    <row r="206" customHeight="1" spans="1:41">
      <c r="A206" s="37"/>
      <c r="B206" s="76" t="str">
        <f>IF(员工信息表!B205="","",员工信息表!B205)</f>
        <v/>
      </c>
      <c r="C206" s="77">
        <f t="shared" ref="C206:C269" si="12">F206+I206+L206+O206+R206+U206+X206+AA206+AD206+AG206+AJ206+AM206</f>
        <v>0</v>
      </c>
      <c r="D206" s="77">
        <f t="shared" ref="D206:D269" si="13">G206+J206+M206+P206+S206+V206+Y206+AB206+AE206+AH206+AK206+AN206</f>
        <v>0</v>
      </c>
      <c r="E206" s="77">
        <f t="shared" ref="E206:E269" si="14">C206-D206</f>
        <v>0</v>
      </c>
      <c r="F206" s="81">
        <f>SUMIF('1月'!$C$4:$C$10000,$B206,'1月'!$J$4:$J$10000)</f>
        <v>0</v>
      </c>
      <c r="G206" s="79">
        <f>SUMPRODUCT((借支明细表!$F$3:$F$10000=$B206)*(借支明细表!$D$3:$D$10000=F$2)*借支明细表!$H$3:$H$10000)</f>
        <v>0</v>
      </c>
      <c r="H206" s="80">
        <f>SUMIF('1月'!$C$4:$C$10000,$B206,'1月'!$L$4:$L$10000)</f>
        <v>0</v>
      </c>
      <c r="I206" s="81">
        <f>SUMIF('2月'!$C$4:$C$10000,$B206,'2月'!$J$4:$J$10000)</f>
        <v>0</v>
      </c>
      <c r="J206" s="79">
        <f>SUMPRODUCT((借支明细表!$F$3:$F$10000=$B206)*(借支明细表!$D$3:$D$10000=I$2)*借支明细表!$H$3:$H$10000)</f>
        <v>0</v>
      </c>
      <c r="K206" s="80">
        <f>SUMIF('2月'!$C$4:$C$10000,$B206,'2月'!$L$4:$L$10000)</f>
        <v>0</v>
      </c>
      <c r="L206" s="81">
        <f>SUMIF('3月'!$C$4:$C$10000,$B206,'3月'!$J$4:$J$10000)</f>
        <v>0</v>
      </c>
      <c r="M206" s="79">
        <f>SUMPRODUCT((借支明细表!$F$3:$F$10000=$B206)*(借支明细表!$D$3:$D$10000=L$2)*借支明细表!$H$3:$H$10000)</f>
        <v>0</v>
      </c>
      <c r="N206" s="80">
        <f>SUMIF('3月'!$C$4:$C$10000,$B206,'3月'!$L$4:$L$10000)</f>
        <v>0</v>
      </c>
      <c r="O206" s="81">
        <f>SUMIF('4月'!$C$4:$C$10000,$B206,'4月'!$J$4:$J$10000)</f>
        <v>0</v>
      </c>
      <c r="P206" s="79">
        <f>SUMPRODUCT((借支明细表!$F$3:$F$10000=$B206)*(借支明细表!$D$3:$D$10000=O$2)*借支明细表!$H$3:$H$10000)</f>
        <v>0</v>
      </c>
      <c r="Q206" s="80">
        <f>SUMIF('4月'!$C$4:$C$10000,$B206,'4月'!$L$4:$L$10000)</f>
        <v>0</v>
      </c>
      <c r="R206" s="81">
        <f>SUMIF('5月'!$C$4:$C$10000,$B206,'5月'!$J$4:$J$10000)</f>
        <v>0</v>
      </c>
      <c r="S206" s="79">
        <f>SUMPRODUCT((借支明细表!$F$3:$F$10000=$B206)*(借支明细表!$D$3:$D$10000=R$2)*借支明细表!$H$3:$H$10000)</f>
        <v>0</v>
      </c>
      <c r="T206" s="80">
        <f>SUMIF('5月'!$C$4:$C$10000,$B206,'5月'!$L$4:$L$10000)</f>
        <v>0</v>
      </c>
      <c r="U206" s="81">
        <f>SUMIF('6月'!$C$4:$C$10000,$B206,'6月'!$J$4:$J$10000)</f>
        <v>0</v>
      </c>
      <c r="V206" s="79">
        <f>SUMPRODUCT((借支明细表!$F$3:$F$10000=$B206)*(借支明细表!$D$3:$D$10000=U$2)*借支明细表!$H$3:$H$10000)</f>
        <v>0</v>
      </c>
      <c r="W206" s="80">
        <f>SUMIF('6月'!$C$4:$C$10000,$B206,'6月'!$L$4:$L$10000)</f>
        <v>0</v>
      </c>
      <c r="X206" s="81">
        <f>SUMIF('7月'!$C$4:$C$10000,$B206,'7月'!$J$4:$J$10000)</f>
        <v>0</v>
      </c>
      <c r="Y206" s="79">
        <f>SUMPRODUCT((借支明细表!$F$3:$F$10000=$B206)*(借支明细表!$D$3:$D$10000=X$2)*借支明细表!$H$3:$H$10000)</f>
        <v>0</v>
      </c>
      <c r="Z206" s="80">
        <f>SUMIF('7月'!$C$4:$C$10000,$B206,'7月'!$L$4:$L$10000)</f>
        <v>0</v>
      </c>
      <c r="AA206" s="81">
        <f>SUMIF('8月'!$C$4:$C$10000,$B206,'8月'!$J$4:$J$10000)</f>
        <v>0</v>
      </c>
      <c r="AB206" s="79">
        <f>SUMPRODUCT((借支明细表!$F$3:$F$10000=$B206)*(借支明细表!$D$3:$D$10000=AA$2)*借支明细表!$H$3:$H$10000)</f>
        <v>0</v>
      </c>
      <c r="AC206" s="80">
        <f>SUMIF('8月'!$C$4:$C$10000,$B206,'8月'!$L$4:$L$10000)</f>
        <v>0</v>
      </c>
      <c r="AD206" s="81">
        <f>SUMIF('9月'!$C$4:$C$10000,$B206,'9月'!$J$4:$J$10000)</f>
        <v>0</v>
      </c>
      <c r="AE206" s="79">
        <f>SUMPRODUCT((借支明细表!$F$3:$F$10000=$B206)*(借支明细表!$D$3:$D$10000=AD$2)*借支明细表!$H$3:$H$10000)</f>
        <v>0</v>
      </c>
      <c r="AF206" s="80">
        <f>SUMIF('9月'!$C$4:$C$10000,$B206,'9月'!$L$4:$L$10000)</f>
        <v>0</v>
      </c>
      <c r="AG206" s="81">
        <f>SUMIF('10月'!$C$4:$C$10000,$B206,'10月'!$J$4:$J$10000)</f>
        <v>0</v>
      </c>
      <c r="AH206" s="79">
        <f>SUMPRODUCT((借支明细表!$F$3:$F$10000=$B206)*(借支明细表!$D$3:$D$10000=AG$2)*借支明细表!$H$3:$H$10000)</f>
        <v>0</v>
      </c>
      <c r="AI206" s="80">
        <f>SUMIF('10月'!$C$4:$C$10000,$B206,'10月'!$L$4:$L$10000)</f>
        <v>0</v>
      </c>
      <c r="AJ206" s="81">
        <f>SUMIF('11月'!$C$4:$C$10000,$B206,'11月'!$J$4:$J$10000)</f>
        <v>0</v>
      </c>
      <c r="AK206" s="79">
        <f>SUMPRODUCT((借支明细表!$F$3:$F$10000=$B206)*(借支明细表!$D$3:$D$10000=AJ$2)*借支明细表!$H$3:$H$10000)</f>
        <v>0</v>
      </c>
      <c r="AL206" s="80">
        <f>SUMIF('11月'!$C$4:$C$10000,$B206,'11月'!$L$4:$L$10000)</f>
        <v>0</v>
      </c>
      <c r="AM206" s="81">
        <f>SUMIF('12月'!$C$4:$C$10000,$B206,'12月'!$J$4:$J$10000)</f>
        <v>0</v>
      </c>
      <c r="AN206" s="79">
        <f>SUMPRODUCT((借支明细表!$F$3:$F$10000=$B206)*(借支明细表!$D$3:$D$10000=AM$2)*借支明细表!$H$3:$H$10000)</f>
        <v>0</v>
      </c>
      <c r="AO206" s="80">
        <f>SUMIF('12月'!$C$4:$C$10000,$B206,'12月'!$L$4:$L$10000)</f>
        <v>0</v>
      </c>
    </row>
    <row r="207" customHeight="1" spans="1:41">
      <c r="A207" s="37"/>
      <c r="B207" s="76" t="str">
        <f>IF(员工信息表!B206="","",员工信息表!B206)</f>
        <v/>
      </c>
      <c r="C207" s="77">
        <f t="shared" si="12"/>
        <v>0</v>
      </c>
      <c r="D207" s="77">
        <f t="shared" si="13"/>
        <v>0</v>
      </c>
      <c r="E207" s="77">
        <f t="shared" si="14"/>
        <v>0</v>
      </c>
      <c r="F207" s="81">
        <f>SUMIF('1月'!$C$4:$C$10000,$B207,'1月'!$J$4:$J$10000)</f>
        <v>0</v>
      </c>
      <c r="G207" s="79">
        <f>SUMPRODUCT((借支明细表!$F$3:$F$10000=$B207)*(借支明细表!$D$3:$D$10000=F$2)*借支明细表!$H$3:$H$10000)</f>
        <v>0</v>
      </c>
      <c r="H207" s="80">
        <f>SUMIF('1月'!$C$4:$C$10000,$B207,'1月'!$L$4:$L$10000)</f>
        <v>0</v>
      </c>
      <c r="I207" s="81">
        <f>SUMIF('2月'!$C$4:$C$10000,$B207,'2月'!$J$4:$J$10000)</f>
        <v>0</v>
      </c>
      <c r="J207" s="79">
        <f>SUMPRODUCT((借支明细表!$F$3:$F$10000=$B207)*(借支明细表!$D$3:$D$10000=I$2)*借支明细表!$H$3:$H$10000)</f>
        <v>0</v>
      </c>
      <c r="K207" s="80">
        <f>SUMIF('2月'!$C$4:$C$10000,$B207,'2月'!$L$4:$L$10000)</f>
        <v>0</v>
      </c>
      <c r="L207" s="81">
        <f>SUMIF('3月'!$C$4:$C$10000,$B207,'3月'!$J$4:$J$10000)</f>
        <v>0</v>
      </c>
      <c r="M207" s="79">
        <f>SUMPRODUCT((借支明细表!$F$3:$F$10000=$B207)*(借支明细表!$D$3:$D$10000=L$2)*借支明细表!$H$3:$H$10000)</f>
        <v>0</v>
      </c>
      <c r="N207" s="80">
        <f>SUMIF('3月'!$C$4:$C$10000,$B207,'3月'!$L$4:$L$10000)</f>
        <v>0</v>
      </c>
      <c r="O207" s="81">
        <f>SUMIF('4月'!$C$4:$C$10000,$B207,'4月'!$J$4:$J$10000)</f>
        <v>0</v>
      </c>
      <c r="P207" s="79">
        <f>SUMPRODUCT((借支明细表!$F$3:$F$10000=$B207)*(借支明细表!$D$3:$D$10000=O$2)*借支明细表!$H$3:$H$10000)</f>
        <v>0</v>
      </c>
      <c r="Q207" s="80">
        <f>SUMIF('4月'!$C$4:$C$10000,$B207,'4月'!$L$4:$L$10000)</f>
        <v>0</v>
      </c>
      <c r="R207" s="81">
        <f>SUMIF('5月'!$C$4:$C$10000,$B207,'5月'!$J$4:$J$10000)</f>
        <v>0</v>
      </c>
      <c r="S207" s="79">
        <f>SUMPRODUCT((借支明细表!$F$3:$F$10000=$B207)*(借支明细表!$D$3:$D$10000=R$2)*借支明细表!$H$3:$H$10000)</f>
        <v>0</v>
      </c>
      <c r="T207" s="80">
        <f>SUMIF('5月'!$C$4:$C$10000,$B207,'5月'!$L$4:$L$10000)</f>
        <v>0</v>
      </c>
      <c r="U207" s="81">
        <f>SUMIF('6月'!$C$4:$C$10000,$B207,'6月'!$J$4:$J$10000)</f>
        <v>0</v>
      </c>
      <c r="V207" s="79">
        <f>SUMPRODUCT((借支明细表!$F$3:$F$10000=$B207)*(借支明细表!$D$3:$D$10000=U$2)*借支明细表!$H$3:$H$10000)</f>
        <v>0</v>
      </c>
      <c r="W207" s="80">
        <f>SUMIF('6月'!$C$4:$C$10000,$B207,'6月'!$L$4:$L$10000)</f>
        <v>0</v>
      </c>
      <c r="X207" s="81">
        <f>SUMIF('7月'!$C$4:$C$10000,$B207,'7月'!$J$4:$J$10000)</f>
        <v>0</v>
      </c>
      <c r="Y207" s="79">
        <f>SUMPRODUCT((借支明细表!$F$3:$F$10000=$B207)*(借支明细表!$D$3:$D$10000=X$2)*借支明细表!$H$3:$H$10000)</f>
        <v>0</v>
      </c>
      <c r="Z207" s="80">
        <f>SUMIF('7月'!$C$4:$C$10000,$B207,'7月'!$L$4:$L$10000)</f>
        <v>0</v>
      </c>
      <c r="AA207" s="81">
        <f>SUMIF('8月'!$C$4:$C$10000,$B207,'8月'!$J$4:$J$10000)</f>
        <v>0</v>
      </c>
      <c r="AB207" s="79">
        <f>SUMPRODUCT((借支明细表!$F$3:$F$10000=$B207)*(借支明细表!$D$3:$D$10000=AA$2)*借支明细表!$H$3:$H$10000)</f>
        <v>0</v>
      </c>
      <c r="AC207" s="80">
        <f>SUMIF('8月'!$C$4:$C$10000,$B207,'8月'!$L$4:$L$10000)</f>
        <v>0</v>
      </c>
      <c r="AD207" s="81">
        <f>SUMIF('9月'!$C$4:$C$10000,$B207,'9月'!$J$4:$J$10000)</f>
        <v>0</v>
      </c>
      <c r="AE207" s="79">
        <f>SUMPRODUCT((借支明细表!$F$3:$F$10000=$B207)*(借支明细表!$D$3:$D$10000=AD$2)*借支明细表!$H$3:$H$10000)</f>
        <v>0</v>
      </c>
      <c r="AF207" s="80">
        <f>SUMIF('9月'!$C$4:$C$10000,$B207,'9月'!$L$4:$L$10000)</f>
        <v>0</v>
      </c>
      <c r="AG207" s="81">
        <f>SUMIF('10月'!$C$4:$C$10000,$B207,'10月'!$J$4:$J$10000)</f>
        <v>0</v>
      </c>
      <c r="AH207" s="79">
        <f>SUMPRODUCT((借支明细表!$F$3:$F$10000=$B207)*(借支明细表!$D$3:$D$10000=AG$2)*借支明细表!$H$3:$H$10000)</f>
        <v>0</v>
      </c>
      <c r="AI207" s="80">
        <f>SUMIF('10月'!$C$4:$C$10000,$B207,'10月'!$L$4:$L$10000)</f>
        <v>0</v>
      </c>
      <c r="AJ207" s="81">
        <f>SUMIF('11月'!$C$4:$C$10000,$B207,'11月'!$J$4:$J$10000)</f>
        <v>0</v>
      </c>
      <c r="AK207" s="79">
        <f>SUMPRODUCT((借支明细表!$F$3:$F$10000=$B207)*(借支明细表!$D$3:$D$10000=AJ$2)*借支明细表!$H$3:$H$10000)</f>
        <v>0</v>
      </c>
      <c r="AL207" s="80">
        <f>SUMIF('11月'!$C$4:$C$10000,$B207,'11月'!$L$4:$L$10000)</f>
        <v>0</v>
      </c>
      <c r="AM207" s="81">
        <f>SUMIF('12月'!$C$4:$C$10000,$B207,'12月'!$J$4:$J$10000)</f>
        <v>0</v>
      </c>
      <c r="AN207" s="79">
        <f>SUMPRODUCT((借支明细表!$F$3:$F$10000=$B207)*(借支明细表!$D$3:$D$10000=AM$2)*借支明细表!$H$3:$H$10000)</f>
        <v>0</v>
      </c>
      <c r="AO207" s="80">
        <f>SUMIF('12月'!$C$4:$C$10000,$B207,'12月'!$L$4:$L$10000)</f>
        <v>0</v>
      </c>
    </row>
    <row r="208" customHeight="1" spans="1:41">
      <c r="A208" s="37"/>
      <c r="B208" s="76" t="str">
        <f>IF(员工信息表!B207="","",员工信息表!B207)</f>
        <v/>
      </c>
      <c r="C208" s="77">
        <f t="shared" si="12"/>
        <v>0</v>
      </c>
      <c r="D208" s="77">
        <f t="shared" si="13"/>
        <v>0</v>
      </c>
      <c r="E208" s="77">
        <f t="shared" si="14"/>
        <v>0</v>
      </c>
      <c r="F208" s="81">
        <f>SUMIF('1月'!$C$4:$C$10000,$B208,'1月'!$J$4:$J$10000)</f>
        <v>0</v>
      </c>
      <c r="G208" s="79">
        <f>SUMPRODUCT((借支明细表!$F$3:$F$10000=$B208)*(借支明细表!$D$3:$D$10000=F$2)*借支明细表!$H$3:$H$10000)</f>
        <v>0</v>
      </c>
      <c r="H208" s="80">
        <f>SUMIF('1月'!$C$4:$C$10000,$B208,'1月'!$L$4:$L$10000)</f>
        <v>0</v>
      </c>
      <c r="I208" s="81">
        <f>SUMIF('2月'!$C$4:$C$10000,$B208,'2月'!$J$4:$J$10000)</f>
        <v>0</v>
      </c>
      <c r="J208" s="79">
        <f>SUMPRODUCT((借支明细表!$F$3:$F$10000=$B208)*(借支明细表!$D$3:$D$10000=I$2)*借支明细表!$H$3:$H$10000)</f>
        <v>0</v>
      </c>
      <c r="K208" s="80">
        <f>SUMIF('2月'!$C$4:$C$10000,$B208,'2月'!$L$4:$L$10000)</f>
        <v>0</v>
      </c>
      <c r="L208" s="81">
        <f>SUMIF('3月'!$C$4:$C$10000,$B208,'3月'!$J$4:$J$10000)</f>
        <v>0</v>
      </c>
      <c r="M208" s="79">
        <f>SUMPRODUCT((借支明细表!$F$3:$F$10000=$B208)*(借支明细表!$D$3:$D$10000=L$2)*借支明细表!$H$3:$H$10000)</f>
        <v>0</v>
      </c>
      <c r="N208" s="80">
        <f>SUMIF('3月'!$C$4:$C$10000,$B208,'3月'!$L$4:$L$10000)</f>
        <v>0</v>
      </c>
      <c r="O208" s="81">
        <f>SUMIF('4月'!$C$4:$C$10000,$B208,'4月'!$J$4:$J$10000)</f>
        <v>0</v>
      </c>
      <c r="P208" s="79">
        <f>SUMPRODUCT((借支明细表!$F$3:$F$10000=$B208)*(借支明细表!$D$3:$D$10000=O$2)*借支明细表!$H$3:$H$10000)</f>
        <v>0</v>
      </c>
      <c r="Q208" s="80">
        <f>SUMIF('4月'!$C$4:$C$10000,$B208,'4月'!$L$4:$L$10000)</f>
        <v>0</v>
      </c>
      <c r="R208" s="81">
        <f>SUMIF('5月'!$C$4:$C$10000,$B208,'5月'!$J$4:$J$10000)</f>
        <v>0</v>
      </c>
      <c r="S208" s="79">
        <f>SUMPRODUCT((借支明细表!$F$3:$F$10000=$B208)*(借支明细表!$D$3:$D$10000=R$2)*借支明细表!$H$3:$H$10000)</f>
        <v>0</v>
      </c>
      <c r="T208" s="80">
        <f>SUMIF('5月'!$C$4:$C$10000,$B208,'5月'!$L$4:$L$10000)</f>
        <v>0</v>
      </c>
      <c r="U208" s="81">
        <f>SUMIF('6月'!$C$4:$C$10000,$B208,'6月'!$J$4:$J$10000)</f>
        <v>0</v>
      </c>
      <c r="V208" s="79">
        <f>SUMPRODUCT((借支明细表!$F$3:$F$10000=$B208)*(借支明细表!$D$3:$D$10000=U$2)*借支明细表!$H$3:$H$10000)</f>
        <v>0</v>
      </c>
      <c r="W208" s="80">
        <f>SUMIF('6月'!$C$4:$C$10000,$B208,'6月'!$L$4:$L$10000)</f>
        <v>0</v>
      </c>
      <c r="X208" s="81">
        <f>SUMIF('7月'!$C$4:$C$10000,$B208,'7月'!$J$4:$J$10000)</f>
        <v>0</v>
      </c>
      <c r="Y208" s="79">
        <f>SUMPRODUCT((借支明细表!$F$3:$F$10000=$B208)*(借支明细表!$D$3:$D$10000=X$2)*借支明细表!$H$3:$H$10000)</f>
        <v>0</v>
      </c>
      <c r="Z208" s="80">
        <f>SUMIF('7月'!$C$4:$C$10000,$B208,'7月'!$L$4:$L$10000)</f>
        <v>0</v>
      </c>
      <c r="AA208" s="81">
        <f>SUMIF('8月'!$C$4:$C$10000,$B208,'8月'!$J$4:$J$10000)</f>
        <v>0</v>
      </c>
      <c r="AB208" s="79">
        <f>SUMPRODUCT((借支明细表!$F$3:$F$10000=$B208)*(借支明细表!$D$3:$D$10000=AA$2)*借支明细表!$H$3:$H$10000)</f>
        <v>0</v>
      </c>
      <c r="AC208" s="80">
        <f>SUMIF('8月'!$C$4:$C$10000,$B208,'8月'!$L$4:$L$10000)</f>
        <v>0</v>
      </c>
      <c r="AD208" s="81">
        <f>SUMIF('9月'!$C$4:$C$10000,$B208,'9月'!$J$4:$J$10000)</f>
        <v>0</v>
      </c>
      <c r="AE208" s="79">
        <f>SUMPRODUCT((借支明细表!$F$3:$F$10000=$B208)*(借支明细表!$D$3:$D$10000=AD$2)*借支明细表!$H$3:$H$10000)</f>
        <v>0</v>
      </c>
      <c r="AF208" s="80">
        <f>SUMIF('9月'!$C$4:$C$10000,$B208,'9月'!$L$4:$L$10000)</f>
        <v>0</v>
      </c>
      <c r="AG208" s="81">
        <f>SUMIF('10月'!$C$4:$C$10000,$B208,'10月'!$J$4:$J$10000)</f>
        <v>0</v>
      </c>
      <c r="AH208" s="79">
        <f>SUMPRODUCT((借支明细表!$F$3:$F$10000=$B208)*(借支明细表!$D$3:$D$10000=AG$2)*借支明细表!$H$3:$H$10000)</f>
        <v>0</v>
      </c>
      <c r="AI208" s="80">
        <f>SUMIF('10月'!$C$4:$C$10000,$B208,'10月'!$L$4:$L$10000)</f>
        <v>0</v>
      </c>
      <c r="AJ208" s="81">
        <f>SUMIF('11月'!$C$4:$C$10000,$B208,'11月'!$J$4:$J$10000)</f>
        <v>0</v>
      </c>
      <c r="AK208" s="79">
        <f>SUMPRODUCT((借支明细表!$F$3:$F$10000=$B208)*(借支明细表!$D$3:$D$10000=AJ$2)*借支明细表!$H$3:$H$10000)</f>
        <v>0</v>
      </c>
      <c r="AL208" s="80">
        <f>SUMIF('11月'!$C$4:$C$10000,$B208,'11月'!$L$4:$L$10000)</f>
        <v>0</v>
      </c>
      <c r="AM208" s="81">
        <f>SUMIF('12月'!$C$4:$C$10000,$B208,'12月'!$J$4:$J$10000)</f>
        <v>0</v>
      </c>
      <c r="AN208" s="79">
        <f>SUMPRODUCT((借支明细表!$F$3:$F$10000=$B208)*(借支明细表!$D$3:$D$10000=AM$2)*借支明细表!$H$3:$H$10000)</f>
        <v>0</v>
      </c>
      <c r="AO208" s="80">
        <f>SUMIF('12月'!$C$4:$C$10000,$B208,'12月'!$L$4:$L$10000)</f>
        <v>0</v>
      </c>
    </row>
    <row r="209" customHeight="1" spans="1:41">
      <c r="A209" s="37"/>
      <c r="B209" s="76" t="str">
        <f>IF(员工信息表!B208="","",员工信息表!B208)</f>
        <v/>
      </c>
      <c r="C209" s="77">
        <f t="shared" si="12"/>
        <v>0</v>
      </c>
      <c r="D209" s="77">
        <f t="shared" si="13"/>
        <v>0</v>
      </c>
      <c r="E209" s="77">
        <f t="shared" si="14"/>
        <v>0</v>
      </c>
      <c r="F209" s="81">
        <f>SUMIF('1月'!$C$4:$C$10000,$B209,'1月'!$J$4:$J$10000)</f>
        <v>0</v>
      </c>
      <c r="G209" s="79">
        <f>SUMPRODUCT((借支明细表!$F$3:$F$10000=$B209)*(借支明细表!$D$3:$D$10000=F$2)*借支明细表!$H$3:$H$10000)</f>
        <v>0</v>
      </c>
      <c r="H209" s="80">
        <f>SUMIF('1月'!$C$4:$C$10000,$B209,'1月'!$L$4:$L$10000)</f>
        <v>0</v>
      </c>
      <c r="I209" s="81">
        <f>SUMIF('2月'!$C$4:$C$10000,$B209,'2月'!$J$4:$J$10000)</f>
        <v>0</v>
      </c>
      <c r="J209" s="79">
        <f>SUMPRODUCT((借支明细表!$F$3:$F$10000=$B209)*(借支明细表!$D$3:$D$10000=I$2)*借支明细表!$H$3:$H$10000)</f>
        <v>0</v>
      </c>
      <c r="K209" s="80">
        <f>SUMIF('2月'!$C$4:$C$10000,$B209,'2月'!$L$4:$L$10000)</f>
        <v>0</v>
      </c>
      <c r="L209" s="81">
        <f>SUMIF('3月'!$C$4:$C$10000,$B209,'3月'!$J$4:$J$10000)</f>
        <v>0</v>
      </c>
      <c r="M209" s="79">
        <f>SUMPRODUCT((借支明细表!$F$3:$F$10000=$B209)*(借支明细表!$D$3:$D$10000=L$2)*借支明细表!$H$3:$H$10000)</f>
        <v>0</v>
      </c>
      <c r="N209" s="80">
        <f>SUMIF('3月'!$C$4:$C$10000,$B209,'3月'!$L$4:$L$10000)</f>
        <v>0</v>
      </c>
      <c r="O209" s="81">
        <f>SUMIF('4月'!$C$4:$C$10000,$B209,'4月'!$J$4:$J$10000)</f>
        <v>0</v>
      </c>
      <c r="P209" s="79">
        <f>SUMPRODUCT((借支明细表!$F$3:$F$10000=$B209)*(借支明细表!$D$3:$D$10000=O$2)*借支明细表!$H$3:$H$10000)</f>
        <v>0</v>
      </c>
      <c r="Q209" s="80">
        <f>SUMIF('4月'!$C$4:$C$10000,$B209,'4月'!$L$4:$L$10000)</f>
        <v>0</v>
      </c>
      <c r="R209" s="81">
        <f>SUMIF('5月'!$C$4:$C$10000,$B209,'5月'!$J$4:$J$10000)</f>
        <v>0</v>
      </c>
      <c r="S209" s="79">
        <f>SUMPRODUCT((借支明细表!$F$3:$F$10000=$B209)*(借支明细表!$D$3:$D$10000=R$2)*借支明细表!$H$3:$H$10000)</f>
        <v>0</v>
      </c>
      <c r="T209" s="80">
        <f>SUMIF('5月'!$C$4:$C$10000,$B209,'5月'!$L$4:$L$10000)</f>
        <v>0</v>
      </c>
      <c r="U209" s="81">
        <f>SUMIF('6月'!$C$4:$C$10000,$B209,'6月'!$J$4:$J$10000)</f>
        <v>0</v>
      </c>
      <c r="V209" s="79">
        <f>SUMPRODUCT((借支明细表!$F$3:$F$10000=$B209)*(借支明细表!$D$3:$D$10000=U$2)*借支明细表!$H$3:$H$10000)</f>
        <v>0</v>
      </c>
      <c r="W209" s="80">
        <f>SUMIF('6月'!$C$4:$C$10000,$B209,'6月'!$L$4:$L$10000)</f>
        <v>0</v>
      </c>
      <c r="X209" s="81">
        <f>SUMIF('7月'!$C$4:$C$10000,$B209,'7月'!$J$4:$J$10000)</f>
        <v>0</v>
      </c>
      <c r="Y209" s="79">
        <f>SUMPRODUCT((借支明细表!$F$3:$F$10000=$B209)*(借支明细表!$D$3:$D$10000=X$2)*借支明细表!$H$3:$H$10000)</f>
        <v>0</v>
      </c>
      <c r="Z209" s="80">
        <f>SUMIF('7月'!$C$4:$C$10000,$B209,'7月'!$L$4:$L$10000)</f>
        <v>0</v>
      </c>
      <c r="AA209" s="81">
        <f>SUMIF('8月'!$C$4:$C$10000,$B209,'8月'!$J$4:$J$10000)</f>
        <v>0</v>
      </c>
      <c r="AB209" s="79">
        <f>SUMPRODUCT((借支明细表!$F$3:$F$10000=$B209)*(借支明细表!$D$3:$D$10000=AA$2)*借支明细表!$H$3:$H$10000)</f>
        <v>0</v>
      </c>
      <c r="AC209" s="80">
        <f>SUMIF('8月'!$C$4:$C$10000,$B209,'8月'!$L$4:$L$10000)</f>
        <v>0</v>
      </c>
      <c r="AD209" s="81">
        <f>SUMIF('9月'!$C$4:$C$10000,$B209,'9月'!$J$4:$J$10000)</f>
        <v>0</v>
      </c>
      <c r="AE209" s="79">
        <f>SUMPRODUCT((借支明细表!$F$3:$F$10000=$B209)*(借支明细表!$D$3:$D$10000=AD$2)*借支明细表!$H$3:$H$10000)</f>
        <v>0</v>
      </c>
      <c r="AF209" s="80">
        <f>SUMIF('9月'!$C$4:$C$10000,$B209,'9月'!$L$4:$L$10000)</f>
        <v>0</v>
      </c>
      <c r="AG209" s="81">
        <f>SUMIF('10月'!$C$4:$C$10000,$B209,'10月'!$J$4:$J$10000)</f>
        <v>0</v>
      </c>
      <c r="AH209" s="79">
        <f>SUMPRODUCT((借支明细表!$F$3:$F$10000=$B209)*(借支明细表!$D$3:$D$10000=AG$2)*借支明细表!$H$3:$H$10000)</f>
        <v>0</v>
      </c>
      <c r="AI209" s="80">
        <f>SUMIF('10月'!$C$4:$C$10000,$B209,'10月'!$L$4:$L$10000)</f>
        <v>0</v>
      </c>
      <c r="AJ209" s="81">
        <f>SUMIF('11月'!$C$4:$C$10000,$B209,'11月'!$J$4:$J$10000)</f>
        <v>0</v>
      </c>
      <c r="AK209" s="79">
        <f>SUMPRODUCT((借支明细表!$F$3:$F$10000=$B209)*(借支明细表!$D$3:$D$10000=AJ$2)*借支明细表!$H$3:$H$10000)</f>
        <v>0</v>
      </c>
      <c r="AL209" s="80">
        <f>SUMIF('11月'!$C$4:$C$10000,$B209,'11月'!$L$4:$L$10000)</f>
        <v>0</v>
      </c>
      <c r="AM209" s="81">
        <f>SUMIF('12月'!$C$4:$C$10000,$B209,'12月'!$J$4:$J$10000)</f>
        <v>0</v>
      </c>
      <c r="AN209" s="79">
        <f>SUMPRODUCT((借支明细表!$F$3:$F$10000=$B209)*(借支明细表!$D$3:$D$10000=AM$2)*借支明细表!$H$3:$H$10000)</f>
        <v>0</v>
      </c>
      <c r="AO209" s="80">
        <f>SUMIF('12月'!$C$4:$C$10000,$B209,'12月'!$L$4:$L$10000)</f>
        <v>0</v>
      </c>
    </row>
    <row r="210" customHeight="1" spans="1:41">
      <c r="A210" s="37"/>
      <c r="B210" s="76" t="str">
        <f>IF(员工信息表!B209="","",员工信息表!B209)</f>
        <v/>
      </c>
      <c r="C210" s="77">
        <f t="shared" si="12"/>
        <v>0</v>
      </c>
      <c r="D210" s="77">
        <f t="shared" si="13"/>
        <v>0</v>
      </c>
      <c r="E210" s="77">
        <f t="shared" si="14"/>
        <v>0</v>
      </c>
      <c r="F210" s="81">
        <f>SUMIF('1月'!$C$4:$C$10000,$B210,'1月'!$J$4:$J$10000)</f>
        <v>0</v>
      </c>
      <c r="G210" s="79">
        <f>SUMPRODUCT((借支明细表!$F$3:$F$10000=$B210)*(借支明细表!$D$3:$D$10000=F$2)*借支明细表!$H$3:$H$10000)</f>
        <v>0</v>
      </c>
      <c r="H210" s="80">
        <f>SUMIF('1月'!$C$4:$C$10000,$B210,'1月'!$L$4:$L$10000)</f>
        <v>0</v>
      </c>
      <c r="I210" s="81">
        <f>SUMIF('2月'!$C$4:$C$10000,$B210,'2月'!$J$4:$J$10000)</f>
        <v>0</v>
      </c>
      <c r="J210" s="79">
        <f>SUMPRODUCT((借支明细表!$F$3:$F$10000=$B210)*(借支明细表!$D$3:$D$10000=I$2)*借支明细表!$H$3:$H$10000)</f>
        <v>0</v>
      </c>
      <c r="K210" s="80">
        <f>SUMIF('2月'!$C$4:$C$10000,$B210,'2月'!$L$4:$L$10000)</f>
        <v>0</v>
      </c>
      <c r="L210" s="81">
        <f>SUMIF('3月'!$C$4:$C$10000,$B210,'3月'!$J$4:$J$10000)</f>
        <v>0</v>
      </c>
      <c r="M210" s="79">
        <f>SUMPRODUCT((借支明细表!$F$3:$F$10000=$B210)*(借支明细表!$D$3:$D$10000=L$2)*借支明细表!$H$3:$H$10000)</f>
        <v>0</v>
      </c>
      <c r="N210" s="80">
        <f>SUMIF('3月'!$C$4:$C$10000,$B210,'3月'!$L$4:$L$10000)</f>
        <v>0</v>
      </c>
      <c r="O210" s="81">
        <f>SUMIF('4月'!$C$4:$C$10000,$B210,'4月'!$J$4:$J$10000)</f>
        <v>0</v>
      </c>
      <c r="P210" s="79">
        <f>SUMPRODUCT((借支明细表!$F$3:$F$10000=$B210)*(借支明细表!$D$3:$D$10000=O$2)*借支明细表!$H$3:$H$10000)</f>
        <v>0</v>
      </c>
      <c r="Q210" s="80">
        <f>SUMIF('4月'!$C$4:$C$10000,$B210,'4月'!$L$4:$L$10000)</f>
        <v>0</v>
      </c>
      <c r="R210" s="81">
        <f>SUMIF('5月'!$C$4:$C$10000,$B210,'5月'!$J$4:$J$10000)</f>
        <v>0</v>
      </c>
      <c r="S210" s="79">
        <f>SUMPRODUCT((借支明细表!$F$3:$F$10000=$B210)*(借支明细表!$D$3:$D$10000=R$2)*借支明细表!$H$3:$H$10000)</f>
        <v>0</v>
      </c>
      <c r="T210" s="80">
        <f>SUMIF('5月'!$C$4:$C$10000,$B210,'5月'!$L$4:$L$10000)</f>
        <v>0</v>
      </c>
      <c r="U210" s="81">
        <f>SUMIF('6月'!$C$4:$C$10000,$B210,'6月'!$J$4:$J$10000)</f>
        <v>0</v>
      </c>
      <c r="V210" s="79">
        <f>SUMPRODUCT((借支明细表!$F$3:$F$10000=$B210)*(借支明细表!$D$3:$D$10000=U$2)*借支明细表!$H$3:$H$10000)</f>
        <v>0</v>
      </c>
      <c r="W210" s="80">
        <f>SUMIF('6月'!$C$4:$C$10000,$B210,'6月'!$L$4:$L$10000)</f>
        <v>0</v>
      </c>
      <c r="X210" s="81">
        <f>SUMIF('7月'!$C$4:$C$10000,$B210,'7月'!$J$4:$J$10000)</f>
        <v>0</v>
      </c>
      <c r="Y210" s="79">
        <f>SUMPRODUCT((借支明细表!$F$3:$F$10000=$B210)*(借支明细表!$D$3:$D$10000=X$2)*借支明细表!$H$3:$H$10000)</f>
        <v>0</v>
      </c>
      <c r="Z210" s="80">
        <f>SUMIF('7月'!$C$4:$C$10000,$B210,'7月'!$L$4:$L$10000)</f>
        <v>0</v>
      </c>
      <c r="AA210" s="81">
        <f>SUMIF('8月'!$C$4:$C$10000,$B210,'8月'!$J$4:$J$10000)</f>
        <v>0</v>
      </c>
      <c r="AB210" s="79">
        <f>SUMPRODUCT((借支明细表!$F$3:$F$10000=$B210)*(借支明细表!$D$3:$D$10000=AA$2)*借支明细表!$H$3:$H$10000)</f>
        <v>0</v>
      </c>
      <c r="AC210" s="80">
        <f>SUMIF('8月'!$C$4:$C$10000,$B210,'8月'!$L$4:$L$10000)</f>
        <v>0</v>
      </c>
      <c r="AD210" s="81">
        <f>SUMIF('9月'!$C$4:$C$10000,$B210,'9月'!$J$4:$J$10000)</f>
        <v>0</v>
      </c>
      <c r="AE210" s="79">
        <f>SUMPRODUCT((借支明细表!$F$3:$F$10000=$B210)*(借支明细表!$D$3:$D$10000=AD$2)*借支明细表!$H$3:$H$10000)</f>
        <v>0</v>
      </c>
      <c r="AF210" s="80">
        <f>SUMIF('9月'!$C$4:$C$10000,$B210,'9月'!$L$4:$L$10000)</f>
        <v>0</v>
      </c>
      <c r="AG210" s="81">
        <f>SUMIF('10月'!$C$4:$C$10000,$B210,'10月'!$J$4:$J$10000)</f>
        <v>0</v>
      </c>
      <c r="AH210" s="79">
        <f>SUMPRODUCT((借支明细表!$F$3:$F$10000=$B210)*(借支明细表!$D$3:$D$10000=AG$2)*借支明细表!$H$3:$H$10000)</f>
        <v>0</v>
      </c>
      <c r="AI210" s="80">
        <f>SUMIF('10月'!$C$4:$C$10000,$B210,'10月'!$L$4:$L$10000)</f>
        <v>0</v>
      </c>
      <c r="AJ210" s="81">
        <f>SUMIF('11月'!$C$4:$C$10000,$B210,'11月'!$J$4:$J$10000)</f>
        <v>0</v>
      </c>
      <c r="AK210" s="79">
        <f>SUMPRODUCT((借支明细表!$F$3:$F$10000=$B210)*(借支明细表!$D$3:$D$10000=AJ$2)*借支明细表!$H$3:$H$10000)</f>
        <v>0</v>
      </c>
      <c r="AL210" s="80">
        <f>SUMIF('11月'!$C$4:$C$10000,$B210,'11月'!$L$4:$L$10000)</f>
        <v>0</v>
      </c>
      <c r="AM210" s="81">
        <f>SUMIF('12月'!$C$4:$C$10000,$B210,'12月'!$J$4:$J$10000)</f>
        <v>0</v>
      </c>
      <c r="AN210" s="79">
        <f>SUMPRODUCT((借支明细表!$F$3:$F$10000=$B210)*(借支明细表!$D$3:$D$10000=AM$2)*借支明细表!$H$3:$H$10000)</f>
        <v>0</v>
      </c>
      <c r="AO210" s="80">
        <f>SUMIF('12月'!$C$4:$C$10000,$B210,'12月'!$L$4:$L$10000)</f>
        <v>0</v>
      </c>
    </row>
    <row r="211" customHeight="1" spans="1:41">
      <c r="A211" s="37"/>
      <c r="B211" s="76" t="str">
        <f>IF(员工信息表!B210="","",员工信息表!B210)</f>
        <v/>
      </c>
      <c r="C211" s="77">
        <f t="shared" si="12"/>
        <v>0</v>
      </c>
      <c r="D211" s="77">
        <f t="shared" si="13"/>
        <v>0</v>
      </c>
      <c r="E211" s="77">
        <f t="shared" si="14"/>
        <v>0</v>
      </c>
      <c r="F211" s="81">
        <f>SUMIF('1月'!$C$4:$C$10000,$B211,'1月'!$J$4:$J$10000)</f>
        <v>0</v>
      </c>
      <c r="G211" s="79">
        <f>SUMPRODUCT((借支明细表!$F$3:$F$10000=$B211)*(借支明细表!$D$3:$D$10000=F$2)*借支明细表!$H$3:$H$10000)</f>
        <v>0</v>
      </c>
      <c r="H211" s="80">
        <f>SUMIF('1月'!$C$4:$C$10000,$B211,'1月'!$L$4:$L$10000)</f>
        <v>0</v>
      </c>
      <c r="I211" s="81">
        <f>SUMIF('2月'!$C$4:$C$10000,$B211,'2月'!$J$4:$J$10000)</f>
        <v>0</v>
      </c>
      <c r="J211" s="79">
        <f>SUMPRODUCT((借支明细表!$F$3:$F$10000=$B211)*(借支明细表!$D$3:$D$10000=I$2)*借支明细表!$H$3:$H$10000)</f>
        <v>0</v>
      </c>
      <c r="K211" s="80">
        <f>SUMIF('2月'!$C$4:$C$10000,$B211,'2月'!$L$4:$L$10000)</f>
        <v>0</v>
      </c>
      <c r="L211" s="81">
        <f>SUMIF('3月'!$C$4:$C$10000,$B211,'3月'!$J$4:$J$10000)</f>
        <v>0</v>
      </c>
      <c r="M211" s="79">
        <f>SUMPRODUCT((借支明细表!$F$3:$F$10000=$B211)*(借支明细表!$D$3:$D$10000=L$2)*借支明细表!$H$3:$H$10000)</f>
        <v>0</v>
      </c>
      <c r="N211" s="80">
        <f>SUMIF('3月'!$C$4:$C$10000,$B211,'3月'!$L$4:$L$10000)</f>
        <v>0</v>
      </c>
      <c r="O211" s="81">
        <f>SUMIF('4月'!$C$4:$C$10000,$B211,'4月'!$J$4:$J$10000)</f>
        <v>0</v>
      </c>
      <c r="P211" s="79">
        <f>SUMPRODUCT((借支明细表!$F$3:$F$10000=$B211)*(借支明细表!$D$3:$D$10000=O$2)*借支明细表!$H$3:$H$10000)</f>
        <v>0</v>
      </c>
      <c r="Q211" s="80">
        <f>SUMIF('4月'!$C$4:$C$10000,$B211,'4月'!$L$4:$L$10000)</f>
        <v>0</v>
      </c>
      <c r="R211" s="81">
        <f>SUMIF('5月'!$C$4:$C$10000,$B211,'5月'!$J$4:$J$10000)</f>
        <v>0</v>
      </c>
      <c r="S211" s="79">
        <f>SUMPRODUCT((借支明细表!$F$3:$F$10000=$B211)*(借支明细表!$D$3:$D$10000=R$2)*借支明细表!$H$3:$H$10000)</f>
        <v>0</v>
      </c>
      <c r="T211" s="80">
        <f>SUMIF('5月'!$C$4:$C$10000,$B211,'5月'!$L$4:$L$10000)</f>
        <v>0</v>
      </c>
      <c r="U211" s="81">
        <f>SUMIF('6月'!$C$4:$C$10000,$B211,'6月'!$J$4:$J$10000)</f>
        <v>0</v>
      </c>
      <c r="V211" s="79">
        <f>SUMPRODUCT((借支明细表!$F$3:$F$10000=$B211)*(借支明细表!$D$3:$D$10000=U$2)*借支明细表!$H$3:$H$10000)</f>
        <v>0</v>
      </c>
      <c r="W211" s="80">
        <f>SUMIF('6月'!$C$4:$C$10000,$B211,'6月'!$L$4:$L$10000)</f>
        <v>0</v>
      </c>
      <c r="X211" s="81">
        <f>SUMIF('7月'!$C$4:$C$10000,$B211,'7月'!$J$4:$J$10000)</f>
        <v>0</v>
      </c>
      <c r="Y211" s="79">
        <f>SUMPRODUCT((借支明细表!$F$3:$F$10000=$B211)*(借支明细表!$D$3:$D$10000=X$2)*借支明细表!$H$3:$H$10000)</f>
        <v>0</v>
      </c>
      <c r="Z211" s="80">
        <f>SUMIF('7月'!$C$4:$C$10000,$B211,'7月'!$L$4:$L$10000)</f>
        <v>0</v>
      </c>
      <c r="AA211" s="81">
        <f>SUMIF('8月'!$C$4:$C$10000,$B211,'8月'!$J$4:$J$10000)</f>
        <v>0</v>
      </c>
      <c r="AB211" s="79">
        <f>SUMPRODUCT((借支明细表!$F$3:$F$10000=$B211)*(借支明细表!$D$3:$D$10000=AA$2)*借支明细表!$H$3:$H$10000)</f>
        <v>0</v>
      </c>
      <c r="AC211" s="80">
        <f>SUMIF('8月'!$C$4:$C$10000,$B211,'8月'!$L$4:$L$10000)</f>
        <v>0</v>
      </c>
      <c r="AD211" s="81">
        <f>SUMIF('9月'!$C$4:$C$10000,$B211,'9月'!$J$4:$J$10000)</f>
        <v>0</v>
      </c>
      <c r="AE211" s="79">
        <f>SUMPRODUCT((借支明细表!$F$3:$F$10000=$B211)*(借支明细表!$D$3:$D$10000=AD$2)*借支明细表!$H$3:$H$10000)</f>
        <v>0</v>
      </c>
      <c r="AF211" s="80">
        <f>SUMIF('9月'!$C$4:$C$10000,$B211,'9月'!$L$4:$L$10000)</f>
        <v>0</v>
      </c>
      <c r="AG211" s="81">
        <f>SUMIF('10月'!$C$4:$C$10000,$B211,'10月'!$J$4:$J$10000)</f>
        <v>0</v>
      </c>
      <c r="AH211" s="79">
        <f>SUMPRODUCT((借支明细表!$F$3:$F$10000=$B211)*(借支明细表!$D$3:$D$10000=AG$2)*借支明细表!$H$3:$H$10000)</f>
        <v>0</v>
      </c>
      <c r="AI211" s="80">
        <f>SUMIF('10月'!$C$4:$C$10000,$B211,'10月'!$L$4:$L$10000)</f>
        <v>0</v>
      </c>
      <c r="AJ211" s="81">
        <f>SUMIF('11月'!$C$4:$C$10000,$B211,'11月'!$J$4:$J$10000)</f>
        <v>0</v>
      </c>
      <c r="AK211" s="79">
        <f>SUMPRODUCT((借支明细表!$F$3:$F$10000=$B211)*(借支明细表!$D$3:$D$10000=AJ$2)*借支明细表!$H$3:$H$10000)</f>
        <v>0</v>
      </c>
      <c r="AL211" s="80">
        <f>SUMIF('11月'!$C$4:$C$10000,$B211,'11月'!$L$4:$L$10000)</f>
        <v>0</v>
      </c>
      <c r="AM211" s="81">
        <f>SUMIF('12月'!$C$4:$C$10000,$B211,'12月'!$J$4:$J$10000)</f>
        <v>0</v>
      </c>
      <c r="AN211" s="79">
        <f>SUMPRODUCT((借支明细表!$F$3:$F$10000=$B211)*(借支明细表!$D$3:$D$10000=AM$2)*借支明细表!$H$3:$H$10000)</f>
        <v>0</v>
      </c>
      <c r="AO211" s="80">
        <f>SUMIF('12月'!$C$4:$C$10000,$B211,'12月'!$L$4:$L$10000)</f>
        <v>0</v>
      </c>
    </row>
    <row r="212" customHeight="1" spans="1:41">
      <c r="A212" s="37"/>
      <c r="B212" s="76" t="str">
        <f>IF(员工信息表!B211="","",员工信息表!B211)</f>
        <v/>
      </c>
      <c r="C212" s="77">
        <f t="shared" si="12"/>
        <v>0</v>
      </c>
      <c r="D212" s="77">
        <f t="shared" si="13"/>
        <v>0</v>
      </c>
      <c r="E212" s="77">
        <f t="shared" si="14"/>
        <v>0</v>
      </c>
      <c r="F212" s="81">
        <f>SUMIF('1月'!$C$4:$C$10000,$B212,'1月'!$J$4:$J$10000)</f>
        <v>0</v>
      </c>
      <c r="G212" s="79">
        <f>SUMPRODUCT((借支明细表!$F$3:$F$10000=$B212)*(借支明细表!$D$3:$D$10000=F$2)*借支明细表!$H$3:$H$10000)</f>
        <v>0</v>
      </c>
      <c r="H212" s="80">
        <f>SUMIF('1月'!$C$4:$C$10000,$B212,'1月'!$L$4:$L$10000)</f>
        <v>0</v>
      </c>
      <c r="I212" s="81">
        <f>SUMIF('2月'!$C$4:$C$10000,$B212,'2月'!$J$4:$J$10000)</f>
        <v>0</v>
      </c>
      <c r="J212" s="79">
        <f>SUMPRODUCT((借支明细表!$F$3:$F$10000=$B212)*(借支明细表!$D$3:$D$10000=I$2)*借支明细表!$H$3:$H$10000)</f>
        <v>0</v>
      </c>
      <c r="K212" s="80">
        <f>SUMIF('2月'!$C$4:$C$10000,$B212,'2月'!$L$4:$L$10000)</f>
        <v>0</v>
      </c>
      <c r="L212" s="81">
        <f>SUMIF('3月'!$C$4:$C$10000,$B212,'3月'!$J$4:$J$10000)</f>
        <v>0</v>
      </c>
      <c r="M212" s="79">
        <f>SUMPRODUCT((借支明细表!$F$3:$F$10000=$B212)*(借支明细表!$D$3:$D$10000=L$2)*借支明细表!$H$3:$H$10000)</f>
        <v>0</v>
      </c>
      <c r="N212" s="80">
        <f>SUMIF('3月'!$C$4:$C$10000,$B212,'3月'!$L$4:$L$10000)</f>
        <v>0</v>
      </c>
      <c r="O212" s="81">
        <f>SUMIF('4月'!$C$4:$C$10000,$B212,'4月'!$J$4:$J$10000)</f>
        <v>0</v>
      </c>
      <c r="P212" s="79">
        <f>SUMPRODUCT((借支明细表!$F$3:$F$10000=$B212)*(借支明细表!$D$3:$D$10000=O$2)*借支明细表!$H$3:$H$10000)</f>
        <v>0</v>
      </c>
      <c r="Q212" s="80">
        <f>SUMIF('4月'!$C$4:$C$10000,$B212,'4月'!$L$4:$L$10000)</f>
        <v>0</v>
      </c>
      <c r="R212" s="81">
        <f>SUMIF('5月'!$C$4:$C$10000,$B212,'5月'!$J$4:$J$10000)</f>
        <v>0</v>
      </c>
      <c r="S212" s="79">
        <f>SUMPRODUCT((借支明细表!$F$3:$F$10000=$B212)*(借支明细表!$D$3:$D$10000=R$2)*借支明细表!$H$3:$H$10000)</f>
        <v>0</v>
      </c>
      <c r="T212" s="80">
        <f>SUMIF('5月'!$C$4:$C$10000,$B212,'5月'!$L$4:$L$10000)</f>
        <v>0</v>
      </c>
      <c r="U212" s="81">
        <f>SUMIF('6月'!$C$4:$C$10000,$B212,'6月'!$J$4:$J$10000)</f>
        <v>0</v>
      </c>
      <c r="V212" s="79">
        <f>SUMPRODUCT((借支明细表!$F$3:$F$10000=$B212)*(借支明细表!$D$3:$D$10000=U$2)*借支明细表!$H$3:$H$10000)</f>
        <v>0</v>
      </c>
      <c r="W212" s="80">
        <f>SUMIF('6月'!$C$4:$C$10000,$B212,'6月'!$L$4:$L$10000)</f>
        <v>0</v>
      </c>
      <c r="X212" s="81">
        <f>SUMIF('7月'!$C$4:$C$10000,$B212,'7月'!$J$4:$J$10000)</f>
        <v>0</v>
      </c>
      <c r="Y212" s="79">
        <f>SUMPRODUCT((借支明细表!$F$3:$F$10000=$B212)*(借支明细表!$D$3:$D$10000=X$2)*借支明细表!$H$3:$H$10000)</f>
        <v>0</v>
      </c>
      <c r="Z212" s="80">
        <f>SUMIF('7月'!$C$4:$C$10000,$B212,'7月'!$L$4:$L$10000)</f>
        <v>0</v>
      </c>
      <c r="AA212" s="81">
        <f>SUMIF('8月'!$C$4:$C$10000,$B212,'8月'!$J$4:$J$10000)</f>
        <v>0</v>
      </c>
      <c r="AB212" s="79">
        <f>SUMPRODUCT((借支明细表!$F$3:$F$10000=$B212)*(借支明细表!$D$3:$D$10000=AA$2)*借支明细表!$H$3:$H$10000)</f>
        <v>0</v>
      </c>
      <c r="AC212" s="80">
        <f>SUMIF('8月'!$C$4:$C$10000,$B212,'8月'!$L$4:$L$10000)</f>
        <v>0</v>
      </c>
      <c r="AD212" s="81">
        <f>SUMIF('9月'!$C$4:$C$10000,$B212,'9月'!$J$4:$J$10000)</f>
        <v>0</v>
      </c>
      <c r="AE212" s="79">
        <f>SUMPRODUCT((借支明细表!$F$3:$F$10000=$B212)*(借支明细表!$D$3:$D$10000=AD$2)*借支明细表!$H$3:$H$10000)</f>
        <v>0</v>
      </c>
      <c r="AF212" s="80">
        <f>SUMIF('9月'!$C$4:$C$10000,$B212,'9月'!$L$4:$L$10000)</f>
        <v>0</v>
      </c>
      <c r="AG212" s="81">
        <f>SUMIF('10月'!$C$4:$C$10000,$B212,'10月'!$J$4:$J$10000)</f>
        <v>0</v>
      </c>
      <c r="AH212" s="79">
        <f>SUMPRODUCT((借支明细表!$F$3:$F$10000=$B212)*(借支明细表!$D$3:$D$10000=AG$2)*借支明细表!$H$3:$H$10000)</f>
        <v>0</v>
      </c>
      <c r="AI212" s="80">
        <f>SUMIF('10月'!$C$4:$C$10000,$B212,'10月'!$L$4:$L$10000)</f>
        <v>0</v>
      </c>
      <c r="AJ212" s="81">
        <f>SUMIF('11月'!$C$4:$C$10000,$B212,'11月'!$J$4:$J$10000)</f>
        <v>0</v>
      </c>
      <c r="AK212" s="79">
        <f>SUMPRODUCT((借支明细表!$F$3:$F$10000=$B212)*(借支明细表!$D$3:$D$10000=AJ$2)*借支明细表!$H$3:$H$10000)</f>
        <v>0</v>
      </c>
      <c r="AL212" s="80">
        <f>SUMIF('11月'!$C$4:$C$10000,$B212,'11月'!$L$4:$L$10000)</f>
        <v>0</v>
      </c>
      <c r="AM212" s="81">
        <f>SUMIF('12月'!$C$4:$C$10000,$B212,'12月'!$J$4:$J$10000)</f>
        <v>0</v>
      </c>
      <c r="AN212" s="79">
        <f>SUMPRODUCT((借支明细表!$F$3:$F$10000=$B212)*(借支明细表!$D$3:$D$10000=AM$2)*借支明细表!$H$3:$H$10000)</f>
        <v>0</v>
      </c>
      <c r="AO212" s="80">
        <f>SUMIF('12月'!$C$4:$C$10000,$B212,'12月'!$L$4:$L$10000)</f>
        <v>0</v>
      </c>
    </row>
    <row r="213" customHeight="1" spans="1:41">
      <c r="A213" s="37"/>
      <c r="B213" s="76" t="str">
        <f>IF(员工信息表!B212="","",员工信息表!B212)</f>
        <v/>
      </c>
      <c r="C213" s="77">
        <f t="shared" si="12"/>
        <v>0</v>
      </c>
      <c r="D213" s="77">
        <f t="shared" si="13"/>
        <v>0</v>
      </c>
      <c r="E213" s="77">
        <f t="shared" si="14"/>
        <v>0</v>
      </c>
      <c r="F213" s="81">
        <f>SUMIF('1月'!$C$4:$C$10000,$B213,'1月'!$J$4:$J$10000)</f>
        <v>0</v>
      </c>
      <c r="G213" s="79">
        <f>SUMPRODUCT((借支明细表!$F$3:$F$10000=$B213)*(借支明细表!$D$3:$D$10000=F$2)*借支明细表!$H$3:$H$10000)</f>
        <v>0</v>
      </c>
      <c r="H213" s="80">
        <f>SUMIF('1月'!$C$4:$C$10000,$B213,'1月'!$L$4:$L$10000)</f>
        <v>0</v>
      </c>
      <c r="I213" s="81">
        <f>SUMIF('2月'!$C$4:$C$10000,$B213,'2月'!$J$4:$J$10000)</f>
        <v>0</v>
      </c>
      <c r="J213" s="79">
        <f>SUMPRODUCT((借支明细表!$F$3:$F$10000=$B213)*(借支明细表!$D$3:$D$10000=I$2)*借支明细表!$H$3:$H$10000)</f>
        <v>0</v>
      </c>
      <c r="K213" s="80">
        <f>SUMIF('2月'!$C$4:$C$10000,$B213,'2月'!$L$4:$L$10000)</f>
        <v>0</v>
      </c>
      <c r="L213" s="81">
        <f>SUMIF('3月'!$C$4:$C$10000,$B213,'3月'!$J$4:$J$10000)</f>
        <v>0</v>
      </c>
      <c r="M213" s="79">
        <f>SUMPRODUCT((借支明细表!$F$3:$F$10000=$B213)*(借支明细表!$D$3:$D$10000=L$2)*借支明细表!$H$3:$H$10000)</f>
        <v>0</v>
      </c>
      <c r="N213" s="80">
        <f>SUMIF('3月'!$C$4:$C$10000,$B213,'3月'!$L$4:$L$10000)</f>
        <v>0</v>
      </c>
      <c r="O213" s="81">
        <f>SUMIF('4月'!$C$4:$C$10000,$B213,'4月'!$J$4:$J$10000)</f>
        <v>0</v>
      </c>
      <c r="P213" s="79">
        <f>SUMPRODUCT((借支明细表!$F$3:$F$10000=$B213)*(借支明细表!$D$3:$D$10000=O$2)*借支明细表!$H$3:$H$10000)</f>
        <v>0</v>
      </c>
      <c r="Q213" s="80">
        <f>SUMIF('4月'!$C$4:$C$10000,$B213,'4月'!$L$4:$L$10000)</f>
        <v>0</v>
      </c>
      <c r="R213" s="81">
        <f>SUMIF('5月'!$C$4:$C$10000,$B213,'5月'!$J$4:$J$10000)</f>
        <v>0</v>
      </c>
      <c r="S213" s="79">
        <f>SUMPRODUCT((借支明细表!$F$3:$F$10000=$B213)*(借支明细表!$D$3:$D$10000=R$2)*借支明细表!$H$3:$H$10000)</f>
        <v>0</v>
      </c>
      <c r="T213" s="80">
        <f>SUMIF('5月'!$C$4:$C$10000,$B213,'5月'!$L$4:$L$10000)</f>
        <v>0</v>
      </c>
      <c r="U213" s="81">
        <f>SUMIF('6月'!$C$4:$C$10000,$B213,'6月'!$J$4:$J$10000)</f>
        <v>0</v>
      </c>
      <c r="V213" s="79">
        <f>SUMPRODUCT((借支明细表!$F$3:$F$10000=$B213)*(借支明细表!$D$3:$D$10000=U$2)*借支明细表!$H$3:$H$10000)</f>
        <v>0</v>
      </c>
      <c r="W213" s="80">
        <f>SUMIF('6月'!$C$4:$C$10000,$B213,'6月'!$L$4:$L$10000)</f>
        <v>0</v>
      </c>
      <c r="X213" s="81">
        <f>SUMIF('7月'!$C$4:$C$10000,$B213,'7月'!$J$4:$J$10000)</f>
        <v>0</v>
      </c>
      <c r="Y213" s="79">
        <f>SUMPRODUCT((借支明细表!$F$3:$F$10000=$B213)*(借支明细表!$D$3:$D$10000=X$2)*借支明细表!$H$3:$H$10000)</f>
        <v>0</v>
      </c>
      <c r="Z213" s="80">
        <f>SUMIF('7月'!$C$4:$C$10000,$B213,'7月'!$L$4:$L$10000)</f>
        <v>0</v>
      </c>
      <c r="AA213" s="81">
        <f>SUMIF('8月'!$C$4:$C$10000,$B213,'8月'!$J$4:$J$10000)</f>
        <v>0</v>
      </c>
      <c r="AB213" s="79">
        <f>SUMPRODUCT((借支明细表!$F$3:$F$10000=$B213)*(借支明细表!$D$3:$D$10000=AA$2)*借支明细表!$H$3:$H$10000)</f>
        <v>0</v>
      </c>
      <c r="AC213" s="80">
        <f>SUMIF('8月'!$C$4:$C$10000,$B213,'8月'!$L$4:$L$10000)</f>
        <v>0</v>
      </c>
      <c r="AD213" s="81">
        <f>SUMIF('9月'!$C$4:$C$10000,$B213,'9月'!$J$4:$J$10000)</f>
        <v>0</v>
      </c>
      <c r="AE213" s="79">
        <f>SUMPRODUCT((借支明细表!$F$3:$F$10000=$B213)*(借支明细表!$D$3:$D$10000=AD$2)*借支明细表!$H$3:$H$10000)</f>
        <v>0</v>
      </c>
      <c r="AF213" s="80">
        <f>SUMIF('9月'!$C$4:$C$10000,$B213,'9月'!$L$4:$L$10000)</f>
        <v>0</v>
      </c>
      <c r="AG213" s="81">
        <f>SUMIF('10月'!$C$4:$C$10000,$B213,'10月'!$J$4:$J$10000)</f>
        <v>0</v>
      </c>
      <c r="AH213" s="79">
        <f>SUMPRODUCT((借支明细表!$F$3:$F$10000=$B213)*(借支明细表!$D$3:$D$10000=AG$2)*借支明细表!$H$3:$H$10000)</f>
        <v>0</v>
      </c>
      <c r="AI213" s="80">
        <f>SUMIF('10月'!$C$4:$C$10000,$B213,'10月'!$L$4:$L$10000)</f>
        <v>0</v>
      </c>
      <c r="AJ213" s="81">
        <f>SUMIF('11月'!$C$4:$C$10000,$B213,'11月'!$J$4:$J$10000)</f>
        <v>0</v>
      </c>
      <c r="AK213" s="79">
        <f>SUMPRODUCT((借支明细表!$F$3:$F$10000=$B213)*(借支明细表!$D$3:$D$10000=AJ$2)*借支明细表!$H$3:$H$10000)</f>
        <v>0</v>
      </c>
      <c r="AL213" s="80">
        <f>SUMIF('11月'!$C$4:$C$10000,$B213,'11月'!$L$4:$L$10000)</f>
        <v>0</v>
      </c>
      <c r="AM213" s="81">
        <f>SUMIF('12月'!$C$4:$C$10000,$B213,'12月'!$J$4:$J$10000)</f>
        <v>0</v>
      </c>
      <c r="AN213" s="79">
        <f>SUMPRODUCT((借支明细表!$F$3:$F$10000=$B213)*(借支明细表!$D$3:$D$10000=AM$2)*借支明细表!$H$3:$H$10000)</f>
        <v>0</v>
      </c>
      <c r="AO213" s="80">
        <f>SUMIF('12月'!$C$4:$C$10000,$B213,'12月'!$L$4:$L$10000)</f>
        <v>0</v>
      </c>
    </row>
    <row r="214" customHeight="1" spans="1:41">
      <c r="A214" s="37"/>
      <c r="B214" s="76" t="str">
        <f>IF(员工信息表!B213="","",员工信息表!B213)</f>
        <v/>
      </c>
      <c r="C214" s="77">
        <f t="shared" si="12"/>
        <v>0</v>
      </c>
      <c r="D214" s="77">
        <f t="shared" si="13"/>
        <v>0</v>
      </c>
      <c r="E214" s="77">
        <f t="shared" si="14"/>
        <v>0</v>
      </c>
      <c r="F214" s="81">
        <f>SUMIF('1月'!$C$4:$C$10000,$B214,'1月'!$J$4:$J$10000)</f>
        <v>0</v>
      </c>
      <c r="G214" s="79">
        <f>SUMPRODUCT((借支明细表!$F$3:$F$10000=$B214)*(借支明细表!$D$3:$D$10000=F$2)*借支明细表!$H$3:$H$10000)</f>
        <v>0</v>
      </c>
      <c r="H214" s="80">
        <f>SUMIF('1月'!$C$4:$C$10000,$B214,'1月'!$L$4:$L$10000)</f>
        <v>0</v>
      </c>
      <c r="I214" s="81">
        <f>SUMIF('2月'!$C$4:$C$10000,$B214,'2月'!$J$4:$J$10000)</f>
        <v>0</v>
      </c>
      <c r="J214" s="79">
        <f>SUMPRODUCT((借支明细表!$F$3:$F$10000=$B214)*(借支明细表!$D$3:$D$10000=I$2)*借支明细表!$H$3:$H$10000)</f>
        <v>0</v>
      </c>
      <c r="K214" s="80">
        <f>SUMIF('2月'!$C$4:$C$10000,$B214,'2月'!$L$4:$L$10000)</f>
        <v>0</v>
      </c>
      <c r="L214" s="81">
        <f>SUMIF('3月'!$C$4:$C$10000,$B214,'3月'!$J$4:$J$10000)</f>
        <v>0</v>
      </c>
      <c r="M214" s="79">
        <f>SUMPRODUCT((借支明细表!$F$3:$F$10000=$B214)*(借支明细表!$D$3:$D$10000=L$2)*借支明细表!$H$3:$H$10000)</f>
        <v>0</v>
      </c>
      <c r="N214" s="80">
        <f>SUMIF('3月'!$C$4:$C$10000,$B214,'3月'!$L$4:$L$10000)</f>
        <v>0</v>
      </c>
      <c r="O214" s="81">
        <f>SUMIF('4月'!$C$4:$C$10000,$B214,'4月'!$J$4:$J$10000)</f>
        <v>0</v>
      </c>
      <c r="P214" s="79">
        <f>SUMPRODUCT((借支明细表!$F$3:$F$10000=$B214)*(借支明细表!$D$3:$D$10000=O$2)*借支明细表!$H$3:$H$10000)</f>
        <v>0</v>
      </c>
      <c r="Q214" s="80">
        <f>SUMIF('4月'!$C$4:$C$10000,$B214,'4月'!$L$4:$L$10000)</f>
        <v>0</v>
      </c>
      <c r="R214" s="81">
        <f>SUMIF('5月'!$C$4:$C$10000,$B214,'5月'!$J$4:$J$10000)</f>
        <v>0</v>
      </c>
      <c r="S214" s="79">
        <f>SUMPRODUCT((借支明细表!$F$3:$F$10000=$B214)*(借支明细表!$D$3:$D$10000=R$2)*借支明细表!$H$3:$H$10000)</f>
        <v>0</v>
      </c>
      <c r="T214" s="80">
        <f>SUMIF('5月'!$C$4:$C$10000,$B214,'5月'!$L$4:$L$10000)</f>
        <v>0</v>
      </c>
      <c r="U214" s="81">
        <f>SUMIF('6月'!$C$4:$C$10000,$B214,'6月'!$J$4:$J$10000)</f>
        <v>0</v>
      </c>
      <c r="V214" s="79">
        <f>SUMPRODUCT((借支明细表!$F$3:$F$10000=$B214)*(借支明细表!$D$3:$D$10000=U$2)*借支明细表!$H$3:$H$10000)</f>
        <v>0</v>
      </c>
      <c r="W214" s="80">
        <f>SUMIF('6月'!$C$4:$C$10000,$B214,'6月'!$L$4:$L$10000)</f>
        <v>0</v>
      </c>
      <c r="X214" s="81">
        <f>SUMIF('7月'!$C$4:$C$10000,$B214,'7月'!$J$4:$J$10000)</f>
        <v>0</v>
      </c>
      <c r="Y214" s="79">
        <f>SUMPRODUCT((借支明细表!$F$3:$F$10000=$B214)*(借支明细表!$D$3:$D$10000=X$2)*借支明细表!$H$3:$H$10000)</f>
        <v>0</v>
      </c>
      <c r="Z214" s="80">
        <f>SUMIF('7月'!$C$4:$C$10000,$B214,'7月'!$L$4:$L$10000)</f>
        <v>0</v>
      </c>
      <c r="AA214" s="81">
        <f>SUMIF('8月'!$C$4:$C$10000,$B214,'8月'!$J$4:$J$10000)</f>
        <v>0</v>
      </c>
      <c r="AB214" s="79">
        <f>SUMPRODUCT((借支明细表!$F$3:$F$10000=$B214)*(借支明细表!$D$3:$D$10000=AA$2)*借支明细表!$H$3:$H$10000)</f>
        <v>0</v>
      </c>
      <c r="AC214" s="80">
        <f>SUMIF('8月'!$C$4:$C$10000,$B214,'8月'!$L$4:$L$10000)</f>
        <v>0</v>
      </c>
      <c r="AD214" s="81">
        <f>SUMIF('9月'!$C$4:$C$10000,$B214,'9月'!$J$4:$J$10000)</f>
        <v>0</v>
      </c>
      <c r="AE214" s="79">
        <f>SUMPRODUCT((借支明细表!$F$3:$F$10000=$B214)*(借支明细表!$D$3:$D$10000=AD$2)*借支明细表!$H$3:$H$10000)</f>
        <v>0</v>
      </c>
      <c r="AF214" s="80">
        <f>SUMIF('9月'!$C$4:$C$10000,$B214,'9月'!$L$4:$L$10000)</f>
        <v>0</v>
      </c>
      <c r="AG214" s="81">
        <f>SUMIF('10月'!$C$4:$C$10000,$B214,'10月'!$J$4:$J$10000)</f>
        <v>0</v>
      </c>
      <c r="AH214" s="79">
        <f>SUMPRODUCT((借支明细表!$F$3:$F$10000=$B214)*(借支明细表!$D$3:$D$10000=AG$2)*借支明细表!$H$3:$H$10000)</f>
        <v>0</v>
      </c>
      <c r="AI214" s="80">
        <f>SUMIF('10月'!$C$4:$C$10000,$B214,'10月'!$L$4:$L$10000)</f>
        <v>0</v>
      </c>
      <c r="AJ214" s="81">
        <f>SUMIF('11月'!$C$4:$C$10000,$B214,'11月'!$J$4:$J$10000)</f>
        <v>0</v>
      </c>
      <c r="AK214" s="79">
        <f>SUMPRODUCT((借支明细表!$F$3:$F$10000=$B214)*(借支明细表!$D$3:$D$10000=AJ$2)*借支明细表!$H$3:$H$10000)</f>
        <v>0</v>
      </c>
      <c r="AL214" s="80">
        <f>SUMIF('11月'!$C$4:$C$10000,$B214,'11月'!$L$4:$L$10000)</f>
        <v>0</v>
      </c>
      <c r="AM214" s="81">
        <f>SUMIF('12月'!$C$4:$C$10000,$B214,'12月'!$J$4:$J$10000)</f>
        <v>0</v>
      </c>
      <c r="AN214" s="79">
        <f>SUMPRODUCT((借支明细表!$F$3:$F$10000=$B214)*(借支明细表!$D$3:$D$10000=AM$2)*借支明细表!$H$3:$H$10000)</f>
        <v>0</v>
      </c>
      <c r="AO214" s="80">
        <f>SUMIF('12月'!$C$4:$C$10000,$B214,'12月'!$L$4:$L$10000)</f>
        <v>0</v>
      </c>
    </row>
    <row r="215" customHeight="1" spans="1:41">
      <c r="A215" s="37"/>
      <c r="B215" s="76" t="str">
        <f>IF(员工信息表!B214="","",员工信息表!B214)</f>
        <v/>
      </c>
      <c r="C215" s="77">
        <f t="shared" si="12"/>
        <v>0</v>
      </c>
      <c r="D215" s="77">
        <f t="shared" si="13"/>
        <v>0</v>
      </c>
      <c r="E215" s="77">
        <f t="shared" si="14"/>
        <v>0</v>
      </c>
      <c r="F215" s="81">
        <f>SUMIF('1月'!$C$4:$C$10000,$B215,'1月'!$J$4:$J$10000)</f>
        <v>0</v>
      </c>
      <c r="G215" s="79">
        <f>SUMPRODUCT((借支明细表!$F$3:$F$10000=$B215)*(借支明细表!$D$3:$D$10000=F$2)*借支明细表!$H$3:$H$10000)</f>
        <v>0</v>
      </c>
      <c r="H215" s="80">
        <f>SUMIF('1月'!$C$4:$C$10000,$B215,'1月'!$L$4:$L$10000)</f>
        <v>0</v>
      </c>
      <c r="I215" s="81">
        <f>SUMIF('2月'!$C$4:$C$10000,$B215,'2月'!$J$4:$J$10000)</f>
        <v>0</v>
      </c>
      <c r="J215" s="79">
        <f>SUMPRODUCT((借支明细表!$F$3:$F$10000=$B215)*(借支明细表!$D$3:$D$10000=I$2)*借支明细表!$H$3:$H$10000)</f>
        <v>0</v>
      </c>
      <c r="K215" s="80">
        <f>SUMIF('2月'!$C$4:$C$10000,$B215,'2月'!$L$4:$L$10000)</f>
        <v>0</v>
      </c>
      <c r="L215" s="81">
        <f>SUMIF('3月'!$C$4:$C$10000,$B215,'3月'!$J$4:$J$10000)</f>
        <v>0</v>
      </c>
      <c r="M215" s="79">
        <f>SUMPRODUCT((借支明细表!$F$3:$F$10000=$B215)*(借支明细表!$D$3:$D$10000=L$2)*借支明细表!$H$3:$H$10000)</f>
        <v>0</v>
      </c>
      <c r="N215" s="80">
        <f>SUMIF('3月'!$C$4:$C$10000,$B215,'3月'!$L$4:$L$10000)</f>
        <v>0</v>
      </c>
      <c r="O215" s="81">
        <f>SUMIF('4月'!$C$4:$C$10000,$B215,'4月'!$J$4:$J$10000)</f>
        <v>0</v>
      </c>
      <c r="P215" s="79">
        <f>SUMPRODUCT((借支明细表!$F$3:$F$10000=$B215)*(借支明细表!$D$3:$D$10000=O$2)*借支明细表!$H$3:$H$10000)</f>
        <v>0</v>
      </c>
      <c r="Q215" s="80">
        <f>SUMIF('4月'!$C$4:$C$10000,$B215,'4月'!$L$4:$L$10000)</f>
        <v>0</v>
      </c>
      <c r="R215" s="81">
        <f>SUMIF('5月'!$C$4:$C$10000,$B215,'5月'!$J$4:$J$10000)</f>
        <v>0</v>
      </c>
      <c r="S215" s="79">
        <f>SUMPRODUCT((借支明细表!$F$3:$F$10000=$B215)*(借支明细表!$D$3:$D$10000=R$2)*借支明细表!$H$3:$H$10000)</f>
        <v>0</v>
      </c>
      <c r="T215" s="80">
        <f>SUMIF('5月'!$C$4:$C$10000,$B215,'5月'!$L$4:$L$10000)</f>
        <v>0</v>
      </c>
      <c r="U215" s="81">
        <f>SUMIF('6月'!$C$4:$C$10000,$B215,'6月'!$J$4:$J$10000)</f>
        <v>0</v>
      </c>
      <c r="V215" s="79">
        <f>SUMPRODUCT((借支明细表!$F$3:$F$10000=$B215)*(借支明细表!$D$3:$D$10000=U$2)*借支明细表!$H$3:$H$10000)</f>
        <v>0</v>
      </c>
      <c r="W215" s="80">
        <f>SUMIF('6月'!$C$4:$C$10000,$B215,'6月'!$L$4:$L$10000)</f>
        <v>0</v>
      </c>
      <c r="X215" s="81">
        <f>SUMIF('7月'!$C$4:$C$10000,$B215,'7月'!$J$4:$J$10000)</f>
        <v>0</v>
      </c>
      <c r="Y215" s="79">
        <f>SUMPRODUCT((借支明细表!$F$3:$F$10000=$B215)*(借支明细表!$D$3:$D$10000=X$2)*借支明细表!$H$3:$H$10000)</f>
        <v>0</v>
      </c>
      <c r="Z215" s="80">
        <f>SUMIF('7月'!$C$4:$C$10000,$B215,'7月'!$L$4:$L$10000)</f>
        <v>0</v>
      </c>
      <c r="AA215" s="81">
        <f>SUMIF('8月'!$C$4:$C$10000,$B215,'8月'!$J$4:$J$10000)</f>
        <v>0</v>
      </c>
      <c r="AB215" s="79">
        <f>SUMPRODUCT((借支明细表!$F$3:$F$10000=$B215)*(借支明细表!$D$3:$D$10000=AA$2)*借支明细表!$H$3:$H$10000)</f>
        <v>0</v>
      </c>
      <c r="AC215" s="80">
        <f>SUMIF('8月'!$C$4:$C$10000,$B215,'8月'!$L$4:$L$10000)</f>
        <v>0</v>
      </c>
      <c r="AD215" s="81">
        <f>SUMIF('9月'!$C$4:$C$10000,$B215,'9月'!$J$4:$J$10000)</f>
        <v>0</v>
      </c>
      <c r="AE215" s="79">
        <f>SUMPRODUCT((借支明细表!$F$3:$F$10000=$B215)*(借支明细表!$D$3:$D$10000=AD$2)*借支明细表!$H$3:$H$10000)</f>
        <v>0</v>
      </c>
      <c r="AF215" s="80">
        <f>SUMIF('9月'!$C$4:$C$10000,$B215,'9月'!$L$4:$L$10000)</f>
        <v>0</v>
      </c>
      <c r="AG215" s="81">
        <f>SUMIF('10月'!$C$4:$C$10000,$B215,'10月'!$J$4:$J$10000)</f>
        <v>0</v>
      </c>
      <c r="AH215" s="79">
        <f>SUMPRODUCT((借支明细表!$F$3:$F$10000=$B215)*(借支明细表!$D$3:$D$10000=AG$2)*借支明细表!$H$3:$H$10000)</f>
        <v>0</v>
      </c>
      <c r="AI215" s="80">
        <f>SUMIF('10月'!$C$4:$C$10000,$B215,'10月'!$L$4:$L$10000)</f>
        <v>0</v>
      </c>
      <c r="AJ215" s="81">
        <f>SUMIF('11月'!$C$4:$C$10000,$B215,'11月'!$J$4:$J$10000)</f>
        <v>0</v>
      </c>
      <c r="AK215" s="79">
        <f>SUMPRODUCT((借支明细表!$F$3:$F$10000=$B215)*(借支明细表!$D$3:$D$10000=AJ$2)*借支明细表!$H$3:$H$10000)</f>
        <v>0</v>
      </c>
      <c r="AL215" s="80">
        <f>SUMIF('11月'!$C$4:$C$10000,$B215,'11月'!$L$4:$L$10000)</f>
        <v>0</v>
      </c>
      <c r="AM215" s="81">
        <f>SUMIF('12月'!$C$4:$C$10000,$B215,'12月'!$J$4:$J$10000)</f>
        <v>0</v>
      </c>
      <c r="AN215" s="79">
        <f>SUMPRODUCT((借支明细表!$F$3:$F$10000=$B215)*(借支明细表!$D$3:$D$10000=AM$2)*借支明细表!$H$3:$H$10000)</f>
        <v>0</v>
      </c>
      <c r="AO215" s="80">
        <f>SUMIF('12月'!$C$4:$C$10000,$B215,'12月'!$L$4:$L$10000)</f>
        <v>0</v>
      </c>
    </row>
    <row r="216" customHeight="1" spans="1:41">
      <c r="A216" s="37"/>
      <c r="B216" s="76" t="str">
        <f>IF(员工信息表!B215="","",员工信息表!B215)</f>
        <v/>
      </c>
      <c r="C216" s="77">
        <f t="shared" si="12"/>
        <v>0</v>
      </c>
      <c r="D216" s="77">
        <f t="shared" si="13"/>
        <v>0</v>
      </c>
      <c r="E216" s="77">
        <f t="shared" si="14"/>
        <v>0</v>
      </c>
      <c r="F216" s="81">
        <f>SUMIF('1月'!$C$4:$C$10000,$B216,'1月'!$J$4:$J$10000)</f>
        <v>0</v>
      </c>
      <c r="G216" s="79">
        <f>SUMPRODUCT((借支明细表!$F$3:$F$10000=$B216)*(借支明细表!$D$3:$D$10000=F$2)*借支明细表!$H$3:$H$10000)</f>
        <v>0</v>
      </c>
      <c r="H216" s="80">
        <f>SUMIF('1月'!$C$4:$C$10000,$B216,'1月'!$L$4:$L$10000)</f>
        <v>0</v>
      </c>
      <c r="I216" s="81">
        <f>SUMIF('2月'!$C$4:$C$10000,$B216,'2月'!$J$4:$J$10000)</f>
        <v>0</v>
      </c>
      <c r="J216" s="79">
        <f>SUMPRODUCT((借支明细表!$F$3:$F$10000=$B216)*(借支明细表!$D$3:$D$10000=I$2)*借支明细表!$H$3:$H$10000)</f>
        <v>0</v>
      </c>
      <c r="K216" s="80">
        <f>SUMIF('2月'!$C$4:$C$10000,$B216,'2月'!$L$4:$L$10000)</f>
        <v>0</v>
      </c>
      <c r="L216" s="81">
        <f>SUMIF('3月'!$C$4:$C$10000,$B216,'3月'!$J$4:$J$10000)</f>
        <v>0</v>
      </c>
      <c r="M216" s="79">
        <f>SUMPRODUCT((借支明细表!$F$3:$F$10000=$B216)*(借支明细表!$D$3:$D$10000=L$2)*借支明细表!$H$3:$H$10000)</f>
        <v>0</v>
      </c>
      <c r="N216" s="80">
        <f>SUMIF('3月'!$C$4:$C$10000,$B216,'3月'!$L$4:$L$10000)</f>
        <v>0</v>
      </c>
      <c r="O216" s="81">
        <f>SUMIF('4月'!$C$4:$C$10000,$B216,'4月'!$J$4:$J$10000)</f>
        <v>0</v>
      </c>
      <c r="P216" s="79">
        <f>SUMPRODUCT((借支明细表!$F$3:$F$10000=$B216)*(借支明细表!$D$3:$D$10000=O$2)*借支明细表!$H$3:$H$10000)</f>
        <v>0</v>
      </c>
      <c r="Q216" s="80">
        <f>SUMIF('4月'!$C$4:$C$10000,$B216,'4月'!$L$4:$L$10000)</f>
        <v>0</v>
      </c>
      <c r="R216" s="81">
        <f>SUMIF('5月'!$C$4:$C$10000,$B216,'5月'!$J$4:$J$10000)</f>
        <v>0</v>
      </c>
      <c r="S216" s="79">
        <f>SUMPRODUCT((借支明细表!$F$3:$F$10000=$B216)*(借支明细表!$D$3:$D$10000=R$2)*借支明细表!$H$3:$H$10000)</f>
        <v>0</v>
      </c>
      <c r="T216" s="80">
        <f>SUMIF('5月'!$C$4:$C$10000,$B216,'5月'!$L$4:$L$10000)</f>
        <v>0</v>
      </c>
      <c r="U216" s="81">
        <f>SUMIF('6月'!$C$4:$C$10000,$B216,'6月'!$J$4:$J$10000)</f>
        <v>0</v>
      </c>
      <c r="V216" s="79">
        <f>SUMPRODUCT((借支明细表!$F$3:$F$10000=$B216)*(借支明细表!$D$3:$D$10000=U$2)*借支明细表!$H$3:$H$10000)</f>
        <v>0</v>
      </c>
      <c r="W216" s="80">
        <f>SUMIF('6月'!$C$4:$C$10000,$B216,'6月'!$L$4:$L$10000)</f>
        <v>0</v>
      </c>
      <c r="X216" s="81">
        <f>SUMIF('7月'!$C$4:$C$10000,$B216,'7月'!$J$4:$J$10000)</f>
        <v>0</v>
      </c>
      <c r="Y216" s="79">
        <f>SUMPRODUCT((借支明细表!$F$3:$F$10000=$B216)*(借支明细表!$D$3:$D$10000=X$2)*借支明细表!$H$3:$H$10000)</f>
        <v>0</v>
      </c>
      <c r="Z216" s="80">
        <f>SUMIF('7月'!$C$4:$C$10000,$B216,'7月'!$L$4:$L$10000)</f>
        <v>0</v>
      </c>
      <c r="AA216" s="81">
        <f>SUMIF('8月'!$C$4:$C$10000,$B216,'8月'!$J$4:$J$10000)</f>
        <v>0</v>
      </c>
      <c r="AB216" s="79">
        <f>SUMPRODUCT((借支明细表!$F$3:$F$10000=$B216)*(借支明细表!$D$3:$D$10000=AA$2)*借支明细表!$H$3:$H$10000)</f>
        <v>0</v>
      </c>
      <c r="AC216" s="80">
        <f>SUMIF('8月'!$C$4:$C$10000,$B216,'8月'!$L$4:$L$10000)</f>
        <v>0</v>
      </c>
      <c r="AD216" s="81">
        <f>SUMIF('9月'!$C$4:$C$10000,$B216,'9月'!$J$4:$J$10000)</f>
        <v>0</v>
      </c>
      <c r="AE216" s="79">
        <f>SUMPRODUCT((借支明细表!$F$3:$F$10000=$B216)*(借支明细表!$D$3:$D$10000=AD$2)*借支明细表!$H$3:$H$10000)</f>
        <v>0</v>
      </c>
      <c r="AF216" s="80">
        <f>SUMIF('9月'!$C$4:$C$10000,$B216,'9月'!$L$4:$L$10000)</f>
        <v>0</v>
      </c>
      <c r="AG216" s="81">
        <f>SUMIF('10月'!$C$4:$C$10000,$B216,'10月'!$J$4:$J$10000)</f>
        <v>0</v>
      </c>
      <c r="AH216" s="79">
        <f>SUMPRODUCT((借支明细表!$F$3:$F$10000=$B216)*(借支明细表!$D$3:$D$10000=AG$2)*借支明细表!$H$3:$H$10000)</f>
        <v>0</v>
      </c>
      <c r="AI216" s="80">
        <f>SUMIF('10月'!$C$4:$C$10000,$B216,'10月'!$L$4:$L$10000)</f>
        <v>0</v>
      </c>
      <c r="AJ216" s="81">
        <f>SUMIF('11月'!$C$4:$C$10000,$B216,'11月'!$J$4:$J$10000)</f>
        <v>0</v>
      </c>
      <c r="AK216" s="79">
        <f>SUMPRODUCT((借支明细表!$F$3:$F$10000=$B216)*(借支明细表!$D$3:$D$10000=AJ$2)*借支明细表!$H$3:$H$10000)</f>
        <v>0</v>
      </c>
      <c r="AL216" s="80">
        <f>SUMIF('11月'!$C$4:$C$10000,$B216,'11月'!$L$4:$L$10000)</f>
        <v>0</v>
      </c>
      <c r="AM216" s="81">
        <f>SUMIF('12月'!$C$4:$C$10000,$B216,'12月'!$J$4:$J$10000)</f>
        <v>0</v>
      </c>
      <c r="AN216" s="79">
        <f>SUMPRODUCT((借支明细表!$F$3:$F$10000=$B216)*(借支明细表!$D$3:$D$10000=AM$2)*借支明细表!$H$3:$H$10000)</f>
        <v>0</v>
      </c>
      <c r="AO216" s="80">
        <f>SUMIF('12月'!$C$4:$C$10000,$B216,'12月'!$L$4:$L$10000)</f>
        <v>0</v>
      </c>
    </row>
    <row r="217" customHeight="1" spans="1:41">
      <c r="A217" s="37"/>
      <c r="B217" s="76" t="str">
        <f>IF(员工信息表!B216="","",员工信息表!B216)</f>
        <v/>
      </c>
      <c r="C217" s="77">
        <f t="shared" si="12"/>
        <v>0</v>
      </c>
      <c r="D217" s="77">
        <f t="shared" si="13"/>
        <v>0</v>
      </c>
      <c r="E217" s="77">
        <f t="shared" si="14"/>
        <v>0</v>
      </c>
      <c r="F217" s="81">
        <f>SUMIF('1月'!$C$4:$C$10000,$B217,'1月'!$J$4:$J$10000)</f>
        <v>0</v>
      </c>
      <c r="G217" s="79">
        <f>SUMPRODUCT((借支明细表!$F$3:$F$10000=$B217)*(借支明细表!$D$3:$D$10000=F$2)*借支明细表!$H$3:$H$10000)</f>
        <v>0</v>
      </c>
      <c r="H217" s="80">
        <f>SUMIF('1月'!$C$4:$C$10000,$B217,'1月'!$L$4:$L$10000)</f>
        <v>0</v>
      </c>
      <c r="I217" s="81">
        <f>SUMIF('2月'!$C$4:$C$10000,$B217,'2月'!$J$4:$J$10000)</f>
        <v>0</v>
      </c>
      <c r="J217" s="79">
        <f>SUMPRODUCT((借支明细表!$F$3:$F$10000=$B217)*(借支明细表!$D$3:$D$10000=I$2)*借支明细表!$H$3:$H$10000)</f>
        <v>0</v>
      </c>
      <c r="K217" s="80">
        <f>SUMIF('2月'!$C$4:$C$10000,$B217,'2月'!$L$4:$L$10000)</f>
        <v>0</v>
      </c>
      <c r="L217" s="81">
        <f>SUMIF('3月'!$C$4:$C$10000,$B217,'3月'!$J$4:$J$10000)</f>
        <v>0</v>
      </c>
      <c r="M217" s="79">
        <f>SUMPRODUCT((借支明细表!$F$3:$F$10000=$B217)*(借支明细表!$D$3:$D$10000=L$2)*借支明细表!$H$3:$H$10000)</f>
        <v>0</v>
      </c>
      <c r="N217" s="80">
        <f>SUMIF('3月'!$C$4:$C$10000,$B217,'3月'!$L$4:$L$10000)</f>
        <v>0</v>
      </c>
      <c r="O217" s="81">
        <f>SUMIF('4月'!$C$4:$C$10000,$B217,'4月'!$J$4:$J$10000)</f>
        <v>0</v>
      </c>
      <c r="P217" s="79">
        <f>SUMPRODUCT((借支明细表!$F$3:$F$10000=$B217)*(借支明细表!$D$3:$D$10000=O$2)*借支明细表!$H$3:$H$10000)</f>
        <v>0</v>
      </c>
      <c r="Q217" s="80">
        <f>SUMIF('4月'!$C$4:$C$10000,$B217,'4月'!$L$4:$L$10000)</f>
        <v>0</v>
      </c>
      <c r="R217" s="81">
        <f>SUMIF('5月'!$C$4:$C$10000,$B217,'5月'!$J$4:$J$10000)</f>
        <v>0</v>
      </c>
      <c r="S217" s="79">
        <f>SUMPRODUCT((借支明细表!$F$3:$F$10000=$B217)*(借支明细表!$D$3:$D$10000=R$2)*借支明细表!$H$3:$H$10000)</f>
        <v>0</v>
      </c>
      <c r="T217" s="80">
        <f>SUMIF('5月'!$C$4:$C$10000,$B217,'5月'!$L$4:$L$10000)</f>
        <v>0</v>
      </c>
      <c r="U217" s="81">
        <f>SUMIF('6月'!$C$4:$C$10000,$B217,'6月'!$J$4:$J$10000)</f>
        <v>0</v>
      </c>
      <c r="V217" s="79">
        <f>SUMPRODUCT((借支明细表!$F$3:$F$10000=$B217)*(借支明细表!$D$3:$D$10000=U$2)*借支明细表!$H$3:$H$10000)</f>
        <v>0</v>
      </c>
      <c r="W217" s="80">
        <f>SUMIF('6月'!$C$4:$C$10000,$B217,'6月'!$L$4:$L$10000)</f>
        <v>0</v>
      </c>
      <c r="X217" s="81">
        <f>SUMIF('7月'!$C$4:$C$10000,$B217,'7月'!$J$4:$J$10000)</f>
        <v>0</v>
      </c>
      <c r="Y217" s="79">
        <f>SUMPRODUCT((借支明细表!$F$3:$F$10000=$B217)*(借支明细表!$D$3:$D$10000=X$2)*借支明细表!$H$3:$H$10000)</f>
        <v>0</v>
      </c>
      <c r="Z217" s="80">
        <f>SUMIF('7月'!$C$4:$C$10000,$B217,'7月'!$L$4:$L$10000)</f>
        <v>0</v>
      </c>
      <c r="AA217" s="81">
        <f>SUMIF('8月'!$C$4:$C$10000,$B217,'8月'!$J$4:$J$10000)</f>
        <v>0</v>
      </c>
      <c r="AB217" s="79">
        <f>SUMPRODUCT((借支明细表!$F$3:$F$10000=$B217)*(借支明细表!$D$3:$D$10000=AA$2)*借支明细表!$H$3:$H$10000)</f>
        <v>0</v>
      </c>
      <c r="AC217" s="80">
        <f>SUMIF('8月'!$C$4:$C$10000,$B217,'8月'!$L$4:$L$10000)</f>
        <v>0</v>
      </c>
      <c r="AD217" s="81">
        <f>SUMIF('9月'!$C$4:$C$10000,$B217,'9月'!$J$4:$J$10000)</f>
        <v>0</v>
      </c>
      <c r="AE217" s="79">
        <f>SUMPRODUCT((借支明细表!$F$3:$F$10000=$B217)*(借支明细表!$D$3:$D$10000=AD$2)*借支明细表!$H$3:$H$10000)</f>
        <v>0</v>
      </c>
      <c r="AF217" s="80">
        <f>SUMIF('9月'!$C$4:$C$10000,$B217,'9月'!$L$4:$L$10000)</f>
        <v>0</v>
      </c>
      <c r="AG217" s="81">
        <f>SUMIF('10月'!$C$4:$C$10000,$B217,'10月'!$J$4:$J$10000)</f>
        <v>0</v>
      </c>
      <c r="AH217" s="79">
        <f>SUMPRODUCT((借支明细表!$F$3:$F$10000=$B217)*(借支明细表!$D$3:$D$10000=AG$2)*借支明细表!$H$3:$H$10000)</f>
        <v>0</v>
      </c>
      <c r="AI217" s="80">
        <f>SUMIF('10月'!$C$4:$C$10000,$B217,'10月'!$L$4:$L$10000)</f>
        <v>0</v>
      </c>
      <c r="AJ217" s="81">
        <f>SUMIF('11月'!$C$4:$C$10000,$B217,'11月'!$J$4:$J$10000)</f>
        <v>0</v>
      </c>
      <c r="AK217" s="79">
        <f>SUMPRODUCT((借支明细表!$F$3:$F$10000=$B217)*(借支明细表!$D$3:$D$10000=AJ$2)*借支明细表!$H$3:$H$10000)</f>
        <v>0</v>
      </c>
      <c r="AL217" s="80">
        <f>SUMIF('11月'!$C$4:$C$10000,$B217,'11月'!$L$4:$L$10000)</f>
        <v>0</v>
      </c>
      <c r="AM217" s="81">
        <f>SUMIF('12月'!$C$4:$C$10000,$B217,'12月'!$J$4:$J$10000)</f>
        <v>0</v>
      </c>
      <c r="AN217" s="79">
        <f>SUMPRODUCT((借支明细表!$F$3:$F$10000=$B217)*(借支明细表!$D$3:$D$10000=AM$2)*借支明细表!$H$3:$H$10000)</f>
        <v>0</v>
      </c>
      <c r="AO217" s="80">
        <f>SUMIF('12月'!$C$4:$C$10000,$B217,'12月'!$L$4:$L$10000)</f>
        <v>0</v>
      </c>
    </row>
    <row r="218" customHeight="1" spans="1:41">
      <c r="A218" s="37"/>
      <c r="B218" s="76" t="str">
        <f>IF(员工信息表!B217="","",员工信息表!B217)</f>
        <v/>
      </c>
      <c r="C218" s="77">
        <f t="shared" si="12"/>
        <v>0</v>
      </c>
      <c r="D218" s="77">
        <f t="shared" si="13"/>
        <v>0</v>
      </c>
      <c r="E218" s="77">
        <f t="shared" si="14"/>
        <v>0</v>
      </c>
      <c r="F218" s="81">
        <f>SUMIF('1月'!$C$4:$C$10000,$B218,'1月'!$J$4:$J$10000)</f>
        <v>0</v>
      </c>
      <c r="G218" s="79">
        <f>SUMPRODUCT((借支明细表!$F$3:$F$10000=$B218)*(借支明细表!$D$3:$D$10000=F$2)*借支明细表!$H$3:$H$10000)</f>
        <v>0</v>
      </c>
      <c r="H218" s="80">
        <f>SUMIF('1月'!$C$4:$C$10000,$B218,'1月'!$L$4:$L$10000)</f>
        <v>0</v>
      </c>
      <c r="I218" s="81">
        <f>SUMIF('2月'!$C$4:$C$10000,$B218,'2月'!$J$4:$J$10000)</f>
        <v>0</v>
      </c>
      <c r="J218" s="79">
        <f>SUMPRODUCT((借支明细表!$F$3:$F$10000=$B218)*(借支明细表!$D$3:$D$10000=I$2)*借支明细表!$H$3:$H$10000)</f>
        <v>0</v>
      </c>
      <c r="K218" s="80">
        <f>SUMIF('2月'!$C$4:$C$10000,$B218,'2月'!$L$4:$L$10000)</f>
        <v>0</v>
      </c>
      <c r="L218" s="81">
        <f>SUMIF('3月'!$C$4:$C$10000,$B218,'3月'!$J$4:$J$10000)</f>
        <v>0</v>
      </c>
      <c r="M218" s="79">
        <f>SUMPRODUCT((借支明细表!$F$3:$F$10000=$B218)*(借支明细表!$D$3:$D$10000=L$2)*借支明细表!$H$3:$H$10000)</f>
        <v>0</v>
      </c>
      <c r="N218" s="80">
        <f>SUMIF('3月'!$C$4:$C$10000,$B218,'3月'!$L$4:$L$10000)</f>
        <v>0</v>
      </c>
      <c r="O218" s="81">
        <f>SUMIF('4月'!$C$4:$C$10000,$B218,'4月'!$J$4:$J$10000)</f>
        <v>0</v>
      </c>
      <c r="P218" s="79">
        <f>SUMPRODUCT((借支明细表!$F$3:$F$10000=$B218)*(借支明细表!$D$3:$D$10000=O$2)*借支明细表!$H$3:$H$10000)</f>
        <v>0</v>
      </c>
      <c r="Q218" s="80">
        <f>SUMIF('4月'!$C$4:$C$10000,$B218,'4月'!$L$4:$L$10000)</f>
        <v>0</v>
      </c>
      <c r="R218" s="81">
        <f>SUMIF('5月'!$C$4:$C$10000,$B218,'5月'!$J$4:$J$10000)</f>
        <v>0</v>
      </c>
      <c r="S218" s="79">
        <f>SUMPRODUCT((借支明细表!$F$3:$F$10000=$B218)*(借支明细表!$D$3:$D$10000=R$2)*借支明细表!$H$3:$H$10000)</f>
        <v>0</v>
      </c>
      <c r="T218" s="80">
        <f>SUMIF('5月'!$C$4:$C$10000,$B218,'5月'!$L$4:$L$10000)</f>
        <v>0</v>
      </c>
      <c r="U218" s="81">
        <f>SUMIF('6月'!$C$4:$C$10000,$B218,'6月'!$J$4:$J$10000)</f>
        <v>0</v>
      </c>
      <c r="V218" s="79">
        <f>SUMPRODUCT((借支明细表!$F$3:$F$10000=$B218)*(借支明细表!$D$3:$D$10000=U$2)*借支明细表!$H$3:$H$10000)</f>
        <v>0</v>
      </c>
      <c r="W218" s="80">
        <f>SUMIF('6月'!$C$4:$C$10000,$B218,'6月'!$L$4:$L$10000)</f>
        <v>0</v>
      </c>
      <c r="X218" s="81">
        <f>SUMIF('7月'!$C$4:$C$10000,$B218,'7月'!$J$4:$J$10000)</f>
        <v>0</v>
      </c>
      <c r="Y218" s="79">
        <f>SUMPRODUCT((借支明细表!$F$3:$F$10000=$B218)*(借支明细表!$D$3:$D$10000=X$2)*借支明细表!$H$3:$H$10000)</f>
        <v>0</v>
      </c>
      <c r="Z218" s="80">
        <f>SUMIF('7月'!$C$4:$C$10000,$B218,'7月'!$L$4:$L$10000)</f>
        <v>0</v>
      </c>
      <c r="AA218" s="81">
        <f>SUMIF('8月'!$C$4:$C$10000,$B218,'8月'!$J$4:$J$10000)</f>
        <v>0</v>
      </c>
      <c r="AB218" s="79">
        <f>SUMPRODUCT((借支明细表!$F$3:$F$10000=$B218)*(借支明细表!$D$3:$D$10000=AA$2)*借支明细表!$H$3:$H$10000)</f>
        <v>0</v>
      </c>
      <c r="AC218" s="80">
        <f>SUMIF('8月'!$C$4:$C$10000,$B218,'8月'!$L$4:$L$10000)</f>
        <v>0</v>
      </c>
      <c r="AD218" s="81">
        <f>SUMIF('9月'!$C$4:$C$10000,$B218,'9月'!$J$4:$J$10000)</f>
        <v>0</v>
      </c>
      <c r="AE218" s="79">
        <f>SUMPRODUCT((借支明细表!$F$3:$F$10000=$B218)*(借支明细表!$D$3:$D$10000=AD$2)*借支明细表!$H$3:$H$10000)</f>
        <v>0</v>
      </c>
      <c r="AF218" s="80">
        <f>SUMIF('9月'!$C$4:$C$10000,$B218,'9月'!$L$4:$L$10000)</f>
        <v>0</v>
      </c>
      <c r="AG218" s="81">
        <f>SUMIF('10月'!$C$4:$C$10000,$B218,'10月'!$J$4:$J$10000)</f>
        <v>0</v>
      </c>
      <c r="AH218" s="79">
        <f>SUMPRODUCT((借支明细表!$F$3:$F$10000=$B218)*(借支明细表!$D$3:$D$10000=AG$2)*借支明细表!$H$3:$H$10000)</f>
        <v>0</v>
      </c>
      <c r="AI218" s="80">
        <f>SUMIF('10月'!$C$4:$C$10000,$B218,'10月'!$L$4:$L$10000)</f>
        <v>0</v>
      </c>
      <c r="AJ218" s="81">
        <f>SUMIF('11月'!$C$4:$C$10000,$B218,'11月'!$J$4:$J$10000)</f>
        <v>0</v>
      </c>
      <c r="AK218" s="79">
        <f>SUMPRODUCT((借支明细表!$F$3:$F$10000=$B218)*(借支明细表!$D$3:$D$10000=AJ$2)*借支明细表!$H$3:$H$10000)</f>
        <v>0</v>
      </c>
      <c r="AL218" s="80">
        <f>SUMIF('11月'!$C$4:$C$10000,$B218,'11月'!$L$4:$L$10000)</f>
        <v>0</v>
      </c>
      <c r="AM218" s="81">
        <f>SUMIF('12月'!$C$4:$C$10000,$B218,'12月'!$J$4:$J$10000)</f>
        <v>0</v>
      </c>
      <c r="AN218" s="79">
        <f>SUMPRODUCT((借支明细表!$F$3:$F$10000=$B218)*(借支明细表!$D$3:$D$10000=AM$2)*借支明细表!$H$3:$H$10000)</f>
        <v>0</v>
      </c>
      <c r="AO218" s="80">
        <f>SUMIF('12月'!$C$4:$C$10000,$B218,'12月'!$L$4:$L$10000)</f>
        <v>0</v>
      </c>
    </row>
    <row r="219" customHeight="1" spans="1:41">
      <c r="A219" s="37"/>
      <c r="B219" s="76" t="str">
        <f>IF(员工信息表!B218="","",员工信息表!B218)</f>
        <v/>
      </c>
      <c r="C219" s="77">
        <f t="shared" si="12"/>
        <v>0</v>
      </c>
      <c r="D219" s="77">
        <f t="shared" si="13"/>
        <v>0</v>
      </c>
      <c r="E219" s="77">
        <f t="shared" si="14"/>
        <v>0</v>
      </c>
      <c r="F219" s="81">
        <f>SUMIF('1月'!$C$4:$C$10000,$B219,'1月'!$J$4:$J$10000)</f>
        <v>0</v>
      </c>
      <c r="G219" s="79">
        <f>SUMPRODUCT((借支明细表!$F$3:$F$10000=$B219)*(借支明细表!$D$3:$D$10000=F$2)*借支明细表!$H$3:$H$10000)</f>
        <v>0</v>
      </c>
      <c r="H219" s="80">
        <f>SUMIF('1月'!$C$4:$C$10000,$B219,'1月'!$L$4:$L$10000)</f>
        <v>0</v>
      </c>
      <c r="I219" s="81">
        <f>SUMIF('2月'!$C$4:$C$10000,$B219,'2月'!$J$4:$J$10000)</f>
        <v>0</v>
      </c>
      <c r="J219" s="79">
        <f>SUMPRODUCT((借支明细表!$F$3:$F$10000=$B219)*(借支明细表!$D$3:$D$10000=I$2)*借支明细表!$H$3:$H$10000)</f>
        <v>0</v>
      </c>
      <c r="K219" s="80">
        <f>SUMIF('2月'!$C$4:$C$10000,$B219,'2月'!$L$4:$L$10000)</f>
        <v>0</v>
      </c>
      <c r="L219" s="81">
        <f>SUMIF('3月'!$C$4:$C$10000,$B219,'3月'!$J$4:$J$10000)</f>
        <v>0</v>
      </c>
      <c r="M219" s="79">
        <f>SUMPRODUCT((借支明细表!$F$3:$F$10000=$B219)*(借支明细表!$D$3:$D$10000=L$2)*借支明细表!$H$3:$H$10000)</f>
        <v>0</v>
      </c>
      <c r="N219" s="80">
        <f>SUMIF('3月'!$C$4:$C$10000,$B219,'3月'!$L$4:$L$10000)</f>
        <v>0</v>
      </c>
      <c r="O219" s="81">
        <f>SUMIF('4月'!$C$4:$C$10000,$B219,'4月'!$J$4:$J$10000)</f>
        <v>0</v>
      </c>
      <c r="P219" s="79">
        <f>SUMPRODUCT((借支明细表!$F$3:$F$10000=$B219)*(借支明细表!$D$3:$D$10000=O$2)*借支明细表!$H$3:$H$10000)</f>
        <v>0</v>
      </c>
      <c r="Q219" s="80">
        <f>SUMIF('4月'!$C$4:$C$10000,$B219,'4月'!$L$4:$L$10000)</f>
        <v>0</v>
      </c>
      <c r="R219" s="81">
        <f>SUMIF('5月'!$C$4:$C$10000,$B219,'5月'!$J$4:$J$10000)</f>
        <v>0</v>
      </c>
      <c r="S219" s="79">
        <f>SUMPRODUCT((借支明细表!$F$3:$F$10000=$B219)*(借支明细表!$D$3:$D$10000=R$2)*借支明细表!$H$3:$H$10000)</f>
        <v>0</v>
      </c>
      <c r="T219" s="80">
        <f>SUMIF('5月'!$C$4:$C$10000,$B219,'5月'!$L$4:$L$10000)</f>
        <v>0</v>
      </c>
      <c r="U219" s="81">
        <f>SUMIF('6月'!$C$4:$C$10000,$B219,'6月'!$J$4:$J$10000)</f>
        <v>0</v>
      </c>
      <c r="V219" s="79">
        <f>SUMPRODUCT((借支明细表!$F$3:$F$10000=$B219)*(借支明细表!$D$3:$D$10000=U$2)*借支明细表!$H$3:$H$10000)</f>
        <v>0</v>
      </c>
      <c r="W219" s="80">
        <f>SUMIF('6月'!$C$4:$C$10000,$B219,'6月'!$L$4:$L$10000)</f>
        <v>0</v>
      </c>
      <c r="X219" s="81">
        <f>SUMIF('7月'!$C$4:$C$10000,$B219,'7月'!$J$4:$J$10000)</f>
        <v>0</v>
      </c>
      <c r="Y219" s="79">
        <f>SUMPRODUCT((借支明细表!$F$3:$F$10000=$B219)*(借支明细表!$D$3:$D$10000=X$2)*借支明细表!$H$3:$H$10000)</f>
        <v>0</v>
      </c>
      <c r="Z219" s="80">
        <f>SUMIF('7月'!$C$4:$C$10000,$B219,'7月'!$L$4:$L$10000)</f>
        <v>0</v>
      </c>
      <c r="AA219" s="81">
        <f>SUMIF('8月'!$C$4:$C$10000,$B219,'8月'!$J$4:$J$10000)</f>
        <v>0</v>
      </c>
      <c r="AB219" s="79">
        <f>SUMPRODUCT((借支明细表!$F$3:$F$10000=$B219)*(借支明细表!$D$3:$D$10000=AA$2)*借支明细表!$H$3:$H$10000)</f>
        <v>0</v>
      </c>
      <c r="AC219" s="80">
        <f>SUMIF('8月'!$C$4:$C$10000,$B219,'8月'!$L$4:$L$10000)</f>
        <v>0</v>
      </c>
      <c r="AD219" s="81">
        <f>SUMIF('9月'!$C$4:$C$10000,$B219,'9月'!$J$4:$J$10000)</f>
        <v>0</v>
      </c>
      <c r="AE219" s="79">
        <f>SUMPRODUCT((借支明细表!$F$3:$F$10000=$B219)*(借支明细表!$D$3:$D$10000=AD$2)*借支明细表!$H$3:$H$10000)</f>
        <v>0</v>
      </c>
      <c r="AF219" s="80">
        <f>SUMIF('9月'!$C$4:$C$10000,$B219,'9月'!$L$4:$L$10000)</f>
        <v>0</v>
      </c>
      <c r="AG219" s="81">
        <f>SUMIF('10月'!$C$4:$C$10000,$B219,'10月'!$J$4:$J$10000)</f>
        <v>0</v>
      </c>
      <c r="AH219" s="79">
        <f>SUMPRODUCT((借支明细表!$F$3:$F$10000=$B219)*(借支明细表!$D$3:$D$10000=AG$2)*借支明细表!$H$3:$H$10000)</f>
        <v>0</v>
      </c>
      <c r="AI219" s="80">
        <f>SUMIF('10月'!$C$4:$C$10000,$B219,'10月'!$L$4:$L$10000)</f>
        <v>0</v>
      </c>
      <c r="AJ219" s="81">
        <f>SUMIF('11月'!$C$4:$C$10000,$B219,'11月'!$J$4:$J$10000)</f>
        <v>0</v>
      </c>
      <c r="AK219" s="79">
        <f>SUMPRODUCT((借支明细表!$F$3:$F$10000=$B219)*(借支明细表!$D$3:$D$10000=AJ$2)*借支明细表!$H$3:$H$10000)</f>
        <v>0</v>
      </c>
      <c r="AL219" s="80">
        <f>SUMIF('11月'!$C$4:$C$10000,$B219,'11月'!$L$4:$L$10000)</f>
        <v>0</v>
      </c>
      <c r="AM219" s="81">
        <f>SUMIF('12月'!$C$4:$C$10000,$B219,'12月'!$J$4:$J$10000)</f>
        <v>0</v>
      </c>
      <c r="AN219" s="79">
        <f>SUMPRODUCT((借支明细表!$F$3:$F$10000=$B219)*(借支明细表!$D$3:$D$10000=AM$2)*借支明细表!$H$3:$H$10000)</f>
        <v>0</v>
      </c>
      <c r="AO219" s="80">
        <f>SUMIF('12月'!$C$4:$C$10000,$B219,'12月'!$L$4:$L$10000)</f>
        <v>0</v>
      </c>
    </row>
    <row r="220" customHeight="1" spans="1:41">
      <c r="A220" s="37"/>
      <c r="B220" s="76" t="str">
        <f>IF(员工信息表!B219="","",员工信息表!B219)</f>
        <v/>
      </c>
      <c r="C220" s="77">
        <f t="shared" si="12"/>
        <v>0</v>
      </c>
      <c r="D220" s="77">
        <f t="shared" si="13"/>
        <v>0</v>
      </c>
      <c r="E220" s="77">
        <f t="shared" si="14"/>
        <v>0</v>
      </c>
      <c r="F220" s="81">
        <f>SUMIF('1月'!$C$4:$C$10000,$B220,'1月'!$J$4:$J$10000)</f>
        <v>0</v>
      </c>
      <c r="G220" s="79">
        <f>SUMPRODUCT((借支明细表!$F$3:$F$10000=$B220)*(借支明细表!$D$3:$D$10000=F$2)*借支明细表!$H$3:$H$10000)</f>
        <v>0</v>
      </c>
      <c r="H220" s="80">
        <f>SUMIF('1月'!$C$4:$C$10000,$B220,'1月'!$L$4:$L$10000)</f>
        <v>0</v>
      </c>
      <c r="I220" s="81">
        <f>SUMIF('2月'!$C$4:$C$10000,$B220,'2月'!$J$4:$J$10000)</f>
        <v>0</v>
      </c>
      <c r="J220" s="79">
        <f>SUMPRODUCT((借支明细表!$F$3:$F$10000=$B220)*(借支明细表!$D$3:$D$10000=I$2)*借支明细表!$H$3:$H$10000)</f>
        <v>0</v>
      </c>
      <c r="K220" s="80">
        <f>SUMIF('2月'!$C$4:$C$10000,$B220,'2月'!$L$4:$L$10000)</f>
        <v>0</v>
      </c>
      <c r="L220" s="81">
        <f>SUMIF('3月'!$C$4:$C$10000,$B220,'3月'!$J$4:$J$10000)</f>
        <v>0</v>
      </c>
      <c r="M220" s="79">
        <f>SUMPRODUCT((借支明细表!$F$3:$F$10000=$B220)*(借支明细表!$D$3:$D$10000=L$2)*借支明细表!$H$3:$H$10000)</f>
        <v>0</v>
      </c>
      <c r="N220" s="80">
        <f>SUMIF('3月'!$C$4:$C$10000,$B220,'3月'!$L$4:$L$10000)</f>
        <v>0</v>
      </c>
      <c r="O220" s="81">
        <f>SUMIF('4月'!$C$4:$C$10000,$B220,'4月'!$J$4:$J$10000)</f>
        <v>0</v>
      </c>
      <c r="P220" s="79">
        <f>SUMPRODUCT((借支明细表!$F$3:$F$10000=$B220)*(借支明细表!$D$3:$D$10000=O$2)*借支明细表!$H$3:$H$10000)</f>
        <v>0</v>
      </c>
      <c r="Q220" s="80">
        <f>SUMIF('4月'!$C$4:$C$10000,$B220,'4月'!$L$4:$L$10000)</f>
        <v>0</v>
      </c>
      <c r="R220" s="81">
        <f>SUMIF('5月'!$C$4:$C$10000,$B220,'5月'!$J$4:$J$10000)</f>
        <v>0</v>
      </c>
      <c r="S220" s="79">
        <f>SUMPRODUCT((借支明细表!$F$3:$F$10000=$B220)*(借支明细表!$D$3:$D$10000=R$2)*借支明细表!$H$3:$H$10000)</f>
        <v>0</v>
      </c>
      <c r="T220" s="80">
        <f>SUMIF('5月'!$C$4:$C$10000,$B220,'5月'!$L$4:$L$10000)</f>
        <v>0</v>
      </c>
      <c r="U220" s="81">
        <f>SUMIF('6月'!$C$4:$C$10000,$B220,'6月'!$J$4:$J$10000)</f>
        <v>0</v>
      </c>
      <c r="V220" s="79">
        <f>SUMPRODUCT((借支明细表!$F$3:$F$10000=$B220)*(借支明细表!$D$3:$D$10000=U$2)*借支明细表!$H$3:$H$10000)</f>
        <v>0</v>
      </c>
      <c r="W220" s="80">
        <f>SUMIF('6月'!$C$4:$C$10000,$B220,'6月'!$L$4:$L$10000)</f>
        <v>0</v>
      </c>
      <c r="X220" s="81">
        <f>SUMIF('7月'!$C$4:$C$10000,$B220,'7月'!$J$4:$J$10000)</f>
        <v>0</v>
      </c>
      <c r="Y220" s="79">
        <f>SUMPRODUCT((借支明细表!$F$3:$F$10000=$B220)*(借支明细表!$D$3:$D$10000=X$2)*借支明细表!$H$3:$H$10000)</f>
        <v>0</v>
      </c>
      <c r="Z220" s="80">
        <f>SUMIF('7月'!$C$4:$C$10000,$B220,'7月'!$L$4:$L$10000)</f>
        <v>0</v>
      </c>
      <c r="AA220" s="81">
        <f>SUMIF('8月'!$C$4:$C$10000,$B220,'8月'!$J$4:$J$10000)</f>
        <v>0</v>
      </c>
      <c r="AB220" s="79">
        <f>SUMPRODUCT((借支明细表!$F$3:$F$10000=$B220)*(借支明细表!$D$3:$D$10000=AA$2)*借支明细表!$H$3:$H$10000)</f>
        <v>0</v>
      </c>
      <c r="AC220" s="80">
        <f>SUMIF('8月'!$C$4:$C$10000,$B220,'8月'!$L$4:$L$10000)</f>
        <v>0</v>
      </c>
      <c r="AD220" s="81">
        <f>SUMIF('9月'!$C$4:$C$10000,$B220,'9月'!$J$4:$J$10000)</f>
        <v>0</v>
      </c>
      <c r="AE220" s="79">
        <f>SUMPRODUCT((借支明细表!$F$3:$F$10000=$B220)*(借支明细表!$D$3:$D$10000=AD$2)*借支明细表!$H$3:$H$10000)</f>
        <v>0</v>
      </c>
      <c r="AF220" s="80">
        <f>SUMIF('9月'!$C$4:$C$10000,$B220,'9月'!$L$4:$L$10000)</f>
        <v>0</v>
      </c>
      <c r="AG220" s="81">
        <f>SUMIF('10月'!$C$4:$C$10000,$B220,'10月'!$J$4:$J$10000)</f>
        <v>0</v>
      </c>
      <c r="AH220" s="79">
        <f>SUMPRODUCT((借支明细表!$F$3:$F$10000=$B220)*(借支明细表!$D$3:$D$10000=AG$2)*借支明细表!$H$3:$H$10000)</f>
        <v>0</v>
      </c>
      <c r="AI220" s="80">
        <f>SUMIF('10月'!$C$4:$C$10000,$B220,'10月'!$L$4:$L$10000)</f>
        <v>0</v>
      </c>
      <c r="AJ220" s="81">
        <f>SUMIF('11月'!$C$4:$C$10000,$B220,'11月'!$J$4:$J$10000)</f>
        <v>0</v>
      </c>
      <c r="AK220" s="79">
        <f>SUMPRODUCT((借支明细表!$F$3:$F$10000=$B220)*(借支明细表!$D$3:$D$10000=AJ$2)*借支明细表!$H$3:$H$10000)</f>
        <v>0</v>
      </c>
      <c r="AL220" s="80">
        <f>SUMIF('11月'!$C$4:$C$10000,$B220,'11月'!$L$4:$L$10000)</f>
        <v>0</v>
      </c>
      <c r="AM220" s="81">
        <f>SUMIF('12月'!$C$4:$C$10000,$B220,'12月'!$J$4:$J$10000)</f>
        <v>0</v>
      </c>
      <c r="AN220" s="79">
        <f>SUMPRODUCT((借支明细表!$F$3:$F$10000=$B220)*(借支明细表!$D$3:$D$10000=AM$2)*借支明细表!$H$3:$H$10000)</f>
        <v>0</v>
      </c>
      <c r="AO220" s="80">
        <f>SUMIF('12月'!$C$4:$C$10000,$B220,'12月'!$L$4:$L$10000)</f>
        <v>0</v>
      </c>
    </row>
    <row r="221" customHeight="1" spans="1:41">
      <c r="A221" s="37"/>
      <c r="B221" s="76" t="str">
        <f>IF(员工信息表!B220="","",员工信息表!B220)</f>
        <v/>
      </c>
      <c r="C221" s="77">
        <f t="shared" si="12"/>
        <v>0</v>
      </c>
      <c r="D221" s="77">
        <f t="shared" si="13"/>
        <v>0</v>
      </c>
      <c r="E221" s="77">
        <f t="shared" si="14"/>
        <v>0</v>
      </c>
      <c r="F221" s="81">
        <f>SUMIF('1月'!$C$4:$C$10000,$B221,'1月'!$J$4:$J$10000)</f>
        <v>0</v>
      </c>
      <c r="G221" s="79">
        <f>SUMPRODUCT((借支明细表!$F$3:$F$10000=$B221)*(借支明细表!$D$3:$D$10000=F$2)*借支明细表!$H$3:$H$10000)</f>
        <v>0</v>
      </c>
      <c r="H221" s="80">
        <f>SUMIF('1月'!$C$4:$C$10000,$B221,'1月'!$L$4:$L$10000)</f>
        <v>0</v>
      </c>
      <c r="I221" s="81">
        <f>SUMIF('2月'!$C$4:$C$10000,$B221,'2月'!$J$4:$J$10000)</f>
        <v>0</v>
      </c>
      <c r="J221" s="79">
        <f>SUMPRODUCT((借支明细表!$F$3:$F$10000=$B221)*(借支明细表!$D$3:$D$10000=I$2)*借支明细表!$H$3:$H$10000)</f>
        <v>0</v>
      </c>
      <c r="K221" s="80">
        <f>SUMIF('2月'!$C$4:$C$10000,$B221,'2月'!$L$4:$L$10000)</f>
        <v>0</v>
      </c>
      <c r="L221" s="81">
        <f>SUMIF('3月'!$C$4:$C$10000,$B221,'3月'!$J$4:$J$10000)</f>
        <v>0</v>
      </c>
      <c r="M221" s="79">
        <f>SUMPRODUCT((借支明细表!$F$3:$F$10000=$B221)*(借支明细表!$D$3:$D$10000=L$2)*借支明细表!$H$3:$H$10000)</f>
        <v>0</v>
      </c>
      <c r="N221" s="80">
        <f>SUMIF('3月'!$C$4:$C$10000,$B221,'3月'!$L$4:$L$10000)</f>
        <v>0</v>
      </c>
      <c r="O221" s="81">
        <f>SUMIF('4月'!$C$4:$C$10000,$B221,'4月'!$J$4:$J$10000)</f>
        <v>0</v>
      </c>
      <c r="P221" s="79">
        <f>SUMPRODUCT((借支明细表!$F$3:$F$10000=$B221)*(借支明细表!$D$3:$D$10000=O$2)*借支明细表!$H$3:$H$10000)</f>
        <v>0</v>
      </c>
      <c r="Q221" s="80">
        <f>SUMIF('4月'!$C$4:$C$10000,$B221,'4月'!$L$4:$L$10000)</f>
        <v>0</v>
      </c>
      <c r="R221" s="81">
        <f>SUMIF('5月'!$C$4:$C$10000,$B221,'5月'!$J$4:$J$10000)</f>
        <v>0</v>
      </c>
      <c r="S221" s="79">
        <f>SUMPRODUCT((借支明细表!$F$3:$F$10000=$B221)*(借支明细表!$D$3:$D$10000=R$2)*借支明细表!$H$3:$H$10000)</f>
        <v>0</v>
      </c>
      <c r="T221" s="80">
        <f>SUMIF('5月'!$C$4:$C$10000,$B221,'5月'!$L$4:$L$10000)</f>
        <v>0</v>
      </c>
      <c r="U221" s="81">
        <f>SUMIF('6月'!$C$4:$C$10000,$B221,'6月'!$J$4:$J$10000)</f>
        <v>0</v>
      </c>
      <c r="V221" s="79">
        <f>SUMPRODUCT((借支明细表!$F$3:$F$10000=$B221)*(借支明细表!$D$3:$D$10000=U$2)*借支明细表!$H$3:$H$10000)</f>
        <v>0</v>
      </c>
      <c r="W221" s="80">
        <f>SUMIF('6月'!$C$4:$C$10000,$B221,'6月'!$L$4:$L$10000)</f>
        <v>0</v>
      </c>
      <c r="X221" s="81">
        <f>SUMIF('7月'!$C$4:$C$10000,$B221,'7月'!$J$4:$J$10000)</f>
        <v>0</v>
      </c>
      <c r="Y221" s="79">
        <f>SUMPRODUCT((借支明细表!$F$3:$F$10000=$B221)*(借支明细表!$D$3:$D$10000=X$2)*借支明细表!$H$3:$H$10000)</f>
        <v>0</v>
      </c>
      <c r="Z221" s="80">
        <f>SUMIF('7月'!$C$4:$C$10000,$B221,'7月'!$L$4:$L$10000)</f>
        <v>0</v>
      </c>
      <c r="AA221" s="81">
        <f>SUMIF('8月'!$C$4:$C$10000,$B221,'8月'!$J$4:$J$10000)</f>
        <v>0</v>
      </c>
      <c r="AB221" s="79">
        <f>SUMPRODUCT((借支明细表!$F$3:$F$10000=$B221)*(借支明细表!$D$3:$D$10000=AA$2)*借支明细表!$H$3:$H$10000)</f>
        <v>0</v>
      </c>
      <c r="AC221" s="80">
        <f>SUMIF('8月'!$C$4:$C$10000,$B221,'8月'!$L$4:$L$10000)</f>
        <v>0</v>
      </c>
      <c r="AD221" s="81">
        <f>SUMIF('9月'!$C$4:$C$10000,$B221,'9月'!$J$4:$J$10000)</f>
        <v>0</v>
      </c>
      <c r="AE221" s="79">
        <f>SUMPRODUCT((借支明细表!$F$3:$F$10000=$B221)*(借支明细表!$D$3:$D$10000=AD$2)*借支明细表!$H$3:$H$10000)</f>
        <v>0</v>
      </c>
      <c r="AF221" s="80">
        <f>SUMIF('9月'!$C$4:$C$10000,$B221,'9月'!$L$4:$L$10000)</f>
        <v>0</v>
      </c>
      <c r="AG221" s="81">
        <f>SUMIF('10月'!$C$4:$C$10000,$B221,'10月'!$J$4:$J$10000)</f>
        <v>0</v>
      </c>
      <c r="AH221" s="79">
        <f>SUMPRODUCT((借支明细表!$F$3:$F$10000=$B221)*(借支明细表!$D$3:$D$10000=AG$2)*借支明细表!$H$3:$H$10000)</f>
        <v>0</v>
      </c>
      <c r="AI221" s="80">
        <f>SUMIF('10月'!$C$4:$C$10000,$B221,'10月'!$L$4:$L$10000)</f>
        <v>0</v>
      </c>
      <c r="AJ221" s="81">
        <f>SUMIF('11月'!$C$4:$C$10000,$B221,'11月'!$J$4:$J$10000)</f>
        <v>0</v>
      </c>
      <c r="AK221" s="79">
        <f>SUMPRODUCT((借支明细表!$F$3:$F$10000=$B221)*(借支明细表!$D$3:$D$10000=AJ$2)*借支明细表!$H$3:$H$10000)</f>
        <v>0</v>
      </c>
      <c r="AL221" s="80">
        <f>SUMIF('11月'!$C$4:$C$10000,$B221,'11月'!$L$4:$L$10000)</f>
        <v>0</v>
      </c>
      <c r="AM221" s="81">
        <f>SUMIF('12月'!$C$4:$C$10000,$B221,'12月'!$J$4:$J$10000)</f>
        <v>0</v>
      </c>
      <c r="AN221" s="79">
        <f>SUMPRODUCT((借支明细表!$F$3:$F$10000=$B221)*(借支明细表!$D$3:$D$10000=AM$2)*借支明细表!$H$3:$H$10000)</f>
        <v>0</v>
      </c>
      <c r="AO221" s="80">
        <f>SUMIF('12月'!$C$4:$C$10000,$B221,'12月'!$L$4:$L$10000)</f>
        <v>0</v>
      </c>
    </row>
    <row r="222" customHeight="1" spans="1:41">
      <c r="A222" s="37"/>
      <c r="B222" s="76" t="str">
        <f>IF(员工信息表!B221="","",员工信息表!B221)</f>
        <v/>
      </c>
      <c r="C222" s="77">
        <f t="shared" si="12"/>
        <v>0</v>
      </c>
      <c r="D222" s="77">
        <f t="shared" si="13"/>
        <v>0</v>
      </c>
      <c r="E222" s="77">
        <f t="shared" si="14"/>
        <v>0</v>
      </c>
      <c r="F222" s="81">
        <f>SUMIF('1月'!$C$4:$C$10000,$B222,'1月'!$J$4:$J$10000)</f>
        <v>0</v>
      </c>
      <c r="G222" s="79">
        <f>SUMPRODUCT((借支明细表!$F$3:$F$10000=$B222)*(借支明细表!$D$3:$D$10000=F$2)*借支明细表!$H$3:$H$10000)</f>
        <v>0</v>
      </c>
      <c r="H222" s="80">
        <f>SUMIF('1月'!$C$4:$C$10000,$B222,'1月'!$L$4:$L$10000)</f>
        <v>0</v>
      </c>
      <c r="I222" s="81">
        <f>SUMIF('2月'!$C$4:$C$10000,$B222,'2月'!$J$4:$J$10000)</f>
        <v>0</v>
      </c>
      <c r="J222" s="79">
        <f>SUMPRODUCT((借支明细表!$F$3:$F$10000=$B222)*(借支明细表!$D$3:$D$10000=I$2)*借支明细表!$H$3:$H$10000)</f>
        <v>0</v>
      </c>
      <c r="K222" s="80">
        <f>SUMIF('2月'!$C$4:$C$10000,$B222,'2月'!$L$4:$L$10000)</f>
        <v>0</v>
      </c>
      <c r="L222" s="81">
        <f>SUMIF('3月'!$C$4:$C$10000,$B222,'3月'!$J$4:$J$10000)</f>
        <v>0</v>
      </c>
      <c r="M222" s="79">
        <f>SUMPRODUCT((借支明细表!$F$3:$F$10000=$B222)*(借支明细表!$D$3:$D$10000=L$2)*借支明细表!$H$3:$H$10000)</f>
        <v>0</v>
      </c>
      <c r="N222" s="80">
        <f>SUMIF('3月'!$C$4:$C$10000,$B222,'3月'!$L$4:$L$10000)</f>
        <v>0</v>
      </c>
      <c r="O222" s="81">
        <f>SUMIF('4月'!$C$4:$C$10000,$B222,'4月'!$J$4:$J$10000)</f>
        <v>0</v>
      </c>
      <c r="P222" s="79">
        <f>SUMPRODUCT((借支明细表!$F$3:$F$10000=$B222)*(借支明细表!$D$3:$D$10000=O$2)*借支明细表!$H$3:$H$10000)</f>
        <v>0</v>
      </c>
      <c r="Q222" s="80">
        <f>SUMIF('4月'!$C$4:$C$10000,$B222,'4月'!$L$4:$L$10000)</f>
        <v>0</v>
      </c>
      <c r="R222" s="81">
        <f>SUMIF('5月'!$C$4:$C$10000,$B222,'5月'!$J$4:$J$10000)</f>
        <v>0</v>
      </c>
      <c r="S222" s="79">
        <f>SUMPRODUCT((借支明细表!$F$3:$F$10000=$B222)*(借支明细表!$D$3:$D$10000=R$2)*借支明细表!$H$3:$H$10000)</f>
        <v>0</v>
      </c>
      <c r="T222" s="80">
        <f>SUMIF('5月'!$C$4:$C$10000,$B222,'5月'!$L$4:$L$10000)</f>
        <v>0</v>
      </c>
      <c r="U222" s="81">
        <f>SUMIF('6月'!$C$4:$C$10000,$B222,'6月'!$J$4:$J$10000)</f>
        <v>0</v>
      </c>
      <c r="V222" s="79">
        <f>SUMPRODUCT((借支明细表!$F$3:$F$10000=$B222)*(借支明细表!$D$3:$D$10000=U$2)*借支明细表!$H$3:$H$10000)</f>
        <v>0</v>
      </c>
      <c r="W222" s="80">
        <f>SUMIF('6月'!$C$4:$C$10000,$B222,'6月'!$L$4:$L$10000)</f>
        <v>0</v>
      </c>
      <c r="X222" s="81">
        <f>SUMIF('7月'!$C$4:$C$10000,$B222,'7月'!$J$4:$J$10000)</f>
        <v>0</v>
      </c>
      <c r="Y222" s="79">
        <f>SUMPRODUCT((借支明细表!$F$3:$F$10000=$B222)*(借支明细表!$D$3:$D$10000=X$2)*借支明细表!$H$3:$H$10000)</f>
        <v>0</v>
      </c>
      <c r="Z222" s="80">
        <f>SUMIF('7月'!$C$4:$C$10000,$B222,'7月'!$L$4:$L$10000)</f>
        <v>0</v>
      </c>
      <c r="AA222" s="81">
        <f>SUMIF('8月'!$C$4:$C$10000,$B222,'8月'!$J$4:$J$10000)</f>
        <v>0</v>
      </c>
      <c r="AB222" s="79">
        <f>SUMPRODUCT((借支明细表!$F$3:$F$10000=$B222)*(借支明细表!$D$3:$D$10000=AA$2)*借支明细表!$H$3:$H$10000)</f>
        <v>0</v>
      </c>
      <c r="AC222" s="80">
        <f>SUMIF('8月'!$C$4:$C$10000,$B222,'8月'!$L$4:$L$10000)</f>
        <v>0</v>
      </c>
      <c r="AD222" s="81">
        <f>SUMIF('9月'!$C$4:$C$10000,$B222,'9月'!$J$4:$J$10000)</f>
        <v>0</v>
      </c>
      <c r="AE222" s="79">
        <f>SUMPRODUCT((借支明细表!$F$3:$F$10000=$B222)*(借支明细表!$D$3:$D$10000=AD$2)*借支明细表!$H$3:$H$10000)</f>
        <v>0</v>
      </c>
      <c r="AF222" s="80">
        <f>SUMIF('9月'!$C$4:$C$10000,$B222,'9月'!$L$4:$L$10000)</f>
        <v>0</v>
      </c>
      <c r="AG222" s="81">
        <f>SUMIF('10月'!$C$4:$C$10000,$B222,'10月'!$J$4:$J$10000)</f>
        <v>0</v>
      </c>
      <c r="AH222" s="79">
        <f>SUMPRODUCT((借支明细表!$F$3:$F$10000=$B222)*(借支明细表!$D$3:$D$10000=AG$2)*借支明细表!$H$3:$H$10000)</f>
        <v>0</v>
      </c>
      <c r="AI222" s="80">
        <f>SUMIF('10月'!$C$4:$C$10000,$B222,'10月'!$L$4:$L$10000)</f>
        <v>0</v>
      </c>
      <c r="AJ222" s="81">
        <f>SUMIF('11月'!$C$4:$C$10000,$B222,'11月'!$J$4:$J$10000)</f>
        <v>0</v>
      </c>
      <c r="AK222" s="79">
        <f>SUMPRODUCT((借支明细表!$F$3:$F$10000=$B222)*(借支明细表!$D$3:$D$10000=AJ$2)*借支明细表!$H$3:$H$10000)</f>
        <v>0</v>
      </c>
      <c r="AL222" s="80">
        <f>SUMIF('11月'!$C$4:$C$10000,$B222,'11月'!$L$4:$L$10000)</f>
        <v>0</v>
      </c>
      <c r="AM222" s="81">
        <f>SUMIF('12月'!$C$4:$C$10000,$B222,'12月'!$J$4:$J$10000)</f>
        <v>0</v>
      </c>
      <c r="AN222" s="79">
        <f>SUMPRODUCT((借支明细表!$F$3:$F$10000=$B222)*(借支明细表!$D$3:$D$10000=AM$2)*借支明细表!$H$3:$H$10000)</f>
        <v>0</v>
      </c>
      <c r="AO222" s="80">
        <f>SUMIF('12月'!$C$4:$C$10000,$B222,'12月'!$L$4:$L$10000)</f>
        <v>0</v>
      </c>
    </row>
    <row r="223" customHeight="1" spans="1:41">
      <c r="A223" s="37"/>
      <c r="B223" s="76" t="str">
        <f>IF(员工信息表!B222="","",员工信息表!B222)</f>
        <v/>
      </c>
      <c r="C223" s="77">
        <f t="shared" si="12"/>
        <v>0</v>
      </c>
      <c r="D223" s="77">
        <f t="shared" si="13"/>
        <v>0</v>
      </c>
      <c r="E223" s="77">
        <f t="shared" si="14"/>
        <v>0</v>
      </c>
      <c r="F223" s="81">
        <f>SUMIF('1月'!$C$4:$C$10000,$B223,'1月'!$J$4:$J$10000)</f>
        <v>0</v>
      </c>
      <c r="G223" s="79">
        <f>SUMPRODUCT((借支明细表!$F$3:$F$10000=$B223)*(借支明细表!$D$3:$D$10000=F$2)*借支明细表!$H$3:$H$10000)</f>
        <v>0</v>
      </c>
      <c r="H223" s="80">
        <f>SUMIF('1月'!$C$4:$C$10000,$B223,'1月'!$L$4:$L$10000)</f>
        <v>0</v>
      </c>
      <c r="I223" s="81">
        <f>SUMIF('2月'!$C$4:$C$10000,$B223,'2月'!$J$4:$J$10000)</f>
        <v>0</v>
      </c>
      <c r="J223" s="79">
        <f>SUMPRODUCT((借支明细表!$F$3:$F$10000=$B223)*(借支明细表!$D$3:$D$10000=I$2)*借支明细表!$H$3:$H$10000)</f>
        <v>0</v>
      </c>
      <c r="K223" s="80">
        <f>SUMIF('2月'!$C$4:$C$10000,$B223,'2月'!$L$4:$L$10000)</f>
        <v>0</v>
      </c>
      <c r="L223" s="81">
        <f>SUMIF('3月'!$C$4:$C$10000,$B223,'3月'!$J$4:$J$10000)</f>
        <v>0</v>
      </c>
      <c r="M223" s="79">
        <f>SUMPRODUCT((借支明细表!$F$3:$F$10000=$B223)*(借支明细表!$D$3:$D$10000=L$2)*借支明细表!$H$3:$H$10000)</f>
        <v>0</v>
      </c>
      <c r="N223" s="80">
        <f>SUMIF('3月'!$C$4:$C$10000,$B223,'3月'!$L$4:$L$10000)</f>
        <v>0</v>
      </c>
      <c r="O223" s="81">
        <f>SUMIF('4月'!$C$4:$C$10000,$B223,'4月'!$J$4:$J$10000)</f>
        <v>0</v>
      </c>
      <c r="P223" s="79">
        <f>SUMPRODUCT((借支明细表!$F$3:$F$10000=$B223)*(借支明细表!$D$3:$D$10000=O$2)*借支明细表!$H$3:$H$10000)</f>
        <v>0</v>
      </c>
      <c r="Q223" s="80">
        <f>SUMIF('4月'!$C$4:$C$10000,$B223,'4月'!$L$4:$L$10000)</f>
        <v>0</v>
      </c>
      <c r="R223" s="81">
        <f>SUMIF('5月'!$C$4:$C$10000,$B223,'5月'!$J$4:$J$10000)</f>
        <v>0</v>
      </c>
      <c r="S223" s="79">
        <f>SUMPRODUCT((借支明细表!$F$3:$F$10000=$B223)*(借支明细表!$D$3:$D$10000=R$2)*借支明细表!$H$3:$H$10000)</f>
        <v>0</v>
      </c>
      <c r="T223" s="80">
        <f>SUMIF('5月'!$C$4:$C$10000,$B223,'5月'!$L$4:$L$10000)</f>
        <v>0</v>
      </c>
      <c r="U223" s="81">
        <f>SUMIF('6月'!$C$4:$C$10000,$B223,'6月'!$J$4:$J$10000)</f>
        <v>0</v>
      </c>
      <c r="V223" s="79">
        <f>SUMPRODUCT((借支明细表!$F$3:$F$10000=$B223)*(借支明细表!$D$3:$D$10000=U$2)*借支明细表!$H$3:$H$10000)</f>
        <v>0</v>
      </c>
      <c r="W223" s="80">
        <f>SUMIF('6月'!$C$4:$C$10000,$B223,'6月'!$L$4:$L$10000)</f>
        <v>0</v>
      </c>
      <c r="X223" s="81">
        <f>SUMIF('7月'!$C$4:$C$10000,$B223,'7月'!$J$4:$J$10000)</f>
        <v>0</v>
      </c>
      <c r="Y223" s="79">
        <f>SUMPRODUCT((借支明细表!$F$3:$F$10000=$B223)*(借支明细表!$D$3:$D$10000=X$2)*借支明细表!$H$3:$H$10000)</f>
        <v>0</v>
      </c>
      <c r="Z223" s="80">
        <f>SUMIF('7月'!$C$4:$C$10000,$B223,'7月'!$L$4:$L$10000)</f>
        <v>0</v>
      </c>
      <c r="AA223" s="81">
        <f>SUMIF('8月'!$C$4:$C$10000,$B223,'8月'!$J$4:$J$10000)</f>
        <v>0</v>
      </c>
      <c r="AB223" s="79">
        <f>SUMPRODUCT((借支明细表!$F$3:$F$10000=$B223)*(借支明细表!$D$3:$D$10000=AA$2)*借支明细表!$H$3:$H$10000)</f>
        <v>0</v>
      </c>
      <c r="AC223" s="80">
        <f>SUMIF('8月'!$C$4:$C$10000,$B223,'8月'!$L$4:$L$10000)</f>
        <v>0</v>
      </c>
      <c r="AD223" s="81">
        <f>SUMIF('9月'!$C$4:$C$10000,$B223,'9月'!$J$4:$J$10000)</f>
        <v>0</v>
      </c>
      <c r="AE223" s="79">
        <f>SUMPRODUCT((借支明细表!$F$3:$F$10000=$B223)*(借支明细表!$D$3:$D$10000=AD$2)*借支明细表!$H$3:$H$10000)</f>
        <v>0</v>
      </c>
      <c r="AF223" s="80">
        <f>SUMIF('9月'!$C$4:$C$10000,$B223,'9月'!$L$4:$L$10000)</f>
        <v>0</v>
      </c>
      <c r="AG223" s="81">
        <f>SUMIF('10月'!$C$4:$C$10000,$B223,'10月'!$J$4:$J$10000)</f>
        <v>0</v>
      </c>
      <c r="AH223" s="79">
        <f>SUMPRODUCT((借支明细表!$F$3:$F$10000=$B223)*(借支明细表!$D$3:$D$10000=AG$2)*借支明细表!$H$3:$H$10000)</f>
        <v>0</v>
      </c>
      <c r="AI223" s="80">
        <f>SUMIF('10月'!$C$4:$C$10000,$B223,'10月'!$L$4:$L$10000)</f>
        <v>0</v>
      </c>
      <c r="AJ223" s="81">
        <f>SUMIF('11月'!$C$4:$C$10000,$B223,'11月'!$J$4:$J$10000)</f>
        <v>0</v>
      </c>
      <c r="AK223" s="79">
        <f>SUMPRODUCT((借支明细表!$F$3:$F$10000=$B223)*(借支明细表!$D$3:$D$10000=AJ$2)*借支明细表!$H$3:$H$10000)</f>
        <v>0</v>
      </c>
      <c r="AL223" s="80">
        <f>SUMIF('11月'!$C$4:$C$10000,$B223,'11月'!$L$4:$L$10000)</f>
        <v>0</v>
      </c>
      <c r="AM223" s="81">
        <f>SUMIF('12月'!$C$4:$C$10000,$B223,'12月'!$J$4:$J$10000)</f>
        <v>0</v>
      </c>
      <c r="AN223" s="79">
        <f>SUMPRODUCT((借支明细表!$F$3:$F$10000=$B223)*(借支明细表!$D$3:$D$10000=AM$2)*借支明细表!$H$3:$H$10000)</f>
        <v>0</v>
      </c>
      <c r="AO223" s="80">
        <f>SUMIF('12月'!$C$4:$C$10000,$B223,'12月'!$L$4:$L$10000)</f>
        <v>0</v>
      </c>
    </row>
    <row r="224" customHeight="1" spans="1:41">
      <c r="A224" s="37"/>
      <c r="B224" s="76" t="str">
        <f>IF(员工信息表!B223="","",员工信息表!B223)</f>
        <v/>
      </c>
      <c r="C224" s="77">
        <f t="shared" si="12"/>
        <v>0</v>
      </c>
      <c r="D224" s="77">
        <f t="shared" si="13"/>
        <v>0</v>
      </c>
      <c r="E224" s="77">
        <f t="shared" si="14"/>
        <v>0</v>
      </c>
      <c r="F224" s="81">
        <f>SUMIF('1月'!$C$4:$C$10000,$B224,'1月'!$J$4:$J$10000)</f>
        <v>0</v>
      </c>
      <c r="G224" s="79">
        <f>SUMPRODUCT((借支明细表!$F$3:$F$10000=$B224)*(借支明细表!$D$3:$D$10000=F$2)*借支明细表!$H$3:$H$10000)</f>
        <v>0</v>
      </c>
      <c r="H224" s="80">
        <f>SUMIF('1月'!$C$4:$C$10000,$B224,'1月'!$L$4:$L$10000)</f>
        <v>0</v>
      </c>
      <c r="I224" s="81">
        <f>SUMIF('2月'!$C$4:$C$10000,$B224,'2月'!$J$4:$J$10000)</f>
        <v>0</v>
      </c>
      <c r="J224" s="79">
        <f>SUMPRODUCT((借支明细表!$F$3:$F$10000=$B224)*(借支明细表!$D$3:$D$10000=I$2)*借支明细表!$H$3:$H$10000)</f>
        <v>0</v>
      </c>
      <c r="K224" s="80">
        <f>SUMIF('2月'!$C$4:$C$10000,$B224,'2月'!$L$4:$L$10000)</f>
        <v>0</v>
      </c>
      <c r="L224" s="81">
        <f>SUMIF('3月'!$C$4:$C$10000,$B224,'3月'!$J$4:$J$10000)</f>
        <v>0</v>
      </c>
      <c r="M224" s="79">
        <f>SUMPRODUCT((借支明细表!$F$3:$F$10000=$B224)*(借支明细表!$D$3:$D$10000=L$2)*借支明细表!$H$3:$H$10000)</f>
        <v>0</v>
      </c>
      <c r="N224" s="80">
        <f>SUMIF('3月'!$C$4:$C$10000,$B224,'3月'!$L$4:$L$10000)</f>
        <v>0</v>
      </c>
      <c r="O224" s="81">
        <f>SUMIF('4月'!$C$4:$C$10000,$B224,'4月'!$J$4:$J$10000)</f>
        <v>0</v>
      </c>
      <c r="P224" s="79">
        <f>SUMPRODUCT((借支明细表!$F$3:$F$10000=$B224)*(借支明细表!$D$3:$D$10000=O$2)*借支明细表!$H$3:$H$10000)</f>
        <v>0</v>
      </c>
      <c r="Q224" s="80">
        <f>SUMIF('4月'!$C$4:$C$10000,$B224,'4月'!$L$4:$L$10000)</f>
        <v>0</v>
      </c>
      <c r="R224" s="81">
        <f>SUMIF('5月'!$C$4:$C$10000,$B224,'5月'!$J$4:$J$10000)</f>
        <v>0</v>
      </c>
      <c r="S224" s="79">
        <f>SUMPRODUCT((借支明细表!$F$3:$F$10000=$B224)*(借支明细表!$D$3:$D$10000=R$2)*借支明细表!$H$3:$H$10000)</f>
        <v>0</v>
      </c>
      <c r="T224" s="80">
        <f>SUMIF('5月'!$C$4:$C$10000,$B224,'5月'!$L$4:$L$10000)</f>
        <v>0</v>
      </c>
      <c r="U224" s="81">
        <f>SUMIF('6月'!$C$4:$C$10000,$B224,'6月'!$J$4:$J$10000)</f>
        <v>0</v>
      </c>
      <c r="V224" s="79">
        <f>SUMPRODUCT((借支明细表!$F$3:$F$10000=$B224)*(借支明细表!$D$3:$D$10000=U$2)*借支明细表!$H$3:$H$10000)</f>
        <v>0</v>
      </c>
      <c r="W224" s="80">
        <f>SUMIF('6月'!$C$4:$C$10000,$B224,'6月'!$L$4:$L$10000)</f>
        <v>0</v>
      </c>
      <c r="X224" s="81">
        <f>SUMIF('7月'!$C$4:$C$10000,$B224,'7月'!$J$4:$J$10000)</f>
        <v>0</v>
      </c>
      <c r="Y224" s="79">
        <f>SUMPRODUCT((借支明细表!$F$3:$F$10000=$B224)*(借支明细表!$D$3:$D$10000=X$2)*借支明细表!$H$3:$H$10000)</f>
        <v>0</v>
      </c>
      <c r="Z224" s="80">
        <f>SUMIF('7月'!$C$4:$C$10000,$B224,'7月'!$L$4:$L$10000)</f>
        <v>0</v>
      </c>
      <c r="AA224" s="81">
        <f>SUMIF('8月'!$C$4:$C$10000,$B224,'8月'!$J$4:$J$10000)</f>
        <v>0</v>
      </c>
      <c r="AB224" s="79">
        <f>SUMPRODUCT((借支明细表!$F$3:$F$10000=$B224)*(借支明细表!$D$3:$D$10000=AA$2)*借支明细表!$H$3:$H$10000)</f>
        <v>0</v>
      </c>
      <c r="AC224" s="80">
        <f>SUMIF('8月'!$C$4:$C$10000,$B224,'8月'!$L$4:$L$10000)</f>
        <v>0</v>
      </c>
      <c r="AD224" s="81">
        <f>SUMIF('9月'!$C$4:$C$10000,$B224,'9月'!$J$4:$J$10000)</f>
        <v>0</v>
      </c>
      <c r="AE224" s="79">
        <f>SUMPRODUCT((借支明细表!$F$3:$F$10000=$B224)*(借支明细表!$D$3:$D$10000=AD$2)*借支明细表!$H$3:$H$10000)</f>
        <v>0</v>
      </c>
      <c r="AF224" s="80">
        <f>SUMIF('9月'!$C$4:$C$10000,$B224,'9月'!$L$4:$L$10000)</f>
        <v>0</v>
      </c>
      <c r="AG224" s="81">
        <f>SUMIF('10月'!$C$4:$C$10000,$B224,'10月'!$J$4:$J$10000)</f>
        <v>0</v>
      </c>
      <c r="AH224" s="79">
        <f>SUMPRODUCT((借支明细表!$F$3:$F$10000=$B224)*(借支明细表!$D$3:$D$10000=AG$2)*借支明细表!$H$3:$H$10000)</f>
        <v>0</v>
      </c>
      <c r="AI224" s="80">
        <f>SUMIF('10月'!$C$4:$C$10000,$B224,'10月'!$L$4:$L$10000)</f>
        <v>0</v>
      </c>
      <c r="AJ224" s="81">
        <f>SUMIF('11月'!$C$4:$C$10000,$B224,'11月'!$J$4:$J$10000)</f>
        <v>0</v>
      </c>
      <c r="AK224" s="79">
        <f>SUMPRODUCT((借支明细表!$F$3:$F$10000=$B224)*(借支明细表!$D$3:$D$10000=AJ$2)*借支明细表!$H$3:$H$10000)</f>
        <v>0</v>
      </c>
      <c r="AL224" s="80">
        <f>SUMIF('11月'!$C$4:$C$10000,$B224,'11月'!$L$4:$L$10000)</f>
        <v>0</v>
      </c>
      <c r="AM224" s="81">
        <f>SUMIF('12月'!$C$4:$C$10000,$B224,'12月'!$J$4:$J$10000)</f>
        <v>0</v>
      </c>
      <c r="AN224" s="79">
        <f>SUMPRODUCT((借支明细表!$F$3:$F$10000=$B224)*(借支明细表!$D$3:$D$10000=AM$2)*借支明细表!$H$3:$H$10000)</f>
        <v>0</v>
      </c>
      <c r="AO224" s="80">
        <f>SUMIF('12月'!$C$4:$C$10000,$B224,'12月'!$L$4:$L$10000)</f>
        <v>0</v>
      </c>
    </row>
    <row r="225" customHeight="1" spans="1:41">
      <c r="A225" s="37"/>
      <c r="B225" s="76" t="str">
        <f>IF(员工信息表!B224="","",员工信息表!B224)</f>
        <v/>
      </c>
      <c r="C225" s="77">
        <f t="shared" si="12"/>
        <v>0</v>
      </c>
      <c r="D225" s="77">
        <f t="shared" si="13"/>
        <v>0</v>
      </c>
      <c r="E225" s="77">
        <f t="shared" si="14"/>
        <v>0</v>
      </c>
      <c r="F225" s="81">
        <f>SUMIF('1月'!$C$4:$C$10000,$B225,'1月'!$J$4:$J$10000)</f>
        <v>0</v>
      </c>
      <c r="G225" s="79">
        <f>SUMPRODUCT((借支明细表!$F$3:$F$10000=$B225)*(借支明细表!$D$3:$D$10000=F$2)*借支明细表!$H$3:$H$10000)</f>
        <v>0</v>
      </c>
      <c r="H225" s="80">
        <f>SUMIF('1月'!$C$4:$C$10000,$B225,'1月'!$L$4:$L$10000)</f>
        <v>0</v>
      </c>
      <c r="I225" s="81">
        <f>SUMIF('2月'!$C$4:$C$10000,$B225,'2月'!$J$4:$J$10000)</f>
        <v>0</v>
      </c>
      <c r="J225" s="79">
        <f>SUMPRODUCT((借支明细表!$F$3:$F$10000=$B225)*(借支明细表!$D$3:$D$10000=I$2)*借支明细表!$H$3:$H$10000)</f>
        <v>0</v>
      </c>
      <c r="K225" s="80">
        <f>SUMIF('2月'!$C$4:$C$10000,$B225,'2月'!$L$4:$L$10000)</f>
        <v>0</v>
      </c>
      <c r="L225" s="81">
        <f>SUMIF('3月'!$C$4:$C$10000,$B225,'3月'!$J$4:$J$10000)</f>
        <v>0</v>
      </c>
      <c r="M225" s="79">
        <f>SUMPRODUCT((借支明细表!$F$3:$F$10000=$B225)*(借支明细表!$D$3:$D$10000=L$2)*借支明细表!$H$3:$H$10000)</f>
        <v>0</v>
      </c>
      <c r="N225" s="80">
        <f>SUMIF('3月'!$C$4:$C$10000,$B225,'3月'!$L$4:$L$10000)</f>
        <v>0</v>
      </c>
      <c r="O225" s="81">
        <f>SUMIF('4月'!$C$4:$C$10000,$B225,'4月'!$J$4:$J$10000)</f>
        <v>0</v>
      </c>
      <c r="P225" s="79">
        <f>SUMPRODUCT((借支明细表!$F$3:$F$10000=$B225)*(借支明细表!$D$3:$D$10000=O$2)*借支明细表!$H$3:$H$10000)</f>
        <v>0</v>
      </c>
      <c r="Q225" s="80">
        <f>SUMIF('4月'!$C$4:$C$10000,$B225,'4月'!$L$4:$L$10000)</f>
        <v>0</v>
      </c>
      <c r="R225" s="81">
        <f>SUMIF('5月'!$C$4:$C$10000,$B225,'5月'!$J$4:$J$10000)</f>
        <v>0</v>
      </c>
      <c r="S225" s="79">
        <f>SUMPRODUCT((借支明细表!$F$3:$F$10000=$B225)*(借支明细表!$D$3:$D$10000=R$2)*借支明细表!$H$3:$H$10000)</f>
        <v>0</v>
      </c>
      <c r="T225" s="80">
        <f>SUMIF('5月'!$C$4:$C$10000,$B225,'5月'!$L$4:$L$10000)</f>
        <v>0</v>
      </c>
      <c r="U225" s="81">
        <f>SUMIF('6月'!$C$4:$C$10000,$B225,'6月'!$J$4:$J$10000)</f>
        <v>0</v>
      </c>
      <c r="V225" s="79">
        <f>SUMPRODUCT((借支明细表!$F$3:$F$10000=$B225)*(借支明细表!$D$3:$D$10000=U$2)*借支明细表!$H$3:$H$10000)</f>
        <v>0</v>
      </c>
      <c r="W225" s="80">
        <f>SUMIF('6月'!$C$4:$C$10000,$B225,'6月'!$L$4:$L$10000)</f>
        <v>0</v>
      </c>
      <c r="X225" s="81">
        <f>SUMIF('7月'!$C$4:$C$10000,$B225,'7月'!$J$4:$J$10000)</f>
        <v>0</v>
      </c>
      <c r="Y225" s="79">
        <f>SUMPRODUCT((借支明细表!$F$3:$F$10000=$B225)*(借支明细表!$D$3:$D$10000=X$2)*借支明细表!$H$3:$H$10000)</f>
        <v>0</v>
      </c>
      <c r="Z225" s="80">
        <f>SUMIF('7月'!$C$4:$C$10000,$B225,'7月'!$L$4:$L$10000)</f>
        <v>0</v>
      </c>
      <c r="AA225" s="81">
        <f>SUMIF('8月'!$C$4:$C$10000,$B225,'8月'!$J$4:$J$10000)</f>
        <v>0</v>
      </c>
      <c r="AB225" s="79">
        <f>SUMPRODUCT((借支明细表!$F$3:$F$10000=$B225)*(借支明细表!$D$3:$D$10000=AA$2)*借支明细表!$H$3:$H$10000)</f>
        <v>0</v>
      </c>
      <c r="AC225" s="80">
        <f>SUMIF('8月'!$C$4:$C$10000,$B225,'8月'!$L$4:$L$10000)</f>
        <v>0</v>
      </c>
      <c r="AD225" s="81">
        <f>SUMIF('9月'!$C$4:$C$10000,$B225,'9月'!$J$4:$J$10000)</f>
        <v>0</v>
      </c>
      <c r="AE225" s="79">
        <f>SUMPRODUCT((借支明细表!$F$3:$F$10000=$B225)*(借支明细表!$D$3:$D$10000=AD$2)*借支明细表!$H$3:$H$10000)</f>
        <v>0</v>
      </c>
      <c r="AF225" s="80">
        <f>SUMIF('9月'!$C$4:$C$10000,$B225,'9月'!$L$4:$L$10000)</f>
        <v>0</v>
      </c>
      <c r="AG225" s="81">
        <f>SUMIF('10月'!$C$4:$C$10000,$B225,'10月'!$J$4:$J$10000)</f>
        <v>0</v>
      </c>
      <c r="AH225" s="79">
        <f>SUMPRODUCT((借支明细表!$F$3:$F$10000=$B225)*(借支明细表!$D$3:$D$10000=AG$2)*借支明细表!$H$3:$H$10000)</f>
        <v>0</v>
      </c>
      <c r="AI225" s="80">
        <f>SUMIF('10月'!$C$4:$C$10000,$B225,'10月'!$L$4:$L$10000)</f>
        <v>0</v>
      </c>
      <c r="AJ225" s="81">
        <f>SUMIF('11月'!$C$4:$C$10000,$B225,'11月'!$J$4:$J$10000)</f>
        <v>0</v>
      </c>
      <c r="AK225" s="79">
        <f>SUMPRODUCT((借支明细表!$F$3:$F$10000=$B225)*(借支明细表!$D$3:$D$10000=AJ$2)*借支明细表!$H$3:$H$10000)</f>
        <v>0</v>
      </c>
      <c r="AL225" s="80">
        <f>SUMIF('11月'!$C$4:$C$10000,$B225,'11月'!$L$4:$L$10000)</f>
        <v>0</v>
      </c>
      <c r="AM225" s="81">
        <f>SUMIF('12月'!$C$4:$C$10000,$B225,'12月'!$J$4:$J$10000)</f>
        <v>0</v>
      </c>
      <c r="AN225" s="79">
        <f>SUMPRODUCT((借支明细表!$F$3:$F$10000=$B225)*(借支明细表!$D$3:$D$10000=AM$2)*借支明细表!$H$3:$H$10000)</f>
        <v>0</v>
      </c>
      <c r="AO225" s="80">
        <f>SUMIF('12月'!$C$4:$C$10000,$B225,'12月'!$L$4:$L$10000)</f>
        <v>0</v>
      </c>
    </row>
    <row r="226" customHeight="1" spans="1:41">
      <c r="A226" s="37"/>
      <c r="B226" s="76" t="str">
        <f>IF(员工信息表!B225="","",员工信息表!B225)</f>
        <v/>
      </c>
      <c r="C226" s="77">
        <f t="shared" si="12"/>
        <v>0</v>
      </c>
      <c r="D226" s="77">
        <f t="shared" si="13"/>
        <v>0</v>
      </c>
      <c r="E226" s="77">
        <f t="shared" si="14"/>
        <v>0</v>
      </c>
      <c r="F226" s="81">
        <f>SUMIF('1月'!$C$4:$C$10000,$B226,'1月'!$J$4:$J$10000)</f>
        <v>0</v>
      </c>
      <c r="G226" s="79">
        <f>SUMPRODUCT((借支明细表!$F$3:$F$10000=$B226)*(借支明细表!$D$3:$D$10000=F$2)*借支明细表!$H$3:$H$10000)</f>
        <v>0</v>
      </c>
      <c r="H226" s="80">
        <f>SUMIF('1月'!$C$4:$C$10000,$B226,'1月'!$L$4:$L$10000)</f>
        <v>0</v>
      </c>
      <c r="I226" s="81">
        <f>SUMIF('2月'!$C$4:$C$10000,$B226,'2月'!$J$4:$J$10000)</f>
        <v>0</v>
      </c>
      <c r="J226" s="79">
        <f>SUMPRODUCT((借支明细表!$F$3:$F$10000=$B226)*(借支明细表!$D$3:$D$10000=I$2)*借支明细表!$H$3:$H$10000)</f>
        <v>0</v>
      </c>
      <c r="K226" s="80">
        <f>SUMIF('2月'!$C$4:$C$10000,$B226,'2月'!$L$4:$L$10000)</f>
        <v>0</v>
      </c>
      <c r="L226" s="81">
        <f>SUMIF('3月'!$C$4:$C$10000,$B226,'3月'!$J$4:$J$10000)</f>
        <v>0</v>
      </c>
      <c r="M226" s="79">
        <f>SUMPRODUCT((借支明细表!$F$3:$F$10000=$B226)*(借支明细表!$D$3:$D$10000=L$2)*借支明细表!$H$3:$H$10000)</f>
        <v>0</v>
      </c>
      <c r="N226" s="80">
        <f>SUMIF('3月'!$C$4:$C$10000,$B226,'3月'!$L$4:$L$10000)</f>
        <v>0</v>
      </c>
      <c r="O226" s="81">
        <f>SUMIF('4月'!$C$4:$C$10000,$B226,'4月'!$J$4:$J$10000)</f>
        <v>0</v>
      </c>
      <c r="P226" s="79">
        <f>SUMPRODUCT((借支明细表!$F$3:$F$10000=$B226)*(借支明细表!$D$3:$D$10000=O$2)*借支明细表!$H$3:$H$10000)</f>
        <v>0</v>
      </c>
      <c r="Q226" s="80">
        <f>SUMIF('4月'!$C$4:$C$10000,$B226,'4月'!$L$4:$L$10000)</f>
        <v>0</v>
      </c>
      <c r="R226" s="81">
        <f>SUMIF('5月'!$C$4:$C$10000,$B226,'5月'!$J$4:$J$10000)</f>
        <v>0</v>
      </c>
      <c r="S226" s="79">
        <f>SUMPRODUCT((借支明细表!$F$3:$F$10000=$B226)*(借支明细表!$D$3:$D$10000=R$2)*借支明细表!$H$3:$H$10000)</f>
        <v>0</v>
      </c>
      <c r="T226" s="80">
        <f>SUMIF('5月'!$C$4:$C$10000,$B226,'5月'!$L$4:$L$10000)</f>
        <v>0</v>
      </c>
      <c r="U226" s="81">
        <f>SUMIF('6月'!$C$4:$C$10000,$B226,'6月'!$J$4:$J$10000)</f>
        <v>0</v>
      </c>
      <c r="V226" s="79">
        <f>SUMPRODUCT((借支明细表!$F$3:$F$10000=$B226)*(借支明细表!$D$3:$D$10000=U$2)*借支明细表!$H$3:$H$10000)</f>
        <v>0</v>
      </c>
      <c r="W226" s="80">
        <f>SUMIF('6月'!$C$4:$C$10000,$B226,'6月'!$L$4:$L$10000)</f>
        <v>0</v>
      </c>
      <c r="X226" s="81">
        <f>SUMIF('7月'!$C$4:$C$10000,$B226,'7月'!$J$4:$J$10000)</f>
        <v>0</v>
      </c>
      <c r="Y226" s="79">
        <f>SUMPRODUCT((借支明细表!$F$3:$F$10000=$B226)*(借支明细表!$D$3:$D$10000=X$2)*借支明细表!$H$3:$H$10000)</f>
        <v>0</v>
      </c>
      <c r="Z226" s="80">
        <f>SUMIF('7月'!$C$4:$C$10000,$B226,'7月'!$L$4:$L$10000)</f>
        <v>0</v>
      </c>
      <c r="AA226" s="81">
        <f>SUMIF('8月'!$C$4:$C$10000,$B226,'8月'!$J$4:$J$10000)</f>
        <v>0</v>
      </c>
      <c r="AB226" s="79">
        <f>SUMPRODUCT((借支明细表!$F$3:$F$10000=$B226)*(借支明细表!$D$3:$D$10000=AA$2)*借支明细表!$H$3:$H$10000)</f>
        <v>0</v>
      </c>
      <c r="AC226" s="80">
        <f>SUMIF('8月'!$C$4:$C$10000,$B226,'8月'!$L$4:$L$10000)</f>
        <v>0</v>
      </c>
      <c r="AD226" s="81">
        <f>SUMIF('9月'!$C$4:$C$10000,$B226,'9月'!$J$4:$J$10000)</f>
        <v>0</v>
      </c>
      <c r="AE226" s="79">
        <f>SUMPRODUCT((借支明细表!$F$3:$F$10000=$B226)*(借支明细表!$D$3:$D$10000=AD$2)*借支明细表!$H$3:$H$10000)</f>
        <v>0</v>
      </c>
      <c r="AF226" s="80">
        <f>SUMIF('9月'!$C$4:$C$10000,$B226,'9月'!$L$4:$L$10000)</f>
        <v>0</v>
      </c>
      <c r="AG226" s="81">
        <f>SUMIF('10月'!$C$4:$C$10000,$B226,'10月'!$J$4:$J$10000)</f>
        <v>0</v>
      </c>
      <c r="AH226" s="79">
        <f>SUMPRODUCT((借支明细表!$F$3:$F$10000=$B226)*(借支明细表!$D$3:$D$10000=AG$2)*借支明细表!$H$3:$H$10000)</f>
        <v>0</v>
      </c>
      <c r="AI226" s="80">
        <f>SUMIF('10月'!$C$4:$C$10000,$B226,'10月'!$L$4:$L$10000)</f>
        <v>0</v>
      </c>
      <c r="AJ226" s="81">
        <f>SUMIF('11月'!$C$4:$C$10000,$B226,'11月'!$J$4:$J$10000)</f>
        <v>0</v>
      </c>
      <c r="AK226" s="79">
        <f>SUMPRODUCT((借支明细表!$F$3:$F$10000=$B226)*(借支明细表!$D$3:$D$10000=AJ$2)*借支明细表!$H$3:$H$10000)</f>
        <v>0</v>
      </c>
      <c r="AL226" s="80">
        <f>SUMIF('11月'!$C$4:$C$10000,$B226,'11月'!$L$4:$L$10000)</f>
        <v>0</v>
      </c>
      <c r="AM226" s="81">
        <f>SUMIF('12月'!$C$4:$C$10000,$B226,'12月'!$J$4:$J$10000)</f>
        <v>0</v>
      </c>
      <c r="AN226" s="79">
        <f>SUMPRODUCT((借支明细表!$F$3:$F$10000=$B226)*(借支明细表!$D$3:$D$10000=AM$2)*借支明细表!$H$3:$H$10000)</f>
        <v>0</v>
      </c>
      <c r="AO226" s="80">
        <f>SUMIF('12月'!$C$4:$C$10000,$B226,'12月'!$L$4:$L$10000)</f>
        <v>0</v>
      </c>
    </row>
    <row r="227" customHeight="1" spans="1:41">
      <c r="A227" s="37"/>
      <c r="B227" s="76" t="str">
        <f>IF(员工信息表!B226="","",员工信息表!B226)</f>
        <v/>
      </c>
      <c r="C227" s="77">
        <f t="shared" si="12"/>
        <v>0</v>
      </c>
      <c r="D227" s="77">
        <f t="shared" si="13"/>
        <v>0</v>
      </c>
      <c r="E227" s="77">
        <f t="shared" si="14"/>
        <v>0</v>
      </c>
      <c r="F227" s="81">
        <f>SUMIF('1月'!$C$4:$C$10000,$B227,'1月'!$J$4:$J$10000)</f>
        <v>0</v>
      </c>
      <c r="G227" s="79">
        <f>SUMPRODUCT((借支明细表!$F$3:$F$10000=$B227)*(借支明细表!$D$3:$D$10000=F$2)*借支明细表!$H$3:$H$10000)</f>
        <v>0</v>
      </c>
      <c r="H227" s="80">
        <f>SUMIF('1月'!$C$4:$C$10000,$B227,'1月'!$L$4:$L$10000)</f>
        <v>0</v>
      </c>
      <c r="I227" s="81">
        <f>SUMIF('2月'!$C$4:$C$10000,$B227,'2月'!$J$4:$J$10000)</f>
        <v>0</v>
      </c>
      <c r="J227" s="79">
        <f>SUMPRODUCT((借支明细表!$F$3:$F$10000=$B227)*(借支明细表!$D$3:$D$10000=I$2)*借支明细表!$H$3:$H$10000)</f>
        <v>0</v>
      </c>
      <c r="K227" s="80">
        <f>SUMIF('2月'!$C$4:$C$10000,$B227,'2月'!$L$4:$L$10000)</f>
        <v>0</v>
      </c>
      <c r="L227" s="81">
        <f>SUMIF('3月'!$C$4:$C$10000,$B227,'3月'!$J$4:$J$10000)</f>
        <v>0</v>
      </c>
      <c r="M227" s="79">
        <f>SUMPRODUCT((借支明细表!$F$3:$F$10000=$B227)*(借支明细表!$D$3:$D$10000=L$2)*借支明细表!$H$3:$H$10000)</f>
        <v>0</v>
      </c>
      <c r="N227" s="80">
        <f>SUMIF('3月'!$C$4:$C$10000,$B227,'3月'!$L$4:$L$10000)</f>
        <v>0</v>
      </c>
      <c r="O227" s="81">
        <f>SUMIF('4月'!$C$4:$C$10000,$B227,'4月'!$J$4:$J$10000)</f>
        <v>0</v>
      </c>
      <c r="P227" s="79">
        <f>SUMPRODUCT((借支明细表!$F$3:$F$10000=$B227)*(借支明细表!$D$3:$D$10000=O$2)*借支明细表!$H$3:$H$10000)</f>
        <v>0</v>
      </c>
      <c r="Q227" s="80">
        <f>SUMIF('4月'!$C$4:$C$10000,$B227,'4月'!$L$4:$L$10000)</f>
        <v>0</v>
      </c>
      <c r="R227" s="81">
        <f>SUMIF('5月'!$C$4:$C$10000,$B227,'5月'!$J$4:$J$10000)</f>
        <v>0</v>
      </c>
      <c r="S227" s="79">
        <f>SUMPRODUCT((借支明细表!$F$3:$F$10000=$B227)*(借支明细表!$D$3:$D$10000=R$2)*借支明细表!$H$3:$H$10000)</f>
        <v>0</v>
      </c>
      <c r="T227" s="80">
        <f>SUMIF('5月'!$C$4:$C$10000,$B227,'5月'!$L$4:$L$10000)</f>
        <v>0</v>
      </c>
      <c r="U227" s="81">
        <f>SUMIF('6月'!$C$4:$C$10000,$B227,'6月'!$J$4:$J$10000)</f>
        <v>0</v>
      </c>
      <c r="V227" s="79">
        <f>SUMPRODUCT((借支明细表!$F$3:$F$10000=$B227)*(借支明细表!$D$3:$D$10000=U$2)*借支明细表!$H$3:$H$10000)</f>
        <v>0</v>
      </c>
      <c r="W227" s="80">
        <f>SUMIF('6月'!$C$4:$C$10000,$B227,'6月'!$L$4:$L$10000)</f>
        <v>0</v>
      </c>
      <c r="X227" s="81">
        <f>SUMIF('7月'!$C$4:$C$10000,$B227,'7月'!$J$4:$J$10000)</f>
        <v>0</v>
      </c>
      <c r="Y227" s="79">
        <f>SUMPRODUCT((借支明细表!$F$3:$F$10000=$B227)*(借支明细表!$D$3:$D$10000=X$2)*借支明细表!$H$3:$H$10000)</f>
        <v>0</v>
      </c>
      <c r="Z227" s="80">
        <f>SUMIF('7月'!$C$4:$C$10000,$B227,'7月'!$L$4:$L$10000)</f>
        <v>0</v>
      </c>
      <c r="AA227" s="81">
        <f>SUMIF('8月'!$C$4:$C$10000,$B227,'8月'!$J$4:$J$10000)</f>
        <v>0</v>
      </c>
      <c r="AB227" s="79">
        <f>SUMPRODUCT((借支明细表!$F$3:$F$10000=$B227)*(借支明细表!$D$3:$D$10000=AA$2)*借支明细表!$H$3:$H$10000)</f>
        <v>0</v>
      </c>
      <c r="AC227" s="80">
        <f>SUMIF('8月'!$C$4:$C$10000,$B227,'8月'!$L$4:$L$10000)</f>
        <v>0</v>
      </c>
      <c r="AD227" s="81">
        <f>SUMIF('9月'!$C$4:$C$10000,$B227,'9月'!$J$4:$J$10000)</f>
        <v>0</v>
      </c>
      <c r="AE227" s="79">
        <f>SUMPRODUCT((借支明细表!$F$3:$F$10000=$B227)*(借支明细表!$D$3:$D$10000=AD$2)*借支明细表!$H$3:$H$10000)</f>
        <v>0</v>
      </c>
      <c r="AF227" s="80">
        <f>SUMIF('9月'!$C$4:$C$10000,$B227,'9月'!$L$4:$L$10000)</f>
        <v>0</v>
      </c>
      <c r="AG227" s="81">
        <f>SUMIF('10月'!$C$4:$C$10000,$B227,'10月'!$J$4:$J$10000)</f>
        <v>0</v>
      </c>
      <c r="AH227" s="79">
        <f>SUMPRODUCT((借支明细表!$F$3:$F$10000=$B227)*(借支明细表!$D$3:$D$10000=AG$2)*借支明细表!$H$3:$H$10000)</f>
        <v>0</v>
      </c>
      <c r="AI227" s="80">
        <f>SUMIF('10月'!$C$4:$C$10000,$B227,'10月'!$L$4:$L$10000)</f>
        <v>0</v>
      </c>
      <c r="AJ227" s="81">
        <f>SUMIF('11月'!$C$4:$C$10000,$B227,'11月'!$J$4:$J$10000)</f>
        <v>0</v>
      </c>
      <c r="AK227" s="79">
        <f>SUMPRODUCT((借支明细表!$F$3:$F$10000=$B227)*(借支明细表!$D$3:$D$10000=AJ$2)*借支明细表!$H$3:$H$10000)</f>
        <v>0</v>
      </c>
      <c r="AL227" s="80">
        <f>SUMIF('11月'!$C$4:$C$10000,$B227,'11月'!$L$4:$L$10000)</f>
        <v>0</v>
      </c>
      <c r="AM227" s="81">
        <f>SUMIF('12月'!$C$4:$C$10000,$B227,'12月'!$J$4:$J$10000)</f>
        <v>0</v>
      </c>
      <c r="AN227" s="79">
        <f>SUMPRODUCT((借支明细表!$F$3:$F$10000=$B227)*(借支明细表!$D$3:$D$10000=AM$2)*借支明细表!$H$3:$H$10000)</f>
        <v>0</v>
      </c>
      <c r="AO227" s="80">
        <f>SUMIF('12月'!$C$4:$C$10000,$B227,'12月'!$L$4:$L$10000)</f>
        <v>0</v>
      </c>
    </row>
    <row r="228" customHeight="1" spans="1:41">
      <c r="A228" s="37"/>
      <c r="B228" s="76" t="str">
        <f>IF(员工信息表!B227="","",员工信息表!B227)</f>
        <v/>
      </c>
      <c r="C228" s="77">
        <f t="shared" si="12"/>
        <v>0</v>
      </c>
      <c r="D228" s="77">
        <f t="shared" si="13"/>
        <v>0</v>
      </c>
      <c r="E228" s="77">
        <f t="shared" si="14"/>
        <v>0</v>
      </c>
      <c r="F228" s="81">
        <f>SUMIF('1月'!$C$4:$C$10000,$B228,'1月'!$J$4:$J$10000)</f>
        <v>0</v>
      </c>
      <c r="G228" s="79">
        <f>SUMPRODUCT((借支明细表!$F$3:$F$10000=$B228)*(借支明细表!$D$3:$D$10000=F$2)*借支明细表!$H$3:$H$10000)</f>
        <v>0</v>
      </c>
      <c r="H228" s="80">
        <f>SUMIF('1月'!$C$4:$C$10000,$B228,'1月'!$L$4:$L$10000)</f>
        <v>0</v>
      </c>
      <c r="I228" s="81">
        <f>SUMIF('2月'!$C$4:$C$10000,$B228,'2月'!$J$4:$J$10000)</f>
        <v>0</v>
      </c>
      <c r="J228" s="79">
        <f>SUMPRODUCT((借支明细表!$F$3:$F$10000=$B228)*(借支明细表!$D$3:$D$10000=I$2)*借支明细表!$H$3:$H$10000)</f>
        <v>0</v>
      </c>
      <c r="K228" s="80">
        <f>SUMIF('2月'!$C$4:$C$10000,$B228,'2月'!$L$4:$L$10000)</f>
        <v>0</v>
      </c>
      <c r="L228" s="81">
        <f>SUMIF('3月'!$C$4:$C$10000,$B228,'3月'!$J$4:$J$10000)</f>
        <v>0</v>
      </c>
      <c r="M228" s="79">
        <f>SUMPRODUCT((借支明细表!$F$3:$F$10000=$B228)*(借支明细表!$D$3:$D$10000=L$2)*借支明细表!$H$3:$H$10000)</f>
        <v>0</v>
      </c>
      <c r="N228" s="80">
        <f>SUMIF('3月'!$C$4:$C$10000,$B228,'3月'!$L$4:$L$10000)</f>
        <v>0</v>
      </c>
      <c r="O228" s="81">
        <f>SUMIF('4月'!$C$4:$C$10000,$B228,'4月'!$J$4:$J$10000)</f>
        <v>0</v>
      </c>
      <c r="P228" s="79">
        <f>SUMPRODUCT((借支明细表!$F$3:$F$10000=$B228)*(借支明细表!$D$3:$D$10000=O$2)*借支明细表!$H$3:$H$10000)</f>
        <v>0</v>
      </c>
      <c r="Q228" s="80">
        <f>SUMIF('4月'!$C$4:$C$10000,$B228,'4月'!$L$4:$L$10000)</f>
        <v>0</v>
      </c>
      <c r="R228" s="81">
        <f>SUMIF('5月'!$C$4:$C$10000,$B228,'5月'!$J$4:$J$10000)</f>
        <v>0</v>
      </c>
      <c r="S228" s="79">
        <f>SUMPRODUCT((借支明细表!$F$3:$F$10000=$B228)*(借支明细表!$D$3:$D$10000=R$2)*借支明细表!$H$3:$H$10000)</f>
        <v>0</v>
      </c>
      <c r="T228" s="80">
        <f>SUMIF('5月'!$C$4:$C$10000,$B228,'5月'!$L$4:$L$10000)</f>
        <v>0</v>
      </c>
      <c r="U228" s="81">
        <f>SUMIF('6月'!$C$4:$C$10000,$B228,'6月'!$J$4:$J$10000)</f>
        <v>0</v>
      </c>
      <c r="V228" s="79">
        <f>SUMPRODUCT((借支明细表!$F$3:$F$10000=$B228)*(借支明细表!$D$3:$D$10000=U$2)*借支明细表!$H$3:$H$10000)</f>
        <v>0</v>
      </c>
      <c r="W228" s="80">
        <f>SUMIF('6月'!$C$4:$C$10000,$B228,'6月'!$L$4:$L$10000)</f>
        <v>0</v>
      </c>
      <c r="X228" s="81">
        <f>SUMIF('7月'!$C$4:$C$10000,$B228,'7月'!$J$4:$J$10000)</f>
        <v>0</v>
      </c>
      <c r="Y228" s="79">
        <f>SUMPRODUCT((借支明细表!$F$3:$F$10000=$B228)*(借支明细表!$D$3:$D$10000=X$2)*借支明细表!$H$3:$H$10000)</f>
        <v>0</v>
      </c>
      <c r="Z228" s="80">
        <f>SUMIF('7月'!$C$4:$C$10000,$B228,'7月'!$L$4:$L$10000)</f>
        <v>0</v>
      </c>
      <c r="AA228" s="81">
        <f>SUMIF('8月'!$C$4:$C$10000,$B228,'8月'!$J$4:$J$10000)</f>
        <v>0</v>
      </c>
      <c r="AB228" s="79">
        <f>SUMPRODUCT((借支明细表!$F$3:$F$10000=$B228)*(借支明细表!$D$3:$D$10000=AA$2)*借支明细表!$H$3:$H$10000)</f>
        <v>0</v>
      </c>
      <c r="AC228" s="80">
        <f>SUMIF('8月'!$C$4:$C$10000,$B228,'8月'!$L$4:$L$10000)</f>
        <v>0</v>
      </c>
      <c r="AD228" s="81">
        <f>SUMIF('9月'!$C$4:$C$10000,$B228,'9月'!$J$4:$J$10000)</f>
        <v>0</v>
      </c>
      <c r="AE228" s="79">
        <f>SUMPRODUCT((借支明细表!$F$3:$F$10000=$B228)*(借支明细表!$D$3:$D$10000=AD$2)*借支明细表!$H$3:$H$10000)</f>
        <v>0</v>
      </c>
      <c r="AF228" s="80">
        <f>SUMIF('9月'!$C$4:$C$10000,$B228,'9月'!$L$4:$L$10000)</f>
        <v>0</v>
      </c>
      <c r="AG228" s="81">
        <f>SUMIF('10月'!$C$4:$C$10000,$B228,'10月'!$J$4:$J$10000)</f>
        <v>0</v>
      </c>
      <c r="AH228" s="79">
        <f>SUMPRODUCT((借支明细表!$F$3:$F$10000=$B228)*(借支明细表!$D$3:$D$10000=AG$2)*借支明细表!$H$3:$H$10000)</f>
        <v>0</v>
      </c>
      <c r="AI228" s="80">
        <f>SUMIF('10月'!$C$4:$C$10000,$B228,'10月'!$L$4:$L$10000)</f>
        <v>0</v>
      </c>
      <c r="AJ228" s="81">
        <f>SUMIF('11月'!$C$4:$C$10000,$B228,'11月'!$J$4:$J$10000)</f>
        <v>0</v>
      </c>
      <c r="AK228" s="79">
        <f>SUMPRODUCT((借支明细表!$F$3:$F$10000=$B228)*(借支明细表!$D$3:$D$10000=AJ$2)*借支明细表!$H$3:$H$10000)</f>
        <v>0</v>
      </c>
      <c r="AL228" s="80">
        <f>SUMIF('11月'!$C$4:$C$10000,$B228,'11月'!$L$4:$L$10000)</f>
        <v>0</v>
      </c>
      <c r="AM228" s="81">
        <f>SUMIF('12月'!$C$4:$C$10000,$B228,'12月'!$J$4:$J$10000)</f>
        <v>0</v>
      </c>
      <c r="AN228" s="79">
        <f>SUMPRODUCT((借支明细表!$F$3:$F$10000=$B228)*(借支明细表!$D$3:$D$10000=AM$2)*借支明细表!$H$3:$H$10000)</f>
        <v>0</v>
      </c>
      <c r="AO228" s="80">
        <f>SUMIF('12月'!$C$4:$C$10000,$B228,'12月'!$L$4:$L$10000)</f>
        <v>0</v>
      </c>
    </row>
    <row r="229" customHeight="1" spans="1:41">
      <c r="A229" s="37"/>
      <c r="B229" s="76" t="str">
        <f>IF(员工信息表!B228="","",员工信息表!B228)</f>
        <v/>
      </c>
      <c r="C229" s="77">
        <f t="shared" si="12"/>
        <v>0</v>
      </c>
      <c r="D229" s="77">
        <f t="shared" si="13"/>
        <v>0</v>
      </c>
      <c r="E229" s="77">
        <f t="shared" si="14"/>
        <v>0</v>
      </c>
      <c r="F229" s="81">
        <f>SUMIF('1月'!$C$4:$C$10000,$B229,'1月'!$J$4:$J$10000)</f>
        <v>0</v>
      </c>
      <c r="G229" s="79">
        <f>SUMPRODUCT((借支明细表!$F$3:$F$10000=$B229)*(借支明细表!$D$3:$D$10000=F$2)*借支明细表!$H$3:$H$10000)</f>
        <v>0</v>
      </c>
      <c r="H229" s="80">
        <f>SUMIF('1月'!$C$4:$C$10000,$B229,'1月'!$L$4:$L$10000)</f>
        <v>0</v>
      </c>
      <c r="I229" s="81">
        <f>SUMIF('2月'!$C$4:$C$10000,$B229,'2月'!$J$4:$J$10000)</f>
        <v>0</v>
      </c>
      <c r="J229" s="79">
        <f>SUMPRODUCT((借支明细表!$F$3:$F$10000=$B229)*(借支明细表!$D$3:$D$10000=I$2)*借支明细表!$H$3:$H$10000)</f>
        <v>0</v>
      </c>
      <c r="K229" s="80">
        <f>SUMIF('2月'!$C$4:$C$10000,$B229,'2月'!$L$4:$L$10000)</f>
        <v>0</v>
      </c>
      <c r="L229" s="81">
        <f>SUMIF('3月'!$C$4:$C$10000,$B229,'3月'!$J$4:$J$10000)</f>
        <v>0</v>
      </c>
      <c r="M229" s="79">
        <f>SUMPRODUCT((借支明细表!$F$3:$F$10000=$B229)*(借支明细表!$D$3:$D$10000=L$2)*借支明细表!$H$3:$H$10000)</f>
        <v>0</v>
      </c>
      <c r="N229" s="80">
        <f>SUMIF('3月'!$C$4:$C$10000,$B229,'3月'!$L$4:$L$10000)</f>
        <v>0</v>
      </c>
      <c r="O229" s="81">
        <f>SUMIF('4月'!$C$4:$C$10000,$B229,'4月'!$J$4:$J$10000)</f>
        <v>0</v>
      </c>
      <c r="P229" s="79">
        <f>SUMPRODUCT((借支明细表!$F$3:$F$10000=$B229)*(借支明细表!$D$3:$D$10000=O$2)*借支明细表!$H$3:$H$10000)</f>
        <v>0</v>
      </c>
      <c r="Q229" s="80">
        <f>SUMIF('4月'!$C$4:$C$10000,$B229,'4月'!$L$4:$L$10000)</f>
        <v>0</v>
      </c>
      <c r="R229" s="81">
        <f>SUMIF('5月'!$C$4:$C$10000,$B229,'5月'!$J$4:$J$10000)</f>
        <v>0</v>
      </c>
      <c r="S229" s="79">
        <f>SUMPRODUCT((借支明细表!$F$3:$F$10000=$B229)*(借支明细表!$D$3:$D$10000=R$2)*借支明细表!$H$3:$H$10000)</f>
        <v>0</v>
      </c>
      <c r="T229" s="80">
        <f>SUMIF('5月'!$C$4:$C$10000,$B229,'5月'!$L$4:$L$10000)</f>
        <v>0</v>
      </c>
      <c r="U229" s="81">
        <f>SUMIF('6月'!$C$4:$C$10000,$B229,'6月'!$J$4:$J$10000)</f>
        <v>0</v>
      </c>
      <c r="V229" s="79">
        <f>SUMPRODUCT((借支明细表!$F$3:$F$10000=$B229)*(借支明细表!$D$3:$D$10000=U$2)*借支明细表!$H$3:$H$10000)</f>
        <v>0</v>
      </c>
      <c r="W229" s="80">
        <f>SUMIF('6月'!$C$4:$C$10000,$B229,'6月'!$L$4:$L$10000)</f>
        <v>0</v>
      </c>
      <c r="X229" s="81">
        <f>SUMIF('7月'!$C$4:$C$10000,$B229,'7月'!$J$4:$J$10000)</f>
        <v>0</v>
      </c>
      <c r="Y229" s="79">
        <f>SUMPRODUCT((借支明细表!$F$3:$F$10000=$B229)*(借支明细表!$D$3:$D$10000=X$2)*借支明细表!$H$3:$H$10000)</f>
        <v>0</v>
      </c>
      <c r="Z229" s="80">
        <f>SUMIF('7月'!$C$4:$C$10000,$B229,'7月'!$L$4:$L$10000)</f>
        <v>0</v>
      </c>
      <c r="AA229" s="81">
        <f>SUMIF('8月'!$C$4:$C$10000,$B229,'8月'!$J$4:$J$10000)</f>
        <v>0</v>
      </c>
      <c r="AB229" s="79">
        <f>SUMPRODUCT((借支明细表!$F$3:$F$10000=$B229)*(借支明细表!$D$3:$D$10000=AA$2)*借支明细表!$H$3:$H$10000)</f>
        <v>0</v>
      </c>
      <c r="AC229" s="80">
        <f>SUMIF('8月'!$C$4:$C$10000,$B229,'8月'!$L$4:$L$10000)</f>
        <v>0</v>
      </c>
      <c r="AD229" s="81">
        <f>SUMIF('9月'!$C$4:$C$10000,$B229,'9月'!$J$4:$J$10000)</f>
        <v>0</v>
      </c>
      <c r="AE229" s="79">
        <f>SUMPRODUCT((借支明细表!$F$3:$F$10000=$B229)*(借支明细表!$D$3:$D$10000=AD$2)*借支明细表!$H$3:$H$10000)</f>
        <v>0</v>
      </c>
      <c r="AF229" s="80">
        <f>SUMIF('9月'!$C$4:$C$10000,$B229,'9月'!$L$4:$L$10000)</f>
        <v>0</v>
      </c>
      <c r="AG229" s="81">
        <f>SUMIF('10月'!$C$4:$C$10000,$B229,'10月'!$J$4:$J$10000)</f>
        <v>0</v>
      </c>
      <c r="AH229" s="79">
        <f>SUMPRODUCT((借支明细表!$F$3:$F$10000=$B229)*(借支明细表!$D$3:$D$10000=AG$2)*借支明细表!$H$3:$H$10000)</f>
        <v>0</v>
      </c>
      <c r="AI229" s="80">
        <f>SUMIF('10月'!$C$4:$C$10000,$B229,'10月'!$L$4:$L$10000)</f>
        <v>0</v>
      </c>
      <c r="AJ229" s="81">
        <f>SUMIF('11月'!$C$4:$C$10000,$B229,'11月'!$J$4:$J$10000)</f>
        <v>0</v>
      </c>
      <c r="AK229" s="79">
        <f>SUMPRODUCT((借支明细表!$F$3:$F$10000=$B229)*(借支明细表!$D$3:$D$10000=AJ$2)*借支明细表!$H$3:$H$10000)</f>
        <v>0</v>
      </c>
      <c r="AL229" s="80">
        <f>SUMIF('11月'!$C$4:$C$10000,$B229,'11月'!$L$4:$L$10000)</f>
        <v>0</v>
      </c>
      <c r="AM229" s="81">
        <f>SUMIF('12月'!$C$4:$C$10000,$B229,'12月'!$J$4:$J$10000)</f>
        <v>0</v>
      </c>
      <c r="AN229" s="79">
        <f>SUMPRODUCT((借支明细表!$F$3:$F$10000=$B229)*(借支明细表!$D$3:$D$10000=AM$2)*借支明细表!$H$3:$H$10000)</f>
        <v>0</v>
      </c>
      <c r="AO229" s="80">
        <f>SUMIF('12月'!$C$4:$C$10000,$B229,'12月'!$L$4:$L$10000)</f>
        <v>0</v>
      </c>
    </row>
    <row r="230" customHeight="1" spans="1:41">
      <c r="A230" s="37"/>
      <c r="B230" s="76" t="str">
        <f>IF(员工信息表!B229="","",员工信息表!B229)</f>
        <v/>
      </c>
      <c r="C230" s="77">
        <f t="shared" si="12"/>
        <v>0</v>
      </c>
      <c r="D230" s="77">
        <f t="shared" si="13"/>
        <v>0</v>
      </c>
      <c r="E230" s="77">
        <f t="shared" si="14"/>
        <v>0</v>
      </c>
      <c r="F230" s="81">
        <f>SUMIF('1月'!$C$4:$C$10000,$B230,'1月'!$J$4:$J$10000)</f>
        <v>0</v>
      </c>
      <c r="G230" s="79">
        <f>SUMPRODUCT((借支明细表!$F$3:$F$10000=$B230)*(借支明细表!$D$3:$D$10000=F$2)*借支明细表!$H$3:$H$10000)</f>
        <v>0</v>
      </c>
      <c r="H230" s="80">
        <f>SUMIF('1月'!$C$4:$C$10000,$B230,'1月'!$L$4:$L$10000)</f>
        <v>0</v>
      </c>
      <c r="I230" s="81">
        <f>SUMIF('2月'!$C$4:$C$10000,$B230,'2月'!$J$4:$J$10000)</f>
        <v>0</v>
      </c>
      <c r="J230" s="79">
        <f>SUMPRODUCT((借支明细表!$F$3:$F$10000=$B230)*(借支明细表!$D$3:$D$10000=I$2)*借支明细表!$H$3:$H$10000)</f>
        <v>0</v>
      </c>
      <c r="K230" s="80">
        <f>SUMIF('2月'!$C$4:$C$10000,$B230,'2月'!$L$4:$L$10000)</f>
        <v>0</v>
      </c>
      <c r="L230" s="81">
        <f>SUMIF('3月'!$C$4:$C$10000,$B230,'3月'!$J$4:$J$10000)</f>
        <v>0</v>
      </c>
      <c r="M230" s="79">
        <f>SUMPRODUCT((借支明细表!$F$3:$F$10000=$B230)*(借支明细表!$D$3:$D$10000=L$2)*借支明细表!$H$3:$H$10000)</f>
        <v>0</v>
      </c>
      <c r="N230" s="80">
        <f>SUMIF('3月'!$C$4:$C$10000,$B230,'3月'!$L$4:$L$10000)</f>
        <v>0</v>
      </c>
      <c r="O230" s="81">
        <f>SUMIF('4月'!$C$4:$C$10000,$B230,'4月'!$J$4:$J$10000)</f>
        <v>0</v>
      </c>
      <c r="P230" s="79">
        <f>SUMPRODUCT((借支明细表!$F$3:$F$10000=$B230)*(借支明细表!$D$3:$D$10000=O$2)*借支明细表!$H$3:$H$10000)</f>
        <v>0</v>
      </c>
      <c r="Q230" s="80">
        <f>SUMIF('4月'!$C$4:$C$10000,$B230,'4月'!$L$4:$L$10000)</f>
        <v>0</v>
      </c>
      <c r="R230" s="81">
        <f>SUMIF('5月'!$C$4:$C$10000,$B230,'5月'!$J$4:$J$10000)</f>
        <v>0</v>
      </c>
      <c r="S230" s="79">
        <f>SUMPRODUCT((借支明细表!$F$3:$F$10000=$B230)*(借支明细表!$D$3:$D$10000=R$2)*借支明细表!$H$3:$H$10000)</f>
        <v>0</v>
      </c>
      <c r="T230" s="80">
        <f>SUMIF('5月'!$C$4:$C$10000,$B230,'5月'!$L$4:$L$10000)</f>
        <v>0</v>
      </c>
      <c r="U230" s="81">
        <f>SUMIF('6月'!$C$4:$C$10000,$B230,'6月'!$J$4:$J$10000)</f>
        <v>0</v>
      </c>
      <c r="V230" s="79">
        <f>SUMPRODUCT((借支明细表!$F$3:$F$10000=$B230)*(借支明细表!$D$3:$D$10000=U$2)*借支明细表!$H$3:$H$10000)</f>
        <v>0</v>
      </c>
      <c r="W230" s="80">
        <f>SUMIF('6月'!$C$4:$C$10000,$B230,'6月'!$L$4:$L$10000)</f>
        <v>0</v>
      </c>
      <c r="X230" s="81">
        <f>SUMIF('7月'!$C$4:$C$10000,$B230,'7月'!$J$4:$J$10000)</f>
        <v>0</v>
      </c>
      <c r="Y230" s="79">
        <f>SUMPRODUCT((借支明细表!$F$3:$F$10000=$B230)*(借支明细表!$D$3:$D$10000=X$2)*借支明细表!$H$3:$H$10000)</f>
        <v>0</v>
      </c>
      <c r="Z230" s="80">
        <f>SUMIF('7月'!$C$4:$C$10000,$B230,'7月'!$L$4:$L$10000)</f>
        <v>0</v>
      </c>
      <c r="AA230" s="81">
        <f>SUMIF('8月'!$C$4:$C$10000,$B230,'8月'!$J$4:$J$10000)</f>
        <v>0</v>
      </c>
      <c r="AB230" s="79">
        <f>SUMPRODUCT((借支明细表!$F$3:$F$10000=$B230)*(借支明细表!$D$3:$D$10000=AA$2)*借支明细表!$H$3:$H$10000)</f>
        <v>0</v>
      </c>
      <c r="AC230" s="80">
        <f>SUMIF('8月'!$C$4:$C$10000,$B230,'8月'!$L$4:$L$10000)</f>
        <v>0</v>
      </c>
      <c r="AD230" s="81">
        <f>SUMIF('9月'!$C$4:$C$10000,$B230,'9月'!$J$4:$J$10000)</f>
        <v>0</v>
      </c>
      <c r="AE230" s="79">
        <f>SUMPRODUCT((借支明细表!$F$3:$F$10000=$B230)*(借支明细表!$D$3:$D$10000=AD$2)*借支明细表!$H$3:$H$10000)</f>
        <v>0</v>
      </c>
      <c r="AF230" s="80">
        <f>SUMIF('9月'!$C$4:$C$10000,$B230,'9月'!$L$4:$L$10000)</f>
        <v>0</v>
      </c>
      <c r="AG230" s="81">
        <f>SUMIF('10月'!$C$4:$C$10000,$B230,'10月'!$J$4:$J$10000)</f>
        <v>0</v>
      </c>
      <c r="AH230" s="79">
        <f>SUMPRODUCT((借支明细表!$F$3:$F$10000=$B230)*(借支明细表!$D$3:$D$10000=AG$2)*借支明细表!$H$3:$H$10000)</f>
        <v>0</v>
      </c>
      <c r="AI230" s="80">
        <f>SUMIF('10月'!$C$4:$C$10000,$B230,'10月'!$L$4:$L$10000)</f>
        <v>0</v>
      </c>
      <c r="AJ230" s="81">
        <f>SUMIF('11月'!$C$4:$C$10000,$B230,'11月'!$J$4:$J$10000)</f>
        <v>0</v>
      </c>
      <c r="AK230" s="79">
        <f>SUMPRODUCT((借支明细表!$F$3:$F$10000=$B230)*(借支明细表!$D$3:$D$10000=AJ$2)*借支明细表!$H$3:$H$10000)</f>
        <v>0</v>
      </c>
      <c r="AL230" s="80">
        <f>SUMIF('11月'!$C$4:$C$10000,$B230,'11月'!$L$4:$L$10000)</f>
        <v>0</v>
      </c>
      <c r="AM230" s="81">
        <f>SUMIF('12月'!$C$4:$C$10000,$B230,'12月'!$J$4:$J$10000)</f>
        <v>0</v>
      </c>
      <c r="AN230" s="79">
        <f>SUMPRODUCT((借支明细表!$F$3:$F$10000=$B230)*(借支明细表!$D$3:$D$10000=AM$2)*借支明细表!$H$3:$H$10000)</f>
        <v>0</v>
      </c>
      <c r="AO230" s="80">
        <f>SUMIF('12月'!$C$4:$C$10000,$B230,'12月'!$L$4:$L$10000)</f>
        <v>0</v>
      </c>
    </row>
    <row r="231" customHeight="1" spans="1:41">
      <c r="A231" s="37"/>
      <c r="B231" s="76" t="str">
        <f>IF(员工信息表!B230="","",员工信息表!B230)</f>
        <v/>
      </c>
      <c r="C231" s="77">
        <f t="shared" si="12"/>
        <v>0</v>
      </c>
      <c r="D231" s="77">
        <f t="shared" si="13"/>
        <v>0</v>
      </c>
      <c r="E231" s="77">
        <f t="shared" si="14"/>
        <v>0</v>
      </c>
      <c r="F231" s="81">
        <f>SUMIF('1月'!$C$4:$C$10000,$B231,'1月'!$J$4:$J$10000)</f>
        <v>0</v>
      </c>
      <c r="G231" s="79">
        <f>SUMPRODUCT((借支明细表!$F$3:$F$10000=$B231)*(借支明细表!$D$3:$D$10000=F$2)*借支明细表!$H$3:$H$10000)</f>
        <v>0</v>
      </c>
      <c r="H231" s="80">
        <f>SUMIF('1月'!$C$4:$C$10000,$B231,'1月'!$L$4:$L$10000)</f>
        <v>0</v>
      </c>
      <c r="I231" s="81">
        <f>SUMIF('2月'!$C$4:$C$10000,$B231,'2月'!$J$4:$J$10000)</f>
        <v>0</v>
      </c>
      <c r="J231" s="79">
        <f>SUMPRODUCT((借支明细表!$F$3:$F$10000=$B231)*(借支明细表!$D$3:$D$10000=I$2)*借支明细表!$H$3:$H$10000)</f>
        <v>0</v>
      </c>
      <c r="K231" s="80">
        <f>SUMIF('2月'!$C$4:$C$10000,$B231,'2月'!$L$4:$L$10000)</f>
        <v>0</v>
      </c>
      <c r="L231" s="81">
        <f>SUMIF('3月'!$C$4:$C$10000,$B231,'3月'!$J$4:$J$10000)</f>
        <v>0</v>
      </c>
      <c r="M231" s="79">
        <f>SUMPRODUCT((借支明细表!$F$3:$F$10000=$B231)*(借支明细表!$D$3:$D$10000=L$2)*借支明细表!$H$3:$H$10000)</f>
        <v>0</v>
      </c>
      <c r="N231" s="80">
        <f>SUMIF('3月'!$C$4:$C$10000,$B231,'3月'!$L$4:$L$10000)</f>
        <v>0</v>
      </c>
      <c r="O231" s="81">
        <f>SUMIF('4月'!$C$4:$C$10000,$B231,'4月'!$J$4:$J$10000)</f>
        <v>0</v>
      </c>
      <c r="P231" s="79">
        <f>SUMPRODUCT((借支明细表!$F$3:$F$10000=$B231)*(借支明细表!$D$3:$D$10000=O$2)*借支明细表!$H$3:$H$10000)</f>
        <v>0</v>
      </c>
      <c r="Q231" s="80">
        <f>SUMIF('4月'!$C$4:$C$10000,$B231,'4月'!$L$4:$L$10000)</f>
        <v>0</v>
      </c>
      <c r="R231" s="81">
        <f>SUMIF('5月'!$C$4:$C$10000,$B231,'5月'!$J$4:$J$10000)</f>
        <v>0</v>
      </c>
      <c r="S231" s="79">
        <f>SUMPRODUCT((借支明细表!$F$3:$F$10000=$B231)*(借支明细表!$D$3:$D$10000=R$2)*借支明细表!$H$3:$H$10000)</f>
        <v>0</v>
      </c>
      <c r="T231" s="80">
        <f>SUMIF('5月'!$C$4:$C$10000,$B231,'5月'!$L$4:$L$10000)</f>
        <v>0</v>
      </c>
      <c r="U231" s="81">
        <f>SUMIF('6月'!$C$4:$C$10000,$B231,'6月'!$J$4:$J$10000)</f>
        <v>0</v>
      </c>
      <c r="V231" s="79">
        <f>SUMPRODUCT((借支明细表!$F$3:$F$10000=$B231)*(借支明细表!$D$3:$D$10000=U$2)*借支明细表!$H$3:$H$10000)</f>
        <v>0</v>
      </c>
      <c r="W231" s="80">
        <f>SUMIF('6月'!$C$4:$C$10000,$B231,'6月'!$L$4:$L$10000)</f>
        <v>0</v>
      </c>
      <c r="X231" s="81">
        <f>SUMIF('7月'!$C$4:$C$10000,$B231,'7月'!$J$4:$J$10000)</f>
        <v>0</v>
      </c>
      <c r="Y231" s="79">
        <f>SUMPRODUCT((借支明细表!$F$3:$F$10000=$B231)*(借支明细表!$D$3:$D$10000=X$2)*借支明细表!$H$3:$H$10000)</f>
        <v>0</v>
      </c>
      <c r="Z231" s="80">
        <f>SUMIF('7月'!$C$4:$C$10000,$B231,'7月'!$L$4:$L$10000)</f>
        <v>0</v>
      </c>
      <c r="AA231" s="81">
        <f>SUMIF('8月'!$C$4:$C$10000,$B231,'8月'!$J$4:$J$10000)</f>
        <v>0</v>
      </c>
      <c r="AB231" s="79">
        <f>SUMPRODUCT((借支明细表!$F$3:$F$10000=$B231)*(借支明细表!$D$3:$D$10000=AA$2)*借支明细表!$H$3:$H$10000)</f>
        <v>0</v>
      </c>
      <c r="AC231" s="80">
        <f>SUMIF('8月'!$C$4:$C$10000,$B231,'8月'!$L$4:$L$10000)</f>
        <v>0</v>
      </c>
      <c r="AD231" s="81">
        <f>SUMIF('9月'!$C$4:$C$10000,$B231,'9月'!$J$4:$J$10000)</f>
        <v>0</v>
      </c>
      <c r="AE231" s="79">
        <f>SUMPRODUCT((借支明细表!$F$3:$F$10000=$B231)*(借支明细表!$D$3:$D$10000=AD$2)*借支明细表!$H$3:$H$10000)</f>
        <v>0</v>
      </c>
      <c r="AF231" s="80">
        <f>SUMIF('9月'!$C$4:$C$10000,$B231,'9月'!$L$4:$L$10000)</f>
        <v>0</v>
      </c>
      <c r="AG231" s="81">
        <f>SUMIF('10月'!$C$4:$C$10000,$B231,'10月'!$J$4:$J$10000)</f>
        <v>0</v>
      </c>
      <c r="AH231" s="79">
        <f>SUMPRODUCT((借支明细表!$F$3:$F$10000=$B231)*(借支明细表!$D$3:$D$10000=AG$2)*借支明细表!$H$3:$H$10000)</f>
        <v>0</v>
      </c>
      <c r="AI231" s="80">
        <f>SUMIF('10月'!$C$4:$C$10000,$B231,'10月'!$L$4:$L$10000)</f>
        <v>0</v>
      </c>
      <c r="AJ231" s="81">
        <f>SUMIF('11月'!$C$4:$C$10000,$B231,'11月'!$J$4:$J$10000)</f>
        <v>0</v>
      </c>
      <c r="AK231" s="79">
        <f>SUMPRODUCT((借支明细表!$F$3:$F$10000=$B231)*(借支明细表!$D$3:$D$10000=AJ$2)*借支明细表!$H$3:$H$10000)</f>
        <v>0</v>
      </c>
      <c r="AL231" s="80">
        <f>SUMIF('11月'!$C$4:$C$10000,$B231,'11月'!$L$4:$L$10000)</f>
        <v>0</v>
      </c>
      <c r="AM231" s="81">
        <f>SUMIF('12月'!$C$4:$C$10000,$B231,'12月'!$J$4:$J$10000)</f>
        <v>0</v>
      </c>
      <c r="AN231" s="79">
        <f>SUMPRODUCT((借支明细表!$F$3:$F$10000=$B231)*(借支明细表!$D$3:$D$10000=AM$2)*借支明细表!$H$3:$H$10000)</f>
        <v>0</v>
      </c>
      <c r="AO231" s="80">
        <f>SUMIF('12月'!$C$4:$C$10000,$B231,'12月'!$L$4:$L$10000)</f>
        <v>0</v>
      </c>
    </row>
    <row r="232" customHeight="1" spans="1:41">
      <c r="A232" s="37"/>
      <c r="B232" s="76" t="str">
        <f>IF(员工信息表!B231="","",员工信息表!B231)</f>
        <v/>
      </c>
      <c r="C232" s="77">
        <f t="shared" si="12"/>
        <v>0</v>
      </c>
      <c r="D232" s="77">
        <f t="shared" si="13"/>
        <v>0</v>
      </c>
      <c r="E232" s="77">
        <f t="shared" si="14"/>
        <v>0</v>
      </c>
      <c r="F232" s="81">
        <f>SUMIF('1月'!$C$4:$C$10000,$B232,'1月'!$J$4:$J$10000)</f>
        <v>0</v>
      </c>
      <c r="G232" s="79">
        <f>SUMPRODUCT((借支明细表!$F$3:$F$10000=$B232)*(借支明细表!$D$3:$D$10000=F$2)*借支明细表!$H$3:$H$10000)</f>
        <v>0</v>
      </c>
      <c r="H232" s="80">
        <f>SUMIF('1月'!$C$4:$C$10000,$B232,'1月'!$L$4:$L$10000)</f>
        <v>0</v>
      </c>
      <c r="I232" s="81">
        <f>SUMIF('2月'!$C$4:$C$10000,$B232,'2月'!$J$4:$J$10000)</f>
        <v>0</v>
      </c>
      <c r="J232" s="79">
        <f>SUMPRODUCT((借支明细表!$F$3:$F$10000=$B232)*(借支明细表!$D$3:$D$10000=I$2)*借支明细表!$H$3:$H$10000)</f>
        <v>0</v>
      </c>
      <c r="K232" s="80">
        <f>SUMIF('2月'!$C$4:$C$10000,$B232,'2月'!$L$4:$L$10000)</f>
        <v>0</v>
      </c>
      <c r="L232" s="81">
        <f>SUMIF('3月'!$C$4:$C$10000,$B232,'3月'!$J$4:$J$10000)</f>
        <v>0</v>
      </c>
      <c r="M232" s="79">
        <f>SUMPRODUCT((借支明细表!$F$3:$F$10000=$B232)*(借支明细表!$D$3:$D$10000=L$2)*借支明细表!$H$3:$H$10000)</f>
        <v>0</v>
      </c>
      <c r="N232" s="80">
        <f>SUMIF('3月'!$C$4:$C$10000,$B232,'3月'!$L$4:$L$10000)</f>
        <v>0</v>
      </c>
      <c r="O232" s="81">
        <f>SUMIF('4月'!$C$4:$C$10000,$B232,'4月'!$J$4:$J$10000)</f>
        <v>0</v>
      </c>
      <c r="P232" s="79">
        <f>SUMPRODUCT((借支明细表!$F$3:$F$10000=$B232)*(借支明细表!$D$3:$D$10000=O$2)*借支明细表!$H$3:$H$10000)</f>
        <v>0</v>
      </c>
      <c r="Q232" s="80">
        <f>SUMIF('4月'!$C$4:$C$10000,$B232,'4月'!$L$4:$L$10000)</f>
        <v>0</v>
      </c>
      <c r="R232" s="81">
        <f>SUMIF('5月'!$C$4:$C$10000,$B232,'5月'!$J$4:$J$10000)</f>
        <v>0</v>
      </c>
      <c r="S232" s="79">
        <f>SUMPRODUCT((借支明细表!$F$3:$F$10000=$B232)*(借支明细表!$D$3:$D$10000=R$2)*借支明细表!$H$3:$H$10000)</f>
        <v>0</v>
      </c>
      <c r="T232" s="80">
        <f>SUMIF('5月'!$C$4:$C$10000,$B232,'5月'!$L$4:$L$10000)</f>
        <v>0</v>
      </c>
      <c r="U232" s="81">
        <f>SUMIF('6月'!$C$4:$C$10000,$B232,'6月'!$J$4:$J$10000)</f>
        <v>0</v>
      </c>
      <c r="V232" s="79">
        <f>SUMPRODUCT((借支明细表!$F$3:$F$10000=$B232)*(借支明细表!$D$3:$D$10000=U$2)*借支明细表!$H$3:$H$10000)</f>
        <v>0</v>
      </c>
      <c r="W232" s="80">
        <f>SUMIF('6月'!$C$4:$C$10000,$B232,'6月'!$L$4:$L$10000)</f>
        <v>0</v>
      </c>
      <c r="X232" s="81">
        <f>SUMIF('7月'!$C$4:$C$10000,$B232,'7月'!$J$4:$J$10000)</f>
        <v>0</v>
      </c>
      <c r="Y232" s="79">
        <f>SUMPRODUCT((借支明细表!$F$3:$F$10000=$B232)*(借支明细表!$D$3:$D$10000=X$2)*借支明细表!$H$3:$H$10000)</f>
        <v>0</v>
      </c>
      <c r="Z232" s="80">
        <f>SUMIF('7月'!$C$4:$C$10000,$B232,'7月'!$L$4:$L$10000)</f>
        <v>0</v>
      </c>
      <c r="AA232" s="81">
        <f>SUMIF('8月'!$C$4:$C$10000,$B232,'8月'!$J$4:$J$10000)</f>
        <v>0</v>
      </c>
      <c r="AB232" s="79">
        <f>SUMPRODUCT((借支明细表!$F$3:$F$10000=$B232)*(借支明细表!$D$3:$D$10000=AA$2)*借支明细表!$H$3:$H$10000)</f>
        <v>0</v>
      </c>
      <c r="AC232" s="80">
        <f>SUMIF('8月'!$C$4:$C$10000,$B232,'8月'!$L$4:$L$10000)</f>
        <v>0</v>
      </c>
      <c r="AD232" s="81">
        <f>SUMIF('9月'!$C$4:$C$10000,$B232,'9月'!$J$4:$J$10000)</f>
        <v>0</v>
      </c>
      <c r="AE232" s="79">
        <f>SUMPRODUCT((借支明细表!$F$3:$F$10000=$B232)*(借支明细表!$D$3:$D$10000=AD$2)*借支明细表!$H$3:$H$10000)</f>
        <v>0</v>
      </c>
      <c r="AF232" s="80">
        <f>SUMIF('9月'!$C$4:$C$10000,$B232,'9月'!$L$4:$L$10000)</f>
        <v>0</v>
      </c>
      <c r="AG232" s="81">
        <f>SUMIF('10月'!$C$4:$C$10000,$B232,'10月'!$J$4:$J$10000)</f>
        <v>0</v>
      </c>
      <c r="AH232" s="79">
        <f>SUMPRODUCT((借支明细表!$F$3:$F$10000=$B232)*(借支明细表!$D$3:$D$10000=AG$2)*借支明细表!$H$3:$H$10000)</f>
        <v>0</v>
      </c>
      <c r="AI232" s="80">
        <f>SUMIF('10月'!$C$4:$C$10000,$B232,'10月'!$L$4:$L$10000)</f>
        <v>0</v>
      </c>
      <c r="AJ232" s="81">
        <f>SUMIF('11月'!$C$4:$C$10000,$B232,'11月'!$J$4:$J$10000)</f>
        <v>0</v>
      </c>
      <c r="AK232" s="79">
        <f>SUMPRODUCT((借支明细表!$F$3:$F$10000=$B232)*(借支明细表!$D$3:$D$10000=AJ$2)*借支明细表!$H$3:$H$10000)</f>
        <v>0</v>
      </c>
      <c r="AL232" s="80">
        <f>SUMIF('11月'!$C$4:$C$10000,$B232,'11月'!$L$4:$L$10000)</f>
        <v>0</v>
      </c>
      <c r="AM232" s="81">
        <f>SUMIF('12月'!$C$4:$C$10000,$B232,'12月'!$J$4:$J$10000)</f>
        <v>0</v>
      </c>
      <c r="AN232" s="79">
        <f>SUMPRODUCT((借支明细表!$F$3:$F$10000=$B232)*(借支明细表!$D$3:$D$10000=AM$2)*借支明细表!$H$3:$H$10000)</f>
        <v>0</v>
      </c>
      <c r="AO232" s="80">
        <f>SUMIF('12月'!$C$4:$C$10000,$B232,'12月'!$L$4:$L$10000)</f>
        <v>0</v>
      </c>
    </row>
    <row r="233" customHeight="1" spans="1:41">
      <c r="A233" s="37"/>
      <c r="B233" s="76" t="str">
        <f>IF(员工信息表!B232="","",员工信息表!B232)</f>
        <v/>
      </c>
      <c r="C233" s="77">
        <f t="shared" si="12"/>
        <v>0</v>
      </c>
      <c r="D233" s="77">
        <f t="shared" si="13"/>
        <v>0</v>
      </c>
      <c r="E233" s="77">
        <f t="shared" si="14"/>
        <v>0</v>
      </c>
      <c r="F233" s="81">
        <f>SUMIF('1月'!$C$4:$C$10000,$B233,'1月'!$J$4:$J$10000)</f>
        <v>0</v>
      </c>
      <c r="G233" s="79">
        <f>SUMPRODUCT((借支明细表!$F$3:$F$10000=$B233)*(借支明细表!$D$3:$D$10000=F$2)*借支明细表!$H$3:$H$10000)</f>
        <v>0</v>
      </c>
      <c r="H233" s="80">
        <f>SUMIF('1月'!$C$4:$C$10000,$B233,'1月'!$L$4:$L$10000)</f>
        <v>0</v>
      </c>
      <c r="I233" s="81">
        <f>SUMIF('2月'!$C$4:$C$10000,$B233,'2月'!$J$4:$J$10000)</f>
        <v>0</v>
      </c>
      <c r="J233" s="79">
        <f>SUMPRODUCT((借支明细表!$F$3:$F$10000=$B233)*(借支明细表!$D$3:$D$10000=I$2)*借支明细表!$H$3:$H$10000)</f>
        <v>0</v>
      </c>
      <c r="K233" s="80">
        <f>SUMIF('2月'!$C$4:$C$10000,$B233,'2月'!$L$4:$L$10000)</f>
        <v>0</v>
      </c>
      <c r="L233" s="81">
        <f>SUMIF('3月'!$C$4:$C$10000,$B233,'3月'!$J$4:$J$10000)</f>
        <v>0</v>
      </c>
      <c r="M233" s="79">
        <f>SUMPRODUCT((借支明细表!$F$3:$F$10000=$B233)*(借支明细表!$D$3:$D$10000=L$2)*借支明细表!$H$3:$H$10000)</f>
        <v>0</v>
      </c>
      <c r="N233" s="80">
        <f>SUMIF('3月'!$C$4:$C$10000,$B233,'3月'!$L$4:$L$10000)</f>
        <v>0</v>
      </c>
      <c r="O233" s="81">
        <f>SUMIF('4月'!$C$4:$C$10000,$B233,'4月'!$J$4:$J$10000)</f>
        <v>0</v>
      </c>
      <c r="P233" s="79">
        <f>SUMPRODUCT((借支明细表!$F$3:$F$10000=$B233)*(借支明细表!$D$3:$D$10000=O$2)*借支明细表!$H$3:$H$10000)</f>
        <v>0</v>
      </c>
      <c r="Q233" s="80">
        <f>SUMIF('4月'!$C$4:$C$10000,$B233,'4月'!$L$4:$L$10000)</f>
        <v>0</v>
      </c>
      <c r="R233" s="81">
        <f>SUMIF('5月'!$C$4:$C$10000,$B233,'5月'!$J$4:$J$10000)</f>
        <v>0</v>
      </c>
      <c r="S233" s="79">
        <f>SUMPRODUCT((借支明细表!$F$3:$F$10000=$B233)*(借支明细表!$D$3:$D$10000=R$2)*借支明细表!$H$3:$H$10000)</f>
        <v>0</v>
      </c>
      <c r="T233" s="80">
        <f>SUMIF('5月'!$C$4:$C$10000,$B233,'5月'!$L$4:$L$10000)</f>
        <v>0</v>
      </c>
      <c r="U233" s="81">
        <f>SUMIF('6月'!$C$4:$C$10000,$B233,'6月'!$J$4:$J$10000)</f>
        <v>0</v>
      </c>
      <c r="V233" s="79">
        <f>SUMPRODUCT((借支明细表!$F$3:$F$10000=$B233)*(借支明细表!$D$3:$D$10000=U$2)*借支明细表!$H$3:$H$10000)</f>
        <v>0</v>
      </c>
      <c r="W233" s="80">
        <f>SUMIF('6月'!$C$4:$C$10000,$B233,'6月'!$L$4:$L$10000)</f>
        <v>0</v>
      </c>
      <c r="X233" s="81">
        <f>SUMIF('7月'!$C$4:$C$10000,$B233,'7月'!$J$4:$J$10000)</f>
        <v>0</v>
      </c>
      <c r="Y233" s="79">
        <f>SUMPRODUCT((借支明细表!$F$3:$F$10000=$B233)*(借支明细表!$D$3:$D$10000=X$2)*借支明细表!$H$3:$H$10000)</f>
        <v>0</v>
      </c>
      <c r="Z233" s="80">
        <f>SUMIF('7月'!$C$4:$C$10000,$B233,'7月'!$L$4:$L$10000)</f>
        <v>0</v>
      </c>
      <c r="AA233" s="81">
        <f>SUMIF('8月'!$C$4:$C$10000,$B233,'8月'!$J$4:$J$10000)</f>
        <v>0</v>
      </c>
      <c r="AB233" s="79">
        <f>SUMPRODUCT((借支明细表!$F$3:$F$10000=$B233)*(借支明细表!$D$3:$D$10000=AA$2)*借支明细表!$H$3:$H$10000)</f>
        <v>0</v>
      </c>
      <c r="AC233" s="80">
        <f>SUMIF('8月'!$C$4:$C$10000,$B233,'8月'!$L$4:$L$10000)</f>
        <v>0</v>
      </c>
      <c r="AD233" s="81">
        <f>SUMIF('9月'!$C$4:$C$10000,$B233,'9月'!$J$4:$J$10000)</f>
        <v>0</v>
      </c>
      <c r="AE233" s="79">
        <f>SUMPRODUCT((借支明细表!$F$3:$F$10000=$B233)*(借支明细表!$D$3:$D$10000=AD$2)*借支明细表!$H$3:$H$10000)</f>
        <v>0</v>
      </c>
      <c r="AF233" s="80">
        <f>SUMIF('9月'!$C$4:$C$10000,$B233,'9月'!$L$4:$L$10000)</f>
        <v>0</v>
      </c>
      <c r="AG233" s="81">
        <f>SUMIF('10月'!$C$4:$C$10000,$B233,'10月'!$J$4:$J$10000)</f>
        <v>0</v>
      </c>
      <c r="AH233" s="79">
        <f>SUMPRODUCT((借支明细表!$F$3:$F$10000=$B233)*(借支明细表!$D$3:$D$10000=AG$2)*借支明细表!$H$3:$H$10000)</f>
        <v>0</v>
      </c>
      <c r="AI233" s="80">
        <f>SUMIF('10月'!$C$4:$C$10000,$B233,'10月'!$L$4:$L$10000)</f>
        <v>0</v>
      </c>
      <c r="AJ233" s="81">
        <f>SUMIF('11月'!$C$4:$C$10000,$B233,'11月'!$J$4:$J$10000)</f>
        <v>0</v>
      </c>
      <c r="AK233" s="79">
        <f>SUMPRODUCT((借支明细表!$F$3:$F$10000=$B233)*(借支明细表!$D$3:$D$10000=AJ$2)*借支明细表!$H$3:$H$10000)</f>
        <v>0</v>
      </c>
      <c r="AL233" s="80">
        <f>SUMIF('11月'!$C$4:$C$10000,$B233,'11月'!$L$4:$L$10000)</f>
        <v>0</v>
      </c>
      <c r="AM233" s="81">
        <f>SUMIF('12月'!$C$4:$C$10000,$B233,'12月'!$J$4:$J$10000)</f>
        <v>0</v>
      </c>
      <c r="AN233" s="79">
        <f>SUMPRODUCT((借支明细表!$F$3:$F$10000=$B233)*(借支明细表!$D$3:$D$10000=AM$2)*借支明细表!$H$3:$H$10000)</f>
        <v>0</v>
      </c>
      <c r="AO233" s="80">
        <f>SUMIF('12月'!$C$4:$C$10000,$B233,'12月'!$L$4:$L$10000)</f>
        <v>0</v>
      </c>
    </row>
    <row r="234" customHeight="1" spans="1:41">
      <c r="A234" s="37"/>
      <c r="B234" s="76" t="str">
        <f>IF(员工信息表!B233="","",员工信息表!B233)</f>
        <v/>
      </c>
      <c r="C234" s="77">
        <f t="shared" si="12"/>
        <v>0</v>
      </c>
      <c r="D234" s="77">
        <f t="shared" si="13"/>
        <v>0</v>
      </c>
      <c r="E234" s="77">
        <f t="shared" si="14"/>
        <v>0</v>
      </c>
      <c r="F234" s="81">
        <f>SUMIF('1月'!$C$4:$C$10000,$B234,'1月'!$J$4:$J$10000)</f>
        <v>0</v>
      </c>
      <c r="G234" s="79">
        <f>SUMPRODUCT((借支明细表!$F$3:$F$10000=$B234)*(借支明细表!$D$3:$D$10000=F$2)*借支明细表!$H$3:$H$10000)</f>
        <v>0</v>
      </c>
      <c r="H234" s="80">
        <f>SUMIF('1月'!$C$4:$C$10000,$B234,'1月'!$L$4:$L$10000)</f>
        <v>0</v>
      </c>
      <c r="I234" s="81">
        <f>SUMIF('2月'!$C$4:$C$10000,$B234,'2月'!$J$4:$J$10000)</f>
        <v>0</v>
      </c>
      <c r="J234" s="79">
        <f>SUMPRODUCT((借支明细表!$F$3:$F$10000=$B234)*(借支明细表!$D$3:$D$10000=I$2)*借支明细表!$H$3:$H$10000)</f>
        <v>0</v>
      </c>
      <c r="K234" s="80">
        <f>SUMIF('2月'!$C$4:$C$10000,$B234,'2月'!$L$4:$L$10000)</f>
        <v>0</v>
      </c>
      <c r="L234" s="81">
        <f>SUMIF('3月'!$C$4:$C$10000,$B234,'3月'!$J$4:$J$10000)</f>
        <v>0</v>
      </c>
      <c r="M234" s="79">
        <f>SUMPRODUCT((借支明细表!$F$3:$F$10000=$B234)*(借支明细表!$D$3:$D$10000=L$2)*借支明细表!$H$3:$H$10000)</f>
        <v>0</v>
      </c>
      <c r="N234" s="80">
        <f>SUMIF('3月'!$C$4:$C$10000,$B234,'3月'!$L$4:$L$10000)</f>
        <v>0</v>
      </c>
      <c r="O234" s="81">
        <f>SUMIF('4月'!$C$4:$C$10000,$B234,'4月'!$J$4:$J$10000)</f>
        <v>0</v>
      </c>
      <c r="P234" s="79">
        <f>SUMPRODUCT((借支明细表!$F$3:$F$10000=$B234)*(借支明细表!$D$3:$D$10000=O$2)*借支明细表!$H$3:$H$10000)</f>
        <v>0</v>
      </c>
      <c r="Q234" s="80">
        <f>SUMIF('4月'!$C$4:$C$10000,$B234,'4月'!$L$4:$L$10000)</f>
        <v>0</v>
      </c>
      <c r="R234" s="81">
        <f>SUMIF('5月'!$C$4:$C$10000,$B234,'5月'!$J$4:$J$10000)</f>
        <v>0</v>
      </c>
      <c r="S234" s="79">
        <f>SUMPRODUCT((借支明细表!$F$3:$F$10000=$B234)*(借支明细表!$D$3:$D$10000=R$2)*借支明细表!$H$3:$H$10000)</f>
        <v>0</v>
      </c>
      <c r="T234" s="80">
        <f>SUMIF('5月'!$C$4:$C$10000,$B234,'5月'!$L$4:$L$10000)</f>
        <v>0</v>
      </c>
      <c r="U234" s="81">
        <f>SUMIF('6月'!$C$4:$C$10000,$B234,'6月'!$J$4:$J$10000)</f>
        <v>0</v>
      </c>
      <c r="V234" s="79">
        <f>SUMPRODUCT((借支明细表!$F$3:$F$10000=$B234)*(借支明细表!$D$3:$D$10000=U$2)*借支明细表!$H$3:$H$10000)</f>
        <v>0</v>
      </c>
      <c r="W234" s="80">
        <f>SUMIF('6月'!$C$4:$C$10000,$B234,'6月'!$L$4:$L$10000)</f>
        <v>0</v>
      </c>
      <c r="X234" s="81">
        <f>SUMIF('7月'!$C$4:$C$10000,$B234,'7月'!$J$4:$J$10000)</f>
        <v>0</v>
      </c>
      <c r="Y234" s="79">
        <f>SUMPRODUCT((借支明细表!$F$3:$F$10000=$B234)*(借支明细表!$D$3:$D$10000=X$2)*借支明细表!$H$3:$H$10000)</f>
        <v>0</v>
      </c>
      <c r="Z234" s="80">
        <f>SUMIF('7月'!$C$4:$C$10000,$B234,'7月'!$L$4:$L$10000)</f>
        <v>0</v>
      </c>
      <c r="AA234" s="81">
        <f>SUMIF('8月'!$C$4:$C$10000,$B234,'8月'!$J$4:$J$10000)</f>
        <v>0</v>
      </c>
      <c r="AB234" s="79">
        <f>SUMPRODUCT((借支明细表!$F$3:$F$10000=$B234)*(借支明细表!$D$3:$D$10000=AA$2)*借支明细表!$H$3:$H$10000)</f>
        <v>0</v>
      </c>
      <c r="AC234" s="80">
        <f>SUMIF('8月'!$C$4:$C$10000,$B234,'8月'!$L$4:$L$10000)</f>
        <v>0</v>
      </c>
      <c r="AD234" s="81">
        <f>SUMIF('9月'!$C$4:$C$10000,$B234,'9月'!$J$4:$J$10000)</f>
        <v>0</v>
      </c>
      <c r="AE234" s="79">
        <f>SUMPRODUCT((借支明细表!$F$3:$F$10000=$B234)*(借支明细表!$D$3:$D$10000=AD$2)*借支明细表!$H$3:$H$10000)</f>
        <v>0</v>
      </c>
      <c r="AF234" s="80">
        <f>SUMIF('9月'!$C$4:$C$10000,$B234,'9月'!$L$4:$L$10000)</f>
        <v>0</v>
      </c>
      <c r="AG234" s="81">
        <f>SUMIF('10月'!$C$4:$C$10000,$B234,'10月'!$J$4:$J$10000)</f>
        <v>0</v>
      </c>
      <c r="AH234" s="79">
        <f>SUMPRODUCT((借支明细表!$F$3:$F$10000=$B234)*(借支明细表!$D$3:$D$10000=AG$2)*借支明细表!$H$3:$H$10000)</f>
        <v>0</v>
      </c>
      <c r="AI234" s="80">
        <f>SUMIF('10月'!$C$4:$C$10000,$B234,'10月'!$L$4:$L$10000)</f>
        <v>0</v>
      </c>
      <c r="AJ234" s="81">
        <f>SUMIF('11月'!$C$4:$C$10000,$B234,'11月'!$J$4:$J$10000)</f>
        <v>0</v>
      </c>
      <c r="AK234" s="79">
        <f>SUMPRODUCT((借支明细表!$F$3:$F$10000=$B234)*(借支明细表!$D$3:$D$10000=AJ$2)*借支明细表!$H$3:$H$10000)</f>
        <v>0</v>
      </c>
      <c r="AL234" s="80">
        <f>SUMIF('11月'!$C$4:$C$10000,$B234,'11月'!$L$4:$L$10000)</f>
        <v>0</v>
      </c>
      <c r="AM234" s="81">
        <f>SUMIF('12月'!$C$4:$C$10000,$B234,'12月'!$J$4:$J$10000)</f>
        <v>0</v>
      </c>
      <c r="AN234" s="79">
        <f>SUMPRODUCT((借支明细表!$F$3:$F$10000=$B234)*(借支明细表!$D$3:$D$10000=AM$2)*借支明细表!$H$3:$H$10000)</f>
        <v>0</v>
      </c>
      <c r="AO234" s="80">
        <f>SUMIF('12月'!$C$4:$C$10000,$B234,'12月'!$L$4:$L$10000)</f>
        <v>0</v>
      </c>
    </row>
    <row r="235" customHeight="1" spans="1:41">
      <c r="A235" s="37"/>
      <c r="B235" s="76" t="str">
        <f>IF(员工信息表!B234="","",员工信息表!B234)</f>
        <v/>
      </c>
      <c r="C235" s="77">
        <f t="shared" si="12"/>
        <v>0</v>
      </c>
      <c r="D235" s="77">
        <f t="shared" si="13"/>
        <v>0</v>
      </c>
      <c r="E235" s="77">
        <f t="shared" si="14"/>
        <v>0</v>
      </c>
      <c r="F235" s="81">
        <f>SUMIF('1月'!$C$4:$C$10000,$B235,'1月'!$J$4:$J$10000)</f>
        <v>0</v>
      </c>
      <c r="G235" s="79">
        <f>SUMPRODUCT((借支明细表!$F$3:$F$10000=$B235)*(借支明细表!$D$3:$D$10000=F$2)*借支明细表!$H$3:$H$10000)</f>
        <v>0</v>
      </c>
      <c r="H235" s="80">
        <f>SUMIF('1月'!$C$4:$C$10000,$B235,'1月'!$L$4:$L$10000)</f>
        <v>0</v>
      </c>
      <c r="I235" s="81">
        <f>SUMIF('2月'!$C$4:$C$10000,$B235,'2月'!$J$4:$J$10000)</f>
        <v>0</v>
      </c>
      <c r="J235" s="79">
        <f>SUMPRODUCT((借支明细表!$F$3:$F$10000=$B235)*(借支明细表!$D$3:$D$10000=I$2)*借支明细表!$H$3:$H$10000)</f>
        <v>0</v>
      </c>
      <c r="K235" s="80">
        <f>SUMIF('2月'!$C$4:$C$10000,$B235,'2月'!$L$4:$L$10000)</f>
        <v>0</v>
      </c>
      <c r="L235" s="81">
        <f>SUMIF('3月'!$C$4:$C$10000,$B235,'3月'!$J$4:$J$10000)</f>
        <v>0</v>
      </c>
      <c r="M235" s="79">
        <f>SUMPRODUCT((借支明细表!$F$3:$F$10000=$B235)*(借支明细表!$D$3:$D$10000=L$2)*借支明细表!$H$3:$H$10000)</f>
        <v>0</v>
      </c>
      <c r="N235" s="80">
        <f>SUMIF('3月'!$C$4:$C$10000,$B235,'3月'!$L$4:$L$10000)</f>
        <v>0</v>
      </c>
      <c r="O235" s="81">
        <f>SUMIF('4月'!$C$4:$C$10000,$B235,'4月'!$J$4:$J$10000)</f>
        <v>0</v>
      </c>
      <c r="P235" s="79">
        <f>SUMPRODUCT((借支明细表!$F$3:$F$10000=$B235)*(借支明细表!$D$3:$D$10000=O$2)*借支明细表!$H$3:$H$10000)</f>
        <v>0</v>
      </c>
      <c r="Q235" s="80">
        <f>SUMIF('4月'!$C$4:$C$10000,$B235,'4月'!$L$4:$L$10000)</f>
        <v>0</v>
      </c>
      <c r="R235" s="81">
        <f>SUMIF('5月'!$C$4:$C$10000,$B235,'5月'!$J$4:$J$10000)</f>
        <v>0</v>
      </c>
      <c r="S235" s="79">
        <f>SUMPRODUCT((借支明细表!$F$3:$F$10000=$B235)*(借支明细表!$D$3:$D$10000=R$2)*借支明细表!$H$3:$H$10000)</f>
        <v>0</v>
      </c>
      <c r="T235" s="80">
        <f>SUMIF('5月'!$C$4:$C$10000,$B235,'5月'!$L$4:$L$10000)</f>
        <v>0</v>
      </c>
      <c r="U235" s="81">
        <f>SUMIF('6月'!$C$4:$C$10000,$B235,'6月'!$J$4:$J$10000)</f>
        <v>0</v>
      </c>
      <c r="V235" s="79">
        <f>SUMPRODUCT((借支明细表!$F$3:$F$10000=$B235)*(借支明细表!$D$3:$D$10000=U$2)*借支明细表!$H$3:$H$10000)</f>
        <v>0</v>
      </c>
      <c r="W235" s="80">
        <f>SUMIF('6月'!$C$4:$C$10000,$B235,'6月'!$L$4:$L$10000)</f>
        <v>0</v>
      </c>
      <c r="X235" s="81">
        <f>SUMIF('7月'!$C$4:$C$10000,$B235,'7月'!$J$4:$J$10000)</f>
        <v>0</v>
      </c>
      <c r="Y235" s="79">
        <f>SUMPRODUCT((借支明细表!$F$3:$F$10000=$B235)*(借支明细表!$D$3:$D$10000=X$2)*借支明细表!$H$3:$H$10000)</f>
        <v>0</v>
      </c>
      <c r="Z235" s="80">
        <f>SUMIF('7月'!$C$4:$C$10000,$B235,'7月'!$L$4:$L$10000)</f>
        <v>0</v>
      </c>
      <c r="AA235" s="81">
        <f>SUMIF('8月'!$C$4:$C$10000,$B235,'8月'!$J$4:$J$10000)</f>
        <v>0</v>
      </c>
      <c r="AB235" s="79">
        <f>SUMPRODUCT((借支明细表!$F$3:$F$10000=$B235)*(借支明细表!$D$3:$D$10000=AA$2)*借支明细表!$H$3:$H$10000)</f>
        <v>0</v>
      </c>
      <c r="AC235" s="80">
        <f>SUMIF('8月'!$C$4:$C$10000,$B235,'8月'!$L$4:$L$10000)</f>
        <v>0</v>
      </c>
      <c r="AD235" s="81">
        <f>SUMIF('9月'!$C$4:$C$10000,$B235,'9月'!$J$4:$J$10000)</f>
        <v>0</v>
      </c>
      <c r="AE235" s="79">
        <f>SUMPRODUCT((借支明细表!$F$3:$F$10000=$B235)*(借支明细表!$D$3:$D$10000=AD$2)*借支明细表!$H$3:$H$10000)</f>
        <v>0</v>
      </c>
      <c r="AF235" s="80">
        <f>SUMIF('9月'!$C$4:$C$10000,$B235,'9月'!$L$4:$L$10000)</f>
        <v>0</v>
      </c>
      <c r="AG235" s="81">
        <f>SUMIF('10月'!$C$4:$C$10000,$B235,'10月'!$J$4:$J$10000)</f>
        <v>0</v>
      </c>
      <c r="AH235" s="79">
        <f>SUMPRODUCT((借支明细表!$F$3:$F$10000=$B235)*(借支明细表!$D$3:$D$10000=AG$2)*借支明细表!$H$3:$H$10000)</f>
        <v>0</v>
      </c>
      <c r="AI235" s="80">
        <f>SUMIF('10月'!$C$4:$C$10000,$B235,'10月'!$L$4:$L$10000)</f>
        <v>0</v>
      </c>
      <c r="AJ235" s="81">
        <f>SUMIF('11月'!$C$4:$C$10000,$B235,'11月'!$J$4:$J$10000)</f>
        <v>0</v>
      </c>
      <c r="AK235" s="79">
        <f>SUMPRODUCT((借支明细表!$F$3:$F$10000=$B235)*(借支明细表!$D$3:$D$10000=AJ$2)*借支明细表!$H$3:$H$10000)</f>
        <v>0</v>
      </c>
      <c r="AL235" s="80">
        <f>SUMIF('11月'!$C$4:$C$10000,$B235,'11月'!$L$4:$L$10000)</f>
        <v>0</v>
      </c>
      <c r="AM235" s="81">
        <f>SUMIF('12月'!$C$4:$C$10000,$B235,'12月'!$J$4:$J$10000)</f>
        <v>0</v>
      </c>
      <c r="AN235" s="79">
        <f>SUMPRODUCT((借支明细表!$F$3:$F$10000=$B235)*(借支明细表!$D$3:$D$10000=AM$2)*借支明细表!$H$3:$H$10000)</f>
        <v>0</v>
      </c>
      <c r="AO235" s="80">
        <f>SUMIF('12月'!$C$4:$C$10000,$B235,'12月'!$L$4:$L$10000)</f>
        <v>0</v>
      </c>
    </row>
    <row r="236" customHeight="1" spans="1:41">
      <c r="A236" s="37"/>
      <c r="B236" s="76" t="str">
        <f>IF(员工信息表!B235="","",员工信息表!B235)</f>
        <v/>
      </c>
      <c r="C236" s="77">
        <f t="shared" si="12"/>
        <v>0</v>
      </c>
      <c r="D236" s="77">
        <f t="shared" si="13"/>
        <v>0</v>
      </c>
      <c r="E236" s="77">
        <f t="shared" si="14"/>
        <v>0</v>
      </c>
      <c r="F236" s="81">
        <f>SUMIF('1月'!$C$4:$C$10000,$B236,'1月'!$J$4:$J$10000)</f>
        <v>0</v>
      </c>
      <c r="G236" s="79">
        <f>SUMPRODUCT((借支明细表!$F$3:$F$10000=$B236)*(借支明细表!$D$3:$D$10000=F$2)*借支明细表!$H$3:$H$10000)</f>
        <v>0</v>
      </c>
      <c r="H236" s="80">
        <f>SUMIF('1月'!$C$4:$C$10000,$B236,'1月'!$L$4:$L$10000)</f>
        <v>0</v>
      </c>
      <c r="I236" s="81">
        <f>SUMIF('2月'!$C$4:$C$10000,$B236,'2月'!$J$4:$J$10000)</f>
        <v>0</v>
      </c>
      <c r="J236" s="79">
        <f>SUMPRODUCT((借支明细表!$F$3:$F$10000=$B236)*(借支明细表!$D$3:$D$10000=I$2)*借支明细表!$H$3:$H$10000)</f>
        <v>0</v>
      </c>
      <c r="K236" s="80">
        <f>SUMIF('2月'!$C$4:$C$10000,$B236,'2月'!$L$4:$L$10000)</f>
        <v>0</v>
      </c>
      <c r="L236" s="81">
        <f>SUMIF('3月'!$C$4:$C$10000,$B236,'3月'!$J$4:$J$10000)</f>
        <v>0</v>
      </c>
      <c r="M236" s="79">
        <f>SUMPRODUCT((借支明细表!$F$3:$F$10000=$B236)*(借支明细表!$D$3:$D$10000=L$2)*借支明细表!$H$3:$H$10000)</f>
        <v>0</v>
      </c>
      <c r="N236" s="80">
        <f>SUMIF('3月'!$C$4:$C$10000,$B236,'3月'!$L$4:$L$10000)</f>
        <v>0</v>
      </c>
      <c r="O236" s="81">
        <f>SUMIF('4月'!$C$4:$C$10000,$B236,'4月'!$J$4:$J$10000)</f>
        <v>0</v>
      </c>
      <c r="P236" s="79">
        <f>SUMPRODUCT((借支明细表!$F$3:$F$10000=$B236)*(借支明细表!$D$3:$D$10000=O$2)*借支明细表!$H$3:$H$10000)</f>
        <v>0</v>
      </c>
      <c r="Q236" s="80">
        <f>SUMIF('4月'!$C$4:$C$10000,$B236,'4月'!$L$4:$L$10000)</f>
        <v>0</v>
      </c>
      <c r="R236" s="81">
        <f>SUMIF('5月'!$C$4:$C$10000,$B236,'5月'!$J$4:$J$10000)</f>
        <v>0</v>
      </c>
      <c r="S236" s="79">
        <f>SUMPRODUCT((借支明细表!$F$3:$F$10000=$B236)*(借支明细表!$D$3:$D$10000=R$2)*借支明细表!$H$3:$H$10000)</f>
        <v>0</v>
      </c>
      <c r="T236" s="80">
        <f>SUMIF('5月'!$C$4:$C$10000,$B236,'5月'!$L$4:$L$10000)</f>
        <v>0</v>
      </c>
      <c r="U236" s="81">
        <f>SUMIF('6月'!$C$4:$C$10000,$B236,'6月'!$J$4:$J$10000)</f>
        <v>0</v>
      </c>
      <c r="V236" s="79">
        <f>SUMPRODUCT((借支明细表!$F$3:$F$10000=$B236)*(借支明细表!$D$3:$D$10000=U$2)*借支明细表!$H$3:$H$10000)</f>
        <v>0</v>
      </c>
      <c r="W236" s="80">
        <f>SUMIF('6月'!$C$4:$C$10000,$B236,'6月'!$L$4:$L$10000)</f>
        <v>0</v>
      </c>
      <c r="X236" s="81">
        <f>SUMIF('7月'!$C$4:$C$10000,$B236,'7月'!$J$4:$J$10000)</f>
        <v>0</v>
      </c>
      <c r="Y236" s="79">
        <f>SUMPRODUCT((借支明细表!$F$3:$F$10000=$B236)*(借支明细表!$D$3:$D$10000=X$2)*借支明细表!$H$3:$H$10000)</f>
        <v>0</v>
      </c>
      <c r="Z236" s="80">
        <f>SUMIF('7月'!$C$4:$C$10000,$B236,'7月'!$L$4:$L$10000)</f>
        <v>0</v>
      </c>
      <c r="AA236" s="81">
        <f>SUMIF('8月'!$C$4:$C$10000,$B236,'8月'!$J$4:$J$10000)</f>
        <v>0</v>
      </c>
      <c r="AB236" s="79">
        <f>SUMPRODUCT((借支明细表!$F$3:$F$10000=$B236)*(借支明细表!$D$3:$D$10000=AA$2)*借支明细表!$H$3:$H$10000)</f>
        <v>0</v>
      </c>
      <c r="AC236" s="80">
        <f>SUMIF('8月'!$C$4:$C$10000,$B236,'8月'!$L$4:$L$10000)</f>
        <v>0</v>
      </c>
      <c r="AD236" s="81">
        <f>SUMIF('9月'!$C$4:$C$10000,$B236,'9月'!$J$4:$J$10000)</f>
        <v>0</v>
      </c>
      <c r="AE236" s="79">
        <f>SUMPRODUCT((借支明细表!$F$3:$F$10000=$B236)*(借支明细表!$D$3:$D$10000=AD$2)*借支明细表!$H$3:$H$10000)</f>
        <v>0</v>
      </c>
      <c r="AF236" s="80">
        <f>SUMIF('9月'!$C$4:$C$10000,$B236,'9月'!$L$4:$L$10000)</f>
        <v>0</v>
      </c>
      <c r="AG236" s="81">
        <f>SUMIF('10月'!$C$4:$C$10000,$B236,'10月'!$J$4:$J$10000)</f>
        <v>0</v>
      </c>
      <c r="AH236" s="79">
        <f>SUMPRODUCT((借支明细表!$F$3:$F$10000=$B236)*(借支明细表!$D$3:$D$10000=AG$2)*借支明细表!$H$3:$H$10000)</f>
        <v>0</v>
      </c>
      <c r="AI236" s="80">
        <f>SUMIF('10月'!$C$4:$C$10000,$B236,'10月'!$L$4:$L$10000)</f>
        <v>0</v>
      </c>
      <c r="AJ236" s="81">
        <f>SUMIF('11月'!$C$4:$C$10000,$B236,'11月'!$J$4:$J$10000)</f>
        <v>0</v>
      </c>
      <c r="AK236" s="79">
        <f>SUMPRODUCT((借支明细表!$F$3:$F$10000=$B236)*(借支明细表!$D$3:$D$10000=AJ$2)*借支明细表!$H$3:$H$10000)</f>
        <v>0</v>
      </c>
      <c r="AL236" s="80">
        <f>SUMIF('11月'!$C$4:$C$10000,$B236,'11月'!$L$4:$L$10000)</f>
        <v>0</v>
      </c>
      <c r="AM236" s="81">
        <f>SUMIF('12月'!$C$4:$C$10000,$B236,'12月'!$J$4:$J$10000)</f>
        <v>0</v>
      </c>
      <c r="AN236" s="79">
        <f>SUMPRODUCT((借支明细表!$F$3:$F$10000=$B236)*(借支明细表!$D$3:$D$10000=AM$2)*借支明细表!$H$3:$H$10000)</f>
        <v>0</v>
      </c>
      <c r="AO236" s="80">
        <f>SUMIF('12月'!$C$4:$C$10000,$B236,'12月'!$L$4:$L$10000)</f>
        <v>0</v>
      </c>
    </row>
    <row r="237" customHeight="1" spans="1:41">
      <c r="A237" s="37"/>
      <c r="B237" s="76" t="str">
        <f>IF(员工信息表!B236="","",员工信息表!B236)</f>
        <v/>
      </c>
      <c r="C237" s="77">
        <f t="shared" si="12"/>
        <v>0</v>
      </c>
      <c r="D237" s="77">
        <f t="shared" si="13"/>
        <v>0</v>
      </c>
      <c r="E237" s="77">
        <f t="shared" si="14"/>
        <v>0</v>
      </c>
      <c r="F237" s="81">
        <f>SUMIF('1月'!$C$4:$C$10000,$B237,'1月'!$J$4:$J$10000)</f>
        <v>0</v>
      </c>
      <c r="G237" s="79">
        <f>SUMPRODUCT((借支明细表!$F$3:$F$10000=$B237)*(借支明细表!$D$3:$D$10000=F$2)*借支明细表!$H$3:$H$10000)</f>
        <v>0</v>
      </c>
      <c r="H237" s="80">
        <f>SUMIF('1月'!$C$4:$C$10000,$B237,'1月'!$L$4:$L$10000)</f>
        <v>0</v>
      </c>
      <c r="I237" s="81">
        <f>SUMIF('2月'!$C$4:$C$10000,$B237,'2月'!$J$4:$J$10000)</f>
        <v>0</v>
      </c>
      <c r="J237" s="79">
        <f>SUMPRODUCT((借支明细表!$F$3:$F$10000=$B237)*(借支明细表!$D$3:$D$10000=I$2)*借支明细表!$H$3:$H$10000)</f>
        <v>0</v>
      </c>
      <c r="K237" s="80">
        <f>SUMIF('2月'!$C$4:$C$10000,$B237,'2月'!$L$4:$L$10000)</f>
        <v>0</v>
      </c>
      <c r="L237" s="81">
        <f>SUMIF('3月'!$C$4:$C$10000,$B237,'3月'!$J$4:$J$10000)</f>
        <v>0</v>
      </c>
      <c r="M237" s="79">
        <f>SUMPRODUCT((借支明细表!$F$3:$F$10000=$B237)*(借支明细表!$D$3:$D$10000=L$2)*借支明细表!$H$3:$H$10000)</f>
        <v>0</v>
      </c>
      <c r="N237" s="80">
        <f>SUMIF('3月'!$C$4:$C$10000,$B237,'3月'!$L$4:$L$10000)</f>
        <v>0</v>
      </c>
      <c r="O237" s="81">
        <f>SUMIF('4月'!$C$4:$C$10000,$B237,'4月'!$J$4:$J$10000)</f>
        <v>0</v>
      </c>
      <c r="P237" s="79">
        <f>SUMPRODUCT((借支明细表!$F$3:$F$10000=$B237)*(借支明细表!$D$3:$D$10000=O$2)*借支明细表!$H$3:$H$10000)</f>
        <v>0</v>
      </c>
      <c r="Q237" s="80">
        <f>SUMIF('4月'!$C$4:$C$10000,$B237,'4月'!$L$4:$L$10000)</f>
        <v>0</v>
      </c>
      <c r="R237" s="81">
        <f>SUMIF('5月'!$C$4:$C$10000,$B237,'5月'!$J$4:$J$10000)</f>
        <v>0</v>
      </c>
      <c r="S237" s="79">
        <f>SUMPRODUCT((借支明细表!$F$3:$F$10000=$B237)*(借支明细表!$D$3:$D$10000=R$2)*借支明细表!$H$3:$H$10000)</f>
        <v>0</v>
      </c>
      <c r="T237" s="80">
        <f>SUMIF('5月'!$C$4:$C$10000,$B237,'5月'!$L$4:$L$10000)</f>
        <v>0</v>
      </c>
      <c r="U237" s="81">
        <f>SUMIF('6月'!$C$4:$C$10000,$B237,'6月'!$J$4:$J$10000)</f>
        <v>0</v>
      </c>
      <c r="V237" s="79">
        <f>SUMPRODUCT((借支明细表!$F$3:$F$10000=$B237)*(借支明细表!$D$3:$D$10000=U$2)*借支明细表!$H$3:$H$10000)</f>
        <v>0</v>
      </c>
      <c r="W237" s="80">
        <f>SUMIF('6月'!$C$4:$C$10000,$B237,'6月'!$L$4:$L$10000)</f>
        <v>0</v>
      </c>
      <c r="X237" s="81">
        <f>SUMIF('7月'!$C$4:$C$10000,$B237,'7月'!$J$4:$J$10000)</f>
        <v>0</v>
      </c>
      <c r="Y237" s="79">
        <f>SUMPRODUCT((借支明细表!$F$3:$F$10000=$B237)*(借支明细表!$D$3:$D$10000=X$2)*借支明细表!$H$3:$H$10000)</f>
        <v>0</v>
      </c>
      <c r="Z237" s="80">
        <f>SUMIF('7月'!$C$4:$C$10000,$B237,'7月'!$L$4:$L$10000)</f>
        <v>0</v>
      </c>
      <c r="AA237" s="81">
        <f>SUMIF('8月'!$C$4:$C$10000,$B237,'8月'!$J$4:$J$10000)</f>
        <v>0</v>
      </c>
      <c r="AB237" s="79">
        <f>SUMPRODUCT((借支明细表!$F$3:$F$10000=$B237)*(借支明细表!$D$3:$D$10000=AA$2)*借支明细表!$H$3:$H$10000)</f>
        <v>0</v>
      </c>
      <c r="AC237" s="80">
        <f>SUMIF('8月'!$C$4:$C$10000,$B237,'8月'!$L$4:$L$10000)</f>
        <v>0</v>
      </c>
      <c r="AD237" s="81">
        <f>SUMIF('9月'!$C$4:$C$10000,$B237,'9月'!$J$4:$J$10000)</f>
        <v>0</v>
      </c>
      <c r="AE237" s="79">
        <f>SUMPRODUCT((借支明细表!$F$3:$F$10000=$B237)*(借支明细表!$D$3:$D$10000=AD$2)*借支明细表!$H$3:$H$10000)</f>
        <v>0</v>
      </c>
      <c r="AF237" s="80">
        <f>SUMIF('9月'!$C$4:$C$10000,$B237,'9月'!$L$4:$L$10000)</f>
        <v>0</v>
      </c>
      <c r="AG237" s="81">
        <f>SUMIF('10月'!$C$4:$C$10000,$B237,'10月'!$J$4:$J$10000)</f>
        <v>0</v>
      </c>
      <c r="AH237" s="79">
        <f>SUMPRODUCT((借支明细表!$F$3:$F$10000=$B237)*(借支明细表!$D$3:$D$10000=AG$2)*借支明细表!$H$3:$H$10000)</f>
        <v>0</v>
      </c>
      <c r="AI237" s="80">
        <f>SUMIF('10月'!$C$4:$C$10000,$B237,'10月'!$L$4:$L$10000)</f>
        <v>0</v>
      </c>
      <c r="AJ237" s="81">
        <f>SUMIF('11月'!$C$4:$C$10000,$B237,'11月'!$J$4:$J$10000)</f>
        <v>0</v>
      </c>
      <c r="AK237" s="79">
        <f>SUMPRODUCT((借支明细表!$F$3:$F$10000=$B237)*(借支明细表!$D$3:$D$10000=AJ$2)*借支明细表!$H$3:$H$10000)</f>
        <v>0</v>
      </c>
      <c r="AL237" s="80">
        <f>SUMIF('11月'!$C$4:$C$10000,$B237,'11月'!$L$4:$L$10000)</f>
        <v>0</v>
      </c>
      <c r="AM237" s="81">
        <f>SUMIF('12月'!$C$4:$C$10000,$B237,'12月'!$J$4:$J$10000)</f>
        <v>0</v>
      </c>
      <c r="AN237" s="79">
        <f>SUMPRODUCT((借支明细表!$F$3:$F$10000=$B237)*(借支明细表!$D$3:$D$10000=AM$2)*借支明细表!$H$3:$H$10000)</f>
        <v>0</v>
      </c>
      <c r="AO237" s="80">
        <f>SUMIF('12月'!$C$4:$C$10000,$B237,'12月'!$L$4:$L$10000)</f>
        <v>0</v>
      </c>
    </row>
    <row r="238" customHeight="1" spans="1:41">
      <c r="A238" s="37"/>
      <c r="B238" s="76" t="str">
        <f>IF(员工信息表!B237="","",员工信息表!B237)</f>
        <v/>
      </c>
      <c r="C238" s="77">
        <f t="shared" si="12"/>
        <v>0</v>
      </c>
      <c r="D238" s="77">
        <f t="shared" si="13"/>
        <v>0</v>
      </c>
      <c r="E238" s="77">
        <f t="shared" si="14"/>
        <v>0</v>
      </c>
      <c r="F238" s="81">
        <f>SUMIF('1月'!$C$4:$C$10000,$B238,'1月'!$J$4:$J$10000)</f>
        <v>0</v>
      </c>
      <c r="G238" s="79">
        <f>SUMPRODUCT((借支明细表!$F$3:$F$10000=$B238)*(借支明细表!$D$3:$D$10000=F$2)*借支明细表!$H$3:$H$10000)</f>
        <v>0</v>
      </c>
      <c r="H238" s="80">
        <f>SUMIF('1月'!$C$4:$C$10000,$B238,'1月'!$L$4:$L$10000)</f>
        <v>0</v>
      </c>
      <c r="I238" s="81">
        <f>SUMIF('2月'!$C$4:$C$10000,$B238,'2月'!$J$4:$J$10000)</f>
        <v>0</v>
      </c>
      <c r="J238" s="79">
        <f>SUMPRODUCT((借支明细表!$F$3:$F$10000=$B238)*(借支明细表!$D$3:$D$10000=I$2)*借支明细表!$H$3:$H$10000)</f>
        <v>0</v>
      </c>
      <c r="K238" s="80">
        <f>SUMIF('2月'!$C$4:$C$10000,$B238,'2月'!$L$4:$L$10000)</f>
        <v>0</v>
      </c>
      <c r="L238" s="81">
        <f>SUMIF('3月'!$C$4:$C$10000,$B238,'3月'!$J$4:$J$10000)</f>
        <v>0</v>
      </c>
      <c r="M238" s="79">
        <f>SUMPRODUCT((借支明细表!$F$3:$F$10000=$B238)*(借支明细表!$D$3:$D$10000=L$2)*借支明细表!$H$3:$H$10000)</f>
        <v>0</v>
      </c>
      <c r="N238" s="80">
        <f>SUMIF('3月'!$C$4:$C$10000,$B238,'3月'!$L$4:$L$10000)</f>
        <v>0</v>
      </c>
      <c r="O238" s="81">
        <f>SUMIF('4月'!$C$4:$C$10000,$B238,'4月'!$J$4:$J$10000)</f>
        <v>0</v>
      </c>
      <c r="P238" s="79">
        <f>SUMPRODUCT((借支明细表!$F$3:$F$10000=$B238)*(借支明细表!$D$3:$D$10000=O$2)*借支明细表!$H$3:$H$10000)</f>
        <v>0</v>
      </c>
      <c r="Q238" s="80">
        <f>SUMIF('4月'!$C$4:$C$10000,$B238,'4月'!$L$4:$L$10000)</f>
        <v>0</v>
      </c>
      <c r="R238" s="81">
        <f>SUMIF('5月'!$C$4:$C$10000,$B238,'5月'!$J$4:$J$10000)</f>
        <v>0</v>
      </c>
      <c r="S238" s="79">
        <f>SUMPRODUCT((借支明细表!$F$3:$F$10000=$B238)*(借支明细表!$D$3:$D$10000=R$2)*借支明细表!$H$3:$H$10000)</f>
        <v>0</v>
      </c>
      <c r="T238" s="80">
        <f>SUMIF('5月'!$C$4:$C$10000,$B238,'5月'!$L$4:$L$10000)</f>
        <v>0</v>
      </c>
      <c r="U238" s="81">
        <f>SUMIF('6月'!$C$4:$C$10000,$B238,'6月'!$J$4:$J$10000)</f>
        <v>0</v>
      </c>
      <c r="V238" s="79">
        <f>SUMPRODUCT((借支明细表!$F$3:$F$10000=$B238)*(借支明细表!$D$3:$D$10000=U$2)*借支明细表!$H$3:$H$10000)</f>
        <v>0</v>
      </c>
      <c r="W238" s="80">
        <f>SUMIF('6月'!$C$4:$C$10000,$B238,'6月'!$L$4:$L$10000)</f>
        <v>0</v>
      </c>
      <c r="X238" s="81">
        <f>SUMIF('7月'!$C$4:$C$10000,$B238,'7月'!$J$4:$J$10000)</f>
        <v>0</v>
      </c>
      <c r="Y238" s="79">
        <f>SUMPRODUCT((借支明细表!$F$3:$F$10000=$B238)*(借支明细表!$D$3:$D$10000=X$2)*借支明细表!$H$3:$H$10000)</f>
        <v>0</v>
      </c>
      <c r="Z238" s="80">
        <f>SUMIF('7月'!$C$4:$C$10000,$B238,'7月'!$L$4:$L$10000)</f>
        <v>0</v>
      </c>
      <c r="AA238" s="81">
        <f>SUMIF('8月'!$C$4:$C$10000,$B238,'8月'!$J$4:$J$10000)</f>
        <v>0</v>
      </c>
      <c r="AB238" s="79">
        <f>SUMPRODUCT((借支明细表!$F$3:$F$10000=$B238)*(借支明细表!$D$3:$D$10000=AA$2)*借支明细表!$H$3:$H$10000)</f>
        <v>0</v>
      </c>
      <c r="AC238" s="80">
        <f>SUMIF('8月'!$C$4:$C$10000,$B238,'8月'!$L$4:$L$10000)</f>
        <v>0</v>
      </c>
      <c r="AD238" s="81">
        <f>SUMIF('9月'!$C$4:$C$10000,$B238,'9月'!$J$4:$J$10000)</f>
        <v>0</v>
      </c>
      <c r="AE238" s="79">
        <f>SUMPRODUCT((借支明细表!$F$3:$F$10000=$B238)*(借支明细表!$D$3:$D$10000=AD$2)*借支明细表!$H$3:$H$10000)</f>
        <v>0</v>
      </c>
      <c r="AF238" s="80">
        <f>SUMIF('9月'!$C$4:$C$10000,$B238,'9月'!$L$4:$L$10000)</f>
        <v>0</v>
      </c>
      <c r="AG238" s="81">
        <f>SUMIF('10月'!$C$4:$C$10000,$B238,'10月'!$J$4:$J$10000)</f>
        <v>0</v>
      </c>
      <c r="AH238" s="79">
        <f>SUMPRODUCT((借支明细表!$F$3:$F$10000=$B238)*(借支明细表!$D$3:$D$10000=AG$2)*借支明细表!$H$3:$H$10000)</f>
        <v>0</v>
      </c>
      <c r="AI238" s="80">
        <f>SUMIF('10月'!$C$4:$C$10000,$B238,'10月'!$L$4:$L$10000)</f>
        <v>0</v>
      </c>
      <c r="AJ238" s="81">
        <f>SUMIF('11月'!$C$4:$C$10000,$B238,'11月'!$J$4:$J$10000)</f>
        <v>0</v>
      </c>
      <c r="AK238" s="79">
        <f>SUMPRODUCT((借支明细表!$F$3:$F$10000=$B238)*(借支明细表!$D$3:$D$10000=AJ$2)*借支明细表!$H$3:$H$10000)</f>
        <v>0</v>
      </c>
      <c r="AL238" s="80">
        <f>SUMIF('11月'!$C$4:$C$10000,$B238,'11月'!$L$4:$L$10000)</f>
        <v>0</v>
      </c>
      <c r="AM238" s="81">
        <f>SUMIF('12月'!$C$4:$C$10000,$B238,'12月'!$J$4:$J$10000)</f>
        <v>0</v>
      </c>
      <c r="AN238" s="79">
        <f>SUMPRODUCT((借支明细表!$F$3:$F$10000=$B238)*(借支明细表!$D$3:$D$10000=AM$2)*借支明细表!$H$3:$H$10000)</f>
        <v>0</v>
      </c>
      <c r="AO238" s="80">
        <f>SUMIF('12月'!$C$4:$C$10000,$B238,'12月'!$L$4:$L$10000)</f>
        <v>0</v>
      </c>
    </row>
    <row r="239" customHeight="1" spans="1:41">
      <c r="A239" s="37"/>
      <c r="B239" s="76" t="str">
        <f>IF(员工信息表!B238="","",员工信息表!B238)</f>
        <v/>
      </c>
      <c r="C239" s="77">
        <f t="shared" si="12"/>
        <v>0</v>
      </c>
      <c r="D239" s="77">
        <f t="shared" si="13"/>
        <v>0</v>
      </c>
      <c r="E239" s="77">
        <f t="shared" si="14"/>
        <v>0</v>
      </c>
      <c r="F239" s="81">
        <f>SUMIF('1月'!$C$4:$C$10000,$B239,'1月'!$J$4:$J$10000)</f>
        <v>0</v>
      </c>
      <c r="G239" s="79">
        <f>SUMPRODUCT((借支明细表!$F$3:$F$10000=$B239)*(借支明细表!$D$3:$D$10000=F$2)*借支明细表!$H$3:$H$10000)</f>
        <v>0</v>
      </c>
      <c r="H239" s="80">
        <f>SUMIF('1月'!$C$4:$C$10000,$B239,'1月'!$L$4:$L$10000)</f>
        <v>0</v>
      </c>
      <c r="I239" s="81">
        <f>SUMIF('2月'!$C$4:$C$10000,$B239,'2月'!$J$4:$J$10000)</f>
        <v>0</v>
      </c>
      <c r="J239" s="79">
        <f>SUMPRODUCT((借支明细表!$F$3:$F$10000=$B239)*(借支明细表!$D$3:$D$10000=I$2)*借支明细表!$H$3:$H$10000)</f>
        <v>0</v>
      </c>
      <c r="K239" s="80">
        <f>SUMIF('2月'!$C$4:$C$10000,$B239,'2月'!$L$4:$L$10000)</f>
        <v>0</v>
      </c>
      <c r="L239" s="81">
        <f>SUMIF('3月'!$C$4:$C$10000,$B239,'3月'!$J$4:$J$10000)</f>
        <v>0</v>
      </c>
      <c r="M239" s="79">
        <f>SUMPRODUCT((借支明细表!$F$3:$F$10000=$B239)*(借支明细表!$D$3:$D$10000=L$2)*借支明细表!$H$3:$H$10000)</f>
        <v>0</v>
      </c>
      <c r="N239" s="80">
        <f>SUMIF('3月'!$C$4:$C$10000,$B239,'3月'!$L$4:$L$10000)</f>
        <v>0</v>
      </c>
      <c r="O239" s="81">
        <f>SUMIF('4月'!$C$4:$C$10000,$B239,'4月'!$J$4:$J$10000)</f>
        <v>0</v>
      </c>
      <c r="P239" s="79">
        <f>SUMPRODUCT((借支明细表!$F$3:$F$10000=$B239)*(借支明细表!$D$3:$D$10000=O$2)*借支明细表!$H$3:$H$10000)</f>
        <v>0</v>
      </c>
      <c r="Q239" s="80">
        <f>SUMIF('4月'!$C$4:$C$10000,$B239,'4月'!$L$4:$L$10000)</f>
        <v>0</v>
      </c>
      <c r="R239" s="81">
        <f>SUMIF('5月'!$C$4:$C$10000,$B239,'5月'!$J$4:$J$10000)</f>
        <v>0</v>
      </c>
      <c r="S239" s="79">
        <f>SUMPRODUCT((借支明细表!$F$3:$F$10000=$B239)*(借支明细表!$D$3:$D$10000=R$2)*借支明细表!$H$3:$H$10000)</f>
        <v>0</v>
      </c>
      <c r="T239" s="80">
        <f>SUMIF('5月'!$C$4:$C$10000,$B239,'5月'!$L$4:$L$10000)</f>
        <v>0</v>
      </c>
      <c r="U239" s="81">
        <f>SUMIF('6月'!$C$4:$C$10000,$B239,'6月'!$J$4:$J$10000)</f>
        <v>0</v>
      </c>
      <c r="V239" s="79">
        <f>SUMPRODUCT((借支明细表!$F$3:$F$10000=$B239)*(借支明细表!$D$3:$D$10000=U$2)*借支明细表!$H$3:$H$10000)</f>
        <v>0</v>
      </c>
      <c r="W239" s="80">
        <f>SUMIF('6月'!$C$4:$C$10000,$B239,'6月'!$L$4:$L$10000)</f>
        <v>0</v>
      </c>
      <c r="X239" s="81">
        <f>SUMIF('7月'!$C$4:$C$10000,$B239,'7月'!$J$4:$J$10000)</f>
        <v>0</v>
      </c>
      <c r="Y239" s="79">
        <f>SUMPRODUCT((借支明细表!$F$3:$F$10000=$B239)*(借支明细表!$D$3:$D$10000=X$2)*借支明细表!$H$3:$H$10000)</f>
        <v>0</v>
      </c>
      <c r="Z239" s="80">
        <f>SUMIF('7月'!$C$4:$C$10000,$B239,'7月'!$L$4:$L$10000)</f>
        <v>0</v>
      </c>
      <c r="AA239" s="81">
        <f>SUMIF('8月'!$C$4:$C$10000,$B239,'8月'!$J$4:$J$10000)</f>
        <v>0</v>
      </c>
      <c r="AB239" s="79">
        <f>SUMPRODUCT((借支明细表!$F$3:$F$10000=$B239)*(借支明细表!$D$3:$D$10000=AA$2)*借支明细表!$H$3:$H$10000)</f>
        <v>0</v>
      </c>
      <c r="AC239" s="80">
        <f>SUMIF('8月'!$C$4:$C$10000,$B239,'8月'!$L$4:$L$10000)</f>
        <v>0</v>
      </c>
      <c r="AD239" s="81">
        <f>SUMIF('9月'!$C$4:$C$10000,$B239,'9月'!$J$4:$J$10000)</f>
        <v>0</v>
      </c>
      <c r="AE239" s="79">
        <f>SUMPRODUCT((借支明细表!$F$3:$F$10000=$B239)*(借支明细表!$D$3:$D$10000=AD$2)*借支明细表!$H$3:$H$10000)</f>
        <v>0</v>
      </c>
      <c r="AF239" s="80">
        <f>SUMIF('9月'!$C$4:$C$10000,$B239,'9月'!$L$4:$L$10000)</f>
        <v>0</v>
      </c>
      <c r="AG239" s="81">
        <f>SUMIF('10月'!$C$4:$C$10000,$B239,'10月'!$J$4:$J$10000)</f>
        <v>0</v>
      </c>
      <c r="AH239" s="79">
        <f>SUMPRODUCT((借支明细表!$F$3:$F$10000=$B239)*(借支明细表!$D$3:$D$10000=AG$2)*借支明细表!$H$3:$H$10000)</f>
        <v>0</v>
      </c>
      <c r="AI239" s="80">
        <f>SUMIF('10月'!$C$4:$C$10000,$B239,'10月'!$L$4:$L$10000)</f>
        <v>0</v>
      </c>
      <c r="AJ239" s="81">
        <f>SUMIF('11月'!$C$4:$C$10000,$B239,'11月'!$J$4:$J$10000)</f>
        <v>0</v>
      </c>
      <c r="AK239" s="79">
        <f>SUMPRODUCT((借支明细表!$F$3:$F$10000=$B239)*(借支明细表!$D$3:$D$10000=AJ$2)*借支明细表!$H$3:$H$10000)</f>
        <v>0</v>
      </c>
      <c r="AL239" s="80">
        <f>SUMIF('11月'!$C$4:$C$10000,$B239,'11月'!$L$4:$L$10000)</f>
        <v>0</v>
      </c>
      <c r="AM239" s="81">
        <f>SUMIF('12月'!$C$4:$C$10000,$B239,'12月'!$J$4:$J$10000)</f>
        <v>0</v>
      </c>
      <c r="AN239" s="79">
        <f>SUMPRODUCT((借支明细表!$F$3:$F$10000=$B239)*(借支明细表!$D$3:$D$10000=AM$2)*借支明细表!$H$3:$H$10000)</f>
        <v>0</v>
      </c>
      <c r="AO239" s="80">
        <f>SUMIF('12月'!$C$4:$C$10000,$B239,'12月'!$L$4:$L$10000)</f>
        <v>0</v>
      </c>
    </row>
    <row r="240" customHeight="1" spans="1:41">
      <c r="A240" s="37"/>
      <c r="B240" s="76" t="str">
        <f>IF(员工信息表!B239="","",员工信息表!B239)</f>
        <v/>
      </c>
      <c r="C240" s="77">
        <f t="shared" si="12"/>
        <v>0</v>
      </c>
      <c r="D240" s="77">
        <f t="shared" si="13"/>
        <v>0</v>
      </c>
      <c r="E240" s="77">
        <f t="shared" si="14"/>
        <v>0</v>
      </c>
      <c r="F240" s="81">
        <f>SUMIF('1月'!$C$4:$C$10000,$B240,'1月'!$J$4:$J$10000)</f>
        <v>0</v>
      </c>
      <c r="G240" s="79">
        <f>SUMPRODUCT((借支明细表!$F$3:$F$10000=$B240)*(借支明细表!$D$3:$D$10000=F$2)*借支明细表!$H$3:$H$10000)</f>
        <v>0</v>
      </c>
      <c r="H240" s="80">
        <f>SUMIF('1月'!$C$4:$C$10000,$B240,'1月'!$L$4:$L$10000)</f>
        <v>0</v>
      </c>
      <c r="I240" s="81">
        <f>SUMIF('2月'!$C$4:$C$10000,$B240,'2月'!$J$4:$J$10000)</f>
        <v>0</v>
      </c>
      <c r="J240" s="79">
        <f>SUMPRODUCT((借支明细表!$F$3:$F$10000=$B240)*(借支明细表!$D$3:$D$10000=I$2)*借支明细表!$H$3:$H$10000)</f>
        <v>0</v>
      </c>
      <c r="K240" s="80">
        <f>SUMIF('2月'!$C$4:$C$10000,$B240,'2月'!$L$4:$L$10000)</f>
        <v>0</v>
      </c>
      <c r="L240" s="81">
        <f>SUMIF('3月'!$C$4:$C$10000,$B240,'3月'!$J$4:$J$10000)</f>
        <v>0</v>
      </c>
      <c r="M240" s="79">
        <f>SUMPRODUCT((借支明细表!$F$3:$F$10000=$B240)*(借支明细表!$D$3:$D$10000=L$2)*借支明细表!$H$3:$H$10000)</f>
        <v>0</v>
      </c>
      <c r="N240" s="80">
        <f>SUMIF('3月'!$C$4:$C$10000,$B240,'3月'!$L$4:$L$10000)</f>
        <v>0</v>
      </c>
      <c r="O240" s="81">
        <f>SUMIF('4月'!$C$4:$C$10000,$B240,'4月'!$J$4:$J$10000)</f>
        <v>0</v>
      </c>
      <c r="P240" s="79">
        <f>SUMPRODUCT((借支明细表!$F$3:$F$10000=$B240)*(借支明细表!$D$3:$D$10000=O$2)*借支明细表!$H$3:$H$10000)</f>
        <v>0</v>
      </c>
      <c r="Q240" s="80">
        <f>SUMIF('4月'!$C$4:$C$10000,$B240,'4月'!$L$4:$L$10000)</f>
        <v>0</v>
      </c>
      <c r="R240" s="81">
        <f>SUMIF('5月'!$C$4:$C$10000,$B240,'5月'!$J$4:$J$10000)</f>
        <v>0</v>
      </c>
      <c r="S240" s="79">
        <f>SUMPRODUCT((借支明细表!$F$3:$F$10000=$B240)*(借支明细表!$D$3:$D$10000=R$2)*借支明细表!$H$3:$H$10000)</f>
        <v>0</v>
      </c>
      <c r="T240" s="80">
        <f>SUMIF('5月'!$C$4:$C$10000,$B240,'5月'!$L$4:$L$10000)</f>
        <v>0</v>
      </c>
      <c r="U240" s="81">
        <f>SUMIF('6月'!$C$4:$C$10000,$B240,'6月'!$J$4:$J$10000)</f>
        <v>0</v>
      </c>
      <c r="V240" s="79">
        <f>SUMPRODUCT((借支明细表!$F$3:$F$10000=$B240)*(借支明细表!$D$3:$D$10000=U$2)*借支明细表!$H$3:$H$10000)</f>
        <v>0</v>
      </c>
      <c r="W240" s="80">
        <f>SUMIF('6月'!$C$4:$C$10000,$B240,'6月'!$L$4:$L$10000)</f>
        <v>0</v>
      </c>
      <c r="X240" s="81">
        <f>SUMIF('7月'!$C$4:$C$10000,$B240,'7月'!$J$4:$J$10000)</f>
        <v>0</v>
      </c>
      <c r="Y240" s="79">
        <f>SUMPRODUCT((借支明细表!$F$3:$F$10000=$B240)*(借支明细表!$D$3:$D$10000=X$2)*借支明细表!$H$3:$H$10000)</f>
        <v>0</v>
      </c>
      <c r="Z240" s="80">
        <f>SUMIF('7月'!$C$4:$C$10000,$B240,'7月'!$L$4:$L$10000)</f>
        <v>0</v>
      </c>
      <c r="AA240" s="81">
        <f>SUMIF('8月'!$C$4:$C$10000,$B240,'8月'!$J$4:$J$10000)</f>
        <v>0</v>
      </c>
      <c r="AB240" s="79">
        <f>SUMPRODUCT((借支明细表!$F$3:$F$10000=$B240)*(借支明细表!$D$3:$D$10000=AA$2)*借支明细表!$H$3:$H$10000)</f>
        <v>0</v>
      </c>
      <c r="AC240" s="80">
        <f>SUMIF('8月'!$C$4:$C$10000,$B240,'8月'!$L$4:$L$10000)</f>
        <v>0</v>
      </c>
      <c r="AD240" s="81">
        <f>SUMIF('9月'!$C$4:$C$10000,$B240,'9月'!$J$4:$J$10000)</f>
        <v>0</v>
      </c>
      <c r="AE240" s="79">
        <f>SUMPRODUCT((借支明细表!$F$3:$F$10000=$B240)*(借支明细表!$D$3:$D$10000=AD$2)*借支明细表!$H$3:$H$10000)</f>
        <v>0</v>
      </c>
      <c r="AF240" s="80">
        <f>SUMIF('9月'!$C$4:$C$10000,$B240,'9月'!$L$4:$L$10000)</f>
        <v>0</v>
      </c>
      <c r="AG240" s="81">
        <f>SUMIF('10月'!$C$4:$C$10000,$B240,'10月'!$J$4:$J$10000)</f>
        <v>0</v>
      </c>
      <c r="AH240" s="79">
        <f>SUMPRODUCT((借支明细表!$F$3:$F$10000=$B240)*(借支明细表!$D$3:$D$10000=AG$2)*借支明细表!$H$3:$H$10000)</f>
        <v>0</v>
      </c>
      <c r="AI240" s="80">
        <f>SUMIF('10月'!$C$4:$C$10000,$B240,'10月'!$L$4:$L$10000)</f>
        <v>0</v>
      </c>
      <c r="AJ240" s="81">
        <f>SUMIF('11月'!$C$4:$C$10000,$B240,'11月'!$J$4:$J$10000)</f>
        <v>0</v>
      </c>
      <c r="AK240" s="79">
        <f>SUMPRODUCT((借支明细表!$F$3:$F$10000=$B240)*(借支明细表!$D$3:$D$10000=AJ$2)*借支明细表!$H$3:$H$10000)</f>
        <v>0</v>
      </c>
      <c r="AL240" s="80">
        <f>SUMIF('11月'!$C$4:$C$10000,$B240,'11月'!$L$4:$L$10000)</f>
        <v>0</v>
      </c>
      <c r="AM240" s="81">
        <f>SUMIF('12月'!$C$4:$C$10000,$B240,'12月'!$J$4:$J$10000)</f>
        <v>0</v>
      </c>
      <c r="AN240" s="79">
        <f>SUMPRODUCT((借支明细表!$F$3:$F$10000=$B240)*(借支明细表!$D$3:$D$10000=AM$2)*借支明细表!$H$3:$H$10000)</f>
        <v>0</v>
      </c>
      <c r="AO240" s="80">
        <f>SUMIF('12月'!$C$4:$C$10000,$B240,'12月'!$L$4:$L$10000)</f>
        <v>0</v>
      </c>
    </row>
    <row r="241" customHeight="1" spans="1:41">
      <c r="A241" s="37"/>
      <c r="B241" s="76" t="str">
        <f>IF(员工信息表!B240="","",员工信息表!B240)</f>
        <v/>
      </c>
      <c r="C241" s="77">
        <f t="shared" si="12"/>
        <v>0</v>
      </c>
      <c r="D241" s="77">
        <f t="shared" si="13"/>
        <v>0</v>
      </c>
      <c r="E241" s="77">
        <f t="shared" si="14"/>
        <v>0</v>
      </c>
      <c r="F241" s="81">
        <f>SUMIF('1月'!$C$4:$C$10000,$B241,'1月'!$J$4:$J$10000)</f>
        <v>0</v>
      </c>
      <c r="G241" s="79">
        <f>SUMPRODUCT((借支明细表!$F$3:$F$10000=$B241)*(借支明细表!$D$3:$D$10000=F$2)*借支明细表!$H$3:$H$10000)</f>
        <v>0</v>
      </c>
      <c r="H241" s="80">
        <f>SUMIF('1月'!$C$4:$C$10000,$B241,'1月'!$L$4:$L$10000)</f>
        <v>0</v>
      </c>
      <c r="I241" s="81">
        <f>SUMIF('2月'!$C$4:$C$10000,$B241,'2月'!$J$4:$J$10000)</f>
        <v>0</v>
      </c>
      <c r="J241" s="79">
        <f>SUMPRODUCT((借支明细表!$F$3:$F$10000=$B241)*(借支明细表!$D$3:$D$10000=I$2)*借支明细表!$H$3:$H$10000)</f>
        <v>0</v>
      </c>
      <c r="K241" s="80">
        <f>SUMIF('2月'!$C$4:$C$10000,$B241,'2月'!$L$4:$L$10000)</f>
        <v>0</v>
      </c>
      <c r="L241" s="81">
        <f>SUMIF('3月'!$C$4:$C$10000,$B241,'3月'!$J$4:$J$10000)</f>
        <v>0</v>
      </c>
      <c r="M241" s="79">
        <f>SUMPRODUCT((借支明细表!$F$3:$F$10000=$B241)*(借支明细表!$D$3:$D$10000=L$2)*借支明细表!$H$3:$H$10000)</f>
        <v>0</v>
      </c>
      <c r="N241" s="80">
        <f>SUMIF('3月'!$C$4:$C$10000,$B241,'3月'!$L$4:$L$10000)</f>
        <v>0</v>
      </c>
      <c r="O241" s="81">
        <f>SUMIF('4月'!$C$4:$C$10000,$B241,'4月'!$J$4:$J$10000)</f>
        <v>0</v>
      </c>
      <c r="P241" s="79">
        <f>SUMPRODUCT((借支明细表!$F$3:$F$10000=$B241)*(借支明细表!$D$3:$D$10000=O$2)*借支明细表!$H$3:$H$10000)</f>
        <v>0</v>
      </c>
      <c r="Q241" s="80">
        <f>SUMIF('4月'!$C$4:$C$10000,$B241,'4月'!$L$4:$L$10000)</f>
        <v>0</v>
      </c>
      <c r="R241" s="81">
        <f>SUMIF('5月'!$C$4:$C$10000,$B241,'5月'!$J$4:$J$10000)</f>
        <v>0</v>
      </c>
      <c r="S241" s="79">
        <f>SUMPRODUCT((借支明细表!$F$3:$F$10000=$B241)*(借支明细表!$D$3:$D$10000=R$2)*借支明细表!$H$3:$H$10000)</f>
        <v>0</v>
      </c>
      <c r="T241" s="80">
        <f>SUMIF('5月'!$C$4:$C$10000,$B241,'5月'!$L$4:$L$10000)</f>
        <v>0</v>
      </c>
      <c r="U241" s="81">
        <f>SUMIF('6月'!$C$4:$C$10000,$B241,'6月'!$J$4:$J$10000)</f>
        <v>0</v>
      </c>
      <c r="V241" s="79">
        <f>SUMPRODUCT((借支明细表!$F$3:$F$10000=$B241)*(借支明细表!$D$3:$D$10000=U$2)*借支明细表!$H$3:$H$10000)</f>
        <v>0</v>
      </c>
      <c r="W241" s="80">
        <f>SUMIF('6月'!$C$4:$C$10000,$B241,'6月'!$L$4:$L$10000)</f>
        <v>0</v>
      </c>
      <c r="X241" s="81">
        <f>SUMIF('7月'!$C$4:$C$10000,$B241,'7月'!$J$4:$J$10000)</f>
        <v>0</v>
      </c>
      <c r="Y241" s="79">
        <f>SUMPRODUCT((借支明细表!$F$3:$F$10000=$B241)*(借支明细表!$D$3:$D$10000=X$2)*借支明细表!$H$3:$H$10000)</f>
        <v>0</v>
      </c>
      <c r="Z241" s="80">
        <f>SUMIF('7月'!$C$4:$C$10000,$B241,'7月'!$L$4:$L$10000)</f>
        <v>0</v>
      </c>
      <c r="AA241" s="81">
        <f>SUMIF('8月'!$C$4:$C$10000,$B241,'8月'!$J$4:$J$10000)</f>
        <v>0</v>
      </c>
      <c r="AB241" s="79">
        <f>SUMPRODUCT((借支明细表!$F$3:$F$10000=$B241)*(借支明细表!$D$3:$D$10000=AA$2)*借支明细表!$H$3:$H$10000)</f>
        <v>0</v>
      </c>
      <c r="AC241" s="80">
        <f>SUMIF('8月'!$C$4:$C$10000,$B241,'8月'!$L$4:$L$10000)</f>
        <v>0</v>
      </c>
      <c r="AD241" s="81">
        <f>SUMIF('9月'!$C$4:$C$10000,$B241,'9月'!$J$4:$J$10000)</f>
        <v>0</v>
      </c>
      <c r="AE241" s="79">
        <f>SUMPRODUCT((借支明细表!$F$3:$F$10000=$B241)*(借支明细表!$D$3:$D$10000=AD$2)*借支明细表!$H$3:$H$10000)</f>
        <v>0</v>
      </c>
      <c r="AF241" s="80">
        <f>SUMIF('9月'!$C$4:$C$10000,$B241,'9月'!$L$4:$L$10000)</f>
        <v>0</v>
      </c>
      <c r="AG241" s="81">
        <f>SUMIF('10月'!$C$4:$C$10000,$B241,'10月'!$J$4:$J$10000)</f>
        <v>0</v>
      </c>
      <c r="AH241" s="79">
        <f>SUMPRODUCT((借支明细表!$F$3:$F$10000=$B241)*(借支明细表!$D$3:$D$10000=AG$2)*借支明细表!$H$3:$H$10000)</f>
        <v>0</v>
      </c>
      <c r="AI241" s="80">
        <f>SUMIF('10月'!$C$4:$C$10000,$B241,'10月'!$L$4:$L$10000)</f>
        <v>0</v>
      </c>
      <c r="AJ241" s="81">
        <f>SUMIF('11月'!$C$4:$C$10000,$B241,'11月'!$J$4:$J$10000)</f>
        <v>0</v>
      </c>
      <c r="AK241" s="79">
        <f>SUMPRODUCT((借支明细表!$F$3:$F$10000=$B241)*(借支明细表!$D$3:$D$10000=AJ$2)*借支明细表!$H$3:$H$10000)</f>
        <v>0</v>
      </c>
      <c r="AL241" s="80">
        <f>SUMIF('11月'!$C$4:$C$10000,$B241,'11月'!$L$4:$L$10000)</f>
        <v>0</v>
      </c>
      <c r="AM241" s="81">
        <f>SUMIF('12月'!$C$4:$C$10000,$B241,'12月'!$J$4:$J$10000)</f>
        <v>0</v>
      </c>
      <c r="AN241" s="79">
        <f>SUMPRODUCT((借支明细表!$F$3:$F$10000=$B241)*(借支明细表!$D$3:$D$10000=AM$2)*借支明细表!$H$3:$H$10000)</f>
        <v>0</v>
      </c>
      <c r="AO241" s="80">
        <f>SUMIF('12月'!$C$4:$C$10000,$B241,'12月'!$L$4:$L$10000)</f>
        <v>0</v>
      </c>
    </row>
    <row r="242" customHeight="1" spans="1:41">
      <c r="A242" s="37"/>
      <c r="B242" s="76" t="str">
        <f>IF(员工信息表!B241="","",员工信息表!B241)</f>
        <v/>
      </c>
      <c r="C242" s="77">
        <f t="shared" si="12"/>
        <v>0</v>
      </c>
      <c r="D242" s="77">
        <f t="shared" si="13"/>
        <v>0</v>
      </c>
      <c r="E242" s="77">
        <f t="shared" si="14"/>
        <v>0</v>
      </c>
      <c r="F242" s="81">
        <f>SUMIF('1月'!$C$4:$C$10000,$B242,'1月'!$J$4:$J$10000)</f>
        <v>0</v>
      </c>
      <c r="G242" s="79">
        <f>SUMPRODUCT((借支明细表!$F$3:$F$10000=$B242)*(借支明细表!$D$3:$D$10000=F$2)*借支明细表!$H$3:$H$10000)</f>
        <v>0</v>
      </c>
      <c r="H242" s="80">
        <f>SUMIF('1月'!$C$4:$C$10000,$B242,'1月'!$L$4:$L$10000)</f>
        <v>0</v>
      </c>
      <c r="I242" s="81">
        <f>SUMIF('2月'!$C$4:$C$10000,$B242,'2月'!$J$4:$J$10000)</f>
        <v>0</v>
      </c>
      <c r="J242" s="79">
        <f>SUMPRODUCT((借支明细表!$F$3:$F$10000=$B242)*(借支明细表!$D$3:$D$10000=I$2)*借支明细表!$H$3:$H$10000)</f>
        <v>0</v>
      </c>
      <c r="K242" s="80">
        <f>SUMIF('2月'!$C$4:$C$10000,$B242,'2月'!$L$4:$L$10000)</f>
        <v>0</v>
      </c>
      <c r="L242" s="81">
        <f>SUMIF('3月'!$C$4:$C$10000,$B242,'3月'!$J$4:$J$10000)</f>
        <v>0</v>
      </c>
      <c r="M242" s="79">
        <f>SUMPRODUCT((借支明细表!$F$3:$F$10000=$B242)*(借支明细表!$D$3:$D$10000=L$2)*借支明细表!$H$3:$H$10000)</f>
        <v>0</v>
      </c>
      <c r="N242" s="80">
        <f>SUMIF('3月'!$C$4:$C$10000,$B242,'3月'!$L$4:$L$10000)</f>
        <v>0</v>
      </c>
      <c r="O242" s="81">
        <f>SUMIF('4月'!$C$4:$C$10000,$B242,'4月'!$J$4:$J$10000)</f>
        <v>0</v>
      </c>
      <c r="P242" s="79">
        <f>SUMPRODUCT((借支明细表!$F$3:$F$10000=$B242)*(借支明细表!$D$3:$D$10000=O$2)*借支明细表!$H$3:$H$10000)</f>
        <v>0</v>
      </c>
      <c r="Q242" s="80">
        <f>SUMIF('4月'!$C$4:$C$10000,$B242,'4月'!$L$4:$L$10000)</f>
        <v>0</v>
      </c>
      <c r="R242" s="81">
        <f>SUMIF('5月'!$C$4:$C$10000,$B242,'5月'!$J$4:$J$10000)</f>
        <v>0</v>
      </c>
      <c r="S242" s="79">
        <f>SUMPRODUCT((借支明细表!$F$3:$F$10000=$B242)*(借支明细表!$D$3:$D$10000=R$2)*借支明细表!$H$3:$H$10000)</f>
        <v>0</v>
      </c>
      <c r="T242" s="80">
        <f>SUMIF('5月'!$C$4:$C$10000,$B242,'5月'!$L$4:$L$10000)</f>
        <v>0</v>
      </c>
      <c r="U242" s="81">
        <f>SUMIF('6月'!$C$4:$C$10000,$B242,'6月'!$J$4:$J$10000)</f>
        <v>0</v>
      </c>
      <c r="V242" s="79">
        <f>SUMPRODUCT((借支明细表!$F$3:$F$10000=$B242)*(借支明细表!$D$3:$D$10000=U$2)*借支明细表!$H$3:$H$10000)</f>
        <v>0</v>
      </c>
      <c r="W242" s="80">
        <f>SUMIF('6月'!$C$4:$C$10000,$B242,'6月'!$L$4:$L$10000)</f>
        <v>0</v>
      </c>
      <c r="X242" s="81">
        <f>SUMIF('7月'!$C$4:$C$10000,$B242,'7月'!$J$4:$J$10000)</f>
        <v>0</v>
      </c>
      <c r="Y242" s="79">
        <f>SUMPRODUCT((借支明细表!$F$3:$F$10000=$B242)*(借支明细表!$D$3:$D$10000=X$2)*借支明细表!$H$3:$H$10000)</f>
        <v>0</v>
      </c>
      <c r="Z242" s="80">
        <f>SUMIF('7月'!$C$4:$C$10000,$B242,'7月'!$L$4:$L$10000)</f>
        <v>0</v>
      </c>
      <c r="AA242" s="81">
        <f>SUMIF('8月'!$C$4:$C$10000,$B242,'8月'!$J$4:$J$10000)</f>
        <v>0</v>
      </c>
      <c r="AB242" s="79">
        <f>SUMPRODUCT((借支明细表!$F$3:$F$10000=$B242)*(借支明细表!$D$3:$D$10000=AA$2)*借支明细表!$H$3:$H$10000)</f>
        <v>0</v>
      </c>
      <c r="AC242" s="80">
        <f>SUMIF('8月'!$C$4:$C$10000,$B242,'8月'!$L$4:$L$10000)</f>
        <v>0</v>
      </c>
      <c r="AD242" s="81">
        <f>SUMIF('9月'!$C$4:$C$10000,$B242,'9月'!$J$4:$J$10000)</f>
        <v>0</v>
      </c>
      <c r="AE242" s="79">
        <f>SUMPRODUCT((借支明细表!$F$3:$F$10000=$B242)*(借支明细表!$D$3:$D$10000=AD$2)*借支明细表!$H$3:$H$10000)</f>
        <v>0</v>
      </c>
      <c r="AF242" s="80">
        <f>SUMIF('9月'!$C$4:$C$10000,$B242,'9月'!$L$4:$L$10000)</f>
        <v>0</v>
      </c>
      <c r="AG242" s="81">
        <f>SUMIF('10月'!$C$4:$C$10000,$B242,'10月'!$J$4:$J$10000)</f>
        <v>0</v>
      </c>
      <c r="AH242" s="79">
        <f>SUMPRODUCT((借支明细表!$F$3:$F$10000=$B242)*(借支明细表!$D$3:$D$10000=AG$2)*借支明细表!$H$3:$H$10000)</f>
        <v>0</v>
      </c>
      <c r="AI242" s="80">
        <f>SUMIF('10月'!$C$4:$C$10000,$B242,'10月'!$L$4:$L$10000)</f>
        <v>0</v>
      </c>
      <c r="AJ242" s="81">
        <f>SUMIF('11月'!$C$4:$C$10000,$B242,'11月'!$J$4:$J$10000)</f>
        <v>0</v>
      </c>
      <c r="AK242" s="79">
        <f>SUMPRODUCT((借支明细表!$F$3:$F$10000=$B242)*(借支明细表!$D$3:$D$10000=AJ$2)*借支明细表!$H$3:$H$10000)</f>
        <v>0</v>
      </c>
      <c r="AL242" s="80">
        <f>SUMIF('11月'!$C$4:$C$10000,$B242,'11月'!$L$4:$L$10000)</f>
        <v>0</v>
      </c>
      <c r="AM242" s="81">
        <f>SUMIF('12月'!$C$4:$C$10000,$B242,'12月'!$J$4:$J$10000)</f>
        <v>0</v>
      </c>
      <c r="AN242" s="79">
        <f>SUMPRODUCT((借支明细表!$F$3:$F$10000=$B242)*(借支明细表!$D$3:$D$10000=AM$2)*借支明细表!$H$3:$H$10000)</f>
        <v>0</v>
      </c>
      <c r="AO242" s="80">
        <f>SUMIF('12月'!$C$4:$C$10000,$B242,'12月'!$L$4:$L$10000)</f>
        <v>0</v>
      </c>
    </row>
    <row r="243" customHeight="1" spans="1:41">
      <c r="A243" s="37"/>
      <c r="B243" s="76" t="str">
        <f>IF(员工信息表!B242="","",员工信息表!B242)</f>
        <v/>
      </c>
      <c r="C243" s="77">
        <f t="shared" si="12"/>
        <v>0</v>
      </c>
      <c r="D243" s="77">
        <f t="shared" si="13"/>
        <v>0</v>
      </c>
      <c r="E243" s="77">
        <f t="shared" si="14"/>
        <v>0</v>
      </c>
      <c r="F243" s="81">
        <f>SUMIF('1月'!$C$4:$C$10000,$B243,'1月'!$J$4:$J$10000)</f>
        <v>0</v>
      </c>
      <c r="G243" s="79">
        <f>SUMPRODUCT((借支明细表!$F$3:$F$10000=$B243)*(借支明细表!$D$3:$D$10000=F$2)*借支明细表!$H$3:$H$10000)</f>
        <v>0</v>
      </c>
      <c r="H243" s="80">
        <f>SUMIF('1月'!$C$4:$C$10000,$B243,'1月'!$L$4:$L$10000)</f>
        <v>0</v>
      </c>
      <c r="I243" s="81">
        <f>SUMIF('2月'!$C$4:$C$10000,$B243,'2月'!$J$4:$J$10000)</f>
        <v>0</v>
      </c>
      <c r="J243" s="79">
        <f>SUMPRODUCT((借支明细表!$F$3:$F$10000=$B243)*(借支明细表!$D$3:$D$10000=I$2)*借支明细表!$H$3:$H$10000)</f>
        <v>0</v>
      </c>
      <c r="K243" s="80">
        <f>SUMIF('2月'!$C$4:$C$10000,$B243,'2月'!$L$4:$L$10000)</f>
        <v>0</v>
      </c>
      <c r="L243" s="81">
        <f>SUMIF('3月'!$C$4:$C$10000,$B243,'3月'!$J$4:$J$10000)</f>
        <v>0</v>
      </c>
      <c r="M243" s="79">
        <f>SUMPRODUCT((借支明细表!$F$3:$F$10000=$B243)*(借支明细表!$D$3:$D$10000=L$2)*借支明细表!$H$3:$H$10000)</f>
        <v>0</v>
      </c>
      <c r="N243" s="80">
        <f>SUMIF('3月'!$C$4:$C$10000,$B243,'3月'!$L$4:$L$10000)</f>
        <v>0</v>
      </c>
      <c r="O243" s="81">
        <f>SUMIF('4月'!$C$4:$C$10000,$B243,'4月'!$J$4:$J$10000)</f>
        <v>0</v>
      </c>
      <c r="P243" s="79">
        <f>SUMPRODUCT((借支明细表!$F$3:$F$10000=$B243)*(借支明细表!$D$3:$D$10000=O$2)*借支明细表!$H$3:$H$10000)</f>
        <v>0</v>
      </c>
      <c r="Q243" s="80">
        <f>SUMIF('4月'!$C$4:$C$10000,$B243,'4月'!$L$4:$L$10000)</f>
        <v>0</v>
      </c>
      <c r="R243" s="81">
        <f>SUMIF('5月'!$C$4:$C$10000,$B243,'5月'!$J$4:$J$10000)</f>
        <v>0</v>
      </c>
      <c r="S243" s="79">
        <f>SUMPRODUCT((借支明细表!$F$3:$F$10000=$B243)*(借支明细表!$D$3:$D$10000=R$2)*借支明细表!$H$3:$H$10000)</f>
        <v>0</v>
      </c>
      <c r="T243" s="80">
        <f>SUMIF('5月'!$C$4:$C$10000,$B243,'5月'!$L$4:$L$10000)</f>
        <v>0</v>
      </c>
      <c r="U243" s="81">
        <f>SUMIF('6月'!$C$4:$C$10000,$B243,'6月'!$J$4:$J$10000)</f>
        <v>0</v>
      </c>
      <c r="V243" s="79">
        <f>SUMPRODUCT((借支明细表!$F$3:$F$10000=$B243)*(借支明细表!$D$3:$D$10000=U$2)*借支明细表!$H$3:$H$10000)</f>
        <v>0</v>
      </c>
      <c r="W243" s="80">
        <f>SUMIF('6月'!$C$4:$C$10000,$B243,'6月'!$L$4:$L$10000)</f>
        <v>0</v>
      </c>
      <c r="X243" s="81">
        <f>SUMIF('7月'!$C$4:$C$10000,$B243,'7月'!$J$4:$J$10000)</f>
        <v>0</v>
      </c>
      <c r="Y243" s="79">
        <f>SUMPRODUCT((借支明细表!$F$3:$F$10000=$B243)*(借支明细表!$D$3:$D$10000=X$2)*借支明细表!$H$3:$H$10000)</f>
        <v>0</v>
      </c>
      <c r="Z243" s="80">
        <f>SUMIF('7月'!$C$4:$C$10000,$B243,'7月'!$L$4:$L$10000)</f>
        <v>0</v>
      </c>
      <c r="AA243" s="81">
        <f>SUMIF('8月'!$C$4:$C$10000,$B243,'8月'!$J$4:$J$10000)</f>
        <v>0</v>
      </c>
      <c r="AB243" s="79">
        <f>SUMPRODUCT((借支明细表!$F$3:$F$10000=$B243)*(借支明细表!$D$3:$D$10000=AA$2)*借支明细表!$H$3:$H$10000)</f>
        <v>0</v>
      </c>
      <c r="AC243" s="80">
        <f>SUMIF('8月'!$C$4:$C$10000,$B243,'8月'!$L$4:$L$10000)</f>
        <v>0</v>
      </c>
      <c r="AD243" s="81">
        <f>SUMIF('9月'!$C$4:$C$10000,$B243,'9月'!$J$4:$J$10000)</f>
        <v>0</v>
      </c>
      <c r="AE243" s="79">
        <f>SUMPRODUCT((借支明细表!$F$3:$F$10000=$B243)*(借支明细表!$D$3:$D$10000=AD$2)*借支明细表!$H$3:$H$10000)</f>
        <v>0</v>
      </c>
      <c r="AF243" s="80">
        <f>SUMIF('9月'!$C$4:$C$10000,$B243,'9月'!$L$4:$L$10000)</f>
        <v>0</v>
      </c>
      <c r="AG243" s="81">
        <f>SUMIF('10月'!$C$4:$C$10000,$B243,'10月'!$J$4:$J$10000)</f>
        <v>0</v>
      </c>
      <c r="AH243" s="79">
        <f>SUMPRODUCT((借支明细表!$F$3:$F$10000=$B243)*(借支明细表!$D$3:$D$10000=AG$2)*借支明细表!$H$3:$H$10000)</f>
        <v>0</v>
      </c>
      <c r="AI243" s="80">
        <f>SUMIF('10月'!$C$4:$C$10000,$B243,'10月'!$L$4:$L$10000)</f>
        <v>0</v>
      </c>
      <c r="AJ243" s="81">
        <f>SUMIF('11月'!$C$4:$C$10000,$B243,'11月'!$J$4:$J$10000)</f>
        <v>0</v>
      </c>
      <c r="AK243" s="79">
        <f>SUMPRODUCT((借支明细表!$F$3:$F$10000=$B243)*(借支明细表!$D$3:$D$10000=AJ$2)*借支明细表!$H$3:$H$10000)</f>
        <v>0</v>
      </c>
      <c r="AL243" s="80">
        <f>SUMIF('11月'!$C$4:$C$10000,$B243,'11月'!$L$4:$L$10000)</f>
        <v>0</v>
      </c>
      <c r="AM243" s="81">
        <f>SUMIF('12月'!$C$4:$C$10000,$B243,'12月'!$J$4:$J$10000)</f>
        <v>0</v>
      </c>
      <c r="AN243" s="79">
        <f>SUMPRODUCT((借支明细表!$F$3:$F$10000=$B243)*(借支明细表!$D$3:$D$10000=AM$2)*借支明细表!$H$3:$H$10000)</f>
        <v>0</v>
      </c>
      <c r="AO243" s="80">
        <f>SUMIF('12月'!$C$4:$C$10000,$B243,'12月'!$L$4:$L$10000)</f>
        <v>0</v>
      </c>
    </row>
    <row r="244" customHeight="1" spans="1:41">
      <c r="A244" s="37"/>
      <c r="B244" s="76" t="str">
        <f>IF(员工信息表!B243="","",员工信息表!B243)</f>
        <v/>
      </c>
      <c r="C244" s="77">
        <f t="shared" si="12"/>
        <v>0</v>
      </c>
      <c r="D244" s="77">
        <f t="shared" si="13"/>
        <v>0</v>
      </c>
      <c r="E244" s="77">
        <f t="shared" si="14"/>
        <v>0</v>
      </c>
      <c r="F244" s="81">
        <f>SUMIF('1月'!$C$4:$C$10000,$B244,'1月'!$J$4:$J$10000)</f>
        <v>0</v>
      </c>
      <c r="G244" s="79">
        <f>SUMPRODUCT((借支明细表!$F$3:$F$10000=$B244)*(借支明细表!$D$3:$D$10000=F$2)*借支明细表!$H$3:$H$10000)</f>
        <v>0</v>
      </c>
      <c r="H244" s="80">
        <f>SUMIF('1月'!$C$4:$C$10000,$B244,'1月'!$L$4:$L$10000)</f>
        <v>0</v>
      </c>
      <c r="I244" s="81">
        <f>SUMIF('2月'!$C$4:$C$10000,$B244,'2月'!$J$4:$J$10000)</f>
        <v>0</v>
      </c>
      <c r="J244" s="79">
        <f>SUMPRODUCT((借支明细表!$F$3:$F$10000=$B244)*(借支明细表!$D$3:$D$10000=I$2)*借支明细表!$H$3:$H$10000)</f>
        <v>0</v>
      </c>
      <c r="K244" s="80">
        <f>SUMIF('2月'!$C$4:$C$10000,$B244,'2月'!$L$4:$L$10000)</f>
        <v>0</v>
      </c>
      <c r="L244" s="81">
        <f>SUMIF('3月'!$C$4:$C$10000,$B244,'3月'!$J$4:$J$10000)</f>
        <v>0</v>
      </c>
      <c r="M244" s="79">
        <f>SUMPRODUCT((借支明细表!$F$3:$F$10000=$B244)*(借支明细表!$D$3:$D$10000=L$2)*借支明细表!$H$3:$H$10000)</f>
        <v>0</v>
      </c>
      <c r="N244" s="80">
        <f>SUMIF('3月'!$C$4:$C$10000,$B244,'3月'!$L$4:$L$10000)</f>
        <v>0</v>
      </c>
      <c r="O244" s="81">
        <f>SUMIF('4月'!$C$4:$C$10000,$B244,'4月'!$J$4:$J$10000)</f>
        <v>0</v>
      </c>
      <c r="P244" s="79">
        <f>SUMPRODUCT((借支明细表!$F$3:$F$10000=$B244)*(借支明细表!$D$3:$D$10000=O$2)*借支明细表!$H$3:$H$10000)</f>
        <v>0</v>
      </c>
      <c r="Q244" s="80">
        <f>SUMIF('4月'!$C$4:$C$10000,$B244,'4月'!$L$4:$L$10000)</f>
        <v>0</v>
      </c>
      <c r="R244" s="81">
        <f>SUMIF('5月'!$C$4:$C$10000,$B244,'5月'!$J$4:$J$10000)</f>
        <v>0</v>
      </c>
      <c r="S244" s="79">
        <f>SUMPRODUCT((借支明细表!$F$3:$F$10000=$B244)*(借支明细表!$D$3:$D$10000=R$2)*借支明细表!$H$3:$H$10000)</f>
        <v>0</v>
      </c>
      <c r="T244" s="80">
        <f>SUMIF('5月'!$C$4:$C$10000,$B244,'5月'!$L$4:$L$10000)</f>
        <v>0</v>
      </c>
      <c r="U244" s="81">
        <f>SUMIF('6月'!$C$4:$C$10000,$B244,'6月'!$J$4:$J$10000)</f>
        <v>0</v>
      </c>
      <c r="V244" s="79">
        <f>SUMPRODUCT((借支明细表!$F$3:$F$10000=$B244)*(借支明细表!$D$3:$D$10000=U$2)*借支明细表!$H$3:$H$10000)</f>
        <v>0</v>
      </c>
      <c r="W244" s="80">
        <f>SUMIF('6月'!$C$4:$C$10000,$B244,'6月'!$L$4:$L$10000)</f>
        <v>0</v>
      </c>
      <c r="X244" s="81">
        <f>SUMIF('7月'!$C$4:$C$10000,$B244,'7月'!$J$4:$J$10000)</f>
        <v>0</v>
      </c>
      <c r="Y244" s="79">
        <f>SUMPRODUCT((借支明细表!$F$3:$F$10000=$B244)*(借支明细表!$D$3:$D$10000=X$2)*借支明细表!$H$3:$H$10000)</f>
        <v>0</v>
      </c>
      <c r="Z244" s="80">
        <f>SUMIF('7月'!$C$4:$C$10000,$B244,'7月'!$L$4:$L$10000)</f>
        <v>0</v>
      </c>
      <c r="AA244" s="81">
        <f>SUMIF('8月'!$C$4:$C$10000,$B244,'8月'!$J$4:$J$10000)</f>
        <v>0</v>
      </c>
      <c r="AB244" s="79">
        <f>SUMPRODUCT((借支明细表!$F$3:$F$10000=$B244)*(借支明细表!$D$3:$D$10000=AA$2)*借支明细表!$H$3:$H$10000)</f>
        <v>0</v>
      </c>
      <c r="AC244" s="80">
        <f>SUMIF('8月'!$C$4:$C$10000,$B244,'8月'!$L$4:$L$10000)</f>
        <v>0</v>
      </c>
      <c r="AD244" s="81">
        <f>SUMIF('9月'!$C$4:$C$10000,$B244,'9月'!$J$4:$J$10000)</f>
        <v>0</v>
      </c>
      <c r="AE244" s="79">
        <f>SUMPRODUCT((借支明细表!$F$3:$F$10000=$B244)*(借支明细表!$D$3:$D$10000=AD$2)*借支明细表!$H$3:$H$10000)</f>
        <v>0</v>
      </c>
      <c r="AF244" s="80">
        <f>SUMIF('9月'!$C$4:$C$10000,$B244,'9月'!$L$4:$L$10000)</f>
        <v>0</v>
      </c>
      <c r="AG244" s="81">
        <f>SUMIF('10月'!$C$4:$C$10000,$B244,'10月'!$J$4:$J$10000)</f>
        <v>0</v>
      </c>
      <c r="AH244" s="79">
        <f>SUMPRODUCT((借支明细表!$F$3:$F$10000=$B244)*(借支明细表!$D$3:$D$10000=AG$2)*借支明细表!$H$3:$H$10000)</f>
        <v>0</v>
      </c>
      <c r="AI244" s="80">
        <f>SUMIF('10月'!$C$4:$C$10000,$B244,'10月'!$L$4:$L$10000)</f>
        <v>0</v>
      </c>
      <c r="AJ244" s="81">
        <f>SUMIF('11月'!$C$4:$C$10000,$B244,'11月'!$J$4:$J$10000)</f>
        <v>0</v>
      </c>
      <c r="AK244" s="79">
        <f>SUMPRODUCT((借支明细表!$F$3:$F$10000=$B244)*(借支明细表!$D$3:$D$10000=AJ$2)*借支明细表!$H$3:$H$10000)</f>
        <v>0</v>
      </c>
      <c r="AL244" s="80">
        <f>SUMIF('11月'!$C$4:$C$10000,$B244,'11月'!$L$4:$L$10000)</f>
        <v>0</v>
      </c>
      <c r="AM244" s="81">
        <f>SUMIF('12月'!$C$4:$C$10000,$B244,'12月'!$J$4:$J$10000)</f>
        <v>0</v>
      </c>
      <c r="AN244" s="79">
        <f>SUMPRODUCT((借支明细表!$F$3:$F$10000=$B244)*(借支明细表!$D$3:$D$10000=AM$2)*借支明细表!$H$3:$H$10000)</f>
        <v>0</v>
      </c>
      <c r="AO244" s="80">
        <f>SUMIF('12月'!$C$4:$C$10000,$B244,'12月'!$L$4:$L$10000)</f>
        <v>0</v>
      </c>
    </row>
    <row r="245" customHeight="1" spans="1:41">
      <c r="A245" s="37"/>
      <c r="B245" s="76" t="str">
        <f>IF(员工信息表!B244="","",员工信息表!B244)</f>
        <v/>
      </c>
      <c r="C245" s="77">
        <f t="shared" si="12"/>
        <v>0</v>
      </c>
      <c r="D245" s="77">
        <f t="shared" si="13"/>
        <v>0</v>
      </c>
      <c r="E245" s="77">
        <f t="shared" si="14"/>
        <v>0</v>
      </c>
      <c r="F245" s="81">
        <f>SUMIF('1月'!$C$4:$C$10000,$B245,'1月'!$J$4:$J$10000)</f>
        <v>0</v>
      </c>
      <c r="G245" s="79">
        <f>SUMPRODUCT((借支明细表!$F$3:$F$10000=$B245)*(借支明细表!$D$3:$D$10000=F$2)*借支明细表!$H$3:$H$10000)</f>
        <v>0</v>
      </c>
      <c r="H245" s="80">
        <f>SUMIF('1月'!$C$4:$C$10000,$B245,'1月'!$L$4:$L$10000)</f>
        <v>0</v>
      </c>
      <c r="I245" s="81">
        <f>SUMIF('2月'!$C$4:$C$10000,$B245,'2月'!$J$4:$J$10000)</f>
        <v>0</v>
      </c>
      <c r="J245" s="79">
        <f>SUMPRODUCT((借支明细表!$F$3:$F$10000=$B245)*(借支明细表!$D$3:$D$10000=I$2)*借支明细表!$H$3:$H$10000)</f>
        <v>0</v>
      </c>
      <c r="K245" s="80">
        <f>SUMIF('2月'!$C$4:$C$10000,$B245,'2月'!$L$4:$L$10000)</f>
        <v>0</v>
      </c>
      <c r="L245" s="81">
        <f>SUMIF('3月'!$C$4:$C$10000,$B245,'3月'!$J$4:$J$10000)</f>
        <v>0</v>
      </c>
      <c r="M245" s="79">
        <f>SUMPRODUCT((借支明细表!$F$3:$F$10000=$B245)*(借支明细表!$D$3:$D$10000=L$2)*借支明细表!$H$3:$H$10000)</f>
        <v>0</v>
      </c>
      <c r="N245" s="80">
        <f>SUMIF('3月'!$C$4:$C$10000,$B245,'3月'!$L$4:$L$10000)</f>
        <v>0</v>
      </c>
      <c r="O245" s="81">
        <f>SUMIF('4月'!$C$4:$C$10000,$B245,'4月'!$J$4:$J$10000)</f>
        <v>0</v>
      </c>
      <c r="P245" s="79">
        <f>SUMPRODUCT((借支明细表!$F$3:$F$10000=$B245)*(借支明细表!$D$3:$D$10000=O$2)*借支明细表!$H$3:$H$10000)</f>
        <v>0</v>
      </c>
      <c r="Q245" s="80">
        <f>SUMIF('4月'!$C$4:$C$10000,$B245,'4月'!$L$4:$L$10000)</f>
        <v>0</v>
      </c>
      <c r="R245" s="81">
        <f>SUMIF('5月'!$C$4:$C$10000,$B245,'5月'!$J$4:$J$10000)</f>
        <v>0</v>
      </c>
      <c r="S245" s="79">
        <f>SUMPRODUCT((借支明细表!$F$3:$F$10000=$B245)*(借支明细表!$D$3:$D$10000=R$2)*借支明细表!$H$3:$H$10000)</f>
        <v>0</v>
      </c>
      <c r="T245" s="80">
        <f>SUMIF('5月'!$C$4:$C$10000,$B245,'5月'!$L$4:$L$10000)</f>
        <v>0</v>
      </c>
      <c r="U245" s="81">
        <f>SUMIF('6月'!$C$4:$C$10000,$B245,'6月'!$J$4:$J$10000)</f>
        <v>0</v>
      </c>
      <c r="V245" s="79">
        <f>SUMPRODUCT((借支明细表!$F$3:$F$10000=$B245)*(借支明细表!$D$3:$D$10000=U$2)*借支明细表!$H$3:$H$10000)</f>
        <v>0</v>
      </c>
      <c r="W245" s="80">
        <f>SUMIF('6月'!$C$4:$C$10000,$B245,'6月'!$L$4:$L$10000)</f>
        <v>0</v>
      </c>
      <c r="X245" s="81">
        <f>SUMIF('7月'!$C$4:$C$10000,$B245,'7月'!$J$4:$J$10000)</f>
        <v>0</v>
      </c>
      <c r="Y245" s="79">
        <f>SUMPRODUCT((借支明细表!$F$3:$F$10000=$B245)*(借支明细表!$D$3:$D$10000=X$2)*借支明细表!$H$3:$H$10000)</f>
        <v>0</v>
      </c>
      <c r="Z245" s="80">
        <f>SUMIF('7月'!$C$4:$C$10000,$B245,'7月'!$L$4:$L$10000)</f>
        <v>0</v>
      </c>
      <c r="AA245" s="81">
        <f>SUMIF('8月'!$C$4:$C$10000,$B245,'8月'!$J$4:$J$10000)</f>
        <v>0</v>
      </c>
      <c r="AB245" s="79">
        <f>SUMPRODUCT((借支明细表!$F$3:$F$10000=$B245)*(借支明细表!$D$3:$D$10000=AA$2)*借支明细表!$H$3:$H$10000)</f>
        <v>0</v>
      </c>
      <c r="AC245" s="80">
        <f>SUMIF('8月'!$C$4:$C$10000,$B245,'8月'!$L$4:$L$10000)</f>
        <v>0</v>
      </c>
      <c r="AD245" s="81">
        <f>SUMIF('9月'!$C$4:$C$10000,$B245,'9月'!$J$4:$J$10000)</f>
        <v>0</v>
      </c>
      <c r="AE245" s="79">
        <f>SUMPRODUCT((借支明细表!$F$3:$F$10000=$B245)*(借支明细表!$D$3:$D$10000=AD$2)*借支明细表!$H$3:$H$10000)</f>
        <v>0</v>
      </c>
      <c r="AF245" s="80">
        <f>SUMIF('9月'!$C$4:$C$10000,$B245,'9月'!$L$4:$L$10000)</f>
        <v>0</v>
      </c>
      <c r="AG245" s="81">
        <f>SUMIF('10月'!$C$4:$C$10000,$B245,'10月'!$J$4:$J$10000)</f>
        <v>0</v>
      </c>
      <c r="AH245" s="79">
        <f>SUMPRODUCT((借支明细表!$F$3:$F$10000=$B245)*(借支明细表!$D$3:$D$10000=AG$2)*借支明细表!$H$3:$H$10000)</f>
        <v>0</v>
      </c>
      <c r="AI245" s="80">
        <f>SUMIF('10月'!$C$4:$C$10000,$B245,'10月'!$L$4:$L$10000)</f>
        <v>0</v>
      </c>
      <c r="AJ245" s="81">
        <f>SUMIF('11月'!$C$4:$C$10000,$B245,'11月'!$J$4:$J$10000)</f>
        <v>0</v>
      </c>
      <c r="AK245" s="79">
        <f>SUMPRODUCT((借支明细表!$F$3:$F$10000=$B245)*(借支明细表!$D$3:$D$10000=AJ$2)*借支明细表!$H$3:$H$10000)</f>
        <v>0</v>
      </c>
      <c r="AL245" s="80">
        <f>SUMIF('11月'!$C$4:$C$10000,$B245,'11月'!$L$4:$L$10000)</f>
        <v>0</v>
      </c>
      <c r="AM245" s="81">
        <f>SUMIF('12月'!$C$4:$C$10000,$B245,'12月'!$J$4:$J$10000)</f>
        <v>0</v>
      </c>
      <c r="AN245" s="79">
        <f>SUMPRODUCT((借支明细表!$F$3:$F$10000=$B245)*(借支明细表!$D$3:$D$10000=AM$2)*借支明细表!$H$3:$H$10000)</f>
        <v>0</v>
      </c>
      <c r="AO245" s="80">
        <f>SUMIF('12月'!$C$4:$C$10000,$B245,'12月'!$L$4:$L$10000)</f>
        <v>0</v>
      </c>
    </row>
    <row r="246" customHeight="1" spans="1:41">
      <c r="A246" s="37"/>
      <c r="B246" s="76" t="str">
        <f>IF(员工信息表!B245="","",员工信息表!B245)</f>
        <v/>
      </c>
      <c r="C246" s="77">
        <f t="shared" si="12"/>
        <v>0</v>
      </c>
      <c r="D246" s="77">
        <f t="shared" si="13"/>
        <v>0</v>
      </c>
      <c r="E246" s="77">
        <f t="shared" si="14"/>
        <v>0</v>
      </c>
      <c r="F246" s="81">
        <f>SUMIF('1月'!$C$4:$C$10000,$B246,'1月'!$J$4:$J$10000)</f>
        <v>0</v>
      </c>
      <c r="G246" s="79">
        <f>SUMPRODUCT((借支明细表!$F$3:$F$10000=$B246)*(借支明细表!$D$3:$D$10000=F$2)*借支明细表!$H$3:$H$10000)</f>
        <v>0</v>
      </c>
      <c r="H246" s="80">
        <f>SUMIF('1月'!$C$4:$C$10000,$B246,'1月'!$L$4:$L$10000)</f>
        <v>0</v>
      </c>
      <c r="I246" s="81">
        <f>SUMIF('2月'!$C$4:$C$10000,$B246,'2月'!$J$4:$J$10000)</f>
        <v>0</v>
      </c>
      <c r="J246" s="79">
        <f>SUMPRODUCT((借支明细表!$F$3:$F$10000=$B246)*(借支明细表!$D$3:$D$10000=I$2)*借支明细表!$H$3:$H$10000)</f>
        <v>0</v>
      </c>
      <c r="K246" s="80">
        <f>SUMIF('2月'!$C$4:$C$10000,$B246,'2月'!$L$4:$L$10000)</f>
        <v>0</v>
      </c>
      <c r="L246" s="81">
        <f>SUMIF('3月'!$C$4:$C$10000,$B246,'3月'!$J$4:$J$10000)</f>
        <v>0</v>
      </c>
      <c r="M246" s="79">
        <f>SUMPRODUCT((借支明细表!$F$3:$F$10000=$B246)*(借支明细表!$D$3:$D$10000=L$2)*借支明细表!$H$3:$H$10000)</f>
        <v>0</v>
      </c>
      <c r="N246" s="80">
        <f>SUMIF('3月'!$C$4:$C$10000,$B246,'3月'!$L$4:$L$10000)</f>
        <v>0</v>
      </c>
      <c r="O246" s="81">
        <f>SUMIF('4月'!$C$4:$C$10000,$B246,'4月'!$J$4:$J$10000)</f>
        <v>0</v>
      </c>
      <c r="P246" s="79">
        <f>SUMPRODUCT((借支明细表!$F$3:$F$10000=$B246)*(借支明细表!$D$3:$D$10000=O$2)*借支明细表!$H$3:$H$10000)</f>
        <v>0</v>
      </c>
      <c r="Q246" s="80">
        <f>SUMIF('4月'!$C$4:$C$10000,$B246,'4月'!$L$4:$L$10000)</f>
        <v>0</v>
      </c>
      <c r="R246" s="81">
        <f>SUMIF('5月'!$C$4:$C$10000,$B246,'5月'!$J$4:$J$10000)</f>
        <v>0</v>
      </c>
      <c r="S246" s="79">
        <f>SUMPRODUCT((借支明细表!$F$3:$F$10000=$B246)*(借支明细表!$D$3:$D$10000=R$2)*借支明细表!$H$3:$H$10000)</f>
        <v>0</v>
      </c>
      <c r="T246" s="80">
        <f>SUMIF('5月'!$C$4:$C$10000,$B246,'5月'!$L$4:$L$10000)</f>
        <v>0</v>
      </c>
      <c r="U246" s="81">
        <f>SUMIF('6月'!$C$4:$C$10000,$B246,'6月'!$J$4:$J$10000)</f>
        <v>0</v>
      </c>
      <c r="V246" s="79">
        <f>SUMPRODUCT((借支明细表!$F$3:$F$10000=$B246)*(借支明细表!$D$3:$D$10000=U$2)*借支明细表!$H$3:$H$10000)</f>
        <v>0</v>
      </c>
      <c r="W246" s="80">
        <f>SUMIF('6月'!$C$4:$C$10000,$B246,'6月'!$L$4:$L$10000)</f>
        <v>0</v>
      </c>
      <c r="X246" s="81">
        <f>SUMIF('7月'!$C$4:$C$10000,$B246,'7月'!$J$4:$J$10000)</f>
        <v>0</v>
      </c>
      <c r="Y246" s="79">
        <f>SUMPRODUCT((借支明细表!$F$3:$F$10000=$B246)*(借支明细表!$D$3:$D$10000=X$2)*借支明细表!$H$3:$H$10000)</f>
        <v>0</v>
      </c>
      <c r="Z246" s="80">
        <f>SUMIF('7月'!$C$4:$C$10000,$B246,'7月'!$L$4:$L$10000)</f>
        <v>0</v>
      </c>
      <c r="AA246" s="81">
        <f>SUMIF('8月'!$C$4:$C$10000,$B246,'8月'!$J$4:$J$10000)</f>
        <v>0</v>
      </c>
      <c r="AB246" s="79">
        <f>SUMPRODUCT((借支明细表!$F$3:$F$10000=$B246)*(借支明细表!$D$3:$D$10000=AA$2)*借支明细表!$H$3:$H$10000)</f>
        <v>0</v>
      </c>
      <c r="AC246" s="80">
        <f>SUMIF('8月'!$C$4:$C$10000,$B246,'8月'!$L$4:$L$10000)</f>
        <v>0</v>
      </c>
      <c r="AD246" s="81">
        <f>SUMIF('9月'!$C$4:$C$10000,$B246,'9月'!$J$4:$J$10000)</f>
        <v>0</v>
      </c>
      <c r="AE246" s="79">
        <f>SUMPRODUCT((借支明细表!$F$3:$F$10000=$B246)*(借支明细表!$D$3:$D$10000=AD$2)*借支明细表!$H$3:$H$10000)</f>
        <v>0</v>
      </c>
      <c r="AF246" s="80">
        <f>SUMIF('9月'!$C$4:$C$10000,$B246,'9月'!$L$4:$L$10000)</f>
        <v>0</v>
      </c>
      <c r="AG246" s="81">
        <f>SUMIF('10月'!$C$4:$C$10000,$B246,'10月'!$J$4:$J$10000)</f>
        <v>0</v>
      </c>
      <c r="AH246" s="79">
        <f>SUMPRODUCT((借支明细表!$F$3:$F$10000=$B246)*(借支明细表!$D$3:$D$10000=AG$2)*借支明细表!$H$3:$H$10000)</f>
        <v>0</v>
      </c>
      <c r="AI246" s="80">
        <f>SUMIF('10月'!$C$4:$C$10000,$B246,'10月'!$L$4:$L$10000)</f>
        <v>0</v>
      </c>
      <c r="AJ246" s="81">
        <f>SUMIF('11月'!$C$4:$C$10000,$B246,'11月'!$J$4:$J$10000)</f>
        <v>0</v>
      </c>
      <c r="AK246" s="79">
        <f>SUMPRODUCT((借支明细表!$F$3:$F$10000=$B246)*(借支明细表!$D$3:$D$10000=AJ$2)*借支明细表!$H$3:$H$10000)</f>
        <v>0</v>
      </c>
      <c r="AL246" s="80">
        <f>SUMIF('11月'!$C$4:$C$10000,$B246,'11月'!$L$4:$L$10000)</f>
        <v>0</v>
      </c>
      <c r="AM246" s="81">
        <f>SUMIF('12月'!$C$4:$C$10000,$B246,'12月'!$J$4:$J$10000)</f>
        <v>0</v>
      </c>
      <c r="AN246" s="79">
        <f>SUMPRODUCT((借支明细表!$F$3:$F$10000=$B246)*(借支明细表!$D$3:$D$10000=AM$2)*借支明细表!$H$3:$H$10000)</f>
        <v>0</v>
      </c>
      <c r="AO246" s="80">
        <f>SUMIF('12月'!$C$4:$C$10000,$B246,'12月'!$L$4:$L$10000)</f>
        <v>0</v>
      </c>
    </row>
    <row r="247" customHeight="1" spans="1:41">
      <c r="A247" s="37"/>
      <c r="B247" s="76" t="str">
        <f>IF(员工信息表!B246="","",员工信息表!B246)</f>
        <v/>
      </c>
      <c r="C247" s="77">
        <f t="shared" si="12"/>
        <v>0</v>
      </c>
      <c r="D247" s="77">
        <f t="shared" si="13"/>
        <v>0</v>
      </c>
      <c r="E247" s="77">
        <f t="shared" si="14"/>
        <v>0</v>
      </c>
      <c r="F247" s="81">
        <f>SUMIF('1月'!$C$4:$C$10000,$B247,'1月'!$J$4:$J$10000)</f>
        <v>0</v>
      </c>
      <c r="G247" s="79">
        <f>SUMPRODUCT((借支明细表!$F$3:$F$10000=$B247)*(借支明细表!$D$3:$D$10000=F$2)*借支明细表!$H$3:$H$10000)</f>
        <v>0</v>
      </c>
      <c r="H247" s="80">
        <f>SUMIF('1月'!$C$4:$C$10000,$B247,'1月'!$L$4:$L$10000)</f>
        <v>0</v>
      </c>
      <c r="I247" s="81">
        <f>SUMIF('2月'!$C$4:$C$10000,$B247,'2月'!$J$4:$J$10000)</f>
        <v>0</v>
      </c>
      <c r="J247" s="79">
        <f>SUMPRODUCT((借支明细表!$F$3:$F$10000=$B247)*(借支明细表!$D$3:$D$10000=I$2)*借支明细表!$H$3:$H$10000)</f>
        <v>0</v>
      </c>
      <c r="K247" s="80">
        <f>SUMIF('2月'!$C$4:$C$10000,$B247,'2月'!$L$4:$L$10000)</f>
        <v>0</v>
      </c>
      <c r="L247" s="81">
        <f>SUMIF('3月'!$C$4:$C$10000,$B247,'3月'!$J$4:$J$10000)</f>
        <v>0</v>
      </c>
      <c r="M247" s="79">
        <f>SUMPRODUCT((借支明细表!$F$3:$F$10000=$B247)*(借支明细表!$D$3:$D$10000=L$2)*借支明细表!$H$3:$H$10000)</f>
        <v>0</v>
      </c>
      <c r="N247" s="80">
        <f>SUMIF('3月'!$C$4:$C$10000,$B247,'3月'!$L$4:$L$10000)</f>
        <v>0</v>
      </c>
      <c r="O247" s="81">
        <f>SUMIF('4月'!$C$4:$C$10000,$B247,'4月'!$J$4:$J$10000)</f>
        <v>0</v>
      </c>
      <c r="P247" s="79">
        <f>SUMPRODUCT((借支明细表!$F$3:$F$10000=$B247)*(借支明细表!$D$3:$D$10000=O$2)*借支明细表!$H$3:$H$10000)</f>
        <v>0</v>
      </c>
      <c r="Q247" s="80">
        <f>SUMIF('4月'!$C$4:$C$10000,$B247,'4月'!$L$4:$L$10000)</f>
        <v>0</v>
      </c>
      <c r="R247" s="81">
        <f>SUMIF('5月'!$C$4:$C$10000,$B247,'5月'!$J$4:$J$10000)</f>
        <v>0</v>
      </c>
      <c r="S247" s="79">
        <f>SUMPRODUCT((借支明细表!$F$3:$F$10000=$B247)*(借支明细表!$D$3:$D$10000=R$2)*借支明细表!$H$3:$H$10000)</f>
        <v>0</v>
      </c>
      <c r="T247" s="80">
        <f>SUMIF('5月'!$C$4:$C$10000,$B247,'5月'!$L$4:$L$10000)</f>
        <v>0</v>
      </c>
      <c r="U247" s="81">
        <f>SUMIF('6月'!$C$4:$C$10000,$B247,'6月'!$J$4:$J$10000)</f>
        <v>0</v>
      </c>
      <c r="V247" s="79">
        <f>SUMPRODUCT((借支明细表!$F$3:$F$10000=$B247)*(借支明细表!$D$3:$D$10000=U$2)*借支明细表!$H$3:$H$10000)</f>
        <v>0</v>
      </c>
      <c r="W247" s="80">
        <f>SUMIF('6月'!$C$4:$C$10000,$B247,'6月'!$L$4:$L$10000)</f>
        <v>0</v>
      </c>
      <c r="X247" s="81">
        <f>SUMIF('7月'!$C$4:$C$10000,$B247,'7月'!$J$4:$J$10000)</f>
        <v>0</v>
      </c>
      <c r="Y247" s="79">
        <f>SUMPRODUCT((借支明细表!$F$3:$F$10000=$B247)*(借支明细表!$D$3:$D$10000=X$2)*借支明细表!$H$3:$H$10000)</f>
        <v>0</v>
      </c>
      <c r="Z247" s="80">
        <f>SUMIF('7月'!$C$4:$C$10000,$B247,'7月'!$L$4:$L$10000)</f>
        <v>0</v>
      </c>
      <c r="AA247" s="81">
        <f>SUMIF('8月'!$C$4:$C$10000,$B247,'8月'!$J$4:$J$10000)</f>
        <v>0</v>
      </c>
      <c r="AB247" s="79">
        <f>SUMPRODUCT((借支明细表!$F$3:$F$10000=$B247)*(借支明细表!$D$3:$D$10000=AA$2)*借支明细表!$H$3:$H$10000)</f>
        <v>0</v>
      </c>
      <c r="AC247" s="80">
        <f>SUMIF('8月'!$C$4:$C$10000,$B247,'8月'!$L$4:$L$10000)</f>
        <v>0</v>
      </c>
      <c r="AD247" s="81">
        <f>SUMIF('9月'!$C$4:$C$10000,$B247,'9月'!$J$4:$J$10000)</f>
        <v>0</v>
      </c>
      <c r="AE247" s="79">
        <f>SUMPRODUCT((借支明细表!$F$3:$F$10000=$B247)*(借支明细表!$D$3:$D$10000=AD$2)*借支明细表!$H$3:$H$10000)</f>
        <v>0</v>
      </c>
      <c r="AF247" s="80">
        <f>SUMIF('9月'!$C$4:$C$10000,$B247,'9月'!$L$4:$L$10000)</f>
        <v>0</v>
      </c>
      <c r="AG247" s="81">
        <f>SUMIF('10月'!$C$4:$C$10000,$B247,'10月'!$J$4:$J$10000)</f>
        <v>0</v>
      </c>
      <c r="AH247" s="79">
        <f>SUMPRODUCT((借支明细表!$F$3:$F$10000=$B247)*(借支明细表!$D$3:$D$10000=AG$2)*借支明细表!$H$3:$H$10000)</f>
        <v>0</v>
      </c>
      <c r="AI247" s="80">
        <f>SUMIF('10月'!$C$4:$C$10000,$B247,'10月'!$L$4:$L$10000)</f>
        <v>0</v>
      </c>
      <c r="AJ247" s="81">
        <f>SUMIF('11月'!$C$4:$C$10000,$B247,'11月'!$J$4:$J$10000)</f>
        <v>0</v>
      </c>
      <c r="AK247" s="79">
        <f>SUMPRODUCT((借支明细表!$F$3:$F$10000=$B247)*(借支明细表!$D$3:$D$10000=AJ$2)*借支明细表!$H$3:$H$10000)</f>
        <v>0</v>
      </c>
      <c r="AL247" s="80">
        <f>SUMIF('11月'!$C$4:$C$10000,$B247,'11月'!$L$4:$L$10000)</f>
        <v>0</v>
      </c>
      <c r="AM247" s="81">
        <f>SUMIF('12月'!$C$4:$C$10000,$B247,'12月'!$J$4:$J$10000)</f>
        <v>0</v>
      </c>
      <c r="AN247" s="79">
        <f>SUMPRODUCT((借支明细表!$F$3:$F$10000=$B247)*(借支明细表!$D$3:$D$10000=AM$2)*借支明细表!$H$3:$H$10000)</f>
        <v>0</v>
      </c>
      <c r="AO247" s="80">
        <f>SUMIF('12月'!$C$4:$C$10000,$B247,'12月'!$L$4:$L$10000)</f>
        <v>0</v>
      </c>
    </row>
    <row r="248" customHeight="1" spans="1:41">
      <c r="A248" s="37"/>
      <c r="B248" s="76" t="str">
        <f>IF(员工信息表!B247="","",员工信息表!B247)</f>
        <v/>
      </c>
      <c r="C248" s="77">
        <f t="shared" si="12"/>
        <v>0</v>
      </c>
      <c r="D248" s="77">
        <f t="shared" si="13"/>
        <v>0</v>
      </c>
      <c r="E248" s="77">
        <f t="shared" si="14"/>
        <v>0</v>
      </c>
      <c r="F248" s="81">
        <f>SUMIF('1月'!$C$4:$C$10000,$B248,'1月'!$J$4:$J$10000)</f>
        <v>0</v>
      </c>
      <c r="G248" s="79">
        <f>SUMPRODUCT((借支明细表!$F$3:$F$10000=$B248)*(借支明细表!$D$3:$D$10000=F$2)*借支明细表!$H$3:$H$10000)</f>
        <v>0</v>
      </c>
      <c r="H248" s="80">
        <f>SUMIF('1月'!$C$4:$C$10000,$B248,'1月'!$L$4:$L$10000)</f>
        <v>0</v>
      </c>
      <c r="I248" s="81">
        <f>SUMIF('2月'!$C$4:$C$10000,$B248,'2月'!$J$4:$J$10000)</f>
        <v>0</v>
      </c>
      <c r="J248" s="79">
        <f>SUMPRODUCT((借支明细表!$F$3:$F$10000=$B248)*(借支明细表!$D$3:$D$10000=I$2)*借支明细表!$H$3:$H$10000)</f>
        <v>0</v>
      </c>
      <c r="K248" s="80">
        <f>SUMIF('2月'!$C$4:$C$10000,$B248,'2月'!$L$4:$L$10000)</f>
        <v>0</v>
      </c>
      <c r="L248" s="81">
        <f>SUMIF('3月'!$C$4:$C$10000,$B248,'3月'!$J$4:$J$10000)</f>
        <v>0</v>
      </c>
      <c r="M248" s="79">
        <f>SUMPRODUCT((借支明细表!$F$3:$F$10000=$B248)*(借支明细表!$D$3:$D$10000=L$2)*借支明细表!$H$3:$H$10000)</f>
        <v>0</v>
      </c>
      <c r="N248" s="80">
        <f>SUMIF('3月'!$C$4:$C$10000,$B248,'3月'!$L$4:$L$10000)</f>
        <v>0</v>
      </c>
      <c r="O248" s="81">
        <f>SUMIF('4月'!$C$4:$C$10000,$B248,'4月'!$J$4:$J$10000)</f>
        <v>0</v>
      </c>
      <c r="P248" s="79">
        <f>SUMPRODUCT((借支明细表!$F$3:$F$10000=$B248)*(借支明细表!$D$3:$D$10000=O$2)*借支明细表!$H$3:$H$10000)</f>
        <v>0</v>
      </c>
      <c r="Q248" s="80">
        <f>SUMIF('4月'!$C$4:$C$10000,$B248,'4月'!$L$4:$L$10000)</f>
        <v>0</v>
      </c>
      <c r="R248" s="81">
        <f>SUMIF('5月'!$C$4:$C$10000,$B248,'5月'!$J$4:$J$10000)</f>
        <v>0</v>
      </c>
      <c r="S248" s="79">
        <f>SUMPRODUCT((借支明细表!$F$3:$F$10000=$B248)*(借支明细表!$D$3:$D$10000=R$2)*借支明细表!$H$3:$H$10000)</f>
        <v>0</v>
      </c>
      <c r="T248" s="80">
        <f>SUMIF('5月'!$C$4:$C$10000,$B248,'5月'!$L$4:$L$10000)</f>
        <v>0</v>
      </c>
      <c r="U248" s="81">
        <f>SUMIF('6月'!$C$4:$C$10000,$B248,'6月'!$J$4:$J$10000)</f>
        <v>0</v>
      </c>
      <c r="V248" s="79">
        <f>SUMPRODUCT((借支明细表!$F$3:$F$10000=$B248)*(借支明细表!$D$3:$D$10000=U$2)*借支明细表!$H$3:$H$10000)</f>
        <v>0</v>
      </c>
      <c r="W248" s="80">
        <f>SUMIF('6月'!$C$4:$C$10000,$B248,'6月'!$L$4:$L$10000)</f>
        <v>0</v>
      </c>
      <c r="X248" s="81">
        <f>SUMIF('7月'!$C$4:$C$10000,$B248,'7月'!$J$4:$J$10000)</f>
        <v>0</v>
      </c>
      <c r="Y248" s="79">
        <f>SUMPRODUCT((借支明细表!$F$3:$F$10000=$B248)*(借支明细表!$D$3:$D$10000=X$2)*借支明细表!$H$3:$H$10000)</f>
        <v>0</v>
      </c>
      <c r="Z248" s="80">
        <f>SUMIF('7月'!$C$4:$C$10000,$B248,'7月'!$L$4:$L$10000)</f>
        <v>0</v>
      </c>
      <c r="AA248" s="81">
        <f>SUMIF('8月'!$C$4:$C$10000,$B248,'8月'!$J$4:$J$10000)</f>
        <v>0</v>
      </c>
      <c r="AB248" s="79">
        <f>SUMPRODUCT((借支明细表!$F$3:$F$10000=$B248)*(借支明细表!$D$3:$D$10000=AA$2)*借支明细表!$H$3:$H$10000)</f>
        <v>0</v>
      </c>
      <c r="AC248" s="80">
        <f>SUMIF('8月'!$C$4:$C$10000,$B248,'8月'!$L$4:$L$10000)</f>
        <v>0</v>
      </c>
      <c r="AD248" s="81">
        <f>SUMIF('9月'!$C$4:$C$10000,$B248,'9月'!$J$4:$J$10000)</f>
        <v>0</v>
      </c>
      <c r="AE248" s="79">
        <f>SUMPRODUCT((借支明细表!$F$3:$F$10000=$B248)*(借支明细表!$D$3:$D$10000=AD$2)*借支明细表!$H$3:$H$10000)</f>
        <v>0</v>
      </c>
      <c r="AF248" s="80">
        <f>SUMIF('9月'!$C$4:$C$10000,$B248,'9月'!$L$4:$L$10000)</f>
        <v>0</v>
      </c>
      <c r="AG248" s="81">
        <f>SUMIF('10月'!$C$4:$C$10000,$B248,'10月'!$J$4:$J$10000)</f>
        <v>0</v>
      </c>
      <c r="AH248" s="79">
        <f>SUMPRODUCT((借支明细表!$F$3:$F$10000=$B248)*(借支明细表!$D$3:$D$10000=AG$2)*借支明细表!$H$3:$H$10000)</f>
        <v>0</v>
      </c>
      <c r="AI248" s="80">
        <f>SUMIF('10月'!$C$4:$C$10000,$B248,'10月'!$L$4:$L$10000)</f>
        <v>0</v>
      </c>
      <c r="AJ248" s="81">
        <f>SUMIF('11月'!$C$4:$C$10000,$B248,'11月'!$J$4:$J$10000)</f>
        <v>0</v>
      </c>
      <c r="AK248" s="79">
        <f>SUMPRODUCT((借支明细表!$F$3:$F$10000=$B248)*(借支明细表!$D$3:$D$10000=AJ$2)*借支明细表!$H$3:$H$10000)</f>
        <v>0</v>
      </c>
      <c r="AL248" s="80">
        <f>SUMIF('11月'!$C$4:$C$10000,$B248,'11月'!$L$4:$L$10000)</f>
        <v>0</v>
      </c>
      <c r="AM248" s="81">
        <f>SUMIF('12月'!$C$4:$C$10000,$B248,'12月'!$J$4:$J$10000)</f>
        <v>0</v>
      </c>
      <c r="AN248" s="79">
        <f>SUMPRODUCT((借支明细表!$F$3:$F$10000=$B248)*(借支明细表!$D$3:$D$10000=AM$2)*借支明细表!$H$3:$H$10000)</f>
        <v>0</v>
      </c>
      <c r="AO248" s="80">
        <f>SUMIF('12月'!$C$4:$C$10000,$B248,'12月'!$L$4:$L$10000)</f>
        <v>0</v>
      </c>
    </row>
    <row r="249" customHeight="1" spans="1:41">
      <c r="A249" s="37"/>
      <c r="B249" s="76" t="str">
        <f>IF(员工信息表!B248="","",员工信息表!B248)</f>
        <v/>
      </c>
      <c r="C249" s="77">
        <f t="shared" si="12"/>
        <v>0</v>
      </c>
      <c r="D249" s="77">
        <f t="shared" si="13"/>
        <v>0</v>
      </c>
      <c r="E249" s="77">
        <f t="shared" si="14"/>
        <v>0</v>
      </c>
      <c r="F249" s="81">
        <f>SUMIF('1月'!$C$4:$C$10000,$B249,'1月'!$J$4:$J$10000)</f>
        <v>0</v>
      </c>
      <c r="G249" s="79">
        <f>SUMPRODUCT((借支明细表!$F$3:$F$10000=$B249)*(借支明细表!$D$3:$D$10000=F$2)*借支明细表!$H$3:$H$10000)</f>
        <v>0</v>
      </c>
      <c r="H249" s="80">
        <f>SUMIF('1月'!$C$4:$C$10000,$B249,'1月'!$L$4:$L$10000)</f>
        <v>0</v>
      </c>
      <c r="I249" s="81">
        <f>SUMIF('2月'!$C$4:$C$10000,$B249,'2月'!$J$4:$J$10000)</f>
        <v>0</v>
      </c>
      <c r="J249" s="79">
        <f>SUMPRODUCT((借支明细表!$F$3:$F$10000=$B249)*(借支明细表!$D$3:$D$10000=I$2)*借支明细表!$H$3:$H$10000)</f>
        <v>0</v>
      </c>
      <c r="K249" s="80">
        <f>SUMIF('2月'!$C$4:$C$10000,$B249,'2月'!$L$4:$L$10000)</f>
        <v>0</v>
      </c>
      <c r="L249" s="81">
        <f>SUMIF('3月'!$C$4:$C$10000,$B249,'3月'!$J$4:$J$10000)</f>
        <v>0</v>
      </c>
      <c r="M249" s="79">
        <f>SUMPRODUCT((借支明细表!$F$3:$F$10000=$B249)*(借支明细表!$D$3:$D$10000=L$2)*借支明细表!$H$3:$H$10000)</f>
        <v>0</v>
      </c>
      <c r="N249" s="80">
        <f>SUMIF('3月'!$C$4:$C$10000,$B249,'3月'!$L$4:$L$10000)</f>
        <v>0</v>
      </c>
      <c r="O249" s="81">
        <f>SUMIF('4月'!$C$4:$C$10000,$B249,'4月'!$J$4:$J$10000)</f>
        <v>0</v>
      </c>
      <c r="P249" s="79">
        <f>SUMPRODUCT((借支明细表!$F$3:$F$10000=$B249)*(借支明细表!$D$3:$D$10000=O$2)*借支明细表!$H$3:$H$10000)</f>
        <v>0</v>
      </c>
      <c r="Q249" s="80">
        <f>SUMIF('4月'!$C$4:$C$10000,$B249,'4月'!$L$4:$L$10000)</f>
        <v>0</v>
      </c>
      <c r="R249" s="81">
        <f>SUMIF('5月'!$C$4:$C$10000,$B249,'5月'!$J$4:$J$10000)</f>
        <v>0</v>
      </c>
      <c r="S249" s="79">
        <f>SUMPRODUCT((借支明细表!$F$3:$F$10000=$B249)*(借支明细表!$D$3:$D$10000=R$2)*借支明细表!$H$3:$H$10000)</f>
        <v>0</v>
      </c>
      <c r="T249" s="80">
        <f>SUMIF('5月'!$C$4:$C$10000,$B249,'5月'!$L$4:$L$10000)</f>
        <v>0</v>
      </c>
      <c r="U249" s="81">
        <f>SUMIF('6月'!$C$4:$C$10000,$B249,'6月'!$J$4:$J$10000)</f>
        <v>0</v>
      </c>
      <c r="V249" s="79">
        <f>SUMPRODUCT((借支明细表!$F$3:$F$10000=$B249)*(借支明细表!$D$3:$D$10000=U$2)*借支明细表!$H$3:$H$10000)</f>
        <v>0</v>
      </c>
      <c r="W249" s="80">
        <f>SUMIF('6月'!$C$4:$C$10000,$B249,'6月'!$L$4:$L$10000)</f>
        <v>0</v>
      </c>
      <c r="X249" s="81">
        <f>SUMIF('7月'!$C$4:$C$10000,$B249,'7月'!$J$4:$J$10000)</f>
        <v>0</v>
      </c>
      <c r="Y249" s="79">
        <f>SUMPRODUCT((借支明细表!$F$3:$F$10000=$B249)*(借支明细表!$D$3:$D$10000=X$2)*借支明细表!$H$3:$H$10000)</f>
        <v>0</v>
      </c>
      <c r="Z249" s="80">
        <f>SUMIF('7月'!$C$4:$C$10000,$B249,'7月'!$L$4:$L$10000)</f>
        <v>0</v>
      </c>
      <c r="AA249" s="81">
        <f>SUMIF('8月'!$C$4:$C$10000,$B249,'8月'!$J$4:$J$10000)</f>
        <v>0</v>
      </c>
      <c r="AB249" s="79">
        <f>SUMPRODUCT((借支明细表!$F$3:$F$10000=$B249)*(借支明细表!$D$3:$D$10000=AA$2)*借支明细表!$H$3:$H$10000)</f>
        <v>0</v>
      </c>
      <c r="AC249" s="80">
        <f>SUMIF('8月'!$C$4:$C$10000,$B249,'8月'!$L$4:$L$10000)</f>
        <v>0</v>
      </c>
      <c r="AD249" s="81">
        <f>SUMIF('9月'!$C$4:$C$10000,$B249,'9月'!$J$4:$J$10000)</f>
        <v>0</v>
      </c>
      <c r="AE249" s="79">
        <f>SUMPRODUCT((借支明细表!$F$3:$F$10000=$B249)*(借支明细表!$D$3:$D$10000=AD$2)*借支明细表!$H$3:$H$10000)</f>
        <v>0</v>
      </c>
      <c r="AF249" s="80">
        <f>SUMIF('9月'!$C$4:$C$10000,$B249,'9月'!$L$4:$L$10000)</f>
        <v>0</v>
      </c>
      <c r="AG249" s="81">
        <f>SUMIF('10月'!$C$4:$C$10000,$B249,'10月'!$J$4:$J$10000)</f>
        <v>0</v>
      </c>
      <c r="AH249" s="79">
        <f>SUMPRODUCT((借支明细表!$F$3:$F$10000=$B249)*(借支明细表!$D$3:$D$10000=AG$2)*借支明细表!$H$3:$H$10000)</f>
        <v>0</v>
      </c>
      <c r="AI249" s="80">
        <f>SUMIF('10月'!$C$4:$C$10000,$B249,'10月'!$L$4:$L$10000)</f>
        <v>0</v>
      </c>
      <c r="AJ249" s="81">
        <f>SUMIF('11月'!$C$4:$C$10000,$B249,'11月'!$J$4:$J$10000)</f>
        <v>0</v>
      </c>
      <c r="AK249" s="79">
        <f>SUMPRODUCT((借支明细表!$F$3:$F$10000=$B249)*(借支明细表!$D$3:$D$10000=AJ$2)*借支明细表!$H$3:$H$10000)</f>
        <v>0</v>
      </c>
      <c r="AL249" s="80">
        <f>SUMIF('11月'!$C$4:$C$10000,$B249,'11月'!$L$4:$L$10000)</f>
        <v>0</v>
      </c>
      <c r="AM249" s="81">
        <f>SUMIF('12月'!$C$4:$C$10000,$B249,'12月'!$J$4:$J$10000)</f>
        <v>0</v>
      </c>
      <c r="AN249" s="79">
        <f>SUMPRODUCT((借支明细表!$F$3:$F$10000=$B249)*(借支明细表!$D$3:$D$10000=AM$2)*借支明细表!$H$3:$H$10000)</f>
        <v>0</v>
      </c>
      <c r="AO249" s="80">
        <f>SUMIF('12月'!$C$4:$C$10000,$B249,'12月'!$L$4:$L$10000)</f>
        <v>0</v>
      </c>
    </row>
    <row r="250" customHeight="1" spans="1:41">
      <c r="A250" s="37"/>
      <c r="B250" s="76" t="str">
        <f>IF(员工信息表!B249="","",员工信息表!B249)</f>
        <v/>
      </c>
      <c r="C250" s="77">
        <f t="shared" si="12"/>
        <v>0</v>
      </c>
      <c r="D250" s="77">
        <f t="shared" si="13"/>
        <v>0</v>
      </c>
      <c r="E250" s="77">
        <f t="shared" si="14"/>
        <v>0</v>
      </c>
      <c r="F250" s="81">
        <f>SUMIF('1月'!$C$4:$C$10000,$B250,'1月'!$J$4:$J$10000)</f>
        <v>0</v>
      </c>
      <c r="G250" s="79">
        <f>SUMPRODUCT((借支明细表!$F$3:$F$10000=$B250)*(借支明细表!$D$3:$D$10000=F$2)*借支明细表!$H$3:$H$10000)</f>
        <v>0</v>
      </c>
      <c r="H250" s="80">
        <f>SUMIF('1月'!$C$4:$C$10000,$B250,'1月'!$L$4:$L$10000)</f>
        <v>0</v>
      </c>
      <c r="I250" s="81">
        <f>SUMIF('2月'!$C$4:$C$10000,$B250,'2月'!$J$4:$J$10000)</f>
        <v>0</v>
      </c>
      <c r="J250" s="79">
        <f>SUMPRODUCT((借支明细表!$F$3:$F$10000=$B250)*(借支明细表!$D$3:$D$10000=I$2)*借支明细表!$H$3:$H$10000)</f>
        <v>0</v>
      </c>
      <c r="K250" s="80">
        <f>SUMIF('2月'!$C$4:$C$10000,$B250,'2月'!$L$4:$L$10000)</f>
        <v>0</v>
      </c>
      <c r="L250" s="81">
        <f>SUMIF('3月'!$C$4:$C$10000,$B250,'3月'!$J$4:$J$10000)</f>
        <v>0</v>
      </c>
      <c r="M250" s="79">
        <f>SUMPRODUCT((借支明细表!$F$3:$F$10000=$B250)*(借支明细表!$D$3:$D$10000=L$2)*借支明细表!$H$3:$H$10000)</f>
        <v>0</v>
      </c>
      <c r="N250" s="80">
        <f>SUMIF('3月'!$C$4:$C$10000,$B250,'3月'!$L$4:$L$10000)</f>
        <v>0</v>
      </c>
      <c r="O250" s="81">
        <f>SUMIF('4月'!$C$4:$C$10000,$B250,'4月'!$J$4:$J$10000)</f>
        <v>0</v>
      </c>
      <c r="P250" s="79">
        <f>SUMPRODUCT((借支明细表!$F$3:$F$10000=$B250)*(借支明细表!$D$3:$D$10000=O$2)*借支明细表!$H$3:$H$10000)</f>
        <v>0</v>
      </c>
      <c r="Q250" s="80">
        <f>SUMIF('4月'!$C$4:$C$10000,$B250,'4月'!$L$4:$L$10000)</f>
        <v>0</v>
      </c>
      <c r="R250" s="81">
        <f>SUMIF('5月'!$C$4:$C$10000,$B250,'5月'!$J$4:$J$10000)</f>
        <v>0</v>
      </c>
      <c r="S250" s="79">
        <f>SUMPRODUCT((借支明细表!$F$3:$F$10000=$B250)*(借支明细表!$D$3:$D$10000=R$2)*借支明细表!$H$3:$H$10000)</f>
        <v>0</v>
      </c>
      <c r="T250" s="80">
        <f>SUMIF('5月'!$C$4:$C$10000,$B250,'5月'!$L$4:$L$10000)</f>
        <v>0</v>
      </c>
      <c r="U250" s="81">
        <f>SUMIF('6月'!$C$4:$C$10000,$B250,'6月'!$J$4:$J$10000)</f>
        <v>0</v>
      </c>
      <c r="V250" s="79">
        <f>SUMPRODUCT((借支明细表!$F$3:$F$10000=$B250)*(借支明细表!$D$3:$D$10000=U$2)*借支明细表!$H$3:$H$10000)</f>
        <v>0</v>
      </c>
      <c r="W250" s="80">
        <f>SUMIF('6月'!$C$4:$C$10000,$B250,'6月'!$L$4:$L$10000)</f>
        <v>0</v>
      </c>
      <c r="X250" s="81">
        <f>SUMIF('7月'!$C$4:$C$10000,$B250,'7月'!$J$4:$J$10000)</f>
        <v>0</v>
      </c>
      <c r="Y250" s="79">
        <f>SUMPRODUCT((借支明细表!$F$3:$F$10000=$B250)*(借支明细表!$D$3:$D$10000=X$2)*借支明细表!$H$3:$H$10000)</f>
        <v>0</v>
      </c>
      <c r="Z250" s="80">
        <f>SUMIF('7月'!$C$4:$C$10000,$B250,'7月'!$L$4:$L$10000)</f>
        <v>0</v>
      </c>
      <c r="AA250" s="81">
        <f>SUMIF('8月'!$C$4:$C$10000,$B250,'8月'!$J$4:$J$10000)</f>
        <v>0</v>
      </c>
      <c r="AB250" s="79">
        <f>SUMPRODUCT((借支明细表!$F$3:$F$10000=$B250)*(借支明细表!$D$3:$D$10000=AA$2)*借支明细表!$H$3:$H$10000)</f>
        <v>0</v>
      </c>
      <c r="AC250" s="80">
        <f>SUMIF('8月'!$C$4:$C$10000,$B250,'8月'!$L$4:$L$10000)</f>
        <v>0</v>
      </c>
      <c r="AD250" s="81">
        <f>SUMIF('9月'!$C$4:$C$10000,$B250,'9月'!$J$4:$J$10000)</f>
        <v>0</v>
      </c>
      <c r="AE250" s="79">
        <f>SUMPRODUCT((借支明细表!$F$3:$F$10000=$B250)*(借支明细表!$D$3:$D$10000=AD$2)*借支明细表!$H$3:$H$10000)</f>
        <v>0</v>
      </c>
      <c r="AF250" s="80">
        <f>SUMIF('9月'!$C$4:$C$10000,$B250,'9月'!$L$4:$L$10000)</f>
        <v>0</v>
      </c>
      <c r="AG250" s="81">
        <f>SUMIF('10月'!$C$4:$C$10000,$B250,'10月'!$J$4:$J$10000)</f>
        <v>0</v>
      </c>
      <c r="AH250" s="79">
        <f>SUMPRODUCT((借支明细表!$F$3:$F$10000=$B250)*(借支明细表!$D$3:$D$10000=AG$2)*借支明细表!$H$3:$H$10000)</f>
        <v>0</v>
      </c>
      <c r="AI250" s="80">
        <f>SUMIF('10月'!$C$4:$C$10000,$B250,'10月'!$L$4:$L$10000)</f>
        <v>0</v>
      </c>
      <c r="AJ250" s="81">
        <f>SUMIF('11月'!$C$4:$C$10000,$B250,'11月'!$J$4:$J$10000)</f>
        <v>0</v>
      </c>
      <c r="AK250" s="79">
        <f>SUMPRODUCT((借支明细表!$F$3:$F$10000=$B250)*(借支明细表!$D$3:$D$10000=AJ$2)*借支明细表!$H$3:$H$10000)</f>
        <v>0</v>
      </c>
      <c r="AL250" s="80">
        <f>SUMIF('11月'!$C$4:$C$10000,$B250,'11月'!$L$4:$L$10000)</f>
        <v>0</v>
      </c>
      <c r="AM250" s="81">
        <f>SUMIF('12月'!$C$4:$C$10000,$B250,'12月'!$J$4:$J$10000)</f>
        <v>0</v>
      </c>
      <c r="AN250" s="79">
        <f>SUMPRODUCT((借支明细表!$F$3:$F$10000=$B250)*(借支明细表!$D$3:$D$10000=AM$2)*借支明细表!$H$3:$H$10000)</f>
        <v>0</v>
      </c>
      <c r="AO250" s="80">
        <f>SUMIF('12月'!$C$4:$C$10000,$B250,'12月'!$L$4:$L$10000)</f>
        <v>0</v>
      </c>
    </row>
    <row r="251" customHeight="1" spans="1:41">
      <c r="A251" s="37"/>
      <c r="B251" s="76" t="str">
        <f>IF(员工信息表!B250="","",员工信息表!B250)</f>
        <v/>
      </c>
      <c r="C251" s="77">
        <f t="shared" si="12"/>
        <v>0</v>
      </c>
      <c r="D251" s="77">
        <f t="shared" si="13"/>
        <v>0</v>
      </c>
      <c r="E251" s="77">
        <f t="shared" si="14"/>
        <v>0</v>
      </c>
      <c r="F251" s="81">
        <f>SUMIF('1月'!$C$4:$C$10000,$B251,'1月'!$J$4:$J$10000)</f>
        <v>0</v>
      </c>
      <c r="G251" s="79">
        <f>SUMPRODUCT((借支明细表!$F$3:$F$10000=$B251)*(借支明细表!$D$3:$D$10000=F$2)*借支明细表!$H$3:$H$10000)</f>
        <v>0</v>
      </c>
      <c r="H251" s="80">
        <f>SUMIF('1月'!$C$4:$C$10000,$B251,'1月'!$L$4:$L$10000)</f>
        <v>0</v>
      </c>
      <c r="I251" s="81">
        <f>SUMIF('2月'!$C$4:$C$10000,$B251,'2月'!$J$4:$J$10000)</f>
        <v>0</v>
      </c>
      <c r="J251" s="79">
        <f>SUMPRODUCT((借支明细表!$F$3:$F$10000=$B251)*(借支明细表!$D$3:$D$10000=I$2)*借支明细表!$H$3:$H$10000)</f>
        <v>0</v>
      </c>
      <c r="K251" s="80">
        <f>SUMIF('2月'!$C$4:$C$10000,$B251,'2月'!$L$4:$L$10000)</f>
        <v>0</v>
      </c>
      <c r="L251" s="81">
        <f>SUMIF('3月'!$C$4:$C$10000,$B251,'3月'!$J$4:$J$10000)</f>
        <v>0</v>
      </c>
      <c r="M251" s="79">
        <f>SUMPRODUCT((借支明细表!$F$3:$F$10000=$B251)*(借支明细表!$D$3:$D$10000=L$2)*借支明细表!$H$3:$H$10000)</f>
        <v>0</v>
      </c>
      <c r="N251" s="80">
        <f>SUMIF('3月'!$C$4:$C$10000,$B251,'3月'!$L$4:$L$10000)</f>
        <v>0</v>
      </c>
      <c r="O251" s="81">
        <f>SUMIF('4月'!$C$4:$C$10000,$B251,'4月'!$J$4:$J$10000)</f>
        <v>0</v>
      </c>
      <c r="P251" s="79">
        <f>SUMPRODUCT((借支明细表!$F$3:$F$10000=$B251)*(借支明细表!$D$3:$D$10000=O$2)*借支明细表!$H$3:$H$10000)</f>
        <v>0</v>
      </c>
      <c r="Q251" s="80">
        <f>SUMIF('4月'!$C$4:$C$10000,$B251,'4月'!$L$4:$L$10000)</f>
        <v>0</v>
      </c>
      <c r="R251" s="81">
        <f>SUMIF('5月'!$C$4:$C$10000,$B251,'5月'!$J$4:$J$10000)</f>
        <v>0</v>
      </c>
      <c r="S251" s="79">
        <f>SUMPRODUCT((借支明细表!$F$3:$F$10000=$B251)*(借支明细表!$D$3:$D$10000=R$2)*借支明细表!$H$3:$H$10000)</f>
        <v>0</v>
      </c>
      <c r="T251" s="80">
        <f>SUMIF('5月'!$C$4:$C$10000,$B251,'5月'!$L$4:$L$10000)</f>
        <v>0</v>
      </c>
      <c r="U251" s="81">
        <f>SUMIF('6月'!$C$4:$C$10000,$B251,'6月'!$J$4:$J$10000)</f>
        <v>0</v>
      </c>
      <c r="V251" s="79">
        <f>SUMPRODUCT((借支明细表!$F$3:$F$10000=$B251)*(借支明细表!$D$3:$D$10000=U$2)*借支明细表!$H$3:$H$10000)</f>
        <v>0</v>
      </c>
      <c r="W251" s="80">
        <f>SUMIF('6月'!$C$4:$C$10000,$B251,'6月'!$L$4:$L$10000)</f>
        <v>0</v>
      </c>
      <c r="X251" s="81">
        <f>SUMIF('7月'!$C$4:$C$10000,$B251,'7月'!$J$4:$J$10000)</f>
        <v>0</v>
      </c>
      <c r="Y251" s="79">
        <f>SUMPRODUCT((借支明细表!$F$3:$F$10000=$B251)*(借支明细表!$D$3:$D$10000=X$2)*借支明细表!$H$3:$H$10000)</f>
        <v>0</v>
      </c>
      <c r="Z251" s="80">
        <f>SUMIF('7月'!$C$4:$C$10000,$B251,'7月'!$L$4:$L$10000)</f>
        <v>0</v>
      </c>
      <c r="AA251" s="81">
        <f>SUMIF('8月'!$C$4:$C$10000,$B251,'8月'!$J$4:$J$10000)</f>
        <v>0</v>
      </c>
      <c r="AB251" s="79">
        <f>SUMPRODUCT((借支明细表!$F$3:$F$10000=$B251)*(借支明细表!$D$3:$D$10000=AA$2)*借支明细表!$H$3:$H$10000)</f>
        <v>0</v>
      </c>
      <c r="AC251" s="80">
        <f>SUMIF('8月'!$C$4:$C$10000,$B251,'8月'!$L$4:$L$10000)</f>
        <v>0</v>
      </c>
      <c r="AD251" s="81">
        <f>SUMIF('9月'!$C$4:$C$10000,$B251,'9月'!$J$4:$J$10000)</f>
        <v>0</v>
      </c>
      <c r="AE251" s="79">
        <f>SUMPRODUCT((借支明细表!$F$3:$F$10000=$B251)*(借支明细表!$D$3:$D$10000=AD$2)*借支明细表!$H$3:$H$10000)</f>
        <v>0</v>
      </c>
      <c r="AF251" s="80">
        <f>SUMIF('9月'!$C$4:$C$10000,$B251,'9月'!$L$4:$L$10000)</f>
        <v>0</v>
      </c>
      <c r="AG251" s="81">
        <f>SUMIF('10月'!$C$4:$C$10000,$B251,'10月'!$J$4:$J$10000)</f>
        <v>0</v>
      </c>
      <c r="AH251" s="79">
        <f>SUMPRODUCT((借支明细表!$F$3:$F$10000=$B251)*(借支明细表!$D$3:$D$10000=AG$2)*借支明细表!$H$3:$H$10000)</f>
        <v>0</v>
      </c>
      <c r="AI251" s="80">
        <f>SUMIF('10月'!$C$4:$C$10000,$B251,'10月'!$L$4:$L$10000)</f>
        <v>0</v>
      </c>
      <c r="AJ251" s="81">
        <f>SUMIF('11月'!$C$4:$C$10000,$B251,'11月'!$J$4:$J$10000)</f>
        <v>0</v>
      </c>
      <c r="AK251" s="79">
        <f>SUMPRODUCT((借支明细表!$F$3:$F$10000=$B251)*(借支明细表!$D$3:$D$10000=AJ$2)*借支明细表!$H$3:$H$10000)</f>
        <v>0</v>
      </c>
      <c r="AL251" s="80">
        <f>SUMIF('11月'!$C$4:$C$10000,$B251,'11月'!$L$4:$L$10000)</f>
        <v>0</v>
      </c>
      <c r="AM251" s="81">
        <f>SUMIF('12月'!$C$4:$C$10000,$B251,'12月'!$J$4:$J$10000)</f>
        <v>0</v>
      </c>
      <c r="AN251" s="79">
        <f>SUMPRODUCT((借支明细表!$F$3:$F$10000=$B251)*(借支明细表!$D$3:$D$10000=AM$2)*借支明细表!$H$3:$H$10000)</f>
        <v>0</v>
      </c>
      <c r="AO251" s="80">
        <f>SUMIF('12月'!$C$4:$C$10000,$B251,'12月'!$L$4:$L$10000)</f>
        <v>0</v>
      </c>
    </row>
    <row r="252" customHeight="1" spans="1:41">
      <c r="A252" s="37"/>
      <c r="B252" s="76" t="str">
        <f>IF(员工信息表!B251="","",员工信息表!B251)</f>
        <v/>
      </c>
      <c r="C252" s="77">
        <f t="shared" si="12"/>
        <v>0</v>
      </c>
      <c r="D252" s="77">
        <f t="shared" si="13"/>
        <v>0</v>
      </c>
      <c r="E252" s="77">
        <f t="shared" si="14"/>
        <v>0</v>
      </c>
      <c r="F252" s="81">
        <f>SUMIF('1月'!$C$4:$C$10000,$B252,'1月'!$J$4:$J$10000)</f>
        <v>0</v>
      </c>
      <c r="G252" s="79">
        <f>SUMPRODUCT((借支明细表!$F$3:$F$10000=$B252)*(借支明细表!$D$3:$D$10000=F$2)*借支明细表!$H$3:$H$10000)</f>
        <v>0</v>
      </c>
      <c r="H252" s="80">
        <f>SUMIF('1月'!$C$4:$C$10000,$B252,'1月'!$L$4:$L$10000)</f>
        <v>0</v>
      </c>
      <c r="I252" s="81">
        <f>SUMIF('2月'!$C$4:$C$10000,$B252,'2月'!$J$4:$J$10000)</f>
        <v>0</v>
      </c>
      <c r="J252" s="79">
        <f>SUMPRODUCT((借支明细表!$F$3:$F$10000=$B252)*(借支明细表!$D$3:$D$10000=I$2)*借支明细表!$H$3:$H$10000)</f>
        <v>0</v>
      </c>
      <c r="K252" s="80">
        <f>SUMIF('2月'!$C$4:$C$10000,$B252,'2月'!$L$4:$L$10000)</f>
        <v>0</v>
      </c>
      <c r="L252" s="81">
        <f>SUMIF('3月'!$C$4:$C$10000,$B252,'3月'!$J$4:$J$10000)</f>
        <v>0</v>
      </c>
      <c r="M252" s="79">
        <f>SUMPRODUCT((借支明细表!$F$3:$F$10000=$B252)*(借支明细表!$D$3:$D$10000=L$2)*借支明细表!$H$3:$H$10000)</f>
        <v>0</v>
      </c>
      <c r="N252" s="80">
        <f>SUMIF('3月'!$C$4:$C$10000,$B252,'3月'!$L$4:$L$10000)</f>
        <v>0</v>
      </c>
      <c r="O252" s="81">
        <f>SUMIF('4月'!$C$4:$C$10000,$B252,'4月'!$J$4:$J$10000)</f>
        <v>0</v>
      </c>
      <c r="P252" s="79">
        <f>SUMPRODUCT((借支明细表!$F$3:$F$10000=$B252)*(借支明细表!$D$3:$D$10000=O$2)*借支明细表!$H$3:$H$10000)</f>
        <v>0</v>
      </c>
      <c r="Q252" s="80">
        <f>SUMIF('4月'!$C$4:$C$10000,$B252,'4月'!$L$4:$L$10000)</f>
        <v>0</v>
      </c>
      <c r="R252" s="81">
        <f>SUMIF('5月'!$C$4:$C$10000,$B252,'5月'!$J$4:$J$10000)</f>
        <v>0</v>
      </c>
      <c r="S252" s="79">
        <f>SUMPRODUCT((借支明细表!$F$3:$F$10000=$B252)*(借支明细表!$D$3:$D$10000=R$2)*借支明细表!$H$3:$H$10000)</f>
        <v>0</v>
      </c>
      <c r="T252" s="80">
        <f>SUMIF('5月'!$C$4:$C$10000,$B252,'5月'!$L$4:$L$10000)</f>
        <v>0</v>
      </c>
      <c r="U252" s="81">
        <f>SUMIF('6月'!$C$4:$C$10000,$B252,'6月'!$J$4:$J$10000)</f>
        <v>0</v>
      </c>
      <c r="V252" s="79">
        <f>SUMPRODUCT((借支明细表!$F$3:$F$10000=$B252)*(借支明细表!$D$3:$D$10000=U$2)*借支明细表!$H$3:$H$10000)</f>
        <v>0</v>
      </c>
      <c r="W252" s="80">
        <f>SUMIF('6月'!$C$4:$C$10000,$B252,'6月'!$L$4:$L$10000)</f>
        <v>0</v>
      </c>
      <c r="X252" s="81">
        <f>SUMIF('7月'!$C$4:$C$10000,$B252,'7月'!$J$4:$J$10000)</f>
        <v>0</v>
      </c>
      <c r="Y252" s="79">
        <f>SUMPRODUCT((借支明细表!$F$3:$F$10000=$B252)*(借支明细表!$D$3:$D$10000=X$2)*借支明细表!$H$3:$H$10000)</f>
        <v>0</v>
      </c>
      <c r="Z252" s="80">
        <f>SUMIF('7月'!$C$4:$C$10000,$B252,'7月'!$L$4:$L$10000)</f>
        <v>0</v>
      </c>
      <c r="AA252" s="81">
        <f>SUMIF('8月'!$C$4:$C$10000,$B252,'8月'!$J$4:$J$10000)</f>
        <v>0</v>
      </c>
      <c r="AB252" s="79">
        <f>SUMPRODUCT((借支明细表!$F$3:$F$10000=$B252)*(借支明细表!$D$3:$D$10000=AA$2)*借支明细表!$H$3:$H$10000)</f>
        <v>0</v>
      </c>
      <c r="AC252" s="80">
        <f>SUMIF('8月'!$C$4:$C$10000,$B252,'8月'!$L$4:$L$10000)</f>
        <v>0</v>
      </c>
      <c r="AD252" s="81">
        <f>SUMIF('9月'!$C$4:$C$10000,$B252,'9月'!$J$4:$J$10000)</f>
        <v>0</v>
      </c>
      <c r="AE252" s="79">
        <f>SUMPRODUCT((借支明细表!$F$3:$F$10000=$B252)*(借支明细表!$D$3:$D$10000=AD$2)*借支明细表!$H$3:$H$10000)</f>
        <v>0</v>
      </c>
      <c r="AF252" s="80">
        <f>SUMIF('9月'!$C$4:$C$10000,$B252,'9月'!$L$4:$L$10000)</f>
        <v>0</v>
      </c>
      <c r="AG252" s="81">
        <f>SUMIF('10月'!$C$4:$C$10000,$B252,'10月'!$J$4:$J$10000)</f>
        <v>0</v>
      </c>
      <c r="AH252" s="79">
        <f>SUMPRODUCT((借支明细表!$F$3:$F$10000=$B252)*(借支明细表!$D$3:$D$10000=AG$2)*借支明细表!$H$3:$H$10000)</f>
        <v>0</v>
      </c>
      <c r="AI252" s="80">
        <f>SUMIF('10月'!$C$4:$C$10000,$B252,'10月'!$L$4:$L$10000)</f>
        <v>0</v>
      </c>
      <c r="AJ252" s="81">
        <f>SUMIF('11月'!$C$4:$C$10000,$B252,'11月'!$J$4:$J$10000)</f>
        <v>0</v>
      </c>
      <c r="AK252" s="79">
        <f>SUMPRODUCT((借支明细表!$F$3:$F$10000=$B252)*(借支明细表!$D$3:$D$10000=AJ$2)*借支明细表!$H$3:$H$10000)</f>
        <v>0</v>
      </c>
      <c r="AL252" s="80">
        <f>SUMIF('11月'!$C$4:$C$10000,$B252,'11月'!$L$4:$L$10000)</f>
        <v>0</v>
      </c>
      <c r="AM252" s="81">
        <f>SUMIF('12月'!$C$4:$C$10000,$B252,'12月'!$J$4:$J$10000)</f>
        <v>0</v>
      </c>
      <c r="AN252" s="79">
        <f>SUMPRODUCT((借支明细表!$F$3:$F$10000=$B252)*(借支明细表!$D$3:$D$10000=AM$2)*借支明细表!$H$3:$H$10000)</f>
        <v>0</v>
      </c>
      <c r="AO252" s="80">
        <f>SUMIF('12月'!$C$4:$C$10000,$B252,'12月'!$L$4:$L$10000)</f>
        <v>0</v>
      </c>
    </row>
    <row r="253" customHeight="1" spans="1:41">
      <c r="A253" s="37"/>
      <c r="B253" s="76" t="str">
        <f>IF(员工信息表!B252="","",员工信息表!B252)</f>
        <v/>
      </c>
      <c r="C253" s="77">
        <f t="shared" si="12"/>
        <v>0</v>
      </c>
      <c r="D253" s="77">
        <f t="shared" si="13"/>
        <v>0</v>
      </c>
      <c r="E253" s="77">
        <f t="shared" si="14"/>
        <v>0</v>
      </c>
      <c r="F253" s="81">
        <f>SUMIF('1月'!$C$4:$C$10000,$B253,'1月'!$J$4:$J$10000)</f>
        <v>0</v>
      </c>
      <c r="G253" s="79">
        <f>SUMPRODUCT((借支明细表!$F$3:$F$10000=$B253)*(借支明细表!$D$3:$D$10000=F$2)*借支明细表!$H$3:$H$10000)</f>
        <v>0</v>
      </c>
      <c r="H253" s="80">
        <f>SUMIF('1月'!$C$4:$C$10000,$B253,'1月'!$L$4:$L$10000)</f>
        <v>0</v>
      </c>
      <c r="I253" s="81">
        <f>SUMIF('2月'!$C$4:$C$10000,$B253,'2月'!$J$4:$J$10000)</f>
        <v>0</v>
      </c>
      <c r="J253" s="79">
        <f>SUMPRODUCT((借支明细表!$F$3:$F$10000=$B253)*(借支明细表!$D$3:$D$10000=I$2)*借支明细表!$H$3:$H$10000)</f>
        <v>0</v>
      </c>
      <c r="K253" s="80">
        <f>SUMIF('2月'!$C$4:$C$10000,$B253,'2月'!$L$4:$L$10000)</f>
        <v>0</v>
      </c>
      <c r="L253" s="81">
        <f>SUMIF('3月'!$C$4:$C$10000,$B253,'3月'!$J$4:$J$10000)</f>
        <v>0</v>
      </c>
      <c r="M253" s="79">
        <f>SUMPRODUCT((借支明细表!$F$3:$F$10000=$B253)*(借支明细表!$D$3:$D$10000=L$2)*借支明细表!$H$3:$H$10000)</f>
        <v>0</v>
      </c>
      <c r="N253" s="80">
        <f>SUMIF('3月'!$C$4:$C$10000,$B253,'3月'!$L$4:$L$10000)</f>
        <v>0</v>
      </c>
      <c r="O253" s="81">
        <f>SUMIF('4月'!$C$4:$C$10000,$B253,'4月'!$J$4:$J$10000)</f>
        <v>0</v>
      </c>
      <c r="P253" s="79">
        <f>SUMPRODUCT((借支明细表!$F$3:$F$10000=$B253)*(借支明细表!$D$3:$D$10000=O$2)*借支明细表!$H$3:$H$10000)</f>
        <v>0</v>
      </c>
      <c r="Q253" s="80">
        <f>SUMIF('4月'!$C$4:$C$10000,$B253,'4月'!$L$4:$L$10000)</f>
        <v>0</v>
      </c>
      <c r="R253" s="81">
        <f>SUMIF('5月'!$C$4:$C$10000,$B253,'5月'!$J$4:$J$10000)</f>
        <v>0</v>
      </c>
      <c r="S253" s="79">
        <f>SUMPRODUCT((借支明细表!$F$3:$F$10000=$B253)*(借支明细表!$D$3:$D$10000=R$2)*借支明细表!$H$3:$H$10000)</f>
        <v>0</v>
      </c>
      <c r="T253" s="80">
        <f>SUMIF('5月'!$C$4:$C$10000,$B253,'5月'!$L$4:$L$10000)</f>
        <v>0</v>
      </c>
      <c r="U253" s="81">
        <f>SUMIF('6月'!$C$4:$C$10000,$B253,'6月'!$J$4:$J$10000)</f>
        <v>0</v>
      </c>
      <c r="V253" s="79">
        <f>SUMPRODUCT((借支明细表!$F$3:$F$10000=$B253)*(借支明细表!$D$3:$D$10000=U$2)*借支明细表!$H$3:$H$10000)</f>
        <v>0</v>
      </c>
      <c r="W253" s="80">
        <f>SUMIF('6月'!$C$4:$C$10000,$B253,'6月'!$L$4:$L$10000)</f>
        <v>0</v>
      </c>
      <c r="X253" s="81">
        <f>SUMIF('7月'!$C$4:$C$10000,$B253,'7月'!$J$4:$J$10000)</f>
        <v>0</v>
      </c>
      <c r="Y253" s="79">
        <f>SUMPRODUCT((借支明细表!$F$3:$F$10000=$B253)*(借支明细表!$D$3:$D$10000=X$2)*借支明细表!$H$3:$H$10000)</f>
        <v>0</v>
      </c>
      <c r="Z253" s="80">
        <f>SUMIF('7月'!$C$4:$C$10000,$B253,'7月'!$L$4:$L$10000)</f>
        <v>0</v>
      </c>
      <c r="AA253" s="81">
        <f>SUMIF('8月'!$C$4:$C$10000,$B253,'8月'!$J$4:$J$10000)</f>
        <v>0</v>
      </c>
      <c r="AB253" s="79">
        <f>SUMPRODUCT((借支明细表!$F$3:$F$10000=$B253)*(借支明细表!$D$3:$D$10000=AA$2)*借支明细表!$H$3:$H$10000)</f>
        <v>0</v>
      </c>
      <c r="AC253" s="80">
        <f>SUMIF('8月'!$C$4:$C$10000,$B253,'8月'!$L$4:$L$10000)</f>
        <v>0</v>
      </c>
      <c r="AD253" s="81">
        <f>SUMIF('9月'!$C$4:$C$10000,$B253,'9月'!$J$4:$J$10000)</f>
        <v>0</v>
      </c>
      <c r="AE253" s="79">
        <f>SUMPRODUCT((借支明细表!$F$3:$F$10000=$B253)*(借支明细表!$D$3:$D$10000=AD$2)*借支明细表!$H$3:$H$10000)</f>
        <v>0</v>
      </c>
      <c r="AF253" s="80">
        <f>SUMIF('9月'!$C$4:$C$10000,$B253,'9月'!$L$4:$L$10000)</f>
        <v>0</v>
      </c>
      <c r="AG253" s="81">
        <f>SUMIF('10月'!$C$4:$C$10000,$B253,'10月'!$J$4:$J$10000)</f>
        <v>0</v>
      </c>
      <c r="AH253" s="79">
        <f>SUMPRODUCT((借支明细表!$F$3:$F$10000=$B253)*(借支明细表!$D$3:$D$10000=AG$2)*借支明细表!$H$3:$H$10000)</f>
        <v>0</v>
      </c>
      <c r="AI253" s="80">
        <f>SUMIF('10月'!$C$4:$C$10000,$B253,'10月'!$L$4:$L$10000)</f>
        <v>0</v>
      </c>
      <c r="AJ253" s="81">
        <f>SUMIF('11月'!$C$4:$C$10000,$B253,'11月'!$J$4:$J$10000)</f>
        <v>0</v>
      </c>
      <c r="AK253" s="79">
        <f>SUMPRODUCT((借支明细表!$F$3:$F$10000=$B253)*(借支明细表!$D$3:$D$10000=AJ$2)*借支明细表!$H$3:$H$10000)</f>
        <v>0</v>
      </c>
      <c r="AL253" s="80">
        <f>SUMIF('11月'!$C$4:$C$10000,$B253,'11月'!$L$4:$L$10000)</f>
        <v>0</v>
      </c>
      <c r="AM253" s="81">
        <f>SUMIF('12月'!$C$4:$C$10000,$B253,'12月'!$J$4:$J$10000)</f>
        <v>0</v>
      </c>
      <c r="AN253" s="79">
        <f>SUMPRODUCT((借支明细表!$F$3:$F$10000=$B253)*(借支明细表!$D$3:$D$10000=AM$2)*借支明细表!$H$3:$H$10000)</f>
        <v>0</v>
      </c>
      <c r="AO253" s="80">
        <f>SUMIF('12月'!$C$4:$C$10000,$B253,'12月'!$L$4:$L$10000)</f>
        <v>0</v>
      </c>
    </row>
    <row r="254" customHeight="1" spans="1:41">
      <c r="A254" s="37"/>
      <c r="B254" s="76" t="str">
        <f>IF(员工信息表!B253="","",员工信息表!B253)</f>
        <v/>
      </c>
      <c r="C254" s="77">
        <f t="shared" si="12"/>
        <v>0</v>
      </c>
      <c r="D254" s="77">
        <f t="shared" si="13"/>
        <v>0</v>
      </c>
      <c r="E254" s="77">
        <f t="shared" si="14"/>
        <v>0</v>
      </c>
      <c r="F254" s="81">
        <f>SUMIF('1月'!$C$4:$C$10000,$B254,'1月'!$J$4:$J$10000)</f>
        <v>0</v>
      </c>
      <c r="G254" s="79">
        <f>SUMPRODUCT((借支明细表!$F$3:$F$10000=$B254)*(借支明细表!$D$3:$D$10000=F$2)*借支明细表!$H$3:$H$10000)</f>
        <v>0</v>
      </c>
      <c r="H254" s="80">
        <f>SUMIF('1月'!$C$4:$C$10000,$B254,'1月'!$L$4:$L$10000)</f>
        <v>0</v>
      </c>
      <c r="I254" s="81">
        <f>SUMIF('2月'!$C$4:$C$10000,$B254,'2月'!$J$4:$J$10000)</f>
        <v>0</v>
      </c>
      <c r="J254" s="79">
        <f>SUMPRODUCT((借支明细表!$F$3:$F$10000=$B254)*(借支明细表!$D$3:$D$10000=I$2)*借支明细表!$H$3:$H$10000)</f>
        <v>0</v>
      </c>
      <c r="K254" s="80">
        <f>SUMIF('2月'!$C$4:$C$10000,$B254,'2月'!$L$4:$L$10000)</f>
        <v>0</v>
      </c>
      <c r="L254" s="81">
        <f>SUMIF('3月'!$C$4:$C$10000,$B254,'3月'!$J$4:$J$10000)</f>
        <v>0</v>
      </c>
      <c r="M254" s="79">
        <f>SUMPRODUCT((借支明细表!$F$3:$F$10000=$B254)*(借支明细表!$D$3:$D$10000=L$2)*借支明细表!$H$3:$H$10000)</f>
        <v>0</v>
      </c>
      <c r="N254" s="80">
        <f>SUMIF('3月'!$C$4:$C$10000,$B254,'3月'!$L$4:$L$10000)</f>
        <v>0</v>
      </c>
      <c r="O254" s="81">
        <f>SUMIF('4月'!$C$4:$C$10000,$B254,'4月'!$J$4:$J$10000)</f>
        <v>0</v>
      </c>
      <c r="P254" s="79">
        <f>SUMPRODUCT((借支明细表!$F$3:$F$10000=$B254)*(借支明细表!$D$3:$D$10000=O$2)*借支明细表!$H$3:$H$10000)</f>
        <v>0</v>
      </c>
      <c r="Q254" s="80">
        <f>SUMIF('4月'!$C$4:$C$10000,$B254,'4月'!$L$4:$L$10000)</f>
        <v>0</v>
      </c>
      <c r="R254" s="81">
        <f>SUMIF('5月'!$C$4:$C$10000,$B254,'5月'!$J$4:$J$10000)</f>
        <v>0</v>
      </c>
      <c r="S254" s="79">
        <f>SUMPRODUCT((借支明细表!$F$3:$F$10000=$B254)*(借支明细表!$D$3:$D$10000=R$2)*借支明细表!$H$3:$H$10000)</f>
        <v>0</v>
      </c>
      <c r="T254" s="80">
        <f>SUMIF('5月'!$C$4:$C$10000,$B254,'5月'!$L$4:$L$10000)</f>
        <v>0</v>
      </c>
      <c r="U254" s="81">
        <f>SUMIF('6月'!$C$4:$C$10000,$B254,'6月'!$J$4:$J$10000)</f>
        <v>0</v>
      </c>
      <c r="V254" s="79">
        <f>SUMPRODUCT((借支明细表!$F$3:$F$10000=$B254)*(借支明细表!$D$3:$D$10000=U$2)*借支明细表!$H$3:$H$10000)</f>
        <v>0</v>
      </c>
      <c r="W254" s="80">
        <f>SUMIF('6月'!$C$4:$C$10000,$B254,'6月'!$L$4:$L$10000)</f>
        <v>0</v>
      </c>
      <c r="X254" s="81">
        <f>SUMIF('7月'!$C$4:$C$10000,$B254,'7月'!$J$4:$J$10000)</f>
        <v>0</v>
      </c>
      <c r="Y254" s="79">
        <f>SUMPRODUCT((借支明细表!$F$3:$F$10000=$B254)*(借支明细表!$D$3:$D$10000=X$2)*借支明细表!$H$3:$H$10000)</f>
        <v>0</v>
      </c>
      <c r="Z254" s="80">
        <f>SUMIF('7月'!$C$4:$C$10000,$B254,'7月'!$L$4:$L$10000)</f>
        <v>0</v>
      </c>
      <c r="AA254" s="81">
        <f>SUMIF('8月'!$C$4:$C$10000,$B254,'8月'!$J$4:$J$10000)</f>
        <v>0</v>
      </c>
      <c r="AB254" s="79">
        <f>SUMPRODUCT((借支明细表!$F$3:$F$10000=$B254)*(借支明细表!$D$3:$D$10000=AA$2)*借支明细表!$H$3:$H$10000)</f>
        <v>0</v>
      </c>
      <c r="AC254" s="80">
        <f>SUMIF('8月'!$C$4:$C$10000,$B254,'8月'!$L$4:$L$10000)</f>
        <v>0</v>
      </c>
      <c r="AD254" s="81">
        <f>SUMIF('9月'!$C$4:$C$10000,$B254,'9月'!$J$4:$J$10000)</f>
        <v>0</v>
      </c>
      <c r="AE254" s="79">
        <f>SUMPRODUCT((借支明细表!$F$3:$F$10000=$B254)*(借支明细表!$D$3:$D$10000=AD$2)*借支明细表!$H$3:$H$10000)</f>
        <v>0</v>
      </c>
      <c r="AF254" s="80">
        <f>SUMIF('9月'!$C$4:$C$10000,$B254,'9月'!$L$4:$L$10000)</f>
        <v>0</v>
      </c>
      <c r="AG254" s="81">
        <f>SUMIF('10月'!$C$4:$C$10000,$B254,'10月'!$J$4:$J$10000)</f>
        <v>0</v>
      </c>
      <c r="AH254" s="79">
        <f>SUMPRODUCT((借支明细表!$F$3:$F$10000=$B254)*(借支明细表!$D$3:$D$10000=AG$2)*借支明细表!$H$3:$H$10000)</f>
        <v>0</v>
      </c>
      <c r="AI254" s="80">
        <f>SUMIF('10月'!$C$4:$C$10000,$B254,'10月'!$L$4:$L$10000)</f>
        <v>0</v>
      </c>
      <c r="AJ254" s="81">
        <f>SUMIF('11月'!$C$4:$C$10000,$B254,'11月'!$J$4:$J$10000)</f>
        <v>0</v>
      </c>
      <c r="AK254" s="79">
        <f>SUMPRODUCT((借支明细表!$F$3:$F$10000=$B254)*(借支明细表!$D$3:$D$10000=AJ$2)*借支明细表!$H$3:$H$10000)</f>
        <v>0</v>
      </c>
      <c r="AL254" s="80">
        <f>SUMIF('11月'!$C$4:$C$10000,$B254,'11月'!$L$4:$L$10000)</f>
        <v>0</v>
      </c>
      <c r="AM254" s="81">
        <f>SUMIF('12月'!$C$4:$C$10000,$B254,'12月'!$J$4:$J$10000)</f>
        <v>0</v>
      </c>
      <c r="AN254" s="79">
        <f>SUMPRODUCT((借支明细表!$F$3:$F$10000=$B254)*(借支明细表!$D$3:$D$10000=AM$2)*借支明细表!$H$3:$H$10000)</f>
        <v>0</v>
      </c>
      <c r="AO254" s="80">
        <f>SUMIF('12月'!$C$4:$C$10000,$B254,'12月'!$L$4:$L$10000)</f>
        <v>0</v>
      </c>
    </row>
    <row r="255" customHeight="1" spans="1:41">
      <c r="A255" s="37"/>
      <c r="B255" s="76" t="str">
        <f>IF(员工信息表!B254="","",员工信息表!B254)</f>
        <v/>
      </c>
      <c r="C255" s="77">
        <f t="shared" si="12"/>
        <v>0</v>
      </c>
      <c r="D255" s="77">
        <f t="shared" si="13"/>
        <v>0</v>
      </c>
      <c r="E255" s="77">
        <f t="shared" si="14"/>
        <v>0</v>
      </c>
      <c r="F255" s="81">
        <f>SUMIF('1月'!$C$4:$C$10000,$B255,'1月'!$J$4:$J$10000)</f>
        <v>0</v>
      </c>
      <c r="G255" s="79">
        <f>SUMPRODUCT((借支明细表!$F$3:$F$10000=$B255)*(借支明细表!$D$3:$D$10000=F$2)*借支明细表!$H$3:$H$10000)</f>
        <v>0</v>
      </c>
      <c r="H255" s="80">
        <f>SUMIF('1月'!$C$4:$C$10000,$B255,'1月'!$L$4:$L$10000)</f>
        <v>0</v>
      </c>
      <c r="I255" s="81">
        <f>SUMIF('2月'!$C$4:$C$10000,$B255,'2月'!$J$4:$J$10000)</f>
        <v>0</v>
      </c>
      <c r="J255" s="79">
        <f>SUMPRODUCT((借支明细表!$F$3:$F$10000=$B255)*(借支明细表!$D$3:$D$10000=I$2)*借支明细表!$H$3:$H$10000)</f>
        <v>0</v>
      </c>
      <c r="K255" s="80">
        <f>SUMIF('2月'!$C$4:$C$10000,$B255,'2月'!$L$4:$L$10000)</f>
        <v>0</v>
      </c>
      <c r="L255" s="81">
        <f>SUMIF('3月'!$C$4:$C$10000,$B255,'3月'!$J$4:$J$10000)</f>
        <v>0</v>
      </c>
      <c r="M255" s="79">
        <f>SUMPRODUCT((借支明细表!$F$3:$F$10000=$B255)*(借支明细表!$D$3:$D$10000=L$2)*借支明细表!$H$3:$H$10000)</f>
        <v>0</v>
      </c>
      <c r="N255" s="80">
        <f>SUMIF('3月'!$C$4:$C$10000,$B255,'3月'!$L$4:$L$10000)</f>
        <v>0</v>
      </c>
      <c r="O255" s="81">
        <f>SUMIF('4月'!$C$4:$C$10000,$B255,'4月'!$J$4:$J$10000)</f>
        <v>0</v>
      </c>
      <c r="P255" s="79">
        <f>SUMPRODUCT((借支明细表!$F$3:$F$10000=$B255)*(借支明细表!$D$3:$D$10000=O$2)*借支明细表!$H$3:$H$10000)</f>
        <v>0</v>
      </c>
      <c r="Q255" s="80">
        <f>SUMIF('4月'!$C$4:$C$10000,$B255,'4月'!$L$4:$L$10000)</f>
        <v>0</v>
      </c>
      <c r="R255" s="81">
        <f>SUMIF('5月'!$C$4:$C$10000,$B255,'5月'!$J$4:$J$10000)</f>
        <v>0</v>
      </c>
      <c r="S255" s="79">
        <f>SUMPRODUCT((借支明细表!$F$3:$F$10000=$B255)*(借支明细表!$D$3:$D$10000=R$2)*借支明细表!$H$3:$H$10000)</f>
        <v>0</v>
      </c>
      <c r="T255" s="80">
        <f>SUMIF('5月'!$C$4:$C$10000,$B255,'5月'!$L$4:$L$10000)</f>
        <v>0</v>
      </c>
      <c r="U255" s="81">
        <f>SUMIF('6月'!$C$4:$C$10000,$B255,'6月'!$J$4:$J$10000)</f>
        <v>0</v>
      </c>
      <c r="V255" s="79">
        <f>SUMPRODUCT((借支明细表!$F$3:$F$10000=$B255)*(借支明细表!$D$3:$D$10000=U$2)*借支明细表!$H$3:$H$10000)</f>
        <v>0</v>
      </c>
      <c r="W255" s="80">
        <f>SUMIF('6月'!$C$4:$C$10000,$B255,'6月'!$L$4:$L$10000)</f>
        <v>0</v>
      </c>
      <c r="X255" s="81">
        <f>SUMIF('7月'!$C$4:$C$10000,$B255,'7月'!$J$4:$J$10000)</f>
        <v>0</v>
      </c>
      <c r="Y255" s="79">
        <f>SUMPRODUCT((借支明细表!$F$3:$F$10000=$B255)*(借支明细表!$D$3:$D$10000=X$2)*借支明细表!$H$3:$H$10000)</f>
        <v>0</v>
      </c>
      <c r="Z255" s="80">
        <f>SUMIF('7月'!$C$4:$C$10000,$B255,'7月'!$L$4:$L$10000)</f>
        <v>0</v>
      </c>
      <c r="AA255" s="81">
        <f>SUMIF('8月'!$C$4:$C$10000,$B255,'8月'!$J$4:$J$10000)</f>
        <v>0</v>
      </c>
      <c r="AB255" s="79">
        <f>SUMPRODUCT((借支明细表!$F$3:$F$10000=$B255)*(借支明细表!$D$3:$D$10000=AA$2)*借支明细表!$H$3:$H$10000)</f>
        <v>0</v>
      </c>
      <c r="AC255" s="80">
        <f>SUMIF('8月'!$C$4:$C$10000,$B255,'8月'!$L$4:$L$10000)</f>
        <v>0</v>
      </c>
      <c r="AD255" s="81">
        <f>SUMIF('9月'!$C$4:$C$10000,$B255,'9月'!$J$4:$J$10000)</f>
        <v>0</v>
      </c>
      <c r="AE255" s="79">
        <f>SUMPRODUCT((借支明细表!$F$3:$F$10000=$B255)*(借支明细表!$D$3:$D$10000=AD$2)*借支明细表!$H$3:$H$10000)</f>
        <v>0</v>
      </c>
      <c r="AF255" s="80">
        <f>SUMIF('9月'!$C$4:$C$10000,$B255,'9月'!$L$4:$L$10000)</f>
        <v>0</v>
      </c>
      <c r="AG255" s="81">
        <f>SUMIF('10月'!$C$4:$C$10000,$B255,'10月'!$J$4:$J$10000)</f>
        <v>0</v>
      </c>
      <c r="AH255" s="79">
        <f>SUMPRODUCT((借支明细表!$F$3:$F$10000=$B255)*(借支明细表!$D$3:$D$10000=AG$2)*借支明细表!$H$3:$H$10000)</f>
        <v>0</v>
      </c>
      <c r="AI255" s="80">
        <f>SUMIF('10月'!$C$4:$C$10000,$B255,'10月'!$L$4:$L$10000)</f>
        <v>0</v>
      </c>
      <c r="AJ255" s="81">
        <f>SUMIF('11月'!$C$4:$C$10000,$B255,'11月'!$J$4:$J$10000)</f>
        <v>0</v>
      </c>
      <c r="AK255" s="79">
        <f>SUMPRODUCT((借支明细表!$F$3:$F$10000=$B255)*(借支明细表!$D$3:$D$10000=AJ$2)*借支明细表!$H$3:$H$10000)</f>
        <v>0</v>
      </c>
      <c r="AL255" s="80">
        <f>SUMIF('11月'!$C$4:$C$10000,$B255,'11月'!$L$4:$L$10000)</f>
        <v>0</v>
      </c>
      <c r="AM255" s="81">
        <f>SUMIF('12月'!$C$4:$C$10000,$B255,'12月'!$J$4:$J$10000)</f>
        <v>0</v>
      </c>
      <c r="AN255" s="79">
        <f>SUMPRODUCT((借支明细表!$F$3:$F$10000=$B255)*(借支明细表!$D$3:$D$10000=AM$2)*借支明细表!$H$3:$H$10000)</f>
        <v>0</v>
      </c>
      <c r="AO255" s="80">
        <f>SUMIF('12月'!$C$4:$C$10000,$B255,'12月'!$L$4:$L$10000)</f>
        <v>0</v>
      </c>
    </row>
    <row r="256" customHeight="1" spans="1:41">
      <c r="A256" s="37"/>
      <c r="B256" s="76" t="str">
        <f>IF(员工信息表!B255="","",员工信息表!B255)</f>
        <v/>
      </c>
      <c r="C256" s="77">
        <f t="shared" si="12"/>
        <v>0</v>
      </c>
      <c r="D256" s="77">
        <f t="shared" si="13"/>
        <v>0</v>
      </c>
      <c r="E256" s="77">
        <f t="shared" si="14"/>
        <v>0</v>
      </c>
      <c r="F256" s="81">
        <f>SUMIF('1月'!$C$4:$C$10000,$B256,'1月'!$J$4:$J$10000)</f>
        <v>0</v>
      </c>
      <c r="G256" s="79">
        <f>SUMPRODUCT((借支明细表!$F$3:$F$10000=$B256)*(借支明细表!$D$3:$D$10000=F$2)*借支明细表!$H$3:$H$10000)</f>
        <v>0</v>
      </c>
      <c r="H256" s="80">
        <f>SUMIF('1月'!$C$4:$C$10000,$B256,'1月'!$L$4:$L$10000)</f>
        <v>0</v>
      </c>
      <c r="I256" s="81">
        <f>SUMIF('2月'!$C$4:$C$10000,$B256,'2月'!$J$4:$J$10000)</f>
        <v>0</v>
      </c>
      <c r="J256" s="79">
        <f>SUMPRODUCT((借支明细表!$F$3:$F$10000=$B256)*(借支明细表!$D$3:$D$10000=I$2)*借支明细表!$H$3:$H$10000)</f>
        <v>0</v>
      </c>
      <c r="K256" s="80">
        <f>SUMIF('2月'!$C$4:$C$10000,$B256,'2月'!$L$4:$L$10000)</f>
        <v>0</v>
      </c>
      <c r="L256" s="81">
        <f>SUMIF('3月'!$C$4:$C$10000,$B256,'3月'!$J$4:$J$10000)</f>
        <v>0</v>
      </c>
      <c r="M256" s="79">
        <f>SUMPRODUCT((借支明细表!$F$3:$F$10000=$B256)*(借支明细表!$D$3:$D$10000=L$2)*借支明细表!$H$3:$H$10000)</f>
        <v>0</v>
      </c>
      <c r="N256" s="80">
        <f>SUMIF('3月'!$C$4:$C$10000,$B256,'3月'!$L$4:$L$10000)</f>
        <v>0</v>
      </c>
      <c r="O256" s="81">
        <f>SUMIF('4月'!$C$4:$C$10000,$B256,'4月'!$J$4:$J$10000)</f>
        <v>0</v>
      </c>
      <c r="P256" s="79">
        <f>SUMPRODUCT((借支明细表!$F$3:$F$10000=$B256)*(借支明细表!$D$3:$D$10000=O$2)*借支明细表!$H$3:$H$10000)</f>
        <v>0</v>
      </c>
      <c r="Q256" s="80">
        <f>SUMIF('4月'!$C$4:$C$10000,$B256,'4月'!$L$4:$L$10000)</f>
        <v>0</v>
      </c>
      <c r="R256" s="81">
        <f>SUMIF('5月'!$C$4:$C$10000,$B256,'5月'!$J$4:$J$10000)</f>
        <v>0</v>
      </c>
      <c r="S256" s="79">
        <f>SUMPRODUCT((借支明细表!$F$3:$F$10000=$B256)*(借支明细表!$D$3:$D$10000=R$2)*借支明细表!$H$3:$H$10000)</f>
        <v>0</v>
      </c>
      <c r="T256" s="80">
        <f>SUMIF('5月'!$C$4:$C$10000,$B256,'5月'!$L$4:$L$10000)</f>
        <v>0</v>
      </c>
      <c r="U256" s="81">
        <f>SUMIF('6月'!$C$4:$C$10000,$B256,'6月'!$J$4:$J$10000)</f>
        <v>0</v>
      </c>
      <c r="V256" s="79">
        <f>SUMPRODUCT((借支明细表!$F$3:$F$10000=$B256)*(借支明细表!$D$3:$D$10000=U$2)*借支明细表!$H$3:$H$10000)</f>
        <v>0</v>
      </c>
      <c r="W256" s="80">
        <f>SUMIF('6月'!$C$4:$C$10000,$B256,'6月'!$L$4:$L$10000)</f>
        <v>0</v>
      </c>
      <c r="X256" s="81">
        <f>SUMIF('7月'!$C$4:$C$10000,$B256,'7月'!$J$4:$J$10000)</f>
        <v>0</v>
      </c>
      <c r="Y256" s="79">
        <f>SUMPRODUCT((借支明细表!$F$3:$F$10000=$B256)*(借支明细表!$D$3:$D$10000=X$2)*借支明细表!$H$3:$H$10000)</f>
        <v>0</v>
      </c>
      <c r="Z256" s="80">
        <f>SUMIF('7月'!$C$4:$C$10000,$B256,'7月'!$L$4:$L$10000)</f>
        <v>0</v>
      </c>
      <c r="AA256" s="81">
        <f>SUMIF('8月'!$C$4:$C$10000,$B256,'8月'!$J$4:$J$10000)</f>
        <v>0</v>
      </c>
      <c r="AB256" s="79">
        <f>SUMPRODUCT((借支明细表!$F$3:$F$10000=$B256)*(借支明细表!$D$3:$D$10000=AA$2)*借支明细表!$H$3:$H$10000)</f>
        <v>0</v>
      </c>
      <c r="AC256" s="80">
        <f>SUMIF('8月'!$C$4:$C$10000,$B256,'8月'!$L$4:$L$10000)</f>
        <v>0</v>
      </c>
      <c r="AD256" s="81">
        <f>SUMIF('9月'!$C$4:$C$10000,$B256,'9月'!$J$4:$J$10000)</f>
        <v>0</v>
      </c>
      <c r="AE256" s="79">
        <f>SUMPRODUCT((借支明细表!$F$3:$F$10000=$B256)*(借支明细表!$D$3:$D$10000=AD$2)*借支明细表!$H$3:$H$10000)</f>
        <v>0</v>
      </c>
      <c r="AF256" s="80">
        <f>SUMIF('9月'!$C$4:$C$10000,$B256,'9月'!$L$4:$L$10000)</f>
        <v>0</v>
      </c>
      <c r="AG256" s="81">
        <f>SUMIF('10月'!$C$4:$C$10000,$B256,'10月'!$J$4:$J$10000)</f>
        <v>0</v>
      </c>
      <c r="AH256" s="79">
        <f>SUMPRODUCT((借支明细表!$F$3:$F$10000=$B256)*(借支明细表!$D$3:$D$10000=AG$2)*借支明细表!$H$3:$H$10000)</f>
        <v>0</v>
      </c>
      <c r="AI256" s="80">
        <f>SUMIF('10月'!$C$4:$C$10000,$B256,'10月'!$L$4:$L$10000)</f>
        <v>0</v>
      </c>
      <c r="AJ256" s="81">
        <f>SUMIF('11月'!$C$4:$C$10000,$B256,'11月'!$J$4:$J$10000)</f>
        <v>0</v>
      </c>
      <c r="AK256" s="79">
        <f>SUMPRODUCT((借支明细表!$F$3:$F$10000=$B256)*(借支明细表!$D$3:$D$10000=AJ$2)*借支明细表!$H$3:$H$10000)</f>
        <v>0</v>
      </c>
      <c r="AL256" s="80">
        <f>SUMIF('11月'!$C$4:$C$10000,$B256,'11月'!$L$4:$L$10000)</f>
        <v>0</v>
      </c>
      <c r="AM256" s="81">
        <f>SUMIF('12月'!$C$4:$C$10000,$B256,'12月'!$J$4:$J$10000)</f>
        <v>0</v>
      </c>
      <c r="AN256" s="79">
        <f>SUMPRODUCT((借支明细表!$F$3:$F$10000=$B256)*(借支明细表!$D$3:$D$10000=AM$2)*借支明细表!$H$3:$H$10000)</f>
        <v>0</v>
      </c>
      <c r="AO256" s="80">
        <f>SUMIF('12月'!$C$4:$C$10000,$B256,'12月'!$L$4:$L$10000)</f>
        <v>0</v>
      </c>
    </row>
    <row r="257" customHeight="1" spans="1:41">
      <c r="A257" s="37"/>
      <c r="B257" s="76" t="str">
        <f>IF(员工信息表!B256="","",员工信息表!B256)</f>
        <v/>
      </c>
      <c r="C257" s="77">
        <f t="shared" si="12"/>
        <v>0</v>
      </c>
      <c r="D257" s="77">
        <f t="shared" si="13"/>
        <v>0</v>
      </c>
      <c r="E257" s="77">
        <f t="shared" si="14"/>
        <v>0</v>
      </c>
      <c r="F257" s="81">
        <f>SUMIF('1月'!$C$4:$C$10000,$B257,'1月'!$J$4:$J$10000)</f>
        <v>0</v>
      </c>
      <c r="G257" s="79">
        <f>SUMPRODUCT((借支明细表!$F$3:$F$10000=$B257)*(借支明细表!$D$3:$D$10000=F$2)*借支明细表!$H$3:$H$10000)</f>
        <v>0</v>
      </c>
      <c r="H257" s="80">
        <f>SUMIF('1月'!$C$4:$C$10000,$B257,'1月'!$L$4:$L$10000)</f>
        <v>0</v>
      </c>
      <c r="I257" s="81">
        <f>SUMIF('2月'!$C$4:$C$10000,$B257,'2月'!$J$4:$J$10000)</f>
        <v>0</v>
      </c>
      <c r="J257" s="79">
        <f>SUMPRODUCT((借支明细表!$F$3:$F$10000=$B257)*(借支明细表!$D$3:$D$10000=I$2)*借支明细表!$H$3:$H$10000)</f>
        <v>0</v>
      </c>
      <c r="K257" s="80">
        <f>SUMIF('2月'!$C$4:$C$10000,$B257,'2月'!$L$4:$L$10000)</f>
        <v>0</v>
      </c>
      <c r="L257" s="81">
        <f>SUMIF('3月'!$C$4:$C$10000,$B257,'3月'!$J$4:$J$10000)</f>
        <v>0</v>
      </c>
      <c r="M257" s="79">
        <f>SUMPRODUCT((借支明细表!$F$3:$F$10000=$B257)*(借支明细表!$D$3:$D$10000=L$2)*借支明细表!$H$3:$H$10000)</f>
        <v>0</v>
      </c>
      <c r="N257" s="80">
        <f>SUMIF('3月'!$C$4:$C$10000,$B257,'3月'!$L$4:$L$10000)</f>
        <v>0</v>
      </c>
      <c r="O257" s="81">
        <f>SUMIF('4月'!$C$4:$C$10000,$B257,'4月'!$J$4:$J$10000)</f>
        <v>0</v>
      </c>
      <c r="P257" s="79">
        <f>SUMPRODUCT((借支明细表!$F$3:$F$10000=$B257)*(借支明细表!$D$3:$D$10000=O$2)*借支明细表!$H$3:$H$10000)</f>
        <v>0</v>
      </c>
      <c r="Q257" s="80">
        <f>SUMIF('4月'!$C$4:$C$10000,$B257,'4月'!$L$4:$L$10000)</f>
        <v>0</v>
      </c>
      <c r="R257" s="81">
        <f>SUMIF('5月'!$C$4:$C$10000,$B257,'5月'!$J$4:$J$10000)</f>
        <v>0</v>
      </c>
      <c r="S257" s="79">
        <f>SUMPRODUCT((借支明细表!$F$3:$F$10000=$B257)*(借支明细表!$D$3:$D$10000=R$2)*借支明细表!$H$3:$H$10000)</f>
        <v>0</v>
      </c>
      <c r="T257" s="80">
        <f>SUMIF('5月'!$C$4:$C$10000,$B257,'5月'!$L$4:$L$10000)</f>
        <v>0</v>
      </c>
      <c r="U257" s="81">
        <f>SUMIF('6月'!$C$4:$C$10000,$B257,'6月'!$J$4:$J$10000)</f>
        <v>0</v>
      </c>
      <c r="V257" s="79">
        <f>SUMPRODUCT((借支明细表!$F$3:$F$10000=$B257)*(借支明细表!$D$3:$D$10000=U$2)*借支明细表!$H$3:$H$10000)</f>
        <v>0</v>
      </c>
      <c r="W257" s="80">
        <f>SUMIF('6月'!$C$4:$C$10000,$B257,'6月'!$L$4:$L$10000)</f>
        <v>0</v>
      </c>
      <c r="X257" s="81">
        <f>SUMIF('7月'!$C$4:$C$10000,$B257,'7月'!$J$4:$J$10000)</f>
        <v>0</v>
      </c>
      <c r="Y257" s="79">
        <f>SUMPRODUCT((借支明细表!$F$3:$F$10000=$B257)*(借支明细表!$D$3:$D$10000=X$2)*借支明细表!$H$3:$H$10000)</f>
        <v>0</v>
      </c>
      <c r="Z257" s="80">
        <f>SUMIF('7月'!$C$4:$C$10000,$B257,'7月'!$L$4:$L$10000)</f>
        <v>0</v>
      </c>
      <c r="AA257" s="81">
        <f>SUMIF('8月'!$C$4:$C$10000,$B257,'8月'!$J$4:$J$10000)</f>
        <v>0</v>
      </c>
      <c r="AB257" s="79">
        <f>SUMPRODUCT((借支明细表!$F$3:$F$10000=$B257)*(借支明细表!$D$3:$D$10000=AA$2)*借支明细表!$H$3:$H$10000)</f>
        <v>0</v>
      </c>
      <c r="AC257" s="80">
        <f>SUMIF('8月'!$C$4:$C$10000,$B257,'8月'!$L$4:$L$10000)</f>
        <v>0</v>
      </c>
      <c r="AD257" s="81">
        <f>SUMIF('9月'!$C$4:$C$10000,$B257,'9月'!$J$4:$J$10000)</f>
        <v>0</v>
      </c>
      <c r="AE257" s="79">
        <f>SUMPRODUCT((借支明细表!$F$3:$F$10000=$B257)*(借支明细表!$D$3:$D$10000=AD$2)*借支明细表!$H$3:$H$10000)</f>
        <v>0</v>
      </c>
      <c r="AF257" s="80">
        <f>SUMIF('9月'!$C$4:$C$10000,$B257,'9月'!$L$4:$L$10000)</f>
        <v>0</v>
      </c>
      <c r="AG257" s="81">
        <f>SUMIF('10月'!$C$4:$C$10000,$B257,'10月'!$J$4:$J$10000)</f>
        <v>0</v>
      </c>
      <c r="AH257" s="79">
        <f>SUMPRODUCT((借支明细表!$F$3:$F$10000=$B257)*(借支明细表!$D$3:$D$10000=AG$2)*借支明细表!$H$3:$H$10000)</f>
        <v>0</v>
      </c>
      <c r="AI257" s="80">
        <f>SUMIF('10月'!$C$4:$C$10000,$B257,'10月'!$L$4:$L$10000)</f>
        <v>0</v>
      </c>
      <c r="AJ257" s="81">
        <f>SUMIF('11月'!$C$4:$C$10000,$B257,'11月'!$J$4:$J$10000)</f>
        <v>0</v>
      </c>
      <c r="AK257" s="79">
        <f>SUMPRODUCT((借支明细表!$F$3:$F$10000=$B257)*(借支明细表!$D$3:$D$10000=AJ$2)*借支明细表!$H$3:$H$10000)</f>
        <v>0</v>
      </c>
      <c r="AL257" s="80">
        <f>SUMIF('11月'!$C$4:$C$10000,$B257,'11月'!$L$4:$L$10000)</f>
        <v>0</v>
      </c>
      <c r="AM257" s="81">
        <f>SUMIF('12月'!$C$4:$C$10000,$B257,'12月'!$J$4:$J$10000)</f>
        <v>0</v>
      </c>
      <c r="AN257" s="79">
        <f>SUMPRODUCT((借支明细表!$F$3:$F$10000=$B257)*(借支明细表!$D$3:$D$10000=AM$2)*借支明细表!$H$3:$H$10000)</f>
        <v>0</v>
      </c>
      <c r="AO257" s="80">
        <f>SUMIF('12月'!$C$4:$C$10000,$B257,'12月'!$L$4:$L$10000)</f>
        <v>0</v>
      </c>
    </row>
    <row r="258" customHeight="1" spans="1:41">
      <c r="A258" s="37"/>
      <c r="B258" s="76" t="str">
        <f>IF(员工信息表!B257="","",员工信息表!B257)</f>
        <v/>
      </c>
      <c r="C258" s="77">
        <f t="shared" si="12"/>
        <v>0</v>
      </c>
      <c r="D258" s="77">
        <f t="shared" si="13"/>
        <v>0</v>
      </c>
      <c r="E258" s="77">
        <f t="shared" si="14"/>
        <v>0</v>
      </c>
      <c r="F258" s="81">
        <f>SUMIF('1月'!$C$4:$C$10000,$B258,'1月'!$J$4:$J$10000)</f>
        <v>0</v>
      </c>
      <c r="G258" s="79">
        <f>SUMPRODUCT((借支明细表!$F$3:$F$10000=$B258)*(借支明细表!$D$3:$D$10000=F$2)*借支明细表!$H$3:$H$10000)</f>
        <v>0</v>
      </c>
      <c r="H258" s="80">
        <f>SUMIF('1月'!$C$4:$C$10000,$B258,'1月'!$L$4:$L$10000)</f>
        <v>0</v>
      </c>
      <c r="I258" s="81">
        <f>SUMIF('2月'!$C$4:$C$10000,$B258,'2月'!$J$4:$J$10000)</f>
        <v>0</v>
      </c>
      <c r="J258" s="79">
        <f>SUMPRODUCT((借支明细表!$F$3:$F$10000=$B258)*(借支明细表!$D$3:$D$10000=I$2)*借支明细表!$H$3:$H$10000)</f>
        <v>0</v>
      </c>
      <c r="K258" s="80">
        <f>SUMIF('2月'!$C$4:$C$10000,$B258,'2月'!$L$4:$L$10000)</f>
        <v>0</v>
      </c>
      <c r="L258" s="81">
        <f>SUMIF('3月'!$C$4:$C$10000,$B258,'3月'!$J$4:$J$10000)</f>
        <v>0</v>
      </c>
      <c r="M258" s="79">
        <f>SUMPRODUCT((借支明细表!$F$3:$F$10000=$B258)*(借支明细表!$D$3:$D$10000=L$2)*借支明细表!$H$3:$H$10000)</f>
        <v>0</v>
      </c>
      <c r="N258" s="80">
        <f>SUMIF('3月'!$C$4:$C$10000,$B258,'3月'!$L$4:$L$10000)</f>
        <v>0</v>
      </c>
      <c r="O258" s="81">
        <f>SUMIF('4月'!$C$4:$C$10000,$B258,'4月'!$J$4:$J$10000)</f>
        <v>0</v>
      </c>
      <c r="P258" s="79">
        <f>SUMPRODUCT((借支明细表!$F$3:$F$10000=$B258)*(借支明细表!$D$3:$D$10000=O$2)*借支明细表!$H$3:$H$10000)</f>
        <v>0</v>
      </c>
      <c r="Q258" s="80">
        <f>SUMIF('4月'!$C$4:$C$10000,$B258,'4月'!$L$4:$L$10000)</f>
        <v>0</v>
      </c>
      <c r="R258" s="81">
        <f>SUMIF('5月'!$C$4:$C$10000,$B258,'5月'!$J$4:$J$10000)</f>
        <v>0</v>
      </c>
      <c r="S258" s="79">
        <f>SUMPRODUCT((借支明细表!$F$3:$F$10000=$B258)*(借支明细表!$D$3:$D$10000=R$2)*借支明细表!$H$3:$H$10000)</f>
        <v>0</v>
      </c>
      <c r="T258" s="80">
        <f>SUMIF('5月'!$C$4:$C$10000,$B258,'5月'!$L$4:$L$10000)</f>
        <v>0</v>
      </c>
      <c r="U258" s="81">
        <f>SUMIF('6月'!$C$4:$C$10000,$B258,'6月'!$J$4:$J$10000)</f>
        <v>0</v>
      </c>
      <c r="V258" s="79">
        <f>SUMPRODUCT((借支明细表!$F$3:$F$10000=$B258)*(借支明细表!$D$3:$D$10000=U$2)*借支明细表!$H$3:$H$10000)</f>
        <v>0</v>
      </c>
      <c r="W258" s="80">
        <f>SUMIF('6月'!$C$4:$C$10000,$B258,'6月'!$L$4:$L$10000)</f>
        <v>0</v>
      </c>
      <c r="X258" s="81">
        <f>SUMIF('7月'!$C$4:$C$10000,$B258,'7月'!$J$4:$J$10000)</f>
        <v>0</v>
      </c>
      <c r="Y258" s="79">
        <f>SUMPRODUCT((借支明细表!$F$3:$F$10000=$B258)*(借支明细表!$D$3:$D$10000=X$2)*借支明细表!$H$3:$H$10000)</f>
        <v>0</v>
      </c>
      <c r="Z258" s="80">
        <f>SUMIF('7月'!$C$4:$C$10000,$B258,'7月'!$L$4:$L$10000)</f>
        <v>0</v>
      </c>
      <c r="AA258" s="81">
        <f>SUMIF('8月'!$C$4:$C$10000,$B258,'8月'!$J$4:$J$10000)</f>
        <v>0</v>
      </c>
      <c r="AB258" s="79">
        <f>SUMPRODUCT((借支明细表!$F$3:$F$10000=$B258)*(借支明细表!$D$3:$D$10000=AA$2)*借支明细表!$H$3:$H$10000)</f>
        <v>0</v>
      </c>
      <c r="AC258" s="80">
        <f>SUMIF('8月'!$C$4:$C$10000,$B258,'8月'!$L$4:$L$10000)</f>
        <v>0</v>
      </c>
      <c r="AD258" s="81">
        <f>SUMIF('9月'!$C$4:$C$10000,$B258,'9月'!$J$4:$J$10000)</f>
        <v>0</v>
      </c>
      <c r="AE258" s="79">
        <f>SUMPRODUCT((借支明细表!$F$3:$F$10000=$B258)*(借支明细表!$D$3:$D$10000=AD$2)*借支明细表!$H$3:$H$10000)</f>
        <v>0</v>
      </c>
      <c r="AF258" s="80">
        <f>SUMIF('9月'!$C$4:$C$10000,$B258,'9月'!$L$4:$L$10000)</f>
        <v>0</v>
      </c>
      <c r="AG258" s="81">
        <f>SUMIF('10月'!$C$4:$C$10000,$B258,'10月'!$J$4:$J$10000)</f>
        <v>0</v>
      </c>
      <c r="AH258" s="79">
        <f>SUMPRODUCT((借支明细表!$F$3:$F$10000=$B258)*(借支明细表!$D$3:$D$10000=AG$2)*借支明细表!$H$3:$H$10000)</f>
        <v>0</v>
      </c>
      <c r="AI258" s="80">
        <f>SUMIF('10月'!$C$4:$C$10000,$B258,'10月'!$L$4:$L$10000)</f>
        <v>0</v>
      </c>
      <c r="AJ258" s="81">
        <f>SUMIF('11月'!$C$4:$C$10000,$B258,'11月'!$J$4:$J$10000)</f>
        <v>0</v>
      </c>
      <c r="AK258" s="79">
        <f>SUMPRODUCT((借支明细表!$F$3:$F$10000=$B258)*(借支明细表!$D$3:$D$10000=AJ$2)*借支明细表!$H$3:$H$10000)</f>
        <v>0</v>
      </c>
      <c r="AL258" s="80">
        <f>SUMIF('11月'!$C$4:$C$10000,$B258,'11月'!$L$4:$L$10000)</f>
        <v>0</v>
      </c>
      <c r="AM258" s="81">
        <f>SUMIF('12月'!$C$4:$C$10000,$B258,'12月'!$J$4:$J$10000)</f>
        <v>0</v>
      </c>
      <c r="AN258" s="79">
        <f>SUMPRODUCT((借支明细表!$F$3:$F$10000=$B258)*(借支明细表!$D$3:$D$10000=AM$2)*借支明细表!$H$3:$H$10000)</f>
        <v>0</v>
      </c>
      <c r="AO258" s="80">
        <f>SUMIF('12月'!$C$4:$C$10000,$B258,'12月'!$L$4:$L$10000)</f>
        <v>0</v>
      </c>
    </row>
    <row r="259" customHeight="1" spans="1:41">
      <c r="A259" s="37"/>
      <c r="B259" s="76" t="str">
        <f>IF(员工信息表!B258="","",员工信息表!B258)</f>
        <v/>
      </c>
      <c r="C259" s="77">
        <f t="shared" si="12"/>
        <v>0</v>
      </c>
      <c r="D259" s="77">
        <f t="shared" si="13"/>
        <v>0</v>
      </c>
      <c r="E259" s="77">
        <f t="shared" si="14"/>
        <v>0</v>
      </c>
      <c r="F259" s="81">
        <f>SUMIF('1月'!$C$4:$C$10000,$B259,'1月'!$J$4:$J$10000)</f>
        <v>0</v>
      </c>
      <c r="G259" s="79">
        <f>SUMPRODUCT((借支明细表!$F$3:$F$10000=$B259)*(借支明细表!$D$3:$D$10000=F$2)*借支明细表!$H$3:$H$10000)</f>
        <v>0</v>
      </c>
      <c r="H259" s="80">
        <f>SUMIF('1月'!$C$4:$C$10000,$B259,'1月'!$L$4:$L$10000)</f>
        <v>0</v>
      </c>
      <c r="I259" s="81">
        <f>SUMIF('2月'!$C$4:$C$10000,$B259,'2月'!$J$4:$J$10000)</f>
        <v>0</v>
      </c>
      <c r="J259" s="79">
        <f>SUMPRODUCT((借支明细表!$F$3:$F$10000=$B259)*(借支明细表!$D$3:$D$10000=I$2)*借支明细表!$H$3:$H$10000)</f>
        <v>0</v>
      </c>
      <c r="K259" s="80">
        <f>SUMIF('2月'!$C$4:$C$10000,$B259,'2月'!$L$4:$L$10000)</f>
        <v>0</v>
      </c>
      <c r="L259" s="81">
        <f>SUMIF('3月'!$C$4:$C$10000,$B259,'3月'!$J$4:$J$10000)</f>
        <v>0</v>
      </c>
      <c r="M259" s="79">
        <f>SUMPRODUCT((借支明细表!$F$3:$F$10000=$B259)*(借支明细表!$D$3:$D$10000=L$2)*借支明细表!$H$3:$H$10000)</f>
        <v>0</v>
      </c>
      <c r="N259" s="80">
        <f>SUMIF('3月'!$C$4:$C$10000,$B259,'3月'!$L$4:$L$10000)</f>
        <v>0</v>
      </c>
      <c r="O259" s="81">
        <f>SUMIF('4月'!$C$4:$C$10000,$B259,'4月'!$J$4:$J$10000)</f>
        <v>0</v>
      </c>
      <c r="P259" s="79">
        <f>SUMPRODUCT((借支明细表!$F$3:$F$10000=$B259)*(借支明细表!$D$3:$D$10000=O$2)*借支明细表!$H$3:$H$10000)</f>
        <v>0</v>
      </c>
      <c r="Q259" s="80">
        <f>SUMIF('4月'!$C$4:$C$10000,$B259,'4月'!$L$4:$L$10000)</f>
        <v>0</v>
      </c>
      <c r="R259" s="81">
        <f>SUMIF('5月'!$C$4:$C$10000,$B259,'5月'!$J$4:$J$10000)</f>
        <v>0</v>
      </c>
      <c r="S259" s="79">
        <f>SUMPRODUCT((借支明细表!$F$3:$F$10000=$B259)*(借支明细表!$D$3:$D$10000=R$2)*借支明细表!$H$3:$H$10000)</f>
        <v>0</v>
      </c>
      <c r="T259" s="80">
        <f>SUMIF('5月'!$C$4:$C$10000,$B259,'5月'!$L$4:$L$10000)</f>
        <v>0</v>
      </c>
      <c r="U259" s="81">
        <f>SUMIF('6月'!$C$4:$C$10000,$B259,'6月'!$J$4:$J$10000)</f>
        <v>0</v>
      </c>
      <c r="V259" s="79">
        <f>SUMPRODUCT((借支明细表!$F$3:$F$10000=$B259)*(借支明细表!$D$3:$D$10000=U$2)*借支明细表!$H$3:$H$10000)</f>
        <v>0</v>
      </c>
      <c r="W259" s="80">
        <f>SUMIF('6月'!$C$4:$C$10000,$B259,'6月'!$L$4:$L$10000)</f>
        <v>0</v>
      </c>
      <c r="X259" s="81">
        <f>SUMIF('7月'!$C$4:$C$10000,$B259,'7月'!$J$4:$J$10000)</f>
        <v>0</v>
      </c>
      <c r="Y259" s="79">
        <f>SUMPRODUCT((借支明细表!$F$3:$F$10000=$B259)*(借支明细表!$D$3:$D$10000=X$2)*借支明细表!$H$3:$H$10000)</f>
        <v>0</v>
      </c>
      <c r="Z259" s="80">
        <f>SUMIF('7月'!$C$4:$C$10000,$B259,'7月'!$L$4:$L$10000)</f>
        <v>0</v>
      </c>
      <c r="AA259" s="81">
        <f>SUMIF('8月'!$C$4:$C$10000,$B259,'8月'!$J$4:$J$10000)</f>
        <v>0</v>
      </c>
      <c r="AB259" s="79">
        <f>SUMPRODUCT((借支明细表!$F$3:$F$10000=$B259)*(借支明细表!$D$3:$D$10000=AA$2)*借支明细表!$H$3:$H$10000)</f>
        <v>0</v>
      </c>
      <c r="AC259" s="80">
        <f>SUMIF('8月'!$C$4:$C$10000,$B259,'8月'!$L$4:$L$10000)</f>
        <v>0</v>
      </c>
      <c r="AD259" s="81">
        <f>SUMIF('9月'!$C$4:$C$10000,$B259,'9月'!$J$4:$J$10000)</f>
        <v>0</v>
      </c>
      <c r="AE259" s="79">
        <f>SUMPRODUCT((借支明细表!$F$3:$F$10000=$B259)*(借支明细表!$D$3:$D$10000=AD$2)*借支明细表!$H$3:$H$10000)</f>
        <v>0</v>
      </c>
      <c r="AF259" s="80">
        <f>SUMIF('9月'!$C$4:$C$10000,$B259,'9月'!$L$4:$L$10000)</f>
        <v>0</v>
      </c>
      <c r="AG259" s="81">
        <f>SUMIF('10月'!$C$4:$C$10000,$B259,'10月'!$J$4:$J$10000)</f>
        <v>0</v>
      </c>
      <c r="AH259" s="79">
        <f>SUMPRODUCT((借支明细表!$F$3:$F$10000=$B259)*(借支明细表!$D$3:$D$10000=AG$2)*借支明细表!$H$3:$H$10000)</f>
        <v>0</v>
      </c>
      <c r="AI259" s="80">
        <f>SUMIF('10月'!$C$4:$C$10000,$B259,'10月'!$L$4:$L$10000)</f>
        <v>0</v>
      </c>
      <c r="AJ259" s="81">
        <f>SUMIF('11月'!$C$4:$C$10000,$B259,'11月'!$J$4:$J$10000)</f>
        <v>0</v>
      </c>
      <c r="AK259" s="79">
        <f>SUMPRODUCT((借支明细表!$F$3:$F$10000=$B259)*(借支明细表!$D$3:$D$10000=AJ$2)*借支明细表!$H$3:$H$10000)</f>
        <v>0</v>
      </c>
      <c r="AL259" s="80">
        <f>SUMIF('11月'!$C$4:$C$10000,$B259,'11月'!$L$4:$L$10000)</f>
        <v>0</v>
      </c>
      <c r="AM259" s="81">
        <f>SUMIF('12月'!$C$4:$C$10000,$B259,'12月'!$J$4:$J$10000)</f>
        <v>0</v>
      </c>
      <c r="AN259" s="79">
        <f>SUMPRODUCT((借支明细表!$F$3:$F$10000=$B259)*(借支明细表!$D$3:$D$10000=AM$2)*借支明细表!$H$3:$H$10000)</f>
        <v>0</v>
      </c>
      <c r="AO259" s="80">
        <f>SUMIF('12月'!$C$4:$C$10000,$B259,'12月'!$L$4:$L$10000)</f>
        <v>0</v>
      </c>
    </row>
    <row r="260" customHeight="1" spans="1:41">
      <c r="A260" s="37"/>
      <c r="B260" s="76" t="str">
        <f>IF(员工信息表!B259="","",员工信息表!B259)</f>
        <v/>
      </c>
      <c r="C260" s="77">
        <f t="shared" si="12"/>
        <v>0</v>
      </c>
      <c r="D260" s="77">
        <f t="shared" si="13"/>
        <v>0</v>
      </c>
      <c r="E260" s="77">
        <f t="shared" si="14"/>
        <v>0</v>
      </c>
      <c r="F260" s="81">
        <f>SUMIF('1月'!$C$4:$C$10000,$B260,'1月'!$J$4:$J$10000)</f>
        <v>0</v>
      </c>
      <c r="G260" s="79">
        <f>SUMPRODUCT((借支明细表!$F$3:$F$10000=$B260)*(借支明细表!$D$3:$D$10000=F$2)*借支明细表!$H$3:$H$10000)</f>
        <v>0</v>
      </c>
      <c r="H260" s="80">
        <f>SUMIF('1月'!$C$4:$C$10000,$B260,'1月'!$L$4:$L$10000)</f>
        <v>0</v>
      </c>
      <c r="I260" s="81">
        <f>SUMIF('2月'!$C$4:$C$10000,$B260,'2月'!$J$4:$J$10000)</f>
        <v>0</v>
      </c>
      <c r="J260" s="79">
        <f>SUMPRODUCT((借支明细表!$F$3:$F$10000=$B260)*(借支明细表!$D$3:$D$10000=I$2)*借支明细表!$H$3:$H$10000)</f>
        <v>0</v>
      </c>
      <c r="K260" s="80">
        <f>SUMIF('2月'!$C$4:$C$10000,$B260,'2月'!$L$4:$L$10000)</f>
        <v>0</v>
      </c>
      <c r="L260" s="81">
        <f>SUMIF('3月'!$C$4:$C$10000,$B260,'3月'!$J$4:$J$10000)</f>
        <v>0</v>
      </c>
      <c r="M260" s="79">
        <f>SUMPRODUCT((借支明细表!$F$3:$F$10000=$B260)*(借支明细表!$D$3:$D$10000=L$2)*借支明细表!$H$3:$H$10000)</f>
        <v>0</v>
      </c>
      <c r="N260" s="80">
        <f>SUMIF('3月'!$C$4:$C$10000,$B260,'3月'!$L$4:$L$10000)</f>
        <v>0</v>
      </c>
      <c r="O260" s="81">
        <f>SUMIF('4月'!$C$4:$C$10000,$B260,'4月'!$J$4:$J$10000)</f>
        <v>0</v>
      </c>
      <c r="P260" s="79">
        <f>SUMPRODUCT((借支明细表!$F$3:$F$10000=$B260)*(借支明细表!$D$3:$D$10000=O$2)*借支明细表!$H$3:$H$10000)</f>
        <v>0</v>
      </c>
      <c r="Q260" s="80">
        <f>SUMIF('4月'!$C$4:$C$10000,$B260,'4月'!$L$4:$L$10000)</f>
        <v>0</v>
      </c>
      <c r="R260" s="81">
        <f>SUMIF('5月'!$C$4:$C$10000,$B260,'5月'!$J$4:$J$10000)</f>
        <v>0</v>
      </c>
      <c r="S260" s="79">
        <f>SUMPRODUCT((借支明细表!$F$3:$F$10000=$B260)*(借支明细表!$D$3:$D$10000=R$2)*借支明细表!$H$3:$H$10000)</f>
        <v>0</v>
      </c>
      <c r="T260" s="80">
        <f>SUMIF('5月'!$C$4:$C$10000,$B260,'5月'!$L$4:$L$10000)</f>
        <v>0</v>
      </c>
      <c r="U260" s="81">
        <f>SUMIF('6月'!$C$4:$C$10000,$B260,'6月'!$J$4:$J$10000)</f>
        <v>0</v>
      </c>
      <c r="V260" s="79">
        <f>SUMPRODUCT((借支明细表!$F$3:$F$10000=$B260)*(借支明细表!$D$3:$D$10000=U$2)*借支明细表!$H$3:$H$10000)</f>
        <v>0</v>
      </c>
      <c r="W260" s="80">
        <f>SUMIF('6月'!$C$4:$C$10000,$B260,'6月'!$L$4:$L$10000)</f>
        <v>0</v>
      </c>
      <c r="X260" s="81">
        <f>SUMIF('7月'!$C$4:$C$10000,$B260,'7月'!$J$4:$J$10000)</f>
        <v>0</v>
      </c>
      <c r="Y260" s="79">
        <f>SUMPRODUCT((借支明细表!$F$3:$F$10000=$B260)*(借支明细表!$D$3:$D$10000=X$2)*借支明细表!$H$3:$H$10000)</f>
        <v>0</v>
      </c>
      <c r="Z260" s="80">
        <f>SUMIF('7月'!$C$4:$C$10000,$B260,'7月'!$L$4:$L$10000)</f>
        <v>0</v>
      </c>
      <c r="AA260" s="81">
        <f>SUMIF('8月'!$C$4:$C$10000,$B260,'8月'!$J$4:$J$10000)</f>
        <v>0</v>
      </c>
      <c r="AB260" s="79">
        <f>SUMPRODUCT((借支明细表!$F$3:$F$10000=$B260)*(借支明细表!$D$3:$D$10000=AA$2)*借支明细表!$H$3:$H$10000)</f>
        <v>0</v>
      </c>
      <c r="AC260" s="80">
        <f>SUMIF('8月'!$C$4:$C$10000,$B260,'8月'!$L$4:$L$10000)</f>
        <v>0</v>
      </c>
      <c r="AD260" s="81">
        <f>SUMIF('9月'!$C$4:$C$10000,$B260,'9月'!$J$4:$J$10000)</f>
        <v>0</v>
      </c>
      <c r="AE260" s="79">
        <f>SUMPRODUCT((借支明细表!$F$3:$F$10000=$B260)*(借支明细表!$D$3:$D$10000=AD$2)*借支明细表!$H$3:$H$10000)</f>
        <v>0</v>
      </c>
      <c r="AF260" s="80">
        <f>SUMIF('9月'!$C$4:$C$10000,$B260,'9月'!$L$4:$L$10000)</f>
        <v>0</v>
      </c>
      <c r="AG260" s="81">
        <f>SUMIF('10月'!$C$4:$C$10000,$B260,'10月'!$J$4:$J$10000)</f>
        <v>0</v>
      </c>
      <c r="AH260" s="79">
        <f>SUMPRODUCT((借支明细表!$F$3:$F$10000=$B260)*(借支明细表!$D$3:$D$10000=AG$2)*借支明细表!$H$3:$H$10000)</f>
        <v>0</v>
      </c>
      <c r="AI260" s="80">
        <f>SUMIF('10月'!$C$4:$C$10000,$B260,'10月'!$L$4:$L$10000)</f>
        <v>0</v>
      </c>
      <c r="AJ260" s="81">
        <f>SUMIF('11月'!$C$4:$C$10000,$B260,'11月'!$J$4:$J$10000)</f>
        <v>0</v>
      </c>
      <c r="AK260" s="79">
        <f>SUMPRODUCT((借支明细表!$F$3:$F$10000=$B260)*(借支明细表!$D$3:$D$10000=AJ$2)*借支明细表!$H$3:$H$10000)</f>
        <v>0</v>
      </c>
      <c r="AL260" s="80">
        <f>SUMIF('11月'!$C$4:$C$10000,$B260,'11月'!$L$4:$L$10000)</f>
        <v>0</v>
      </c>
      <c r="AM260" s="81">
        <f>SUMIF('12月'!$C$4:$C$10000,$B260,'12月'!$J$4:$J$10000)</f>
        <v>0</v>
      </c>
      <c r="AN260" s="79">
        <f>SUMPRODUCT((借支明细表!$F$3:$F$10000=$B260)*(借支明细表!$D$3:$D$10000=AM$2)*借支明细表!$H$3:$H$10000)</f>
        <v>0</v>
      </c>
      <c r="AO260" s="80">
        <f>SUMIF('12月'!$C$4:$C$10000,$B260,'12月'!$L$4:$L$10000)</f>
        <v>0</v>
      </c>
    </row>
    <row r="261" customHeight="1" spans="1:41">
      <c r="A261" s="37"/>
      <c r="B261" s="76" t="str">
        <f>IF(员工信息表!B260="","",员工信息表!B260)</f>
        <v/>
      </c>
      <c r="C261" s="77">
        <f t="shared" si="12"/>
        <v>0</v>
      </c>
      <c r="D261" s="77">
        <f t="shared" si="13"/>
        <v>0</v>
      </c>
      <c r="E261" s="77">
        <f t="shared" si="14"/>
        <v>0</v>
      </c>
      <c r="F261" s="81">
        <f>SUMIF('1月'!$C$4:$C$10000,$B261,'1月'!$J$4:$J$10000)</f>
        <v>0</v>
      </c>
      <c r="G261" s="79">
        <f>SUMPRODUCT((借支明细表!$F$3:$F$10000=$B261)*(借支明细表!$D$3:$D$10000=F$2)*借支明细表!$H$3:$H$10000)</f>
        <v>0</v>
      </c>
      <c r="H261" s="80">
        <f>SUMIF('1月'!$C$4:$C$10000,$B261,'1月'!$L$4:$L$10000)</f>
        <v>0</v>
      </c>
      <c r="I261" s="81">
        <f>SUMIF('2月'!$C$4:$C$10000,$B261,'2月'!$J$4:$J$10000)</f>
        <v>0</v>
      </c>
      <c r="J261" s="79">
        <f>SUMPRODUCT((借支明细表!$F$3:$F$10000=$B261)*(借支明细表!$D$3:$D$10000=I$2)*借支明细表!$H$3:$H$10000)</f>
        <v>0</v>
      </c>
      <c r="K261" s="80">
        <f>SUMIF('2月'!$C$4:$C$10000,$B261,'2月'!$L$4:$L$10000)</f>
        <v>0</v>
      </c>
      <c r="L261" s="81">
        <f>SUMIF('3月'!$C$4:$C$10000,$B261,'3月'!$J$4:$J$10000)</f>
        <v>0</v>
      </c>
      <c r="M261" s="79">
        <f>SUMPRODUCT((借支明细表!$F$3:$F$10000=$B261)*(借支明细表!$D$3:$D$10000=L$2)*借支明细表!$H$3:$H$10000)</f>
        <v>0</v>
      </c>
      <c r="N261" s="80">
        <f>SUMIF('3月'!$C$4:$C$10000,$B261,'3月'!$L$4:$L$10000)</f>
        <v>0</v>
      </c>
      <c r="O261" s="81">
        <f>SUMIF('4月'!$C$4:$C$10000,$B261,'4月'!$J$4:$J$10000)</f>
        <v>0</v>
      </c>
      <c r="P261" s="79">
        <f>SUMPRODUCT((借支明细表!$F$3:$F$10000=$B261)*(借支明细表!$D$3:$D$10000=O$2)*借支明细表!$H$3:$H$10000)</f>
        <v>0</v>
      </c>
      <c r="Q261" s="80">
        <f>SUMIF('4月'!$C$4:$C$10000,$B261,'4月'!$L$4:$L$10000)</f>
        <v>0</v>
      </c>
      <c r="R261" s="81">
        <f>SUMIF('5月'!$C$4:$C$10000,$B261,'5月'!$J$4:$J$10000)</f>
        <v>0</v>
      </c>
      <c r="S261" s="79">
        <f>SUMPRODUCT((借支明细表!$F$3:$F$10000=$B261)*(借支明细表!$D$3:$D$10000=R$2)*借支明细表!$H$3:$H$10000)</f>
        <v>0</v>
      </c>
      <c r="T261" s="80">
        <f>SUMIF('5月'!$C$4:$C$10000,$B261,'5月'!$L$4:$L$10000)</f>
        <v>0</v>
      </c>
      <c r="U261" s="81">
        <f>SUMIF('6月'!$C$4:$C$10000,$B261,'6月'!$J$4:$J$10000)</f>
        <v>0</v>
      </c>
      <c r="V261" s="79">
        <f>SUMPRODUCT((借支明细表!$F$3:$F$10000=$B261)*(借支明细表!$D$3:$D$10000=U$2)*借支明细表!$H$3:$H$10000)</f>
        <v>0</v>
      </c>
      <c r="W261" s="80">
        <f>SUMIF('6月'!$C$4:$C$10000,$B261,'6月'!$L$4:$L$10000)</f>
        <v>0</v>
      </c>
      <c r="X261" s="81">
        <f>SUMIF('7月'!$C$4:$C$10000,$B261,'7月'!$J$4:$J$10000)</f>
        <v>0</v>
      </c>
      <c r="Y261" s="79">
        <f>SUMPRODUCT((借支明细表!$F$3:$F$10000=$B261)*(借支明细表!$D$3:$D$10000=X$2)*借支明细表!$H$3:$H$10000)</f>
        <v>0</v>
      </c>
      <c r="Z261" s="80">
        <f>SUMIF('7月'!$C$4:$C$10000,$B261,'7月'!$L$4:$L$10000)</f>
        <v>0</v>
      </c>
      <c r="AA261" s="81">
        <f>SUMIF('8月'!$C$4:$C$10000,$B261,'8月'!$J$4:$J$10000)</f>
        <v>0</v>
      </c>
      <c r="AB261" s="79">
        <f>SUMPRODUCT((借支明细表!$F$3:$F$10000=$B261)*(借支明细表!$D$3:$D$10000=AA$2)*借支明细表!$H$3:$H$10000)</f>
        <v>0</v>
      </c>
      <c r="AC261" s="80">
        <f>SUMIF('8月'!$C$4:$C$10000,$B261,'8月'!$L$4:$L$10000)</f>
        <v>0</v>
      </c>
      <c r="AD261" s="81">
        <f>SUMIF('9月'!$C$4:$C$10000,$B261,'9月'!$J$4:$J$10000)</f>
        <v>0</v>
      </c>
      <c r="AE261" s="79">
        <f>SUMPRODUCT((借支明细表!$F$3:$F$10000=$B261)*(借支明细表!$D$3:$D$10000=AD$2)*借支明细表!$H$3:$H$10000)</f>
        <v>0</v>
      </c>
      <c r="AF261" s="80">
        <f>SUMIF('9月'!$C$4:$C$10000,$B261,'9月'!$L$4:$L$10000)</f>
        <v>0</v>
      </c>
      <c r="AG261" s="81">
        <f>SUMIF('10月'!$C$4:$C$10000,$B261,'10月'!$J$4:$J$10000)</f>
        <v>0</v>
      </c>
      <c r="AH261" s="79">
        <f>SUMPRODUCT((借支明细表!$F$3:$F$10000=$B261)*(借支明细表!$D$3:$D$10000=AG$2)*借支明细表!$H$3:$H$10000)</f>
        <v>0</v>
      </c>
      <c r="AI261" s="80">
        <f>SUMIF('10月'!$C$4:$C$10000,$B261,'10月'!$L$4:$L$10000)</f>
        <v>0</v>
      </c>
      <c r="AJ261" s="81">
        <f>SUMIF('11月'!$C$4:$C$10000,$B261,'11月'!$J$4:$J$10000)</f>
        <v>0</v>
      </c>
      <c r="AK261" s="79">
        <f>SUMPRODUCT((借支明细表!$F$3:$F$10000=$B261)*(借支明细表!$D$3:$D$10000=AJ$2)*借支明细表!$H$3:$H$10000)</f>
        <v>0</v>
      </c>
      <c r="AL261" s="80">
        <f>SUMIF('11月'!$C$4:$C$10000,$B261,'11月'!$L$4:$L$10000)</f>
        <v>0</v>
      </c>
      <c r="AM261" s="81">
        <f>SUMIF('12月'!$C$4:$C$10000,$B261,'12月'!$J$4:$J$10000)</f>
        <v>0</v>
      </c>
      <c r="AN261" s="79">
        <f>SUMPRODUCT((借支明细表!$F$3:$F$10000=$B261)*(借支明细表!$D$3:$D$10000=AM$2)*借支明细表!$H$3:$H$10000)</f>
        <v>0</v>
      </c>
      <c r="AO261" s="80">
        <f>SUMIF('12月'!$C$4:$C$10000,$B261,'12月'!$L$4:$L$10000)</f>
        <v>0</v>
      </c>
    </row>
    <row r="262" customHeight="1" spans="1:41">
      <c r="A262" s="37"/>
      <c r="B262" s="76" t="str">
        <f>IF(员工信息表!B261="","",员工信息表!B261)</f>
        <v/>
      </c>
      <c r="C262" s="77">
        <f t="shared" si="12"/>
        <v>0</v>
      </c>
      <c r="D262" s="77">
        <f t="shared" si="13"/>
        <v>0</v>
      </c>
      <c r="E262" s="77">
        <f t="shared" si="14"/>
        <v>0</v>
      </c>
      <c r="F262" s="81">
        <f>SUMIF('1月'!$C$4:$C$10000,$B262,'1月'!$J$4:$J$10000)</f>
        <v>0</v>
      </c>
      <c r="G262" s="79">
        <f>SUMPRODUCT((借支明细表!$F$3:$F$10000=$B262)*(借支明细表!$D$3:$D$10000=F$2)*借支明细表!$H$3:$H$10000)</f>
        <v>0</v>
      </c>
      <c r="H262" s="80">
        <f>SUMIF('1月'!$C$4:$C$10000,$B262,'1月'!$L$4:$L$10000)</f>
        <v>0</v>
      </c>
      <c r="I262" s="81">
        <f>SUMIF('2月'!$C$4:$C$10000,$B262,'2月'!$J$4:$J$10000)</f>
        <v>0</v>
      </c>
      <c r="J262" s="79">
        <f>SUMPRODUCT((借支明细表!$F$3:$F$10000=$B262)*(借支明细表!$D$3:$D$10000=I$2)*借支明细表!$H$3:$H$10000)</f>
        <v>0</v>
      </c>
      <c r="K262" s="80">
        <f>SUMIF('2月'!$C$4:$C$10000,$B262,'2月'!$L$4:$L$10000)</f>
        <v>0</v>
      </c>
      <c r="L262" s="81">
        <f>SUMIF('3月'!$C$4:$C$10000,$B262,'3月'!$J$4:$J$10000)</f>
        <v>0</v>
      </c>
      <c r="M262" s="79">
        <f>SUMPRODUCT((借支明细表!$F$3:$F$10000=$B262)*(借支明细表!$D$3:$D$10000=L$2)*借支明细表!$H$3:$H$10000)</f>
        <v>0</v>
      </c>
      <c r="N262" s="80">
        <f>SUMIF('3月'!$C$4:$C$10000,$B262,'3月'!$L$4:$L$10000)</f>
        <v>0</v>
      </c>
      <c r="O262" s="81">
        <f>SUMIF('4月'!$C$4:$C$10000,$B262,'4月'!$J$4:$J$10000)</f>
        <v>0</v>
      </c>
      <c r="P262" s="79">
        <f>SUMPRODUCT((借支明细表!$F$3:$F$10000=$B262)*(借支明细表!$D$3:$D$10000=O$2)*借支明细表!$H$3:$H$10000)</f>
        <v>0</v>
      </c>
      <c r="Q262" s="80">
        <f>SUMIF('4月'!$C$4:$C$10000,$B262,'4月'!$L$4:$L$10000)</f>
        <v>0</v>
      </c>
      <c r="R262" s="81">
        <f>SUMIF('5月'!$C$4:$C$10000,$B262,'5月'!$J$4:$J$10000)</f>
        <v>0</v>
      </c>
      <c r="S262" s="79">
        <f>SUMPRODUCT((借支明细表!$F$3:$F$10000=$B262)*(借支明细表!$D$3:$D$10000=R$2)*借支明细表!$H$3:$H$10000)</f>
        <v>0</v>
      </c>
      <c r="T262" s="80">
        <f>SUMIF('5月'!$C$4:$C$10000,$B262,'5月'!$L$4:$L$10000)</f>
        <v>0</v>
      </c>
      <c r="U262" s="81">
        <f>SUMIF('6月'!$C$4:$C$10000,$B262,'6月'!$J$4:$J$10000)</f>
        <v>0</v>
      </c>
      <c r="V262" s="79">
        <f>SUMPRODUCT((借支明细表!$F$3:$F$10000=$B262)*(借支明细表!$D$3:$D$10000=U$2)*借支明细表!$H$3:$H$10000)</f>
        <v>0</v>
      </c>
      <c r="W262" s="80">
        <f>SUMIF('6月'!$C$4:$C$10000,$B262,'6月'!$L$4:$L$10000)</f>
        <v>0</v>
      </c>
      <c r="X262" s="81">
        <f>SUMIF('7月'!$C$4:$C$10000,$B262,'7月'!$J$4:$J$10000)</f>
        <v>0</v>
      </c>
      <c r="Y262" s="79">
        <f>SUMPRODUCT((借支明细表!$F$3:$F$10000=$B262)*(借支明细表!$D$3:$D$10000=X$2)*借支明细表!$H$3:$H$10000)</f>
        <v>0</v>
      </c>
      <c r="Z262" s="80">
        <f>SUMIF('7月'!$C$4:$C$10000,$B262,'7月'!$L$4:$L$10000)</f>
        <v>0</v>
      </c>
      <c r="AA262" s="81">
        <f>SUMIF('8月'!$C$4:$C$10000,$B262,'8月'!$J$4:$J$10000)</f>
        <v>0</v>
      </c>
      <c r="AB262" s="79">
        <f>SUMPRODUCT((借支明细表!$F$3:$F$10000=$B262)*(借支明细表!$D$3:$D$10000=AA$2)*借支明细表!$H$3:$H$10000)</f>
        <v>0</v>
      </c>
      <c r="AC262" s="80">
        <f>SUMIF('8月'!$C$4:$C$10000,$B262,'8月'!$L$4:$L$10000)</f>
        <v>0</v>
      </c>
      <c r="AD262" s="81">
        <f>SUMIF('9月'!$C$4:$C$10000,$B262,'9月'!$J$4:$J$10000)</f>
        <v>0</v>
      </c>
      <c r="AE262" s="79">
        <f>SUMPRODUCT((借支明细表!$F$3:$F$10000=$B262)*(借支明细表!$D$3:$D$10000=AD$2)*借支明细表!$H$3:$H$10000)</f>
        <v>0</v>
      </c>
      <c r="AF262" s="80">
        <f>SUMIF('9月'!$C$4:$C$10000,$B262,'9月'!$L$4:$L$10000)</f>
        <v>0</v>
      </c>
      <c r="AG262" s="81">
        <f>SUMIF('10月'!$C$4:$C$10000,$B262,'10月'!$J$4:$J$10000)</f>
        <v>0</v>
      </c>
      <c r="AH262" s="79">
        <f>SUMPRODUCT((借支明细表!$F$3:$F$10000=$B262)*(借支明细表!$D$3:$D$10000=AG$2)*借支明细表!$H$3:$H$10000)</f>
        <v>0</v>
      </c>
      <c r="AI262" s="80">
        <f>SUMIF('10月'!$C$4:$C$10000,$B262,'10月'!$L$4:$L$10000)</f>
        <v>0</v>
      </c>
      <c r="AJ262" s="81">
        <f>SUMIF('11月'!$C$4:$C$10000,$B262,'11月'!$J$4:$J$10000)</f>
        <v>0</v>
      </c>
      <c r="AK262" s="79">
        <f>SUMPRODUCT((借支明细表!$F$3:$F$10000=$B262)*(借支明细表!$D$3:$D$10000=AJ$2)*借支明细表!$H$3:$H$10000)</f>
        <v>0</v>
      </c>
      <c r="AL262" s="80">
        <f>SUMIF('11月'!$C$4:$C$10000,$B262,'11月'!$L$4:$L$10000)</f>
        <v>0</v>
      </c>
      <c r="AM262" s="81">
        <f>SUMIF('12月'!$C$4:$C$10000,$B262,'12月'!$J$4:$J$10000)</f>
        <v>0</v>
      </c>
      <c r="AN262" s="79">
        <f>SUMPRODUCT((借支明细表!$F$3:$F$10000=$B262)*(借支明细表!$D$3:$D$10000=AM$2)*借支明细表!$H$3:$H$10000)</f>
        <v>0</v>
      </c>
      <c r="AO262" s="80">
        <f>SUMIF('12月'!$C$4:$C$10000,$B262,'12月'!$L$4:$L$10000)</f>
        <v>0</v>
      </c>
    </row>
    <row r="263" customHeight="1" spans="1:41">
      <c r="A263" s="37"/>
      <c r="B263" s="76" t="str">
        <f>IF(员工信息表!B262="","",员工信息表!B262)</f>
        <v/>
      </c>
      <c r="C263" s="77">
        <f t="shared" si="12"/>
        <v>0</v>
      </c>
      <c r="D263" s="77">
        <f t="shared" si="13"/>
        <v>0</v>
      </c>
      <c r="E263" s="77">
        <f t="shared" si="14"/>
        <v>0</v>
      </c>
      <c r="F263" s="81">
        <f>SUMIF('1月'!$C$4:$C$10000,$B263,'1月'!$J$4:$J$10000)</f>
        <v>0</v>
      </c>
      <c r="G263" s="79">
        <f>SUMPRODUCT((借支明细表!$F$3:$F$10000=$B263)*(借支明细表!$D$3:$D$10000=F$2)*借支明细表!$H$3:$H$10000)</f>
        <v>0</v>
      </c>
      <c r="H263" s="80">
        <f>SUMIF('1月'!$C$4:$C$10000,$B263,'1月'!$L$4:$L$10000)</f>
        <v>0</v>
      </c>
      <c r="I263" s="81">
        <f>SUMIF('2月'!$C$4:$C$10000,$B263,'2月'!$J$4:$J$10000)</f>
        <v>0</v>
      </c>
      <c r="J263" s="79">
        <f>SUMPRODUCT((借支明细表!$F$3:$F$10000=$B263)*(借支明细表!$D$3:$D$10000=I$2)*借支明细表!$H$3:$H$10000)</f>
        <v>0</v>
      </c>
      <c r="K263" s="80">
        <f>SUMIF('2月'!$C$4:$C$10000,$B263,'2月'!$L$4:$L$10000)</f>
        <v>0</v>
      </c>
      <c r="L263" s="81">
        <f>SUMIF('3月'!$C$4:$C$10000,$B263,'3月'!$J$4:$J$10000)</f>
        <v>0</v>
      </c>
      <c r="M263" s="79">
        <f>SUMPRODUCT((借支明细表!$F$3:$F$10000=$B263)*(借支明细表!$D$3:$D$10000=L$2)*借支明细表!$H$3:$H$10000)</f>
        <v>0</v>
      </c>
      <c r="N263" s="80">
        <f>SUMIF('3月'!$C$4:$C$10000,$B263,'3月'!$L$4:$L$10000)</f>
        <v>0</v>
      </c>
      <c r="O263" s="81">
        <f>SUMIF('4月'!$C$4:$C$10000,$B263,'4月'!$J$4:$J$10000)</f>
        <v>0</v>
      </c>
      <c r="P263" s="79">
        <f>SUMPRODUCT((借支明细表!$F$3:$F$10000=$B263)*(借支明细表!$D$3:$D$10000=O$2)*借支明细表!$H$3:$H$10000)</f>
        <v>0</v>
      </c>
      <c r="Q263" s="80">
        <f>SUMIF('4月'!$C$4:$C$10000,$B263,'4月'!$L$4:$L$10000)</f>
        <v>0</v>
      </c>
      <c r="R263" s="81">
        <f>SUMIF('5月'!$C$4:$C$10000,$B263,'5月'!$J$4:$J$10000)</f>
        <v>0</v>
      </c>
      <c r="S263" s="79">
        <f>SUMPRODUCT((借支明细表!$F$3:$F$10000=$B263)*(借支明细表!$D$3:$D$10000=R$2)*借支明细表!$H$3:$H$10000)</f>
        <v>0</v>
      </c>
      <c r="T263" s="80">
        <f>SUMIF('5月'!$C$4:$C$10000,$B263,'5月'!$L$4:$L$10000)</f>
        <v>0</v>
      </c>
      <c r="U263" s="81">
        <f>SUMIF('6月'!$C$4:$C$10000,$B263,'6月'!$J$4:$J$10000)</f>
        <v>0</v>
      </c>
      <c r="V263" s="79">
        <f>SUMPRODUCT((借支明细表!$F$3:$F$10000=$B263)*(借支明细表!$D$3:$D$10000=U$2)*借支明细表!$H$3:$H$10000)</f>
        <v>0</v>
      </c>
      <c r="W263" s="80">
        <f>SUMIF('6月'!$C$4:$C$10000,$B263,'6月'!$L$4:$L$10000)</f>
        <v>0</v>
      </c>
      <c r="X263" s="81">
        <f>SUMIF('7月'!$C$4:$C$10000,$B263,'7月'!$J$4:$J$10000)</f>
        <v>0</v>
      </c>
      <c r="Y263" s="79">
        <f>SUMPRODUCT((借支明细表!$F$3:$F$10000=$B263)*(借支明细表!$D$3:$D$10000=X$2)*借支明细表!$H$3:$H$10000)</f>
        <v>0</v>
      </c>
      <c r="Z263" s="80">
        <f>SUMIF('7月'!$C$4:$C$10000,$B263,'7月'!$L$4:$L$10000)</f>
        <v>0</v>
      </c>
      <c r="AA263" s="81">
        <f>SUMIF('8月'!$C$4:$C$10000,$B263,'8月'!$J$4:$J$10000)</f>
        <v>0</v>
      </c>
      <c r="AB263" s="79">
        <f>SUMPRODUCT((借支明细表!$F$3:$F$10000=$B263)*(借支明细表!$D$3:$D$10000=AA$2)*借支明细表!$H$3:$H$10000)</f>
        <v>0</v>
      </c>
      <c r="AC263" s="80">
        <f>SUMIF('8月'!$C$4:$C$10000,$B263,'8月'!$L$4:$L$10000)</f>
        <v>0</v>
      </c>
      <c r="AD263" s="81">
        <f>SUMIF('9月'!$C$4:$C$10000,$B263,'9月'!$J$4:$J$10000)</f>
        <v>0</v>
      </c>
      <c r="AE263" s="79">
        <f>SUMPRODUCT((借支明细表!$F$3:$F$10000=$B263)*(借支明细表!$D$3:$D$10000=AD$2)*借支明细表!$H$3:$H$10000)</f>
        <v>0</v>
      </c>
      <c r="AF263" s="80">
        <f>SUMIF('9月'!$C$4:$C$10000,$B263,'9月'!$L$4:$L$10000)</f>
        <v>0</v>
      </c>
      <c r="AG263" s="81">
        <f>SUMIF('10月'!$C$4:$C$10000,$B263,'10月'!$J$4:$J$10000)</f>
        <v>0</v>
      </c>
      <c r="AH263" s="79">
        <f>SUMPRODUCT((借支明细表!$F$3:$F$10000=$B263)*(借支明细表!$D$3:$D$10000=AG$2)*借支明细表!$H$3:$H$10000)</f>
        <v>0</v>
      </c>
      <c r="AI263" s="80">
        <f>SUMIF('10月'!$C$4:$C$10000,$B263,'10月'!$L$4:$L$10000)</f>
        <v>0</v>
      </c>
      <c r="AJ263" s="81">
        <f>SUMIF('11月'!$C$4:$C$10000,$B263,'11月'!$J$4:$J$10000)</f>
        <v>0</v>
      </c>
      <c r="AK263" s="79">
        <f>SUMPRODUCT((借支明细表!$F$3:$F$10000=$B263)*(借支明细表!$D$3:$D$10000=AJ$2)*借支明细表!$H$3:$H$10000)</f>
        <v>0</v>
      </c>
      <c r="AL263" s="80">
        <f>SUMIF('11月'!$C$4:$C$10000,$B263,'11月'!$L$4:$L$10000)</f>
        <v>0</v>
      </c>
      <c r="AM263" s="81">
        <f>SUMIF('12月'!$C$4:$C$10000,$B263,'12月'!$J$4:$J$10000)</f>
        <v>0</v>
      </c>
      <c r="AN263" s="79">
        <f>SUMPRODUCT((借支明细表!$F$3:$F$10000=$B263)*(借支明细表!$D$3:$D$10000=AM$2)*借支明细表!$H$3:$H$10000)</f>
        <v>0</v>
      </c>
      <c r="AO263" s="80">
        <f>SUMIF('12月'!$C$4:$C$10000,$B263,'12月'!$L$4:$L$10000)</f>
        <v>0</v>
      </c>
    </row>
    <row r="264" customHeight="1" spans="1:41">
      <c r="A264" s="37"/>
      <c r="B264" s="76" t="str">
        <f>IF(员工信息表!B263="","",员工信息表!B263)</f>
        <v/>
      </c>
      <c r="C264" s="77">
        <f t="shared" si="12"/>
        <v>0</v>
      </c>
      <c r="D264" s="77">
        <f t="shared" si="13"/>
        <v>0</v>
      </c>
      <c r="E264" s="77">
        <f t="shared" si="14"/>
        <v>0</v>
      </c>
      <c r="F264" s="81">
        <f>SUMIF('1月'!$C$4:$C$10000,$B264,'1月'!$J$4:$J$10000)</f>
        <v>0</v>
      </c>
      <c r="G264" s="79">
        <f>SUMPRODUCT((借支明细表!$F$3:$F$10000=$B264)*(借支明细表!$D$3:$D$10000=F$2)*借支明细表!$H$3:$H$10000)</f>
        <v>0</v>
      </c>
      <c r="H264" s="80">
        <f>SUMIF('1月'!$C$4:$C$10000,$B264,'1月'!$L$4:$L$10000)</f>
        <v>0</v>
      </c>
      <c r="I264" s="81">
        <f>SUMIF('2月'!$C$4:$C$10000,$B264,'2月'!$J$4:$J$10000)</f>
        <v>0</v>
      </c>
      <c r="J264" s="79">
        <f>SUMPRODUCT((借支明细表!$F$3:$F$10000=$B264)*(借支明细表!$D$3:$D$10000=I$2)*借支明细表!$H$3:$H$10000)</f>
        <v>0</v>
      </c>
      <c r="K264" s="80">
        <f>SUMIF('2月'!$C$4:$C$10000,$B264,'2月'!$L$4:$L$10000)</f>
        <v>0</v>
      </c>
      <c r="L264" s="81">
        <f>SUMIF('3月'!$C$4:$C$10000,$B264,'3月'!$J$4:$J$10000)</f>
        <v>0</v>
      </c>
      <c r="M264" s="79">
        <f>SUMPRODUCT((借支明细表!$F$3:$F$10000=$B264)*(借支明细表!$D$3:$D$10000=L$2)*借支明细表!$H$3:$H$10000)</f>
        <v>0</v>
      </c>
      <c r="N264" s="80">
        <f>SUMIF('3月'!$C$4:$C$10000,$B264,'3月'!$L$4:$L$10000)</f>
        <v>0</v>
      </c>
      <c r="O264" s="81">
        <f>SUMIF('4月'!$C$4:$C$10000,$B264,'4月'!$J$4:$J$10000)</f>
        <v>0</v>
      </c>
      <c r="P264" s="79">
        <f>SUMPRODUCT((借支明细表!$F$3:$F$10000=$B264)*(借支明细表!$D$3:$D$10000=O$2)*借支明细表!$H$3:$H$10000)</f>
        <v>0</v>
      </c>
      <c r="Q264" s="80">
        <f>SUMIF('4月'!$C$4:$C$10000,$B264,'4月'!$L$4:$L$10000)</f>
        <v>0</v>
      </c>
      <c r="R264" s="81">
        <f>SUMIF('5月'!$C$4:$C$10000,$B264,'5月'!$J$4:$J$10000)</f>
        <v>0</v>
      </c>
      <c r="S264" s="79">
        <f>SUMPRODUCT((借支明细表!$F$3:$F$10000=$B264)*(借支明细表!$D$3:$D$10000=R$2)*借支明细表!$H$3:$H$10000)</f>
        <v>0</v>
      </c>
      <c r="T264" s="80">
        <f>SUMIF('5月'!$C$4:$C$10000,$B264,'5月'!$L$4:$L$10000)</f>
        <v>0</v>
      </c>
      <c r="U264" s="81">
        <f>SUMIF('6月'!$C$4:$C$10000,$B264,'6月'!$J$4:$J$10000)</f>
        <v>0</v>
      </c>
      <c r="V264" s="79">
        <f>SUMPRODUCT((借支明细表!$F$3:$F$10000=$B264)*(借支明细表!$D$3:$D$10000=U$2)*借支明细表!$H$3:$H$10000)</f>
        <v>0</v>
      </c>
      <c r="W264" s="80">
        <f>SUMIF('6月'!$C$4:$C$10000,$B264,'6月'!$L$4:$L$10000)</f>
        <v>0</v>
      </c>
      <c r="X264" s="81">
        <f>SUMIF('7月'!$C$4:$C$10000,$B264,'7月'!$J$4:$J$10000)</f>
        <v>0</v>
      </c>
      <c r="Y264" s="79">
        <f>SUMPRODUCT((借支明细表!$F$3:$F$10000=$B264)*(借支明细表!$D$3:$D$10000=X$2)*借支明细表!$H$3:$H$10000)</f>
        <v>0</v>
      </c>
      <c r="Z264" s="80">
        <f>SUMIF('7月'!$C$4:$C$10000,$B264,'7月'!$L$4:$L$10000)</f>
        <v>0</v>
      </c>
      <c r="AA264" s="81">
        <f>SUMIF('8月'!$C$4:$C$10000,$B264,'8月'!$J$4:$J$10000)</f>
        <v>0</v>
      </c>
      <c r="AB264" s="79">
        <f>SUMPRODUCT((借支明细表!$F$3:$F$10000=$B264)*(借支明细表!$D$3:$D$10000=AA$2)*借支明细表!$H$3:$H$10000)</f>
        <v>0</v>
      </c>
      <c r="AC264" s="80">
        <f>SUMIF('8月'!$C$4:$C$10000,$B264,'8月'!$L$4:$L$10000)</f>
        <v>0</v>
      </c>
      <c r="AD264" s="81">
        <f>SUMIF('9月'!$C$4:$C$10000,$B264,'9月'!$J$4:$J$10000)</f>
        <v>0</v>
      </c>
      <c r="AE264" s="79">
        <f>SUMPRODUCT((借支明细表!$F$3:$F$10000=$B264)*(借支明细表!$D$3:$D$10000=AD$2)*借支明细表!$H$3:$H$10000)</f>
        <v>0</v>
      </c>
      <c r="AF264" s="80">
        <f>SUMIF('9月'!$C$4:$C$10000,$B264,'9月'!$L$4:$L$10000)</f>
        <v>0</v>
      </c>
      <c r="AG264" s="81">
        <f>SUMIF('10月'!$C$4:$C$10000,$B264,'10月'!$J$4:$J$10000)</f>
        <v>0</v>
      </c>
      <c r="AH264" s="79">
        <f>SUMPRODUCT((借支明细表!$F$3:$F$10000=$B264)*(借支明细表!$D$3:$D$10000=AG$2)*借支明细表!$H$3:$H$10000)</f>
        <v>0</v>
      </c>
      <c r="AI264" s="80">
        <f>SUMIF('10月'!$C$4:$C$10000,$B264,'10月'!$L$4:$L$10000)</f>
        <v>0</v>
      </c>
      <c r="AJ264" s="81">
        <f>SUMIF('11月'!$C$4:$C$10000,$B264,'11月'!$J$4:$J$10000)</f>
        <v>0</v>
      </c>
      <c r="AK264" s="79">
        <f>SUMPRODUCT((借支明细表!$F$3:$F$10000=$B264)*(借支明细表!$D$3:$D$10000=AJ$2)*借支明细表!$H$3:$H$10000)</f>
        <v>0</v>
      </c>
      <c r="AL264" s="80">
        <f>SUMIF('11月'!$C$4:$C$10000,$B264,'11月'!$L$4:$L$10000)</f>
        <v>0</v>
      </c>
      <c r="AM264" s="81">
        <f>SUMIF('12月'!$C$4:$C$10000,$B264,'12月'!$J$4:$J$10000)</f>
        <v>0</v>
      </c>
      <c r="AN264" s="79">
        <f>SUMPRODUCT((借支明细表!$F$3:$F$10000=$B264)*(借支明细表!$D$3:$D$10000=AM$2)*借支明细表!$H$3:$H$10000)</f>
        <v>0</v>
      </c>
      <c r="AO264" s="80">
        <f>SUMIF('12月'!$C$4:$C$10000,$B264,'12月'!$L$4:$L$10000)</f>
        <v>0</v>
      </c>
    </row>
    <row r="265" customHeight="1" spans="1:41">
      <c r="A265" s="37"/>
      <c r="B265" s="76" t="str">
        <f>IF(员工信息表!B264="","",员工信息表!B264)</f>
        <v/>
      </c>
      <c r="C265" s="77">
        <f t="shared" si="12"/>
        <v>0</v>
      </c>
      <c r="D265" s="77">
        <f t="shared" si="13"/>
        <v>0</v>
      </c>
      <c r="E265" s="77">
        <f t="shared" si="14"/>
        <v>0</v>
      </c>
      <c r="F265" s="81">
        <f>SUMIF('1月'!$C$4:$C$10000,$B265,'1月'!$J$4:$J$10000)</f>
        <v>0</v>
      </c>
      <c r="G265" s="79">
        <f>SUMPRODUCT((借支明细表!$F$3:$F$10000=$B265)*(借支明细表!$D$3:$D$10000=F$2)*借支明细表!$H$3:$H$10000)</f>
        <v>0</v>
      </c>
      <c r="H265" s="80">
        <f>SUMIF('1月'!$C$4:$C$10000,$B265,'1月'!$L$4:$L$10000)</f>
        <v>0</v>
      </c>
      <c r="I265" s="81">
        <f>SUMIF('2月'!$C$4:$C$10000,$B265,'2月'!$J$4:$J$10000)</f>
        <v>0</v>
      </c>
      <c r="J265" s="79">
        <f>SUMPRODUCT((借支明细表!$F$3:$F$10000=$B265)*(借支明细表!$D$3:$D$10000=I$2)*借支明细表!$H$3:$H$10000)</f>
        <v>0</v>
      </c>
      <c r="K265" s="80">
        <f>SUMIF('2月'!$C$4:$C$10000,$B265,'2月'!$L$4:$L$10000)</f>
        <v>0</v>
      </c>
      <c r="L265" s="81">
        <f>SUMIF('3月'!$C$4:$C$10000,$B265,'3月'!$J$4:$J$10000)</f>
        <v>0</v>
      </c>
      <c r="M265" s="79">
        <f>SUMPRODUCT((借支明细表!$F$3:$F$10000=$B265)*(借支明细表!$D$3:$D$10000=L$2)*借支明细表!$H$3:$H$10000)</f>
        <v>0</v>
      </c>
      <c r="N265" s="80">
        <f>SUMIF('3月'!$C$4:$C$10000,$B265,'3月'!$L$4:$L$10000)</f>
        <v>0</v>
      </c>
      <c r="O265" s="81">
        <f>SUMIF('4月'!$C$4:$C$10000,$B265,'4月'!$J$4:$J$10000)</f>
        <v>0</v>
      </c>
      <c r="P265" s="79">
        <f>SUMPRODUCT((借支明细表!$F$3:$F$10000=$B265)*(借支明细表!$D$3:$D$10000=O$2)*借支明细表!$H$3:$H$10000)</f>
        <v>0</v>
      </c>
      <c r="Q265" s="80">
        <f>SUMIF('4月'!$C$4:$C$10000,$B265,'4月'!$L$4:$L$10000)</f>
        <v>0</v>
      </c>
      <c r="R265" s="81">
        <f>SUMIF('5月'!$C$4:$C$10000,$B265,'5月'!$J$4:$J$10000)</f>
        <v>0</v>
      </c>
      <c r="S265" s="79">
        <f>SUMPRODUCT((借支明细表!$F$3:$F$10000=$B265)*(借支明细表!$D$3:$D$10000=R$2)*借支明细表!$H$3:$H$10000)</f>
        <v>0</v>
      </c>
      <c r="T265" s="80">
        <f>SUMIF('5月'!$C$4:$C$10000,$B265,'5月'!$L$4:$L$10000)</f>
        <v>0</v>
      </c>
      <c r="U265" s="81">
        <f>SUMIF('6月'!$C$4:$C$10000,$B265,'6月'!$J$4:$J$10000)</f>
        <v>0</v>
      </c>
      <c r="V265" s="79">
        <f>SUMPRODUCT((借支明细表!$F$3:$F$10000=$B265)*(借支明细表!$D$3:$D$10000=U$2)*借支明细表!$H$3:$H$10000)</f>
        <v>0</v>
      </c>
      <c r="W265" s="80">
        <f>SUMIF('6月'!$C$4:$C$10000,$B265,'6月'!$L$4:$L$10000)</f>
        <v>0</v>
      </c>
      <c r="X265" s="81">
        <f>SUMIF('7月'!$C$4:$C$10000,$B265,'7月'!$J$4:$J$10000)</f>
        <v>0</v>
      </c>
      <c r="Y265" s="79">
        <f>SUMPRODUCT((借支明细表!$F$3:$F$10000=$B265)*(借支明细表!$D$3:$D$10000=X$2)*借支明细表!$H$3:$H$10000)</f>
        <v>0</v>
      </c>
      <c r="Z265" s="80">
        <f>SUMIF('7月'!$C$4:$C$10000,$B265,'7月'!$L$4:$L$10000)</f>
        <v>0</v>
      </c>
      <c r="AA265" s="81">
        <f>SUMIF('8月'!$C$4:$C$10000,$B265,'8月'!$J$4:$J$10000)</f>
        <v>0</v>
      </c>
      <c r="AB265" s="79">
        <f>SUMPRODUCT((借支明细表!$F$3:$F$10000=$B265)*(借支明细表!$D$3:$D$10000=AA$2)*借支明细表!$H$3:$H$10000)</f>
        <v>0</v>
      </c>
      <c r="AC265" s="80">
        <f>SUMIF('8月'!$C$4:$C$10000,$B265,'8月'!$L$4:$L$10000)</f>
        <v>0</v>
      </c>
      <c r="AD265" s="81">
        <f>SUMIF('9月'!$C$4:$C$10000,$B265,'9月'!$J$4:$J$10000)</f>
        <v>0</v>
      </c>
      <c r="AE265" s="79">
        <f>SUMPRODUCT((借支明细表!$F$3:$F$10000=$B265)*(借支明细表!$D$3:$D$10000=AD$2)*借支明细表!$H$3:$H$10000)</f>
        <v>0</v>
      </c>
      <c r="AF265" s="80">
        <f>SUMIF('9月'!$C$4:$C$10000,$B265,'9月'!$L$4:$L$10000)</f>
        <v>0</v>
      </c>
      <c r="AG265" s="81">
        <f>SUMIF('10月'!$C$4:$C$10000,$B265,'10月'!$J$4:$J$10000)</f>
        <v>0</v>
      </c>
      <c r="AH265" s="79">
        <f>SUMPRODUCT((借支明细表!$F$3:$F$10000=$B265)*(借支明细表!$D$3:$D$10000=AG$2)*借支明细表!$H$3:$H$10000)</f>
        <v>0</v>
      </c>
      <c r="AI265" s="80">
        <f>SUMIF('10月'!$C$4:$C$10000,$B265,'10月'!$L$4:$L$10000)</f>
        <v>0</v>
      </c>
      <c r="AJ265" s="81">
        <f>SUMIF('11月'!$C$4:$C$10000,$B265,'11月'!$J$4:$J$10000)</f>
        <v>0</v>
      </c>
      <c r="AK265" s="79">
        <f>SUMPRODUCT((借支明细表!$F$3:$F$10000=$B265)*(借支明细表!$D$3:$D$10000=AJ$2)*借支明细表!$H$3:$H$10000)</f>
        <v>0</v>
      </c>
      <c r="AL265" s="80">
        <f>SUMIF('11月'!$C$4:$C$10000,$B265,'11月'!$L$4:$L$10000)</f>
        <v>0</v>
      </c>
      <c r="AM265" s="81">
        <f>SUMIF('12月'!$C$4:$C$10000,$B265,'12月'!$J$4:$J$10000)</f>
        <v>0</v>
      </c>
      <c r="AN265" s="79">
        <f>SUMPRODUCT((借支明细表!$F$3:$F$10000=$B265)*(借支明细表!$D$3:$D$10000=AM$2)*借支明细表!$H$3:$H$10000)</f>
        <v>0</v>
      </c>
      <c r="AO265" s="80">
        <f>SUMIF('12月'!$C$4:$C$10000,$B265,'12月'!$L$4:$L$10000)</f>
        <v>0</v>
      </c>
    </row>
    <row r="266" customHeight="1" spans="1:41">
      <c r="A266" s="37"/>
      <c r="B266" s="76" t="str">
        <f>IF(员工信息表!B265="","",员工信息表!B265)</f>
        <v/>
      </c>
      <c r="C266" s="77">
        <f t="shared" si="12"/>
        <v>0</v>
      </c>
      <c r="D266" s="77">
        <f t="shared" si="13"/>
        <v>0</v>
      </c>
      <c r="E266" s="77">
        <f t="shared" si="14"/>
        <v>0</v>
      </c>
      <c r="F266" s="81">
        <f>SUMIF('1月'!$C$4:$C$10000,$B266,'1月'!$J$4:$J$10000)</f>
        <v>0</v>
      </c>
      <c r="G266" s="79">
        <f>SUMPRODUCT((借支明细表!$F$3:$F$10000=$B266)*(借支明细表!$D$3:$D$10000=F$2)*借支明细表!$H$3:$H$10000)</f>
        <v>0</v>
      </c>
      <c r="H266" s="80">
        <f>SUMIF('1月'!$C$4:$C$10000,$B266,'1月'!$L$4:$L$10000)</f>
        <v>0</v>
      </c>
      <c r="I266" s="81">
        <f>SUMIF('2月'!$C$4:$C$10000,$B266,'2月'!$J$4:$J$10000)</f>
        <v>0</v>
      </c>
      <c r="J266" s="79">
        <f>SUMPRODUCT((借支明细表!$F$3:$F$10000=$B266)*(借支明细表!$D$3:$D$10000=I$2)*借支明细表!$H$3:$H$10000)</f>
        <v>0</v>
      </c>
      <c r="K266" s="80">
        <f>SUMIF('2月'!$C$4:$C$10000,$B266,'2月'!$L$4:$L$10000)</f>
        <v>0</v>
      </c>
      <c r="L266" s="81">
        <f>SUMIF('3月'!$C$4:$C$10000,$B266,'3月'!$J$4:$J$10000)</f>
        <v>0</v>
      </c>
      <c r="M266" s="79">
        <f>SUMPRODUCT((借支明细表!$F$3:$F$10000=$B266)*(借支明细表!$D$3:$D$10000=L$2)*借支明细表!$H$3:$H$10000)</f>
        <v>0</v>
      </c>
      <c r="N266" s="80">
        <f>SUMIF('3月'!$C$4:$C$10000,$B266,'3月'!$L$4:$L$10000)</f>
        <v>0</v>
      </c>
      <c r="O266" s="81">
        <f>SUMIF('4月'!$C$4:$C$10000,$B266,'4月'!$J$4:$J$10000)</f>
        <v>0</v>
      </c>
      <c r="P266" s="79">
        <f>SUMPRODUCT((借支明细表!$F$3:$F$10000=$B266)*(借支明细表!$D$3:$D$10000=O$2)*借支明细表!$H$3:$H$10000)</f>
        <v>0</v>
      </c>
      <c r="Q266" s="80">
        <f>SUMIF('4月'!$C$4:$C$10000,$B266,'4月'!$L$4:$L$10000)</f>
        <v>0</v>
      </c>
      <c r="R266" s="81">
        <f>SUMIF('5月'!$C$4:$C$10000,$B266,'5月'!$J$4:$J$10000)</f>
        <v>0</v>
      </c>
      <c r="S266" s="79">
        <f>SUMPRODUCT((借支明细表!$F$3:$F$10000=$B266)*(借支明细表!$D$3:$D$10000=R$2)*借支明细表!$H$3:$H$10000)</f>
        <v>0</v>
      </c>
      <c r="T266" s="80">
        <f>SUMIF('5月'!$C$4:$C$10000,$B266,'5月'!$L$4:$L$10000)</f>
        <v>0</v>
      </c>
      <c r="U266" s="81">
        <f>SUMIF('6月'!$C$4:$C$10000,$B266,'6月'!$J$4:$J$10000)</f>
        <v>0</v>
      </c>
      <c r="V266" s="79">
        <f>SUMPRODUCT((借支明细表!$F$3:$F$10000=$B266)*(借支明细表!$D$3:$D$10000=U$2)*借支明细表!$H$3:$H$10000)</f>
        <v>0</v>
      </c>
      <c r="W266" s="80">
        <f>SUMIF('6月'!$C$4:$C$10000,$B266,'6月'!$L$4:$L$10000)</f>
        <v>0</v>
      </c>
      <c r="X266" s="81">
        <f>SUMIF('7月'!$C$4:$C$10000,$B266,'7月'!$J$4:$J$10000)</f>
        <v>0</v>
      </c>
      <c r="Y266" s="79">
        <f>SUMPRODUCT((借支明细表!$F$3:$F$10000=$B266)*(借支明细表!$D$3:$D$10000=X$2)*借支明细表!$H$3:$H$10000)</f>
        <v>0</v>
      </c>
      <c r="Z266" s="80">
        <f>SUMIF('7月'!$C$4:$C$10000,$B266,'7月'!$L$4:$L$10000)</f>
        <v>0</v>
      </c>
      <c r="AA266" s="81">
        <f>SUMIF('8月'!$C$4:$C$10000,$B266,'8月'!$J$4:$J$10000)</f>
        <v>0</v>
      </c>
      <c r="AB266" s="79">
        <f>SUMPRODUCT((借支明细表!$F$3:$F$10000=$B266)*(借支明细表!$D$3:$D$10000=AA$2)*借支明细表!$H$3:$H$10000)</f>
        <v>0</v>
      </c>
      <c r="AC266" s="80">
        <f>SUMIF('8月'!$C$4:$C$10000,$B266,'8月'!$L$4:$L$10000)</f>
        <v>0</v>
      </c>
      <c r="AD266" s="81">
        <f>SUMIF('9月'!$C$4:$C$10000,$B266,'9月'!$J$4:$J$10000)</f>
        <v>0</v>
      </c>
      <c r="AE266" s="79">
        <f>SUMPRODUCT((借支明细表!$F$3:$F$10000=$B266)*(借支明细表!$D$3:$D$10000=AD$2)*借支明细表!$H$3:$H$10000)</f>
        <v>0</v>
      </c>
      <c r="AF266" s="80">
        <f>SUMIF('9月'!$C$4:$C$10000,$B266,'9月'!$L$4:$L$10000)</f>
        <v>0</v>
      </c>
      <c r="AG266" s="81">
        <f>SUMIF('10月'!$C$4:$C$10000,$B266,'10月'!$J$4:$J$10000)</f>
        <v>0</v>
      </c>
      <c r="AH266" s="79">
        <f>SUMPRODUCT((借支明细表!$F$3:$F$10000=$B266)*(借支明细表!$D$3:$D$10000=AG$2)*借支明细表!$H$3:$H$10000)</f>
        <v>0</v>
      </c>
      <c r="AI266" s="80">
        <f>SUMIF('10月'!$C$4:$C$10000,$B266,'10月'!$L$4:$L$10000)</f>
        <v>0</v>
      </c>
      <c r="AJ266" s="81">
        <f>SUMIF('11月'!$C$4:$C$10000,$B266,'11月'!$J$4:$J$10000)</f>
        <v>0</v>
      </c>
      <c r="AK266" s="79">
        <f>SUMPRODUCT((借支明细表!$F$3:$F$10000=$B266)*(借支明细表!$D$3:$D$10000=AJ$2)*借支明细表!$H$3:$H$10000)</f>
        <v>0</v>
      </c>
      <c r="AL266" s="80">
        <f>SUMIF('11月'!$C$4:$C$10000,$B266,'11月'!$L$4:$L$10000)</f>
        <v>0</v>
      </c>
      <c r="AM266" s="81">
        <f>SUMIF('12月'!$C$4:$C$10000,$B266,'12月'!$J$4:$J$10000)</f>
        <v>0</v>
      </c>
      <c r="AN266" s="79">
        <f>SUMPRODUCT((借支明细表!$F$3:$F$10000=$B266)*(借支明细表!$D$3:$D$10000=AM$2)*借支明细表!$H$3:$H$10000)</f>
        <v>0</v>
      </c>
      <c r="AO266" s="80">
        <f>SUMIF('12月'!$C$4:$C$10000,$B266,'12月'!$L$4:$L$10000)</f>
        <v>0</v>
      </c>
    </row>
    <row r="267" customHeight="1" spans="1:41">
      <c r="A267" s="37"/>
      <c r="B267" s="76" t="str">
        <f>IF(员工信息表!B266="","",员工信息表!B266)</f>
        <v/>
      </c>
      <c r="C267" s="77">
        <f t="shared" si="12"/>
        <v>0</v>
      </c>
      <c r="D267" s="77">
        <f t="shared" si="13"/>
        <v>0</v>
      </c>
      <c r="E267" s="77">
        <f t="shared" si="14"/>
        <v>0</v>
      </c>
      <c r="F267" s="81">
        <f>SUMIF('1月'!$C$4:$C$10000,$B267,'1月'!$J$4:$J$10000)</f>
        <v>0</v>
      </c>
      <c r="G267" s="79">
        <f>SUMPRODUCT((借支明细表!$F$3:$F$10000=$B267)*(借支明细表!$D$3:$D$10000=F$2)*借支明细表!$H$3:$H$10000)</f>
        <v>0</v>
      </c>
      <c r="H267" s="80">
        <f>SUMIF('1月'!$C$4:$C$10000,$B267,'1月'!$L$4:$L$10000)</f>
        <v>0</v>
      </c>
      <c r="I267" s="81">
        <f>SUMIF('2月'!$C$4:$C$10000,$B267,'2月'!$J$4:$J$10000)</f>
        <v>0</v>
      </c>
      <c r="J267" s="79">
        <f>SUMPRODUCT((借支明细表!$F$3:$F$10000=$B267)*(借支明细表!$D$3:$D$10000=I$2)*借支明细表!$H$3:$H$10000)</f>
        <v>0</v>
      </c>
      <c r="K267" s="80">
        <f>SUMIF('2月'!$C$4:$C$10000,$B267,'2月'!$L$4:$L$10000)</f>
        <v>0</v>
      </c>
      <c r="L267" s="81">
        <f>SUMIF('3月'!$C$4:$C$10000,$B267,'3月'!$J$4:$J$10000)</f>
        <v>0</v>
      </c>
      <c r="M267" s="79">
        <f>SUMPRODUCT((借支明细表!$F$3:$F$10000=$B267)*(借支明细表!$D$3:$D$10000=L$2)*借支明细表!$H$3:$H$10000)</f>
        <v>0</v>
      </c>
      <c r="N267" s="80">
        <f>SUMIF('3月'!$C$4:$C$10000,$B267,'3月'!$L$4:$L$10000)</f>
        <v>0</v>
      </c>
      <c r="O267" s="81">
        <f>SUMIF('4月'!$C$4:$C$10000,$B267,'4月'!$J$4:$J$10000)</f>
        <v>0</v>
      </c>
      <c r="P267" s="79">
        <f>SUMPRODUCT((借支明细表!$F$3:$F$10000=$B267)*(借支明细表!$D$3:$D$10000=O$2)*借支明细表!$H$3:$H$10000)</f>
        <v>0</v>
      </c>
      <c r="Q267" s="80">
        <f>SUMIF('4月'!$C$4:$C$10000,$B267,'4月'!$L$4:$L$10000)</f>
        <v>0</v>
      </c>
      <c r="R267" s="81">
        <f>SUMIF('5月'!$C$4:$C$10000,$B267,'5月'!$J$4:$J$10000)</f>
        <v>0</v>
      </c>
      <c r="S267" s="79">
        <f>SUMPRODUCT((借支明细表!$F$3:$F$10000=$B267)*(借支明细表!$D$3:$D$10000=R$2)*借支明细表!$H$3:$H$10000)</f>
        <v>0</v>
      </c>
      <c r="T267" s="80">
        <f>SUMIF('5月'!$C$4:$C$10000,$B267,'5月'!$L$4:$L$10000)</f>
        <v>0</v>
      </c>
      <c r="U267" s="81">
        <f>SUMIF('6月'!$C$4:$C$10000,$B267,'6月'!$J$4:$J$10000)</f>
        <v>0</v>
      </c>
      <c r="V267" s="79">
        <f>SUMPRODUCT((借支明细表!$F$3:$F$10000=$B267)*(借支明细表!$D$3:$D$10000=U$2)*借支明细表!$H$3:$H$10000)</f>
        <v>0</v>
      </c>
      <c r="W267" s="80">
        <f>SUMIF('6月'!$C$4:$C$10000,$B267,'6月'!$L$4:$L$10000)</f>
        <v>0</v>
      </c>
      <c r="X267" s="81">
        <f>SUMIF('7月'!$C$4:$C$10000,$B267,'7月'!$J$4:$J$10000)</f>
        <v>0</v>
      </c>
      <c r="Y267" s="79">
        <f>SUMPRODUCT((借支明细表!$F$3:$F$10000=$B267)*(借支明细表!$D$3:$D$10000=X$2)*借支明细表!$H$3:$H$10000)</f>
        <v>0</v>
      </c>
      <c r="Z267" s="80">
        <f>SUMIF('7月'!$C$4:$C$10000,$B267,'7月'!$L$4:$L$10000)</f>
        <v>0</v>
      </c>
      <c r="AA267" s="81">
        <f>SUMIF('8月'!$C$4:$C$10000,$B267,'8月'!$J$4:$J$10000)</f>
        <v>0</v>
      </c>
      <c r="AB267" s="79">
        <f>SUMPRODUCT((借支明细表!$F$3:$F$10000=$B267)*(借支明细表!$D$3:$D$10000=AA$2)*借支明细表!$H$3:$H$10000)</f>
        <v>0</v>
      </c>
      <c r="AC267" s="80">
        <f>SUMIF('8月'!$C$4:$C$10000,$B267,'8月'!$L$4:$L$10000)</f>
        <v>0</v>
      </c>
      <c r="AD267" s="81">
        <f>SUMIF('9月'!$C$4:$C$10000,$B267,'9月'!$J$4:$J$10000)</f>
        <v>0</v>
      </c>
      <c r="AE267" s="79">
        <f>SUMPRODUCT((借支明细表!$F$3:$F$10000=$B267)*(借支明细表!$D$3:$D$10000=AD$2)*借支明细表!$H$3:$H$10000)</f>
        <v>0</v>
      </c>
      <c r="AF267" s="80">
        <f>SUMIF('9月'!$C$4:$C$10000,$B267,'9月'!$L$4:$L$10000)</f>
        <v>0</v>
      </c>
      <c r="AG267" s="81">
        <f>SUMIF('10月'!$C$4:$C$10000,$B267,'10月'!$J$4:$J$10000)</f>
        <v>0</v>
      </c>
      <c r="AH267" s="79">
        <f>SUMPRODUCT((借支明细表!$F$3:$F$10000=$B267)*(借支明细表!$D$3:$D$10000=AG$2)*借支明细表!$H$3:$H$10000)</f>
        <v>0</v>
      </c>
      <c r="AI267" s="80">
        <f>SUMIF('10月'!$C$4:$C$10000,$B267,'10月'!$L$4:$L$10000)</f>
        <v>0</v>
      </c>
      <c r="AJ267" s="81">
        <f>SUMIF('11月'!$C$4:$C$10000,$B267,'11月'!$J$4:$J$10000)</f>
        <v>0</v>
      </c>
      <c r="AK267" s="79">
        <f>SUMPRODUCT((借支明细表!$F$3:$F$10000=$B267)*(借支明细表!$D$3:$D$10000=AJ$2)*借支明细表!$H$3:$H$10000)</f>
        <v>0</v>
      </c>
      <c r="AL267" s="80">
        <f>SUMIF('11月'!$C$4:$C$10000,$B267,'11月'!$L$4:$L$10000)</f>
        <v>0</v>
      </c>
      <c r="AM267" s="81">
        <f>SUMIF('12月'!$C$4:$C$10000,$B267,'12月'!$J$4:$J$10000)</f>
        <v>0</v>
      </c>
      <c r="AN267" s="79">
        <f>SUMPRODUCT((借支明细表!$F$3:$F$10000=$B267)*(借支明细表!$D$3:$D$10000=AM$2)*借支明细表!$H$3:$H$10000)</f>
        <v>0</v>
      </c>
      <c r="AO267" s="80">
        <f>SUMIF('12月'!$C$4:$C$10000,$B267,'12月'!$L$4:$L$10000)</f>
        <v>0</v>
      </c>
    </row>
    <row r="268" customHeight="1" spans="1:41">
      <c r="A268" s="37"/>
      <c r="B268" s="76" t="str">
        <f>IF(员工信息表!B267="","",员工信息表!B267)</f>
        <v/>
      </c>
      <c r="C268" s="77">
        <f t="shared" si="12"/>
        <v>0</v>
      </c>
      <c r="D268" s="77">
        <f t="shared" si="13"/>
        <v>0</v>
      </c>
      <c r="E268" s="77">
        <f t="shared" si="14"/>
        <v>0</v>
      </c>
      <c r="F268" s="81">
        <f>SUMIF('1月'!$C$4:$C$10000,$B268,'1月'!$J$4:$J$10000)</f>
        <v>0</v>
      </c>
      <c r="G268" s="79">
        <f>SUMPRODUCT((借支明细表!$F$3:$F$10000=$B268)*(借支明细表!$D$3:$D$10000=F$2)*借支明细表!$H$3:$H$10000)</f>
        <v>0</v>
      </c>
      <c r="H268" s="80">
        <f>SUMIF('1月'!$C$4:$C$10000,$B268,'1月'!$L$4:$L$10000)</f>
        <v>0</v>
      </c>
      <c r="I268" s="81">
        <f>SUMIF('2月'!$C$4:$C$10000,$B268,'2月'!$J$4:$J$10000)</f>
        <v>0</v>
      </c>
      <c r="J268" s="79">
        <f>SUMPRODUCT((借支明细表!$F$3:$F$10000=$B268)*(借支明细表!$D$3:$D$10000=I$2)*借支明细表!$H$3:$H$10000)</f>
        <v>0</v>
      </c>
      <c r="K268" s="80">
        <f>SUMIF('2月'!$C$4:$C$10000,$B268,'2月'!$L$4:$L$10000)</f>
        <v>0</v>
      </c>
      <c r="L268" s="81">
        <f>SUMIF('3月'!$C$4:$C$10000,$B268,'3月'!$J$4:$J$10000)</f>
        <v>0</v>
      </c>
      <c r="M268" s="79">
        <f>SUMPRODUCT((借支明细表!$F$3:$F$10000=$B268)*(借支明细表!$D$3:$D$10000=L$2)*借支明细表!$H$3:$H$10000)</f>
        <v>0</v>
      </c>
      <c r="N268" s="80">
        <f>SUMIF('3月'!$C$4:$C$10000,$B268,'3月'!$L$4:$L$10000)</f>
        <v>0</v>
      </c>
      <c r="O268" s="81">
        <f>SUMIF('4月'!$C$4:$C$10000,$B268,'4月'!$J$4:$J$10000)</f>
        <v>0</v>
      </c>
      <c r="P268" s="79">
        <f>SUMPRODUCT((借支明细表!$F$3:$F$10000=$B268)*(借支明细表!$D$3:$D$10000=O$2)*借支明细表!$H$3:$H$10000)</f>
        <v>0</v>
      </c>
      <c r="Q268" s="80">
        <f>SUMIF('4月'!$C$4:$C$10000,$B268,'4月'!$L$4:$L$10000)</f>
        <v>0</v>
      </c>
      <c r="R268" s="81">
        <f>SUMIF('5月'!$C$4:$C$10000,$B268,'5月'!$J$4:$J$10000)</f>
        <v>0</v>
      </c>
      <c r="S268" s="79">
        <f>SUMPRODUCT((借支明细表!$F$3:$F$10000=$B268)*(借支明细表!$D$3:$D$10000=R$2)*借支明细表!$H$3:$H$10000)</f>
        <v>0</v>
      </c>
      <c r="T268" s="80">
        <f>SUMIF('5月'!$C$4:$C$10000,$B268,'5月'!$L$4:$L$10000)</f>
        <v>0</v>
      </c>
      <c r="U268" s="81">
        <f>SUMIF('6月'!$C$4:$C$10000,$B268,'6月'!$J$4:$J$10000)</f>
        <v>0</v>
      </c>
      <c r="V268" s="79">
        <f>SUMPRODUCT((借支明细表!$F$3:$F$10000=$B268)*(借支明细表!$D$3:$D$10000=U$2)*借支明细表!$H$3:$H$10000)</f>
        <v>0</v>
      </c>
      <c r="W268" s="80">
        <f>SUMIF('6月'!$C$4:$C$10000,$B268,'6月'!$L$4:$L$10000)</f>
        <v>0</v>
      </c>
      <c r="X268" s="81">
        <f>SUMIF('7月'!$C$4:$C$10000,$B268,'7月'!$J$4:$J$10000)</f>
        <v>0</v>
      </c>
      <c r="Y268" s="79">
        <f>SUMPRODUCT((借支明细表!$F$3:$F$10000=$B268)*(借支明细表!$D$3:$D$10000=X$2)*借支明细表!$H$3:$H$10000)</f>
        <v>0</v>
      </c>
      <c r="Z268" s="80">
        <f>SUMIF('7月'!$C$4:$C$10000,$B268,'7月'!$L$4:$L$10000)</f>
        <v>0</v>
      </c>
      <c r="AA268" s="81">
        <f>SUMIF('8月'!$C$4:$C$10000,$B268,'8月'!$J$4:$J$10000)</f>
        <v>0</v>
      </c>
      <c r="AB268" s="79">
        <f>SUMPRODUCT((借支明细表!$F$3:$F$10000=$B268)*(借支明细表!$D$3:$D$10000=AA$2)*借支明细表!$H$3:$H$10000)</f>
        <v>0</v>
      </c>
      <c r="AC268" s="80">
        <f>SUMIF('8月'!$C$4:$C$10000,$B268,'8月'!$L$4:$L$10000)</f>
        <v>0</v>
      </c>
      <c r="AD268" s="81">
        <f>SUMIF('9月'!$C$4:$C$10000,$B268,'9月'!$J$4:$J$10000)</f>
        <v>0</v>
      </c>
      <c r="AE268" s="79">
        <f>SUMPRODUCT((借支明细表!$F$3:$F$10000=$B268)*(借支明细表!$D$3:$D$10000=AD$2)*借支明细表!$H$3:$H$10000)</f>
        <v>0</v>
      </c>
      <c r="AF268" s="80">
        <f>SUMIF('9月'!$C$4:$C$10000,$B268,'9月'!$L$4:$L$10000)</f>
        <v>0</v>
      </c>
      <c r="AG268" s="81">
        <f>SUMIF('10月'!$C$4:$C$10000,$B268,'10月'!$J$4:$J$10000)</f>
        <v>0</v>
      </c>
      <c r="AH268" s="79">
        <f>SUMPRODUCT((借支明细表!$F$3:$F$10000=$B268)*(借支明细表!$D$3:$D$10000=AG$2)*借支明细表!$H$3:$H$10000)</f>
        <v>0</v>
      </c>
      <c r="AI268" s="80">
        <f>SUMIF('10月'!$C$4:$C$10000,$B268,'10月'!$L$4:$L$10000)</f>
        <v>0</v>
      </c>
      <c r="AJ268" s="81">
        <f>SUMIF('11月'!$C$4:$C$10000,$B268,'11月'!$J$4:$J$10000)</f>
        <v>0</v>
      </c>
      <c r="AK268" s="79">
        <f>SUMPRODUCT((借支明细表!$F$3:$F$10000=$B268)*(借支明细表!$D$3:$D$10000=AJ$2)*借支明细表!$H$3:$H$10000)</f>
        <v>0</v>
      </c>
      <c r="AL268" s="80">
        <f>SUMIF('11月'!$C$4:$C$10000,$B268,'11月'!$L$4:$L$10000)</f>
        <v>0</v>
      </c>
      <c r="AM268" s="81">
        <f>SUMIF('12月'!$C$4:$C$10000,$B268,'12月'!$J$4:$J$10000)</f>
        <v>0</v>
      </c>
      <c r="AN268" s="79">
        <f>SUMPRODUCT((借支明细表!$F$3:$F$10000=$B268)*(借支明细表!$D$3:$D$10000=AM$2)*借支明细表!$H$3:$H$10000)</f>
        <v>0</v>
      </c>
      <c r="AO268" s="80">
        <f>SUMIF('12月'!$C$4:$C$10000,$B268,'12月'!$L$4:$L$10000)</f>
        <v>0</v>
      </c>
    </row>
    <row r="269" customHeight="1" spans="1:41">
      <c r="A269" s="37"/>
      <c r="B269" s="76" t="str">
        <f>IF(员工信息表!B268="","",员工信息表!B268)</f>
        <v/>
      </c>
      <c r="C269" s="77">
        <f t="shared" si="12"/>
        <v>0</v>
      </c>
      <c r="D269" s="77">
        <f t="shared" si="13"/>
        <v>0</v>
      </c>
      <c r="E269" s="77">
        <f t="shared" si="14"/>
        <v>0</v>
      </c>
      <c r="F269" s="81">
        <f>SUMIF('1月'!$C$4:$C$10000,$B269,'1月'!$J$4:$J$10000)</f>
        <v>0</v>
      </c>
      <c r="G269" s="79">
        <f>SUMPRODUCT((借支明细表!$F$3:$F$10000=$B269)*(借支明细表!$D$3:$D$10000=F$2)*借支明细表!$H$3:$H$10000)</f>
        <v>0</v>
      </c>
      <c r="H269" s="80">
        <f>SUMIF('1月'!$C$4:$C$10000,$B269,'1月'!$L$4:$L$10000)</f>
        <v>0</v>
      </c>
      <c r="I269" s="81">
        <f>SUMIF('2月'!$C$4:$C$10000,$B269,'2月'!$J$4:$J$10000)</f>
        <v>0</v>
      </c>
      <c r="J269" s="79">
        <f>SUMPRODUCT((借支明细表!$F$3:$F$10000=$B269)*(借支明细表!$D$3:$D$10000=I$2)*借支明细表!$H$3:$H$10000)</f>
        <v>0</v>
      </c>
      <c r="K269" s="80">
        <f>SUMIF('2月'!$C$4:$C$10000,$B269,'2月'!$L$4:$L$10000)</f>
        <v>0</v>
      </c>
      <c r="L269" s="81">
        <f>SUMIF('3月'!$C$4:$C$10000,$B269,'3月'!$J$4:$J$10000)</f>
        <v>0</v>
      </c>
      <c r="M269" s="79">
        <f>SUMPRODUCT((借支明细表!$F$3:$F$10000=$B269)*(借支明细表!$D$3:$D$10000=L$2)*借支明细表!$H$3:$H$10000)</f>
        <v>0</v>
      </c>
      <c r="N269" s="80">
        <f>SUMIF('3月'!$C$4:$C$10000,$B269,'3月'!$L$4:$L$10000)</f>
        <v>0</v>
      </c>
      <c r="O269" s="81">
        <f>SUMIF('4月'!$C$4:$C$10000,$B269,'4月'!$J$4:$J$10000)</f>
        <v>0</v>
      </c>
      <c r="P269" s="79">
        <f>SUMPRODUCT((借支明细表!$F$3:$F$10000=$B269)*(借支明细表!$D$3:$D$10000=O$2)*借支明细表!$H$3:$H$10000)</f>
        <v>0</v>
      </c>
      <c r="Q269" s="80">
        <f>SUMIF('4月'!$C$4:$C$10000,$B269,'4月'!$L$4:$L$10000)</f>
        <v>0</v>
      </c>
      <c r="R269" s="81">
        <f>SUMIF('5月'!$C$4:$C$10000,$B269,'5月'!$J$4:$J$10000)</f>
        <v>0</v>
      </c>
      <c r="S269" s="79">
        <f>SUMPRODUCT((借支明细表!$F$3:$F$10000=$B269)*(借支明细表!$D$3:$D$10000=R$2)*借支明细表!$H$3:$H$10000)</f>
        <v>0</v>
      </c>
      <c r="T269" s="80">
        <f>SUMIF('5月'!$C$4:$C$10000,$B269,'5月'!$L$4:$L$10000)</f>
        <v>0</v>
      </c>
      <c r="U269" s="81">
        <f>SUMIF('6月'!$C$4:$C$10000,$B269,'6月'!$J$4:$J$10000)</f>
        <v>0</v>
      </c>
      <c r="V269" s="79">
        <f>SUMPRODUCT((借支明细表!$F$3:$F$10000=$B269)*(借支明细表!$D$3:$D$10000=U$2)*借支明细表!$H$3:$H$10000)</f>
        <v>0</v>
      </c>
      <c r="W269" s="80">
        <f>SUMIF('6月'!$C$4:$C$10000,$B269,'6月'!$L$4:$L$10000)</f>
        <v>0</v>
      </c>
      <c r="X269" s="81">
        <f>SUMIF('7月'!$C$4:$C$10000,$B269,'7月'!$J$4:$J$10000)</f>
        <v>0</v>
      </c>
      <c r="Y269" s="79">
        <f>SUMPRODUCT((借支明细表!$F$3:$F$10000=$B269)*(借支明细表!$D$3:$D$10000=X$2)*借支明细表!$H$3:$H$10000)</f>
        <v>0</v>
      </c>
      <c r="Z269" s="80">
        <f>SUMIF('7月'!$C$4:$C$10000,$B269,'7月'!$L$4:$L$10000)</f>
        <v>0</v>
      </c>
      <c r="AA269" s="81">
        <f>SUMIF('8月'!$C$4:$C$10000,$B269,'8月'!$J$4:$J$10000)</f>
        <v>0</v>
      </c>
      <c r="AB269" s="79">
        <f>SUMPRODUCT((借支明细表!$F$3:$F$10000=$B269)*(借支明细表!$D$3:$D$10000=AA$2)*借支明细表!$H$3:$H$10000)</f>
        <v>0</v>
      </c>
      <c r="AC269" s="80">
        <f>SUMIF('8月'!$C$4:$C$10000,$B269,'8月'!$L$4:$L$10000)</f>
        <v>0</v>
      </c>
      <c r="AD269" s="81">
        <f>SUMIF('9月'!$C$4:$C$10000,$B269,'9月'!$J$4:$J$10000)</f>
        <v>0</v>
      </c>
      <c r="AE269" s="79">
        <f>SUMPRODUCT((借支明细表!$F$3:$F$10000=$B269)*(借支明细表!$D$3:$D$10000=AD$2)*借支明细表!$H$3:$H$10000)</f>
        <v>0</v>
      </c>
      <c r="AF269" s="80">
        <f>SUMIF('9月'!$C$4:$C$10000,$B269,'9月'!$L$4:$L$10000)</f>
        <v>0</v>
      </c>
      <c r="AG269" s="81">
        <f>SUMIF('10月'!$C$4:$C$10000,$B269,'10月'!$J$4:$J$10000)</f>
        <v>0</v>
      </c>
      <c r="AH269" s="79">
        <f>SUMPRODUCT((借支明细表!$F$3:$F$10000=$B269)*(借支明细表!$D$3:$D$10000=AG$2)*借支明细表!$H$3:$H$10000)</f>
        <v>0</v>
      </c>
      <c r="AI269" s="80">
        <f>SUMIF('10月'!$C$4:$C$10000,$B269,'10月'!$L$4:$L$10000)</f>
        <v>0</v>
      </c>
      <c r="AJ269" s="81">
        <f>SUMIF('11月'!$C$4:$C$10000,$B269,'11月'!$J$4:$J$10000)</f>
        <v>0</v>
      </c>
      <c r="AK269" s="79">
        <f>SUMPRODUCT((借支明细表!$F$3:$F$10000=$B269)*(借支明细表!$D$3:$D$10000=AJ$2)*借支明细表!$H$3:$H$10000)</f>
        <v>0</v>
      </c>
      <c r="AL269" s="80">
        <f>SUMIF('11月'!$C$4:$C$10000,$B269,'11月'!$L$4:$L$10000)</f>
        <v>0</v>
      </c>
      <c r="AM269" s="81">
        <f>SUMIF('12月'!$C$4:$C$10000,$B269,'12月'!$J$4:$J$10000)</f>
        <v>0</v>
      </c>
      <c r="AN269" s="79">
        <f>SUMPRODUCT((借支明细表!$F$3:$F$10000=$B269)*(借支明细表!$D$3:$D$10000=AM$2)*借支明细表!$H$3:$H$10000)</f>
        <v>0</v>
      </c>
      <c r="AO269" s="80">
        <f>SUMIF('12月'!$C$4:$C$10000,$B269,'12月'!$L$4:$L$10000)</f>
        <v>0</v>
      </c>
    </row>
    <row r="270" customHeight="1" spans="1:41">
      <c r="A270" s="37"/>
      <c r="B270" s="76" t="str">
        <f>IF(员工信息表!B269="","",员工信息表!B269)</f>
        <v/>
      </c>
      <c r="C270" s="77">
        <f t="shared" ref="C270:C333" si="15">F270+I270+L270+O270+R270+U270+X270+AA270+AD270+AG270+AJ270+AM270</f>
        <v>0</v>
      </c>
      <c r="D270" s="77">
        <f t="shared" ref="D270:D333" si="16">G270+J270+M270+P270+S270+V270+Y270+AB270+AE270+AH270+AK270+AN270</f>
        <v>0</v>
      </c>
      <c r="E270" s="77">
        <f t="shared" ref="E270:E333" si="17">C270-D270</f>
        <v>0</v>
      </c>
      <c r="F270" s="81">
        <f>SUMIF('1月'!$C$4:$C$10000,$B270,'1月'!$J$4:$J$10000)</f>
        <v>0</v>
      </c>
      <c r="G270" s="79">
        <f>SUMPRODUCT((借支明细表!$F$3:$F$10000=$B270)*(借支明细表!$D$3:$D$10000=F$2)*借支明细表!$H$3:$H$10000)</f>
        <v>0</v>
      </c>
      <c r="H270" s="80">
        <f>SUMIF('1月'!$C$4:$C$10000,$B270,'1月'!$L$4:$L$10000)</f>
        <v>0</v>
      </c>
      <c r="I270" s="81">
        <f>SUMIF('2月'!$C$4:$C$10000,$B270,'2月'!$J$4:$J$10000)</f>
        <v>0</v>
      </c>
      <c r="J270" s="79">
        <f>SUMPRODUCT((借支明细表!$F$3:$F$10000=$B270)*(借支明细表!$D$3:$D$10000=I$2)*借支明细表!$H$3:$H$10000)</f>
        <v>0</v>
      </c>
      <c r="K270" s="80">
        <f>SUMIF('2月'!$C$4:$C$10000,$B270,'2月'!$L$4:$L$10000)</f>
        <v>0</v>
      </c>
      <c r="L270" s="81">
        <f>SUMIF('3月'!$C$4:$C$10000,$B270,'3月'!$J$4:$J$10000)</f>
        <v>0</v>
      </c>
      <c r="M270" s="79">
        <f>SUMPRODUCT((借支明细表!$F$3:$F$10000=$B270)*(借支明细表!$D$3:$D$10000=L$2)*借支明细表!$H$3:$H$10000)</f>
        <v>0</v>
      </c>
      <c r="N270" s="80">
        <f>SUMIF('3月'!$C$4:$C$10000,$B270,'3月'!$L$4:$L$10000)</f>
        <v>0</v>
      </c>
      <c r="O270" s="81">
        <f>SUMIF('4月'!$C$4:$C$10000,$B270,'4月'!$J$4:$J$10000)</f>
        <v>0</v>
      </c>
      <c r="P270" s="79">
        <f>SUMPRODUCT((借支明细表!$F$3:$F$10000=$B270)*(借支明细表!$D$3:$D$10000=O$2)*借支明细表!$H$3:$H$10000)</f>
        <v>0</v>
      </c>
      <c r="Q270" s="80">
        <f>SUMIF('4月'!$C$4:$C$10000,$B270,'4月'!$L$4:$L$10000)</f>
        <v>0</v>
      </c>
      <c r="R270" s="81">
        <f>SUMIF('5月'!$C$4:$C$10000,$B270,'5月'!$J$4:$J$10000)</f>
        <v>0</v>
      </c>
      <c r="S270" s="79">
        <f>SUMPRODUCT((借支明细表!$F$3:$F$10000=$B270)*(借支明细表!$D$3:$D$10000=R$2)*借支明细表!$H$3:$H$10000)</f>
        <v>0</v>
      </c>
      <c r="T270" s="80">
        <f>SUMIF('5月'!$C$4:$C$10000,$B270,'5月'!$L$4:$L$10000)</f>
        <v>0</v>
      </c>
      <c r="U270" s="81">
        <f>SUMIF('6月'!$C$4:$C$10000,$B270,'6月'!$J$4:$J$10000)</f>
        <v>0</v>
      </c>
      <c r="V270" s="79">
        <f>SUMPRODUCT((借支明细表!$F$3:$F$10000=$B270)*(借支明细表!$D$3:$D$10000=U$2)*借支明细表!$H$3:$H$10000)</f>
        <v>0</v>
      </c>
      <c r="W270" s="80">
        <f>SUMIF('6月'!$C$4:$C$10000,$B270,'6月'!$L$4:$L$10000)</f>
        <v>0</v>
      </c>
      <c r="X270" s="81">
        <f>SUMIF('7月'!$C$4:$C$10000,$B270,'7月'!$J$4:$J$10000)</f>
        <v>0</v>
      </c>
      <c r="Y270" s="79">
        <f>SUMPRODUCT((借支明细表!$F$3:$F$10000=$B270)*(借支明细表!$D$3:$D$10000=X$2)*借支明细表!$H$3:$H$10000)</f>
        <v>0</v>
      </c>
      <c r="Z270" s="80">
        <f>SUMIF('7月'!$C$4:$C$10000,$B270,'7月'!$L$4:$L$10000)</f>
        <v>0</v>
      </c>
      <c r="AA270" s="81">
        <f>SUMIF('8月'!$C$4:$C$10000,$B270,'8月'!$J$4:$J$10000)</f>
        <v>0</v>
      </c>
      <c r="AB270" s="79">
        <f>SUMPRODUCT((借支明细表!$F$3:$F$10000=$B270)*(借支明细表!$D$3:$D$10000=AA$2)*借支明细表!$H$3:$H$10000)</f>
        <v>0</v>
      </c>
      <c r="AC270" s="80">
        <f>SUMIF('8月'!$C$4:$C$10000,$B270,'8月'!$L$4:$L$10000)</f>
        <v>0</v>
      </c>
      <c r="AD270" s="81">
        <f>SUMIF('9月'!$C$4:$C$10000,$B270,'9月'!$J$4:$J$10000)</f>
        <v>0</v>
      </c>
      <c r="AE270" s="79">
        <f>SUMPRODUCT((借支明细表!$F$3:$F$10000=$B270)*(借支明细表!$D$3:$D$10000=AD$2)*借支明细表!$H$3:$H$10000)</f>
        <v>0</v>
      </c>
      <c r="AF270" s="80">
        <f>SUMIF('9月'!$C$4:$C$10000,$B270,'9月'!$L$4:$L$10000)</f>
        <v>0</v>
      </c>
      <c r="AG270" s="81">
        <f>SUMIF('10月'!$C$4:$C$10000,$B270,'10月'!$J$4:$J$10000)</f>
        <v>0</v>
      </c>
      <c r="AH270" s="79">
        <f>SUMPRODUCT((借支明细表!$F$3:$F$10000=$B270)*(借支明细表!$D$3:$D$10000=AG$2)*借支明细表!$H$3:$H$10000)</f>
        <v>0</v>
      </c>
      <c r="AI270" s="80">
        <f>SUMIF('10月'!$C$4:$C$10000,$B270,'10月'!$L$4:$L$10000)</f>
        <v>0</v>
      </c>
      <c r="AJ270" s="81">
        <f>SUMIF('11月'!$C$4:$C$10000,$B270,'11月'!$J$4:$J$10000)</f>
        <v>0</v>
      </c>
      <c r="AK270" s="79">
        <f>SUMPRODUCT((借支明细表!$F$3:$F$10000=$B270)*(借支明细表!$D$3:$D$10000=AJ$2)*借支明细表!$H$3:$H$10000)</f>
        <v>0</v>
      </c>
      <c r="AL270" s="80">
        <f>SUMIF('11月'!$C$4:$C$10000,$B270,'11月'!$L$4:$L$10000)</f>
        <v>0</v>
      </c>
      <c r="AM270" s="81">
        <f>SUMIF('12月'!$C$4:$C$10000,$B270,'12月'!$J$4:$J$10000)</f>
        <v>0</v>
      </c>
      <c r="AN270" s="79">
        <f>SUMPRODUCT((借支明细表!$F$3:$F$10000=$B270)*(借支明细表!$D$3:$D$10000=AM$2)*借支明细表!$H$3:$H$10000)</f>
        <v>0</v>
      </c>
      <c r="AO270" s="80">
        <f>SUMIF('12月'!$C$4:$C$10000,$B270,'12月'!$L$4:$L$10000)</f>
        <v>0</v>
      </c>
    </row>
    <row r="271" customHeight="1" spans="1:41">
      <c r="A271" s="37"/>
      <c r="B271" s="76" t="str">
        <f>IF(员工信息表!B270="","",员工信息表!B270)</f>
        <v/>
      </c>
      <c r="C271" s="77">
        <f t="shared" si="15"/>
        <v>0</v>
      </c>
      <c r="D271" s="77">
        <f t="shared" si="16"/>
        <v>0</v>
      </c>
      <c r="E271" s="77">
        <f t="shared" si="17"/>
        <v>0</v>
      </c>
      <c r="F271" s="81">
        <f>SUMIF('1月'!$C$4:$C$10000,$B271,'1月'!$J$4:$J$10000)</f>
        <v>0</v>
      </c>
      <c r="G271" s="79">
        <f>SUMPRODUCT((借支明细表!$F$3:$F$10000=$B271)*(借支明细表!$D$3:$D$10000=F$2)*借支明细表!$H$3:$H$10000)</f>
        <v>0</v>
      </c>
      <c r="H271" s="80">
        <f>SUMIF('1月'!$C$4:$C$10000,$B271,'1月'!$L$4:$L$10000)</f>
        <v>0</v>
      </c>
      <c r="I271" s="81">
        <f>SUMIF('2月'!$C$4:$C$10000,$B271,'2月'!$J$4:$J$10000)</f>
        <v>0</v>
      </c>
      <c r="J271" s="79">
        <f>SUMPRODUCT((借支明细表!$F$3:$F$10000=$B271)*(借支明细表!$D$3:$D$10000=I$2)*借支明细表!$H$3:$H$10000)</f>
        <v>0</v>
      </c>
      <c r="K271" s="80">
        <f>SUMIF('2月'!$C$4:$C$10000,$B271,'2月'!$L$4:$L$10000)</f>
        <v>0</v>
      </c>
      <c r="L271" s="81">
        <f>SUMIF('3月'!$C$4:$C$10000,$B271,'3月'!$J$4:$J$10000)</f>
        <v>0</v>
      </c>
      <c r="M271" s="79">
        <f>SUMPRODUCT((借支明细表!$F$3:$F$10000=$B271)*(借支明细表!$D$3:$D$10000=L$2)*借支明细表!$H$3:$H$10000)</f>
        <v>0</v>
      </c>
      <c r="N271" s="80">
        <f>SUMIF('3月'!$C$4:$C$10000,$B271,'3月'!$L$4:$L$10000)</f>
        <v>0</v>
      </c>
      <c r="O271" s="81">
        <f>SUMIF('4月'!$C$4:$C$10000,$B271,'4月'!$J$4:$J$10000)</f>
        <v>0</v>
      </c>
      <c r="P271" s="79">
        <f>SUMPRODUCT((借支明细表!$F$3:$F$10000=$B271)*(借支明细表!$D$3:$D$10000=O$2)*借支明细表!$H$3:$H$10000)</f>
        <v>0</v>
      </c>
      <c r="Q271" s="80">
        <f>SUMIF('4月'!$C$4:$C$10000,$B271,'4月'!$L$4:$L$10000)</f>
        <v>0</v>
      </c>
      <c r="R271" s="81">
        <f>SUMIF('5月'!$C$4:$C$10000,$B271,'5月'!$J$4:$J$10000)</f>
        <v>0</v>
      </c>
      <c r="S271" s="79">
        <f>SUMPRODUCT((借支明细表!$F$3:$F$10000=$B271)*(借支明细表!$D$3:$D$10000=R$2)*借支明细表!$H$3:$H$10000)</f>
        <v>0</v>
      </c>
      <c r="T271" s="80">
        <f>SUMIF('5月'!$C$4:$C$10000,$B271,'5月'!$L$4:$L$10000)</f>
        <v>0</v>
      </c>
      <c r="U271" s="81">
        <f>SUMIF('6月'!$C$4:$C$10000,$B271,'6月'!$J$4:$J$10000)</f>
        <v>0</v>
      </c>
      <c r="V271" s="79">
        <f>SUMPRODUCT((借支明细表!$F$3:$F$10000=$B271)*(借支明细表!$D$3:$D$10000=U$2)*借支明细表!$H$3:$H$10000)</f>
        <v>0</v>
      </c>
      <c r="W271" s="80">
        <f>SUMIF('6月'!$C$4:$C$10000,$B271,'6月'!$L$4:$L$10000)</f>
        <v>0</v>
      </c>
      <c r="X271" s="81">
        <f>SUMIF('7月'!$C$4:$C$10000,$B271,'7月'!$J$4:$J$10000)</f>
        <v>0</v>
      </c>
      <c r="Y271" s="79">
        <f>SUMPRODUCT((借支明细表!$F$3:$F$10000=$B271)*(借支明细表!$D$3:$D$10000=X$2)*借支明细表!$H$3:$H$10000)</f>
        <v>0</v>
      </c>
      <c r="Z271" s="80">
        <f>SUMIF('7月'!$C$4:$C$10000,$B271,'7月'!$L$4:$L$10000)</f>
        <v>0</v>
      </c>
      <c r="AA271" s="81">
        <f>SUMIF('8月'!$C$4:$C$10000,$B271,'8月'!$J$4:$J$10000)</f>
        <v>0</v>
      </c>
      <c r="AB271" s="79">
        <f>SUMPRODUCT((借支明细表!$F$3:$F$10000=$B271)*(借支明细表!$D$3:$D$10000=AA$2)*借支明细表!$H$3:$H$10000)</f>
        <v>0</v>
      </c>
      <c r="AC271" s="80">
        <f>SUMIF('8月'!$C$4:$C$10000,$B271,'8月'!$L$4:$L$10000)</f>
        <v>0</v>
      </c>
      <c r="AD271" s="81">
        <f>SUMIF('9月'!$C$4:$C$10000,$B271,'9月'!$J$4:$J$10000)</f>
        <v>0</v>
      </c>
      <c r="AE271" s="79">
        <f>SUMPRODUCT((借支明细表!$F$3:$F$10000=$B271)*(借支明细表!$D$3:$D$10000=AD$2)*借支明细表!$H$3:$H$10000)</f>
        <v>0</v>
      </c>
      <c r="AF271" s="80">
        <f>SUMIF('9月'!$C$4:$C$10000,$B271,'9月'!$L$4:$L$10000)</f>
        <v>0</v>
      </c>
      <c r="AG271" s="81">
        <f>SUMIF('10月'!$C$4:$C$10000,$B271,'10月'!$J$4:$J$10000)</f>
        <v>0</v>
      </c>
      <c r="AH271" s="79">
        <f>SUMPRODUCT((借支明细表!$F$3:$F$10000=$B271)*(借支明细表!$D$3:$D$10000=AG$2)*借支明细表!$H$3:$H$10000)</f>
        <v>0</v>
      </c>
      <c r="AI271" s="80">
        <f>SUMIF('10月'!$C$4:$C$10000,$B271,'10月'!$L$4:$L$10000)</f>
        <v>0</v>
      </c>
      <c r="AJ271" s="81">
        <f>SUMIF('11月'!$C$4:$C$10000,$B271,'11月'!$J$4:$J$10000)</f>
        <v>0</v>
      </c>
      <c r="AK271" s="79">
        <f>SUMPRODUCT((借支明细表!$F$3:$F$10000=$B271)*(借支明细表!$D$3:$D$10000=AJ$2)*借支明细表!$H$3:$H$10000)</f>
        <v>0</v>
      </c>
      <c r="AL271" s="80">
        <f>SUMIF('11月'!$C$4:$C$10000,$B271,'11月'!$L$4:$L$10000)</f>
        <v>0</v>
      </c>
      <c r="AM271" s="81">
        <f>SUMIF('12月'!$C$4:$C$10000,$B271,'12月'!$J$4:$J$10000)</f>
        <v>0</v>
      </c>
      <c r="AN271" s="79">
        <f>SUMPRODUCT((借支明细表!$F$3:$F$10000=$B271)*(借支明细表!$D$3:$D$10000=AM$2)*借支明细表!$H$3:$H$10000)</f>
        <v>0</v>
      </c>
      <c r="AO271" s="80">
        <f>SUMIF('12月'!$C$4:$C$10000,$B271,'12月'!$L$4:$L$10000)</f>
        <v>0</v>
      </c>
    </row>
    <row r="272" customHeight="1" spans="1:41">
      <c r="A272" s="37"/>
      <c r="B272" s="76" t="str">
        <f>IF(员工信息表!B271="","",员工信息表!B271)</f>
        <v/>
      </c>
      <c r="C272" s="77">
        <f t="shared" si="15"/>
        <v>0</v>
      </c>
      <c r="D272" s="77">
        <f t="shared" si="16"/>
        <v>0</v>
      </c>
      <c r="E272" s="77">
        <f t="shared" si="17"/>
        <v>0</v>
      </c>
      <c r="F272" s="81">
        <f>SUMIF('1月'!$C$4:$C$10000,$B272,'1月'!$J$4:$J$10000)</f>
        <v>0</v>
      </c>
      <c r="G272" s="79">
        <f>SUMPRODUCT((借支明细表!$F$3:$F$10000=$B272)*(借支明细表!$D$3:$D$10000=F$2)*借支明细表!$H$3:$H$10000)</f>
        <v>0</v>
      </c>
      <c r="H272" s="80">
        <f>SUMIF('1月'!$C$4:$C$10000,$B272,'1月'!$L$4:$L$10000)</f>
        <v>0</v>
      </c>
      <c r="I272" s="81">
        <f>SUMIF('2月'!$C$4:$C$10000,$B272,'2月'!$J$4:$J$10000)</f>
        <v>0</v>
      </c>
      <c r="J272" s="79">
        <f>SUMPRODUCT((借支明细表!$F$3:$F$10000=$B272)*(借支明细表!$D$3:$D$10000=I$2)*借支明细表!$H$3:$H$10000)</f>
        <v>0</v>
      </c>
      <c r="K272" s="80">
        <f>SUMIF('2月'!$C$4:$C$10000,$B272,'2月'!$L$4:$L$10000)</f>
        <v>0</v>
      </c>
      <c r="L272" s="81">
        <f>SUMIF('3月'!$C$4:$C$10000,$B272,'3月'!$J$4:$J$10000)</f>
        <v>0</v>
      </c>
      <c r="M272" s="79">
        <f>SUMPRODUCT((借支明细表!$F$3:$F$10000=$B272)*(借支明细表!$D$3:$D$10000=L$2)*借支明细表!$H$3:$H$10000)</f>
        <v>0</v>
      </c>
      <c r="N272" s="80">
        <f>SUMIF('3月'!$C$4:$C$10000,$B272,'3月'!$L$4:$L$10000)</f>
        <v>0</v>
      </c>
      <c r="O272" s="81">
        <f>SUMIF('4月'!$C$4:$C$10000,$B272,'4月'!$J$4:$J$10000)</f>
        <v>0</v>
      </c>
      <c r="P272" s="79">
        <f>SUMPRODUCT((借支明细表!$F$3:$F$10000=$B272)*(借支明细表!$D$3:$D$10000=O$2)*借支明细表!$H$3:$H$10000)</f>
        <v>0</v>
      </c>
      <c r="Q272" s="80">
        <f>SUMIF('4月'!$C$4:$C$10000,$B272,'4月'!$L$4:$L$10000)</f>
        <v>0</v>
      </c>
      <c r="R272" s="81">
        <f>SUMIF('5月'!$C$4:$C$10000,$B272,'5月'!$J$4:$J$10000)</f>
        <v>0</v>
      </c>
      <c r="S272" s="79">
        <f>SUMPRODUCT((借支明细表!$F$3:$F$10000=$B272)*(借支明细表!$D$3:$D$10000=R$2)*借支明细表!$H$3:$H$10000)</f>
        <v>0</v>
      </c>
      <c r="T272" s="80">
        <f>SUMIF('5月'!$C$4:$C$10000,$B272,'5月'!$L$4:$L$10000)</f>
        <v>0</v>
      </c>
      <c r="U272" s="81">
        <f>SUMIF('6月'!$C$4:$C$10000,$B272,'6月'!$J$4:$J$10000)</f>
        <v>0</v>
      </c>
      <c r="V272" s="79">
        <f>SUMPRODUCT((借支明细表!$F$3:$F$10000=$B272)*(借支明细表!$D$3:$D$10000=U$2)*借支明细表!$H$3:$H$10000)</f>
        <v>0</v>
      </c>
      <c r="W272" s="80">
        <f>SUMIF('6月'!$C$4:$C$10000,$B272,'6月'!$L$4:$L$10000)</f>
        <v>0</v>
      </c>
      <c r="X272" s="81">
        <f>SUMIF('7月'!$C$4:$C$10000,$B272,'7月'!$J$4:$J$10000)</f>
        <v>0</v>
      </c>
      <c r="Y272" s="79">
        <f>SUMPRODUCT((借支明细表!$F$3:$F$10000=$B272)*(借支明细表!$D$3:$D$10000=X$2)*借支明细表!$H$3:$H$10000)</f>
        <v>0</v>
      </c>
      <c r="Z272" s="80">
        <f>SUMIF('7月'!$C$4:$C$10000,$B272,'7月'!$L$4:$L$10000)</f>
        <v>0</v>
      </c>
      <c r="AA272" s="81">
        <f>SUMIF('8月'!$C$4:$C$10000,$B272,'8月'!$J$4:$J$10000)</f>
        <v>0</v>
      </c>
      <c r="AB272" s="79">
        <f>SUMPRODUCT((借支明细表!$F$3:$F$10000=$B272)*(借支明细表!$D$3:$D$10000=AA$2)*借支明细表!$H$3:$H$10000)</f>
        <v>0</v>
      </c>
      <c r="AC272" s="80">
        <f>SUMIF('8月'!$C$4:$C$10000,$B272,'8月'!$L$4:$L$10000)</f>
        <v>0</v>
      </c>
      <c r="AD272" s="81">
        <f>SUMIF('9月'!$C$4:$C$10000,$B272,'9月'!$J$4:$J$10000)</f>
        <v>0</v>
      </c>
      <c r="AE272" s="79">
        <f>SUMPRODUCT((借支明细表!$F$3:$F$10000=$B272)*(借支明细表!$D$3:$D$10000=AD$2)*借支明细表!$H$3:$H$10000)</f>
        <v>0</v>
      </c>
      <c r="AF272" s="80">
        <f>SUMIF('9月'!$C$4:$C$10000,$B272,'9月'!$L$4:$L$10000)</f>
        <v>0</v>
      </c>
      <c r="AG272" s="81">
        <f>SUMIF('10月'!$C$4:$C$10000,$B272,'10月'!$J$4:$J$10000)</f>
        <v>0</v>
      </c>
      <c r="AH272" s="79">
        <f>SUMPRODUCT((借支明细表!$F$3:$F$10000=$B272)*(借支明细表!$D$3:$D$10000=AG$2)*借支明细表!$H$3:$H$10000)</f>
        <v>0</v>
      </c>
      <c r="AI272" s="80">
        <f>SUMIF('10月'!$C$4:$C$10000,$B272,'10月'!$L$4:$L$10000)</f>
        <v>0</v>
      </c>
      <c r="AJ272" s="81">
        <f>SUMIF('11月'!$C$4:$C$10000,$B272,'11月'!$J$4:$J$10000)</f>
        <v>0</v>
      </c>
      <c r="AK272" s="79">
        <f>SUMPRODUCT((借支明细表!$F$3:$F$10000=$B272)*(借支明细表!$D$3:$D$10000=AJ$2)*借支明细表!$H$3:$H$10000)</f>
        <v>0</v>
      </c>
      <c r="AL272" s="80">
        <f>SUMIF('11月'!$C$4:$C$10000,$B272,'11月'!$L$4:$L$10000)</f>
        <v>0</v>
      </c>
      <c r="AM272" s="81">
        <f>SUMIF('12月'!$C$4:$C$10000,$B272,'12月'!$J$4:$J$10000)</f>
        <v>0</v>
      </c>
      <c r="AN272" s="79">
        <f>SUMPRODUCT((借支明细表!$F$3:$F$10000=$B272)*(借支明细表!$D$3:$D$10000=AM$2)*借支明细表!$H$3:$H$10000)</f>
        <v>0</v>
      </c>
      <c r="AO272" s="80">
        <f>SUMIF('12月'!$C$4:$C$10000,$B272,'12月'!$L$4:$L$10000)</f>
        <v>0</v>
      </c>
    </row>
    <row r="273" customHeight="1" spans="1:41">
      <c r="A273" s="37"/>
      <c r="B273" s="76" t="str">
        <f>IF(员工信息表!B272="","",员工信息表!B272)</f>
        <v/>
      </c>
      <c r="C273" s="77">
        <f t="shared" si="15"/>
        <v>0</v>
      </c>
      <c r="D273" s="77">
        <f t="shared" si="16"/>
        <v>0</v>
      </c>
      <c r="E273" s="77">
        <f t="shared" si="17"/>
        <v>0</v>
      </c>
      <c r="F273" s="81">
        <f>SUMIF('1月'!$C$4:$C$10000,$B273,'1月'!$J$4:$J$10000)</f>
        <v>0</v>
      </c>
      <c r="G273" s="79">
        <f>SUMPRODUCT((借支明细表!$F$3:$F$10000=$B273)*(借支明细表!$D$3:$D$10000=F$2)*借支明细表!$H$3:$H$10000)</f>
        <v>0</v>
      </c>
      <c r="H273" s="80">
        <f>SUMIF('1月'!$C$4:$C$10000,$B273,'1月'!$L$4:$L$10000)</f>
        <v>0</v>
      </c>
      <c r="I273" s="81">
        <f>SUMIF('2月'!$C$4:$C$10000,$B273,'2月'!$J$4:$J$10000)</f>
        <v>0</v>
      </c>
      <c r="J273" s="79">
        <f>SUMPRODUCT((借支明细表!$F$3:$F$10000=$B273)*(借支明细表!$D$3:$D$10000=I$2)*借支明细表!$H$3:$H$10000)</f>
        <v>0</v>
      </c>
      <c r="K273" s="80">
        <f>SUMIF('2月'!$C$4:$C$10000,$B273,'2月'!$L$4:$L$10000)</f>
        <v>0</v>
      </c>
      <c r="L273" s="81">
        <f>SUMIF('3月'!$C$4:$C$10000,$B273,'3月'!$J$4:$J$10000)</f>
        <v>0</v>
      </c>
      <c r="M273" s="79">
        <f>SUMPRODUCT((借支明细表!$F$3:$F$10000=$B273)*(借支明细表!$D$3:$D$10000=L$2)*借支明细表!$H$3:$H$10000)</f>
        <v>0</v>
      </c>
      <c r="N273" s="80">
        <f>SUMIF('3月'!$C$4:$C$10000,$B273,'3月'!$L$4:$L$10000)</f>
        <v>0</v>
      </c>
      <c r="O273" s="81">
        <f>SUMIF('4月'!$C$4:$C$10000,$B273,'4月'!$J$4:$J$10000)</f>
        <v>0</v>
      </c>
      <c r="P273" s="79">
        <f>SUMPRODUCT((借支明细表!$F$3:$F$10000=$B273)*(借支明细表!$D$3:$D$10000=O$2)*借支明细表!$H$3:$H$10000)</f>
        <v>0</v>
      </c>
      <c r="Q273" s="80">
        <f>SUMIF('4月'!$C$4:$C$10000,$B273,'4月'!$L$4:$L$10000)</f>
        <v>0</v>
      </c>
      <c r="R273" s="81">
        <f>SUMIF('5月'!$C$4:$C$10000,$B273,'5月'!$J$4:$J$10000)</f>
        <v>0</v>
      </c>
      <c r="S273" s="79">
        <f>SUMPRODUCT((借支明细表!$F$3:$F$10000=$B273)*(借支明细表!$D$3:$D$10000=R$2)*借支明细表!$H$3:$H$10000)</f>
        <v>0</v>
      </c>
      <c r="T273" s="80">
        <f>SUMIF('5月'!$C$4:$C$10000,$B273,'5月'!$L$4:$L$10000)</f>
        <v>0</v>
      </c>
      <c r="U273" s="81">
        <f>SUMIF('6月'!$C$4:$C$10000,$B273,'6月'!$J$4:$J$10000)</f>
        <v>0</v>
      </c>
      <c r="V273" s="79">
        <f>SUMPRODUCT((借支明细表!$F$3:$F$10000=$B273)*(借支明细表!$D$3:$D$10000=U$2)*借支明细表!$H$3:$H$10000)</f>
        <v>0</v>
      </c>
      <c r="W273" s="80">
        <f>SUMIF('6月'!$C$4:$C$10000,$B273,'6月'!$L$4:$L$10000)</f>
        <v>0</v>
      </c>
      <c r="X273" s="81">
        <f>SUMIF('7月'!$C$4:$C$10000,$B273,'7月'!$J$4:$J$10000)</f>
        <v>0</v>
      </c>
      <c r="Y273" s="79">
        <f>SUMPRODUCT((借支明细表!$F$3:$F$10000=$B273)*(借支明细表!$D$3:$D$10000=X$2)*借支明细表!$H$3:$H$10000)</f>
        <v>0</v>
      </c>
      <c r="Z273" s="80">
        <f>SUMIF('7月'!$C$4:$C$10000,$B273,'7月'!$L$4:$L$10000)</f>
        <v>0</v>
      </c>
      <c r="AA273" s="81">
        <f>SUMIF('8月'!$C$4:$C$10000,$B273,'8月'!$J$4:$J$10000)</f>
        <v>0</v>
      </c>
      <c r="AB273" s="79">
        <f>SUMPRODUCT((借支明细表!$F$3:$F$10000=$B273)*(借支明细表!$D$3:$D$10000=AA$2)*借支明细表!$H$3:$H$10000)</f>
        <v>0</v>
      </c>
      <c r="AC273" s="80">
        <f>SUMIF('8月'!$C$4:$C$10000,$B273,'8月'!$L$4:$L$10000)</f>
        <v>0</v>
      </c>
      <c r="AD273" s="81">
        <f>SUMIF('9月'!$C$4:$C$10000,$B273,'9月'!$J$4:$J$10000)</f>
        <v>0</v>
      </c>
      <c r="AE273" s="79">
        <f>SUMPRODUCT((借支明细表!$F$3:$F$10000=$B273)*(借支明细表!$D$3:$D$10000=AD$2)*借支明细表!$H$3:$H$10000)</f>
        <v>0</v>
      </c>
      <c r="AF273" s="80">
        <f>SUMIF('9月'!$C$4:$C$10000,$B273,'9月'!$L$4:$L$10000)</f>
        <v>0</v>
      </c>
      <c r="AG273" s="81">
        <f>SUMIF('10月'!$C$4:$C$10000,$B273,'10月'!$J$4:$J$10000)</f>
        <v>0</v>
      </c>
      <c r="AH273" s="79">
        <f>SUMPRODUCT((借支明细表!$F$3:$F$10000=$B273)*(借支明细表!$D$3:$D$10000=AG$2)*借支明细表!$H$3:$H$10000)</f>
        <v>0</v>
      </c>
      <c r="AI273" s="80">
        <f>SUMIF('10月'!$C$4:$C$10000,$B273,'10月'!$L$4:$L$10000)</f>
        <v>0</v>
      </c>
      <c r="AJ273" s="81">
        <f>SUMIF('11月'!$C$4:$C$10000,$B273,'11月'!$J$4:$J$10000)</f>
        <v>0</v>
      </c>
      <c r="AK273" s="79">
        <f>SUMPRODUCT((借支明细表!$F$3:$F$10000=$B273)*(借支明细表!$D$3:$D$10000=AJ$2)*借支明细表!$H$3:$H$10000)</f>
        <v>0</v>
      </c>
      <c r="AL273" s="80">
        <f>SUMIF('11月'!$C$4:$C$10000,$B273,'11月'!$L$4:$L$10000)</f>
        <v>0</v>
      </c>
      <c r="AM273" s="81">
        <f>SUMIF('12月'!$C$4:$C$10000,$B273,'12月'!$J$4:$J$10000)</f>
        <v>0</v>
      </c>
      <c r="AN273" s="79">
        <f>SUMPRODUCT((借支明细表!$F$3:$F$10000=$B273)*(借支明细表!$D$3:$D$10000=AM$2)*借支明细表!$H$3:$H$10000)</f>
        <v>0</v>
      </c>
      <c r="AO273" s="80">
        <f>SUMIF('12月'!$C$4:$C$10000,$B273,'12月'!$L$4:$L$10000)</f>
        <v>0</v>
      </c>
    </row>
    <row r="274" customHeight="1" spans="1:41">
      <c r="A274" s="37"/>
      <c r="B274" s="76" t="str">
        <f>IF(员工信息表!B273="","",员工信息表!B273)</f>
        <v/>
      </c>
      <c r="C274" s="77">
        <f t="shared" si="15"/>
        <v>0</v>
      </c>
      <c r="D274" s="77">
        <f t="shared" si="16"/>
        <v>0</v>
      </c>
      <c r="E274" s="77">
        <f t="shared" si="17"/>
        <v>0</v>
      </c>
      <c r="F274" s="81">
        <f>SUMIF('1月'!$C$4:$C$10000,$B274,'1月'!$J$4:$J$10000)</f>
        <v>0</v>
      </c>
      <c r="G274" s="79">
        <f>SUMPRODUCT((借支明细表!$F$3:$F$10000=$B274)*(借支明细表!$D$3:$D$10000=F$2)*借支明细表!$H$3:$H$10000)</f>
        <v>0</v>
      </c>
      <c r="H274" s="80">
        <f>SUMIF('1月'!$C$4:$C$10000,$B274,'1月'!$L$4:$L$10000)</f>
        <v>0</v>
      </c>
      <c r="I274" s="81">
        <f>SUMIF('2月'!$C$4:$C$10000,$B274,'2月'!$J$4:$J$10000)</f>
        <v>0</v>
      </c>
      <c r="J274" s="79">
        <f>SUMPRODUCT((借支明细表!$F$3:$F$10000=$B274)*(借支明细表!$D$3:$D$10000=I$2)*借支明细表!$H$3:$H$10000)</f>
        <v>0</v>
      </c>
      <c r="K274" s="80">
        <f>SUMIF('2月'!$C$4:$C$10000,$B274,'2月'!$L$4:$L$10000)</f>
        <v>0</v>
      </c>
      <c r="L274" s="81">
        <f>SUMIF('3月'!$C$4:$C$10000,$B274,'3月'!$J$4:$J$10000)</f>
        <v>0</v>
      </c>
      <c r="M274" s="79">
        <f>SUMPRODUCT((借支明细表!$F$3:$F$10000=$B274)*(借支明细表!$D$3:$D$10000=L$2)*借支明细表!$H$3:$H$10000)</f>
        <v>0</v>
      </c>
      <c r="N274" s="80">
        <f>SUMIF('3月'!$C$4:$C$10000,$B274,'3月'!$L$4:$L$10000)</f>
        <v>0</v>
      </c>
      <c r="O274" s="81">
        <f>SUMIF('4月'!$C$4:$C$10000,$B274,'4月'!$J$4:$J$10000)</f>
        <v>0</v>
      </c>
      <c r="P274" s="79">
        <f>SUMPRODUCT((借支明细表!$F$3:$F$10000=$B274)*(借支明细表!$D$3:$D$10000=O$2)*借支明细表!$H$3:$H$10000)</f>
        <v>0</v>
      </c>
      <c r="Q274" s="80">
        <f>SUMIF('4月'!$C$4:$C$10000,$B274,'4月'!$L$4:$L$10000)</f>
        <v>0</v>
      </c>
      <c r="R274" s="81">
        <f>SUMIF('5月'!$C$4:$C$10000,$B274,'5月'!$J$4:$J$10000)</f>
        <v>0</v>
      </c>
      <c r="S274" s="79">
        <f>SUMPRODUCT((借支明细表!$F$3:$F$10000=$B274)*(借支明细表!$D$3:$D$10000=R$2)*借支明细表!$H$3:$H$10000)</f>
        <v>0</v>
      </c>
      <c r="T274" s="80">
        <f>SUMIF('5月'!$C$4:$C$10000,$B274,'5月'!$L$4:$L$10000)</f>
        <v>0</v>
      </c>
      <c r="U274" s="81">
        <f>SUMIF('6月'!$C$4:$C$10000,$B274,'6月'!$J$4:$J$10000)</f>
        <v>0</v>
      </c>
      <c r="V274" s="79">
        <f>SUMPRODUCT((借支明细表!$F$3:$F$10000=$B274)*(借支明细表!$D$3:$D$10000=U$2)*借支明细表!$H$3:$H$10000)</f>
        <v>0</v>
      </c>
      <c r="W274" s="80">
        <f>SUMIF('6月'!$C$4:$C$10000,$B274,'6月'!$L$4:$L$10000)</f>
        <v>0</v>
      </c>
      <c r="X274" s="81">
        <f>SUMIF('7月'!$C$4:$C$10000,$B274,'7月'!$J$4:$J$10000)</f>
        <v>0</v>
      </c>
      <c r="Y274" s="79">
        <f>SUMPRODUCT((借支明细表!$F$3:$F$10000=$B274)*(借支明细表!$D$3:$D$10000=X$2)*借支明细表!$H$3:$H$10000)</f>
        <v>0</v>
      </c>
      <c r="Z274" s="80">
        <f>SUMIF('7月'!$C$4:$C$10000,$B274,'7月'!$L$4:$L$10000)</f>
        <v>0</v>
      </c>
      <c r="AA274" s="81">
        <f>SUMIF('8月'!$C$4:$C$10000,$B274,'8月'!$J$4:$J$10000)</f>
        <v>0</v>
      </c>
      <c r="AB274" s="79">
        <f>SUMPRODUCT((借支明细表!$F$3:$F$10000=$B274)*(借支明细表!$D$3:$D$10000=AA$2)*借支明细表!$H$3:$H$10000)</f>
        <v>0</v>
      </c>
      <c r="AC274" s="80">
        <f>SUMIF('8月'!$C$4:$C$10000,$B274,'8月'!$L$4:$L$10000)</f>
        <v>0</v>
      </c>
      <c r="AD274" s="81">
        <f>SUMIF('9月'!$C$4:$C$10000,$B274,'9月'!$J$4:$J$10000)</f>
        <v>0</v>
      </c>
      <c r="AE274" s="79">
        <f>SUMPRODUCT((借支明细表!$F$3:$F$10000=$B274)*(借支明细表!$D$3:$D$10000=AD$2)*借支明细表!$H$3:$H$10000)</f>
        <v>0</v>
      </c>
      <c r="AF274" s="80">
        <f>SUMIF('9月'!$C$4:$C$10000,$B274,'9月'!$L$4:$L$10000)</f>
        <v>0</v>
      </c>
      <c r="AG274" s="81">
        <f>SUMIF('10月'!$C$4:$C$10000,$B274,'10月'!$J$4:$J$10000)</f>
        <v>0</v>
      </c>
      <c r="AH274" s="79">
        <f>SUMPRODUCT((借支明细表!$F$3:$F$10000=$B274)*(借支明细表!$D$3:$D$10000=AG$2)*借支明细表!$H$3:$H$10000)</f>
        <v>0</v>
      </c>
      <c r="AI274" s="80">
        <f>SUMIF('10月'!$C$4:$C$10000,$B274,'10月'!$L$4:$L$10000)</f>
        <v>0</v>
      </c>
      <c r="AJ274" s="81">
        <f>SUMIF('11月'!$C$4:$C$10000,$B274,'11月'!$J$4:$J$10000)</f>
        <v>0</v>
      </c>
      <c r="AK274" s="79">
        <f>SUMPRODUCT((借支明细表!$F$3:$F$10000=$B274)*(借支明细表!$D$3:$D$10000=AJ$2)*借支明细表!$H$3:$H$10000)</f>
        <v>0</v>
      </c>
      <c r="AL274" s="80">
        <f>SUMIF('11月'!$C$4:$C$10000,$B274,'11月'!$L$4:$L$10000)</f>
        <v>0</v>
      </c>
      <c r="AM274" s="81">
        <f>SUMIF('12月'!$C$4:$C$10000,$B274,'12月'!$J$4:$J$10000)</f>
        <v>0</v>
      </c>
      <c r="AN274" s="79">
        <f>SUMPRODUCT((借支明细表!$F$3:$F$10000=$B274)*(借支明细表!$D$3:$D$10000=AM$2)*借支明细表!$H$3:$H$10000)</f>
        <v>0</v>
      </c>
      <c r="AO274" s="80">
        <f>SUMIF('12月'!$C$4:$C$10000,$B274,'12月'!$L$4:$L$10000)</f>
        <v>0</v>
      </c>
    </row>
    <row r="275" customHeight="1" spans="1:41">
      <c r="A275" s="37"/>
      <c r="B275" s="76" t="str">
        <f>IF(员工信息表!B274="","",员工信息表!B274)</f>
        <v/>
      </c>
      <c r="C275" s="77">
        <f t="shared" si="15"/>
        <v>0</v>
      </c>
      <c r="D275" s="77">
        <f t="shared" si="16"/>
        <v>0</v>
      </c>
      <c r="E275" s="77">
        <f t="shared" si="17"/>
        <v>0</v>
      </c>
      <c r="F275" s="81">
        <f>SUMIF('1月'!$C$4:$C$10000,$B275,'1月'!$J$4:$J$10000)</f>
        <v>0</v>
      </c>
      <c r="G275" s="79">
        <f>SUMPRODUCT((借支明细表!$F$3:$F$10000=$B275)*(借支明细表!$D$3:$D$10000=F$2)*借支明细表!$H$3:$H$10000)</f>
        <v>0</v>
      </c>
      <c r="H275" s="80">
        <f>SUMIF('1月'!$C$4:$C$10000,$B275,'1月'!$L$4:$L$10000)</f>
        <v>0</v>
      </c>
      <c r="I275" s="81">
        <f>SUMIF('2月'!$C$4:$C$10000,$B275,'2月'!$J$4:$J$10000)</f>
        <v>0</v>
      </c>
      <c r="J275" s="79">
        <f>SUMPRODUCT((借支明细表!$F$3:$F$10000=$B275)*(借支明细表!$D$3:$D$10000=I$2)*借支明细表!$H$3:$H$10000)</f>
        <v>0</v>
      </c>
      <c r="K275" s="80">
        <f>SUMIF('2月'!$C$4:$C$10000,$B275,'2月'!$L$4:$L$10000)</f>
        <v>0</v>
      </c>
      <c r="L275" s="81">
        <f>SUMIF('3月'!$C$4:$C$10000,$B275,'3月'!$J$4:$J$10000)</f>
        <v>0</v>
      </c>
      <c r="M275" s="79">
        <f>SUMPRODUCT((借支明细表!$F$3:$F$10000=$B275)*(借支明细表!$D$3:$D$10000=L$2)*借支明细表!$H$3:$H$10000)</f>
        <v>0</v>
      </c>
      <c r="N275" s="80">
        <f>SUMIF('3月'!$C$4:$C$10000,$B275,'3月'!$L$4:$L$10000)</f>
        <v>0</v>
      </c>
      <c r="O275" s="81">
        <f>SUMIF('4月'!$C$4:$C$10000,$B275,'4月'!$J$4:$J$10000)</f>
        <v>0</v>
      </c>
      <c r="P275" s="79">
        <f>SUMPRODUCT((借支明细表!$F$3:$F$10000=$B275)*(借支明细表!$D$3:$D$10000=O$2)*借支明细表!$H$3:$H$10000)</f>
        <v>0</v>
      </c>
      <c r="Q275" s="80">
        <f>SUMIF('4月'!$C$4:$C$10000,$B275,'4月'!$L$4:$L$10000)</f>
        <v>0</v>
      </c>
      <c r="R275" s="81">
        <f>SUMIF('5月'!$C$4:$C$10000,$B275,'5月'!$J$4:$J$10000)</f>
        <v>0</v>
      </c>
      <c r="S275" s="79">
        <f>SUMPRODUCT((借支明细表!$F$3:$F$10000=$B275)*(借支明细表!$D$3:$D$10000=R$2)*借支明细表!$H$3:$H$10000)</f>
        <v>0</v>
      </c>
      <c r="T275" s="80">
        <f>SUMIF('5月'!$C$4:$C$10000,$B275,'5月'!$L$4:$L$10000)</f>
        <v>0</v>
      </c>
      <c r="U275" s="81">
        <f>SUMIF('6月'!$C$4:$C$10000,$B275,'6月'!$J$4:$J$10000)</f>
        <v>0</v>
      </c>
      <c r="V275" s="79">
        <f>SUMPRODUCT((借支明细表!$F$3:$F$10000=$B275)*(借支明细表!$D$3:$D$10000=U$2)*借支明细表!$H$3:$H$10000)</f>
        <v>0</v>
      </c>
      <c r="W275" s="80">
        <f>SUMIF('6月'!$C$4:$C$10000,$B275,'6月'!$L$4:$L$10000)</f>
        <v>0</v>
      </c>
      <c r="X275" s="81">
        <f>SUMIF('7月'!$C$4:$C$10000,$B275,'7月'!$J$4:$J$10000)</f>
        <v>0</v>
      </c>
      <c r="Y275" s="79">
        <f>SUMPRODUCT((借支明细表!$F$3:$F$10000=$B275)*(借支明细表!$D$3:$D$10000=X$2)*借支明细表!$H$3:$H$10000)</f>
        <v>0</v>
      </c>
      <c r="Z275" s="80">
        <f>SUMIF('7月'!$C$4:$C$10000,$B275,'7月'!$L$4:$L$10000)</f>
        <v>0</v>
      </c>
      <c r="AA275" s="81">
        <f>SUMIF('8月'!$C$4:$C$10000,$B275,'8月'!$J$4:$J$10000)</f>
        <v>0</v>
      </c>
      <c r="AB275" s="79">
        <f>SUMPRODUCT((借支明细表!$F$3:$F$10000=$B275)*(借支明细表!$D$3:$D$10000=AA$2)*借支明细表!$H$3:$H$10000)</f>
        <v>0</v>
      </c>
      <c r="AC275" s="80">
        <f>SUMIF('8月'!$C$4:$C$10000,$B275,'8月'!$L$4:$L$10000)</f>
        <v>0</v>
      </c>
      <c r="AD275" s="81">
        <f>SUMIF('9月'!$C$4:$C$10000,$B275,'9月'!$J$4:$J$10000)</f>
        <v>0</v>
      </c>
      <c r="AE275" s="79">
        <f>SUMPRODUCT((借支明细表!$F$3:$F$10000=$B275)*(借支明细表!$D$3:$D$10000=AD$2)*借支明细表!$H$3:$H$10000)</f>
        <v>0</v>
      </c>
      <c r="AF275" s="80">
        <f>SUMIF('9月'!$C$4:$C$10000,$B275,'9月'!$L$4:$L$10000)</f>
        <v>0</v>
      </c>
      <c r="AG275" s="81">
        <f>SUMIF('10月'!$C$4:$C$10000,$B275,'10月'!$J$4:$J$10000)</f>
        <v>0</v>
      </c>
      <c r="AH275" s="79">
        <f>SUMPRODUCT((借支明细表!$F$3:$F$10000=$B275)*(借支明细表!$D$3:$D$10000=AG$2)*借支明细表!$H$3:$H$10000)</f>
        <v>0</v>
      </c>
      <c r="AI275" s="80">
        <f>SUMIF('10月'!$C$4:$C$10000,$B275,'10月'!$L$4:$L$10000)</f>
        <v>0</v>
      </c>
      <c r="AJ275" s="81">
        <f>SUMIF('11月'!$C$4:$C$10000,$B275,'11月'!$J$4:$J$10000)</f>
        <v>0</v>
      </c>
      <c r="AK275" s="79">
        <f>SUMPRODUCT((借支明细表!$F$3:$F$10000=$B275)*(借支明细表!$D$3:$D$10000=AJ$2)*借支明细表!$H$3:$H$10000)</f>
        <v>0</v>
      </c>
      <c r="AL275" s="80">
        <f>SUMIF('11月'!$C$4:$C$10000,$B275,'11月'!$L$4:$L$10000)</f>
        <v>0</v>
      </c>
      <c r="AM275" s="81">
        <f>SUMIF('12月'!$C$4:$C$10000,$B275,'12月'!$J$4:$J$10000)</f>
        <v>0</v>
      </c>
      <c r="AN275" s="79">
        <f>SUMPRODUCT((借支明细表!$F$3:$F$10000=$B275)*(借支明细表!$D$3:$D$10000=AM$2)*借支明细表!$H$3:$H$10000)</f>
        <v>0</v>
      </c>
      <c r="AO275" s="80">
        <f>SUMIF('12月'!$C$4:$C$10000,$B275,'12月'!$L$4:$L$10000)</f>
        <v>0</v>
      </c>
    </row>
    <row r="276" customHeight="1" spans="1:41">
      <c r="A276" s="37"/>
      <c r="B276" s="76" t="str">
        <f>IF(员工信息表!B275="","",员工信息表!B275)</f>
        <v/>
      </c>
      <c r="C276" s="77">
        <f t="shared" si="15"/>
        <v>0</v>
      </c>
      <c r="D276" s="77">
        <f t="shared" si="16"/>
        <v>0</v>
      </c>
      <c r="E276" s="77">
        <f t="shared" si="17"/>
        <v>0</v>
      </c>
      <c r="F276" s="81">
        <f>SUMIF('1月'!$C$4:$C$10000,$B276,'1月'!$J$4:$J$10000)</f>
        <v>0</v>
      </c>
      <c r="G276" s="79">
        <f>SUMPRODUCT((借支明细表!$F$3:$F$10000=$B276)*(借支明细表!$D$3:$D$10000=F$2)*借支明细表!$H$3:$H$10000)</f>
        <v>0</v>
      </c>
      <c r="H276" s="80">
        <f>SUMIF('1月'!$C$4:$C$10000,$B276,'1月'!$L$4:$L$10000)</f>
        <v>0</v>
      </c>
      <c r="I276" s="81">
        <f>SUMIF('2月'!$C$4:$C$10000,$B276,'2月'!$J$4:$J$10000)</f>
        <v>0</v>
      </c>
      <c r="J276" s="79">
        <f>SUMPRODUCT((借支明细表!$F$3:$F$10000=$B276)*(借支明细表!$D$3:$D$10000=I$2)*借支明细表!$H$3:$H$10000)</f>
        <v>0</v>
      </c>
      <c r="K276" s="80">
        <f>SUMIF('2月'!$C$4:$C$10000,$B276,'2月'!$L$4:$L$10000)</f>
        <v>0</v>
      </c>
      <c r="L276" s="81">
        <f>SUMIF('3月'!$C$4:$C$10000,$B276,'3月'!$J$4:$J$10000)</f>
        <v>0</v>
      </c>
      <c r="M276" s="79">
        <f>SUMPRODUCT((借支明细表!$F$3:$F$10000=$B276)*(借支明细表!$D$3:$D$10000=L$2)*借支明细表!$H$3:$H$10000)</f>
        <v>0</v>
      </c>
      <c r="N276" s="80">
        <f>SUMIF('3月'!$C$4:$C$10000,$B276,'3月'!$L$4:$L$10000)</f>
        <v>0</v>
      </c>
      <c r="O276" s="81">
        <f>SUMIF('4月'!$C$4:$C$10000,$B276,'4月'!$J$4:$J$10000)</f>
        <v>0</v>
      </c>
      <c r="P276" s="79">
        <f>SUMPRODUCT((借支明细表!$F$3:$F$10000=$B276)*(借支明细表!$D$3:$D$10000=O$2)*借支明细表!$H$3:$H$10000)</f>
        <v>0</v>
      </c>
      <c r="Q276" s="80">
        <f>SUMIF('4月'!$C$4:$C$10000,$B276,'4月'!$L$4:$L$10000)</f>
        <v>0</v>
      </c>
      <c r="R276" s="81">
        <f>SUMIF('5月'!$C$4:$C$10000,$B276,'5月'!$J$4:$J$10000)</f>
        <v>0</v>
      </c>
      <c r="S276" s="79">
        <f>SUMPRODUCT((借支明细表!$F$3:$F$10000=$B276)*(借支明细表!$D$3:$D$10000=R$2)*借支明细表!$H$3:$H$10000)</f>
        <v>0</v>
      </c>
      <c r="T276" s="80">
        <f>SUMIF('5月'!$C$4:$C$10000,$B276,'5月'!$L$4:$L$10000)</f>
        <v>0</v>
      </c>
      <c r="U276" s="81">
        <f>SUMIF('6月'!$C$4:$C$10000,$B276,'6月'!$J$4:$J$10000)</f>
        <v>0</v>
      </c>
      <c r="V276" s="79">
        <f>SUMPRODUCT((借支明细表!$F$3:$F$10000=$B276)*(借支明细表!$D$3:$D$10000=U$2)*借支明细表!$H$3:$H$10000)</f>
        <v>0</v>
      </c>
      <c r="W276" s="80">
        <f>SUMIF('6月'!$C$4:$C$10000,$B276,'6月'!$L$4:$L$10000)</f>
        <v>0</v>
      </c>
      <c r="X276" s="81">
        <f>SUMIF('7月'!$C$4:$C$10000,$B276,'7月'!$J$4:$J$10000)</f>
        <v>0</v>
      </c>
      <c r="Y276" s="79">
        <f>SUMPRODUCT((借支明细表!$F$3:$F$10000=$B276)*(借支明细表!$D$3:$D$10000=X$2)*借支明细表!$H$3:$H$10000)</f>
        <v>0</v>
      </c>
      <c r="Z276" s="80">
        <f>SUMIF('7月'!$C$4:$C$10000,$B276,'7月'!$L$4:$L$10000)</f>
        <v>0</v>
      </c>
      <c r="AA276" s="81">
        <f>SUMIF('8月'!$C$4:$C$10000,$B276,'8月'!$J$4:$J$10000)</f>
        <v>0</v>
      </c>
      <c r="AB276" s="79">
        <f>SUMPRODUCT((借支明细表!$F$3:$F$10000=$B276)*(借支明细表!$D$3:$D$10000=AA$2)*借支明细表!$H$3:$H$10000)</f>
        <v>0</v>
      </c>
      <c r="AC276" s="80">
        <f>SUMIF('8月'!$C$4:$C$10000,$B276,'8月'!$L$4:$L$10000)</f>
        <v>0</v>
      </c>
      <c r="AD276" s="81">
        <f>SUMIF('9月'!$C$4:$C$10000,$B276,'9月'!$J$4:$J$10000)</f>
        <v>0</v>
      </c>
      <c r="AE276" s="79">
        <f>SUMPRODUCT((借支明细表!$F$3:$F$10000=$B276)*(借支明细表!$D$3:$D$10000=AD$2)*借支明细表!$H$3:$H$10000)</f>
        <v>0</v>
      </c>
      <c r="AF276" s="80">
        <f>SUMIF('9月'!$C$4:$C$10000,$B276,'9月'!$L$4:$L$10000)</f>
        <v>0</v>
      </c>
      <c r="AG276" s="81">
        <f>SUMIF('10月'!$C$4:$C$10000,$B276,'10月'!$J$4:$J$10000)</f>
        <v>0</v>
      </c>
      <c r="AH276" s="79">
        <f>SUMPRODUCT((借支明细表!$F$3:$F$10000=$B276)*(借支明细表!$D$3:$D$10000=AG$2)*借支明细表!$H$3:$H$10000)</f>
        <v>0</v>
      </c>
      <c r="AI276" s="80">
        <f>SUMIF('10月'!$C$4:$C$10000,$B276,'10月'!$L$4:$L$10000)</f>
        <v>0</v>
      </c>
      <c r="AJ276" s="81">
        <f>SUMIF('11月'!$C$4:$C$10000,$B276,'11月'!$J$4:$J$10000)</f>
        <v>0</v>
      </c>
      <c r="AK276" s="79">
        <f>SUMPRODUCT((借支明细表!$F$3:$F$10000=$B276)*(借支明细表!$D$3:$D$10000=AJ$2)*借支明细表!$H$3:$H$10000)</f>
        <v>0</v>
      </c>
      <c r="AL276" s="80">
        <f>SUMIF('11月'!$C$4:$C$10000,$B276,'11月'!$L$4:$L$10000)</f>
        <v>0</v>
      </c>
      <c r="AM276" s="81">
        <f>SUMIF('12月'!$C$4:$C$10000,$B276,'12月'!$J$4:$J$10000)</f>
        <v>0</v>
      </c>
      <c r="AN276" s="79">
        <f>SUMPRODUCT((借支明细表!$F$3:$F$10000=$B276)*(借支明细表!$D$3:$D$10000=AM$2)*借支明细表!$H$3:$H$10000)</f>
        <v>0</v>
      </c>
      <c r="AO276" s="80">
        <f>SUMIF('12月'!$C$4:$C$10000,$B276,'12月'!$L$4:$L$10000)</f>
        <v>0</v>
      </c>
    </row>
    <row r="277" customHeight="1" spans="1:41">
      <c r="A277" s="37"/>
      <c r="B277" s="76" t="str">
        <f>IF(员工信息表!B276="","",员工信息表!B276)</f>
        <v/>
      </c>
      <c r="C277" s="77">
        <f t="shared" si="15"/>
        <v>0</v>
      </c>
      <c r="D277" s="77">
        <f t="shared" si="16"/>
        <v>0</v>
      </c>
      <c r="E277" s="77">
        <f t="shared" si="17"/>
        <v>0</v>
      </c>
      <c r="F277" s="81">
        <f>SUMIF('1月'!$C$4:$C$10000,$B277,'1月'!$J$4:$J$10000)</f>
        <v>0</v>
      </c>
      <c r="G277" s="79">
        <f>SUMPRODUCT((借支明细表!$F$3:$F$10000=$B277)*(借支明细表!$D$3:$D$10000=F$2)*借支明细表!$H$3:$H$10000)</f>
        <v>0</v>
      </c>
      <c r="H277" s="80">
        <f>SUMIF('1月'!$C$4:$C$10000,$B277,'1月'!$L$4:$L$10000)</f>
        <v>0</v>
      </c>
      <c r="I277" s="81">
        <f>SUMIF('2月'!$C$4:$C$10000,$B277,'2月'!$J$4:$J$10000)</f>
        <v>0</v>
      </c>
      <c r="J277" s="79">
        <f>SUMPRODUCT((借支明细表!$F$3:$F$10000=$B277)*(借支明细表!$D$3:$D$10000=I$2)*借支明细表!$H$3:$H$10000)</f>
        <v>0</v>
      </c>
      <c r="K277" s="80">
        <f>SUMIF('2月'!$C$4:$C$10000,$B277,'2月'!$L$4:$L$10000)</f>
        <v>0</v>
      </c>
      <c r="L277" s="81">
        <f>SUMIF('3月'!$C$4:$C$10000,$B277,'3月'!$J$4:$J$10000)</f>
        <v>0</v>
      </c>
      <c r="M277" s="79">
        <f>SUMPRODUCT((借支明细表!$F$3:$F$10000=$B277)*(借支明细表!$D$3:$D$10000=L$2)*借支明细表!$H$3:$H$10000)</f>
        <v>0</v>
      </c>
      <c r="N277" s="80">
        <f>SUMIF('3月'!$C$4:$C$10000,$B277,'3月'!$L$4:$L$10000)</f>
        <v>0</v>
      </c>
      <c r="O277" s="81">
        <f>SUMIF('4月'!$C$4:$C$10000,$B277,'4月'!$J$4:$J$10000)</f>
        <v>0</v>
      </c>
      <c r="P277" s="79">
        <f>SUMPRODUCT((借支明细表!$F$3:$F$10000=$B277)*(借支明细表!$D$3:$D$10000=O$2)*借支明细表!$H$3:$H$10000)</f>
        <v>0</v>
      </c>
      <c r="Q277" s="80">
        <f>SUMIF('4月'!$C$4:$C$10000,$B277,'4月'!$L$4:$L$10000)</f>
        <v>0</v>
      </c>
      <c r="R277" s="81">
        <f>SUMIF('5月'!$C$4:$C$10000,$B277,'5月'!$J$4:$J$10000)</f>
        <v>0</v>
      </c>
      <c r="S277" s="79">
        <f>SUMPRODUCT((借支明细表!$F$3:$F$10000=$B277)*(借支明细表!$D$3:$D$10000=R$2)*借支明细表!$H$3:$H$10000)</f>
        <v>0</v>
      </c>
      <c r="T277" s="80">
        <f>SUMIF('5月'!$C$4:$C$10000,$B277,'5月'!$L$4:$L$10000)</f>
        <v>0</v>
      </c>
      <c r="U277" s="81">
        <f>SUMIF('6月'!$C$4:$C$10000,$B277,'6月'!$J$4:$J$10000)</f>
        <v>0</v>
      </c>
      <c r="V277" s="79">
        <f>SUMPRODUCT((借支明细表!$F$3:$F$10000=$B277)*(借支明细表!$D$3:$D$10000=U$2)*借支明细表!$H$3:$H$10000)</f>
        <v>0</v>
      </c>
      <c r="W277" s="80">
        <f>SUMIF('6月'!$C$4:$C$10000,$B277,'6月'!$L$4:$L$10000)</f>
        <v>0</v>
      </c>
      <c r="X277" s="81">
        <f>SUMIF('7月'!$C$4:$C$10000,$B277,'7月'!$J$4:$J$10000)</f>
        <v>0</v>
      </c>
      <c r="Y277" s="79">
        <f>SUMPRODUCT((借支明细表!$F$3:$F$10000=$B277)*(借支明细表!$D$3:$D$10000=X$2)*借支明细表!$H$3:$H$10000)</f>
        <v>0</v>
      </c>
      <c r="Z277" s="80">
        <f>SUMIF('7月'!$C$4:$C$10000,$B277,'7月'!$L$4:$L$10000)</f>
        <v>0</v>
      </c>
      <c r="AA277" s="81">
        <f>SUMIF('8月'!$C$4:$C$10000,$B277,'8月'!$J$4:$J$10000)</f>
        <v>0</v>
      </c>
      <c r="AB277" s="79">
        <f>SUMPRODUCT((借支明细表!$F$3:$F$10000=$B277)*(借支明细表!$D$3:$D$10000=AA$2)*借支明细表!$H$3:$H$10000)</f>
        <v>0</v>
      </c>
      <c r="AC277" s="80">
        <f>SUMIF('8月'!$C$4:$C$10000,$B277,'8月'!$L$4:$L$10000)</f>
        <v>0</v>
      </c>
      <c r="AD277" s="81">
        <f>SUMIF('9月'!$C$4:$C$10000,$B277,'9月'!$J$4:$J$10000)</f>
        <v>0</v>
      </c>
      <c r="AE277" s="79">
        <f>SUMPRODUCT((借支明细表!$F$3:$F$10000=$B277)*(借支明细表!$D$3:$D$10000=AD$2)*借支明细表!$H$3:$H$10000)</f>
        <v>0</v>
      </c>
      <c r="AF277" s="80">
        <f>SUMIF('9月'!$C$4:$C$10000,$B277,'9月'!$L$4:$L$10000)</f>
        <v>0</v>
      </c>
      <c r="AG277" s="81">
        <f>SUMIF('10月'!$C$4:$C$10000,$B277,'10月'!$J$4:$J$10000)</f>
        <v>0</v>
      </c>
      <c r="AH277" s="79">
        <f>SUMPRODUCT((借支明细表!$F$3:$F$10000=$B277)*(借支明细表!$D$3:$D$10000=AG$2)*借支明细表!$H$3:$H$10000)</f>
        <v>0</v>
      </c>
      <c r="AI277" s="80">
        <f>SUMIF('10月'!$C$4:$C$10000,$B277,'10月'!$L$4:$L$10000)</f>
        <v>0</v>
      </c>
      <c r="AJ277" s="81">
        <f>SUMIF('11月'!$C$4:$C$10000,$B277,'11月'!$J$4:$J$10000)</f>
        <v>0</v>
      </c>
      <c r="AK277" s="79">
        <f>SUMPRODUCT((借支明细表!$F$3:$F$10000=$B277)*(借支明细表!$D$3:$D$10000=AJ$2)*借支明细表!$H$3:$H$10000)</f>
        <v>0</v>
      </c>
      <c r="AL277" s="80">
        <f>SUMIF('11月'!$C$4:$C$10000,$B277,'11月'!$L$4:$L$10000)</f>
        <v>0</v>
      </c>
      <c r="AM277" s="81">
        <f>SUMIF('12月'!$C$4:$C$10000,$B277,'12月'!$J$4:$J$10000)</f>
        <v>0</v>
      </c>
      <c r="AN277" s="79">
        <f>SUMPRODUCT((借支明细表!$F$3:$F$10000=$B277)*(借支明细表!$D$3:$D$10000=AM$2)*借支明细表!$H$3:$H$10000)</f>
        <v>0</v>
      </c>
      <c r="AO277" s="80">
        <f>SUMIF('12月'!$C$4:$C$10000,$B277,'12月'!$L$4:$L$10000)</f>
        <v>0</v>
      </c>
    </row>
    <row r="278" customHeight="1" spans="1:41">
      <c r="A278" s="37"/>
      <c r="B278" s="76" t="str">
        <f>IF(员工信息表!B277="","",员工信息表!B277)</f>
        <v/>
      </c>
      <c r="C278" s="77">
        <f t="shared" si="15"/>
        <v>0</v>
      </c>
      <c r="D278" s="77">
        <f t="shared" si="16"/>
        <v>0</v>
      </c>
      <c r="E278" s="77">
        <f t="shared" si="17"/>
        <v>0</v>
      </c>
      <c r="F278" s="81">
        <f>SUMIF('1月'!$C$4:$C$10000,$B278,'1月'!$J$4:$J$10000)</f>
        <v>0</v>
      </c>
      <c r="G278" s="79">
        <f>SUMPRODUCT((借支明细表!$F$3:$F$10000=$B278)*(借支明细表!$D$3:$D$10000=F$2)*借支明细表!$H$3:$H$10000)</f>
        <v>0</v>
      </c>
      <c r="H278" s="80">
        <f>SUMIF('1月'!$C$4:$C$10000,$B278,'1月'!$L$4:$L$10000)</f>
        <v>0</v>
      </c>
      <c r="I278" s="81">
        <f>SUMIF('2月'!$C$4:$C$10000,$B278,'2月'!$J$4:$J$10000)</f>
        <v>0</v>
      </c>
      <c r="J278" s="79">
        <f>SUMPRODUCT((借支明细表!$F$3:$F$10000=$B278)*(借支明细表!$D$3:$D$10000=I$2)*借支明细表!$H$3:$H$10000)</f>
        <v>0</v>
      </c>
      <c r="K278" s="80">
        <f>SUMIF('2月'!$C$4:$C$10000,$B278,'2月'!$L$4:$L$10000)</f>
        <v>0</v>
      </c>
      <c r="L278" s="81">
        <f>SUMIF('3月'!$C$4:$C$10000,$B278,'3月'!$J$4:$J$10000)</f>
        <v>0</v>
      </c>
      <c r="M278" s="79">
        <f>SUMPRODUCT((借支明细表!$F$3:$F$10000=$B278)*(借支明细表!$D$3:$D$10000=L$2)*借支明细表!$H$3:$H$10000)</f>
        <v>0</v>
      </c>
      <c r="N278" s="80">
        <f>SUMIF('3月'!$C$4:$C$10000,$B278,'3月'!$L$4:$L$10000)</f>
        <v>0</v>
      </c>
      <c r="O278" s="81">
        <f>SUMIF('4月'!$C$4:$C$10000,$B278,'4月'!$J$4:$J$10000)</f>
        <v>0</v>
      </c>
      <c r="P278" s="79">
        <f>SUMPRODUCT((借支明细表!$F$3:$F$10000=$B278)*(借支明细表!$D$3:$D$10000=O$2)*借支明细表!$H$3:$H$10000)</f>
        <v>0</v>
      </c>
      <c r="Q278" s="80">
        <f>SUMIF('4月'!$C$4:$C$10000,$B278,'4月'!$L$4:$L$10000)</f>
        <v>0</v>
      </c>
      <c r="R278" s="81">
        <f>SUMIF('5月'!$C$4:$C$10000,$B278,'5月'!$J$4:$J$10000)</f>
        <v>0</v>
      </c>
      <c r="S278" s="79">
        <f>SUMPRODUCT((借支明细表!$F$3:$F$10000=$B278)*(借支明细表!$D$3:$D$10000=R$2)*借支明细表!$H$3:$H$10000)</f>
        <v>0</v>
      </c>
      <c r="T278" s="80">
        <f>SUMIF('5月'!$C$4:$C$10000,$B278,'5月'!$L$4:$L$10000)</f>
        <v>0</v>
      </c>
      <c r="U278" s="81">
        <f>SUMIF('6月'!$C$4:$C$10000,$B278,'6月'!$J$4:$J$10000)</f>
        <v>0</v>
      </c>
      <c r="V278" s="79">
        <f>SUMPRODUCT((借支明细表!$F$3:$F$10000=$B278)*(借支明细表!$D$3:$D$10000=U$2)*借支明细表!$H$3:$H$10000)</f>
        <v>0</v>
      </c>
      <c r="W278" s="80">
        <f>SUMIF('6月'!$C$4:$C$10000,$B278,'6月'!$L$4:$L$10000)</f>
        <v>0</v>
      </c>
      <c r="X278" s="81">
        <f>SUMIF('7月'!$C$4:$C$10000,$B278,'7月'!$J$4:$J$10000)</f>
        <v>0</v>
      </c>
      <c r="Y278" s="79">
        <f>SUMPRODUCT((借支明细表!$F$3:$F$10000=$B278)*(借支明细表!$D$3:$D$10000=X$2)*借支明细表!$H$3:$H$10000)</f>
        <v>0</v>
      </c>
      <c r="Z278" s="80">
        <f>SUMIF('7月'!$C$4:$C$10000,$B278,'7月'!$L$4:$L$10000)</f>
        <v>0</v>
      </c>
      <c r="AA278" s="81">
        <f>SUMIF('8月'!$C$4:$C$10000,$B278,'8月'!$J$4:$J$10000)</f>
        <v>0</v>
      </c>
      <c r="AB278" s="79">
        <f>SUMPRODUCT((借支明细表!$F$3:$F$10000=$B278)*(借支明细表!$D$3:$D$10000=AA$2)*借支明细表!$H$3:$H$10000)</f>
        <v>0</v>
      </c>
      <c r="AC278" s="80">
        <f>SUMIF('8月'!$C$4:$C$10000,$B278,'8月'!$L$4:$L$10000)</f>
        <v>0</v>
      </c>
      <c r="AD278" s="81">
        <f>SUMIF('9月'!$C$4:$C$10000,$B278,'9月'!$J$4:$J$10000)</f>
        <v>0</v>
      </c>
      <c r="AE278" s="79">
        <f>SUMPRODUCT((借支明细表!$F$3:$F$10000=$B278)*(借支明细表!$D$3:$D$10000=AD$2)*借支明细表!$H$3:$H$10000)</f>
        <v>0</v>
      </c>
      <c r="AF278" s="80">
        <f>SUMIF('9月'!$C$4:$C$10000,$B278,'9月'!$L$4:$L$10000)</f>
        <v>0</v>
      </c>
      <c r="AG278" s="81">
        <f>SUMIF('10月'!$C$4:$C$10000,$B278,'10月'!$J$4:$J$10000)</f>
        <v>0</v>
      </c>
      <c r="AH278" s="79">
        <f>SUMPRODUCT((借支明细表!$F$3:$F$10000=$B278)*(借支明细表!$D$3:$D$10000=AG$2)*借支明细表!$H$3:$H$10000)</f>
        <v>0</v>
      </c>
      <c r="AI278" s="80">
        <f>SUMIF('10月'!$C$4:$C$10000,$B278,'10月'!$L$4:$L$10000)</f>
        <v>0</v>
      </c>
      <c r="AJ278" s="81">
        <f>SUMIF('11月'!$C$4:$C$10000,$B278,'11月'!$J$4:$J$10000)</f>
        <v>0</v>
      </c>
      <c r="AK278" s="79">
        <f>SUMPRODUCT((借支明细表!$F$3:$F$10000=$B278)*(借支明细表!$D$3:$D$10000=AJ$2)*借支明细表!$H$3:$H$10000)</f>
        <v>0</v>
      </c>
      <c r="AL278" s="80">
        <f>SUMIF('11月'!$C$4:$C$10000,$B278,'11月'!$L$4:$L$10000)</f>
        <v>0</v>
      </c>
      <c r="AM278" s="81">
        <f>SUMIF('12月'!$C$4:$C$10000,$B278,'12月'!$J$4:$J$10000)</f>
        <v>0</v>
      </c>
      <c r="AN278" s="79">
        <f>SUMPRODUCT((借支明细表!$F$3:$F$10000=$B278)*(借支明细表!$D$3:$D$10000=AM$2)*借支明细表!$H$3:$H$10000)</f>
        <v>0</v>
      </c>
      <c r="AO278" s="80">
        <f>SUMIF('12月'!$C$4:$C$10000,$B278,'12月'!$L$4:$L$10000)</f>
        <v>0</v>
      </c>
    </row>
    <row r="279" customHeight="1" spans="1:41">
      <c r="A279" s="37"/>
      <c r="B279" s="76" t="str">
        <f>IF(员工信息表!B278="","",员工信息表!B278)</f>
        <v/>
      </c>
      <c r="C279" s="77">
        <f t="shared" si="15"/>
        <v>0</v>
      </c>
      <c r="D279" s="77">
        <f t="shared" si="16"/>
        <v>0</v>
      </c>
      <c r="E279" s="77">
        <f t="shared" si="17"/>
        <v>0</v>
      </c>
      <c r="F279" s="81">
        <f>SUMIF('1月'!$C$4:$C$10000,$B279,'1月'!$J$4:$J$10000)</f>
        <v>0</v>
      </c>
      <c r="G279" s="79">
        <f>SUMPRODUCT((借支明细表!$F$3:$F$10000=$B279)*(借支明细表!$D$3:$D$10000=F$2)*借支明细表!$H$3:$H$10000)</f>
        <v>0</v>
      </c>
      <c r="H279" s="80">
        <f>SUMIF('1月'!$C$4:$C$10000,$B279,'1月'!$L$4:$L$10000)</f>
        <v>0</v>
      </c>
      <c r="I279" s="81">
        <f>SUMIF('2月'!$C$4:$C$10000,$B279,'2月'!$J$4:$J$10000)</f>
        <v>0</v>
      </c>
      <c r="J279" s="79">
        <f>SUMPRODUCT((借支明细表!$F$3:$F$10000=$B279)*(借支明细表!$D$3:$D$10000=I$2)*借支明细表!$H$3:$H$10000)</f>
        <v>0</v>
      </c>
      <c r="K279" s="80">
        <f>SUMIF('2月'!$C$4:$C$10000,$B279,'2月'!$L$4:$L$10000)</f>
        <v>0</v>
      </c>
      <c r="L279" s="81">
        <f>SUMIF('3月'!$C$4:$C$10000,$B279,'3月'!$J$4:$J$10000)</f>
        <v>0</v>
      </c>
      <c r="M279" s="79">
        <f>SUMPRODUCT((借支明细表!$F$3:$F$10000=$B279)*(借支明细表!$D$3:$D$10000=L$2)*借支明细表!$H$3:$H$10000)</f>
        <v>0</v>
      </c>
      <c r="N279" s="80">
        <f>SUMIF('3月'!$C$4:$C$10000,$B279,'3月'!$L$4:$L$10000)</f>
        <v>0</v>
      </c>
      <c r="O279" s="81">
        <f>SUMIF('4月'!$C$4:$C$10000,$B279,'4月'!$J$4:$J$10000)</f>
        <v>0</v>
      </c>
      <c r="P279" s="79">
        <f>SUMPRODUCT((借支明细表!$F$3:$F$10000=$B279)*(借支明细表!$D$3:$D$10000=O$2)*借支明细表!$H$3:$H$10000)</f>
        <v>0</v>
      </c>
      <c r="Q279" s="80">
        <f>SUMIF('4月'!$C$4:$C$10000,$B279,'4月'!$L$4:$L$10000)</f>
        <v>0</v>
      </c>
      <c r="R279" s="81">
        <f>SUMIF('5月'!$C$4:$C$10000,$B279,'5月'!$J$4:$J$10000)</f>
        <v>0</v>
      </c>
      <c r="S279" s="79">
        <f>SUMPRODUCT((借支明细表!$F$3:$F$10000=$B279)*(借支明细表!$D$3:$D$10000=R$2)*借支明细表!$H$3:$H$10000)</f>
        <v>0</v>
      </c>
      <c r="T279" s="80">
        <f>SUMIF('5月'!$C$4:$C$10000,$B279,'5月'!$L$4:$L$10000)</f>
        <v>0</v>
      </c>
      <c r="U279" s="81">
        <f>SUMIF('6月'!$C$4:$C$10000,$B279,'6月'!$J$4:$J$10000)</f>
        <v>0</v>
      </c>
      <c r="V279" s="79">
        <f>SUMPRODUCT((借支明细表!$F$3:$F$10000=$B279)*(借支明细表!$D$3:$D$10000=U$2)*借支明细表!$H$3:$H$10000)</f>
        <v>0</v>
      </c>
      <c r="W279" s="80">
        <f>SUMIF('6月'!$C$4:$C$10000,$B279,'6月'!$L$4:$L$10000)</f>
        <v>0</v>
      </c>
      <c r="X279" s="81">
        <f>SUMIF('7月'!$C$4:$C$10000,$B279,'7月'!$J$4:$J$10000)</f>
        <v>0</v>
      </c>
      <c r="Y279" s="79">
        <f>SUMPRODUCT((借支明细表!$F$3:$F$10000=$B279)*(借支明细表!$D$3:$D$10000=X$2)*借支明细表!$H$3:$H$10000)</f>
        <v>0</v>
      </c>
      <c r="Z279" s="80">
        <f>SUMIF('7月'!$C$4:$C$10000,$B279,'7月'!$L$4:$L$10000)</f>
        <v>0</v>
      </c>
      <c r="AA279" s="81">
        <f>SUMIF('8月'!$C$4:$C$10000,$B279,'8月'!$J$4:$J$10000)</f>
        <v>0</v>
      </c>
      <c r="AB279" s="79">
        <f>SUMPRODUCT((借支明细表!$F$3:$F$10000=$B279)*(借支明细表!$D$3:$D$10000=AA$2)*借支明细表!$H$3:$H$10000)</f>
        <v>0</v>
      </c>
      <c r="AC279" s="80">
        <f>SUMIF('8月'!$C$4:$C$10000,$B279,'8月'!$L$4:$L$10000)</f>
        <v>0</v>
      </c>
      <c r="AD279" s="81">
        <f>SUMIF('9月'!$C$4:$C$10000,$B279,'9月'!$J$4:$J$10000)</f>
        <v>0</v>
      </c>
      <c r="AE279" s="79">
        <f>SUMPRODUCT((借支明细表!$F$3:$F$10000=$B279)*(借支明细表!$D$3:$D$10000=AD$2)*借支明细表!$H$3:$H$10000)</f>
        <v>0</v>
      </c>
      <c r="AF279" s="80">
        <f>SUMIF('9月'!$C$4:$C$10000,$B279,'9月'!$L$4:$L$10000)</f>
        <v>0</v>
      </c>
      <c r="AG279" s="81">
        <f>SUMIF('10月'!$C$4:$C$10000,$B279,'10月'!$J$4:$J$10000)</f>
        <v>0</v>
      </c>
      <c r="AH279" s="79">
        <f>SUMPRODUCT((借支明细表!$F$3:$F$10000=$B279)*(借支明细表!$D$3:$D$10000=AG$2)*借支明细表!$H$3:$H$10000)</f>
        <v>0</v>
      </c>
      <c r="AI279" s="80">
        <f>SUMIF('10月'!$C$4:$C$10000,$B279,'10月'!$L$4:$L$10000)</f>
        <v>0</v>
      </c>
      <c r="AJ279" s="81">
        <f>SUMIF('11月'!$C$4:$C$10000,$B279,'11月'!$J$4:$J$10000)</f>
        <v>0</v>
      </c>
      <c r="AK279" s="79">
        <f>SUMPRODUCT((借支明细表!$F$3:$F$10000=$B279)*(借支明细表!$D$3:$D$10000=AJ$2)*借支明细表!$H$3:$H$10000)</f>
        <v>0</v>
      </c>
      <c r="AL279" s="80">
        <f>SUMIF('11月'!$C$4:$C$10000,$B279,'11月'!$L$4:$L$10000)</f>
        <v>0</v>
      </c>
      <c r="AM279" s="81">
        <f>SUMIF('12月'!$C$4:$C$10000,$B279,'12月'!$J$4:$J$10000)</f>
        <v>0</v>
      </c>
      <c r="AN279" s="79">
        <f>SUMPRODUCT((借支明细表!$F$3:$F$10000=$B279)*(借支明细表!$D$3:$D$10000=AM$2)*借支明细表!$H$3:$H$10000)</f>
        <v>0</v>
      </c>
      <c r="AO279" s="80">
        <f>SUMIF('12月'!$C$4:$C$10000,$B279,'12月'!$L$4:$L$10000)</f>
        <v>0</v>
      </c>
    </row>
    <row r="280" customHeight="1" spans="1:41">
      <c r="A280" s="37"/>
      <c r="B280" s="76" t="str">
        <f>IF(员工信息表!B279="","",员工信息表!B279)</f>
        <v/>
      </c>
      <c r="C280" s="77">
        <f t="shared" si="15"/>
        <v>0</v>
      </c>
      <c r="D280" s="77">
        <f t="shared" si="16"/>
        <v>0</v>
      </c>
      <c r="E280" s="77">
        <f t="shared" si="17"/>
        <v>0</v>
      </c>
      <c r="F280" s="81">
        <f>SUMIF('1月'!$C$4:$C$10000,$B280,'1月'!$J$4:$J$10000)</f>
        <v>0</v>
      </c>
      <c r="G280" s="79">
        <f>SUMPRODUCT((借支明细表!$F$3:$F$10000=$B280)*(借支明细表!$D$3:$D$10000=F$2)*借支明细表!$H$3:$H$10000)</f>
        <v>0</v>
      </c>
      <c r="H280" s="80">
        <f>SUMIF('1月'!$C$4:$C$10000,$B280,'1月'!$L$4:$L$10000)</f>
        <v>0</v>
      </c>
      <c r="I280" s="81">
        <f>SUMIF('2月'!$C$4:$C$10000,$B280,'2月'!$J$4:$J$10000)</f>
        <v>0</v>
      </c>
      <c r="J280" s="79">
        <f>SUMPRODUCT((借支明细表!$F$3:$F$10000=$B280)*(借支明细表!$D$3:$D$10000=I$2)*借支明细表!$H$3:$H$10000)</f>
        <v>0</v>
      </c>
      <c r="K280" s="80">
        <f>SUMIF('2月'!$C$4:$C$10000,$B280,'2月'!$L$4:$L$10000)</f>
        <v>0</v>
      </c>
      <c r="L280" s="81">
        <f>SUMIF('3月'!$C$4:$C$10000,$B280,'3月'!$J$4:$J$10000)</f>
        <v>0</v>
      </c>
      <c r="M280" s="79">
        <f>SUMPRODUCT((借支明细表!$F$3:$F$10000=$B280)*(借支明细表!$D$3:$D$10000=L$2)*借支明细表!$H$3:$H$10000)</f>
        <v>0</v>
      </c>
      <c r="N280" s="80">
        <f>SUMIF('3月'!$C$4:$C$10000,$B280,'3月'!$L$4:$L$10000)</f>
        <v>0</v>
      </c>
      <c r="O280" s="81">
        <f>SUMIF('4月'!$C$4:$C$10000,$B280,'4月'!$J$4:$J$10000)</f>
        <v>0</v>
      </c>
      <c r="P280" s="79">
        <f>SUMPRODUCT((借支明细表!$F$3:$F$10000=$B280)*(借支明细表!$D$3:$D$10000=O$2)*借支明细表!$H$3:$H$10000)</f>
        <v>0</v>
      </c>
      <c r="Q280" s="80">
        <f>SUMIF('4月'!$C$4:$C$10000,$B280,'4月'!$L$4:$L$10000)</f>
        <v>0</v>
      </c>
      <c r="R280" s="81">
        <f>SUMIF('5月'!$C$4:$C$10000,$B280,'5月'!$J$4:$J$10000)</f>
        <v>0</v>
      </c>
      <c r="S280" s="79">
        <f>SUMPRODUCT((借支明细表!$F$3:$F$10000=$B280)*(借支明细表!$D$3:$D$10000=R$2)*借支明细表!$H$3:$H$10000)</f>
        <v>0</v>
      </c>
      <c r="T280" s="80">
        <f>SUMIF('5月'!$C$4:$C$10000,$B280,'5月'!$L$4:$L$10000)</f>
        <v>0</v>
      </c>
      <c r="U280" s="81">
        <f>SUMIF('6月'!$C$4:$C$10000,$B280,'6月'!$J$4:$J$10000)</f>
        <v>0</v>
      </c>
      <c r="V280" s="79">
        <f>SUMPRODUCT((借支明细表!$F$3:$F$10000=$B280)*(借支明细表!$D$3:$D$10000=U$2)*借支明细表!$H$3:$H$10000)</f>
        <v>0</v>
      </c>
      <c r="W280" s="80">
        <f>SUMIF('6月'!$C$4:$C$10000,$B280,'6月'!$L$4:$L$10000)</f>
        <v>0</v>
      </c>
      <c r="X280" s="81">
        <f>SUMIF('7月'!$C$4:$C$10000,$B280,'7月'!$J$4:$J$10000)</f>
        <v>0</v>
      </c>
      <c r="Y280" s="79">
        <f>SUMPRODUCT((借支明细表!$F$3:$F$10000=$B280)*(借支明细表!$D$3:$D$10000=X$2)*借支明细表!$H$3:$H$10000)</f>
        <v>0</v>
      </c>
      <c r="Z280" s="80">
        <f>SUMIF('7月'!$C$4:$C$10000,$B280,'7月'!$L$4:$L$10000)</f>
        <v>0</v>
      </c>
      <c r="AA280" s="81">
        <f>SUMIF('8月'!$C$4:$C$10000,$B280,'8月'!$J$4:$J$10000)</f>
        <v>0</v>
      </c>
      <c r="AB280" s="79">
        <f>SUMPRODUCT((借支明细表!$F$3:$F$10000=$B280)*(借支明细表!$D$3:$D$10000=AA$2)*借支明细表!$H$3:$H$10000)</f>
        <v>0</v>
      </c>
      <c r="AC280" s="80">
        <f>SUMIF('8月'!$C$4:$C$10000,$B280,'8月'!$L$4:$L$10000)</f>
        <v>0</v>
      </c>
      <c r="AD280" s="81">
        <f>SUMIF('9月'!$C$4:$C$10000,$B280,'9月'!$J$4:$J$10000)</f>
        <v>0</v>
      </c>
      <c r="AE280" s="79">
        <f>SUMPRODUCT((借支明细表!$F$3:$F$10000=$B280)*(借支明细表!$D$3:$D$10000=AD$2)*借支明细表!$H$3:$H$10000)</f>
        <v>0</v>
      </c>
      <c r="AF280" s="80">
        <f>SUMIF('9月'!$C$4:$C$10000,$B280,'9月'!$L$4:$L$10000)</f>
        <v>0</v>
      </c>
      <c r="AG280" s="81">
        <f>SUMIF('10月'!$C$4:$C$10000,$B280,'10月'!$J$4:$J$10000)</f>
        <v>0</v>
      </c>
      <c r="AH280" s="79">
        <f>SUMPRODUCT((借支明细表!$F$3:$F$10000=$B280)*(借支明细表!$D$3:$D$10000=AG$2)*借支明细表!$H$3:$H$10000)</f>
        <v>0</v>
      </c>
      <c r="AI280" s="80">
        <f>SUMIF('10月'!$C$4:$C$10000,$B280,'10月'!$L$4:$L$10000)</f>
        <v>0</v>
      </c>
      <c r="AJ280" s="81">
        <f>SUMIF('11月'!$C$4:$C$10000,$B280,'11月'!$J$4:$J$10000)</f>
        <v>0</v>
      </c>
      <c r="AK280" s="79">
        <f>SUMPRODUCT((借支明细表!$F$3:$F$10000=$B280)*(借支明细表!$D$3:$D$10000=AJ$2)*借支明细表!$H$3:$H$10000)</f>
        <v>0</v>
      </c>
      <c r="AL280" s="80">
        <f>SUMIF('11月'!$C$4:$C$10000,$B280,'11月'!$L$4:$L$10000)</f>
        <v>0</v>
      </c>
      <c r="AM280" s="81">
        <f>SUMIF('12月'!$C$4:$C$10000,$B280,'12月'!$J$4:$J$10000)</f>
        <v>0</v>
      </c>
      <c r="AN280" s="79">
        <f>SUMPRODUCT((借支明细表!$F$3:$F$10000=$B280)*(借支明细表!$D$3:$D$10000=AM$2)*借支明细表!$H$3:$H$10000)</f>
        <v>0</v>
      </c>
      <c r="AO280" s="80">
        <f>SUMIF('12月'!$C$4:$C$10000,$B280,'12月'!$L$4:$L$10000)</f>
        <v>0</v>
      </c>
    </row>
    <row r="281" customHeight="1" spans="1:41">
      <c r="A281" s="37"/>
      <c r="B281" s="76" t="str">
        <f>IF(员工信息表!B280="","",员工信息表!B280)</f>
        <v/>
      </c>
      <c r="C281" s="77">
        <f t="shared" si="15"/>
        <v>0</v>
      </c>
      <c r="D281" s="77">
        <f t="shared" si="16"/>
        <v>0</v>
      </c>
      <c r="E281" s="77">
        <f t="shared" si="17"/>
        <v>0</v>
      </c>
      <c r="F281" s="81">
        <f>SUMIF('1月'!$C$4:$C$10000,$B281,'1月'!$J$4:$J$10000)</f>
        <v>0</v>
      </c>
      <c r="G281" s="79">
        <f>SUMPRODUCT((借支明细表!$F$3:$F$10000=$B281)*(借支明细表!$D$3:$D$10000=F$2)*借支明细表!$H$3:$H$10000)</f>
        <v>0</v>
      </c>
      <c r="H281" s="80">
        <f>SUMIF('1月'!$C$4:$C$10000,$B281,'1月'!$L$4:$L$10000)</f>
        <v>0</v>
      </c>
      <c r="I281" s="81">
        <f>SUMIF('2月'!$C$4:$C$10000,$B281,'2月'!$J$4:$J$10000)</f>
        <v>0</v>
      </c>
      <c r="J281" s="79">
        <f>SUMPRODUCT((借支明细表!$F$3:$F$10000=$B281)*(借支明细表!$D$3:$D$10000=I$2)*借支明细表!$H$3:$H$10000)</f>
        <v>0</v>
      </c>
      <c r="K281" s="80">
        <f>SUMIF('2月'!$C$4:$C$10000,$B281,'2月'!$L$4:$L$10000)</f>
        <v>0</v>
      </c>
      <c r="L281" s="81">
        <f>SUMIF('3月'!$C$4:$C$10000,$B281,'3月'!$J$4:$J$10000)</f>
        <v>0</v>
      </c>
      <c r="M281" s="79">
        <f>SUMPRODUCT((借支明细表!$F$3:$F$10000=$B281)*(借支明细表!$D$3:$D$10000=L$2)*借支明细表!$H$3:$H$10000)</f>
        <v>0</v>
      </c>
      <c r="N281" s="80">
        <f>SUMIF('3月'!$C$4:$C$10000,$B281,'3月'!$L$4:$L$10000)</f>
        <v>0</v>
      </c>
      <c r="O281" s="81">
        <f>SUMIF('4月'!$C$4:$C$10000,$B281,'4月'!$J$4:$J$10000)</f>
        <v>0</v>
      </c>
      <c r="P281" s="79">
        <f>SUMPRODUCT((借支明细表!$F$3:$F$10000=$B281)*(借支明细表!$D$3:$D$10000=O$2)*借支明细表!$H$3:$H$10000)</f>
        <v>0</v>
      </c>
      <c r="Q281" s="80">
        <f>SUMIF('4月'!$C$4:$C$10000,$B281,'4月'!$L$4:$L$10000)</f>
        <v>0</v>
      </c>
      <c r="R281" s="81">
        <f>SUMIF('5月'!$C$4:$C$10000,$B281,'5月'!$J$4:$J$10000)</f>
        <v>0</v>
      </c>
      <c r="S281" s="79">
        <f>SUMPRODUCT((借支明细表!$F$3:$F$10000=$B281)*(借支明细表!$D$3:$D$10000=R$2)*借支明细表!$H$3:$H$10000)</f>
        <v>0</v>
      </c>
      <c r="T281" s="80">
        <f>SUMIF('5月'!$C$4:$C$10000,$B281,'5月'!$L$4:$L$10000)</f>
        <v>0</v>
      </c>
      <c r="U281" s="81">
        <f>SUMIF('6月'!$C$4:$C$10000,$B281,'6月'!$J$4:$J$10000)</f>
        <v>0</v>
      </c>
      <c r="V281" s="79">
        <f>SUMPRODUCT((借支明细表!$F$3:$F$10000=$B281)*(借支明细表!$D$3:$D$10000=U$2)*借支明细表!$H$3:$H$10000)</f>
        <v>0</v>
      </c>
      <c r="W281" s="80">
        <f>SUMIF('6月'!$C$4:$C$10000,$B281,'6月'!$L$4:$L$10000)</f>
        <v>0</v>
      </c>
      <c r="X281" s="81">
        <f>SUMIF('7月'!$C$4:$C$10000,$B281,'7月'!$J$4:$J$10000)</f>
        <v>0</v>
      </c>
      <c r="Y281" s="79">
        <f>SUMPRODUCT((借支明细表!$F$3:$F$10000=$B281)*(借支明细表!$D$3:$D$10000=X$2)*借支明细表!$H$3:$H$10000)</f>
        <v>0</v>
      </c>
      <c r="Z281" s="80">
        <f>SUMIF('7月'!$C$4:$C$10000,$B281,'7月'!$L$4:$L$10000)</f>
        <v>0</v>
      </c>
      <c r="AA281" s="81">
        <f>SUMIF('8月'!$C$4:$C$10000,$B281,'8月'!$J$4:$J$10000)</f>
        <v>0</v>
      </c>
      <c r="AB281" s="79">
        <f>SUMPRODUCT((借支明细表!$F$3:$F$10000=$B281)*(借支明细表!$D$3:$D$10000=AA$2)*借支明细表!$H$3:$H$10000)</f>
        <v>0</v>
      </c>
      <c r="AC281" s="80">
        <f>SUMIF('8月'!$C$4:$C$10000,$B281,'8月'!$L$4:$L$10000)</f>
        <v>0</v>
      </c>
      <c r="AD281" s="81">
        <f>SUMIF('9月'!$C$4:$C$10000,$B281,'9月'!$J$4:$J$10000)</f>
        <v>0</v>
      </c>
      <c r="AE281" s="79">
        <f>SUMPRODUCT((借支明细表!$F$3:$F$10000=$B281)*(借支明细表!$D$3:$D$10000=AD$2)*借支明细表!$H$3:$H$10000)</f>
        <v>0</v>
      </c>
      <c r="AF281" s="80">
        <f>SUMIF('9月'!$C$4:$C$10000,$B281,'9月'!$L$4:$L$10000)</f>
        <v>0</v>
      </c>
      <c r="AG281" s="81">
        <f>SUMIF('10月'!$C$4:$C$10000,$B281,'10月'!$J$4:$J$10000)</f>
        <v>0</v>
      </c>
      <c r="AH281" s="79">
        <f>SUMPRODUCT((借支明细表!$F$3:$F$10000=$B281)*(借支明细表!$D$3:$D$10000=AG$2)*借支明细表!$H$3:$H$10000)</f>
        <v>0</v>
      </c>
      <c r="AI281" s="80">
        <f>SUMIF('10月'!$C$4:$C$10000,$B281,'10月'!$L$4:$L$10000)</f>
        <v>0</v>
      </c>
      <c r="AJ281" s="81">
        <f>SUMIF('11月'!$C$4:$C$10000,$B281,'11月'!$J$4:$J$10000)</f>
        <v>0</v>
      </c>
      <c r="AK281" s="79">
        <f>SUMPRODUCT((借支明细表!$F$3:$F$10000=$B281)*(借支明细表!$D$3:$D$10000=AJ$2)*借支明细表!$H$3:$H$10000)</f>
        <v>0</v>
      </c>
      <c r="AL281" s="80">
        <f>SUMIF('11月'!$C$4:$C$10000,$B281,'11月'!$L$4:$L$10000)</f>
        <v>0</v>
      </c>
      <c r="AM281" s="81">
        <f>SUMIF('12月'!$C$4:$C$10000,$B281,'12月'!$J$4:$J$10000)</f>
        <v>0</v>
      </c>
      <c r="AN281" s="79">
        <f>SUMPRODUCT((借支明细表!$F$3:$F$10000=$B281)*(借支明细表!$D$3:$D$10000=AM$2)*借支明细表!$H$3:$H$10000)</f>
        <v>0</v>
      </c>
      <c r="AO281" s="80">
        <f>SUMIF('12月'!$C$4:$C$10000,$B281,'12月'!$L$4:$L$10000)</f>
        <v>0</v>
      </c>
    </row>
    <row r="282" customHeight="1" spans="1:41">
      <c r="A282" s="37"/>
      <c r="B282" s="76" t="str">
        <f>IF(员工信息表!B281="","",员工信息表!B281)</f>
        <v/>
      </c>
      <c r="C282" s="77">
        <f t="shared" si="15"/>
        <v>0</v>
      </c>
      <c r="D282" s="77">
        <f t="shared" si="16"/>
        <v>0</v>
      </c>
      <c r="E282" s="77">
        <f t="shared" si="17"/>
        <v>0</v>
      </c>
      <c r="F282" s="81">
        <f>SUMIF('1月'!$C$4:$C$10000,$B282,'1月'!$J$4:$J$10000)</f>
        <v>0</v>
      </c>
      <c r="G282" s="79">
        <f>SUMPRODUCT((借支明细表!$F$3:$F$10000=$B282)*(借支明细表!$D$3:$D$10000=F$2)*借支明细表!$H$3:$H$10000)</f>
        <v>0</v>
      </c>
      <c r="H282" s="80">
        <f>SUMIF('1月'!$C$4:$C$10000,$B282,'1月'!$L$4:$L$10000)</f>
        <v>0</v>
      </c>
      <c r="I282" s="81">
        <f>SUMIF('2月'!$C$4:$C$10000,$B282,'2月'!$J$4:$J$10000)</f>
        <v>0</v>
      </c>
      <c r="J282" s="79">
        <f>SUMPRODUCT((借支明细表!$F$3:$F$10000=$B282)*(借支明细表!$D$3:$D$10000=I$2)*借支明细表!$H$3:$H$10000)</f>
        <v>0</v>
      </c>
      <c r="K282" s="80">
        <f>SUMIF('2月'!$C$4:$C$10000,$B282,'2月'!$L$4:$L$10000)</f>
        <v>0</v>
      </c>
      <c r="L282" s="81">
        <f>SUMIF('3月'!$C$4:$C$10000,$B282,'3月'!$J$4:$J$10000)</f>
        <v>0</v>
      </c>
      <c r="M282" s="79">
        <f>SUMPRODUCT((借支明细表!$F$3:$F$10000=$B282)*(借支明细表!$D$3:$D$10000=L$2)*借支明细表!$H$3:$H$10000)</f>
        <v>0</v>
      </c>
      <c r="N282" s="80">
        <f>SUMIF('3月'!$C$4:$C$10000,$B282,'3月'!$L$4:$L$10000)</f>
        <v>0</v>
      </c>
      <c r="O282" s="81">
        <f>SUMIF('4月'!$C$4:$C$10000,$B282,'4月'!$J$4:$J$10000)</f>
        <v>0</v>
      </c>
      <c r="P282" s="79">
        <f>SUMPRODUCT((借支明细表!$F$3:$F$10000=$B282)*(借支明细表!$D$3:$D$10000=O$2)*借支明细表!$H$3:$H$10000)</f>
        <v>0</v>
      </c>
      <c r="Q282" s="80">
        <f>SUMIF('4月'!$C$4:$C$10000,$B282,'4月'!$L$4:$L$10000)</f>
        <v>0</v>
      </c>
      <c r="R282" s="81">
        <f>SUMIF('5月'!$C$4:$C$10000,$B282,'5月'!$J$4:$J$10000)</f>
        <v>0</v>
      </c>
      <c r="S282" s="79">
        <f>SUMPRODUCT((借支明细表!$F$3:$F$10000=$B282)*(借支明细表!$D$3:$D$10000=R$2)*借支明细表!$H$3:$H$10000)</f>
        <v>0</v>
      </c>
      <c r="T282" s="80">
        <f>SUMIF('5月'!$C$4:$C$10000,$B282,'5月'!$L$4:$L$10000)</f>
        <v>0</v>
      </c>
      <c r="U282" s="81">
        <f>SUMIF('6月'!$C$4:$C$10000,$B282,'6月'!$J$4:$J$10000)</f>
        <v>0</v>
      </c>
      <c r="V282" s="79">
        <f>SUMPRODUCT((借支明细表!$F$3:$F$10000=$B282)*(借支明细表!$D$3:$D$10000=U$2)*借支明细表!$H$3:$H$10000)</f>
        <v>0</v>
      </c>
      <c r="W282" s="80">
        <f>SUMIF('6月'!$C$4:$C$10000,$B282,'6月'!$L$4:$L$10000)</f>
        <v>0</v>
      </c>
      <c r="X282" s="81">
        <f>SUMIF('7月'!$C$4:$C$10000,$B282,'7月'!$J$4:$J$10000)</f>
        <v>0</v>
      </c>
      <c r="Y282" s="79">
        <f>SUMPRODUCT((借支明细表!$F$3:$F$10000=$B282)*(借支明细表!$D$3:$D$10000=X$2)*借支明细表!$H$3:$H$10000)</f>
        <v>0</v>
      </c>
      <c r="Z282" s="80">
        <f>SUMIF('7月'!$C$4:$C$10000,$B282,'7月'!$L$4:$L$10000)</f>
        <v>0</v>
      </c>
      <c r="AA282" s="81">
        <f>SUMIF('8月'!$C$4:$C$10000,$B282,'8月'!$J$4:$J$10000)</f>
        <v>0</v>
      </c>
      <c r="AB282" s="79">
        <f>SUMPRODUCT((借支明细表!$F$3:$F$10000=$B282)*(借支明细表!$D$3:$D$10000=AA$2)*借支明细表!$H$3:$H$10000)</f>
        <v>0</v>
      </c>
      <c r="AC282" s="80">
        <f>SUMIF('8月'!$C$4:$C$10000,$B282,'8月'!$L$4:$L$10000)</f>
        <v>0</v>
      </c>
      <c r="AD282" s="81">
        <f>SUMIF('9月'!$C$4:$C$10000,$B282,'9月'!$J$4:$J$10000)</f>
        <v>0</v>
      </c>
      <c r="AE282" s="79">
        <f>SUMPRODUCT((借支明细表!$F$3:$F$10000=$B282)*(借支明细表!$D$3:$D$10000=AD$2)*借支明细表!$H$3:$H$10000)</f>
        <v>0</v>
      </c>
      <c r="AF282" s="80">
        <f>SUMIF('9月'!$C$4:$C$10000,$B282,'9月'!$L$4:$L$10000)</f>
        <v>0</v>
      </c>
      <c r="AG282" s="81">
        <f>SUMIF('10月'!$C$4:$C$10000,$B282,'10月'!$J$4:$J$10000)</f>
        <v>0</v>
      </c>
      <c r="AH282" s="79">
        <f>SUMPRODUCT((借支明细表!$F$3:$F$10000=$B282)*(借支明细表!$D$3:$D$10000=AG$2)*借支明细表!$H$3:$H$10000)</f>
        <v>0</v>
      </c>
      <c r="AI282" s="80">
        <f>SUMIF('10月'!$C$4:$C$10000,$B282,'10月'!$L$4:$L$10000)</f>
        <v>0</v>
      </c>
      <c r="AJ282" s="81">
        <f>SUMIF('11月'!$C$4:$C$10000,$B282,'11月'!$J$4:$J$10000)</f>
        <v>0</v>
      </c>
      <c r="AK282" s="79">
        <f>SUMPRODUCT((借支明细表!$F$3:$F$10000=$B282)*(借支明细表!$D$3:$D$10000=AJ$2)*借支明细表!$H$3:$H$10000)</f>
        <v>0</v>
      </c>
      <c r="AL282" s="80">
        <f>SUMIF('11月'!$C$4:$C$10000,$B282,'11月'!$L$4:$L$10000)</f>
        <v>0</v>
      </c>
      <c r="AM282" s="81">
        <f>SUMIF('12月'!$C$4:$C$10000,$B282,'12月'!$J$4:$J$10000)</f>
        <v>0</v>
      </c>
      <c r="AN282" s="79">
        <f>SUMPRODUCT((借支明细表!$F$3:$F$10000=$B282)*(借支明细表!$D$3:$D$10000=AM$2)*借支明细表!$H$3:$H$10000)</f>
        <v>0</v>
      </c>
      <c r="AO282" s="80">
        <f>SUMIF('12月'!$C$4:$C$10000,$B282,'12月'!$L$4:$L$10000)</f>
        <v>0</v>
      </c>
    </row>
    <row r="283" customHeight="1" spans="1:41">
      <c r="A283" s="37"/>
      <c r="B283" s="76" t="str">
        <f>IF(员工信息表!B282="","",员工信息表!B282)</f>
        <v/>
      </c>
      <c r="C283" s="77">
        <f t="shared" si="15"/>
        <v>0</v>
      </c>
      <c r="D283" s="77">
        <f t="shared" si="16"/>
        <v>0</v>
      </c>
      <c r="E283" s="77">
        <f t="shared" si="17"/>
        <v>0</v>
      </c>
      <c r="F283" s="81">
        <f>SUMIF('1月'!$C$4:$C$10000,$B283,'1月'!$J$4:$J$10000)</f>
        <v>0</v>
      </c>
      <c r="G283" s="79">
        <f>SUMPRODUCT((借支明细表!$F$3:$F$10000=$B283)*(借支明细表!$D$3:$D$10000=F$2)*借支明细表!$H$3:$H$10000)</f>
        <v>0</v>
      </c>
      <c r="H283" s="80">
        <f>SUMIF('1月'!$C$4:$C$10000,$B283,'1月'!$L$4:$L$10000)</f>
        <v>0</v>
      </c>
      <c r="I283" s="81">
        <f>SUMIF('2月'!$C$4:$C$10000,$B283,'2月'!$J$4:$J$10000)</f>
        <v>0</v>
      </c>
      <c r="J283" s="79">
        <f>SUMPRODUCT((借支明细表!$F$3:$F$10000=$B283)*(借支明细表!$D$3:$D$10000=I$2)*借支明细表!$H$3:$H$10000)</f>
        <v>0</v>
      </c>
      <c r="K283" s="80">
        <f>SUMIF('2月'!$C$4:$C$10000,$B283,'2月'!$L$4:$L$10000)</f>
        <v>0</v>
      </c>
      <c r="L283" s="81">
        <f>SUMIF('3月'!$C$4:$C$10000,$B283,'3月'!$J$4:$J$10000)</f>
        <v>0</v>
      </c>
      <c r="M283" s="79">
        <f>SUMPRODUCT((借支明细表!$F$3:$F$10000=$B283)*(借支明细表!$D$3:$D$10000=L$2)*借支明细表!$H$3:$H$10000)</f>
        <v>0</v>
      </c>
      <c r="N283" s="80">
        <f>SUMIF('3月'!$C$4:$C$10000,$B283,'3月'!$L$4:$L$10000)</f>
        <v>0</v>
      </c>
      <c r="O283" s="81">
        <f>SUMIF('4月'!$C$4:$C$10000,$B283,'4月'!$J$4:$J$10000)</f>
        <v>0</v>
      </c>
      <c r="P283" s="79">
        <f>SUMPRODUCT((借支明细表!$F$3:$F$10000=$B283)*(借支明细表!$D$3:$D$10000=O$2)*借支明细表!$H$3:$H$10000)</f>
        <v>0</v>
      </c>
      <c r="Q283" s="80">
        <f>SUMIF('4月'!$C$4:$C$10000,$B283,'4月'!$L$4:$L$10000)</f>
        <v>0</v>
      </c>
      <c r="R283" s="81">
        <f>SUMIF('5月'!$C$4:$C$10000,$B283,'5月'!$J$4:$J$10000)</f>
        <v>0</v>
      </c>
      <c r="S283" s="79">
        <f>SUMPRODUCT((借支明细表!$F$3:$F$10000=$B283)*(借支明细表!$D$3:$D$10000=R$2)*借支明细表!$H$3:$H$10000)</f>
        <v>0</v>
      </c>
      <c r="T283" s="80">
        <f>SUMIF('5月'!$C$4:$C$10000,$B283,'5月'!$L$4:$L$10000)</f>
        <v>0</v>
      </c>
      <c r="U283" s="81">
        <f>SUMIF('6月'!$C$4:$C$10000,$B283,'6月'!$J$4:$J$10000)</f>
        <v>0</v>
      </c>
      <c r="V283" s="79">
        <f>SUMPRODUCT((借支明细表!$F$3:$F$10000=$B283)*(借支明细表!$D$3:$D$10000=U$2)*借支明细表!$H$3:$H$10000)</f>
        <v>0</v>
      </c>
      <c r="W283" s="80">
        <f>SUMIF('6月'!$C$4:$C$10000,$B283,'6月'!$L$4:$L$10000)</f>
        <v>0</v>
      </c>
      <c r="X283" s="81">
        <f>SUMIF('7月'!$C$4:$C$10000,$B283,'7月'!$J$4:$J$10000)</f>
        <v>0</v>
      </c>
      <c r="Y283" s="79">
        <f>SUMPRODUCT((借支明细表!$F$3:$F$10000=$B283)*(借支明细表!$D$3:$D$10000=X$2)*借支明细表!$H$3:$H$10000)</f>
        <v>0</v>
      </c>
      <c r="Z283" s="80">
        <f>SUMIF('7月'!$C$4:$C$10000,$B283,'7月'!$L$4:$L$10000)</f>
        <v>0</v>
      </c>
      <c r="AA283" s="81">
        <f>SUMIF('8月'!$C$4:$C$10000,$B283,'8月'!$J$4:$J$10000)</f>
        <v>0</v>
      </c>
      <c r="AB283" s="79">
        <f>SUMPRODUCT((借支明细表!$F$3:$F$10000=$B283)*(借支明细表!$D$3:$D$10000=AA$2)*借支明细表!$H$3:$H$10000)</f>
        <v>0</v>
      </c>
      <c r="AC283" s="80">
        <f>SUMIF('8月'!$C$4:$C$10000,$B283,'8月'!$L$4:$L$10000)</f>
        <v>0</v>
      </c>
      <c r="AD283" s="81">
        <f>SUMIF('9月'!$C$4:$C$10000,$B283,'9月'!$J$4:$J$10000)</f>
        <v>0</v>
      </c>
      <c r="AE283" s="79">
        <f>SUMPRODUCT((借支明细表!$F$3:$F$10000=$B283)*(借支明细表!$D$3:$D$10000=AD$2)*借支明细表!$H$3:$H$10000)</f>
        <v>0</v>
      </c>
      <c r="AF283" s="80">
        <f>SUMIF('9月'!$C$4:$C$10000,$B283,'9月'!$L$4:$L$10000)</f>
        <v>0</v>
      </c>
      <c r="AG283" s="81">
        <f>SUMIF('10月'!$C$4:$C$10000,$B283,'10月'!$J$4:$J$10000)</f>
        <v>0</v>
      </c>
      <c r="AH283" s="79">
        <f>SUMPRODUCT((借支明细表!$F$3:$F$10000=$B283)*(借支明细表!$D$3:$D$10000=AG$2)*借支明细表!$H$3:$H$10000)</f>
        <v>0</v>
      </c>
      <c r="AI283" s="80">
        <f>SUMIF('10月'!$C$4:$C$10000,$B283,'10月'!$L$4:$L$10000)</f>
        <v>0</v>
      </c>
      <c r="AJ283" s="81">
        <f>SUMIF('11月'!$C$4:$C$10000,$B283,'11月'!$J$4:$J$10000)</f>
        <v>0</v>
      </c>
      <c r="AK283" s="79">
        <f>SUMPRODUCT((借支明细表!$F$3:$F$10000=$B283)*(借支明细表!$D$3:$D$10000=AJ$2)*借支明细表!$H$3:$H$10000)</f>
        <v>0</v>
      </c>
      <c r="AL283" s="80">
        <f>SUMIF('11月'!$C$4:$C$10000,$B283,'11月'!$L$4:$L$10000)</f>
        <v>0</v>
      </c>
      <c r="AM283" s="81">
        <f>SUMIF('12月'!$C$4:$C$10000,$B283,'12月'!$J$4:$J$10000)</f>
        <v>0</v>
      </c>
      <c r="AN283" s="79">
        <f>SUMPRODUCT((借支明细表!$F$3:$F$10000=$B283)*(借支明细表!$D$3:$D$10000=AM$2)*借支明细表!$H$3:$H$10000)</f>
        <v>0</v>
      </c>
      <c r="AO283" s="80">
        <f>SUMIF('12月'!$C$4:$C$10000,$B283,'12月'!$L$4:$L$10000)</f>
        <v>0</v>
      </c>
    </row>
    <row r="284" customHeight="1" spans="1:41">
      <c r="A284" s="37"/>
      <c r="B284" s="76" t="str">
        <f>IF(员工信息表!B283="","",员工信息表!B283)</f>
        <v/>
      </c>
      <c r="C284" s="77">
        <f t="shared" si="15"/>
        <v>0</v>
      </c>
      <c r="D284" s="77">
        <f t="shared" si="16"/>
        <v>0</v>
      </c>
      <c r="E284" s="77">
        <f t="shared" si="17"/>
        <v>0</v>
      </c>
      <c r="F284" s="81">
        <f>SUMIF('1月'!$C$4:$C$10000,$B284,'1月'!$J$4:$J$10000)</f>
        <v>0</v>
      </c>
      <c r="G284" s="79">
        <f>SUMPRODUCT((借支明细表!$F$3:$F$10000=$B284)*(借支明细表!$D$3:$D$10000=F$2)*借支明细表!$H$3:$H$10000)</f>
        <v>0</v>
      </c>
      <c r="H284" s="80">
        <f>SUMIF('1月'!$C$4:$C$10000,$B284,'1月'!$L$4:$L$10000)</f>
        <v>0</v>
      </c>
      <c r="I284" s="81">
        <f>SUMIF('2月'!$C$4:$C$10000,$B284,'2月'!$J$4:$J$10000)</f>
        <v>0</v>
      </c>
      <c r="J284" s="79">
        <f>SUMPRODUCT((借支明细表!$F$3:$F$10000=$B284)*(借支明细表!$D$3:$D$10000=I$2)*借支明细表!$H$3:$H$10000)</f>
        <v>0</v>
      </c>
      <c r="K284" s="80">
        <f>SUMIF('2月'!$C$4:$C$10000,$B284,'2月'!$L$4:$L$10000)</f>
        <v>0</v>
      </c>
      <c r="L284" s="81">
        <f>SUMIF('3月'!$C$4:$C$10000,$B284,'3月'!$J$4:$J$10000)</f>
        <v>0</v>
      </c>
      <c r="M284" s="79">
        <f>SUMPRODUCT((借支明细表!$F$3:$F$10000=$B284)*(借支明细表!$D$3:$D$10000=L$2)*借支明细表!$H$3:$H$10000)</f>
        <v>0</v>
      </c>
      <c r="N284" s="80">
        <f>SUMIF('3月'!$C$4:$C$10000,$B284,'3月'!$L$4:$L$10000)</f>
        <v>0</v>
      </c>
      <c r="O284" s="81">
        <f>SUMIF('4月'!$C$4:$C$10000,$B284,'4月'!$J$4:$J$10000)</f>
        <v>0</v>
      </c>
      <c r="P284" s="79">
        <f>SUMPRODUCT((借支明细表!$F$3:$F$10000=$B284)*(借支明细表!$D$3:$D$10000=O$2)*借支明细表!$H$3:$H$10000)</f>
        <v>0</v>
      </c>
      <c r="Q284" s="80">
        <f>SUMIF('4月'!$C$4:$C$10000,$B284,'4月'!$L$4:$L$10000)</f>
        <v>0</v>
      </c>
      <c r="R284" s="81">
        <f>SUMIF('5月'!$C$4:$C$10000,$B284,'5月'!$J$4:$J$10000)</f>
        <v>0</v>
      </c>
      <c r="S284" s="79">
        <f>SUMPRODUCT((借支明细表!$F$3:$F$10000=$B284)*(借支明细表!$D$3:$D$10000=R$2)*借支明细表!$H$3:$H$10000)</f>
        <v>0</v>
      </c>
      <c r="T284" s="80">
        <f>SUMIF('5月'!$C$4:$C$10000,$B284,'5月'!$L$4:$L$10000)</f>
        <v>0</v>
      </c>
      <c r="U284" s="81">
        <f>SUMIF('6月'!$C$4:$C$10000,$B284,'6月'!$J$4:$J$10000)</f>
        <v>0</v>
      </c>
      <c r="V284" s="79">
        <f>SUMPRODUCT((借支明细表!$F$3:$F$10000=$B284)*(借支明细表!$D$3:$D$10000=U$2)*借支明细表!$H$3:$H$10000)</f>
        <v>0</v>
      </c>
      <c r="W284" s="80">
        <f>SUMIF('6月'!$C$4:$C$10000,$B284,'6月'!$L$4:$L$10000)</f>
        <v>0</v>
      </c>
      <c r="X284" s="81">
        <f>SUMIF('7月'!$C$4:$C$10000,$B284,'7月'!$J$4:$J$10000)</f>
        <v>0</v>
      </c>
      <c r="Y284" s="79">
        <f>SUMPRODUCT((借支明细表!$F$3:$F$10000=$B284)*(借支明细表!$D$3:$D$10000=X$2)*借支明细表!$H$3:$H$10000)</f>
        <v>0</v>
      </c>
      <c r="Z284" s="80">
        <f>SUMIF('7月'!$C$4:$C$10000,$B284,'7月'!$L$4:$L$10000)</f>
        <v>0</v>
      </c>
      <c r="AA284" s="81">
        <f>SUMIF('8月'!$C$4:$C$10000,$B284,'8月'!$J$4:$J$10000)</f>
        <v>0</v>
      </c>
      <c r="AB284" s="79">
        <f>SUMPRODUCT((借支明细表!$F$3:$F$10000=$B284)*(借支明细表!$D$3:$D$10000=AA$2)*借支明细表!$H$3:$H$10000)</f>
        <v>0</v>
      </c>
      <c r="AC284" s="80">
        <f>SUMIF('8月'!$C$4:$C$10000,$B284,'8月'!$L$4:$L$10000)</f>
        <v>0</v>
      </c>
      <c r="AD284" s="81">
        <f>SUMIF('9月'!$C$4:$C$10000,$B284,'9月'!$J$4:$J$10000)</f>
        <v>0</v>
      </c>
      <c r="AE284" s="79">
        <f>SUMPRODUCT((借支明细表!$F$3:$F$10000=$B284)*(借支明细表!$D$3:$D$10000=AD$2)*借支明细表!$H$3:$H$10000)</f>
        <v>0</v>
      </c>
      <c r="AF284" s="80">
        <f>SUMIF('9月'!$C$4:$C$10000,$B284,'9月'!$L$4:$L$10000)</f>
        <v>0</v>
      </c>
      <c r="AG284" s="81">
        <f>SUMIF('10月'!$C$4:$C$10000,$B284,'10月'!$J$4:$J$10000)</f>
        <v>0</v>
      </c>
      <c r="AH284" s="79">
        <f>SUMPRODUCT((借支明细表!$F$3:$F$10000=$B284)*(借支明细表!$D$3:$D$10000=AG$2)*借支明细表!$H$3:$H$10000)</f>
        <v>0</v>
      </c>
      <c r="AI284" s="80">
        <f>SUMIF('10月'!$C$4:$C$10000,$B284,'10月'!$L$4:$L$10000)</f>
        <v>0</v>
      </c>
      <c r="AJ284" s="81">
        <f>SUMIF('11月'!$C$4:$C$10000,$B284,'11月'!$J$4:$J$10000)</f>
        <v>0</v>
      </c>
      <c r="AK284" s="79">
        <f>SUMPRODUCT((借支明细表!$F$3:$F$10000=$B284)*(借支明细表!$D$3:$D$10000=AJ$2)*借支明细表!$H$3:$H$10000)</f>
        <v>0</v>
      </c>
      <c r="AL284" s="80">
        <f>SUMIF('11月'!$C$4:$C$10000,$B284,'11月'!$L$4:$L$10000)</f>
        <v>0</v>
      </c>
      <c r="AM284" s="81">
        <f>SUMIF('12月'!$C$4:$C$10000,$B284,'12月'!$J$4:$J$10000)</f>
        <v>0</v>
      </c>
      <c r="AN284" s="79">
        <f>SUMPRODUCT((借支明细表!$F$3:$F$10000=$B284)*(借支明细表!$D$3:$D$10000=AM$2)*借支明细表!$H$3:$H$10000)</f>
        <v>0</v>
      </c>
      <c r="AO284" s="80">
        <f>SUMIF('12月'!$C$4:$C$10000,$B284,'12月'!$L$4:$L$10000)</f>
        <v>0</v>
      </c>
    </row>
    <row r="285" customHeight="1" spans="1:41">
      <c r="A285" s="37"/>
      <c r="B285" s="76" t="str">
        <f>IF(员工信息表!B284="","",员工信息表!B284)</f>
        <v/>
      </c>
      <c r="C285" s="77">
        <f t="shared" si="15"/>
        <v>0</v>
      </c>
      <c r="D285" s="77">
        <f t="shared" si="16"/>
        <v>0</v>
      </c>
      <c r="E285" s="77">
        <f t="shared" si="17"/>
        <v>0</v>
      </c>
      <c r="F285" s="81">
        <f>SUMIF('1月'!$C$4:$C$10000,$B285,'1月'!$J$4:$J$10000)</f>
        <v>0</v>
      </c>
      <c r="G285" s="79">
        <f>SUMPRODUCT((借支明细表!$F$3:$F$10000=$B285)*(借支明细表!$D$3:$D$10000=F$2)*借支明细表!$H$3:$H$10000)</f>
        <v>0</v>
      </c>
      <c r="H285" s="80">
        <f>SUMIF('1月'!$C$4:$C$10000,$B285,'1月'!$L$4:$L$10000)</f>
        <v>0</v>
      </c>
      <c r="I285" s="81">
        <f>SUMIF('2月'!$C$4:$C$10000,$B285,'2月'!$J$4:$J$10000)</f>
        <v>0</v>
      </c>
      <c r="J285" s="79">
        <f>SUMPRODUCT((借支明细表!$F$3:$F$10000=$B285)*(借支明细表!$D$3:$D$10000=I$2)*借支明细表!$H$3:$H$10000)</f>
        <v>0</v>
      </c>
      <c r="K285" s="80">
        <f>SUMIF('2月'!$C$4:$C$10000,$B285,'2月'!$L$4:$L$10000)</f>
        <v>0</v>
      </c>
      <c r="L285" s="81">
        <f>SUMIF('3月'!$C$4:$C$10000,$B285,'3月'!$J$4:$J$10000)</f>
        <v>0</v>
      </c>
      <c r="M285" s="79">
        <f>SUMPRODUCT((借支明细表!$F$3:$F$10000=$B285)*(借支明细表!$D$3:$D$10000=L$2)*借支明细表!$H$3:$H$10000)</f>
        <v>0</v>
      </c>
      <c r="N285" s="80">
        <f>SUMIF('3月'!$C$4:$C$10000,$B285,'3月'!$L$4:$L$10000)</f>
        <v>0</v>
      </c>
      <c r="O285" s="81">
        <f>SUMIF('4月'!$C$4:$C$10000,$B285,'4月'!$J$4:$J$10000)</f>
        <v>0</v>
      </c>
      <c r="P285" s="79">
        <f>SUMPRODUCT((借支明细表!$F$3:$F$10000=$B285)*(借支明细表!$D$3:$D$10000=O$2)*借支明细表!$H$3:$H$10000)</f>
        <v>0</v>
      </c>
      <c r="Q285" s="80">
        <f>SUMIF('4月'!$C$4:$C$10000,$B285,'4月'!$L$4:$L$10000)</f>
        <v>0</v>
      </c>
      <c r="R285" s="81">
        <f>SUMIF('5月'!$C$4:$C$10000,$B285,'5月'!$J$4:$J$10000)</f>
        <v>0</v>
      </c>
      <c r="S285" s="79">
        <f>SUMPRODUCT((借支明细表!$F$3:$F$10000=$B285)*(借支明细表!$D$3:$D$10000=R$2)*借支明细表!$H$3:$H$10000)</f>
        <v>0</v>
      </c>
      <c r="T285" s="80">
        <f>SUMIF('5月'!$C$4:$C$10000,$B285,'5月'!$L$4:$L$10000)</f>
        <v>0</v>
      </c>
      <c r="U285" s="81">
        <f>SUMIF('6月'!$C$4:$C$10000,$B285,'6月'!$J$4:$J$10000)</f>
        <v>0</v>
      </c>
      <c r="V285" s="79">
        <f>SUMPRODUCT((借支明细表!$F$3:$F$10000=$B285)*(借支明细表!$D$3:$D$10000=U$2)*借支明细表!$H$3:$H$10000)</f>
        <v>0</v>
      </c>
      <c r="W285" s="80">
        <f>SUMIF('6月'!$C$4:$C$10000,$B285,'6月'!$L$4:$L$10000)</f>
        <v>0</v>
      </c>
      <c r="X285" s="81">
        <f>SUMIF('7月'!$C$4:$C$10000,$B285,'7月'!$J$4:$J$10000)</f>
        <v>0</v>
      </c>
      <c r="Y285" s="79">
        <f>SUMPRODUCT((借支明细表!$F$3:$F$10000=$B285)*(借支明细表!$D$3:$D$10000=X$2)*借支明细表!$H$3:$H$10000)</f>
        <v>0</v>
      </c>
      <c r="Z285" s="80">
        <f>SUMIF('7月'!$C$4:$C$10000,$B285,'7月'!$L$4:$L$10000)</f>
        <v>0</v>
      </c>
      <c r="AA285" s="81">
        <f>SUMIF('8月'!$C$4:$C$10000,$B285,'8月'!$J$4:$J$10000)</f>
        <v>0</v>
      </c>
      <c r="AB285" s="79">
        <f>SUMPRODUCT((借支明细表!$F$3:$F$10000=$B285)*(借支明细表!$D$3:$D$10000=AA$2)*借支明细表!$H$3:$H$10000)</f>
        <v>0</v>
      </c>
      <c r="AC285" s="80">
        <f>SUMIF('8月'!$C$4:$C$10000,$B285,'8月'!$L$4:$L$10000)</f>
        <v>0</v>
      </c>
      <c r="AD285" s="81">
        <f>SUMIF('9月'!$C$4:$C$10000,$B285,'9月'!$J$4:$J$10000)</f>
        <v>0</v>
      </c>
      <c r="AE285" s="79">
        <f>SUMPRODUCT((借支明细表!$F$3:$F$10000=$B285)*(借支明细表!$D$3:$D$10000=AD$2)*借支明细表!$H$3:$H$10000)</f>
        <v>0</v>
      </c>
      <c r="AF285" s="80">
        <f>SUMIF('9月'!$C$4:$C$10000,$B285,'9月'!$L$4:$L$10000)</f>
        <v>0</v>
      </c>
      <c r="AG285" s="81">
        <f>SUMIF('10月'!$C$4:$C$10000,$B285,'10月'!$J$4:$J$10000)</f>
        <v>0</v>
      </c>
      <c r="AH285" s="79">
        <f>SUMPRODUCT((借支明细表!$F$3:$F$10000=$B285)*(借支明细表!$D$3:$D$10000=AG$2)*借支明细表!$H$3:$H$10000)</f>
        <v>0</v>
      </c>
      <c r="AI285" s="80">
        <f>SUMIF('10月'!$C$4:$C$10000,$B285,'10月'!$L$4:$L$10000)</f>
        <v>0</v>
      </c>
      <c r="AJ285" s="81">
        <f>SUMIF('11月'!$C$4:$C$10000,$B285,'11月'!$J$4:$J$10000)</f>
        <v>0</v>
      </c>
      <c r="AK285" s="79">
        <f>SUMPRODUCT((借支明细表!$F$3:$F$10000=$B285)*(借支明细表!$D$3:$D$10000=AJ$2)*借支明细表!$H$3:$H$10000)</f>
        <v>0</v>
      </c>
      <c r="AL285" s="80">
        <f>SUMIF('11月'!$C$4:$C$10000,$B285,'11月'!$L$4:$L$10000)</f>
        <v>0</v>
      </c>
      <c r="AM285" s="81">
        <f>SUMIF('12月'!$C$4:$C$10000,$B285,'12月'!$J$4:$J$10000)</f>
        <v>0</v>
      </c>
      <c r="AN285" s="79">
        <f>SUMPRODUCT((借支明细表!$F$3:$F$10000=$B285)*(借支明细表!$D$3:$D$10000=AM$2)*借支明细表!$H$3:$H$10000)</f>
        <v>0</v>
      </c>
      <c r="AO285" s="80">
        <f>SUMIF('12月'!$C$4:$C$10000,$B285,'12月'!$L$4:$L$10000)</f>
        <v>0</v>
      </c>
    </row>
    <row r="286" customHeight="1" spans="1:41">
      <c r="A286" s="37"/>
      <c r="B286" s="76" t="str">
        <f>IF(员工信息表!B285="","",员工信息表!B285)</f>
        <v/>
      </c>
      <c r="C286" s="77">
        <f t="shared" si="15"/>
        <v>0</v>
      </c>
      <c r="D286" s="77">
        <f t="shared" si="16"/>
        <v>0</v>
      </c>
      <c r="E286" s="77">
        <f t="shared" si="17"/>
        <v>0</v>
      </c>
      <c r="F286" s="81">
        <f>SUMIF('1月'!$C$4:$C$10000,$B286,'1月'!$J$4:$J$10000)</f>
        <v>0</v>
      </c>
      <c r="G286" s="79">
        <f>SUMPRODUCT((借支明细表!$F$3:$F$10000=$B286)*(借支明细表!$D$3:$D$10000=F$2)*借支明细表!$H$3:$H$10000)</f>
        <v>0</v>
      </c>
      <c r="H286" s="80">
        <f>SUMIF('1月'!$C$4:$C$10000,$B286,'1月'!$L$4:$L$10000)</f>
        <v>0</v>
      </c>
      <c r="I286" s="81">
        <f>SUMIF('2月'!$C$4:$C$10000,$B286,'2月'!$J$4:$J$10000)</f>
        <v>0</v>
      </c>
      <c r="J286" s="79">
        <f>SUMPRODUCT((借支明细表!$F$3:$F$10000=$B286)*(借支明细表!$D$3:$D$10000=I$2)*借支明细表!$H$3:$H$10000)</f>
        <v>0</v>
      </c>
      <c r="K286" s="80">
        <f>SUMIF('2月'!$C$4:$C$10000,$B286,'2月'!$L$4:$L$10000)</f>
        <v>0</v>
      </c>
      <c r="L286" s="81">
        <f>SUMIF('3月'!$C$4:$C$10000,$B286,'3月'!$J$4:$J$10000)</f>
        <v>0</v>
      </c>
      <c r="M286" s="79">
        <f>SUMPRODUCT((借支明细表!$F$3:$F$10000=$B286)*(借支明细表!$D$3:$D$10000=L$2)*借支明细表!$H$3:$H$10000)</f>
        <v>0</v>
      </c>
      <c r="N286" s="80">
        <f>SUMIF('3月'!$C$4:$C$10000,$B286,'3月'!$L$4:$L$10000)</f>
        <v>0</v>
      </c>
      <c r="O286" s="81">
        <f>SUMIF('4月'!$C$4:$C$10000,$B286,'4月'!$J$4:$J$10000)</f>
        <v>0</v>
      </c>
      <c r="P286" s="79">
        <f>SUMPRODUCT((借支明细表!$F$3:$F$10000=$B286)*(借支明细表!$D$3:$D$10000=O$2)*借支明细表!$H$3:$H$10000)</f>
        <v>0</v>
      </c>
      <c r="Q286" s="80">
        <f>SUMIF('4月'!$C$4:$C$10000,$B286,'4月'!$L$4:$L$10000)</f>
        <v>0</v>
      </c>
      <c r="R286" s="81">
        <f>SUMIF('5月'!$C$4:$C$10000,$B286,'5月'!$J$4:$J$10000)</f>
        <v>0</v>
      </c>
      <c r="S286" s="79">
        <f>SUMPRODUCT((借支明细表!$F$3:$F$10000=$B286)*(借支明细表!$D$3:$D$10000=R$2)*借支明细表!$H$3:$H$10000)</f>
        <v>0</v>
      </c>
      <c r="T286" s="80">
        <f>SUMIF('5月'!$C$4:$C$10000,$B286,'5月'!$L$4:$L$10000)</f>
        <v>0</v>
      </c>
      <c r="U286" s="81">
        <f>SUMIF('6月'!$C$4:$C$10000,$B286,'6月'!$J$4:$J$10000)</f>
        <v>0</v>
      </c>
      <c r="V286" s="79">
        <f>SUMPRODUCT((借支明细表!$F$3:$F$10000=$B286)*(借支明细表!$D$3:$D$10000=U$2)*借支明细表!$H$3:$H$10000)</f>
        <v>0</v>
      </c>
      <c r="W286" s="80">
        <f>SUMIF('6月'!$C$4:$C$10000,$B286,'6月'!$L$4:$L$10000)</f>
        <v>0</v>
      </c>
      <c r="X286" s="81">
        <f>SUMIF('7月'!$C$4:$C$10000,$B286,'7月'!$J$4:$J$10000)</f>
        <v>0</v>
      </c>
      <c r="Y286" s="79">
        <f>SUMPRODUCT((借支明细表!$F$3:$F$10000=$B286)*(借支明细表!$D$3:$D$10000=X$2)*借支明细表!$H$3:$H$10000)</f>
        <v>0</v>
      </c>
      <c r="Z286" s="80">
        <f>SUMIF('7月'!$C$4:$C$10000,$B286,'7月'!$L$4:$L$10000)</f>
        <v>0</v>
      </c>
      <c r="AA286" s="81">
        <f>SUMIF('8月'!$C$4:$C$10000,$B286,'8月'!$J$4:$J$10000)</f>
        <v>0</v>
      </c>
      <c r="AB286" s="79">
        <f>SUMPRODUCT((借支明细表!$F$3:$F$10000=$B286)*(借支明细表!$D$3:$D$10000=AA$2)*借支明细表!$H$3:$H$10000)</f>
        <v>0</v>
      </c>
      <c r="AC286" s="80">
        <f>SUMIF('8月'!$C$4:$C$10000,$B286,'8月'!$L$4:$L$10000)</f>
        <v>0</v>
      </c>
      <c r="AD286" s="81">
        <f>SUMIF('9月'!$C$4:$C$10000,$B286,'9月'!$J$4:$J$10000)</f>
        <v>0</v>
      </c>
      <c r="AE286" s="79">
        <f>SUMPRODUCT((借支明细表!$F$3:$F$10000=$B286)*(借支明细表!$D$3:$D$10000=AD$2)*借支明细表!$H$3:$H$10000)</f>
        <v>0</v>
      </c>
      <c r="AF286" s="80">
        <f>SUMIF('9月'!$C$4:$C$10000,$B286,'9月'!$L$4:$L$10000)</f>
        <v>0</v>
      </c>
      <c r="AG286" s="81">
        <f>SUMIF('10月'!$C$4:$C$10000,$B286,'10月'!$J$4:$J$10000)</f>
        <v>0</v>
      </c>
      <c r="AH286" s="79">
        <f>SUMPRODUCT((借支明细表!$F$3:$F$10000=$B286)*(借支明细表!$D$3:$D$10000=AG$2)*借支明细表!$H$3:$H$10000)</f>
        <v>0</v>
      </c>
      <c r="AI286" s="80">
        <f>SUMIF('10月'!$C$4:$C$10000,$B286,'10月'!$L$4:$L$10000)</f>
        <v>0</v>
      </c>
      <c r="AJ286" s="81">
        <f>SUMIF('11月'!$C$4:$C$10000,$B286,'11月'!$J$4:$J$10000)</f>
        <v>0</v>
      </c>
      <c r="AK286" s="79">
        <f>SUMPRODUCT((借支明细表!$F$3:$F$10000=$B286)*(借支明细表!$D$3:$D$10000=AJ$2)*借支明细表!$H$3:$H$10000)</f>
        <v>0</v>
      </c>
      <c r="AL286" s="80">
        <f>SUMIF('11月'!$C$4:$C$10000,$B286,'11月'!$L$4:$L$10000)</f>
        <v>0</v>
      </c>
      <c r="AM286" s="81">
        <f>SUMIF('12月'!$C$4:$C$10000,$B286,'12月'!$J$4:$J$10000)</f>
        <v>0</v>
      </c>
      <c r="AN286" s="79">
        <f>SUMPRODUCT((借支明细表!$F$3:$F$10000=$B286)*(借支明细表!$D$3:$D$10000=AM$2)*借支明细表!$H$3:$H$10000)</f>
        <v>0</v>
      </c>
      <c r="AO286" s="80">
        <f>SUMIF('12月'!$C$4:$C$10000,$B286,'12月'!$L$4:$L$10000)</f>
        <v>0</v>
      </c>
    </row>
    <row r="287" customHeight="1" spans="1:41">
      <c r="A287" s="37"/>
      <c r="B287" s="76" t="str">
        <f>IF(员工信息表!B286="","",员工信息表!B286)</f>
        <v/>
      </c>
      <c r="C287" s="77">
        <f t="shared" si="15"/>
        <v>0</v>
      </c>
      <c r="D287" s="77">
        <f t="shared" si="16"/>
        <v>0</v>
      </c>
      <c r="E287" s="77">
        <f t="shared" si="17"/>
        <v>0</v>
      </c>
      <c r="F287" s="81">
        <f>SUMIF('1月'!$C$4:$C$10000,$B287,'1月'!$J$4:$J$10000)</f>
        <v>0</v>
      </c>
      <c r="G287" s="79">
        <f>SUMPRODUCT((借支明细表!$F$3:$F$10000=$B287)*(借支明细表!$D$3:$D$10000=F$2)*借支明细表!$H$3:$H$10000)</f>
        <v>0</v>
      </c>
      <c r="H287" s="80">
        <f>SUMIF('1月'!$C$4:$C$10000,$B287,'1月'!$L$4:$L$10000)</f>
        <v>0</v>
      </c>
      <c r="I287" s="81">
        <f>SUMIF('2月'!$C$4:$C$10000,$B287,'2月'!$J$4:$J$10000)</f>
        <v>0</v>
      </c>
      <c r="J287" s="79">
        <f>SUMPRODUCT((借支明细表!$F$3:$F$10000=$B287)*(借支明细表!$D$3:$D$10000=I$2)*借支明细表!$H$3:$H$10000)</f>
        <v>0</v>
      </c>
      <c r="K287" s="80">
        <f>SUMIF('2月'!$C$4:$C$10000,$B287,'2月'!$L$4:$L$10000)</f>
        <v>0</v>
      </c>
      <c r="L287" s="81">
        <f>SUMIF('3月'!$C$4:$C$10000,$B287,'3月'!$J$4:$J$10000)</f>
        <v>0</v>
      </c>
      <c r="M287" s="79">
        <f>SUMPRODUCT((借支明细表!$F$3:$F$10000=$B287)*(借支明细表!$D$3:$D$10000=L$2)*借支明细表!$H$3:$H$10000)</f>
        <v>0</v>
      </c>
      <c r="N287" s="80">
        <f>SUMIF('3月'!$C$4:$C$10000,$B287,'3月'!$L$4:$L$10000)</f>
        <v>0</v>
      </c>
      <c r="O287" s="81">
        <f>SUMIF('4月'!$C$4:$C$10000,$B287,'4月'!$J$4:$J$10000)</f>
        <v>0</v>
      </c>
      <c r="P287" s="79">
        <f>SUMPRODUCT((借支明细表!$F$3:$F$10000=$B287)*(借支明细表!$D$3:$D$10000=O$2)*借支明细表!$H$3:$H$10000)</f>
        <v>0</v>
      </c>
      <c r="Q287" s="80">
        <f>SUMIF('4月'!$C$4:$C$10000,$B287,'4月'!$L$4:$L$10000)</f>
        <v>0</v>
      </c>
      <c r="R287" s="81">
        <f>SUMIF('5月'!$C$4:$C$10000,$B287,'5月'!$J$4:$J$10000)</f>
        <v>0</v>
      </c>
      <c r="S287" s="79">
        <f>SUMPRODUCT((借支明细表!$F$3:$F$10000=$B287)*(借支明细表!$D$3:$D$10000=R$2)*借支明细表!$H$3:$H$10000)</f>
        <v>0</v>
      </c>
      <c r="T287" s="80">
        <f>SUMIF('5月'!$C$4:$C$10000,$B287,'5月'!$L$4:$L$10000)</f>
        <v>0</v>
      </c>
      <c r="U287" s="81">
        <f>SUMIF('6月'!$C$4:$C$10000,$B287,'6月'!$J$4:$J$10000)</f>
        <v>0</v>
      </c>
      <c r="V287" s="79">
        <f>SUMPRODUCT((借支明细表!$F$3:$F$10000=$B287)*(借支明细表!$D$3:$D$10000=U$2)*借支明细表!$H$3:$H$10000)</f>
        <v>0</v>
      </c>
      <c r="W287" s="80">
        <f>SUMIF('6月'!$C$4:$C$10000,$B287,'6月'!$L$4:$L$10000)</f>
        <v>0</v>
      </c>
      <c r="X287" s="81">
        <f>SUMIF('7月'!$C$4:$C$10000,$B287,'7月'!$J$4:$J$10000)</f>
        <v>0</v>
      </c>
      <c r="Y287" s="79">
        <f>SUMPRODUCT((借支明细表!$F$3:$F$10000=$B287)*(借支明细表!$D$3:$D$10000=X$2)*借支明细表!$H$3:$H$10000)</f>
        <v>0</v>
      </c>
      <c r="Z287" s="80">
        <f>SUMIF('7月'!$C$4:$C$10000,$B287,'7月'!$L$4:$L$10000)</f>
        <v>0</v>
      </c>
      <c r="AA287" s="81">
        <f>SUMIF('8月'!$C$4:$C$10000,$B287,'8月'!$J$4:$J$10000)</f>
        <v>0</v>
      </c>
      <c r="AB287" s="79">
        <f>SUMPRODUCT((借支明细表!$F$3:$F$10000=$B287)*(借支明细表!$D$3:$D$10000=AA$2)*借支明细表!$H$3:$H$10000)</f>
        <v>0</v>
      </c>
      <c r="AC287" s="80">
        <f>SUMIF('8月'!$C$4:$C$10000,$B287,'8月'!$L$4:$L$10000)</f>
        <v>0</v>
      </c>
      <c r="AD287" s="81">
        <f>SUMIF('9月'!$C$4:$C$10000,$B287,'9月'!$J$4:$J$10000)</f>
        <v>0</v>
      </c>
      <c r="AE287" s="79">
        <f>SUMPRODUCT((借支明细表!$F$3:$F$10000=$B287)*(借支明细表!$D$3:$D$10000=AD$2)*借支明细表!$H$3:$H$10000)</f>
        <v>0</v>
      </c>
      <c r="AF287" s="80">
        <f>SUMIF('9月'!$C$4:$C$10000,$B287,'9月'!$L$4:$L$10000)</f>
        <v>0</v>
      </c>
      <c r="AG287" s="81">
        <f>SUMIF('10月'!$C$4:$C$10000,$B287,'10月'!$J$4:$J$10000)</f>
        <v>0</v>
      </c>
      <c r="AH287" s="79">
        <f>SUMPRODUCT((借支明细表!$F$3:$F$10000=$B287)*(借支明细表!$D$3:$D$10000=AG$2)*借支明细表!$H$3:$H$10000)</f>
        <v>0</v>
      </c>
      <c r="AI287" s="80">
        <f>SUMIF('10月'!$C$4:$C$10000,$B287,'10月'!$L$4:$L$10000)</f>
        <v>0</v>
      </c>
      <c r="AJ287" s="81">
        <f>SUMIF('11月'!$C$4:$C$10000,$B287,'11月'!$J$4:$J$10000)</f>
        <v>0</v>
      </c>
      <c r="AK287" s="79">
        <f>SUMPRODUCT((借支明细表!$F$3:$F$10000=$B287)*(借支明细表!$D$3:$D$10000=AJ$2)*借支明细表!$H$3:$H$10000)</f>
        <v>0</v>
      </c>
      <c r="AL287" s="80">
        <f>SUMIF('11月'!$C$4:$C$10000,$B287,'11月'!$L$4:$L$10000)</f>
        <v>0</v>
      </c>
      <c r="AM287" s="81">
        <f>SUMIF('12月'!$C$4:$C$10000,$B287,'12月'!$J$4:$J$10000)</f>
        <v>0</v>
      </c>
      <c r="AN287" s="79">
        <f>SUMPRODUCT((借支明细表!$F$3:$F$10000=$B287)*(借支明细表!$D$3:$D$10000=AM$2)*借支明细表!$H$3:$H$10000)</f>
        <v>0</v>
      </c>
      <c r="AO287" s="80">
        <f>SUMIF('12月'!$C$4:$C$10000,$B287,'12月'!$L$4:$L$10000)</f>
        <v>0</v>
      </c>
    </row>
    <row r="288" customHeight="1" spans="1:41">
      <c r="A288" s="37"/>
      <c r="B288" s="76" t="str">
        <f>IF(员工信息表!B287="","",员工信息表!B287)</f>
        <v/>
      </c>
      <c r="C288" s="77">
        <f t="shared" si="15"/>
        <v>0</v>
      </c>
      <c r="D288" s="77">
        <f t="shared" si="16"/>
        <v>0</v>
      </c>
      <c r="E288" s="77">
        <f t="shared" si="17"/>
        <v>0</v>
      </c>
      <c r="F288" s="81">
        <f>SUMIF('1月'!$C$4:$C$10000,$B288,'1月'!$J$4:$J$10000)</f>
        <v>0</v>
      </c>
      <c r="G288" s="79">
        <f>SUMPRODUCT((借支明细表!$F$3:$F$10000=$B288)*(借支明细表!$D$3:$D$10000=F$2)*借支明细表!$H$3:$H$10000)</f>
        <v>0</v>
      </c>
      <c r="H288" s="80">
        <f>SUMIF('1月'!$C$4:$C$10000,$B288,'1月'!$L$4:$L$10000)</f>
        <v>0</v>
      </c>
      <c r="I288" s="81">
        <f>SUMIF('2月'!$C$4:$C$10000,$B288,'2月'!$J$4:$J$10000)</f>
        <v>0</v>
      </c>
      <c r="J288" s="79">
        <f>SUMPRODUCT((借支明细表!$F$3:$F$10000=$B288)*(借支明细表!$D$3:$D$10000=I$2)*借支明细表!$H$3:$H$10000)</f>
        <v>0</v>
      </c>
      <c r="K288" s="80">
        <f>SUMIF('2月'!$C$4:$C$10000,$B288,'2月'!$L$4:$L$10000)</f>
        <v>0</v>
      </c>
      <c r="L288" s="81">
        <f>SUMIF('3月'!$C$4:$C$10000,$B288,'3月'!$J$4:$J$10000)</f>
        <v>0</v>
      </c>
      <c r="M288" s="79">
        <f>SUMPRODUCT((借支明细表!$F$3:$F$10000=$B288)*(借支明细表!$D$3:$D$10000=L$2)*借支明细表!$H$3:$H$10000)</f>
        <v>0</v>
      </c>
      <c r="N288" s="80">
        <f>SUMIF('3月'!$C$4:$C$10000,$B288,'3月'!$L$4:$L$10000)</f>
        <v>0</v>
      </c>
      <c r="O288" s="81">
        <f>SUMIF('4月'!$C$4:$C$10000,$B288,'4月'!$J$4:$J$10000)</f>
        <v>0</v>
      </c>
      <c r="P288" s="79">
        <f>SUMPRODUCT((借支明细表!$F$3:$F$10000=$B288)*(借支明细表!$D$3:$D$10000=O$2)*借支明细表!$H$3:$H$10000)</f>
        <v>0</v>
      </c>
      <c r="Q288" s="80">
        <f>SUMIF('4月'!$C$4:$C$10000,$B288,'4月'!$L$4:$L$10000)</f>
        <v>0</v>
      </c>
      <c r="R288" s="81">
        <f>SUMIF('5月'!$C$4:$C$10000,$B288,'5月'!$J$4:$J$10000)</f>
        <v>0</v>
      </c>
      <c r="S288" s="79">
        <f>SUMPRODUCT((借支明细表!$F$3:$F$10000=$B288)*(借支明细表!$D$3:$D$10000=R$2)*借支明细表!$H$3:$H$10000)</f>
        <v>0</v>
      </c>
      <c r="T288" s="80">
        <f>SUMIF('5月'!$C$4:$C$10000,$B288,'5月'!$L$4:$L$10000)</f>
        <v>0</v>
      </c>
      <c r="U288" s="81">
        <f>SUMIF('6月'!$C$4:$C$10000,$B288,'6月'!$J$4:$J$10000)</f>
        <v>0</v>
      </c>
      <c r="V288" s="79">
        <f>SUMPRODUCT((借支明细表!$F$3:$F$10000=$B288)*(借支明细表!$D$3:$D$10000=U$2)*借支明细表!$H$3:$H$10000)</f>
        <v>0</v>
      </c>
      <c r="W288" s="80">
        <f>SUMIF('6月'!$C$4:$C$10000,$B288,'6月'!$L$4:$L$10000)</f>
        <v>0</v>
      </c>
      <c r="X288" s="81">
        <f>SUMIF('7月'!$C$4:$C$10000,$B288,'7月'!$J$4:$J$10000)</f>
        <v>0</v>
      </c>
      <c r="Y288" s="79">
        <f>SUMPRODUCT((借支明细表!$F$3:$F$10000=$B288)*(借支明细表!$D$3:$D$10000=X$2)*借支明细表!$H$3:$H$10000)</f>
        <v>0</v>
      </c>
      <c r="Z288" s="80">
        <f>SUMIF('7月'!$C$4:$C$10000,$B288,'7月'!$L$4:$L$10000)</f>
        <v>0</v>
      </c>
      <c r="AA288" s="81">
        <f>SUMIF('8月'!$C$4:$C$10000,$B288,'8月'!$J$4:$J$10000)</f>
        <v>0</v>
      </c>
      <c r="AB288" s="79">
        <f>SUMPRODUCT((借支明细表!$F$3:$F$10000=$B288)*(借支明细表!$D$3:$D$10000=AA$2)*借支明细表!$H$3:$H$10000)</f>
        <v>0</v>
      </c>
      <c r="AC288" s="80">
        <f>SUMIF('8月'!$C$4:$C$10000,$B288,'8月'!$L$4:$L$10000)</f>
        <v>0</v>
      </c>
      <c r="AD288" s="81">
        <f>SUMIF('9月'!$C$4:$C$10000,$B288,'9月'!$J$4:$J$10000)</f>
        <v>0</v>
      </c>
      <c r="AE288" s="79">
        <f>SUMPRODUCT((借支明细表!$F$3:$F$10000=$B288)*(借支明细表!$D$3:$D$10000=AD$2)*借支明细表!$H$3:$H$10000)</f>
        <v>0</v>
      </c>
      <c r="AF288" s="80">
        <f>SUMIF('9月'!$C$4:$C$10000,$B288,'9月'!$L$4:$L$10000)</f>
        <v>0</v>
      </c>
      <c r="AG288" s="81">
        <f>SUMIF('10月'!$C$4:$C$10000,$B288,'10月'!$J$4:$J$10000)</f>
        <v>0</v>
      </c>
      <c r="AH288" s="79">
        <f>SUMPRODUCT((借支明细表!$F$3:$F$10000=$B288)*(借支明细表!$D$3:$D$10000=AG$2)*借支明细表!$H$3:$H$10000)</f>
        <v>0</v>
      </c>
      <c r="AI288" s="80">
        <f>SUMIF('10月'!$C$4:$C$10000,$B288,'10月'!$L$4:$L$10000)</f>
        <v>0</v>
      </c>
      <c r="AJ288" s="81">
        <f>SUMIF('11月'!$C$4:$C$10000,$B288,'11月'!$J$4:$J$10000)</f>
        <v>0</v>
      </c>
      <c r="AK288" s="79">
        <f>SUMPRODUCT((借支明细表!$F$3:$F$10000=$B288)*(借支明细表!$D$3:$D$10000=AJ$2)*借支明细表!$H$3:$H$10000)</f>
        <v>0</v>
      </c>
      <c r="AL288" s="80">
        <f>SUMIF('11月'!$C$4:$C$10000,$B288,'11月'!$L$4:$L$10000)</f>
        <v>0</v>
      </c>
      <c r="AM288" s="81">
        <f>SUMIF('12月'!$C$4:$C$10000,$B288,'12月'!$J$4:$J$10000)</f>
        <v>0</v>
      </c>
      <c r="AN288" s="79">
        <f>SUMPRODUCT((借支明细表!$F$3:$F$10000=$B288)*(借支明细表!$D$3:$D$10000=AM$2)*借支明细表!$H$3:$H$10000)</f>
        <v>0</v>
      </c>
      <c r="AO288" s="80">
        <f>SUMIF('12月'!$C$4:$C$10000,$B288,'12月'!$L$4:$L$10000)</f>
        <v>0</v>
      </c>
    </row>
    <row r="289" customHeight="1" spans="1:41">
      <c r="A289" s="37"/>
      <c r="B289" s="76" t="str">
        <f>IF(员工信息表!B288="","",员工信息表!B288)</f>
        <v/>
      </c>
      <c r="C289" s="77">
        <f t="shared" si="15"/>
        <v>0</v>
      </c>
      <c r="D289" s="77">
        <f t="shared" si="16"/>
        <v>0</v>
      </c>
      <c r="E289" s="77">
        <f t="shared" si="17"/>
        <v>0</v>
      </c>
      <c r="F289" s="81">
        <f>SUMIF('1月'!$C$4:$C$10000,$B289,'1月'!$J$4:$J$10000)</f>
        <v>0</v>
      </c>
      <c r="G289" s="79">
        <f>SUMPRODUCT((借支明细表!$F$3:$F$10000=$B289)*(借支明细表!$D$3:$D$10000=F$2)*借支明细表!$H$3:$H$10000)</f>
        <v>0</v>
      </c>
      <c r="H289" s="80">
        <f>SUMIF('1月'!$C$4:$C$10000,$B289,'1月'!$L$4:$L$10000)</f>
        <v>0</v>
      </c>
      <c r="I289" s="81">
        <f>SUMIF('2月'!$C$4:$C$10000,$B289,'2月'!$J$4:$J$10000)</f>
        <v>0</v>
      </c>
      <c r="J289" s="79">
        <f>SUMPRODUCT((借支明细表!$F$3:$F$10000=$B289)*(借支明细表!$D$3:$D$10000=I$2)*借支明细表!$H$3:$H$10000)</f>
        <v>0</v>
      </c>
      <c r="K289" s="80">
        <f>SUMIF('2月'!$C$4:$C$10000,$B289,'2月'!$L$4:$L$10000)</f>
        <v>0</v>
      </c>
      <c r="L289" s="81">
        <f>SUMIF('3月'!$C$4:$C$10000,$B289,'3月'!$J$4:$J$10000)</f>
        <v>0</v>
      </c>
      <c r="M289" s="79">
        <f>SUMPRODUCT((借支明细表!$F$3:$F$10000=$B289)*(借支明细表!$D$3:$D$10000=L$2)*借支明细表!$H$3:$H$10000)</f>
        <v>0</v>
      </c>
      <c r="N289" s="80">
        <f>SUMIF('3月'!$C$4:$C$10000,$B289,'3月'!$L$4:$L$10000)</f>
        <v>0</v>
      </c>
      <c r="O289" s="81">
        <f>SUMIF('4月'!$C$4:$C$10000,$B289,'4月'!$J$4:$J$10000)</f>
        <v>0</v>
      </c>
      <c r="P289" s="79">
        <f>SUMPRODUCT((借支明细表!$F$3:$F$10000=$B289)*(借支明细表!$D$3:$D$10000=O$2)*借支明细表!$H$3:$H$10000)</f>
        <v>0</v>
      </c>
      <c r="Q289" s="80">
        <f>SUMIF('4月'!$C$4:$C$10000,$B289,'4月'!$L$4:$L$10000)</f>
        <v>0</v>
      </c>
      <c r="R289" s="81">
        <f>SUMIF('5月'!$C$4:$C$10000,$B289,'5月'!$J$4:$J$10000)</f>
        <v>0</v>
      </c>
      <c r="S289" s="79">
        <f>SUMPRODUCT((借支明细表!$F$3:$F$10000=$B289)*(借支明细表!$D$3:$D$10000=R$2)*借支明细表!$H$3:$H$10000)</f>
        <v>0</v>
      </c>
      <c r="T289" s="80">
        <f>SUMIF('5月'!$C$4:$C$10000,$B289,'5月'!$L$4:$L$10000)</f>
        <v>0</v>
      </c>
      <c r="U289" s="81">
        <f>SUMIF('6月'!$C$4:$C$10000,$B289,'6月'!$J$4:$J$10000)</f>
        <v>0</v>
      </c>
      <c r="V289" s="79">
        <f>SUMPRODUCT((借支明细表!$F$3:$F$10000=$B289)*(借支明细表!$D$3:$D$10000=U$2)*借支明细表!$H$3:$H$10000)</f>
        <v>0</v>
      </c>
      <c r="W289" s="80">
        <f>SUMIF('6月'!$C$4:$C$10000,$B289,'6月'!$L$4:$L$10000)</f>
        <v>0</v>
      </c>
      <c r="X289" s="81">
        <f>SUMIF('7月'!$C$4:$C$10000,$B289,'7月'!$J$4:$J$10000)</f>
        <v>0</v>
      </c>
      <c r="Y289" s="79">
        <f>SUMPRODUCT((借支明细表!$F$3:$F$10000=$B289)*(借支明细表!$D$3:$D$10000=X$2)*借支明细表!$H$3:$H$10000)</f>
        <v>0</v>
      </c>
      <c r="Z289" s="80">
        <f>SUMIF('7月'!$C$4:$C$10000,$B289,'7月'!$L$4:$L$10000)</f>
        <v>0</v>
      </c>
      <c r="AA289" s="81">
        <f>SUMIF('8月'!$C$4:$C$10000,$B289,'8月'!$J$4:$J$10000)</f>
        <v>0</v>
      </c>
      <c r="AB289" s="79">
        <f>SUMPRODUCT((借支明细表!$F$3:$F$10000=$B289)*(借支明细表!$D$3:$D$10000=AA$2)*借支明细表!$H$3:$H$10000)</f>
        <v>0</v>
      </c>
      <c r="AC289" s="80">
        <f>SUMIF('8月'!$C$4:$C$10000,$B289,'8月'!$L$4:$L$10000)</f>
        <v>0</v>
      </c>
      <c r="AD289" s="81">
        <f>SUMIF('9月'!$C$4:$C$10000,$B289,'9月'!$J$4:$J$10000)</f>
        <v>0</v>
      </c>
      <c r="AE289" s="79">
        <f>SUMPRODUCT((借支明细表!$F$3:$F$10000=$B289)*(借支明细表!$D$3:$D$10000=AD$2)*借支明细表!$H$3:$H$10000)</f>
        <v>0</v>
      </c>
      <c r="AF289" s="80">
        <f>SUMIF('9月'!$C$4:$C$10000,$B289,'9月'!$L$4:$L$10000)</f>
        <v>0</v>
      </c>
      <c r="AG289" s="81">
        <f>SUMIF('10月'!$C$4:$C$10000,$B289,'10月'!$J$4:$J$10000)</f>
        <v>0</v>
      </c>
      <c r="AH289" s="79">
        <f>SUMPRODUCT((借支明细表!$F$3:$F$10000=$B289)*(借支明细表!$D$3:$D$10000=AG$2)*借支明细表!$H$3:$H$10000)</f>
        <v>0</v>
      </c>
      <c r="AI289" s="80">
        <f>SUMIF('10月'!$C$4:$C$10000,$B289,'10月'!$L$4:$L$10000)</f>
        <v>0</v>
      </c>
      <c r="AJ289" s="81">
        <f>SUMIF('11月'!$C$4:$C$10000,$B289,'11月'!$J$4:$J$10000)</f>
        <v>0</v>
      </c>
      <c r="AK289" s="79">
        <f>SUMPRODUCT((借支明细表!$F$3:$F$10000=$B289)*(借支明细表!$D$3:$D$10000=AJ$2)*借支明细表!$H$3:$H$10000)</f>
        <v>0</v>
      </c>
      <c r="AL289" s="80">
        <f>SUMIF('11月'!$C$4:$C$10000,$B289,'11月'!$L$4:$L$10000)</f>
        <v>0</v>
      </c>
      <c r="AM289" s="81">
        <f>SUMIF('12月'!$C$4:$C$10000,$B289,'12月'!$J$4:$J$10000)</f>
        <v>0</v>
      </c>
      <c r="AN289" s="79">
        <f>SUMPRODUCT((借支明细表!$F$3:$F$10000=$B289)*(借支明细表!$D$3:$D$10000=AM$2)*借支明细表!$H$3:$H$10000)</f>
        <v>0</v>
      </c>
      <c r="AO289" s="80">
        <f>SUMIF('12月'!$C$4:$C$10000,$B289,'12月'!$L$4:$L$10000)</f>
        <v>0</v>
      </c>
    </row>
    <row r="290" customHeight="1" spans="1:41">
      <c r="A290" s="37"/>
      <c r="B290" s="76" t="str">
        <f>IF(员工信息表!B289="","",员工信息表!B289)</f>
        <v/>
      </c>
      <c r="C290" s="77">
        <f t="shared" si="15"/>
        <v>0</v>
      </c>
      <c r="D290" s="77">
        <f t="shared" si="16"/>
        <v>0</v>
      </c>
      <c r="E290" s="77">
        <f t="shared" si="17"/>
        <v>0</v>
      </c>
      <c r="F290" s="81">
        <f>SUMIF('1月'!$C$4:$C$10000,$B290,'1月'!$J$4:$J$10000)</f>
        <v>0</v>
      </c>
      <c r="G290" s="79">
        <f>SUMPRODUCT((借支明细表!$F$3:$F$10000=$B290)*(借支明细表!$D$3:$D$10000=F$2)*借支明细表!$H$3:$H$10000)</f>
        <v>0</v>
      </c>
      <c r="H290" s="80">
        <f>SUMIF('1月'!$C$4:$C$10000,$B290,'1月'!$L$4:$L$10000)</f>
        <v>0</v>
      </c>
      <c r="I290" s="81">
        <f>SUMIF('2月'!$C$4:$C$10000,$B290,'2月'!$J$4:$J$10000)</f>
        <v>0</v>
      </c>
      <c r="J290" s="79">
        <f>SUMPRODUCT((借支明细表!$F$3:$F$10000=$B290)*(借支明细表!$D$3:$D$10000=I$2)*借支明细表!$H$3:$H$10000)</f>
        <v>0</v>
      </c>
      <c r="K290" s="80">
        <f>SUMIF('2月'!$C$4:$C$10000,$B290,'2月'!$L$4:$L$10000)</f>
        <v>0</v>
      </c>
      <c r="L290" s="81">
        <f>SUMIF('3月'!$C$4:$C$10000,$B290,'3月'!$J$4:$J$10000)</f>
        <v>0</v>
      </c>
      <c r="M290" s="79">
        <f>SUMPRODUCT((借支明细表!$F$3:$F$10000=$B290)*(借支明细表!$D$3:$D$10000=L$2)*借支明细表!$H$3:$H$10000)</f>
        <v>0</v>
      </c>
      <c r="N290" s="80">
        <f>SUMIF('3月'!$C$4:$C$10000,$B290,'3月'!$L$4:$L$10000)</f>
        <v>0</v>
      </c>
      <c r="O290" s="81">
        <f>SUMIF('4月'!$C$4:$C$10000,$B290,'4月'!$J$4:$J$10000)</f>
        <v>0</v>
      </c>
      <c r="P290" s="79">
        <f>SUMPRODUCT((借支明细表!$F$3:$F$10000=$B290)*(借支明细表!$D$3:$D$10000=O$2)*借支明细表!$H$3:$H$10000)</f>
        <v>0</v>
      </c>
      <c r="Q290" s="80">
        <f>SUMIF('4月'!$C$4:$C$10000,$B290,'4月'!$L$4:$L$10000)</f>
        <v>0</v>
      </c>
      <c r="R290" s="81">
        <f>SUMIF('5月'!$C$4:$C$10000,$B290,'5月'!$J$4:$J$10000)</f>
        <v>0</v>
      </c>
      <c r="S290" s="79">
        <f>SUMPRODUCT((借支明细表!$F$3:$F$10000=$B290)*(借支明细表!$D$3:$D$10000=R$2)*借支明细表!$H$3:$H$10000)</f>
        <v>0</v>
      </c>
      <c r="T290" s="80">
        <f>SUMIF('5月'!$C$4:$C$10000,$B290,'5月'!$L$4:$L$10000)</f>
        <v>0</v>
      </c>
      <c r="U290" s="81">
        <f>SUMIF('6月'!$C$4:$C$10000,$B290,'6月'!$J$4:$J$10000)</f>
        <v>0</v>
      </c>
      <c r="V290" s="79">
        <f>SUMPRODUCT((借支明细表!$F$3:$F$10000=$B290)*(借支明细表!$D$3:$D$10000=U$2)*借支明细表!$H$3:$H$10000)</f>
        <v>0</v>
      </c>
      <c r="W290" s="80">
        <f>SUMIF('6月'!$C$4:$C$10000,$B290,'6月'!$L$4:$L$10000)</f>
        <v>0</v>
      </c>
      <c r="X290" s="81">
        <f>SUMIF('7月'!$C$4:$C$10000,$B290,'7月'!$J$4:$J$10000)</f>
        <v>0</v>
      </c>
      <c r="Y290" s="79">
        <f>SUMPRODUCT((借支明细表!$F$3:$F$10000=$B290)*(借支明细表!$D$3:$D$10000=X$2)*借支明细表!$H$3:$H$10000)</f>
        <v>0</v>
      </c>
      <c r="Z290" s="80">
        <f>SUMIF('7月'!$C$4:$C$10000,$B290,'7月'!$L$4:$L$10000)</f>
        <v>0</v>
      </c>
      <c r="AA290" s="81">
        <f>SUMIF('8月'!$C$4:$C$10000,$B290,'8月'!$J$4:$J$10000)</f>
        <v>0</v>
      </c>
      <c r="AB290" s="79">
        <f>SUMPRODUCT((借支明细表!$F$3:$F$10000=$B290)*(借支明细表!$D$3:$D$10000=AA$2)*借支明细表!$H$3:$H$10000)</f>
        <v>0</v>
      </c>
      <c r="AC290" s="80">
        <f>SUMIF('8月'!$C$4:$C$10000,$B290,'8月'!$L$4:$L$10000)</f>
        <v>0</v>
      </c>
      <c r="AD290" s="81">
        <f>SUMIF('9月'!$C$4:$C$10000,$B290,'9月'!$J$4:$J$10000)</f>
        <v>0</v>
      </c>
      <c r="AE290" s="79">
        <f>SUMPRODUCT((借支明细表!$F$3:$F$10000=$B290)*(借支明细表!$D$3:$D$10000=AD$2)*借支明细表!$H$3:$H$10000)</f>
        <v>0</v>
      </c>
      <c r="AF290" s="80">
        <f>SUMIF('9月'!$C$4:$C$10000,$B290,'9月'!$L$4:$L$10000)</f>
        <v>0</v>
      </c>
      <c r="AG290" s="81">
        <f>SUMIF('10月'!$C$4:$C$10000,$B290,'10月'!$J$4:$J$10000)</f>
        <v>0</v>
      </c>
      <c r="AH290" s="79">
        <f>SUMPRODUCT((借支明细表!$F$3:$F$10000=$B290)*(借支明细表!$D$3:$D$10000=AG$2)*借支明细表!$H$3:$H$10000)</f>
        <v>0</v>
      </c>
      <c r="AI290" s="80">
        <f>SUMIF('10月'!$C$4:$C$10000,$B290,'10月'!$L$4:$L$10000)</f>
        <v>0</v>
      </c>
      <c r="AJ290" s="81">
        <f>SUMIF('11月'!$C$4:$C$10000,$B290,'11月'!$J$4:$J$10000)</f>
        <v>0</v>
      </c>
      <c r="AK290" s="79">
        <f>SUMPRODUCT((借支明细表!$F$3:$F$10000=$B290)*(借支明细表!$D$3:$D$10000=AJ$2)*借支明细表!$H$3:$H$10000)</f>
        <v>0</v>
      </c>
      <c r="AL290" s="80">
        <f>SUMIF('11月'!$C$4:$C$10000,$B290,'11月'!$L$4:$L$10000)</f>
        <v>0</v>
      </c>
      <c r="AM290" s="81">
        <f>SUMIF('12月'!$C$4:$C$10000,$B290,'12月'!$J$4:$J$10000)</f>
        <v>0</v>
      </c>
      <c r="AN290" s="79">
        <f>SUMPRODUCT((借支明细表!$F$3:$F$10000=$B290)*(借支明细表!$D$3:$D$10000=AM$2)*借支明细表!$H$3:$H$10000)</f>
        <v>0</v>
      </c>
      <c r="AO290" s="80">
        <f>SUMIF('12月'!$C$4:$C$10000,$B290,'12月'!$L$4:$L$10000)</f>
        <v>0</v>
      </c>
    </row>
    <row r="291" customHeight="1" spans="1:41">
      <c r="A291" s="37"/>
      <c r="B291" s="76" t="str">
        <f>IF(员工信息表!B290="","",员工信息表!B290)</f>
        <v/>
      </c>
      <c r="C291" s="77">
        <f t="shared" si="15"/>
        <v>0</v>
      </c>
      <c r="D291" s="77">
        <f t="shared" si="16"/>
        <v>0</v>
      </c>
      <c r="E291" s="77">
        <f t="shared" si="17"/>
        <v>0</v>
      </c>
      <c r="F291" s="81">
        <f>SUMIF('1月'!$C$4:$C$10000,$B291,'1月'!$J$4:$J$10000)</f>
        <v>0</v>
      </c>
      <c r="G291" s="79">
        <f>SUMPRODUCT((借支明细表!$F$3:$F$10000=$B291)*(借支明细表!$D$3:$D$10000=F$2)*借支明细表!$H$3:$H$10000)</f>
        <v>0</v>
      </c>
      <c r="H291" s="80">
        <f>SUMIF('1月'!$C$4:$C$10000,$B291,'1月'!$L$4:$L$10000)</f>
        <v>0</v>
      </c>
      <c r="I291" s="81">
        <f>SUMIF('2月'!$C$4:$C$10000,$B291,'2月'!$J$4:$J$10000)</f>
        <v>0</v>
      </c>
      <c r="J291" s="79">
        <f>SUMPRODUCT((借支明细表!$F$3:$F$10000=$B291)*(借支明细表!$D$3:$D$10000=I$2)*借支明细表!$H$3:$H$10000)</f>
        <v>0</v>
      </c>
      <c r="K291" s="80">
        <f>SUMIF('2月'!$C$4:$C$10000,$B291,'2月'!$L$4:$L$10000)</f>
        <v>0</v>
      </c>
      <c r="L291" s="81">
        <f>SUMIF('3月'!$C$4:$C$10000,$B291,'3月'!$J$4:$J$10000)</f>
        <v>0</v>
      </c>
      <c r="M291" s="79">
        <f>SUMPRODUCT((借支明细表!$F$3:$F$10000=$B291)*(借支明细表!$D$3:$D$10000=L$2)*借支明细表!$H$3:$H$10000)</f>
        <v>0</v>
      </c>
      <c r="N291" s="80">
        <f>SUMIF('3月'!$C$4:$C$10000,$B291,'3月'!$L$4:$L$10000)</f>
        <v>0</v>
      </c>
      <c r="O291" s="81">
        <f>SUMIF('4月'!$C$4:$C$10000,$B291,'4月'!$J$4:$J$10000)</f>
        <v>0</v>
      </c>
      <c r="P291" s="79">
        <f>SUMPRODUCT((借支明细表!$F$3:$F$10000=$B291)*(借支明细表!$D$3:$D$10000=O$2)*借支明细表!$H$3:$H$10000)</f>
        <v>0</v>
      </c>
      <c r="Q291" s="80">
        <f>SUMIF('4月'!$C$4:$C$10000,$B291,'4月'!$L$4:$L$10000)</f>
        <v>0</v>
      </c>
      <c r="R291" s="81">
        <f>SUMIF('5月'!$C$4:$C$10000,$B291,'5月'!$J$4:$J$10000)</f>
        <v>0</v>
      </c>
      <c r="S291" s="79">
        <f>SUMPRODUCT((借支明细表!$F$3:$F$10000=$B291)*(借支明细表!$D$3:$D$10000=R$2)*借支明细表!$H$3:$H$10000)</f>
        <v>0</v>
      </c>
      <c r="T291" s="80">
        <f>SUMIF('5月'!$C$4:$C$10000,$B291,'5月'!$L$4:$L$10000)</f>
        <v>0</v>
      </c>
      <c r="U291" s="81">
        <f>SUMIF('6月'!$C$4:$C$10000,$B291,'6月'!$J$4:$J$10000)</f>
        <v>0</v>
      </c>
      <c r="V291" s="79">
        <f>SUMPRODUCT((借支明细表!$F$3:$F$10000=$B291)*(借支明细表!$D$3:$D$10000=U$2)*借支明细表!$H$3:$H$10000)</f>
        <v>0</v>
      </c>
      <c r="W291" s="80">
        <f>SUMIF('6月'!$C$4:$C$10000,$B291,'6月'!$L$4:$L$10000)</f>
        <v>0</v>
      </c>
      <c r="X291" s="81">
        <f>SUMIF('7月'!$C$4:$C$10000,$B291,'7月'!$J$4:$J$10000)</f>
        <v>0</v>
      </c>
      <c r="Y291" s="79">
        <f>SUMPRODUCT((借支明细表!$F$3:$F$10000=$B291)*(借支明细表!$D$3:$D$10000=X$2)*借支明细表!$H$3:$H$10000)</f>
        <v>0</v>
      </c>
      <c r="Z291" s="80">
        <f>SUMIF('7月'!$C$4:$C$10000,$B291,'7月'!$L$4:$L$10000)</f>
        <v>0</v>
      </c>
      <c r="AA291" s="81">
        <f>SUMIF('8月'!$C$4:$C$10000,$B291,'8月'!$J$4:$J$10000)</f>
        <v>0</v>
      </c>
      <c r="AB291" s="79">
        <f>SUMPRODUCT((借支明细表!$F$3:$F$10000=$B291)*(借支明细表!$D$3:$D$10000=AA$2)*借支明细表!$H$3:$H$10000)</f>
        <v>0</v>
      </c>
      <c r="AC291" s="80">
        <f>SUMIF('8月'!$C$4:$C$10000,$B291,'8月'!$L$4:$L$10000)</f>
        <v>0</v>
      </c>
      <c r="AD291" s="81">
        <f>SUMIF('9月'!$C$4:$C$10000,$B291,'9月'!$J$4:$J$10000)</f>
        <v>0</v>
      </c>
      <c r="AE291" s="79">
        <f>SUMPRODUCT((借支明细表!$F$3:$F$10000=$B291)*(借支明细表!$D$3:$D$10000=AD$2)*借支明细表!$H$3:$H$10000)</f>
        <v>0</v>
      </c>
      <c r="AF291" s="80">
        <f>SUMIF('9月'!$C$4:$C$10000,$B291,'9月'!$L$4:$L$10000)</f>
        <v>0</v>
      </c>
      <c r="AG291" s="81">
        <f>SUMIF('10月'!$C$4:$C$10000,$B291,'10月'!$J$4:$J$10000)</f>
        <v>0</v>
      </c>
      <c r="AH291" s="79">
        <f>SUMPRODUCT((借支明细表!$F$3:$F$10000=$B291)*(借支明细表!$D$3:$D$10000=AG$2)*借支明细表!$H$3:$H$10000)</f>
        <v>0</v>
      </c>
      <c r="AI291" s="80">
        <f>SUMIF('10月'!$C$4:$C$10000,$B291,'10月'!$L$4:$L$10000)</f>
        <v>0</v>
      </c>
      <c r="AJ291" s="81">
        <f>SUMIF('11月'!$C$4:$C$10000,$B291,'11月'!$J$4:$J$10000)</f>
        <v>0</v>
      </c>
      <c r="AK291" s="79">
        <f>SUMPRODUCT((借支明细表!$F$3:$F$10000=$B291)*(借支明细表!$D$3:$D$10000=AJ$2)*借支明细表!$H$3:$H$10000)</f>
        <v>0</v>
      </c>
      <c r="AL291" s="80">
        <f>SUMIF('11月'!$C$4:$C$10000,$B291,'11月'!$L$4:$L$10000)</f>
        <v>0</v>
      </c>
      <c r="AM291" s="81">
        <f>SUMIF('12月'!$C$4:$C$10000,$B291,'12月'!$J$4:$J$10000)</f>
        <v>0</v>
      </c>
      <c r="AN291" s="79">
        <f>SUMPRODUCT((借支明细表!$F$3:$F$10000=$B291)*(借支明细表!$D$3:$D$10000=AM$2)*借支明细表!$H$3:$H$10000)</f>
        <v>0</v>
      </c>
      <c r="AO291" s="80">
        <f>SUMIF('12月'!$C$4:$C$10000,$B291,'12月'!$L$4:$L$10000)</f>
        <v>0</v>
      </c>
    </row>
    <row r="292" customHeight="1" spans="1:41">
      <c r="A292" s="37"/>
      <c r="B292" s="76" t="str">
        <f>IF(员工信息表!B291="","",员工信息表!B291)</f>
        <v/>
      </c>
      <c r="C292" s="77">
        <f t="shared" si="15"/>
        <v>0</v>
      </c>
      <c r="D292" s="77">
        <f t="shared" si="16"/>
        <v>0</v>
      </c>
      <c r="E292" s="77">
        <f t="shared" si="17"/>
        <v>0</v>
      </c>
      <c r="F292" s="81">
        <f>SUMIF('1月'!$C$4:$C$10000,$B292,'1月'!$J$4:$J$10000)</f>
        <v>0</v>
      </c>
      <c r="G292" s="79">
        <f>SUMPRODUCT((借支明细表!$F$3:$F$10000=$B292)*(借支明细表!$D$3:$D$10000=F$2)*借支明细表!$H$3:$H$10000)</f>
        <v>0</v>
      </c>
      <c r="H292" s="80">
        <f>SUMIF('1月'!$C$4:$C$10000,$B292,'1月'!$L$4:$L$10000)</f>
        <v>0</v>
      </c>
      <c r="I292" s="81">
        <f>SUMIF('2月'!$C$4:$C$10000,$B292,'2月'!$J$4:$J$10000)</f>
        <v>0</v>
      </c>
      <c r="J292" s="79">
        <f>SUMPRODUCT((借支明细表!$F$3:$F$10000=$B292)*(借支明细表!$D$3:$D$10000=I$2)*借支明细表!$H$3:$H$10000)</f>
        <v>0</v>
      </c>
      <c r="K292" s="80">
        <f>SUMIF('2月'!$C$4:$C$10000,$B292,'2月'!$L$4:$L$10000)</f>
        <v>0</v>
      </c>
      <c r="L292" s="81">
        <f>SUMIF('3月'!$C$4:$C$10000,$B292,'3月'!$J$4:$J$10000)</f>
        <v>0</v>
      </c>
      <c r="M292" s="79">
        <f>SUMPRODUCT((借支明细表!$F$3:$F$10000=$B292)*(借支明细表!$D$3:$D$10000=L$2)*借支明细表!$H$3:$H$10000)</f>
        <v>0</v>
      </c>
      <c r="N292" s="80">
        <f>SUMIF('3月'!$C$4:$C$10000,$B292,'3月'!$L$4:$L$10000)</f>
        <v>0</v>
      </c>
      <c r="O292" s="81">
        <f>SUMIF('4月'!$C$4:$C$10000,$B292,'4月'!$J$4:$J$10000)</f>
        <v>0</v>
      </c>
      <c r="P292" s="79">
        <f>SUMPRODUCT((借支明细表!$F$3:$F$10000=$B292)*(借支明细表!$D$3:$D$10000=O$2)*借支明细表!$H$3:$H$10000)</f>
        <v>0</v>
      </c>
      <c r="Q292" s="80">
        <f>SUMIF('4月'!$C$4:$C$10000,$B292,'4月'!$L$4:$L$10000)</f>
        <v>0</v>
      </c>
      <c r="R292" s="81">
        <f>SUMIF('5月'!$C$4:$C$10000,$B292,'5月'!$J$4:$J$10000)</f>
        <v>0</v>
      </c>
      <c r="S292" s="79">
        <f>SUMPRODUCT((借支明细表!$F$3:$F$10000=$B292)*(借支明细表!$D$3:$D$10000=R$2)*借支明细表!$H$3:$H$10000)</f>
        <v>0</v>
      </c>
      <c r="T292" s="80">
        <f>SUMIF('5月'!$C$4:$C$10000,$B292,'5月'!$L$4:$L$10000)</f>
        <v>0</v>
      </c>
      <c r="U292" s="81">
        <f>SUMIF('6月'!$C$4:$C$10000,$B292,'6月'!$J$4:$J$10000)</f>
        <v>0</v>
      </c>
      <c r="V292" s="79">
        <f>SUMPRODUCT((借支明细表!$F$3:$F$10000=$B292)*(借支明细表!$D$3:$D$10000=U$2)*借支明细表!$H$3:$H$10000)</f>
        <v>0</v>
      </c>
      <c r="W292" s="80">
        <f>SUMIF('6月'!$C$4:$C$10000,$B292,'6月'!$L$4:$L$10000)</f>
        <v>0</v>
      </c>
      <c r="X292" s="81">
        <f>SUMIF('7月'!$C$4:$C$10000,$B292,'7月'!$J$4:$J$10000)</f>
        <v>0</v>
      </c>
      <c r="Y292" s="79">
        <f>SUMPRODUCT((借支明细表!$F$3:$F$10000=$B292)*(借支明细表!$D$3:$D$10000=X$2)*借支明细表!$H$3:$H$10000)</f>
        <v>0</v>
      </c>
      <c r="Z292" s="80">
        <f>SUMIF('7月'!$C$4:$C$10000,$B292,'7月'!$L$4:$L$10000)</f>
        <v>0</v>
      </c>
      <c r="AA292" s="81">
        <f>SUMIF('8月'!$C$4:$C$10000,$B292,'8月'!$J$4:$J$10000)</f>
        <v>0</v>
      </c>
      <c r="AB292" s="79">
        <f>SUMPRODUCT((借支明细表!$F$3:$F$10000=$B292)*(借支明细表!$D$3:$D$10000=AA$2)*借支明细表!$H$3:$H$10000)</f>
        <v>0</v>
      </c>
      <c r="AC292" s="80">
        <f>SUMIF('8月'!$C$4:$C$10000,$B292,'8月'!$L$4:$L$10000)</f>
        <v>0</v>
      </c>
      <c r="AD292" s="81">
        <f>SUMIF('9月'!$C$4:$C$10000,$B292,'9月'!$J$4:$J$10000)</f>
        <v>0</v>
      </c>
      <c r="AE292" s="79">
        <f>SUMPRODUCT((借支明细表!$F$3:$F$10000=$B292)*(借支明细表!$D$3:$D$10000=AD$2)*借支明细表!$H$3:$H$10000)</f>
        <v>0</v>
      </c>
      <c r="AF292" s="80">
        <f>SUMIF('9月'!$C$4:$C$10000,$B292,'9月'!$L$4:$L$10000)</f>
        <v>0</v>
      </c>
      <c r="AG292" s="81">
        <f>SUMIF('10月'!$C$4:$C$10000,$B292,'10月'!$J$4:$J$10000)</f>
        <v>0</v>
      </c>
      <c r="AH292" s="79">
        <f>SUMPRODUCT((借支明细表!$F$3:$F$10000=$B292)*(借支明细表!$D$3:$D$10000=AG$2)*借支明细表!$H$3:$H$10000)</f>
        <v>0</v>
      </c>
      <c r="AI292" s="80">
        <f>SUMIF('10月'!$C$4:$C$10000,$B292,'10月'!$L$4:$L$10000)</f>
        <v>0</v>
      </c>
      <c r="AJ292" s="81">
        <f>SUMIF('11月'!$C$4:$C$10000,$B292,'11月'!$J$4:$J$10000)</f>
        <v>0</v>
      </c>
      <c r="AK292" s="79">
        <f>SUMPRODUCT((借支明细表!$F$3:$F$10000=$B292)*(借支明细表!$D$3:$D$10000=AJ$2)*借支明细表!$H$3:$H$10000)</f>
        <v>0</v>
      </c>
      <c r="AL292" s="80">
        <f>SUMIF('11月'!$C$4:$C$10000,$B292,'11月'!$L$4:$L$10000)</f>
        <v>0</v>
      </c>
      <c r="AM292" s="81">
        <f>SUMIF('12月'!$C$4:$C$10000,$B292,'12月'!$J$4:$J$10000)</f>
        <v>0</v>
      </c>
      <c r="AN292" s="79">
        <f>SUMPRODUCT((借支明细表!$F$3:$F$10000=$B292)*(借支明细表!$D$3:$D$10000=AM$2)*借支明细表!$H$3:$H$10000)</f>
        <v>0</v>
      </c>
      <c r="AO292" s="80">
        <f>SUMIF('12月'!$C$4:$C$10000,$B292,'12月'!$L$4:$L$10000)</f>
        <v>0</v>
      </c>
    </row>
    <row r="293" customHeight="1" spans="1:41">
      <c r="A293" s="37"/>
      <c r="B293" s="76" t="str">
        <f>IF(员工信息表!B292="","",员工信息表!B292)</f>
        <v/>
      </c>
      <c r="C293" s="77">
        <f t="shared" si="15"/>
        <v>0</v>
      </c>
      <c r="D293" s="77">
        <f t="shared" si="16"/>
        <v>0</v>
      </c>
      <c r="E293" s="77">
        <f t="shared" si="17"/>
        <v>0</v>
      </c>
      <c r="F293" s="81">
        <f>SUMIF('1月'!$C$4:$C$10000,$B293,'1月'!$J$4:$J$10000)</f>
        <v>0</v>
      </c>
      <c r="G293" s="79">
        <f>SUMPRODUCT((借支明细表!$F$3:$F$10000=$B293)*(借支明细表!$D$3:$D$10000=F$2)*借支明细表!$H$3:$H$10000)</f>
        <v>0</v>
      </c>
      <c r="H293" s="80">
        <f>SUMIF('1月'!$C$4:$C$10000,$B293,'1月'!$L$4:$L$10000)</f>
        <v>0</v>
      </c>
      <c r="I293" s="81">
        <f>SUMIF('2月'!$C$4:$C$10000,$B293,'2月'!$J$4:$J$10000)</f>
        <v>0</v>
      </c>
      <c r="J293" s="79">
        <f>SUMPRODUCT((借支明细表!$F$3:$F$10000=$B293)*(借支明细表!$D$3:$D$10000=I$2)*借支明细表!$H$3:$H$10000)</f>
        <v>0</v>
      </c>
      <c r="K293" s="80">
        <f>SUMIF('2月'!$C$4:$C$10000,$B293,'2月'!$L$4:$L$10000)</f>
        <v>0</v>
      </c>
      <c r="L293" s="81">
        <f>SUMIF('3月'!$C$4:$C$10000,$B293,'3月'!$J$4:$J$10000)</f>
        <v>0</v>
      </c>
      <c r="M293" s="79">
        <f>SUMPRODUCT((借支明细表!$F$3:$F$10000=$B293)*(借支明细表!$D$3:$D$10000=L$2)*借支明细表!$H$3:$H$10000)</f>
        <v>0</v>
      </c>
      <c r="N293" s="80">
        <f>SUMIF('3月'!$C$4:$C$10000,$B293,'3月'!$L$4:$L$10000)</f>
        <v>0</v>
      </c>
      <c r="O293" s="81">
        <f>SUMIF('4月'!$C$4:$C$10000,$B293,'4月'!$J$4:$J$10000)</f>
        <v>0</v>
      </c>
      <c r="P293" s="79">
        <f>SUMPRODUCT((借支明细表!$F$3:$F$10000=$B293)*(借支明细表!$D$3:$D$10000=O$2)*借支明细表!$H$3:$H$10000)</f>
        <v>0</v>
      </c>
      <c r="Q293" s="80">
        <f>SUMIF('4月'!$C$4:$C$10000,$B293,'4月'!$L$4:$L$10000)</f>
        <v>0</v>
      </c>
      <c r="R293" s="81">
        <f>SUMIF('5月'!$C$4:$C$10000,$B293,'5月'!$J$4:$J$10000)</f>
        <v>0</v>
      </c>
      <c r="S293" s="79">
        <f>SUMPRODUCT((借支明细表!$F$3:$F$10000=$B293)*(借支明细表!$D$3:$D$10000=R$2)*借支明细表!$H$3:$H$10000)</f>
        <v>0</v>
      </c>
      <c r="T293" s="80">
        <f>SUMIF('5月'!$C$4:$C$10000,$B293,'5月'!$L$4:$L$10000)</f>
        <v>0</v>
      </c>
      <c r="U293" s="81">
        <f>SUMIF('6月'!$C$4:$C$10000,$B293,'6月'!$J$4:$J$10000)</f>
        <v>0</v>
      </c>
      <c r="V293" s="79">
        <f>SUMPRODUCT((借支明细表!$F$3:$F$10000=$B293)*(借支明细表!$D$3:$D$10000=U$2)*借支明细表!$H$3:$H$10000)</f>
        <v>0</v>
      </c>
      <c r="W293" s="80">
        <f>SUMIF('6月'!$C$4:$C$10000,$B293,'6月'!$L$4:$L$10000)</f>
        <v>0</v>
      </c>
      <c r="X293" s="81">
        <f>SUMIF('7月'!$C$4:$C$10000,$B293,'7月'!$J$4:$J$10000)</f>
        <v>0</v>
      </c>
      <c r="Y293" s="79">
        <f>SUMPRODUCT((借支明细表!$F$3:$F$10000=$B293)*(借支明细表!$D$3:$D$10000=X$2)*借支明细表!$H$3:$H$10000)</f>
        <v>0</v>
      </c>
      <c r="Z293" s="80">
        <f>SUMIF('7月'!$C$4:$C$10000,$B293,'7月'!$L$4:$L$10000)</f>
        <v>0</v>
      </c>
      <c r="AA293" s="81">
        <f>SUMIF('8月'!$C$4:$C$10000,$B293,'8月'!$J$4:$J$10000)</f>
        <v>0</v>
      </c>
      <c r="AB293" s="79">
        <f>SUMPRODUCT((借支明细表!$F$3:$F$10000=$B293)*(借支明细表!$D$3:$D$10000=AA$2)*借支明细表!$H$3:$H$10000)</f>
        <v>0</v>
      </c>
      <c r="AC293" s="80">
        <f>SUMIF('8月'!$C$4:$C$10000,$B293,'8月'!$L$4:$L$10000)</f>
        <v>0</v>
      </c>
      <c r="AD293" s="81">
        <f>SUMIF('9月'!$C$4:$C$10000,$B293,'9月'!$J$4:$J$10000)</f>
        <v>0</v>
      </c>
      <c r="AE293" s="79">
        <f>SUMPRODUCT((借支明细表!$F$3:$F$10000=$B293)*(借支明细表!$D$3:$D$10000=AD$2)*借支明细表!$H$3:$H$10000)</f>
        <v>0</v>
      </c>
      <c r="AF293" s="80">
        <f>SUMIF('9月'!$C$4:$C$10000,$B293,'9月'!$L$4:$L$10000)</f>
        <v>0</v>
      </c>
      <c r="AG293" s="81">
        <f>SUMIF('10月'!$C$4:$C$10000,$B293,'10月'!$J$4:$J$10000)</f>
        <v>0</v>
      </c>
      <c r="AH293" s="79">
        <f>SUMPRODUCT((借支明细表!$F$3:$F$10000=$B293)*(借支明细表!$D$3:$D$10000=AG$2)*借支明细表!$H$3:$H$10000)</f>
        <v>0</v>
      </c>
      <c r="AI293" s="80">
        <f>SUMIF('10月'!$C$4:$C$10000,$B293,'10月'!$L$4:$L$10000)</f>
        <v>0</v>
      </c>
      <c r="AJ293" s="81">
        <f>SUMIF('11月'!$C$4:$C$10000,$B293,'11月'!$J$4:$J$10000)</f>
        <v>0</v>
      </c>
      <c r="AK293" s="79">
        <f>SUMPRODUCT((借支明细表!$F$3:$F$10000=$B293)*(借支明细表!$D$3:$D$10000=AJ$2)*借支明细表!$H$3:$H$10000)</f>
        <v>0</v>
      </c>
      <c r="AL293" s="80">
        <f>SUMIF('11月'!$C$4:$C$10000,$B293,'11月'!$L$4:$L$10000)</f>
        <v>0</v>
      </c>
      <c r="AM293" s="81">
        <f>SUMIF('12月'!$C$4:$C$10000,$B293,'12月'!$J$4:$J$10000)</f>
        <v>0</v>
      </c>
      <c r="AN293" s="79">
        <f>SUMPRODUCT((借支明细表!$F$3:$F$10000=$B293)*(借支明细表!$D$3:$D$10000=AM$2)*借支明细表!$H$3:$H$10000)</f>
        <v>0</v>
      </c>
      <c r="AO293" s="80">
        <f>SUMIF('12月'!$C$4:$C$10000,$B293,'12月'!$L$4:$L$10000)</f>
        <v>0</v>
      </c>
    </row>
    <row r="294" customHeight="1" spans="1:41">
      <c r="A294" s="37"/>
      <c r="B294" s="76" t="str">
        <f>IF(员工信息表!B293="","",员工信息表!B293)</f>
        <v/>
      </c>
      <c r="C294" s="77">
        <f t="shared" si="15"/>
        <v>0</v>
      </c>
      <c r="D294" s="77">
        <f t="shared" si="16"/>
        <v>0</v>
      </c>
      <c r="E294" s="77">
        <f t="shared" si="17"/>
        <v>0</v>
      </c>
      <c r="F294" s="81">
        <f>SUMIF('1月'!$C$4:$C$10000,$B294,'1月'!$J$4:$J$10000)</f>
        <v>0</v>
      </c>
      <c r="G294" s="79">
        <f>SUMPRODUCT((借支明细表!$F$3:$F$10000=$B294)*(借支明细表!$D$3:$D$10000=F$2)*借支明细表!$H$3:$H$10000)</f>
        <v>0</v>
      </c>
      <c r="H294" s="80">
        <f>SUMIF('1月'!$C$4:$C$10000,$B294,'1月'!$L$4:$L$10000)</f>
        <v>0</v>
      </c>
      <c r="I294" s="81">
        <f>SUMIF('2月'!$C$4:$C$10000,$B294,'2月'!$J$4:$J$10000)</f>
        <v>0</v>
      </c>
      <c r="J294" s="79">
        <f>SUMPRODUCT((借支明细表!$F$3:$F$10000=$B294)*(借支明细表!$D$3:$D$10000=I$2)*借支明细表!$H$3:$H$10000)</f>
        <v>0</v>
      </c>
      <c r="K294" s="80">
        <f>SUMIF('2月'!$C$4:$C$10000,$B294,'2月'!$L$4:$L$10000)</f>
        <v>0</v>
      </c>
      <c r="L294" s="81">
        <f>SUMIF('3月'!$C$4:$C$10000,$B294,'3月'!$J$4:$J$10000)</f>
        <v>0</v>
      </c>
      <c r="M294" s="79">
        <f>SUMPRODUCT((借支明细表!$F$3:$F$10000=$B294)*(借支明细表!$D$3:$D$10000=L$2)*借支明细表!$H$3:$H$10000)</f>
        <v>0</v>
      </c>
      <c r="N294" s="80">
        <f>SUMIF('3月'!$C$4:$C$10000,$B294,'3月'!$L$4:$L$10000)</f>
        <v>0</v>
      </c>
      <c r="O294" s="81">
        <f>SUMIF('4月'!$C$4:$C$10000,$B294,'4月'!$J$4:$J$10000)</f>
        <v>0</v>
      </c>
      <c r="P294" s="79">
        <f>SUMPRODUCT((借支明细表!$F$3:$F$10000=$B294)*(借支明细表!$D$3:$D$10000=O$2)*借支明细表!$H$3:$H$10000)</f>
        <v>0</v>
      </c>
      <c r="Q294" s="80">
        <f>SUMIF('4月'!$C$4:$C$10000,$B294,'4月'!$L$4:$L$10000)</f>
        <v>0</v>
      </c>
      <c r="R294" s="81">
        <f>SUMIF('5月'!$C$4:$C$10000,$B294,'5月'!$J$4:$J$10000)</f>
        <v>0</v>
      </c>
      <c r="S294" s="79">
        <f>SUMPRODUCT((借支明细表!$F$3:$F$10000=$B294)*(借支明细表!$D$3:$D$10000=R$2)*借支明细表!$H$3:$H$10000)</f>
        <v>0</v>
      </c>
      <c r="T294" s="80">
        <f>SUMIF('5月'!$C$4:$C$10000,$B294,'5月'!$L$4:$L$10000)</f>
        <v>0</v>
      </c>
      <c r="U294" s="81">
        <f>SUMIF('6月'!$C$4:$C$10000,$B294,'6月'!$J$4:$J$10000)</f>
        <v>0</v>
      </c>
      <c r="V294" s="79">
        <f>SUMPRODUCT((借支明细表!$F$3:$F$10000=$B294)*(借支明细表!$D$3:$D$10000=U$2)*借支明细表!$H$3:$H$10000)</f>
        <v>0</v>
      </c>
      <c r="W294" s="80">
        <f>SUMIF('6月'!$C$4:$C$10000,$B294,'6月'!$L$4:$L$10000)</f>
        <v>0</v>
      </c>
      <c r="X294" s="81">
        <f>SUMIF('7月'!$C$4:$C$10000,$B294,'7月'!$J$4:$J$10000)</f>
        <v>0</v>
      </c>
      <c r="Y294" s="79">
        <f>SUMPRODUCT((借支明细表!$F$3:$F$10000=$B294)*(借支明细表!$D$3:$D$10000=X$2)*借支明细表!$H$3:$H$10000)</f>
        <v>0</v>
      </c>
      <c r="Z294" s="80">
        <f>SUMIF('7月'!$C$4:$C$10000,$B294,'7月'!$L$4:$L$10000)</f>
        <v>0</v>
      </c>
      <c r="AA294" s="81">
        <f>SUMIF('8月'!$C$4:$C$10000,$B294,'8月'!$J$4:$J$10000)</f>
        <v>0</v>
      </c>
      <c r="AB294" s="79">
        <f>SUMPRODUCT((借支明细表!$F$3:$F$10000=$B294)*(借支明细表!$D$3:$D$10000=AA$2)*借支明细表!$H$3:$H$10000)</f>
        <v>0</v>
      </c>
      <c r="AC294" s="80">
        <f>SUMIF('8月'!$C$4:$C$10000,$B294,'8月'!$L$4:$L$10000)</f>
        <v>0</v>
      </c>
      <c r="AD294" s="81">
        <f>SUMIF('9月'!$C$4:$C$10000,$B294,'9月'!$J$4:$J$10000)</f>
        <v>0</v>
      </c>
      <c r="AE294" s="79">
        <f>SUMPRODUCT((借支明细表!$F$3:$F$10000=$B294)*(借支明细表!$D$3:$D$10000=AD$2)*借支明细表!$H$3:$H$10000)</f>
        <v>0</v>
      </c>
      <c r="AF294" s="80">
        <f>SUMIF('9月'!$C$4:$C$10000,$B294,'9月'!$L$4:$L$10000)</f>
        <v>0</v>
      </c>
      <c r="AG294" s="81">
        <f>SUMIF('10月'!$C$4:$C$10000,$B294,'10月'!$J$4:$J$10000)</f>
        <v>0</v>
      </c>
      <c r="AH294" s="79">
        <f>SUMPRODUCT((借支明细表!$F$3:$F$10000=$B294)*(借支明细表!$D$3:$D$10000=AG$2)*借支明细表!$H$3:$H$10000)</f>
        <v>0</v>
      </c>
      <c r="AI294" s="80">
        <f>SUMIF('10月'!$C$4:$C$10000,$B294,'10月'!$L$4:$L$10000)</f>
        <v>0</v>
      </c>
      <c r="AJ294" s="81">
        <f>SUMIF('11月'!$C$4:$C$10000,$B294,'11月'!$J$4:$J$10000)</f>
        <v>0</v>
      </c>
      <c r="AK294" s="79">
        <f>SUMPRODUCT((借支明细表!$F$3:$F$10000=$B294)*(借支明细表!$D$3:$D$10000=AJ$2)*借支明细表!$H$3:$H$10000)</f>
        <v>0</v>
      </c>
      <c r="AL294" s="80">
        <f>SUMIF('11月'!$C$4:$C$10000,$B294,'11月'!$L$4:$L$10000)</f>
        <v>0</v>
      </c>
      <c r="AM294" s="81">
        <f>SUMIF('12月'!$C$4:$C$10000,$B294,'12月'!$J$4:$J$10000)</f>
        <v>0</v>
      </c>
      <c r="AN294" s="79">
        <f>SUMPRODUCT((借支明细表!$F$3:$F$10000=$B294)*(借支明细表!$D$3:$D$10000=AM$2)*借支明细表!$H$3:$H$10000)</f>
        <v>0</v>
      </c>
      <c r="AO294" s="80">
        <f>SUMIF('12月'!$C$4:$C$10000,$B294,'12月'!$L$4:$L$10000)</f>
        <v>0</v>
      </c>
    </row>
    <row r="295" customHeight="1" spans="1:41">
      <c r="A295" s="37"/>
      <c r="B295" s="76" t="str">
        <f>IF(员工信息表!B294="","",员工信息表!B294)</f>
        <v/>
      </c>
      <c r="C295" s="77">
        <f t="shared" si="15"/>
        <v>0</v>
      </c>
      <c r="D295" s="77">
        <f t="shared" si="16"/>
        <v>0</v>
      </c>
      <c r="E295" s="77">
        <f t="shared" si="17"/>
        <v>0</v>
      </c>
      <c r="F295" s="81">
        <f>SUMIF('1月'!$C$4:$C$10000,$B295,'1月'!$J$4:$J$10000)</f>
        <v>0</v>
      </c>
      <c r="G295" s="79">
        <f>SUMPRODUCT((借支明细表!$F$3:$F$10000=$B295)*(借支明细表!$D$3:$D$10000=F$2)*借支明细表!$H$3:$H$10000)</f>
        <v>0</v>
      </c>
      <c r="H295" s="80">
        <f>SUMIF('1月'!$C$4:$C$10000,$B295,'1月'!$L$4:$L$10000)</f>
        <v>0</v>
      </c>
      <c r="I295" s="81">
        <f>SUMIF('2月'!$C$4:$C$10000,$B295,'2月'!$J$4:$J$10000)</f>
        <v>0</v>
      </c>
      <c r="J295" s="79">
        <f>SUMPRODUCT((借支明细表!$F$3:$F$10000=$B295)*(借支明细表!$D$3:$D$10000=I$2)*借支明细表!$H$3:$H$10000)</f>
        <v>0</v>
      </c>
      <c r="K295" s="80">
        <f>SUMIF('2月'!$C$4:$C$10000,$B295,'2月'!$L$4:$L$10000)</f>
        <v>0</v>
      </c>
      <c r="L295" s="81">
        <f>SUMIF('3月'!$C$4:$C$10000,$B295,'3月'!$J$4:$J$10000)</f>
        <v>0</v>
      </c>
      <c r="M295" s="79">
        <f>SUMPRODUCT((借支明细表!$F$3:$F$10000=$B295)*(借支明细表!$D$3:$D$10000=L$2)*借支明细表!$H$3:$H$10000)</f>
        <v>0</v>
      </c>
      <c r="N295" s="80">
        <f>SUMIF('3月'!$C$4:$C$10000,$B295,'3月'!$L$4:$L$10000)</f>
        <v>0</v>
      </c>
      <c r="O295" s="81">
        <f>SUMIF('4月'!$C$4:$C$10000,$B295,'4月'!$J$4:$J$10000)</f>
        <v>0</v>
      </c>
      <c r="P295" s="79">
        <f>SUMPRODUCT((借支明细表!$F$3:$F$10000=$B295)*(借支明细表!$D$3:$D$10000=O$2)*借支明细表!$H$3:$H$10000)</f>
        <v>0</v>
      </c>
      <c r="Q295" s="80">
        <f>SUMIF('4月'!$C$4:$C$10000,$B295,'4月'!$L$4:$L$10000)</f>
        <v>0</v>
      </c>
      <c r="R295" s="81">
        <f>SUMIF('5月'!$C$4:$C$10000,$B295,'5月'!$J$4:$J$10000)</f>
        <v>0</v>
      </c>
      <c r="S295" s="79">
        <f>SUMPRODUCT((借支明细表!$F$3:$F$10000=$B295)*(借支明细表!$D$3:$D$10000=R$2)*借支明细表!$H$3:$H$10000)</f>
        <v>0</v>
      </c>
      <c r="T295" s="80">
        <f>SUMIF('5月'!$C$4:$C$10000,$B295,'5月'!$L$4:$L$10000)</f>
        <v>0</v>
      </c>
      <c r="U295" s="81">
        <f>SUMIF('6月'!$C$4:$C$10000,$B295,'6月'!$J$4:$J$10000)</f>
        <v>0</v>
      </c>
      <c r="V295" s="79">
        <f>SUMPRODUCT((借支明细表!$F$3:$F$10000=$B295)*(借支明细表!$D$3:$D$10000=U$2)*借支明细表!$H$3:$H$10000)</f>
        <v>0</v>
      </c>
      <c r="W295" s="80">
        <f>SUMIF('6月'!$C$4:$C$10000,$B295,'6月'!$L$4:$L$10000)</f>
        <v>0</v>
      </c>
      <c r="X295" s="81">
        <f>SUMIF('7月'!$C$4:$C$10000,$B295,'7月'!$J$4:$J$10000)</f>
        <v>0</v>
      </c>
      <c r="Y295" s="79">
        <f>SUMPRODUCT((借支明细表!$F$3:$F$10000=$B295)*(借支明细表!$D$3:$D$10000=X$2)*借支明细表!$H$3:$H$10000)</f>
        <v>0</v>
      </c>
      <c r="Z295" s="80">
        <f>SUMIF('7月'!$C$4:$C$10000,$B295,'7月'!$L$4:$L$10000)</f>
        <v>0</v>
      </c>
      <c r="AA295" s="81">
        <f>SUMIF('8月'!$C$4:$C$10000,$B295,'8月'!$J$4:$J$10000)</f>
        <v>0</v>
      </c>
      <c r="AB295" s="79">
        <f>SUMPRODUCT((借支明细表!$F$3:$F$10000=$B295)*(借支明细表!$D$3:$D$10000=AA$2)*借支明细表!$H$3:$H$10000)</f>
        <v>0</v>
      </c>
      <c r="AC295" s="80">
        <f>SUMIF('8月'!$C$4:$C$10000,$B295,'8月'!$L$4:$L$10000)</f>
        <v>0</v>
      </c>
      <c r="AD295" s="81">
        <f>SUMIF('9月'!$C$4:$C$10000,$B295,'9月'!$J$4:$J$10000)</f>
        <v>0</v>
      </c>
      <c r="AE295" s="79">
        <f>SUMPRODUCT((借支明细表!$F$3:$F$10000=$B295)*(借支明细表!$D$3:$D$10000=AD$2)*借支明细表!$H$3:$H$10000)</f>
        <v>0</v>
      </c>
      <c r="AF295" s="80">
        <f>SUMIF('9月'!$C$4:$C$10000,$B295,'9月'!$L$4:$L$10000)</f>
        <v>0</v>
      </c>
      <c r="AG295" s="81">
        <f>SUMIF('10月'!$C$4:$C$10000,$B295,'10月'!$J$4:$J$10000)</f>
        <v>0</v>
      </c>
      <c r="AH295" s="79">
        <f>SUMPRODUCT((借支明细表!$F$3:$F$10000=$B295)*(借支明细表!$D$3:$D$10000=AG$2)*借支明细表!$H$3:$H$10000)</f>
        <v>0</v>
      </c>
      <c r="AI295" s="80">
        <f>SUMIF('10月'!$C$4:$C$10000,$B295,'10月'!$L$4:$L$10000)</f>
        <v>0</v>
      </c>
      <c r="AJ295" s="81">
        <f>SUMIF('11月'!$C$4:$C$10000,$B295,'11月'!$J$4:$J$10000)</f>
        <v>0</v>
      </c>
      <c r="AK295" s="79">
        <f>SUMPRODUCT((借支明细表!$F$3:$F$10000=$B295)*(借支明细表!$D$3:$D$10000=AJ$2)*借支明细表!$H$3:$H$10000)</f>
        <v>0</v>
      </c>
      <c r="AL295" s="80">
        <f>SUMIF('11月'!$C$4:$C$10000,$B295,'11月'!$L$4:$L$10000)</f>
        <v>0</v>
      </c>
      <c r="AM295" s="81">
        <f>SUMIF('12月'!$C$4:$C$10000,$B295,'12月'!$J$4:$J$10000)</f>
        <v>0</v>
      </c>
      <c r="AN295" s="79">
        <f>SUMPRODUCT((借支明细表!$F$3:$F$10000=$B295)*(借支明细表!$D$3:$D$10000=AM$2)*借支明细表!$H$3:$H$10000)</f>
        <v>0</v>
      </c>
      <c r="AO295" s="80">
        <f>SUMIF('12月'!$C$4:$C$10000,$B295,'12月'!$L$4:$L$10000)</f>
        <v>0</v>
      </c>
    </row>
    <row r="296" customHeight="1" spans="1:41">
      <c r="A296" s="37"/>
      <c r="B296" s="76" t="str">
        <f>IF(员工信息表!B295="","",员工信息表!B295)</f>
        <v/>
      </c>
      <c r="C296" s="77">
        <f t="shared" si="15"/>
        <v>0</v>
      </c>
      <c r="D296" s="77">
        <f t="shared" si="16"/>
        <v>0</v>
      </c>
      <c r="E296" s="77">
        <f t="shared" si="17"/>
        <v>0</v>
      </c>
      <c r="F296" s="81">
        <f>SUMIF('1月'!$C$4:$C$10000,$B296,'1月'!$J$4:$J$10000)</f>
        <v>0</v>
      </c>
      <c r="G296" s="79">
        <f>SUMPRODUCT((借支明细表!$F$3:$F$10000=$B296)*(借支明细表!$D$3:$D$10000=F$2)*借支明细表!$H$3:$H$10000)</f>
        <v>0</v>
      </c>
      <c r="H296" s="80">
        <f>SUMIF('1月'!$C$4:$C$10000,$B296,'1月'!$L$4:$L$10000)</f>
        <v>0</v>
      </c>
      <c r="I296" s="81">
        <f>SUMIF('2月'!$C$4:$C$10000,$B296,'2月'!$J$4:$J$10000)</f>
        <v>0</v>
      </c>
      <c r="J296" s="79">
        <f>SUMPRODUCT((借支明细表!$F$3:$F$10000=$B296)*(借支明细表!$D$3:$D$10000=I$2)*借支明细表!$H$3:$H$10000)</f>
        <v>0</v>
      </c>
      <c r="K296" s="80">
        <f>SUMIF('2月'!$C$4:$C$10000,$B296,'2月'!$L$4:$L$10000)</f>
        <v>0</v>
      </c>
      <c r="L296" s="81">
        <f>SUMIF('3月'!$C$4:$C$10000,$B296,'3月'!$J$4:$J$10000)</f>
        <v>0</v>
      </c>
      <c r="M296" s="79">
        <f>SUMPRODUCT((借支明细表!$F$3:$F$10000=$B296)*(借支明细表!$D$3:$D$10000=L$2)*借支明细表!$H$3:$H$10000)</f>
        <v>0</v>
      </c>
      <c r="N296" s="80">
        <f>SUMIF('3月'!$C$4:$C$10000,$B296,'3月'!$L$4:$L$10000)</f>
        <v>0</v>
      </c>
      <c r="O296" s="81">
        <f>SUMIF('4月'!$C$4:$C$10000,$B296,'4月'!$J$4:$J$10000)</f>
        <v>0</v>
      </c>
      <c r="P296" s="79">
        <f>SUMPRODUCT((借支明细表!$F$3:$F$10000=$B296)*(借支明细表!$D$3:$D$10000=O$2)*借支明细表!$H$3:$H$10000)</f>
        <v>0</v>
      </c>
      <c r="Q296" s="80">
        <f>SUMIF('4月'!$C$4:$C$10000,$B296,'4月'!$L$4:$L$10000)</f>
        <v>0</v>
      </c>
      <c r="R296" s="81">
        <f>SUMIF('5月'!$C$4:$C$10000,$B296,'5月'!$J$4:$J$10000)</f>
        <v>0</v>
      </c>
      <c r="S296" s="79">
        <f>SUMPRODUCT((借支明细表!$F$3:$F$10000=$B296)*(借支明细表!$D$3:$D$10000=R$2)*借支明细表!$H$3:$H$10000)</f>
        <v>0</v>
      </c>
      <c r="T296" s="80">
        <f>SUMIF('5月'!$C$4:$C$10000,$B296,'5月'!$L$4:$L$10000)</f>
        <v>0</v>
      </c>
      <c r="U296" s="81">
        <f>SUMIF('6月'!$C$4:$C$10000,$B296,'6月'!$J$4:$J$10000)</f>
        <v>0</v>
      </c>
      <c r="V296" s="79">
        <f>SUMPRODUCT((借支明细表!$F$3:$F$10000=$B296)*(借支明细表!$D$3:$D$10000=U$2)*借支明细表!$H$3:$H$10000)</f>
        <v>0</v>
      </c>
      <c r="W296" s="80">
        <f>SUMIF('6月'!$C$4:$C$10000,$B296,'6月'!$L$4:$L$10000)</f>
        <v>0</v>
      </c>
      <c r="X296" s="81">
        <f>SUMIF('7月'!$C$4:$C$10000,$B296,'7月'!$J$4:$J$10000)</f>
        <v>0</v>
      </c>
      <c r="Y296" s="79">
        <f>SUMPRODUCT((借支明细表!$F$3:$F$10000=$B296)*(借支明细表!$D$3:$D$10000=X$2)*借支明细表!$H$3:$H$10000)</f>
        <v>0</v>
      </c>
      <c r="Z296" s="80">
        <f>SUMIF('7月'!$C$4:$C$10000,$B296,'7月'!$L$4:$L$10000)</f>
        <v>0</v>
      </c>
      <c r="AA296" s="81">
        <f>SUMIF('8月'!$C$4:$C$10000,$B296,'8月'!$J$4:$J$10000)</f>
        <v>0</v>
      </c>
      <c r="AB296" s="79">
        <f>SUMPRODUCT((借支明细表!$F$3:$F$10000=$B296)*(借支明细表!$D$3:$D$10000=AA$2)*借支明细表!$H$3:$H$10000)</f>
        <v>0</v>
      </c>
      <c r="AC296" s="80">
        <f>SUMIF('8月'!$C$4:$C$10000,$B296,'8月'!$L$4:$L$10000)</f>
        <v>0</v>
      </c>
      <c r="AD296" s="81">
        <f>SUMIF('9月'!$C$4:$C$10000,$B296,'9月'!$J$4:$J$10000)</f>
        <v>0</v>
      </c>
      <c r="AE296" s="79">
        <f>SUMPRODUCT((借支明细表!$F$3:$F$10000=$B296)*(借支明细表!$D$3:$D$10000=AD$2)*借支明细表!$H$3:$H$10000)</f>
        <v>0</v>
      </c>
      <c r="AF296" s="80">
        <f>SUMIF('9月'!$C$4:$C$10000,$B296,'9月'!$L$4:$L$10000)</f>
        <v>0</v>
      </c>
      <c r="AG296" s="81">
        <f>SUMIF('10月'!$C$4:$C$10000,$B296,'10月'!$J$4:$J$10000)</f>
        <v>0</v>
      </c>
      <c r="AH296" s="79">
        <f>SUMPRODUCT((借支明细表!$F$3:$F$10000=$B296)*(借支明细表!$D$3:$D$10000=AG$2)*借支明细表!$H$3:$H$10000)</f>
        <v>0</v>
      </c>
      <c r="AI296" s="80">
        <f>SUMIF('10月'!$C$4:$C$10000,$B296,'10月'!$L$4:$L$10000)</f>
        <v>0</v>
      </c>
      <c r="AJ296" s="81">
        <f>SUMIF('11月'!$C$4:$C$10000,$B296,'11月'!$J$4:$J$10000)</f>
        <v>0</v>
      </c>
      <c r="AK296" s="79">
        <f>SUMPRODUCT((借支明细表!$F$3:$F$10000=$B296)*(借支明细表!$D$3:$D$10000=AJ$2)*借支明细表!$H$3:$H$10000)</f>
        <v>0</v>
      </c>
      <c r="AL296" s="80">
        <f>SUMIF('11月'!$C$4:$C$10000,$B296,'11月'!$L$4:$L$10000)</f>
        <v>0</v>
      </c>
      <c r="AM296" s="81">
        <f>SUMIF('12月'!$C$4:$C$10000,$B296,'12月'!$J$4:$J$10000)</f>
        <v>0</v>
      </c>
      <c r="AN296" s="79">
        <f>SUMPRODUCT((借支明细表!$F$3:$F$10000=$B296)*(借支明细表!$D$3:$D$10000=AM$2)*借支明细表!$H$3:$H$10000)</f>
        <v>0</v>
      </c>
      <c r="AO296" s="80">
        <f>SUMIF('12月'!$C$4:$C$10000,$B296,'12月'!$L$4:$L$10000)</f>
        <v>0</v>
      </c>
    </row>
    <row r="297" customHeight="1" spans="1:41">
      <c r="A297" s="37"/>
      <c r="B297" s="76" t="str">
        <f>IF(员工信息表!B296="","",员工信息表!B296)</f>
        <v/>
      </c>
      <c r="C297" s="77">
        <f t="shared" si="15"/>
        <v>0</v>
      </c>
      <c r="D297" s="77">
        <f t="shared" si="16"/>
        <v>0</v>
      </c>
      <c r="E297" s="77">
        <f t="shared" si="17"/>
        <v>0</v>
      </c>
      <c r="F297" s="81">
        <f>SUMIF('1月'!$C$4:$C$10000,$B297,'1月'!$J$4:$J$10000)</f>
        <v>0</v>
      </c>
      <c r="G297" s="79">
        <f>SUMPRODUCT((借支明细表!$F$3:$F$10000=$B297)*(借支明细表!$D$3:$D$10000=F$2)*借支明细表!$H$3:$H$10000)</f>
        <v>0</v>
      </c>
      <c r="H297" s="80">
        <f>SUMIF('1月'!$C$4:$C$10000,$B297,'1月'!$L$4:$L$10000)</f>
        <v>0</v>
      </c>
      <c r="I297" s="81">
        <f>SUMIF('2月'!$C$4:$C$10000,$B297,'2月'!$J$4:$J$10000)</f>
        <v>0</v>
      </c>
      <c r="J297" s="79">
        <f>SUMPRODUCT((借支明细表!$F$3:$F$10000=$B297)*(借支明细表!$D$3:$D$10000=I$2)*借支明细表!$H$3:$H$10000)</f>
        <v>0</v>
      </c>
      <c r="K297" s="80">
        <f>SUMIF('2月'!$C$4:$C$10000,$B297,'2月'!$L$4:$L$10000)</f>
        <v>0</v>
      </c>
      <c r="L297" s="81">
        <f>SUMIF('3月'!$C$4:$C$10000,$B297,'3月'!$J$4:$J$10000)</f>
        <v>0</v>
      </c>
      <c r="M297" s="79">
        <f>SUMPRODUCT((借支明细表!$F$3:$F$10000=$B297)*(借支明细表!$D$3:$D$10000=L$2)*借支明细表!$H$3:$H$10000)</f>
        <v>0</v>
      </c>
      <c r="N297" s="80">
        <f>SUMIF('3月'!$C$4:$C$10000,$B297,'3月'!$L$4:$L$10000)</f>
        <v>0</v>
      </c>
      <c r="O297" s="81">
        <f>SUMIF('4月'!$C$4:$C$10000,$B297,'4月'!$J$4:$J$10000)</f>
        <v>0</v>
      </c>
      <c r="P297" s="79">
        <f>SUMPRODUCT((借支明细表!$F$3:$F$10000=$B297)*(借支明细表!$D$3:$D$10000=O$2)*借支明细表!$H$3:$H$10000)</f>
        <v>0</v>
      </c>
      <c r="Q297" s="80">
        <f>SUMIF('4月'!$C$4:$C$10000,$B297,'4月'!$L$4:$L$10000)</f>
        <v>0</v>
      </c>
      <c r="R297" s="81">
        <f>SUMIF('5月'!$C$4:$C$10000,$B297,'5月'!$J$4:$J$10000)</f>
        <v>0</v>
      </c>
      <c r="S297" s="79">
        <f>SUMPRODUCT((借支明细表!$F$3:$F$10000=$B297)*(借支明细表!$D$3:$D$10000=R$2)*借支明细表!$H$3:$H$10000)</f>
        <v>0</v>
      </c>
      <c r="T297" s="80">
        <f>SUMIF('5月'!$C$4:$C$10000,$B297,'5月'!$L$4:$L$10000)</f>
        <v>0</v>
      </c>
      <c r="U297" s="81">
        <f>SUMIF('6月'!$C$4:$C$10000,$B297,'6月'!$J$4:$J$10000)</f>
        <v>0</v>
      </c>
      <c r="V297" s="79">
        <f>SUMPRODUCT((借支明细表!$F$3:$F$10000=$B297)*(借支明细表!$D$3:$D$10000=U$2)*借支明细表!$H$3:$H$10000)</f>
        <v>0</v>
      </c>
      <c r="W297" s="80">
        <f>SUMIF('6月'!$C$4:$C$10000,$B297,'6月'!$L$4:$L$10000)</f>
        <v>0</v>
      </c>
      <c r="X297" s="81">
        <f>SUMIF('7月'!$C$4:$C$10000,$B297,'7月'!$J$4:$J$10000)</f>
        <v>0</v>
      </c>
      <c r="Y297" s="79">
        <f>SUMPRODUCT((借支明细表!$F$3:$F$10000=$B297)*(借支明细表!$D$3:$D$10000=X$2)*借支明细表!$H$3:$H$10000)</f>
        <v>0</v>
      </c>
      <c r="Z297" s="80">
        <f>SUMIF('7月'!$C$4:$C$10000,$B297,'7月'!$L$4:$L$10000)</f>
        <v>0</v>
      </c>
      <c r="AA297" s="81">
        <f>SUMIF('8月'!$C$4:$C$10000,$B297,'8月'!$J$4:$J$10000)</f>
        <v>0</v>
      </c>
      <c r="AB297" s="79">
        <f>SUMPRODUCT((借支明细表!$F$3:$F$10000=$B297)*(借支明细表!$D$3:$D$10000=AA$2)*借支明细表!$H$3:$H$10000)</f>
        <v>0</v>
      </c>
      <c r="AC297" s="80">
        <f>SUMIF('8月'!$C$4:$C$10000,$B297,'8月'!$L$4:$L$10000)</f>
        <v>0</v>
      </c>
      <c r="AD297" s="81">
        <f>SUMIF('9月'!$C$4:$C$10000,$B297,'9月'!$J$4:$J$10000)</f>
        <v>0</v>
      </c>
      <c r="AE297" s="79">
        <f>SUMPRODUCT((借支明细表!$F$3:$F$10000=$B297)*(借支明细表!$D$3:$D$10000=AD$2)*借支明细表!$H$3:$H$10000)</f>
        <v>0</v>
      </c>
      <c r="AF297" s="80">
        <f>SUMIF('9月'!$C$4:$C$10000,$B297,'9月'!$L$4:$L$10000)</f>
        <v>0</v>
      </c>
      <c r="AG297" s="81">
        <f>SUMIF('10月'!$C$4:$C$10000,$B297,'10月'!$J$4:$J$10000)</f>
        <v>0</v>
      </c>
      <c r="AH297" s="79">
        <f>SUMPRODUCT((借支明细表!$F$3:$F$10000=$B297)*(借支明细表!$D$3:$D$10000=AG$2)*借支明细表!$H$3:$H$10000)</f>
        <v>0</v>
      </c>
      <c r="AI297" s="80">
        <f>SUMIF('10月'!$C$4:$C$10000,$B297,'10月'!$L$4:$L$10000)</f>
        <v>0</v>
      </c>
      <c r="AJ297" s="81">
        <f>SUMIF('11月'!$C$4:$C$10000,$B297,'11月'!$J$4:$J$10000)</f>
        <v>0</v>
      </c>
      <c r="AK297" s="79">
        <f>SUMPRODUCT((借支明细表!$F$3:$F$10000=$B297)*(借支明细表!$D$3:$D$10000=AJ$2)*借支明细表!$H$3:$H$10000)</f>
        <v>0</v>
      </c>
      <c r="AL297" s="80">
        <f>SUMIF('11月'!$C$4:$C$10000,$B297,'11月'!$L$4:$L$10000)</f>
        <v>0</v>
      </c>
      <c r="AM297" s="81">
        <f>SUMIF('12月'!$C$4:$C$10000,$B297,'12月'!$J$4:$J$10000)</f>
        <v>0</v>
      </c>
      <c r="AN297" s="79">
        <f>SUMPRODUCT((借支明细表!$F$3:$F$10000=$B297)*(借支明细表!$D$3:$D$10000=AM$2)*借支明细表!$H$3:$H$10000)</f>
        <v>0</v>
      </c>
      <c r="AO297" s="80">
        <f>SUMIF('12月'!$C$4:$C$10000,$B297,'12月'!$L$4:$L$10000)</f>
        <v>0</v>
      </c>
    </row>
    <row r="298" customHeight="1" spans="1:41">
      <c r="A298" s="37"/>
      <c r="B298" s="76" t="str">
        <f>IF(员工信息表!B297="","",员工信息表!B297)</f>
        <v/>
      </c>
      <c r="C298" s="77">
        <f t="shared" si="15"/>
        <v>0</v>
      </c>
      <c r="D298" s="77">
        <f t="shared" si="16"/>
        <v>0</v>
      </c>
      <c r="E298" s="77">
        <f t="shared" si="17"/>
        <v>0</v>
      </c>
      <c r="F298" s="81">
        <f>SUMIF('1月'!$C$4:$C$10000,$B298,'1月'!$J$4:$J$10000)</f>
        <v>0</v>
      </c>
      <c r="G298" s="79">
        <f>SUMPRODUCT((借支明细表!$F$3:$F$10000=$B298)*(借支明细表!$D$3:$D$10000=F$2)*借支明细表!$H$3:$H$10000)</f>
        <v>0</v>
      </c>
      <c r="H298" s="80">
        <f>SUMIF('1月'!$C$4:$C$10000,$B298,'1月'!$L$4:$L$10000)</f>
        <v>0</v>
      </c>
      <c r="I298" s="81">
        <f>SUMIF('2月'!$C$4:$C$10000,$B298,'2月'!$J$4:$J$10000)</f>
        <v>0</v>
      </c>
      <c r="J298" s="79">
        <f>SUMPRODUCT((借支明细表!$F$3:$F$10000=$B298)*(借支明细表!$D$3:$D$10000=I$2)*借支明细表!$H$3:$H$10000)</f>
        <v>0</v>
      </c>
      <c r="K298" s="80">
        <f>SUMIF('2月'!$C$4:$C$10000,$B298,'2月'!$L$4:$L$10000)</f>
        <v>0</v>
      </c>
      <c r="L298" s="81">
        <f>SUMIF('3月'!$C$4:$C$10000,$B298,'3月'!$J$4:$J$10000)</f>
        <v>0</v>
      </c>
      <c r="M298" s="79">
        <f>SUMPRODUCT((借支明细表!$F$3:$F$10000=$B298)*(借支明细表!$D$3:$D$10000=L$2)*借支明细表!$H$3:$H$10000)</f>
        <v>0</v>
      </c>
      <c r="N298" s="80">
        <f>SUMIF('3月'!$C$4:$C$10000,$B298,'3月'!$L$4:$L$10000)</f>
        <v>0</v>
      </c>
      <c r="O298" s="81">
        <f>SUMIF('4月'!$C$4:$C$10000,$B298,'4月'!$J$4:$J$10000)</f>
        <v>0</v>
      </c>
      <c r="P298" s="79">
        <f>SUMPRODUCT((借支明细表!$F$3:$F$10000=$B298)*(借支明细表!$D$3:$D$10000=O$2)*借支明细表!$H$3:$H$10000)</f>
        <v>0</v>
      </c>
      <c r="Q298" s="80">
        <f>SUMIF('4月'!$C$4:$C$10000,$B298,'4月'!$L$4:$L$10000)</f>
        <v>0</v>
      </c>
      <c r="R298" s="81">
        <f>SUMIF('5月'!$C$4:$C$10000,$B298,'5月'!$J$4:$J$10000)</f>
        <v>0</v>
      </c>
      <c r="S298" s="79">
        <f>SUMPRODUCT((借支明细表!$F$3:$F$10000=$B298)*(借支明细表!$D$3:$D$10000=R$2)*借支明细表!$H$3:$H$10000)</f>
        <v>0</v>
      </c>
      <c r="T298" s="80">
        <f>SUMIF('5月'!$C$4:$C$10000,$B298,'5月'!$L$4:$L$10000)</f>
        <v>0</v>
      </c>
      <c r="U298" s="81">
        <f>SUMIF('6月'!$C$4:$C$10000,$B298,'6月'!$J$4:$J$10000)</f>
        <v>0</v>
      </c>
      <c r="V298" s="79">
        <f>SUMPRODUCT((借支明细表!$F$3:$F$10000=$B298)*(借支明细表!$D$3:$D$10000=U$2)*借支明细表!$H$3:$H$10000)</f>
        <v>0</v>
      </c>
      <c r="W298" s="80">
        <f>SUMIF('6月'!$C$4:$C$10000,$B298,'6月'!$L$4:$L$10000)</f>
        <v>0</v>
      </c>
      <c r="X298" s="81">
        <f>SUMIF('7月'!$C$4:$C$10000,$B298,'7月'!$J$4:$J$10000)</f>
        <v>0</v>
      </c>
      <c r="Y298" s="79">
        <f>SUMPRODUCT((借支明细表!$F$3:$F$10000=$B298)*(借支明细表!$D$3:$D$10000=X$2)*借支明细表!$H$3:$H$10000)</f>
        <v>0</v>
      </c>
      <c r="Z298" s="80">
        <f>SUMIF('7月'!$C$4:$C$10000,$B298,'7月'!$L$4:$L$10000)</f>
        <v>0</v>
      </c>
      <c r="AA298" s="81">
        <f>SUMIF('8月'!$C$4:$C$10000,$B298,'8月'!$J$4:$J$10000)</f>
        <v>0</v>
      </c>
      <c r="AB298" s="79">
        <f>SUMPRODUCT((借支明细表!$F$3:$F$10000=$B298)*(借支明细表!$D$3:$D$10000=AA$2)*借支明细表!$H$3:$H$10000)</f>
        <v>0</v>
      </c>
      <c r="AC298" s="80">
        <f>SUMIF('8月'!$C$4:$C$10000,$B298,'8月'!$L$4:$L$10000)</f>
        <v>0</v>
      </c>
      <c r="AD298" s="81">
        <f>SUMIF('9月'!$C$4:$C$10000,$B298,'9月'!$J$4:$J$10000)</f>
        <v>0</v>
      </c>
      <c r="AE298" s="79">
        <f>SUMPRODUCT((借支明细表!$F$3:$F$10000=$B298)*(借支明细表!$D$3:$D$10000=AD$2)*借支明细表!$H$3:$H$10000)</f>
        <v>0</v>
      </c>
      <c r="AF298" s="80">
        <f>SUMIF('9月'!$C$4:$C$10000,$B298,'9月'!$L$4:$L$10000)</f>
        <v>0</v>
      </c>
      <c r="AG298" s="81">
        <f>SUMIF('10月'!$C$4:$C$10000,$B298,'10月'!$J$4:$J$10000)</f>
        <v>0</v>
      </c>
      <c r="AH298" s="79">
        <f>SUMPRODUCT((借支明细表!$F$3:$F$10000=$B298)*(借支明细表!$D$3:$D$10000=AG$2)*借支明细表!$H$3:$H$10000)</f>
        <v>0</v>
      </c>
      <c r="AI298" s="80">
        <f>SUMIF('10月'!$C$4:$C$10000,$B298,'10月'!$L$4:$L$10000)</f>
        <v>0</v>
      </c>
      <c r="AJ298" s="81">
        <f>SUMIF('11月'!$C$4:$C$10000,$B298,'11月'!$J$4:$J$10000)</f>
        <v>0</v>
      </c>
      <c r="AK298" s="79">
        <f>SUMPRODUCT((借支明细表!$F$3:$F$10000=$B298)*(借支明细表!$D$3:$D$10000=AJ$2)*借支明细表!$H$3:$H$10000)</f>
        <v>0</v>
      </c>
      <c r="AL298" s="80">
        <f>SUMIF('11月'!$C$4:$C$10000,$B298,'11月'!$L$4:$L$10000)</f>
        <v>0</v>
      </c>
      <c r="AM298" s="81">
        <f>SUMIF('12月'!$C$4:$C$10000,$B298,'12月'!$J$4:$J$10000)</f>
        <v>0</v>
      </c>
      <c r="AN298" s="79">
        <f>SUMPRODUCT((借支明细表!$F$3:$F$10000=$B298)*(借支明细表!$D$3:$D$10000=AM$2)*借支明细表!$H$3:$H$10000)</f>
        <v>0</v>
      </c>
      <c r="AO298" s="80">
        <f>SUMIF('12月'!$C$4:$C$10000,$B298,'12月'!$L$4:$L$10000)</f>
        <v>0</v>
      </c>
    </row>
    <row r="299" customHeight="1" spans="1:41">
      <c r="A299" s="37"/>
      <c r="B299" s="76" t="str">
        <f>IF(员工信息表!B298="","",员工信息表!B298)</f>
        <v/>
      </c>
      <c r="C299" s="77">
        <f t="shared" si="15"/>
        <v>0</v>
      </c>
      <c r="D299" s="77">
        <f t="shared" si="16"/>
        <v>0</v>
      </c>
      <c r="E299" s="77">
        <f t="shared" si="17"/>
        <v>0</v>
      </c>
      <c r="F299" s="81">
        <f>SUMIF('1月'!$C$4:$C$10000,$B299,'1月'!$J$4:$J$10000)</f>
        <v>0</v>
      </c>
      <c r="G299" s="79">
        <f>SUMPRODUCT((借支明细表!$F$3:$F$10000=$B299)*(借支明细表!$D$3:$D$10000=F$2)*借支明细表!$H$3:$H$10000)</f>
        <v>0</v>
      </c>
      <c r="H299" s="80">
        <f>SUMIF('1月'!$C$4:$C$10000,$B299,'1月'!$L$4:$L$10000)</f>
        <v>0</v>
      </c>
      <c r="I299" s="81">
        <f>SUMIF('2月'!$C$4:$C$10000,$B299,'2月'!$J$4:$J$10000)</f>
        <v>0</v>
      </c>
      <c r="J299" s="79">
        <f>SUMPRODUCT((借支明细表!$F$3:$F$10000=$B299)*(借支明细表!$D$3:$D$10000=I$2)*借支明细表!$H$3:$H$10000)</f>
        <v>0</v>
      </c>
      <c r="K299" s="80">
        <f>SUMIF('2月'!$C$4:$C$10000,$B299,'2月'!$L$4:$L$10000)</f>
        <v>0</v>
      </c>
      <c r="L299" s="81">
        <f>SUMIF('3月'!$C$4:$C$10000,$B299,'3月'!$J$4:$J$10000)</f>
        <v>0</v>
      </c>
      <c r="M299" s="79">
        <f>SUMPRODUCT((借支明细表!$F$3:$F$10000=$B299)*(借支明细表!$D$3:$D$10000=L$2)*借支明细表!$H$3:$H$10000)</f>
        <v>0</v>
      </c>
      <c r="N299" s="80">
        <f>SUMIF('3月'!$C$4:$C$10000,$B299,'3月'!$L$4:$L$10000)</f>
        <v>0</v>
      </c>
      <c r="O299" s="81">
        <f>SUMIF('4月'!$C$4:$C$10000,$B299,'4月'!$J$4:$J$10000)</f>
        <v>0</v>
      </c>
      <c r="P299" s="79">
        <f>SUMPRODUCT((借支明细表!$F$3:$F$10000=$B299)*(借支明细表!$D$3:$D$10000=O$2)*借支明细表!$H$3:$H$10000)</f>
        <v>0</v>
      </c>
      <c r="Q299" s="80">
        <f>SUMIF('4月'!$C$4:$C$10000,$B299,'4月'!$L$4:$L$10000)</f>
        <v>0</v>
      </c>
      <c r="R299" s="81">
        <f>SUMIF('5月'!$C$4:$C$10000,$B299,'5月'!$J$4:$J$10000)</f>
        <v>0</v>
      </c>
      <c r="S299" s="79">
        <f>SUMPRODUCT((借支明细表!$F$3:$F$10000=$B299)*(借支明细表!$D$3:$D$10000=R$2)*借支明细表!$H$3:$H$10000)</f>
        <v>0</v>
      </c>
      <c r="T299" s="80">
        <f>SUMIF('5月'!$C$4:$C$10000,$B299,'5月'!$L$4:$L$10000)</f>
        <v>0</v>
      </c>
      <c r="U299" s="81">
        <f>SUMIF('6月'!$C$4:$C$10000,$B299,'6月'!$J$4:$J$10000)</f>
        <v>0</v>
      </c>
      <c r="V299" s="79">
        <f>SUMPRODUCT((借支明细表!$F$3:$F$10000=$B299)*(借支明细表!$D$3:$D$10000=U$2)*借支明细表!$H$3:$H$10000)</f>
        <v>0</v>
      </c>
      <c r="W299" s="80">
        <f>SUMIF('6月'!$C$4:$C$10000,$B299,'6月'!$L$4:$L$10000)</f>
        <v>0</v>
      </c>
      <c r="X299" s="81">
        <f>SUMIF('7月'!$C$4:$C$10000,$B299,'7月'!$J$4:$J$10000)</f>
        <v>0</v>
      </c>
      <c r="Y299" s="79">
        <f>SUMPRODUCT((借支明细表!$F$3:$F$10000=$B299)*(借支明细表!$D$3:$D$10000=X$2)*借支明细表!$H$3:$H$10000)</f>
        <v>0</v>
      </c>
      <c r="Z299" s="80">
        <f>SUMIF('7月'!$C$4:$C$10000,$B299,'7月'!$L$4:$L$10000)</f>
        <v>0</v>
      </c>
      <c r="AA299" s="81">
        <f>SUMIF('8月'!$C$4:$C$10000,$B299,'8月'!$J$4:$J$10000)</f>
        <v>0</v>
      </c>
      <c r="AB299" s="79">
        <f>SUMPRODUCT((借支明细表!$F$3:$F$10000=$B299)*(借支明细表!$D$3:$D$10000=AA$2)*借支明细表!$H$3:$H$10000)</f>
        <v>0</v>
      </c>
      <c r="AC299" s="80">
        <f>SUMIF('8月'!$C$4:$C$10000,$B299,'8月'!$L$4:$L$10000)</f>
        <v>0</v>
      </c>
      <c r="AD299" s="81">
        <f>SUMIF('9月'!$C$4:$C$10000,$B299,'9月'!$J$4:$J$10000)</f>
        <v>0</v>
      </c>
      <c r="AE299" s="79">
        <f>SUMPRODUCT((借支明细表!$F$3:$F$10000=$B299)*(借支明细表!$D$3:$D$10000=AD$2)*借支明细表!$H$3:$H$10000)</f>
        <v>0</v>
      </c>
      <c r="AF299" s="80">
        <f>SUMIF('9月'!$C$4:$C$10000,$B299,'9月'!$L$4:$L$10000)</f>
        <v>0</v>
      </c>
      <c r="AG299" s="81">
        <f>SUMIF('10月'!$C$4:$C$10000,$B299,'10月'!$J$4:$J$10000)</f>
        <v>0</v>
      </c>
      <c r="AH299" s="79">
        <f>SUMPRODUCT((借支明细表!$F$3:$F$10000=$B299)*(借支明细表!$D$3:$D$10000=AG$2)*借支明细表!$H$3:$H$10000)</f>
        <v>0</v>
      </c>
      <c r="AI299" s="80">
        <f>SUMIF('10月'!$C$4:$C$10000,$B299,'10月'!$L$4:$L$10000)</f>
        <v>0</v>
      </c>
      <c r="AJ299" s="81">
        <f>SUMIF('11月'!$C$4:$C$10000,$B299,'11月'!$J$4:$J$10000)</f>
        <v>0</v>
      </c>
      <c r="AK299" s="79">
        <f>SUMPRODUCT((借支明细表!$F$3:$F$10000=$B299)*(借支明细表!$D$3:$D$10000=AJ$2)*借支明细表!$H$3:$H$10000)</f>
        <v>0</v>
      </c>
      <c r="AL299" s="80">
        <f>SUMIF('11月'!$C$4:$C$10000,$B299,'11月'!$L$4:$L$10000)</f>
        <v>0</v>
      </c>
      <c r="AM299" s="81">
        <f>SUMIF('12月'!$C$4:$C$10000,$B299,'12月'!$J$4:$J$10000)</f>
        <v>0</v>
      </c>
      <c r="AN299" s="79">
        <f>SUMPRODUCT((借支明细表!$F$3:$F$10000=$B299)*(借支明细表!$D$3:$D$10000=AM$2)*借支明细表!$H$3:$H$10000)</f>
        <v>0</v>
      </c>
      <c r="AO299" s="80">
        <f>SUMIF('12月'!$C$4:$C$10000,$B299,'12月'!$L$4:$L$10000)</f>
        <v>0</v>
      </c>
    </row>
    <row r="300" customHeight="1" spans="1:41">
      <c r="A300" s="37"/>
      <c r="B300" s="76" t="str">
        <f>IF(员工信息表!B299="","",员工信息表!B299)</f>
        <v/>
      </c>
      <c r="C300" s="77">
        <f t="shared" si="15"/>
        <v>0</v>
      </c>
      <c r="D300" s="77">
        <f t="shared" si="16"/>
        <v>0</v>
      </c>
      <c r="E300" s="77">
        <f t="shared" si="17"/>
        <v>0</v>
      </c>
      <c r="F300" s="81">
        <f>SUMIF('1月'!$C$4:$C$10000,$B300,'1月'!$J$4:$J$10000)</f>
        <v>0</v>
      </c>
      <c r="G300" s="79">
        <f>SUMPRODUCT((借支明细表!$F$3:$F$10000=$B300)*(借支明细表!$D$3:$D$10000=F$2)*借支明细表!$H$3:$H$10000)</f>
        <v>0</v>
      </c>
      <c r="H300" s="80">
        <f>SUMIF('1月'!$C$4:$C$10000,$B300,'1月'!$L$4:$L$10000)</f>
        <v>0</v>
      </c>
      <c r="I300" s="81">
        <f>SUMIF('2月'!$C$4:$C$10000,$B300,'2月'!$J$4:$J$10000)</f>
        <v>0</v>
      </c>
      <c r="J300" s="79">
        <f>SUMPRODUCT((借支明细表!$F$3:$F$10000=$B300)*(借支明细表!$D$3:$D$10000=I$2)*借支明细表!$H$3:$H$10000)</f>
        <v>0</v>
      </c>
      <c r="K300" s="80">
        <f>SUMIF('2月'!$C$4:$C$10000,$B300,'2月'!$L$4:$L$10000)</f>
        <v>0</v>
      </c>
      <c r="L300" s="81">
        <f>SUMIF('3月'!$C$4:$C$10000,$B300,'3月'!$J$4:$J$10000)</f>
        <v>0</v>
      </c>
      <c r="M300" s="79">
        <f>SUMPRODUCT((借支明细表!$F$3:$F$10000=$B300)*(借支明细表!$D$3:$D$10000=L$2)*借支明细表!$H$3:$H$10000)</f>
        <v>0</v>
      </c>
      <c r="N300" s="80">
        <f>SUMIF('3月'!$C$4:$C$10000,$B300,'3月'!$L$4:$L$10000)</f>
        <v>0</v>
      </c>
      <c r="O300" s="81">
        <f>SUMIF('4月'!$C$4:$C$10000,$B300,'4月'!$J$4:$J$10000)</f>
        <v>0</v>
      </c>
      <c r="P300" s="79">
        <f>SUMPRODUCT((借支明细表!$F$3:$F$10000=$B300)*(借支明细表!$D$3:$D$10000=O$2)*借支明细表!$H$3:$H$10000)</f>
        <v>0</v>
      </c>
      <c r="Q300" s="80">
        <f>SUMIF('4月'!$C$4:$C$10000,$B300,'4月'!$L$4:$L$10000)</f>
        <v>0</v>
      </c>
      <c r="R300" s="81">
        <f>SUMIF('5月'!$C$4:$C$10000,$B300,'5月'!$J$4:$J$10000)</f>
        <v>0</v>
      </c>
      <c r="S300" s="79">
        <f>SUMPRODUCT((借支明细表!$F$3:$F$10000=$B300)*(借支明细表!$D$3:$D$10000=R$2)*借支明细表!$H$3:$H$10000)</f>
        <v>0</v>
      </c>
      <c r="T300" s="80">
        <f>SUMIF('5月'!$C$4:$C$10000,$B300,'5月'!$L$4:$L$10000)</f>
        <v>0</v>
      </c>
      <c r="U300" s="81">
        <f>SUMIF('6月'!$C$4:$C$10000,$B300,'6月'!$J$4:$J$10000)</f>
        <v>0</v>
      </c>
      <c r="V300" s="79">
        <f>SUMPRODUCT((借支明细表!$F$3:$F$10000=$B300)*(借支明细表!$D$3:$D$10000=U$2)*借支明细表!$H$3:$H$10000)</f>
        <v>0</v>
      </c>
      <c r="W300" s="80">
        <f>SUMIF('6月'!$C$4:$C$10000,$B300,'6月'!$L$4:$L$10000)</f>
        <v>0</v>
      </c>
      <c r="X300" s="81">
        <f>SUMIF('7月'!$C$4:$C$10000,$B300,'7月'!$J$4:$J$10000)</f>
        <v>0</v>
      </c>
      <c r="Y300" s="79">
        <f>SUMPRODUCT((借支明细表!$F$3:$F$10000=$B300)*(借支明细表!$D$3:$D$10000=X$2)*借支明细表!$H$3:$H$10000)</f>
        <v>0</v>
      </c>
      <c r="Z300" s="80">
        <f>SUMIF('7月'!$C$4:$C$10000,$B300,'7月'!$L$4:$L$10000)</f>
        <v>0</v>
      </c>
      <c r="AA300" s="81">
        <f>SUMIF('8月'!$C$4:$C$10000,$B300,'8月'!$J$4:$J$10000)</f>
        <v>0</v>
      </c>
      <c r="AB300" s="79">
        <f>SUMPRODUCT((借支明细表!$F$3:$F$10000=$B300)*(借支明细表!$D$3:$D$10000=AA$2)*借支明细表!$H$3:$H$10000)</f>
        <v>0</v>
      </c>
      <c r="AC300" s="80">
        <f>SUMIF('8月'!$C$4:$C$10000,$B300,'8月'!$L$4:$L$10000)</f>
        <v>0</v>
      </c>
      <c r="AD300" s="81">
        <f>SUMIF('9月'!$C$4:$C$10000,$B300,'9月'!$J$4:$J$10000)</f>
        <v>0</v>
      </c>
      <c r="AE300" s="79">
        <f>SUMPRODUCT((借支明细表!$F$3:$F$10000=$B300)*(借支明细表!$D$3:$D$10000=AD$2)*借支明细表!$H$3:$H$10000)</f>
        <v>0</v>
      </c>
      <c r="AF300" s="80">
        <f>SUMIF('9月'!$C$4:$C$10000,$B300,'9月'!$L$4:$L$10000)</f>
        <v>0</v>
      </c>
      <c r="AG300" s="81">
        <f>SUMIF('10月'!$C$4:$C$10000,$B300,'10月'!$J$4:$J$10000)</f>
        <v>0</v>
      </c>
      <c r="AH300" s="79">
        <f>SUMPRODUCT((借支明细表!$F$3:$F$10000=$B300)*(借支明细表!$D$3:$D$10000=AG$2)*借支明细表!$H$3:$H$10000)</f>
        <v>0</v>
      </c>
      <c r="AI300" s="80">
        <f>SUMIF('10月'!$C$4:$C$10000,$B300,'10月'!$L$4:$L$10000)</f>
        <v>0</v>
      </c>
      <c r="AJ300" s="81">
        <f>SUMIF('11月'!$C$4:$C$10000,$B300,'11月'!$J$4:$J$10000)</f>
        <v>0</v>
      </c>
      <c r="AK300" s="79">
        <f>SUMPRODUCT((借支明细表!$F$3:$F$10000=$B300)*(借支明细表!$D$3:$D$10000=AJ$2)*借支明细表!$H$3:$H$10000)</f>
        <v>0</v>
      </c>
      <c r="AL300" s="80">
        <f>SUMIF('11月'!$C$4:$C$10000,$B300,'11月'!$L$4:$L$10000)</f>
        <v>0</v>
      </c>
      <c r="AM300" s="81">
        <f>SUMIF('12月'!$C$4:$C$10000,$B300,'12月'!$J$4:$J$10000)</f>
        <v>0</v>
      </c>
      <c r="AN300" s="79">
        <f>SUMPRODUCT((借支明细表!$F$3:$F$10000=$B300)*(借支明细表!$D$3:$D$10000=AM$2)*借支明细表!$H$3:$H$10000)</f>
        <v>0</v>
      </c>
      <c r="AO300" s="80">
        <f>SUMIF('12月'!$C$4:$C$10000,$B300,'12月'!$L$4:$L$10000)</f>
        <v>0</v>
      </c>
    </row>
    <row r="301" customHeight="1" spans="1:41">
      <c r="A301" s="37"/>
      <c r="B301" s="76" t="str">
        <f>IF(员工信息表!B300="","",员工信息表!B300)</f>
        <v/>
      </c>
      <c r="C301" s="77">
        <f t="shared" si="15"/>
        <v>0</v>
      </c>
      <c r="D301" s="77">
        <f t="shared" si="16"/>
        <v>0</v>
      </c>
      <c r="E301" s="77">
        <f t="shared" si="17"/>
        <v>0</v>
      </c>
      <c r="F301" s="81">
        <f>SUMIF('1月'!$C$4:$C$10000,$B301,'1月'!$J$4:$J$10000)</f>
        <v>0</v>
      </c>
      <c r="G301" s="79">
        <f>SUMPRODUCT((借支明细表!$F$3:$F$10000=$B301)*(借支明细表!$D$3:$D$10000=F$2)*借支明细表!$H$3:$H$10000)</f>
        <v>0</v>
      </c>
      <c r="H301" s="80">
        <f>SUMIF('1月'!$C$4:$C$10000,$B301,'1月'!$L$4:$L$10000)</f>
        <v>0</v>
      </c>
      <c r="I301" s="81">
        <f>SUMIF('2月'!$C$4:$C$10000,$B301,'2月'!$J$4:$J$10000)</f>
        <v>0</v>
      </c>
      <c r="J301" s="79">
        <f>SUMPRODUCT((借支明细表!$F$3:$F$10000=$B301)*(借支明细表!$D$3:$D$10000=I$2)*借支明细表!$H$3:$H$10000)</f>
        <v>0</v>
      </c>
      <c r="K301" s="80">
        <f>SUMIF('2月'!$C$4:$C$10000,$B301,'2月'!$L$4:$L$10000)</f>
        <v>0</v>
      </c>
      <c r="L301" s="81">
        <f>SUMIF('3月'!$C$4:$C$10000,$B301,'3月'!$J$4:$J$10000)</f>
        <v>0</v>
      </c>
      <c r="M301" s="79">
        <f>SUMPRODUCT((借支明细表!$F$3:$F$10000=$B301)*(借支明细表!$D$3:$D$10000=L$2)*借支明细表!$H$3:$H$10000)</f>
        <v>0</v>
      </c>
      <c r="N301" s="80">
        <f>SUMIF('3月'!$C$4:$C$10000,$B301,'3月'!$L$4:$L$10000)</f>
        <v>0</v>
      </c>
      <c r="O301" s="81">
        <f>SUMIF('4月'!$C$4:$C$10000,$B301,'4月'!$J$4:$J$10000)</f>
        <v>0</v>
      </c>
      <c r="P301" s="79">
        <f>SUMPRODUCT((借支明细表!$F$3:$F$10000=$B301)*(借支明细表!$D$3:$D$10000=O$2)*借支明细表!$H$3:$H$10000)</f>
        <v>0</v>
      </c>
      <c r="Q301" s="80">
        <f>SUMIF('4月'!$C$4:$C$10000,$B301,'4月'!$L$4:$L$10000)</f>
        <v>0</v>
      </c>
      <c r="R301" s="81">
        <f>SUMIF('5月'!$C$4:$C$10000,$B301,'5月'!$J$4:$J$10000)</f>
        <v>0</v>
      </c>
      <c r="S301" s="79">
        <f>SUMPRODUCT((借支明细表!$F$3:$F$10000=$B301)*(借支明细表!$D$3:$D$10000=R$2)*借支明细表!$H$3:$H$10000)</f>
        <v>0</v>
      </c>
      <c r="T301" s="80">
        <f>SUMIF('5月'!$C$4:$C$10000,$B301,'5月'!$L$4:$L$10000)</f>
        <v>0</v>
      </c>
      <c r="U301" s="81">
        <f>SUMIF('6月'!$C$4:$C$10000,$B301,'6月'!$J$4:$J$10000)</f>
        <v>0</v>
      </c>
      <c r="V301" s="79">
        <f>SUMPRODUCT((借支明细表!$F$3:$F$10000=$B301)*(借支明细表!$D$3:$D$10000=U$2)*借支明细表!$H$3:$H$10000)</f>
        <v>0</v>
      </c>
      <c r="W301" s="80">
        <f>SUMIF('6月'!$C$4:$C$10000,$B301,'6月'!$L$4:$L$10000)</f>
        <v>0</v>
      </c>
      <c r="X301" s="81">
        <f>SUMIF('7月'!$C$4:$C$10000,$B301,'7月'!$J$4:$J$10000)</f>
        <v>0</v>
      </c>
      <c r="Y301" s="79">
        <f>SUMPRODUCT((借支明细表!$F$3:$F$10000=$B301)*(借支明细表!$D$3:$D$10000=X$2)*借支明细表!$H$3:$H$10000)</f>
        <v>0</v>
      </c>
      <c r="Z301" s="80">
        <f>SUMIF('7月'!$C$4:$C$10000,$B301,'7月'!$L$4:$L$10000)</f>
        <v>0</v>
      </c>
      <c r="AA301" s="81">
        <f>SUMIF('8月'!$C$4:$C$10000,$B301,'8月'!$J$4:$J$10000)</f>
        <v>0</v>
      </c>
      <c r="AB301" s="79">
        <f>SUMPRODUCT((借支明细表!$F$3:$F$10000=$B301)*(借支明细表!$D$3:$D$10000=AA$2)*借支明细表!$H$3:$H$10000)</f>
        <v>0</v>
      </c>
      <c r="AC301" s="80">
        <f>SUMIF('8月'!$C$4:$C$10000,$B301,'8月'!$L$4:$L$10000)</f>
        <v>0</v>
      </c>
      <c r="AD301" s="81">
        <f>SUMIF('9月'!$C$4:$C$10000,$B301,'9月'!$J$4:$J$10000)</f>
        <v>0</v>
      </c>
      <c r="AE301" s="79">
        <f>SUMPRODUCT((借支明细表!$F$3:$F$10000=$B301)*(借支明细表!$D$3:$D$10000=AD$2)*借支明细表!$H$3:$H$10000)</f>
        <v>0</v>
      </c>
      <c r="AF301" s="80">
        <f>SUMIF('9月'!$C$4:$C$10000,$B301,'9月'!$L$4:$L$10000)</f>
        <v>0</v>
      </c>
      <c r="AG301" s="81">
        <f>SUMIF('10月'!$C$4:$C$10000,$B301,'10月'!$J$4:$J$10000)</f>
        <v>0</v>
      </c>
      <c r="AH301" s="79">
        <f>SUMPRODUCT((借支明细表!$F$3:$F$10000=$B301)*(借支明细表!$D$3:$D$10000=AG$2)*借支明细表!$H$3:$H$10000)</f>
        <v>0</v>
      </c>
      <c r="AI301" s="80">
        <f>SUMIF('10月'!$C$4:$C$10000,$B301,'10月'!$L$4:$L$10000)</f>
        <v>0</v>
      </c>
      <c r="AJ301" s="81">
        <f>SUMIF('11月'!$C$4:$C$10000,$B301,'11月'!$J$4:$J$10000)</f>
        <v>0</v>
      </c>
      <c r="AK301" s="79">
        <f>SUMPRODUCT((借支明细表!$F$3:$F$10000=$B301)*(借支明细表!$D$3:$D$10000=AJ$2)*借支明细表!$H$3:$H$10000)</f>
        <v>0</v>
      </c>
      <c r="AL301" s="80">
        <f>SUMIF('11月'!$C$4:$C$10000,$B301,'11月'!$L$4:$L$10000)</f>
        <v>0</v>
      </c>
      <c r="AM301" s="81">
        <f>SUMIF('12月'!$C$4:$C$10000,$B301,'12月'!$J$4:$J$10000)</f>
        <v>0</v>
      </c>
      <c r="AN301" s="79">
        <f>SUMPRODUCT((借支明细表!$F$3:$F$10000=$B301)*(借支明细表!$D$3:$D$10000=AM$2)*借支明细表!$H$3:$H$10000)</f>
        <v>0</v>
      </c>
      <c r="AO301" s="80">
        <f>SUMIF('12月'!$C$4:$C$10000,$B301,'12月'!$L$4:$L$10000)</f>
        <v>0</v>
      </c>
    </row>
    <row r="302" customHeight="1" spans="1:41">
      <c r="A302" s="37"/>
      <c r="B302" s="76" t="str">
        <f>IF(员工信息表!B301="","",员工信息表!B301)</f>
        <v/>
      </c>
      <c r="C302" s="77">
        <f t="shared" si="15"/>
        <v>0</v>
      </c>
      <c r="D302" s="77">
        <f t="shared" si="16"/>
        <v>0</v>
      </c>
      <c r="E302" s="77">
        <f t="shared" si="17"/>
        <v>0</v>
      </c>
      <c r="F302" s="81">
        <f>SUMIF('1月'!$C$4:$C$10000,$B302,'1月'!$J$4:$J$10000)</f>
        <v>0</v>
      </c>
      <c r="G302" s="79">
        <f>SUMPRODUCT((借支明细表!$F$3:$F$10000=$B302)*(借支明细表!$D$3:$D$10000=F$2)*借支明细表!$H$3:$H$10000)</f>
        <v>0</v>
      </c>
      <c r="H302" s="80">
        <f>SUMIF('1月'!$C$4:$C$10000,$B302,'1月'!$L$4:$L$10000)</f>
        <v>0</v>
      </c>
      <c r="I302" s="81">
        <f>SUMIF('2月'!$C$4:$C$10000,$B302,'2月'!$J$4:$J$10000)</f>
        <v>0</v>
      </c>
      <c r="J302" s="79">
        <f>SUMPRODUCT((借支明细表!$F$3:$F$10000=$B302)*(借支明细表!$D$3:$D$10000=I$2)*借支明细表!$H$3:$H$10000)</f>
        <v>0</v>
      </c>
      <c r="K302" s="80">
        <f>SUMIF('2月'!$C$4:$C$10000,$B302,'2月'!$L$4:$L$10000)</f>
        <v>0</v>
      </c>
      <c r="L302" s="81">
        <f>SUMIF('3月'!$C$4:$C$10000,$B302,'3月'!$J$4:$J$10000)</f>
        <v>0</v>
      </c>
      <c r="M302" s="79">
        <f>SUMPRODUCT((借支明细表!$F$3:$F$10000=$B302)*(借支明细表!$D$3:$D$10000=L$2)*借支明细表!$H$3:$H$10000)</f>
        <v>0</v>
      </c>
      <c r="N302" s="80">
        <f>SUMIF('3月'!$C$4:$C$10000,$B302,'3月'!$L$4:$L$10000)</f>
        <v>0</v>
      </c>
      <c r="O302" s="81">
        <f>SUMIF('4月'!$C$4:$C$10000,$B302,'4月'!$J$4:$J$10000)</f>
        <v>0</v>
      </c>
      <c r="P302" s="79">
        <f>SUMPRODUCT((借支明细表!$F$3:$F$10000=$B302)*(借支明细表!$D$3:$D$10000=O$2)*借支明细表!$H$3:$H$10000)</f>
        <v>0</v>
      </c>
      <c r="Q302" s="80">
        <f>SUMIF('4月'!$C$4:$C$10000,$B302,'4月'!$L$4:$L$10000)</f>
        <v>0</v>
      </c>
      <c r="R302" s="81">
        <f>SUMIF('5月'!$C$4:$C$10000,$B302,'5月'!$J$4:$J$10000)</f>
        <v>0</v>
      </c>
      <c r="S302" s="79">
        <f>SUMPRODUCT((借支明细表!$F$3:$F$10000=$B302)*(借支明细表!$D$3:$D$10000=R$2)*借支明细表!$H$3:$H$10000)</f>
        <v>0</v>
      </c>
      <c r="T302" s="80">
        <f>SUMIF('5月'!$C$4:$C$10000,$B302,'5月'!$L$4:$L$10000)</f>
        <v>0</v>
      </c>
      <c r="U302" s="81">
        <f>SUMIF('6月'!$C$4:$C$10000,$B302,'6月'!$J$4:$J$10000)</f>
        <v>0</v>
      </c>
      <c r="V302" s="79">
        <f>SUMPRODUCT((借支明细表!$F$3:$F$10000=$B302)*(借支明细表!$D$3:$D$10000=U$2)*借支明细表!$H$3:$H$10000)</f>
        <v>0</v>
      </c>
      <c r="W302" s="80">
        <f>SUMIF('6月'!$C$4:$C$10000,$B302,'6月'!$L$4:$L$10000)</f>
        <v>0</v>
      </c>
      <c r="X302" s="81">
        <f>SUMIF('7月'!$C$4:$C$10000,$B302,'7月'!$J$4:$J$10000)</f>
        <v>0</v>
      </c>
      <c r="Y302" s="79">
        <f>SUMPRODUCT((借支明细表!$F$3:$F$10000=$B302)*(借支明细表!$D$3:$D$10000=X$2)*借支明细表!$H$3:$H$10000)</f>
        <v>0</v>
      </c>
      <c r="Z302" s="80">
        <f>SUMIF('7月'!$C$4:$C$10000,$B302,'7月'!$L$4:$L$10000)</f>
        <v>0</v>
      </c>
      <c r="AA302" s="81">
        <f>SUMIF('8月'!$C$4:$C$10000,$B302,'8月'!$J$4:$J$10000)</f>
        <v>0</v>
      </c>
      <c r="AB302" s="79">
        <f>SUMPRODUCT((借支明细表!$F$3:$F$10000=$B302)*(借支明细表!$D$3:$D$10000=AA$2)*借支明细表!$H$3:$H$10000)</f>
        <v>0</v>
      </c>
      <c r="AC302" s="80">
        <f>SUMIF('8月'!$C$4:$C$10000,$B302,'8月'!$L$4:$L$10000)</f>
        <v>0</v>
      </c>
      <c r="AD302" s="81">
        <f>SUMIF('9月'!$C$4:$C$10000,$B302,'9月'!$J$4:$J$10000)</f>
        <v>0</v>
      </c>
      <c r="AE302" s="79">
        <f>SUMPRODUCT((借支明细表!$F$3:$F$10000=$B302)*(借支明细表!$D$3:$D$10000=AD$2)*借支明细表!$H$3:$H$10000)</f>
        <v>0</v>
      </c>
      <c r="AF302" s="80">
        <f>SUMIF('9月'!$C$4:$C$10000,$B302,'9月'!$L$4:$L$10000)</f>
        <v>0</v>
      </c>
      <c r="AG302" s="81">
        <f>SUMIF('10月'!$C$4:$C$10000,$B302,'10月'!$J$4:$J$10000)</f>
        <v>0</v>
      </c>
      <c r="AH302" s="79">
        <f>SUMPRODUCT((借支明细表!$F$3:$F$10000=$B302)*(借支明细表!$D$3:$D$10000=AG$2)*借支明细表!$H$3:$H$10000)</f>
        <v>0</v>
      </c>
      <c r="AI302" s="80">
        <f>SUMIF('10月'!$C$4:$C$10000,$B302,'10月'!$L$4:$L$10000)</f>
        <v>0</v>
      </c>
      <c r="AJ302" s="81">
        <f>SUMIF('11月'!$C$4:$C$10000,$B302,'11月'!$J$4:$J$10000)</f>
        <v>0</v>
      </c>
      <c r="AK302" s="79">
        <f>SUMPRODUCT((借支明细表!$F$3:$F$10000=$B302)*(借支明细表!$D$3:$D$10000=AJ$2)*借支明细表!$H$3:$H$10000)</f>
        <v>0</v>
      </c>
      <c r="AL302" s="80">
        <f>SUMIF('11月'!$C$4:$C$10000,$B302,'11月'!$L$4:$L$10000)</f>
        <v>0</v>
      </c>
      <c r="AM302" s="81">
        <f>SUMIF('12月'!$C$4:$C$10000,$B302,'12月'!$J$4:$J$10000)</f>
        <v>0</v>
      </c>
      <c r="AN302" s="79">
        <f>SUMPRODUCT((借支明细表!$F$3:$F$10000=$B302)*(借支明细表!$D$3:$D$10000=AM$2)*借支明细表!$H$3:$H$10000)</f>
        <v>0</v>
      </c>
      <c r="AO302" s="80">
        <f>SUMIF('12月'!$C$4:$C$10000,$B302,'12月'!$L$4:$L$10000)</f>
        <v>0</v>
      </c>
    </row>
    <row r="303" customHeight="1" spans="1:41">
      <c r="A303" s="37"/>
      <c r="B303" s="76" t="str">
        <f>IF(员工信息表!B302="","",员工信息表!B302)</f>
        <v/>
      </c>
      <c r="C303" s="77">
        <f t="shared" si="15"/>
        <v>0</v>
      </c>
      <c r="D303" s="77">
        <f t="shared" si="16"/>
        <v>0</v>
      </c>
      <c r="E303" s="77">
        <f t="shared" si="17"/>
        <v>0</v>
      </c>
      <c r="F303" s="81">
        <f>SUMIF('1月'!$C$4:$C$10000,$B303,'1月'!$J$4:$J$10000)</f>
        <v>0</v>
      </c>
      <c r="G303" s="79">
        <f>SUMPRODUCT((借支明细表!$F$3:$F$10000=$B303)*(借支明细表!$D$3:$D$10000=F$2)*借支明细表!$H$3:$H$10000)</f>
        <v>0</v>
      </c>
      <c r="H303" s="80">
        <f>SUMIF('1月'!$C$4:$C$10000,$B303,'1月'!$L$4:$L$10000)</f>
        <v>0</v>
      </c>
      <c r="I303" s="81">
        <f>SUMIF('2月'!$C$4:$C$10000,$B303,'2月'!$J$4:$J$10000)</f>
        <v>0</v>
      </c>
      <c r="J303" s="79">
        <f>SUMPRODUCT((借支明细表!$F$3:$F$10000=$B303)*(借支明细表!$D$3:$D$10000=I$2)*借支明细表!$H$3:$H$10000)</f>
        <v>0</v>
      </c>
      <c r="K303" s="80">
        <f>SUMIF('2月'!$C$4:$C$10000,$B303,'2月'!$L$4:$L$10000)</f>
        <v>0</v>
      </c>
      <c r="L303" s="81">
        <f>SUMIF('3月'!$C$4:$C$10000,$B303,'3月'!$J$4:$J$10000)</f>
        <v>0</v>
      </c>
      <c r="M303" s="79">
        <f>SUMPRODUCT((借支明细表!$F$3:$F$10000=$B303)*(借支明细表!$D$3:$D$10000=L$2)*借支明细表!$H$3:$H$10000)</f>
        <v>0</v>
      </c>
      <c r="N303" s="80">
        <f>SUMIF('3月'!$C$4:$C$10000,$B303,'3月'!$L$4:$L$10000)</f>
        <v>0</v>
      </c>
      <c r="O303" s="81">
        <f>SUMIF('4月'!$C$4:$C$10000,$B303,'4月'!$J$4:$J$10000)</f>
        <v>0</v>
      </c>
      <c r="P303" s="79">
        <f>SUMPRODUCT((借支明细表!$F$3:$F$10000=$B303)*(借支明细表!$D$3:$D$10000=O$2)*借支明细表!$H$3:$H$10000)</f>
        <v>0</v>
      </c>
      <c r="Q303" s="80">
        <f>SUMIF('4月'!$C$4:$C$10000,$B303,'4月'!$L$4:$L$10000)</f>
        <v>0</v>
      </c>
      <c r="R303" s="81">
        <f>SUMIF('5月'!$C$4:$C$10000,$B303,'5月'!$J$4:$J$10000)</f>
        <v>0</v>
      </c>
      <c r="S303" s="79">
        <f>SUMPRODUCT((借支明细表!$F$3:$F$10000=$B303)*(借支明细表!$D$3:$D$10000=R$2)*借支明细表!$H$3:$H$10000)</f>
        <v>0</v>
      </c>
      <c r="T303" s="80">
        <f>SUMIF('5月'!$C$4:$C$10000,$B303,'5月'!$L$4:$L$10000)</f>
        <v>0</v>
      </c>
      <c r="U303" s="81">
        <f>SUMIF('6月'!$C$4:$C$10000,$B303,'6月'!$J$4:$J$10000)</f>
        <v>0</v>
      </c>
      <c r="V303" s="79">
        <f>SUMPRODUCT((借支明细表!$F$3:$F$10000=$B303)*(借支明细表!$D$3:$D$10000=U$2)*借支明细表!$H$3:$H$10000)</f>
        <v>0</v>
      </c>
      <c r="W303" s="80">
        <f>SUMIF('6月'!$C$4:$C$10000,$B303,'6月'!$L$4:$L$10000)</f>
        <v>0</v>
      </c>
      <c r="X303" s="81">
        <f>SUMIF('7月'!$C$4:$C$10000,$B303,'7月'!$J$4:$J$10000)</f>
        <v>0</v>
      </c>
      <c r="Y303" s="79">
        <f>SUMPRODUCT((借支明细表!$F$3:$F$10000=$B303)*(借支明细表!$D$3:$D$10000=X$2)*借支明细表!$H$3:$H$10000)</f>
        <v>0</v>
      </c>
      <c r="Z303" s="80">
        <f>SUMIF('7月'!$C$4:$C$10000,$B303,'7月'!$L$4:$L$10000)</f>
        <v>0</v>
      </c>
      <c r="AA303" s="81">
        <f>SUMIF('8月'!$C$4:$C$10000,$B303,'8月'!$J$4:$J$10000)</f>
        <v>0</v>
      </c>
      <c r="AB303" s="79">
        <f>SUMPRODUCT((借支明细表!$F$3:$F$10000=$B303)*(借支明细表!$D$3:$D$10000=AA$2)*借支明细表!$H$3:$H$10000)</f>
        <v>0</v>
      </c>
      <c r="AC303" s="80">
        <f>SUMIF('8月'!$C$4:$C$10000,$B303,'8月'!$L$4:$L$10000)</f>
        <v>0</v>
      </c>
      <c r="AD303" s="81">
        <f>SUMIF('9月'!$C$4:$C$10000,$B303,'9月'!$J$4:$J$10000)</f>
        <v>0</v>
      </c>
      <c r="AE303" s="79">
        <f>SUMPRODUCT((借支明细表!$F$3:$F$10000=$B303)*(借支明细表!$D$3:$D$10000=AD$2)*借支明细表!$H$3:$H$10000)</f>
        <v>0</v>
      </c>
      <c r="AF303" s="80">
        <f>SUMIF('9月'!$C$4:$C$10000,$B303,'9月'!$L$4:$L$10000)</f>
        <v>0</v>
      </c>
      <c r="AG303" s="81">
        <f>SUMIF('10月'!$C$4:$C$10000,$B303,'10月'!$J$4:$J$10000)</f>
        <v>0</v>
      </c>
      <c r="AH303" s="79">
        <f>SUMPRODUCT((借支明细表!$F$3:$F$10000=$B303)*(借支明细表!$D$3:$D$10000=AG$2)*借支明细表!$H$3:$H$10000)</f>
        <v>0</v>
      </c>
      <c r="AI303" s="80">
        <f>SUMIF('10月'!$C$4:$C$10000,$B303,'10月'!$L$4:$L$10000)</f>
        <v>0</v>
      </c>
      <c r="AJ303" s="81">
        <f>SUMIF('11月'!$C$4:$C$10000,$B303,'11月'!$J$4:$J$10000)</f>
        <v>0</v>
      </c>
      <c r="AK303" s="79">
        <f>SUMPRODUCT((借支明细表!$F$3:$F$10000=$B303)*(借支明细表!$D$3:$D$10000=AJ$2)*借支明细表!$H$3:$H$10000)</f>
        <v>0</v>
      </c>
      <c r="AL303" s="80">
        <f>SUMIF('11月'!$C$4:$C$10000,$B303,'11月'!$L$4:$L$10000)</f>
        <v>0</v>
      </c>
      <c r="AM303" s="81">
        <f>SUMIF('12月'!$C$4:$C$10000,$B303,'12月'!$J$4:$J$10000)</f>
        <v>0</v>
      </c>
      <c r="AN303" s="79">
        <f>SUMPRODUCT((借支明细表!$F$3:$F$10000=$B303)*(借支明细表!$D$3:$D$10000=AM$2)*借支明细表!$H$3:$H$10000)</f>
        <v>0</v>
      </c>
      <c r="AO303" s="80">
        <f>SUMIF('12月'!$C$4:$C$10000,$B303,'12月'!$L$4:$L$10000)</f>
        <v>0</v>
      </c>
    </row>
    <row r="304" customHeight="1" spans="1:41">
      <c r="A304" s="37"/>
      <c r="B304" s="76" t="str">
        <f>IF(员工信息表!B303="","",员工信息表!B303)</f>
        <v/>
      </c>
      <c r="C304" s="77">
        <f t="shared" si="15"/>
        <v>0</v>
      </c>
      <c r="D304" s="77">
        <f t="shared" si="16"/>
        <v>0</v>
      </c>
      <c r="E304" s="77">
        <f t="shared" si="17"/>
        <v>0</v>
      </c>
      <c r="F304" s="81">
        <f>SUMIF('1月'!$C$4:$C$10000,$B304,'1月'!$J$4:$J$10000)</f>
        <v>0</v>
      </c>
      <c r="G304" s="79">
        <f>SUMPRODUCT((借支明细表!$F$3:$F$10000=$B304)*(借支明细表!$D$3:$D$10000=F$2)*借支明细表!$H$3:$H$10000)</f>
        <v>0</v>
      </c>
      <c r="H304" s="80">
        <f>SUMIF('1月'!$C$4:$C$10000,$B304,'1月'!$L$4:$L$10000)</f>
        <v>0</v>
      </c>
      <c r="I304" s="81">
        <f>SUMIF('2月'!$C$4:$C$10000,$B304,'2月'!$J$4:$J$10000)</f>
        <v>0</v>
      </c>
      <c r="J304" s="79">
        <f>SUMPRODUCT((借支明细表!$F$3:$F$10000=$B304)*(借支明细表!$D$3:$D$10000=I$2)*借支明细表!$H$3:$H$10000)</f>
        <v>0</v>
      </c>
      <c r="K304" s="80">
        <f>SUMIF('2月'!$C$4:$C$10000,$B304,'2月'!$L$4:$L$10000)</f>
        <v>0</v>
      </c>
      <c r="L304" s="81">
        <f>SUMIF('3月'!$C$4:$C$10000,$B304,'3月'!$J$4:$J$10000)</f>
        <v>0</v>
      </c>
      <c r="M304" s="79">
        <f>SUMPRODUCT((借支明细表!$F$3:$F$10000=$B304)*(借支明细表!$D$3:$D$10000=L$2)*借支明细表!$H$3:$H$10000)</f>
        <v>0</v>
      </c>
      <c r="N304" s="80">
        <f>SUMIF('3月'!$C$4:$C$10000,$B304,'3月'!$L$4:$L$10000)</f>
        <v>0</v>
      </c>
      <c r="O304" s="81">
        <f>SUMIF('4月'!$C$4:$C$10000,$B304,'4月'!$J$4:$J$10000)</f>
        <v>0</v>
      </c>
      <c r="P304" s="79">
        <f>SUMPRODUCT((借支明细表!$F$3:$F$10000=$B304)*(借支明细表!$D$3:$D$10000=O$2)*借支明细表!$H$3:$H$10000)</f>
        <v>0</v>
      </c>
      <c r="Q304" s="80">
        <f>SUMIF('4月'!$C$4:$C$10000,$B304,'4月'!$L$4:$L$10000)</f>
        <v>0</v>
      </c>
      <c r="R304" s="81">
        <f>SUMIF('5月'!$C$4:$C$10000,$B304,'5月'!$J$4:$J$10000)</f>
        <v>0</v>
      </c>
      <c r="S304" s="79">
        <f>SUMPRODUCT((借支明细表!$F$3:$F$10000=$B304)*(借支明细表!$D$3:$D$10000=R$2)*借支明细表!$H$3:$H$10000)</f>
        <v>0</v>
      </c>
      <c r="T304" s="80">
        <f>SUMIF('5月'!$C$4:$C$10000,$B304,'5月'!$L$4:$L$10000)</f>
        <v>0</v>
      </c>
      <c r="U304" s="81">
        <f>SUMIF('6月'!$C$4:$C$10000,$B304,'6月'!$J$4:$J$10000)</f>
        <v>0</v>
      </c>
      <c r="V304" s="79">
        <f>SUMPRODUCT((借支明细表!$F$3:$F$10000=$B304)*(借支明细表!$D$3:$D$10000=U$2)*借支明细表!$H$3:$H$10000)</f>
        <v>0</v>
      </c>
      <c r="W304" s="80">
        <f>SUMIF('6月'!$C$4:$C$10000,$B304,'6月'!$L$4:$L$10000)</f>
        <v>0</v>
      </c>
      <c r="X304" s="81">
        <f>SUMIF('7月'!$C$4:$C$10000,$B304,'7月'!$J$4:$J$10000)</f>
        <v>0</v>
      </c>
      <c r="Y304" s="79">
        <f>SUMPRODUCT((借支明细表!$F$3:$F$10000=$B304)*(借支明细表!$D$3:$D$10000=X$2)*借支明细表!$H$3:$H$10000)</f>
        <v>0</v>
      </c>
      <c r="Z304" s="80">
        <f>SUMIF('7月'!$C$4:$C$10000,$B304,'7月'!$L$4:$L$10000)</f>
        <v>0</v>
      </c>
      <c r="AA304" s="81">
        <f>SUMIF('8月'!$C$4:$C$10000,$B304,'8月'!$J$4:$J$10000)</f>
        <v>0</v>
      </c>
      <c r="AB304" s="79">
        <f>SUMPRODUCT((借支明细表!$F$3:$F$10000=$B304)*(借支明细表!$D$3:$D$10000=AA$2)*借支明细表!$H$3:$H$10000)</f>
        <v>0</v>
      </c>
      <c r="AC304" s="80">
        <f>SUMIF('8月'!$C$4:$C$10000,$B304,'8月'!$L$4:$L$10000)</f>
        <v>0</v>
      </c>
      <c r="AD304" s="81">
        <f>SUMIF('9月'!$C$4:$C$10000,$B304,'9月'!$J$4:$J$10000)</f>
        <v>0</v>
      </c>
      <c r="AE304" s="79">
        <f>SUMPRODUCT((借支明细表!$F$3:$F$10000=$B304)*(借支明细表!$D$3:$D$10000=AD$2)*借支明细表!$H$3:$H$10000)</f>
        <v>0</v>
      </c>
      <c r="AF304" s="80">
        <f>SUMIF('9月'!$C$4:$C$10000,$B304,'9月'!$L$4:$L$10000)</f>
        <v>0</v>
      </c>
      <c r="AG304" s="81">
        <f>SUMIF('10月'!$C$4:$C$10000,$B304,'10月'!$J$4:$J$10000)</f>
        <v>0</v>
      </c>
      <c r="AH304" s="79">
        <f>SUMPRODUCT((借支明细表!$F$3:$F$10000=$B304)*(借支明细表!$D$3:$D$10000=AG$2)*借支明细表!$H$3:$H$10000)</f>
        <v>0</v>
      </c>
      <c r="AI304" s="80">
        <f>SUMIF('10月'!$C$4:$C$10000,$B304,'10月'!$L$4:$L$10000)</f>
        <v>0</v>
      </c>
      <c r="AJ304" s="81">
        <f>SUMIF('11月'!$C$4:$C$10000,$B304,'11月'!$J$4:$J$10000)</f>
        <v>0</v>
      </c>
      <c r="AK304" s="79">
        <f>SUMPRODUCT((借支明细表!$F$3:$F$10000=$B304)*(借支明细表!$D$3:$D$10000=AJ$2)*借支明细表!$H$3:$H$10000)</f>
        <v>0</v>
      </c>
      <c r="AL304" s="80">
        <f>SUMIF('11月'!$C$4:$C$10000,$B304,'11月'!$L$4:$L$10000)</f>
        <v>0</v>
      </c>
      <c r="AM304" s="81">
        <f>SUMIF('12月'!$C$4:$C$10000,$B304,'12月'!$J$4:$J$10000)</f>
        <v>0</v>
      </c>
      <c r="AN304" s="79">
        <f>SUMPRODUCT((借支明细表!$F$3:$F$10000=$B304)*(借支明细表!$D$3:$D$10000=AM$2)*借支明细表!$H$3:$H$10000)</f>
        <v>0</v>
      </c>
      <c r="AO304" s="80">
        <f>SUMIF('12月'!$C$4:$C$10000,$B304,'12月'!$L$4:$L$10000)</f>
        <v>0</v>
      </c>
    </row>
    <row r="305" customHeight="1" spans="1:41">
      <c r="A305" s="37"/>
      <c r="B305" s="76" t="str">
        <f>IF(员工信息表!B304="","",员工信息表!B304)</f>
        <v/>
      </c>
      <c r="C305" s="77">
        <f t="shared" si="15"/>
        <v>0</v>
      </c>
      <c r="D305" s="77">
        <f t="shared" si="16"/>
        <v>0</v>
      </c>
      <c r="E305" s="77">
        <f t="shared" si="17"/>
        <v>0</v>
      </c>
      <c r="F305" s="81">
        <f>SUMIF('1月'!$C$4:$C$10000,$B305,'1月'!$J$4:$J$10000)</f>
        <v>0</v>
      </c>
      <c r="G305" s="79">
        <f>SUMPRODUCT((借支明细表!$F$3:$F$10000=$B305)*(借支明细表!$D$3:$D$10000=F$2)*借支明细表!$H$3:$H$10000)</f>
        <v>0</v>
      </c>
      <c r="H305" s="80">
        <f>SUMIF('1月'!$C$4:$C$10000,$B305,'1月'!$L$4:$L$10000)</f>
        <v>0</v>
      </c>
      <c r="I305" s="81">
        <f>SUMIF('2月'!$C$4:$C$10000,$B305,'2月'!$J$4:$J$10000)</f>
        <v>0</v>
      </c>
      <c r="J305" s="79">
        <f>SUMPRODUCT((借支明细表!$F$3:$F$10000=$B305)*(借支明细表!$D$3:$D$10000=I$2)*借支明细表!$H$3:$H$10000)</f>
        <v>0</v>
      </c>
      <c r="K305" s="80">
        <f>SUMIF('2月'!$C$4:$C$10000,$B305,'2月'!$L$4:$L$10000)</f>
        <v>0</v>
      </c>
      <c r="L305" s="81">
        <f>SUMIF('3月'!$C$4:$C$10000,$B305,'3月'!$J$4:$J$10000)</f>
        <v>0</v>
      </c>
      <c r="M305" s="79">
        <f>SUMPRODUCT((借支明细表!$F$3:$F$10000=$B305)*(借支明细表!$D$3:$D$10000=L$2)*借支明细表!$H$3:$H$10000)</f>
        <v>0</v>
      </c>
      <c r="N305" s="80">
        <f>SUMIF('3月'!$C$4:$C$10000,$B305,'3月'!$L$4:$L$10000)</f>
        <v>0</v>
      </c>
      <c r="O305" s="81">
        <f>SUMIF('4月'!$C$4:$C$10000,$B305,'4月'!$J$4:$J$10000)</f>
        <v>0</v>
      </c>
      <c r="P305" s="79">
        <f>SUMPRODUCT((借支明细表!$F$3:$F$10000=$B305)*(借支明细表!$D$3:$D$10000=O$2)*借支明细表!$H$3:$H$10000)</f>
        <v>0</v>
      </c>
      <c r="Q305" s="80">
        <f>SUMIF('4月'!$C$4:$C$10000,$B305,'4月'!$L$4:$L$10000)</f>
        <v>0</v>
      </c>
      <c r="R305" s="81">
        <f>SUMIF('5月'!$C$4:$C$10000,$B305,'5月'!$J$4:$J$10000)</f>
        <v>0</v>
      </c>
      <c r="S305" s="79">
        <f>SUMPRODUCT((借支明细表!$F$3:$F$10000=$B305)*(借支明细表!$D$3:$D$10000=R$2)*借支明细表!$H$3:$H$10000)</f>
        <v>0</v>
      </c>
      <c r="T305" s="80">
        <f>SUMIF('5月'!$C$4:$C$10000,$B305,'5月'!$L$4:$L$10000)</f>
        <v>0</v>
      </c>
      <c r="U305" s="81">
        <f>SUMIF('6月'!$C$4:$C$10000,$B305,'6月'!$J$4:$J$10000)</f>
        <v>0</v>
      </c>
      <c r="V305" s="79">
        <f>SUMPRODUCT((借支明细表!$F$3:$F$10000=$B305)*(借支明细表!$D$3:$D$10000=U$2)*借支明细表!$H$3:$H$10000)</f>
        <v>0</v>
      </c>
      <c r="W305" s="80">
        <f>SUMIF('6月'!$C$4:$C$10000,$B305,'6月'!$L$4:$L$10000)</f>
        <v>0</v>
      </c>
      <c r="X305" s="81">
        <f>SUMIF('7月'!$C$4:$C$10000,$B305,'7月'!$J$4:$J$10000)</f>
        <v>0</v>
      </c>
      <c r="Y305" s="79">
        <f>SUMPRODUCT((借支明细表!$F$3:$F$10000=$B305)*(借支明细表!$D$3:$D$10000=X$2)*借支明细表!$H$3:$H$10000)</f>
        <v>0</v>
      </c>
      <c r="Z305" s="80">
        <f>SUMIF('7月'!$C$4:$C$10000,$B305,'7月'!$L$4:$L$10000)</f>
        <v>0</v>
      </c>
      <c r="AA305" s="81">
        <f>SUMIF('8月'!$C$4:$C$10000,$B305,'8月'!$J$4:$J$10000)</f>
        <v>0</v>
      </c>
      <c r="AB305" s="79">
        <f>SUMPRODUCT((借支明细表!$F$3:$F$10000=$B305)*(借支明细表!$D$3:$D$10000=AA$2)*借支明细表!$H$3:$H$10000)</f>
        <v>0</v>
      </c>
      <c r="AC305" s="80">
        <f>SUMIF('8月'!$C$4:$C$10000,$B305,'8月'!$L$4:$L$10000)</f>
        <v>0</v>
      </c>
      <c r="AD305" s="81">
        <f>SUMIF('9月'!$C$4:$C$10000,$B305,'9月'!$J$4:$J$10000)</f>
        <v>0</v>
      </c>
      <c r="AE305" s="79">
        <f>SUMPRODUCT((借支明细表!$F$3:$F$10000=$B305)*(借支明细表!$D$3:$D$10000=AD$2)*借支明细表!$H$3:$H$10000)</f>
        <v>0</v>
      </c>
      <c r="AF305" s="80">
        <f>SUMIF('9月'!$C$4:$C$10000,$B305,'9月'!$L$4:$L$10000)</f>
        <v>0</v>
      </c>
      <c r="AG305" s="81">
        <f>SUMIF('10月'!$C$4:$C$10000,$B305,'10月'!$J$4:$J$10000)</f>
        <v>0</v>
      </c>
      <c r="AH305" s="79">
        <f>SUMPRODUCT((借支明细表!$F$3:$F$10000=$B305)*(借支明细表!$D$3:$D$10000=AG$2)*借支明细表!$H$3:$H$10000)</f>
        <v>0</v>
      </c>
      <c r="AI305" s="80">
        <f>SUMIF('10月'!$C$4:$C$10000,$B305,'10月'!$L$4:$L$10000)</f>
        <v>0</v>
      </c>
      <c r="AJ305" s="81">
        <f>SUMIF('11月'!$C$4:$C$10000,$B305,'11月'!$J$4:$J$10000)</f>
        <v>0</v>
      </c>
      <c r="AK305" s="79">
        <f>SUMPRODUCT((借支明细表!$F$3:$F$10000=$B305)*(借支明细表!$D$3:$D$10000=AJ$2)*借支明细表!$H$3:$H$10000)</f>
        <v>0</v>
      </c>
      <c r="AL305" s="80">
        <f>SUMIF('11月'!$C$4:$C$10000,$B305,'11月'!$L$4:$L$10000)</f>
        <v>0</v>
      </c>
      <c r="AM305" s="81">
        <f>SUMIF('12月'!$C$4:$C$10000,$B305,'12月'!$J$4:$J$10000)</f>
        <v>0</v>
      </c>
      <c r="AN305" s="79">
        <f>SUMPRODUCT((借支明细表!$F$3:$F$10000=$B305)*(借支明细表!$D$3:$D$10000=AM$2)*借支明细表!$H$3:$H$10000)</f>
        <v>0</v>
      </c>
      <c r="AO305" s="80">
        <f>SUMIF('12月'!$C$4:$C$10000,$B305,'12月'!$L$4:$L$10000)</f>
        <v>0</v>
      </c>
    </row>
    <row r="306" customHeight="1" spans="1:41">
      <c r="A306" s="37"/>
      <c r="B306" s="76" t="str">
        <f>IF(员工信息表!B305="","",员工信息表!B305)</f>
        <v/>
      </c>
      <c r="C306" s="77">
        <f t="shared" si="15"/>
        <v>0</v>
      </c>
      <c r="D306" s="77">
        <f t="shared" si="16"/>
        <v>0</v>
      </c>
      <c r="E306" s="77">
        <f t="shared" si="17"/>
        <v>0</v>
      </c>
      <c r="F306" s="81">
        <f>SUMIF('1月'!$C$4:$C$10000,$B306,'1月'!$J$4:$J$10000)</f>
        <v>0</v>
      </c>
      <c r="G306" s="79">
        <f>SUMPRODUCT((借支明细表!$F$3:$F$10000=$B306)*(借支明细表!$D$3:$D$10000=F$2)*借支明细表!$H$3:$H$10000)</f>
        <v>0</v>
      </c>
      <c r="H306" s="80">
        <f>SUMIF('1月'!$C$4:$C$10000,$B306,'1月'!$L$4:$L$10000)</f>
        <v>0</v>
      </c>
      <c r="I306" s="81">
        <f>SUMIF('2月'!$C$4:$C$10000,$B306,'2月'!$J$4:$J$10000)</f>
        <v>0</v>
      </c>
      <c r="J306" s="79">
        <f>SUMPRODUCT((借支明细表!$F$3:$F$10000=$B306)*(借支明细表!$D$3:$D$10000=I$2)*借支明细表!$H$3:$H$10000)</f>
        <v>0</v>
      </c>
      <c r="K306" s="80">
        <f>SUMIF('2月'!$C$4:$C$10000,$B306,'2月'!$L$4:$L$10000)</f>
        <v>0</v>
      </c>
      <c r="L306" s="81">
        <f>SUMIF('3月'!$C$4:$C$10000,$B306,'3月'!$J$4:$J$10000)</f>
        <v>0</v>
      </c>
      <c r="M306" s="79">
        <f>SUMPRODUCT((借支明细表!$F$3:$F$10000=$B306)*(借支明细表!$D$3:$D$10000=L$2)*借支明细表!$H$3:$H$10000)</f>
        <v>0</v>
      </c>
      <c r="N306" s="80">
        <f>SUMIF('3月'!$C$4:$C$10000,$B306,'3月'!$L$4:$L$10000)</f>
        <v>0</v>
      </c>
      <c r="O306" s="81">
        <f>SUMIF('4月'!$C$4:$C$10000,$B306,'4月'!$J$4:$J$10000)</f>
        <v>0</v>
      </c>
      <c r="P306" s="79">
        <f>SUMPRODUCT((借支明细表!$F$3:$F$10000=$B306)*(借支明细表!$D$3:$D$10000=O$2)*借支明细表!$H$3:$H$10000)</f>
        <v>0</v>
      </c>
      <c r="Q306" s="80">
        <f>SUMIF('4月'!$C$4:$C$10000,$B306,'4月'!$L$4:$L$10000)</f>
        <v>0</v>
      </c>
      <c r="R306" s="81">
        <f>SUMIF('5月'!$C$4:$C$10000,$B306,'5月'!$J$4:$J$10000)</f>
        <v>0</v>
      </c>
      <c r="S306" s="79">
        <f>SUMPRODUCT((借支明细表!$F$3:$F$10000=$B306)*(借支明细表!$D$3:$D$10000=R$2)*借支明细表!$H$3:$H$10000)</f>
        <v>0</v>
      </c>
      <c r="T306" s="80">
        <f>SUMIF('5月'!$C$4:$C$10000,$B306,'5月'!$L$4:$L$10000)</f>
        <v>0</v>
      </c>
      <c r="U306" s="81">
        <f>SUMIF('6月'!$C$4:$C$10000,$B306,'6月'!$J$4:$J$10000)</f>
        <v>0</v>
      </c>
      <c r="V306" s="79">
        <f>SUMPRODUCT((借支明细表!$F$3:$F$10000=$B306)*(借支明细表!$D$3:$D$10000=U$2)*借支明细表!$H$3:$H$10000)</f>
        <v>0</v>
      </c>
      <c r="W306" s="80">
        <f>SUMIF('6月'!$C$4:$C$10000,$B306,'6月'!$L$4:$L$10000)</f>
        <v>0</v>
      </c>
      <c r="X306" s="81">
        <f>SUMIF('7月'!$C$4:$C$10000,$B306,'7月'!$J$4:$J$10000)</f>
        <v>0</v>
      </c>
      <c r="Y306" s="79">
        <f>SUMPRODUCT((借支明细表!$F$3:$F$10000=$B306)*(借支明细表!$D$3:$D$10000=X$2)*借支明细表!$H$3:$H$10000)</f>
        <v>0</v>
      </c>
      <c r="Z306" s="80">
        <f>SUMIF('7月'!$C$4:$C$10000,$B306,'7月'!$L$4:$L$10000)</f>
        <v>0</v>
      </c>
      <c r="AA306" s="81">
        <f>SUMIF('8月'!$C$4:$C$10000,$B306,'8月'!$J$4:$J$10000)</f>
        <v>0</v>
      </c>
      <c r="AB306" s="79">
        <f>SUMPRODUCT((借支明细表!$F$3:$F$10000=$B306)*(借支明细表!$D$3:$D$10000=AA$2)*借支明细表!$H$3:$H$10000)</f>
        <v>0</v>
      </c>
      <c r="AC306" s="80">
        <f>SUMIF('8月'!$C$4:$C$10000,$B306,'8月'!$L$4:$L$10000)</f>
        <v>0</v>
      </c>
      <c r="AD306" s="81">
        <f>SUMIF('9月'!$C$4:$C$10000,$B306,'9月'!$J$4:$J$10000)</f>
        <v>0</v>
      </c>
      <c r="AE306" s="79">
        <f>SUMPRODUCT((借支明细表!$F$3:$F$10000=$B306)*(借支明细表!$D$3:$D$10000=AD$2)*借支明细表!$H$3:$H$10000)</f>
        <v>0</v>
      </c>
      <c r="AF306" s="80">
        <f>SUMIF('9月'!$C$4:$C$10000,$B306,'9月'!$L$4:$L$10000)</f>
        <v>0</v>
      </c>
      <c r="AG306" s="81">
        <f>SUMIF('10月'!$C$4:$C$10000,$B306,'10月'!$J$4:$J$10000)</f>
        <v>0</v>
      </c>
      <c r="AH306" s="79">
        <f>SUMPRODUCT((借支明细表!$F$3:$F$10000=$B306)*(借支明细表!$D$3:$D$10000=AG$2)*借支明细表!$H$3:$H$10000)</f>
        <v>0</v>
      </c>
      <c r="AI306" s="80">
        <f>SUMIF('10月'!$C$4:$C$10000,$B306,'10月'!$L$4:$L$10000)</f>
        <v>0</v>
      </c>
      <c r="AJ306" s="81">
        <f>SUMIF('11月'!$C$4:$C$10000,$B306,'11月'!$J$4:$J$10000)</f>
        <v>0</v>
      </c>
      <c r="AK306" s="79">
        <f>SUMPRODUCT((借支明细表!$F$3:$F$10000=$B306)*(借支明细表!$D$3:$D$10000=AJ$2)*借支明细表!$H$3:$H$10000)</f>
        <v>0</v>
      </c>
      <c r="AL306" s="80">
        <f>SUMIF('11月'!$C$4:$C$10000,$B306,'11月'!$L$4:$L$10000)</f>
        <v>0</v>
      </c>
      <c r="AM306" s="81">
        <f>SUMIF('12月'!$C$4:$C$10000,$B306,'12月'!$J$4:$J$10000)</f>
        <v>0</v>
      </c>
      <c r="AN306" s="79">
        <f>SUMPRODUCT((借支明细表!$F$3:$F$10000=$B306)*(借支明细表!$D$3:$D$10000=AM$2)*借支明细表!$H$3:$H$10000)</f>
        <v>0</v>
      </c>
      <c r="AO306" s="80">
        <f>SUMIF('12月'!$C$4:$C$10000,$B306,'12月'!$L$4:$L$10000)</f>
        <v>0</v>
      </c>
    </row>
    <row r="307" customHeight="1" spans="1:41">
      <c r="A307" s="37"/>
      <c r="B307" s="76" t="str">
        <f>IF(员工信息表!B306="","",员工信息表!B306)</f>
        <v/>
      </c>
      <c r="C307" s="77">
        <f t="shared" si="15"/>
        <v>0</v>
      </c>
      <c r="D307" s="77">
        <f t="shared" si="16"/>
        <v>0</v>
      </c>
      <c r="E307" s="77">
        <f t="shared" si="17"/>
        <v>0</v>
      </c>
      <c r="F307" s="81">
        <f>SUMIF('1月'!$C$4:$C$10000,$B307,'1月'!$J$4:$J$10000)</f>
        <v>0</v>
      </c>
      <c r="G307" s="79">
        <f>SUMPRODUCT((借支明细表!$F$3:$F$10000=$B307)*(借支明细表!$D$3:$D$10000=F$2)*借支明细表!$H$3:$H$10000)</f>
        <v>0</v>
      </c>
      <c r="H307" s="80">
        <f>SUMIF('1月'!$C$4:$C$10000,$B307,'1月'!$L$4:$L$10000)</f>
        <v>0</v>
      </c>
      <c r="I307" s="81">
        <f>SUMIF('2月'!$C$4:$C$10000,$B307,'2月'!$J$4:$J$10000)</f>
        <v>0</v>
      </c>
      <c r="J307" s="79">
        <f>SUMPRODUCT((借支明细表!$F$3:$F$10000=$B307)*(借支明细表!$D$3:$D$10000=I$2)*借支明细表!$H$3:$H$10000)</f>
        <v>0</v>
      </c>
      <c r="K307" s="80">
        <f>SUMIF('2月'!$C$4:$C$10000,$B307,'2月'!$L$4:$L$10000)</f>
        <v>0</v>
      </c>
      <c r="L307" s="81">
        <f>SUMIF('3月'!$C$4:$C$10000,$B307,'3月'!$J$4:$J$10000)</f>
        <v>0</v>
      </c>
      <c r="M307" s="79">
        <f>SUMPRODUCT((借支明细表!$F$3:$F$10000=$B307)*(借支明细表!$D$3:$D$10000=L$2)*借支明细表!$H$3:$H$10000)</f>
        <v>0</v>
      </c>
      <c r="N307" s="80">
        <f>SUMIF('3月'!$C$4:$C$10000,$B307,'3月'!$L$4:$L$10000)</f>
        <v>0</v>
      </c>
      <c r="O307" s="81">
        <f>SUMIF('4月'!$C$4:$C$10000,$B307,'4月'!$J$4:$J$10000)</f>
        <v>0</v>
      </c>
      <c r="P307" s="79">
        <f>SUMPRODUCT((借支明细表!$F$3:$F$10000=$B307)*(借支明细表!$D$3:$D$10000=O$2)*借支明细表!$H$3:$H$10000)</f>
        <v>0</v>
      </c>
      <c r="Q307" s="80">
        <f>SUMIF('4月'!$C$4:$C$10000,$B307,'4月'!$L$4:$L$10000)</f>
        <v>0</v>
      </c>
      <c r="R307" s="81">
        <f>SUMIF('5月'!$C$4:$C$10000,$B307,'5月'!$J$4:$J$10000)</f>
        <v>0</v>
      </c>
      <c r="S307" s="79">
        <f>SUMPRODUCT((借支明细表!$F$3:$F$10000=$B307)*(借支明细表!$D$3:$D$10000=R$2)*借支明细表!$H$3:$H$10000)</f>
        <v>0</v>
      </c>
      <c r="T307" s="80">
        <f>SUMIF('5月'!$C$4:$C$10000,$B307,'5月'!$L$4:$L$10000)</f>
        <v>0</v>
      </c>
      <c r="U307" s="81">
        <f>SUMIF('6月'!$C$4:$C$10000,$B307,'6月'!$J$4:$J$10000)</f>
        <v>0</v>
      </c>
      <c r="V307" s="79">
        <f>SUMPRODUCT((借支明细表!$F$3:$F$10000=$B307)*(借支明细表!$D$3:$D$10000=U$2)*借支明细表!$H$3:$H$10000)</f>
        <v>0</v>
      </c>
      <c r="W307" s="80">
        <f>SUMIF('6月'!$C$4:$C$10000,$B307,'6月'!$L$4:$L$10000)</f>
        <v>0</v>
      </c>
      <c r="X307" s="81">
        <f>SUMIF('7月'!$C$4:$C$10000,$B307,'7月'!$J$4:$J$10000)</f>
        <v>0</v>
      </c>
      <c r="Y307" s="79">
        <f>SUMPRODUCT((借支明细表!$F$3:$F$10000=$B307)*(借支明细表!$D$3:$D$10000=X$2)*借支明细表!$H$3:$H$10000)</f>
        <v>0</v>
      </c>
      <c r="Z307" s="80">
        <f>SUMIF('7月'!$C$4:$C$10000,$B307,'7月'!$L$4:$L$10000)</f>
        <v>0</v>
      </c>
      <c r="AA307" s="81">
        <f>SUMIF('8月'!$C$4:$C$10000,$B307,'8月'!$J$4:$J$10000)</f>
        <v>0</v>
      </c>
      <c r="AB307" s="79">
        <f>SUMPRODUCT((借支明细表!$F$3:$F$10000=$B307)*(借支明细表!$D$3:$D$10000=AA$2)*借支明细表!$H$3:$H$10000)</f>
        <v>0</v>
      </c>
      <c r="AC307" s="80">
        <f>SUMIF('8月'!$C$4:$C$10000,$B307,'8月'!$L$4:$L$10000)</f>
        <v>0</v>
      </c>
      <c r="AD307" s="81">
        <f>SUMIF('9月'!$C$4:$C$10000,$B307,'9月'!$J$4:$J$10000)</f>
        <v>0</v>
      </c>
      <c r="AE307" s="79">
        <f>SUMPRODUCT((借支明细表!$F$3:$F$10000=$B307)*(借支明细表!$D$3:$D$10000=AD$2)*借支明细表!$H$3:$H$10000)</f>
        <v>0</v>
      </c>
      <c r="AF307" s="80">
        <f>SUMIF('9月'!$C$4:$C$10000,$B307,'9月'!$L$4:$L$10000)</f>
        <v>0</v>
      </c>
      <c r="AG307" s="81">
        <f>SUMIF('10月'!$C$4:$C$10000,$B307,'10月'!$J$4:$J$10000)</f>
        <v>0</v>
      </c>
      <c r="AH307" s="79">
        <f>SUMPRODUCT((借支明细表!$F$3:$F$10000=$B307)*(借支明细表!$D$3:$D$10000=AG$2)*借支明细表!$H$3:$H$10000)</f>
        <v>0</v>
      </c>
      <c r="AI307" s="80">
        <f>SUMIF('10月'!$C$4:$C$10000,$B307,'10月'!$L$4:$L$10000)</f>
        <v>0</v>
      </c>
      <c r="AJ307" s="81">
        <f>SUMIF('11月'!$C$4:$C$10000,$B307,'11月'!$J$4:$J$10000)</f>
        <v>0</v>
      </c>
      <c r="AK307" s="79">
        <f>SUMPRODUCT((借支明细表!$F$3:$F$10000=$B307)*(借支明细表!$D$3:$D$10000=AJ$2)*借支明细表!$H$3:$H$10000)</f>
        <v>0</v>
      </c>
      <c r="AL307" s="80">
        <f>SUMIF('11月'!$C$4:$C$10000,$B307,'11月'!$L$4:$L$10000)</f>
        <v>0</v>
      </c>
      <c r="AM307" s="81">
        <f>SUMIF('12月'!$C$4:$C$10000,$B307,'12月'!$J$4:$J$10000)</f>
        <v>0</v>
      </c>
      <c r="AN307" s="79">
        <f>SUMPRODUCT((借支明细表!$F$3:$F$10000=$B307)*(借支明细表!$D$3:$D$10000=AM$2)*借支明细表!$H$3:$H$10000)</f>
        <v>0</v>
      </c>
      <c r="AO307" s="80">
        <f>SUMIF('12月'!$C$4:$C$10000,$B307,'12月'!$L$4:$L$10000)</f>
        <v>0</v>
      </c>
    </row>
    <row r="308" customHeight="1" spans="1:41">
      <c r="A308" s="37"/>
      <c r="B308" s="76" t="str">
        <f>IF(员工信息表!B307="","",员工信息表!B307)</f>
        <v/>
      </c>
      <c r="C308" s="77">
        <f t="shared" si="15"/>
        <v>0</v>
      </c>
      <c r="D308" s="77">
        <f t="shared" si="16"/>
        <v>0</v>
      </c>
      <c r="E308" s="77">
        <f t="shared" si="17"/>
        <v>0</v>
      </c>
      <c r="F308" s="81">
        <f>SUMIF('1月'!$C$4:$C$10000,$B308,'1月'!$J$4:$J$10000)</f>
        <v>0</v>
      </c>
      <c r="G308" s="79">
        <f>SUMPRODUCT((借支明细表!$F$3:$F$10000=$B308)*(借支明细表!$D$3:$D$10000=F$2)*借支明细表!$H$3:$H$10000)</f>
        <v>0</v>
      </c>
      <c r="H308" s="80">
        <f>SUMIF('1月'!$C$4:$C$10000,$B308,'1月'!$L$4:$L$10000)</f>
        <v>0</v>
      </c>
      <c r="I308" s="81">
        <f>SUMIF('2月'!$C$4:$C$10000,$B308,'2月'!$J$4:$J$10000)</f>
        <v>0</v>
      </c>
      <c r="J308" s="79">
        <f>SUMPRODUCT((借支明细表!$F$3:$F$10000=$B308)*(借支明细表!$D$3:$D$10000=I$2)*借支明细表!$H$3:$H$10000)</f>
        <v>0</v>
      </c>
      <c r="K308" s="80">
        <f>SUMIF('2月'!$C$4:$C$10000,$B308,'2月'!$L$4:$L$10000)</f>
        <v>0</v>
      </c>
      <c r="L308" s="81">
        <f>SUMIF('3月'!$C$4:$C$10000,$B308,'3月'!$J$4:$J$10000)</f>
        <v>0</v>
      </c>
      <c r="M308" s="79">
        <f>SUMPRODUCT((借支明细表!$F$3:$F$10000=$B308)*(借支明细表!$D$3:$D$10000=L$2)*借支明细表!$H$3:$H$10000)</f>
        <v>0</v>
      </c>
      <c r="N308" s="80">
        <f>SUMIF('3月'!$C$4:$C$10000,$B308,'3月'!$L$4:$L$10000)</f>
        <v>0</v>
      </c>
      <c r="O308" s="81">
        <f>SUMIF('4月'!$C$4:$C$10000,$B308,'4月'!$J$4:$J$10000)</f>
        <v>0</v>
      </c>
      <c r="P308" s="79">
        <f>SUMPRODUCT((借支明细表!$F$3:$F$10000=$B308)*(借支明细表!$D$3:$D$10000=O$2)*借支明细表!$H$3:$H$10000)</f>
        <v>0</v>
      </c>
      <c r="Q308" s="80">
        <f>SUMIF('4月'!$C$4:$C$10000,$B308,'4月'!$L$4:$L$10000)</f>
        <v>0</v>
      </c>
      <c r="R308" s="81">
        <f>SUMIF('5月'!$C$4:$C$10000,$B308,'5月'!$J$4:$J$10000)</f>
        <v>0</v>
      </c>
      <c r="S308" s="79">
        <f>SUMPRODUCT((借支明细表!$F$3:$F$10000=$B308)*(借支明细表!$D$3:$D$10000=R$2)*借支明细表!$H$3:$H$10000)</f>
        <v>0</v>
      </c>
      <c r="T308" s="80">
        <f>SUMIF('5月'!$C$4:$C$10000,$B308,'5月'!$L$4:$L$10000)</f>
        <v>0</v>
      </c>
      <c r="U308" s="81">
        <f>SUMIF('6月'!$C$4:$C$10000,$B308,'6月'!$J$4:$J$10000)</f>
        <v>0</v>
      </c>
      <c r="V308" s="79">
        <f>SUMPRODUCT((借支明细表!$F$3:$F$10000=$B308)*(借支明细表!$D$3:$D$10000=U$2)*借支明细表!$H$3:$H$10000)</f>
        <v>0</v>
      </c>
      <c r="W308" s="80">
        <f>SUMIF('6月'!$C$4:$C$10000,$B308,'6月'!$L$4:$L$10000)</f>
        <v>0</v>
      </c>
      <c r="X308" s="81">
        <f>SUMIF('7月'!$C$4:$C$10000,$B308,'7月'!$J$4:$J$10000)</f>
        <v>0</v>
      </c>
      <c r="Y308" s="79">
        <f>SUMPRODUCT((借支明细表!$F$3:$F$10000=$B308)*(借支明细表!$D$3:$D$10000=X$2)*借支明细表!$H$3:$H$10000)</f>
        <v>0</v>
      </c>
      <c r="Z308" s="80">
        <f>SUMIF('7月'!$C$4:$C$10000,$B308,'7月'!$L$4:$L$10000)</f>
        <v>0</v>
      </c>
      <c r="AA308" s="81">
        <f>SUMIF('8月'!$C$4:$C$10000,$B308,'8月'!$J$4:$J$10000)</f>
        <v>0</v>
      </c>
      <c r="AB308" s="79">
        <f>SUMPRODUCT((借支明细表!$F$3:$F$10000=$B308)*(借支明细表!$D$3:$D$10000=AA$2)*借支明细表!$H$3:$H$10000)</f>
        <v>0</v>
      </c>
      <c r="AC308" s="80">
        <f>SUMIF('8月'!$C$4:$C$10000,$B308,'8月'!$L$4:$L$10000)</f>
        <v>0</v>
      </c>
      <c r="AD308" s="81">
        <f>SUMIF('9月'!$C$4:$C$10000,$B308,'9月'!$J$4:$J$10000)</f>
        <v>0</v>
      </c>
      <c r="AE308" s="79">
        <f>SUMPRODUCT((借支明细表!$F$3:$F$10000=$B308)*(借支明细表!$D$3:$D$10000=AD$2)*借支明细表!$H$3:$H$10000)</f>
        <v>0</v>
      </c>
      <c r="AF308" s="80">
        <f>SUMIF('9月'!$C$4:$C$10000,$B308,'9月'!$L$4:$L$10000)</f>
        <v>0</v>
      </c>
      <c r="AG308" s="81">
        <f>SUMIF('10月'!$C$4:$C$10000,$B308,'10月'!$J$4:$J$10000)</f>
        <v>0</v>
      </c>
      <c r="AH308" s="79">
        <f>SUMPRODUCT((借支明细表!$F$3:$F$10000=$B308)*(借支明细表!$D$3:$D$10000=AG$2)*借支明细表!$H$3:$H$10000)</f>
        <v>0</v>
      </c>
      <c r="AI308" s="80">
        <f>SUMIF('10月'!$C$4:$C$10000,$B308,'10月'!$L$4:$L$10000)</f>
        <v>0</v>
      </c>
      <c r="AJ308" s="81">
        <f>SUMIF('11月'!$C$4:$C$10000,$B308,'11月'!$J$4:$J$10000)</f>
        <v>0</v>
      </c>
      <c r="AK308" s="79">
        <f>SUMPRODUCT((借支明细表!$F$3:$F$10000=$B308)*(借支明细表!$D$3:$D$10000=AJ$2)*借支明细表!$H$3:$H$10000)</f>
        <v>0</v>
      </c>
      <c r="AL308" s="80">
        <f>SUMIF('11月'!$C$4:$C$10000,$B308,'11月'!$L$4:$L$10000)</f>
        <v>0</v>
      </c>
      <c r="AM308" s="81">
        <f>SUMIF('12月'!$C$4:$C$10000,$B308,'12月'!$J$4:$J$10000)</f>
        <v>0</v>
      </c>
      <c r="AN308" s="79">
        <f>SUMPRODUCT((借支明细表!$F$3:$F$10000=$B308)*(借支明细表!$D$3:$D$10000=AM$2)*借支明细表!$H$3:$H$10000)</f>
        <v>0</v>
      </c>
      <c r="AO308" s="80">
        <f>SUMIF('12月'!$C$4:$C$10000,$B308,'12月'!$L$4:$L$10000)</f>
        <v>0</v>
      </c>
    </row>
    <row r="309" customHeight="1" spans="1:41">
      <c r="A309" s="37"/>
      <c r="B309" s="76" t="str">
        <f>IF(员工信息表!B308="","",员工信息表!B308)</f>
        <v/>
      </c>
      <c r="C309" s="77">
        <f t="shared" si="15"/>
        <v>0</v>
      </c>
      <c r="D309" s="77">
        <f t="shared" si="16"/>
        <v>0</v>
      </c>
      <c r="E309" s="77">
        <f t="shared" si="17"/>
        <v>0</v>
      </c>
      <c r="F309" s="81">
        <f>SUMIF('1月'!$C$4:$C$10000,$B309,'1月'!$J$4:$J$10000)</f>
        <v>0</v>
      </c>
      <c r="G309" s="79">
        <f>SUMPRODUCT((借支明细表!$F$3:$F$10000=$B309)*(借支明细表!$D$3:$D$10000=F$2)*借支明细表!$H$3:$H$10000)</f>
        <v>0</v>
      </c>
      <c r="H309" s="80">
        <f>SUMIF('1月'!$C$4:$C$10000,$B309,'1月'!$L$4:$L$10000)</f>
        <v>0</v>
      </c>
      <c r="I309" s="81">
        <f>SUMIF('2月'!$C$4:$C$10000,$B309,'2月'!$J$4:$J$10000)</f>
        <v>0</v>
      </c>
      <c r="J309" s="79">
        <f>SUMPRODUCT((借支明细表!$F$3:$F$10000=$B309)*(借支明细表!$D$3:$D$10000=I$2)*借支明细表!$H$3:$H$10000)</f>
        <v>0</v>
      </c>
      <c r="K309" s="80">
        <f>SUMIF('2月'!$C$4:$C$10000,$B309,'2月'!$L$4:$L$10000)</f>
        <v>0</v>
      </c>
      <c r="L309" s="81">
        <f>SUMIF('3月'!$C$4:$C$10000,$B309,'3月'!$J$4:$J$10000)</f>
        <v>0</v>
      </c>
      <c r="M309" s="79">
        <f>SUMPRODUCT((借支明细表!$F$3:$F$10000=$B309)*(借支明细表!$D$3:$D$10000=L$2)*借支明细表!$H$3:$H$10000)</f>
        <v>0</v>
      </c>
      <c r="N309" s="80">
        <f>SUMIF('3月'!$C$4:$C$10000,$B309,'3月'!$L$4:$L$10000)</f>
        <v>0</v>
      </c>
      <c r="O309" s="81">
        <f>SUMIF('4月'!$C$4:$C$10000,$B309,'4月'!$J$4:$J$10000)</f>
        <v>0</v>
      </c>
      <c r="P309" s="79">
        <f>SUMPRODUCT((借支明细表!$F$3:$F$10000=$B309)*(借支明细表!$D$3:$D$10000=O$2)*借支明细表!$H$3:$H$10000)</f>
        <v>0</v>
      </c>
      <c r="Q309" s="80">
        <f>SUMIF('4月'!$C$4:$C$10000,$B309,'4月'!$L$4:$L$10000)</f>
        <v>0</v>
      </c>
      <c r="R309" s="81">
        <f>SUMIF('5月'!$C$4:$C$10000,$B309,'5月'!$J$4:$J$10000)</f>
        <v>0</v>
      </c>
      <c r="S309" s="79">
        <f>SUMPRODUCT((借支明细表!$F$3:$F$10000=$B309)*(借支明细表!$D$3:$D$10000=R$2)*借支明细表!$H$3:$H$10000)</f>
        <v>0</v>
      </c>
      <c r="T309" s="80">
        <f>SUMIF('5月'!$C$4:$C$10000,$B309,'5月'!$L$4:$L$10000)</f>
        <v>0</v>
      </c>
      <c r="U309" s="81">
        <f>SUMIF('6月'!$C$4:$C$10000,$B309,'6月'!$J$4:$J$10000)</f>
        <v>0</v>
      </c>
      <c r="V309" s="79">
        <f>SUMPRODUCT((借支明细表!$F$3:$F$10000=$B309)*(借支明细表!$D$3:$D$10000=U$2)*借支明细表!$H$3:$H$10000)</f>
        <v>0</v>
      </c>
      <c r="W309" s="80">
        <f>SUMIF('6月'!$C$4:$C$10000,$B309,'6月'!$L$4:$L$10000)</f>
        <v>0</v>
      </c>
      <c r="X309" s="81">
        <f>SUMIF('7月'!$C$4:$C$10000,$B309,'7月'!$J$4:$J$10000)</f>
        <v>0</v>
      </c>
      <c r="Y309" s="79">
        <f>SUMPRODUCT((借支明细表!$F$3:$F$10000=$B309)*(借支明细表!$D$3:$D$10000=X$2)*借支明细表!$H$3:$H$10000)</f>
        <v>0</v>
      </c>
      <c r="Z309" s="80">
        <f>SUMIF('7月'!$C$4:$C$10000,$B309,'7月'!$L$4:$L$10000)</f>
        <v>0</v>
      </c>
      <c r="AA309" s="81">
        <f>SUMIF('8月'!$C$4:$C$10000,$B309,'8月'!$J$4:$J$10000)</f>
        <v>0</v>
      </c>
      <c r="AB309" s="79">
        <f>SUMPRODUCT((借支明细表!$F$3:$F$10000=$B309)*(借支明细表!$D$3:$D$10000=AA$2)*借支明细表!$H$3:$H$10000)</f>
        <v>0</v>
      </c>
      <c r="AC309" s="80">
        <f>SUMIF('8月'!$C$4:$C$10000,$B309,'8月'!$L$4:$L$10000)</f>
        <v>0</v>
      </c>
      <c r="AD309" s="81">
        <f>SUMIF('9月'!$C$4:$C$10000,$B309,'9月'!$J$4:$J$10000)</f>
        <v>0</v>
      </c>
      <c r="AE309" s="79">
        <f>SUMPRODUCT((借支明细表!$F$3:$F$10000=$B309)*(借支明细表!$D$3:$D$10000=AD$2)*借支明细表!$H$3:$H$10000)</f>
        <v>0</v>
      </c>
      <c r="AF309" s="80">
        <f>SUMIF('9月'!$C$4:$C$10000,$B309,'9月'!$L$4:$L$10000)</f>
        <v>0</v>
      </c>
      <c r="AG309" s="81">
        <f>SUMIF('10月'!$C$4:$C$10000,$B309,'10月'!$J$4:$J$10000)</f>
        <v>0</v>
      </c>
      <c r="AH309" s="79">
        <f>SUMPRODUCT((借支明细表!$F$3:$F$10000=$B309)*(借支明细表!$D$3:$D$10000=AG$2)*借支明细表!$H$3:$H$10000)</f>
        <v>0</v>
      </c>
      <c r="AI309" s="80">
        <f>SUMIF('10月'!$C$4:$C$10000,$B309,'10月'!$L$4:$L$10000)</f>
        <v>0</v>
      </c>
      <c r="AJ309" s="81">
        <f>SUMIF('11月'!$C$4:$C$10000,$B309,'11月'!$J$4:$J$10000)</f>
        <v>0</v>
      </c>
      <c r="AK309" s="79">
        <f>SUMPRODUCT((借支明细表!$F$3:$F$10000=$B309)*(借支明细表!$D$3:$D$10000=AJ$2)*借支明细表!$H$3:$H$10000)</f>
        <v>0</v>
      </c>
      <c r="AL309" s="80">
        <f>SUMIF('11月'!$C$4:$C$10000,$B309,'11月'!$L$4:$L$10000)</f>
        <v>0</v>
      </c>
      <c r="AM309" s="81">
        <f>SUMIF('12月'!$C$4:$C$10000,$B309,'12月'!$J$4:$J$10000)</f>
        <v>0</v>
      </c>
      <c r="AN309" s="79">
        <f>SUMPRODUCT((借支明细表!$F$3:$F$10000=$B309)*(借支明细表!$D$3:$D$10000=AM$2)*借支明细表!$H$3:$H$10000)</f>
        <v>0</v>
      </c>
      <c r="AO309" s="80">
        <f>SUMIF('12月'!$C$4:$C$10000,$B309,'12月'!$L$4:$L$10000)</f>
        <v>0</v>
      </c>
    </row>
    <row r="310" customHeight="1" spans="1:41">
      <c r="A310" s="37"/>
      <c r="B310" s="76" t="str">
        <f>IF(员工信息表!B309="","",员工信息表!B309)</f>
        <v/>
      </c>
      <c r="C310" s="77">
        <f t="shared" si="15"/>
        <v>0</v>
      </c>
      <c r="D310" s="77">
        <f t="shared" si="16"/>
        <v>0</v>
      </c>
      <c r="E310" s="77">
        <f t="shared" si="17"/>
        <v>0</v>
      </c>
      <c r="F310" s="81">
        <f>SUMIF('1月'!$C$4:$C$10000,$B310,'1月'!$J$4:$J$10000)</f>
        <v>0</v>
      </c>
      <c r="G310" s="79">
        <f>SUMPRODUCT((借支明细表!$F$3:$F$10000=$B310)*(借支明细表!$D$3:$D$10000=F$2)*借支明细表!$H$3:$H$10000)</f>
        <v>0</v>
      </c>
      <c r="H310" s="80">
        <f>SUMIF('1月'!$C$4:$C$10000,$B310,'1月'!$L$4:$L$10000)</f>
        <v>0</v>
      </c>
      <c r="I310" s="81">
        <f>SUMIF('2月'!$C$4:$C$10000,$B310,'2月'!$J$4:$J$10000)</f>
        <v>0</v>
      </c>
      <c r="J310" s="79">
        <f>SUMPRODUCT((借支明细表!$F$3:$F$10000=$B310)*(借支明细表!$D$3:$D$10000=I$2)*借支明细表!$H$3:$H$10000)</f>
        <v>0</v>
      </c>
      <c r="K310" s="80">
        <f>SUMIF('2月'!$C$4:$C$10000,$B310,'2月'!$L$4:$L$10000)</f>
        <v>0</v>
      </c>
      <c r="L310" s="81">
        <f>SUMIF('3月'!$C$4:$C$10000,$B310,'3月'!$J$4:$J$10000)</f>
        <v>0</v>
      </c>
      <c r="M310" s="79">
        <f>SUMPRODUCT((借支明细表!$F$3:$F$10000=$B310)*(借支明细表!$D$3:$D$10000=L$2)*借支明细表!$H$3:$H$10000)</f>
        <v>0</v>
      </c>
      <c r="N310" s="80">
        <f>SUMIF('3月'!$C$4:$C$10000,$B310,'3月'!$L$4:$L$10000)</f>
        <v>0</v>
      </c>
      <c r="O310" s="81">
        <f>SUMIF('4月'!$C$4:$C$10000,$B310,'4月'!$J$4:$J$10000)</f>
        <v>0</v>
      </c>
      <c r="P310" s="79">
        <f>SUMPRODUCT((借支明细表!$F$3:$F$10000=$B310)*(借支明细表!$D$3:$D$10000=O$2)*借支明细表!$H$3:$H$10000)</f>
        <v>0</v>
      </c>
      <c r="Q310" s="80">
        <f>SUMIF('4月'!$C$4:$C$10000,$B310,'4月'!$L$4:$L$10000)</f>
        <v>0</v>
      </c>
      <c r="R310" s="81">
        <f>SUMIF('5月'!$C$4:$C$10000,$B310,'5月'!$J$4:$J$10000)</f>
        <v>0</v>
      </c>
      <c r="S310" s="79">
        <f>SUMPRODUCT((借支明细表!$F$3:$F$10000=$B310)*(借支明细表!$D$3:$D$10000=R$2)*借支明细表!$H$3:$H$10000)</f>
        <v>0</v>
      </c>
      <c r="T310" s="80">
        <f>SUMIF('5月'!$C$4:$C$10000,$B310,'5月'!$L$4:$L$10000)</f>
        <v>0</v>
      </c>
      <c r="U310" s="81">
        <f>SUMIF('6月'!$C$4:$C$10000,$B310,'6月'!$J$4:$J$10000)</f>
        <v>0</v>
      </c>
      <c r="V310" s="79">
        <f>SUMPRODUCT((借支明细表!$F$3:$F$10000=$B310)*(借支明细表!$D$3:$D$10000=U$2)*借支明细表!$H$3:$H$10000)</f>
        <v>0</v>
      </c>
      <c r="W310" s="80">
        <f>SUMIF('6月'!$C$4:$C$10000,$B310,'6月'!$L$4:$L$10000)</f>
        <v>0</v>
      </c>
      <c r="X310" s="81">
        <f>SUMIF('7月'!$C$4:$C$10000,$B310,'7月'!$J$4:$J$10000)</f>
        <v>0</v>
      </c>
      <c r="Y310" s="79">
        <f>SUMPRODUCT((借支明细表!$F$3:$F$10000=$B310)*(借支明细表!$D$3:$D$10000=X$2)*借支明细表!$H$3:$H$10000)</f>
        <v>0</v>
      </c>
      <c r="Z310" s="80">
        <f>SUMIF('7月'!$C$4:$C$10000,$B310,'7月'!$L$4:$L$10000)</f>
        <v>0</v>
      </c>
      <c r="AA310" s="81">
        <f>SUMIF('8月'!$C$4:$C$10000,$B310,'8月'!$J$4:$J$10000)</f>
        <v>0</v>
      </c>
      <c r="AB310" s="79">
        <f>SUMPRODUCT((借支明细表!$F$3:$F$10000=$B310)*(借支明细表!$D$3:$D$10000=AA$2)*借支明细表!$H$3:$H$10000)</f>
        <v>0</v>
      </c>
      <c r="AC310" s="80">
        <f>SUMIF('8月'!$C$4:$C$10000,$B310,'8月'!$L$4:$L$10000)</f>
        <v>0</v>
      </c>
      <c r="AD310" s="81">
        <f>SUMIF('9月'!$C$4:$C$10000,$B310,'9月'!$J$4:$J$10000)</f>
        <v>0</v>
      </c>
      <c r="AE310" s="79">
        <f>SUMPRODUCT((借支明细表!$F$3:$F$10000=$B310)*(借支明细表!$D$3:$D$10000=AD$2)*借支明细表!$H$3:$H$10000)</f>
        <v>0</v>
      </c>
      <c r="AF310" s="80">
        <f>SUMIF('9月'!$C$4:$C$10000,$B310,'9月'!$L$4:$L$10000)</f>
        <v>0</v>
      </c>
      <c r="AG310" s="81">
        <f>SUMIF('10月'!$C$4:$C$10000,$B310,'10月'!$J$4:$J$10000)</f>
        <v>0</v>
      </c>
      <c r="AH310" s="79">
        <f>SUMPRODUCT((借支明细表!$F$3:$F$10000=$B310)*(借支明细表!$D$3:$D$10000=AG$2)*借支明细表!$H$3:$H$10000)</f>
        <v>0</v>
      </c>
      <c r="AI310" s="80">
        <f>SUMIF('10月'!$C$4:$C$10000,$B310,'10月'!$L$4:$L$10000)</f>
        <v>0</v>
      </c>
      <c r="AJ310" s="81">
        <f>SUMIF('11月'!$C$4:$C$10000,$B310,'11月'!$J$4:$J$10000)</f>
        <v>0</v>
      </c>
      <c r="AK310" s="79">
        <f>SUMPRODUCT((借支明细表!$F$3:$F$10000=$B310)*(借支明细表!$D$3:$D$10000=AJ$2)*借支明细表!$H$3:$H$10000)</f>
        <v>0</v>
      </c>
      <c r="AL310" s="80">
        <f>SUMIF('11月'!$C$4:$C$10000,$B310,'11月'!$L$4:$L$10000)</f>
        <v>0</v>
      </c>
      <c r="AM310" s="81">
        <f>SUMIF('12月'!$C$4:$C$10000,$B310,'12月'!$J$4:$J$10000)</f>
        <v>0</v>
      </c>
      <c r="AN310" s="79">
        <f>SUMPRODUCT((借支明细表!$F$3:$F$10000=$B310)*(借支明细表!$D$3:$D$10000=AM$2)*借支明细表!$H$3:$H$10000)</f>
        <v>0</v>
      </c>
      <c r="AO310" s="80">
        <f>SUMIF('12月'!$C$4:$C$10000,$B310,'12月'!$L$4:$L$10000)</f>
        <v>0</v>
      </c>
    </row>
    <row r="311" customHeight="1" spans="1:41">
      <c r="A311" s="37"/>
      <c r="B311" s="76" t="str">
        <f>IF(员工信息表!B310="","",员工信息表!B310)</f>
        <v/>
      </c>
      <c r="C311" s="77">
        <f t="shared" si="15"/>
        <v>0</v>
      </c>
      <c r="D311" s="77">
        <f t="shared" si="16"/>
        <v>0</v>
      </c>
      <c r="E311" s="77">
        <f t="shared" si="17"/>
        <v>0</v>
      </c>
      <c r="F311" s="81">
        <f>SUMIF('1月'!$C$4:$C$10000,$B311,'1月'!$J$4:$J$10000)</f>
        <v>0</v>
      </c>
      <c r="G311" s="79">
        <f>SUMPRODUCT((借支明细表!$F$3:$F$10000=$B311)*(借支明细表!$D$3:$D$10000=F$2)*借支明细表!$H$3:$H$10000)</f>
        <v>0</v>
      </c>
      <c r="H311" s="80">
        <f>SUMIF('1月'!$C$4:$C$10000,$B311,'1月'!$L$4:$L$10000)</f>
        <v>0</v>
      </c>
      <c r="I311" s="81">
        <f>SUMIF('2月'!$C$4:$C$10000,$B311,'2月'!$J$4:$J$10000)</f>
        <v>0</v>
      </c>
      <c r="J311" s="79">
        <f>SUMPRODUCT((借支明细表!$F$3:$F$10000=$B311)*(借支明细表!$D$3:$D$10000=I$2)*借支明细表!$H$3:$H$10000)</f>
        <v>0</v>
      </c>
      <c r="K311" s="80">
        <f>SUMIF('2月'!$C$4:$C$10000,$B311,'2月'!$L$4:$L$10000)</f>
        <v>0</v>
      </c>
      <c r="L311" s="81">
        <f>SUMIF('3月'!$C$4:$C$10000,$B311,'3月'!$J$4:$J$10000)</f>
        <v>0</v>
      </c>
      <c r="M311" s="79">
        <f>SUMPRODUCT((借支明细表!$F$3:$F$10000=$B311)*(借支明细表!$D$3:$D$10000=L$2)*借支明细表!$H$3:$H$10000)</f>
        <v>0</v>
      </c>
      <c r="N311" s="80">
        <f>SUMIF('3月'!$C$4:$C$10000,$B311,'3月'!$L$4:$L$10000)</f>
        <v>0</v>
      </c>
      <c r="O311" s="81">
        <f>SUMIF('4月'!$C$4:$C$10000,$B311,'4月'!$J$4:$J$10000)</f>
        <v>0</v>
      </c>
      <c r="P311" s="79">
        <f>SUMPRODUCT((借支明细表!$F$3:$F$10000=$B311)*(借支明细表!$D$3:$D$10000=O$2)*借支明细表!$H$3:$H$10000)</f>
        <v>0</v>
      </c>
      <c r="Q311" s="80">
        <f>SUMIF('4月'!$C$4:$C$10000,$B311,'4月'!$L$4:$L$10000)</f>
        <v>0</v>
      </c>
      <c r="R311" s="81">
        <f>SUMIF('5月'!$C$4:$C$10000,$B311,'5月'!$J$4:$J$10000)</f>
        <v>0</v>
      </c>
      <c r="S311" s="79">
        <f>SUMPRODUCT((借支明细表!$F$3:$F$10000=$B311)*(借支明细表!$D$3:$D$10000=R$2)*借支明细表!$H$3:$H$10000)</f>
        <v>0</v>
      </c>
      <c r="T311" s="80">
        <f>SUMIF('5月'!$C$4:$C$10000,$B311,'5月'!$L$4:$L$10000)</f>
        <v>0</v>
      </c>
      <c r="U311" s="81">
        <f>SUMIF('6月'!$C$4:$C$10000,$B311,'6月'!$J$4:$J$10000)</f>
        <v>0</v>
      </c>
      <c r="V311" s="79">
        <f>SUMPRODUCT((借支明细表!$F$3:$F$10000=$B311)*(借支明细表!$D$3:$D$10000=U$2)*借支明细表!$H$3:$H$10000)</f>
        <v>0</v>
      </c>
      <c r="W311" s="80">
        <f>SUMIF('6月'!$C$4:$C$10000,$B311,'6月'!$L$4:$L$10000)</f>
        <v>0</v>
      </c>
      <c r="X311" s="81">
        <f>SUMIF('7月'!$C$4:$C$10000,$B311,'7月'!$J$4:$J$10000)</f>
        <v>0</v>
      </c>
      <c r="Y311" s="79">
        <f>SUMPRODUCT((借支明细表!$F$3:$F$10000=$B311)*(借支明细表!$D$3:$D$10000=X$2)*借支明细表!$H$3:$H$10000)</f>
        <v>0</v>
      </c>
      <c r="Z311" s="80">
        <f>SUMIF('7月'!$C$4:$C$10000,$B311,'7月'!$L$4:$L$10000)</f>
        <v>0</v>
      </c>
      <c r="AA311" s="81">
        <f>SUMIF('8月'!$C$4:$C$10000,$B311,'8月'!$J$4:$J$10000)</f>
        <v>0</v>
      </c>
      <c r="AB311" s="79">
        <f>SUMPRODUCT((借支明细表!$F$3:$F$10000=$B311)*(借支明细表!$D$3:$D$10000=AA$2)*借支明细表!$H$3:$H$10000)</f>
        <v>0</v>
      </c>
      <c r="AC311" s="80">
        <f>SUMIF('8月'!$C$4:$C$10000,$B311,'8月'!$L$4:$L$10000)</f>
        <v>0</v>
      </c>
      <c r="AD311" s="81">
        <f>SUMIF('9月'!$C$4:$C$10000,$B311,'9月'!$J$4:$J$10000)</f>
        <v>0</v>
      </c>
      <c r="AE311" s="79">
        <f>SUMPRODUCT((借支明细表!$F$3:$F$10000=$B311)*(借支明细表!$D$3:$D$10000=AD$2)*借支明细表!$H$3:$H$10000)</f>
        <v>0</v>
      </c>
      <c r="AF311" s="80">
        <f>SUMIF('9月'!$C$4:$C$10000,$B311,'9月'!$L$4:$L$10000)</f>
        <v>0</v>
      </c>
      <c r="AG311" s="81">
        <f>SUMIF('10月'!$C$4:$C$10000,$B311,'10月'!$J$4:$J$10000)</f>
        <v>0</v>
      </c>
      <c r="AH311" s="79">
        <f>SUMPRODUCT((借支明细表!$F$3:$F$10000=$B311)*(借支明细表!$D$3:$D$10000=AG$2)*借支明细表!$H$3:$H$10000)</f>
        <v>0</v>
      </c>
      <c r="AI311" s="80">
        <f>SUMIF('10月'!$C$4:$C$10000,$B311,'10月'!$L$4:$L$10000)</f>
        <v>0</v>
      </c>
      <c r="AJ311" s="81">
        <f>SUMIF('11月'!$C$4:$C$10000,$B311,'11月'!$J$4:$J$10000)</f>
        <v>0</v>
      </c>
      <c r="AK311" s="79">
        <f>SUMPRODUCT((借支明细表!$F$3:$F$10000=$B311)*(借支明细表!$D$3:$D$10000=AJ$2)*借支明细表!$H$3:$H$10000)</f>
        <v>0</v>
      </c>
      <c r="AL311" s="80">
        <f>SUMIF('11月'!$C$4:$C$10000,$B311,'11月'!$L$4:$L$10000)</f>
        <v>0</v>
      </c>
      <c r="AM311" s="81">
        <f>SUMIF('12月'!$C$4:$C$10000,$B311,'12月'!$J$4:$J$10000)</f>
        <v>0</v>
      </c>
      <c r="AN311" s="79">
        <f>SUMPRODUCT((借支明细表!$F$3:$F$10000=$B311)*(借支明细表!$D$3:$D$10000=AM$2)*借支明细表!$H$3:$H$10000)</f>
        <v>0</v>
      </c>
      <c r="AO311" s="80">
        <f>SUMIF('12月'!$C$4:$C$10000,$B311,'12月'!$L$4:$L$10000)</f>
        <v>0</v>
      </c>
    </row>
    <row r="312" customHeight="1" spans="1:41">
      <c r="A312" s="37"/>
      <c r="B312" s="76" t="str">
        <f>IF(员工信息表!B311="","",员工信息表!B311)</f>
        <v/>
      </c>
      <c r="C312" s="77">
        <f t="shared" si="15"/>
        <v>0</v>
      </c>
      <c r="D312" s="77">
        <f t="shared" si="16"/>
        <v>0</v>
      </c>
      <c r="E312" s="77">
        <f t="shared" si="17"/>
        <v>0</v>
      </c>
      <c r="F312" s="81">
        <f>SUMIF('1月'!$C$4:$C$10000,$B312,'1月'!$J$4:$J$10000)</f>
        <v>0</v>
      </c>
      <c r="G312" s="79">
        <f>SUMPRODUCT((借支明细表!$F$3:$F$10000=$B312)*(借支明细表!$D$3:$D$10000=F$2)*借支明细表!$H$3:$H$10000)</f>
        <v>0</v>
      </c>
      <c r="H312" s="80">
        <f>SUMIF('1月'!$C$4:$C$10000,$B312,'1月'!$L$4:$L$10000)</f>
        <v>0</v>
      </c>
      <c r="I312" s="81">
        <f>SUMIF('2月'!$C$4:$C$10000,$B312,'2月'!$J$4:$J$10000)</f>
        <v>0</v>
      </c>
      <c r="J312" s="79">
        <f>SUMPRODUCT((借支明细表!$F$3:$F$10000=$B312)*(借支明细表!$D$3:$D$10000=I$2)*借支明细表!$H$3:$H$10000)</f>
        <v>0</v>
      </c>
      <c r="K312" s="80">
        <f>SUMIF('2月'!$C$4:$C$10000,$B312,'2月'!$L$4:$L$10000)</f>
        <v>0</v>
      </c>
      <c r="L312" s="81">
        <f>SUMIF('3月'!$C$4:$C$10000,$B312,'3月'!$J$4:$J$10000)</f>
        <v>0</v>
      </c>
      <c r="M312" s="79">
        <f>SUMPRODUCT((借支明细表!$F$3:$F$10000=$B312)*(借支明细表!$D$3:$D$10000=L$2)*借支明细表!$H$3:$H$10000)</f>
        <v>0</v>
      </c>
      <c r="N312" s="80">
        <f>SUMIF('3月'!$C$4:$C$10000,$B312,'3月'!$L$4:$L$10000)</f>
        <v>0</v>
      </c>
      <c r="O312" s="81">
        <f>SUMIF('4月'!$C$4:$C$10000,$B312,'4月'!$J$4:$J$10000)</f>
        <v>0</v>
      </c>
      <c r="P312" s="79">
        <f>SUMPRODUCT((借支明细表!$F$3:$F$10000=$B312)*(借支明细表!$D$3:$D$10000=O$2)*借支明细表!$H$3:$H$10000)</f>
        <v>0</v>
      </c>
      <c r="Q312" s="80">
        <f>SUMIF('4月'!$C$4:$C$10000,$B312,'4月'!$L$4:$L$10000)</f>
        <v>0</v>
      </c>
      <c r="R312" s="81">
        <f>SUMIF('5月'!$C$4:$C$10000,$B312,'5月'!$J$4:$J$10000)</f>
        <v>0</v>
      </c>
      <c r="S312" s="79">
        <f>SUMPRODUCT((借支明细表!$F$3:$F$10000=$B312)*(借支明细表!$D$3:$D$10000=R$2)*借支明细表!$H$3:$H$10000)</f>
        <v>0</v>
      </c>
      <c r="T312" s="80">
        <f>SUMIF('5月'!$C$4:$C$10000,$B312,'5月'!$L$4:$L$10000)</f>
        <v>0</v>
      </c>
      <c r="U312" s="81">
        <f>SUMIF('6月'!$C$4:$C$10000,$B312,'6月'!$J$4:$J$10000)</f>
        <v>0</v>
      </c>
      <c r="V312" s="79">
        <f>SUMPRODUCT((借支明细表!$F$3:$F$10000=$B312)*(借支明细表!$D$3:$D$10000=U$2)*借支明细表!$H$3:$H$10000)</f>
        <v>0</v>
      </c>
      <c r="W312" s="80">
        <f>SUMIF('6月'!$C$4:$C$10000,$B312,'6月'!$L$4:$L$10000)</f>
        <v>0</v>
      </c>
      <c r="X312" s="81">
        <f>SUMIF('7月'!$C$4:$C$10000,$B312,'7月'!$J$4:$J$10000)</f>
        <v>0</v>
      </c>
      <c r="Y312" s="79">
        <f>SUMPRODUCT((借支明细表!$F$3:$F$10000=$B312)*(借支明细表!$D$3:$D$10000=X$2)*借支明细表!$H$3:$H$10000)</f>
        <v>0</v>
      </c>
      <c r="Z312" s="80">
        <f>SUMIF('7月'!$C$4:$C$10000,$B312,'7月'!$L$4:$L$10000)</f>
        <v>0</v>
      </c>
      <c r="AA312" s="81">
        <f>SUMIF('8月'!$C$4:$C$10000,$B312,'8月'!$J$4:$J$10000)</f>
        <v>0</v>
      </c>
      <c r="AB312" s="79">
        <f>SUMPRODUCT((借支明细表!$F$3:$F$10000=$B312)*(借支明细表!$D$3:$D$10000=AA$2)*借支明细表!$H$3:$H$10000)</f>
        <v>0</v>
      </c>
      <c r="AC312" s="80">
        <f>SUMIF('8月'!$C$4:$C$10000,$B312,'8月'!$L$4:$L$10000)</f>
        <v>0</v>
      </c>
      <c r="AD312" s="81">
        <f>SUMIF('9月'!$C$4:$C$10000,$B312,'9月'!$J$4:$J$10000)</f>
        <v>0</v>
      </c>
      <c r="AE312" s="79">
        <f>SUMPRODUCT((借支明细表!$F$3:$F$10000=$B312)*(借支明细表!$D$3:$D$10000=AD$2)*借支明细表!$H$3:$H$10000)</f>
        <v>0</v>
      </c>
      <c r="AF312" s="80">
        <f>SUMIF('9月'!$C$4:$C$10000,$B312,'9月'!$L$4:$L$10000)</f>
        <v>0</v>
      </c>
      <c r="AG312" s="81">
        <f>SUMIF('10月'!$C$4:$C$10000,$B312,'10月'!$J$4:$J$10000)</f>
        <v>0</v>
      </c>
      <c r="AH312" s="79">
        <f>SUMPRODUCT((借支明细表!$F$3:$F$10000=$B312)*(借支明细表!$D$3:$D$10000=AG$2)*借支明细表!$H$3:$H$10000)</f>
        <v>0</v>
      </c>
      <c r="AI312" s="80">
        <f>SUMIF('10月'!$C$4:$C$10000,$B312,'10月'!$L$4:$L$10000)</f>
        <v>0</v>
      </c>
      <c r="AJ312" s="81">
        <f>SUMIF('11月'!$C$4:$C$10000,$B312,'11月'!$J$4:$J$10000)</f>
        <v>0</v>
      </c>
      <c r="AK312" s="79">
        <f>SUMPRODUCT((借支明细表!$F$3:$F$10000=$B312)*(借支明细表!$D$3:$D$10000=AJ$2)*借支明细表!$H$3:$H$10000)</f>
        <v>0</v>
      </c>
      <c r="AL312" s="80">
        <f>SUMIF('11月'!$C$4:$C$10000,$B312,'11月'!$L$4:$L$10000)</f>
        <v>0</v>
      </c>
      <c r="AM312" s="81">
        <f>SUMIF('12月'!$C$4:$C$10000,$B312,'12月'!$J$4:$J$10000)</f>
        <v>0</v>
      </c>
      <c r="AN312" s="79">
        <f>SUMPRODUCT((借支明细表!$F$3:$F$10000=$B312)*(借支明细表!$D$3:$D$10000=AM$2)*借支明细表!$H$3:$H$10000)</f>
        <v>0</v>
      </c>
      <c r="AO312" s="80">
        <f>SUMIF('12月'!$C$4:$C$10000,$B312,'12月'!$L$4:$L$10000)</f>
        <v>0</v>
      </c>
    </row>
    <row r="313" customHeight="1" spans="1:41">
      <c r="A313" s="37"/>
      <c r="B313" s="76" t="str">
        <f>IF(员工信息表!B312="","",员工信息表!B312)</f>
        <v/>
      </c>
      <c r="C313" s="77">
        <f t="shared" si="15"/>
        <v>0</v>
      </c>
      <c r="D313" s="77">
        <f t="shared" si="16"/>
        <v>0</v>
      </c>
      <c r="E313" s="77">
        <f t="shared" si="17"/>
        <v>0</v>
      </c>
      <c r="F313" s="81">
        <f>SUMIF('1月'!$C$4:$C$10000,$B313,'1月'!$J$4:$J$10000)</f>
        <v>0</v>
      </c>
      <c r="G313" s="79">
        <f>SUMPRODUCT((借支明细表!$F$3:$F$10000=$B313)*(借支明细表!$D$3:$D$10000=F$2)*借支明细表!$H$3:$H$10000)</f>
        <v>0</v>
      </c>
      <c r="H313" s="80">
        <f>SUMIF('1月'!$C$4:$C$10000,$B313,'1月'!$L$4:$L$10000)</f>
        <v>0</v>
      </c>
      <c r="I313" s="81">
        <f>SUMIF('2月'!$C$4:$C$10000,$B313,'2月'!$J$4:$J$10000)</f>
        <v>0</v>
      </c>
      <c r="J313" s="79">
        <f>SUMPRODUCT((借支明细表!$F$3:$F$10000=$B313)*(借支明细表!$D$3:$D$10000=I$2)*借支明细表!$H$3:$H$10000)</f>
        <v>0</v>
      </c>
      <c r="K313" s="80">
        <f>SUMIF('2月'!$C$4:$C$10000,$B313,'2月'!$L$4:$L$10000)</f>
        <v>0</v>
      </c>
      <c r="L313" s="81">
        <f>SUMIF('3月'!$C$4:$C$10000,$B313,'3月'!$J$4:$J$10000)</f>
        <v>0</v>
      </c>
      <c r="M313" s="79">
        <f>SUMPRODUCT((借支明细表!$F$3:$F$10000=$B313)*(借支明细表!$D$3:$D$10000=L$2)*借支明细表!$H$3:$H$10000)</f>
        <v>0</v>
      </c>
      <c r="N313" s="80">
        <f>SUMIF('3月'!$C$4:$C$10000,$B313,'3月'!$L$4:$L$10000)</f>
        <v>0</v>
      </c>
      <c r="O313" s="81">
        <f>SUMIF('4月'!$C$4:$C$10000,$B313,'4月'!$J$4:$J$10000)</f>
        <v>0</v>
      </c>
      <c r="P313" s="79">
        <f>SUMPRODUCT((借支明细表!$F$3:$F$10000=$B313)*(借支明细表!$D$3:$D$10000=O$2)*借支明细表!$H$3:$H$10000)</f>
        <v>0</v>
      </c>
      <c r="Q313" s="80">
        <f>SUMIF('4月'!$C$4:$C$10000,$B313,'4月'!$L$4:$L$10000)</f>
        <v>0</v>
      </c>
      <c r="R313" s="81">
        <f>SUMIF('5月'!$C$4:$C$10000,$B313,'5月'!$J$4:$J$10000)</f>
        <v>0</v>
      </c>
      <c r="S313" s="79">
        <f>SUMPRODUCT((借支明细表!$F$3:$F$10000=$B313)*(借支明细表!$D$3:$D$10000=R$2)*借支明细表!$H$3:$H$10000)</f>
        <v>0</v>
      </c>
      <c r="T313" s="80">
        <f>SUMIF('5月'!$C$4:$C$10000,$B313,'5月'!$L$4:$L$10000)</f>
        <v>0</v>
      </c>
      <c r="U313" s="81">
        <f>SUMIF('6月'!$C$4:$C$10000,$B313,'6月'!$J$4:$J$10000)</f>
        <v>0</v>
      </c>
      <c r="V313" s="79">
        <f>SUMPRODUCT((借支明细表!$F$3:$F$10000=$B313)*(借支明细表!$D$3:$D$10000=U$2)*借支明细表!$H$3:$H$10000)</f>
        <v>0</v>
      </c>
      <c r="W313" s="80">
        <f>SUMIF('6月'!$C$4:$C$10000,$B313,'6月'!$L$4:$L$10000)</f>
        <v>0</v>
      </c>
      <c r="X313" s="81">
        <f>SUMIF('7月'!$C$4:$C$10000,$B313,'7月'!$J$4:$J$10000)</f>
        <v>0</v>
      </c>
      <c r="Y313" s="79">
        <f>SUMPRODUCT((借支明细表!$F$3:$F$10000=$B313)*(借支明细表!$D$3:$D$10000=X$2)*借支明细表!$H$3:$H$10000)</f>
        <v>0</v>
      </c>
      <c r="Z313" s="80">
        <f>SUMIF('7月'!$C$4:$C$10000,$B313,'7月'!$L$4:$L$10000)</f>
        <v>0</v>
      </c>
      <c r="AA313" s="81">
        <f>SUMIF('8月'!$C$4:$C$10000,$B313,'8月'!$J$4:$J$10000)</f>
        <v>0</v>
      </c>
      <c r="AB313" s="79">
        <f>SUMPRODUCT((借支明细表!$F$3:$F$10000=$B313)*(借支明细表!$D$3:$D$10000=AA$2)*借支明细表!$H$3:$H$10000)</f>
        <v>0</v>
      </c>
      <c r="AC313" s="80">
        <f>SUMIF('8月'!$C$4:$C$10000,$B313,'8月'!$L$4:$L$10000)</f>
        <v>0</v>
      </c>
      <c r="AD313" s="81">
        <f>SUMIF('9月'!$C$4:$C$10000,$B313,'9月'!$J$4:$J$10000)</f>
        <v>0</v>
      </c>
      <c r="AE313" s="79">
        <f>SUMPRODUCT((借支明细表!$F$3:$F$10000=$B313)*(借支明细表!$D$3:$D$10000=AD$2)*借支明细表!$H$3:$H$10000)</f>
        <v>0</v>
      </c>
      <c r="AF313" s="80">
        <f>SUMIF('9月'!$C$4:$C$10000,$B313,'9月'!$L$4:$L$10000)</f>
        <v>0</v>
      </c>
      <c r="AG313" s="81">
        <f>SUMIF('10月'!$C$4:$C$10000,$B313,'10月'!$J$4:$J$10000)</f>
        <v>0</v>
      </c>
      <c r="AH313" s="79">
        <f>SUMPRODUCT((借支明细表!$F$3:$F$10000=$B313)*(借支明细表!$D$3:$D$10000=AG$2)*借支明细表!$H$3:$H$10000)</f>
        <v>0</v>
      </c>
      <c r="AI313" s="80">
        <f>SUMIF('10月'!$C$4:$C$10000,$B313,'10月'!$L$4:$L$10000)</f>
        <v>0</v>
      </c>
      <c r="AJ313" s="81">
        <f>SUMIF('11月'!$C$4:$C$10000,$B313,'11月'!$J$4:$J$10000)</f>
        <v>0</v>
      </c>
      <c r="AK313" s="79">
        <f>SUMPRODUCT((借支明细表!$F$3:$F$10000=$B313)*(借支明细表!$D$3:$D$10000=AJ$2)*借支明细表!$H$3:$H$10000)</f>
        <v>0</v>
      </c>
      <c r="AL313" s="80">
        <f>SUMIF('11月'!$C$4:$C$10000,$B313,'11月'!$L$4:$L$10000)</f>
        <v>0</v>
      </c>
      <c r="AM313" s="81">
        <f>SUMIF('12月'!$C$4:$C$10000,$B313,'12月'!$J$4:$J$10000)</f>
        <v>0</v>
      </c>
      <c r="AN313" s="79">
        <f>SUMPRODUCT((借支明细表!$F$3:$F$10000=$B313)*(借支明细表!$D$3:$D$10000=AM$2)*借支明细表!$H$3:$H$10000)</f>
        <v>0</v>
      </c>
      <c r="AO313" s="80">
        <f>SUMIF('12月'!$C$4:$C$10000,$B313,'12月'!$L$4:$L$10000)</f>
        <v>0</v>
      </c>
    </row>
    <row r="314" customHeight="1" spans="1:41">
      <c r="A314" s="37"/>
      <c r="B314" s="76" t="str">
        <f>IF(员工信息表!B313="","",员工信息表!B313)</f>
        <v/>
      </c>
      <c r="C314" s="77">
        <f t="shared" si="15"/>
        <v>0</v>
      </c>
      <c r="D314" s="77">
        <f t="shared" si="16"/>
        <v>0</v>
      </c>
      <c r="E314" s="77">
        <f t="shared" si="17"/>
        <v>0</v>
      </c>
      <c r="F314" s="81">
        <f>SUMIF('1月'!$C$4:$C$10000,$B314,'1月'!$J$4:$J$10000)</f>
        <v>0</v>
      </c>
      <c r="G314" s="79">
        <f>SUMPRODUCT((借支明细表!$F$3:$F$10000=$B314)*(借支明细表!$D$3:$D$10000=F$2)*借支明细表!$H$3:$H$10000)</f>
        <v>0</v>
      </c>
      <c r="H314" s="80">
        <f>SUMIF('1月'!$C$4:$C$10000,$B314,'1月'!$L$4:$L$10000)</f>
        <v>0</v>
      </c>
      <c r="I314" s="81">
        <f>SUMIF('2月'!$C$4:$C$10000,$B314,'2月'!$J$4:$J$10000)</f>
        <v>0</v>
      </c>
      <c r="J314" s="79">
        <f>SUMPRODUCT((借支明细表!$F$3:$F$10000=$B314)*(借支明细表!$D$3:$D$10000=I$2)*借支明细表!$H$3:$H$10000)</f>
        <v>0</v>
      </c>
      <c r="K314" s="80">
        <f>SUMIF('2月'!$C$4:$C$10000,$B314,'2月'!$L$4:$L$10000)</f>
        <v>0</v>
      </c>
      <c r="L314" s="81">
        <f>SUMIF('3月'!$C$4:$C$10000,$B314,'3月'!$J$4:$J$10000)</f>
        <v>0</v>
      </c>
      <c r="M314" s="79">
        <f>SUMPRODUCT((借支明细表!$F$3:$F$10000=$B314)*(借支明细表!$D$3:$D$10000=L$2)*借支明细表!$H$3:$H$10000)</f>
        <v>0</v>
      </c>
      <c r="N314" s="80">
        <f>SUMIF('3月'!$C$4:$C$10000,$B314,'3月'!$L$4:$L$10000)</f>
        <v>0</v>
      </c>
      <c r="O314" s="81">
        <f>SUMIF('4月'!$C$4:$C$10000,$B314,'4月'!$J$4:$J$10000)</f>
        <v>0</v>
      </c>
      <c r="P314" s="79">
        <f>SUMPRODUCT((借支明细表!$F$3:$F$10000=$B314)*(借支明细表!$D$3:$D$10000=O$2)*借支明细表!$H$3:$H$10000)</f>
        <v>0</v>
      </c>
      <c r="Q314" s="80">
        <f>SUMIF('4月'!$C$4:$C$10000,$B314,'4月'!$L$4:$L$10000)</f>
        <v>0</v>
      </c>
      <c r="R314" s="81">
        <f>SUMIF('5月'!$C$4:$C$10000,$B314,'5月'!$J$4:$J$10000)</f>
        <v>0</v>
      </c>
      <c r="S314" s="79">
        <f>SUMPRODUCT((借支明细表!$F$3:$F$10000=$B314)*(借支明细表!$D$3:$D$10000=R$2)*借支明细表!$H$3:$H$10000)</f>
        <v>0</v>
      </c>
      <c r="T314" s="80">
        <f>SUMIF('5月'!$C$4:$C$10000,$B314,'5月'!$L$4:$L$10000)</f>
        <v>0</v>
      </c>
      <c r="U314" s="81">
        <f>SUMIF('6月'!$C$4:$C$10000,$B314,'6月'!$J$4:$J$10000)</f>
        <v>0</v>
      </c>
      <c r="V314" s="79">
        <f>SUMPRODUCT((借支明细表!$F$3:$F$10000=$B314)*(借支明细表!$D$3:$D$10000=U$2)*借支明细表!$H$3:$H$10000)</f>
        <v>0</v>
      </c>
      <c r="W314" s="80">
        <f>SUMIF('6月'!$C$4:$C$10000,$B314,'6月'!$L$4:$L$10000)</f>
        <v>0</v>
      </c>
      <c r="X314" s="81">
        <f>SUMIF('7月'!$C$4:$C$10000,$B314,'7月'!$J$4:$J$10000)</f>
        <v>0</v>
      </c>
      <c r="Y314" s="79">
        <f>SUMPRODUCT((借支明细表!$F$3:$F$10000=$B314)*(借支明细表!$D$3:$D$10000=X$2)*借支明细表!$H$3:$H$10000)</f>
        <v>0</v>
      </c>
      <c r="Z314" s="80">
        <f>SUMIF('7月'!$C$4:$C$10000,$B314,'7月'!$L$4:$L$10000)</f>
        <v>0</v>
      </c>
      <c r="AA314" s="81">
        <f>SUMIF('8月'!$C$4:$C$10000,$B314,'8月'!$J$4:$J$10000)</f>
        <v>0</v>
      </c>
      <c r="AB314" s="79">
        <f>SUMPRODUCT((借支明细表!$F$3:$F$10000=$B314)*(借支明细表!$D$3:$D$10000=AA$2)*借支明细表!$H$3:$H$10000)</f>
        <v>0</v>
      </c>
      <c r="AC314" s="80">
        <f>SUMIF('8月'!$C$4:$C$10000,$B314,'8月'!$L$4:$L$10000)</f>
        <v>0</v>
      </c>
      <c r="AD314" s="81">
        <f>SUMIF('9月'!$C$4:$C$10000,$B314,'9月'!$J$4:$J$10000)</f>
        <v>0</v>
      </c>
      <c r="AE314" s="79">
        <f>SUMPRODUCT((借支明细表!$F$3:$F$10000=$B314)*(借支明细表!$D$3:$D$10000=AD$2)*借支明细表!$H$3:$H$10000)</f>
        <v>0</v>
      </c>
      <c r="AF314" s="80">
        <f>SUMIF('9月'!$C$4:$C$10000,$B314,'9月'!$L$4:$L$10000)</f>
        <v>0</v>
      </c>
      <c r="AG314" s="81">
        <f>SUMIF('10月'!$C$4:$C$10000,$B314,'10月'!$J$4:$J$10000)</f>
        <v>0</v>
      </c>
      <c r="AH314" s="79">
        <f>SUMPRODUCT((借支明细表!$F$3:$F$10000=$B314)*(借支明细表!$D$3:$D$10000=AG$2)*借支明细表!$H$3:$H$10000)</f>
        <v>0</v>
      </c>
      <c r="AI314" s="80">
        <f>SUMIF('10月'!$C$4:$C$10000,$B314,'10月'!$L$4:$L$10000)</f>
        <v>0</v>
      </c>
      <c r="AJ314" s="81">
        <f>SUMIF('11月'!$C$4:$C$10000,$B314,'11月'!$J$4:$J$10000)</f>
        <v>0</v>
      </c>
      <c r="AK314" s="79">
        <f>SUMPRODUCT((借支明细表!$F$3:$F$10000=$B314)*(借支明细表!$D$3:$D$10000=AJ$2)*借支明细表!$H$3:$H$10000)</f>
        <v>0</v>
      </c>
      <c r="AL314" s="80">
        <f>SUMIF('11月'!$C$4:$C$10000,$B314,'11月'!$L$4:$L$10000)</f>
        <v>0</v>
      </c>
      <c r="AM314" s="81">
        <f>SUMIF('12月'!$C$4:$C$10000,$B314,'12月'!$J$4:$J$10000)</f>
        <v>0</v>
      </c>
      <c r="AN314" s="79">
        <f>SUMPRODUCT((借支明细表!$F$3:$F$10000=$B314)*(借支明细表!$D$3:$D$10000=AM$2)*借支明细表!$H$3:$H$10000)</f>
        <v>0</v>
      </c>
      <c r="AO314" s="80">
        <f>SUMIF('12月'!$C$4:$C$10000,$B314,'12月'!$L$4:$L$10000)</f>
        <v>0</v>
      </c>
    </row>
    <row r="315" customHeight="1" spans="1:41">
      <c r="A315" s="37"/>
      <c r="B315" s="76" t="str">
        <f>IF(员工信息表!B314="","",员工信息表!B314)</f>
        <v/>
      </c>
      <c r="C315" s="77">
        <f t="shared" si="15"/>
        <v>0</v>
      </c>
      <c r="D315" s="77">
        <f t="shared" si="16"/>
        <v>0</v>
      </c>
      <c r="E315" s="77">
        <f t="shared" si="17"/>
        <v>0</v>
      </c>
      <c r="F315" s="81">
        <f>SUMIF('1月'!$C$4:$C$10000,$B315,'1月'!$J$4:$J$10000)</f>
        <v>0</v>
      </c>
      <c r="G315" s="79">
        <f>SUMPRODUCT((借支明细表!$F$3:$F$10000=$B315)*(借支明细表!$D$3:$D$10000=F$2)*借支明细表!$H$3:$H$10000)</f>
        <v>0</v>
      </c>
      <c r="H315" s="80">
        <f>SUMIF('1月'!$C$4:$C$10000,$B315,'1月'!$L$4:$L$10000)</f>
        <v>0</v>
      </c>
      <c r="I315" s="81">
        <f>SUMIF('2月'!$C$4:$C$10000,$B315,'2月'!$J$4:$J$10000)</f>
        <v>0</v>
      </c>
      <c r="J315" s="79">
        <f>SUMPRODUCT((借支明细表!$F$3:$F$10000=$B315)*(借支明细表!$D$3:$D$10000=I$2)*借支明细表!$H$3:$H$10000)</f>
        <v>0</v>
      </c>
      <c r="K315" s="80">
        <f>SUMIF('2月'!$C$4:$C$10000,$B315,'2月'!$L$4:$L$10000)</f>
        <v>0</v>
      </c>
      <c r="L315" s="81">
        <f>SUMIF('3月'!$C$4:$C$10000,$B315,'3月'!$J$4:$J$10000)</f>
        <v>0</v>
      </c>
      <c r="M315" s="79">
        <f>SUMPRODUCT((借支明细表!$F$3:$F$10000=$B315)*(借支明细表!$D$3:$D$10000=L$2)*借支明细表!$H$3:$H$10000)</f>
        <v>0</v>
      </c>
      <c r="N315" s="80">
        <f>SUMIF('3月'!$C$4:$C$10000,$B315,'3月'!$L$4:$L$10000)</f>
        <v>0</v>
      </c>
      <c r="O315" s="81">
        <f>SUMIF('4月'!$C$4:$C$10000,$B315,'4月'!$J$4:$J$10000)</f>
        <v>0</v>
      </c>
      <c r="P315" s="79">
        <f>SUMPRODUCT((借支明细表!$F$3:$F$10000=$B315)*(借支明细表!$D$3:$D$10000=O$2)*借支明细表!$H$3:$H$10000)</f>
        <v>0</v>
      </c>
      <c r="Q315" s="80">
        <f>SUMIF('4月'!$C$4:$C$10000,$B315,'4月'!$L$4:$L$10000)</f>
        <v>0</v>
      </c>
      <c r="R315" s="81">
        <f>SUMIF('5月'!$C$4:$C$10000,$B315,'5月'!$J$4:$J$10000)</f>
        <v>0</v>
      </c>
      <c r="S315" s="79">
        <f>SUMPRODUCT((借支明细表!$F$3:$F$10000=$B315)*(借支明细表!$D$3:$D$10000=R$2)*借支明细表!$H$3:$H$10000)</f>
        <v>0</v>
      </c>
      <c r="T315" s="80">
        <f>SUMIF('5月'!$C$4:$C$10000,$B315,'5月'!$L$4:$L$10000)</f>
        <v>0</v>
      </c>
      <c r="U315" s="81">
        <f>SUMIF('6月'!$C$4:$C$10000,$B315,'6月'!$J$4:$J$10000)</f>
        <v>0</v>
      </c>
      <c r="V315" s="79">
        <f>SUMPRODUCT((借支明细表!$F$3:$F$10000=$B315)*(借支明细表!$D$3:$D$10000=U$2)*借支明细表!$H$3:$H$10000)</f>
        <v>0</v>
      </c>
      <c r="W315" s="80">
        <f>SUMIF('6月'!$C$4:$C$10000,$B315,'6月'!$L$4:$L$10000)</f>
        <v>0</v>
      </c>
      <c r="X315" s="81">
        <f>SUMIF('7月'!$C$4:$C$10000,$B315,'7月'!$J$4:$J$10000)</f>
        <v>0</v>
      </c>
      <c r="Y315" s="79">
        <f>SUMPRODUCT((借支明细表!$F$3:$F$10000=$B315)*(借支明细表!$D$3:$D$10000=X$2)*借支明细表!$H$3:$H$10000)</f>
        <v>0</v>
      </c>
      <c r="Z315" s="80">
        <f>SUMIF('7月'!$C$4:$C$10000,$B315,'7月'!$L$4:$L$10000)</f>
        <v>0</v>
      </c>
      <c r="AA315" s="81">
        <f>SUMIF('8月'!$C$4:$C$10000,$B315,'8月'!$J$4:$J$10000)</f>
        <v>0</v>
      </c>
      <c r="AB315" s="79">
        <f>SUMPRODUCT((借支明细表!$F$3:$F$10000=$B315)*(借支明细表!$D$3:$D$10000=AA$2)*借支明细表!$H$3:$H$10000)</f>
        <v>0</v>
      </c>
      <c r="AC315" s="80">
        <f>SUMIF('8月'!$C$4:$C$10000,$B315,'8月'!$L$4:$L$10000)</f>
        <v>0</v>
      </c>
      <c r="AD315" s="81">
        <f>SUMIF('9月'!$C$4:$C$10000,$B315,'9月'!$J$4:$J$10000)</f>
        <v>0</v>
      </c>
      <c r="AE315" s="79">
        <f>SUMPRODUCT((借支明细表!$F$3:$F$10000=$B315)*(借支明细表!$D$3:$D$10000=AD$2)*借支明细表!$H$3:$H$10000)</f>
        <v>0</v>
      </c>
      <c r="AF315" s="80">
        <f>SUMIF('9月'!$C$4:$C$10000,$B315,'9月'!$L$4:$L$10000)</f>
        <v>0</v>
      </c>
      <c r="AG315" s="81">
        <f>SUMIF('10月'!$C$4:$C$10000,$B315,'10月'!$J$4:$J$10000)</f>
        <v>0</v>
      </c>
      <c r="AH315" s="79">
        <f>SUMPRODUCT((借支明细表!$F$3:$F$10000=$B315)*(借支明细表!$D$3:$D$10000=AG$2)*借支明细表!$H$3:$H$10000)</f>
        <v>0</v>
      </c>
      <c r="AI315" s="80">
        <f>SUMIF('10月'!$C$4:$C$10000,$B315,'10月'!$L$4:$L$10000)</f>
        <v>0</v>
      </c>
      <c r="AJ315" s="81">
        <f>SUMIF('11月'!$C$4:$C$10000,$B315,'11月'!$J$4:$J$10000)</f>
        <v>0</v>
      </c>
      <c r="AK315" s="79">
        <f>SUMPRODUCT((借支明细表!$F$3:$F$10000=$B315)*(借支明细表!$D$3:$D$10000=AJ$2)*借支明细表!$H$3:$H$10000)</f>
        <v>0</v>
      </c>
      <c r="AL315" s="80">
        <f>SUMIF('11月'!$C$4:$C$10000,$B315,'11月'!$L$4:$L$10000)</f>
        <v>0</v>
      </c>
      <c r="AM315" s="81">
        <f>SUMIF('12月'!$C$4:$C$10000,$B315,'12月'!$J$4:$J$10000)</f>
        <v>0</v>
      </c>
      <c r="AN315" s="79">
        <f>SUMPRODUCT((借支明细表!$F$3:$F$10000=$B315)*(借支明细表!$D$3:$D$10000=AM$2)*借支明细表!$H$3:$H$10000)</f>
        <v>0</v>
      </c>
      <c r="AO315" s="80">
        <f>SUMIF('12月'!$C$4:$C$10000,$B315,'12月'!$L$4:$L$10000)</f>
        <v>0</v>
      </c>
    </row>
    <row r="316" customHeight="1" spans="1:41">
      <c r="A316" s="37"/>
      <c r="B316" s="76" t="str">
        <f>IF(员工信息表!B315="","",员工信息表!B315)</f>
        <v/>
      </c>
      <c r="C316" s="77">
        <f t="shared" si="15"/>
        <v>0</v>
      </c>
      <c r="D316" s="77">
        <f t="shared" si="16"/>
        <v>0</v>
      </c>
      <c r="E316" s="77">
        <f t="shared" si="17"/>
        <v>0</v>
      </c>
      <c r="F316" s="81">
        <f>SUMIF('1月'!$C$4:$C$10000,$B316,'1月'!$J$4:$J$10000)</f>
        <v>0</v>
      </c>
      <c r="G316" s="79">
        <f>SUMPRODUCT((借支明细表!$F$3:$F$10000=$B316)*(借支明细表!$D$3:$D$10000=F$2)*借支明细表!$H$3:$H$10000)</f>
        <v>0</v>
      </c>
      <c r="H316" s="80">
        <f>SUMIF('1月'!$C$4:$C$10000,$B316,'1月'!$L$4:$L$10000)</f>
        <v>0</v>
      </c>
      <c r="I316" s="81">
        <f>SUMIF('2月'!$C$4:$C$10000,$B316,'2月'!$J$4:$J$10000)</f>
        <v>0</v>
      </c>
      <c r="J316" s="79">
        <f>SUMPRODUCT((借支明细表!$F$3:$F$10000=$B316)*(借支明细表!$D$3:$D$10000=I$2)*借支明细表!$H$3:$H$10000)</f>
        <v>0</v>
      </c>
      <c r="K316" s="80">
        <f>SUMIF('2月'!$C$4:$C$10000,$B316,'2月'!$L$4:$L$10000)</f>
        <v>0</v>
      </c>
      <c r="L316" s="81">
        <f>SUMIF('3月'!$C$4:$C$10000,$B316,'3月'!$J$4:$J$10000)</f>
        <v>0</v>
      </c>
      <c r="M316" s="79">
        <f>SUMPRODUCT((借支明细表!$F$3:$F$10000=$B316)*(借支明细表!$D$3:$D$10000=L$2)*借支明细表!$H$3:$H$10000)</f>
        <v>0</v>
      </c>
      <c r="N316" s="80">
        <f>SUMIF('3月'!$C$4:$C$10000,$B316,'3月'!$L$4:$L$10000)</f>
        <v>0</v>
      </c>
      <c r="O316" s="81">
        <f>SUMIF('4月'!$C$4:$C$10000,$B316,'4月'!$J$4:$J$10000)</f>
        <v>0</v>
      </c>
      <c r="P316" s="79">
        <f>SUMPRODUCT((借支明细表!$F$3:$F$10000=$B316)*(借支明细表!$D$3:$D$10000=O$2)*借支明细表!$H$3:$H$10000)</f>
        <v>0</v>
      </c>
      <c r="Q316" s="80">
        <f>SUMIF('4月'!$C$4:$C$10000,$B316,'4月'!$L$4:$L$10000)</f>
        <v>0</v>
      </c>
      <c r="R316" s="81">
        <f>SUMIF('5月'!$C$4:$C$10000,$B316,'5月'!$J$4:$J$10000)</f>
        <v>0</v>
      </c>
      <c r="S316" s="79">
        <f>SUMPRODUCT((借支明细表!$F$3:$F$10000=$B316)*(借支明细表!$D$3:$D$10000=R$2)*借支明细表!$H$3:$H$10000)</f>
        <v>0</v>
      </c>
      <c r="T316" s="80">
        <f>SUMIF('5月'!$C$4:$C$10000,$B316,'5月'!$L$4:$L$10000)</f>
        <v>0</v>
      </c>
      <c r="U316" s="81">
        <f>SUMIF('6月'!$C$4:$C$10000,$B316,'6月'!$J$4:$J$10000)</f>
        <v>0</v>
      </c>
      <c r="V316" s="79">
        <f>SUMPRODUCT((借支明细表!$F$3:$F$10000=$B316)*(借支明细表!$D$3:$D$10000=U$2)*借支明细表!$H$3:$H$10000)</f>
        <v>0</v>
      </c>
      <c r="W316" s="80">
        <f>SUMIF('6月'!$C$4:$C$10000,$B316,'6月'!$L$4:$L$10000)</f>
        <v>0</v>
      </c>
      <c r="X316" s="81">
        <f>SUMIF('7月'!$C$4:$C$10000,$B316,'7月'!$J$4:$J$10000)</f>
        <v>0</v>
      </c>
      <c r="Y316" s="79">
        <f>SUMPRODUCT((借支明细表!$F$3:$F$10000=$B316)*(借支明细表!$D$3:$D$10000=X$2)*借支明细表!$H$3:$H$10000)</f>
        <v>0</v>
      </c>
      <c r="Z316" s="80">
        <f>SUMIF('7月'!$C$4:$C$10000,$B316,'7月'!$L$4:$L$10000)</f>
        <v>0</v>
      </c>
      <c r="AA316" s="81">
        <f>SUMIF('8月'!$C$4:$C$10000,$B316,'8月'!$J$4:$J$10000)</f>
        <v>0</v>
      </c>
      <c r="AB316" s="79">
        <f>SUMPRODUCT((借支明细表!$F$3:$F$10000=$B316)*(借支明细表!$D$3:$D$10000=AA$2)*借支明细表!$H$3:$H$10000)</f>
        <v>0</v>
      </c>
      <c r="AC316" s="80">
        <f>SUMIF('8月'!$C$4:$C$10000,$B316,'8月'!$L$4:$L$10000)</f>
        <v>0</v>
      </c>
      <c r="AD316" s="81">
        <f>SUMIF('9月'!$C$4:$C$10000,$B316,'9月'!$J$4:$J$10000)</f>
        <v>0</v>
      </c>
      <c r="AE316" s="79">
        <f>SUMPRODUCT((借支明细表!$F$3:$F$10000=$B316)*(借支明细表!$D$3:$D$10000=AD$2)*借支明细表!$H$3:$H$10000)</f>
        <v>0</v>
      </c>
      <c r="AF316" s="80">
        <f>SUMIF('9月'!$C$4:$C$10000,$B316,'9月'!$L$4:$L$10000)</f>
        <v>0</v>
      </c>
      <c r="AG316" s="81">
        <f>SUMIF('10月'!$C$4:$C$10000,$B316,'10月'!$J$4:$J$10000)</f>
        <v>0</v>
      </c>
      <c r="AH316" s="79">
        <f>SUMPRODUCT((借支明细表!$F$3:$F$10000=$B316)*(借支明细表!$D$3:$D$10000=AG$2)*借支明细表!$H$3:$H$10000)</f>
        <v>0</v>
      </c>
      <c r="AI316" s="80">
        <f>SUMIF('10月'!$C$4:$C$10000,$B316,'10月'!$L$4:$L$10000)</f>
        <v>0</v>
      </c>
      <c r="AJ316" s="81">
        <f>SUMIF('11月'!$C$4:$C$10000,$B316,'11月'!$J$4:$J$10000)</f>
        <v>0</v>
      </c>
      <c r="AK316" s="79">
        <f>SUMPRODUCT((借支明细表!$F$3:$F$10000=$B316)*(借支明细表!$D$3:$D$10000=AJ$2)*借支明细表!$H$3:$H$10000)</f>
        <v>0</v>
      </c>
      <c r="AL316" s="80">
        <f>SUMIF('11月'!$C$4:$C$10000,$B316,'11月'!$L$4:$L$10000)</f>
        <v>0</v>
      </c>
      <c r="AM316" s="81">
        <f>SUMIF('12月'!$C$4:$C$10000,$B316,'12月'!$J$4:$J$10000)</f>
        <v>0</v>
      </c>
      <c r="AN316" s="79">
        <f>SUMPRODUCT((借支明细表!$F$3:$F$10000=$B316)*(借支明细表!$D$3:$D$10000=AM$2)*借支明细表!$H$3:$H$10000)</f>
        <v>0</v>
      </c>
      <c r="AO316" s="80">
        <f>SUMIF('12月'!$C$4:$C$10000,$B316,'12月'!$L$4:$L$10000)</f>
        <v>0</v>
      </c>
    </row>
    <row r="317" customHeight="1" spans="1:41">
      <c r="A317" s="37"/>
      <c r="B317" s="76" t="str">
        <f>IF(员工信息表!B316="","",员工信息表!B316)</f>
        <v/>
      </c>
      <c r="C317" s="77">
        <f t="shared" si="15"/>
        <v>0</v>
      </c>
      <c r="D317" s="77">
        <f t="shared" si="16"/>
        <v>0</v>
      </c>
      <c r="E317" s="77">
        <f t="shared" si="17"/>
        <v>0</v>
      </c>
      <c r="F317" s="81">
        <f>SUMIF('1月'!$C$4:$C$10000,$B317,'1月'!$J$4:$J$10000)</f>
        <v>0</v>
      </c>
      <c r="G317" s="79">
        <f>SUMPRODUCT((借支明细表!$F$3:$F$10000=$B317)*(借支明细表!$D$3:$D$10000=F$2)*借支明细表!$H$3:$H$10000)</f>
        <v>0</v>
      </c>
      <c r="H317" s="80">
        <f>SUMIF('1月'!$C$4:$C$10000,$B317,'1月'!$L$4:$L$10000)</f>
        <v>0</v>
      </c>
      <c r="I317" s="81">
        <f>SUMIF('2月'!$C$4:$C$10000,$B317,'2月'!$J$4:$J$10000)</f>
        <v>0</v>
      </c>
      <c r="J317" s="79">
        <f>SUMPRODUCT((借支明细表!$F$3:$F$10000=$B317)*(借支明细表!$D$3:$D$10000=I$2)*借支明细表!$H$3:$H$10000)</f>
        <v>0</v>
      </c>
      <c r="K317" s="80">
        <f>SUMIF('2月'!$C$4:$C$10000,$B317,'2月'!$L$4:$L$10000)</f>
        <v>0</v>
      </c>
      <c r="L317" s="81">
        <f>SUMIF('3月'!$C$4:$C$10000,$B317,'3月'!$J$4:$J$10000)</f>
        <v>0</v>
      </c>
      <c r="M317" s="79">
        <f>SUMPRODUCT((借支明细表!$F$3:$F$10000=$B317)*(借支明细表!$D$3:$D$10000=L$2)*借支明细表!$H$3:$H$10000)</f>
        <v>0</v>
      </c>
      <c r="N317" s="80">
        <f>SUMIF('3月'!$C$4:$C$10000,$B317,'3月'!$L$4:$L$10000)</f>
        <v>0</v>
      </c>
      <c r="O317" s="81">
        <f>SUMIF('4月'!$C$4:$C$10000,$B317,'4月'!$J$4:$J$10000)</f>
        <v>0</v>
      </c>
      <c r="P317" s="79">
        <f>SUMPRODUCT((借支明细表!$F$3:$F$10000=$B317)*(借支明细表!$D$3:$D$10000=O$2)*借支明细表!$H$3:$H$10000)</f>
        <v>0</v>
      </c>
      <c r="Q317" s="80">
        <f>SUMIF('4月'!$C$4:$C$10000,$B317,'4月'!$L$4:$L$10000)</f>
        <v>0</v>
      </c>
      <c r="R317" s="81">
        <f>SUMIF('5月'!$C$4:$C$10000,$B317,'5月'!$J$4:$J$10000)</f>
        <v>0</v>
      </c>
      <c r="S317" s="79">
        <f>SUMPRODUCT((借支明细表!$F$3:$F$10000=$B317)*(借支明细表!$D$3:$D$10000=R$2)*借支明细表!$H$3:$H$10000)</f>
        <v>0</v>
      </c>
      <c r="T317" s="80">
        <f>SUMIF('5月'!$C$4:$C$10000,$B317,'5月'!$L$4:$L$10000)</f>
        <v>0</v>
      </c>
      <c r="U317" s="81">
        <f>SUMIF('6月'!$C$4:$C$10000,$B317,'6月'!$J$4:$J$10000)</f>
        <v>0</v>
      </c>
      <c r="V317" s="79">
        <f>SUMPRODUCT((借支明细表!$F$3:$F$10000=$B317)*(借支明细表!$D$3:$D$10000=U$2)*借支明细表!$H$3:$H$10000)</f>
        <v>0</v>
      </c>
      <c r="W317" s="80">
        <f>SUMIF('6月'!$C$4:$C$10000,$B317,'6月'!$L$4:$L$10000)</f>
        <v>0</v>
      </c>
      <c r="X317" s="81">
        <f>SUMIF('7月'!$C$4:$C$10000,$B317,'7月'!$J$4:$J$10000)</f>
        <v>0</v>
      </c>
      <c r="Y317" s="79">
        <f>SUMPRODUCT((借支明细表!$F$3:$F$10000=$B317)*(借支明细表!$D$3:$D$10000=X$2)*借支明细表!$H$3:$H$10000)</f>
        <v>0</v>
      </c>
      <c r="Z317" s="80">
        <f>SUMIF('7月'!$C$4:$C$10000,$B317,'7月'!$L$4:$L$10000)</f>
        <v>0</v>
      </c>
      <c r="AA317" s="81">
        <f>SUMIF('8月'!$C$4:$C$10000,$B317,'8月'!$J$4:$J$10000)</f>
        <v>0</v>
      </c>
      <c r="AB317" s="79">
        <f>SUMPRODUCT((借支明细表!$F$3:$F$10000=$B317)*(借支明细表!$D$3:$D$10000=AA$2)*借支明细表!$H$3:$H$10000)</f>
        <v>0</v>
      </c>
      <c r="AC317" s="80">
        <f>SUMIF('8月'!$C$4:$C$10000,$B317,'8月'!$L$4:$L$10000)</f>
        <v>0</v>
      </c>
      <c r="AD317" s="81">
        <f>SUMIF('9月'!$C$4:$C$10000,$B317,'9月'!$J$4:$J$10000)</f>
        <v>0</v>
      </c>
      <c r="AE317" s="79">
        <f>SUMPRODUCT((借支明细表!$F$3:$F$10000=$B317)*(借支明细表!$D$3:$D$10000=AD$2)*借支明细表!$H$3:$H$10000)</f>
        <v>0</v>
      </c>
      <c r="AF317" s="80">
        <f>SUMIF('9月'!$C$4:$C$10000,$B317,'9月'!$L$4:$L$10000)</f>
        <v>0</v>
      </c>
      <c r="AG317" s="81">
        <f>SUMIF('10月'!$C$4:$C$10000,$B317,'10月'!$J$4:$J$10000)</f>
        <v>0</v>
      </c>
      <c r="AH317" s="79">
        <f>SUMPRODUCT((借支明细表!$F$3:$F$10000=$B317)*(借支明细表!$D$3:$D$10000=AG$2)*借支明细表!$H$3:$H$10000)</f>
        <v>0</v>
      </c>
      <c r="AI317" s="80">
        <f>SUMIF('10月'!$C$4:$C$10000,$B317,'10月'!$L$4:$L$10000)</f>
        <v>0</v>
      </c>
      <c r="AJ317" s="81">
        <f>SUMIF('11月'!$C$4:$C$10000,$B317,'11月'!$J$4:$J$10000)</f>
        <v>0</v>
      </c>
      <c r="AK317" s="79">
        <f>SUMPRODUCT((借支明细表!$F$3:$F$10000=$B317)*(借支明细表!$D$3:$D$10000=AJ$2)*借支明细表!$H$3:$H$10000)</f>
        <v>0</v>
      </c>
      <c r="AL317" s="80">
        <f>SUMIF('11月'!$C$4:$C$10000,$B317,'11月'!$L$4:$L$10000)</f>
        <v>0</v>
      </c>
      <c r="AM317" s="81">
        <f>SUMIF('12月'!$C$4:$C$10000,$B317,'12月'!$J$4:$J$10000)</f>
        <v>0</v>
      </c>
      <c r="AN317" s="79">
        <f>SUMPRODUCT((借支明细表!$F$3:$F$10000=$B317)*(借支明细表!$D$3:$D$10000=AM$2)*借支明细表!$H$3:$H$10000)</f>
        <v>0</v>
      </c>
      <c r="AO317" s="80">
        <f>SUMIF('12月'!$C$4:$C$10000,$B317,'12月'!$L$4:$L$10000)</f>
        <v>0</v>
      </c>
    </row>
    <row r="318" customHeight="1" spans="1:41">
      <c r="A318" s="37"/>
      <c r="B318" s="76" t="str">
        <f>IF(员工信息表!B317="","",员工信息表!B317)</f>
        <v/>
      </c>
      <c r="C318" s="77">
        <f t="shared" si="15"/>
        <v>0</v>
      </c>
      <c r="D318" s="77">
        <f t="shared" si="16"/>
        <v>0</v>
      </c>
      <c r="E318" s="77">
        <f t="shared" si="17"/>
        <v>0</v>
      </c>
      <c r="F318" s="81">
        <f>SUMIF('1月'!$C$4:$C$10000,$B318,'1月'!$J$4:$J$10000)</f>
        <v>0</v>
      </c>
      <c r="G318" s="79">
        <f>SUMPRODUCT((借支明细表!$F$3:$F$10000=$B318)*(借支明细表!$D$3:$D$10000=F$2)*借支明细表!$H$3:$H$10000)</f>
        <v>0</v>
      </c>
      <c r="H318" s="80">
        <f>SUMIF('1月'!$C$4:$C$10000,$B318,'1月'!$L$4:$L$10000)</f>
        <v>0</v>
      </c>
      <c r="I318" s="81">
        <f>SUMIF('2月'!$C$4:$C$10000,$B318,'2月'!$J$4:$J$10000)</f>
        <v>0</v>
      </c>
      <c r="J318" s="79">
        <f>SUMPRODUCT((借支明细表!$F$3:$F$10000=$B318)*(借支明细表!$D$3:$D$10000=I$2)*借支明细表!$H$3:$H$10000)</f>
        <v>0</v>
      </c>
      <c r="K318" s="80">
        <f>SUMIF('2月'!$C$4:$C$10000,$B318,'2月'!$L$4:$L$10000)</f>
        <v>0</v>
      </c>
      <c r="L318" s="81">
        <f>SUMIF('3月'!$C$4:$C$10000,$B318,'3月'!$J$4:$J$10000)</f>
        <v>0</v>
      </c>
      <c r="M318" s="79">
        <f>SUMPRODUCT((借支明细表!$F$3:$F$10000=$B318)*(借支明细表!$D$3:$D$10000=L$2)*借支明细表!$H$3:$H$10000)</f>
        <v>0</v>
      </c>
      <c r="N318" s="80">
        <f>SUMIF('3月'!$C$4:$C$10000,$B318,'3月'!$L$4:$L$10000)</f>
        <v>0</v>
      </c>
      <c r="O318" s="81">
        <f>SUMIF('4月'!$C$4:$C$10000,$B318,'4月'!$J$4:$J$10000)</f>
        <v>0</v>
      </c>
      <c r="P318" s="79">
        <f>SUMPRODUCT((借支明细表!$F$3:$F$10000=$B318)*(借支明细表!$D$3:$D$10000=O$2)*借支明细表!$H$3:$H$10000)</f>
        <v>0</v>
      </c>
      <c r="Q318" s="80">
        <f>SUMIF('4月'!$C$4:$C$10000,$B318,'4月'!$L$4:$L$10000)</f>
        <v>0</v>
      </c>
      <c r="R318" s="81">
        <f>SUMIF('5月'!$C$4:$C$10000,$B318,'5月'!$J$4:$J$10000)</f>
        <v>0</v>
      </c>
      <c r="S318" s="79">
        <f>SUMPRODUCT((借支明细表!$F$3:$F$10000=$B318)*(借支明细表!$D$3:$D$10000=R$2)*借支明细表!$H$3:$H$10000)</f>
        <v>0</v>
      </c>
      <c r="T318" s="80">
        <f>SUMIF('5月'!$C$4:$C$10000,$B318,'5月'!$L$4:$L$10000)</f>
        <v>0</v>
      </c>
      <c r="U318" s="81">
        <f>SUMIF('6月'!$C$4:$C$10000,$B318,'6月'!$J$4:$J$10000)</f>
        <v>0</v>
      </c>
      <c r="V318" s="79">
        <f>SUMPRODUCT((借支明细表!$F$3:$F$10000=$B318)*(借支明细表!$D$3:$D$10000=U$2)*借支明细表!$H$3:$H$10000)</f>
        <v>0</v>
      </c>
      <c r="W318" s="80">
        <f>SUMIF('6月'!$C$4:$C$10000,$B318,'6月'!$L$4:$L$10000)</f>
        <v>0</v>
      </c>
      <c r="X318" s="81">
        <f>SUMIF('7月'!$C$4:$C$10000,$B318,'7月'!$J$4:$J$10000)</f>
        <v>0</v>
      </c>
      <c r="Y318" s="79">
        <f>SUMPRODUCT((借支明细表!$F$3:$F$10000=$B318)*(借支明细表!$D$3:$D$10000=X$2)*借支明细表!$H$3:$H$10000)</f>
        <v>0</v>
      </c>
      <c r="Z318" s="80">
        <f>SUMIF('7月'!$C$4:$C$10000,$B318,'7月'!$L$4:$L$10000)</f>
        <v>0</v>
      </c>
      <c r="AA318" s="81">
        <f>SUMIF('8月'!$C$4:$C$10000,$B318,'8月'!$J$4:$J$10000)</f>
        <v>0</v>
      </c>
      <c r="AB318" s="79">
        <f>SUMPRODUCT((借支明细表!$F$3:$F$10000=$B318)*(借支明细表!$D$3:$D$10000=AA$2)*借支明细表!$H$3:$H$10000)</f>
        <v>0</v>
      </c>
      <c r="AC318" s="80">
        <f>SUMIF('8月'!$C$4:$C$10000,$B318,'8月'!$L$4:$L$10000)</f>
        <v>0</v>
      </c>
      <c r="AD318" s="81">
        <f>SUMIF('9月'!$C$4:$C$10000,$B318,'9月'!$J$4:$J$10000)</f>
        <v>0</v>
      </c>
      <c r="AE318" s="79">
        <f>SUMPRODUCT((借支明细表!$F$3:$F$10000=$B318)*(借支明细表!$D$3:$D$10000=AD$2)*借支明细表!$H$3:$H$10000)</f>
        <v>0</v>
      </c>
      <c r="AF318" s="80">
        <f>SUMIF('9月'!$C$4:$C$10000,$B318,'9月'!$L$4:$L$10000)</f>
        <v>0</v>
      </c>
      <c r="AG318" s="81">
        <f>SUMIF('10月'!$C$4:$C$10000,$B318,'10月'!$J$4:$J$10000)</f>
        <v>0</v>
      </c>
      <c r="AH318" s="79">
        <f>SUMPRODUCT((借支明细表!$F$3:$F$10000=$B318)*(借支明细表!$D$3:$D$10000=AG$2)*借支明细表!$H$3:$H$10000)</f>
        <v>0</v>
      </c>
      <c r="AI318" s="80">
        <f>SUMIF('10月'!$C$4:$C$10000,$B318,'10月'!$L$4:$L$10000)</f>
        <v>0</v>
      </c>
      <c r="AJ318" s="81">
        <f>SUMIF('11月'!$C$4:$C$10000,$B318,'11月'!$J$4:$J$10000)</f>
        <v>0</v>
      </c>
      <c r="AK318" s="79">
        <f>SUMPRODUCT((借支明细表!$F$3:$F$10000=$B318)*(借支明细表!$D$3:$D$10000=AJ$2)*借支明细表!$H$3:$H$10000)</f>
        <v>0</v>
      </c>
      <c r="AL318" s="80">
        <f>SUMIF('11月'!$C$4:$C$10000,$B318,'11月'!$L$4:$L$10000)</f>
        <v>0</v>
      </c>
      <c r="AM318" s="81">
        <f>SUMIF('12月'!$C$4:$C$10000,$B318,'12月'!$J$4:$J$10000)</f>
        <v>0</v>
      </c>
      <c r="AN318" s="79">
        <f>SUMPRODUCT((借支明细表!$F$3:$F$10000=$B318)*(借支明细表!$D$3:$D$10000=AM$2)*借支明细表!$H$3:$H$10000)</f>
        <v>0</v>
      </c>
      <c r="AO318" s="80">
        <f>SUMIF('12月'!$C$4:$C$10000,$B318,'12月'!$L$4:$L$10000)</f>
        <v>0</v>
      </c>
    </row>
    <row r="319" customHeight="1" spans="1:41">
      <c r="A319" s="37"/>
      <c r="B319" s="76" t="str">
        <f>IF(员工信息表!B318="","",员工信息表!B318)</f>
        <v/>
      </c>
      <c r="C319" s="77">
        <f t="shared" si="15"/>
        <v>0</v>
      </c>
      <c r="D319" s="77">
        <f t="shared" si="16"/>
        <v>0</v>
      </c>
      <c r="E319" s="77">
        <f t="shared" si="17"/>
        <v>0</v>
      </c>
      <c r="F319" s="81">
        <f>SUMIF('1月'!$C$4:$C$10000,$B319,'1月'!$J$4:$J$10000)</f>
        <v>0</v>
      </c>
      <c r="G319" s="79">
        <f>SUMPRODUCT((借支明细表!$F$3:$F$10000=$B319)*(借支明细表!$D$3:$D$10000=F$2)*借支明细表!$H$3:$H$10000)</f>
        <v>0</v>
      </c>
      <c r="H319" s="80">
        <f>SUMIF('1月'!$C$4:$C$10000,$B319,'1月'!$L$4:$L$10000)</f>
        <v>0</v>
      </c>
      <c r="I319" s="81">
        <f>SUMIF('2月'!$C$4:$C$10000,$B319,'2月'!$J$4:$J$10000)</f>
        <v>0</v>
      </c>
      <c r="J319" s="79">
        <f>SUMPRODUCT((借支明细表!$F$3:$F$10000=$B319)*(借支明细表!$D$3:$D$10000=I$2)*借支明细表!$H$3:$H$10000)</f>
        <v>0</v>
      </c>
      <c r="K319" s="80">
        <f>SUMIF('2月'!$C$4:$C$10000,$B319,'2月'!$L$4:$L$10000)</f>
        <v>0</v>
      </c>
      <c r="L319" s="81">
        <f>SUMIF('3月'!$C$4:$C$10000,$B319,'3月'!$J$4:$J$10000)</f>
        <v>0</v>
      </c>
      <c r="M319" s="79">
        <f>SUMPRODUCT((借支明细表!$F$3:$F$10000=$B319)*(借支明细表!$D$3:$D$10000=L$2)*借支明细表!$H$3:$H$10000)</f>
        <v>0</v>
      </c>
      <c r="N319" s="80">
        <f>SUMIF('3月'!$C$4:$C$10000,$B319,'3月'!$L$4:$L$10000)</f>
        <v>0</v>
      </c>
      <c r="O319" s="81">
        <f>SUMIF('4月'!$C$4:$C$10000,$B319,'4月'!$J$4:$J$10000)</f>
        <v>0</v>
      </c>
      <c r="P319" s="79">
        <f>SUMPRODUCT((借支明细表!$F$3:$F$10000=$B319)*(借支明细表!$D$3:$D$10000=O$2)*借支明细表!$H$3:$H$10000)</f>
        <v>0</v>
      </c>
      <c r="Q319" s="80">
        <f>SUMIF('4月'!$C$4:$C$10000,$B319,'4月'!$L$4:$L$10000)</f>
        <v>0</v>
      </c>
      <c r="R319" s="81">
        <f>SUMIF('5月'!$C$4:$C$10000,$B319,'5月'!$J$4:$J$10000)</f>
        <v>0</v>
      </c>
      <c r="S319" s="79">
        <f>SUMPRODUCT((借支明细表!$F$3:$F$10000=$B319)*(借支明细表!$D$3:$D$10000=R$2)*借支明细表!$H$3:$H$10000)</f>
        <v>0</v>
      </c>
      <c r="T319" s="80">
        <f>SUMIF('5月'!$C$4:$C$10000,$B319,'5月'!$L$4:$L$10000)</f>
        <v>0</v>
      </c>
      <c r="U319" s="81">
        <f>SUMIF('6月'!$C$4:$C$10000,$B319,'6月'!$J$4:$J$10000)</f>
        <v>0</v>
      </c>
      <c r="V319" s="79">
        <f>SUMPRODUCT((借支明细表!$F$3:$F$10000=$B319)*(借支明细表!$D$3:$D$10000=U$2)*借支明细表!$H$3:$H$10000)</f>
        <v>0</v>
      </c>
      <c r="W319" s="80">
        <f>SUMIF('6月'!$C$4:$C$10000,$B319,'6月'!$L$4:$L$10000)</f>
        <v>0</v>
      </c>
      <c r="X319" s="81">
        <f>SUMIF('7月'!$C$4:$C$10000,$B319,'7月'!$J$4:$J$10000)</f>
        <v>0</v>
      </c>
      <c r="Y319" s="79">
        <f>SUMPRODUCT((借支明细表!$F$3:$F$10000=$B319)*(借支明细表!$D$3:$D$10000=X$2)*借支明细表!$H$3:$H$10000)</f>
        <v>0</v>
      </c>
      <c r="Z319" s="80">
        <f>SUMIF('7月'!$C$4:$C$10000,$B319,'7月'!$L$4:$L$10000)</f>
        <v>0</v>
      </c>
      <c r="AA319" s="81">
        <f>SUMIF('8月'!$C$4:$C$10000,$B319,'8月'!$J$4:$J$10000)</f>
        <v>0</v>
      </c>
      <c r="AB319" s="79">
        <f>SUMPRODUCT((借支明细表!$F$3:$F$10000=$B319)*(借支明细表!$D$3:$D$10000=AA$2)*借支明细表!$H$3:$H$10000)</f>
        <v>0</v>
      </c>
      <c r="AC319" s="80">
        <f>SUMIF('8月'!$C$4:$C$10000,$B319,'8月'!$L$4:$L$10000)</f>
        <v>0</v>
      </c>
      <c r="AD319" s="81">
        <f>SUMIF('9月'!$C$4:$C$10000,$B319,'9月'!$J$4:$J$10000)</f>
        <v>0</v>
      </c>
      <c r="AE319" s="79">
        <f>SUMPRODUCT((借支明细表!$F$3:$F$10000=$B319)*(借支明细表!$D$3:$D$10000=AD$2)*借支明细表!$H$3:$H$10000)</f>
        <v>0</v>
      </c>
      <c r="AF319" s="80">
        <f>SUMIF('9月'!$C$4:$C$10000,$B319,'9月'!$L$4:$L$10000)</f>
        <v>0</v>
      </c>
      <c r="AG319" s="81">
        <f>SUMIF('10月'!$C$4:$C$10000,$B319,'10月'!$J$4:$J$10000)</f>
        <v>0</v>
      </c>
      <c r="AH319" s="79">
        <f>SUMPRODUCT((借支明细表!$F$3:$F$10000=$B319)*(借支明细表!$D$3:$D$10000=AG$2)*借支明细表!$H$3:$H$10000)</f>
        <v>0</v>
      </c>
      <c r="AI319" s="80">
        <f>SUMIF('10月'!$C$4:$C$10000,$B319,'10月'!$L$4:$L$10000)</f>
        <v>0</v>
      </c>
      <c r="AJ319" s="81">
        <f>SUMIF('11月'!$C$4:$C$10000,$B319,'11月'!$J$4:$J$10000)</f>
        <v>0</v>
      </c>
      <c r="AK319" s="79">
        <f>SUMPRODUCT((借支明细表!$F$3:$F$10000=$B319)*(借支明细表!$D$3:$D$10000=AJ$2)*借支明细表!$H$3:$H$10000)</f>
        <v>0</v>
      </c>
      <c r="AL319" s="80">
        <f>SUMIF('11月'!$C$4:$C$10000,$B319,'11月'!$L$4:$L$10000)</f>
        <v>0</v>
      </c>
      <c r="AM319" s="81">
        <f>SUMIF('12月'!$C$4:$C$10000,$B319,'12月'!$J$4:$J$10000)</f>
        <v>0</v>
      </c>
      <c r="AN319" s="79">
        <f>SUMPRODUCT((借支明细表!$F$3:$F$10000=$B319)*(借支明细表!$D$3:$D$10000=AM$2)*借支明细表!$H$3:$H$10000)</f>
        <v>0</v>
      </c>
      <c r="AO319" s="80">
        <f>SUMIF('12月'!$C$4:$C$10000,$B319,'12月'!$L$4:$L$10000)</f>
        <v>0</v>
      </c>
    </row>
    <row r="320" customHeight="1" spans="1:41">
      <c r="A320" s="37"/>
      <c r="B320" s="76" t="str">
        <f>IF(员工信息表!B319="","",员工信息表!B319)</f>
        <v/>
      </c>
      <c r="C320" s="77">
        <f t="shared" si="15"/>
        <v>0</v>
      </c>
      <c r="D320" s="77">
        <f t="shared" si="16"/>
        <v>0</v>
      </c>
      <c r="E320" s="77">
        <f t="shared" si="17"/>
        <v>0</v>
      </c>
      <c r="F320" s="81">
        <f>SUMIF('1月'!$C$4:$C$10000,$B320,'1月'!$J$4:$J$10000)</f>
        <v>0</v>
      </c>
      <c r="G320" s="79">
        <f>SUMPRODUCT((借支明细表!$F$3:$F$10000=$B320)*(借支明细表!$D$3:$D$10000=F$2)*借支明细表!$H$3:$H$10000)</f>
        <v>0</v>
      </c>
      <c r="H320" s="80">
        <f>SUMIF('1月'!$C$4:$C$10000,$B320,'1月'!$L$4:$L$10000)</f>
        <v>0</v>
      </c>
      <c r="I320" s="81">
        <f>SUMIF('2月'!$C$4:$C$10000,$B320,'2月'!$J$4:$J$10000)</f>
        <v>0</v>
      </c>
      <c r="J320" s="79">
        <f>SUMPRODUCT((借支明细表!$F$3:$F$10000=$B320)*(借支明细表!$D$3:$D$10000=I$2)*借支明细表!$H$3:$H$10000)</f>
        <v>0</v>
      </c>
      <c r="K320" s="80">
        <f>SUMIF('2月'!$C$4:$C$10000,$B320,'2月'!$L$4:$L$10000)</f>
        <v>0</v>
      </c>
      <c r="L320" s="81">
        <f>SUMIF('3月'!$C$4:$C$10000,$B320,'3月'!$J$4:$J$10000)</f>
        <v>0</v>
      </c>
      <c r="M320" s="79">
        <f>SUMPRODUCT((借支明细表!$F$3:$F$10000=$B320)*(借支明细表!$D$3:$D$10000=L$2)*借支明细表!$H$3:$H$10000)</f>
        <v>0</v>
      </c>
      <c r="N320" s="80">
        <f>SUMIF('3月'!$C$4:$C$10000,$B320,'3月'!$L$4:$L$10000)</f>
        <v>0</v>
      </c>
      <c r="O320" s="81">
        <f>SUMIF('4月'!$C$4:$C$10000,$B320,'4月'!$J$4:$J$10000)</f>
        <v>0</v>
      </c>
      <c r="P320" s="79">
        <f>SUMPRODUCT((借支明细表!$F$3:$F$10000=$B320)*(借支明细表!$D$3:$D$10000=O$2)*借支明细表!$H$3:$H$10000)</f>
        <v>0</v>
      </c>
      <c r="Q320" s="80">
        <f>SUMIF('4月'!$C$4:$C$10000,$B320,'4月'!$L$4:$L$10000)</f>
        <v>0</v>
      </c>
      <c r="R320" s="81">
        <f>SUMIF('5月'!$C$4:$C$10000,$B320,'5月'!$J$4:$J$10000)</f>
        <v>0</v>
      </c>
      <c r="S320" s="79">
        <f>SUMPRODUCT((借支明细表!$F$3:$F$10000=$B320)*(借支明细表!$D$3:$D$10000=R$2)*借支明细表!$H$3:$H$10000)</f>
        <v>0</v>
      </c>
      <c r="T320" s="80">
        <f>SUMIF('5月'!$C$4:$C$10000,$B320,'5月'!$L$4:$L$10000)</f>
        <v>0</v>
      </c>
      <c r="U320" s="81">
        <f>SUMIF('6月'!$C$4:$C$10000,$B320,'6月'!$J$4:$J$10000)</f>
        <v>0</v>
      </c>
      <c r="V320" s="79">
        <f>SUMPRODUCT((借支明细表!$F$3:$F$10000=$B320)*(借支明细表!$D$3:$D$10000=U$2)*借支明细表!$H$3:$H$10000)</f>
        <v>0</v>
      </c>
      <c r="W320" s="80">
        <f>SUMIF('6月'!$C$4:$C$10000,$B320,'6月'!$L$4:$L$10000)</f>
        <v>0</v>
      </c>
      <c r="X320" s="81">
        <f>SUMIF('7月'!$C$4:$C$10000,$B320,'7月'!$J$4:$J$10000)</f>
        <v>0</v>
      </c>
      <c r="Y320" s="79">
        <f>SUMPRODUCT((借支明细表!$F$3:$F$10000=$B320)*(借支明细表!$D$3:$D$10000=X$2)*借支明细表!$H$3:$H$10000)</f>
        <v>0</v>
      </c>
      <c r="Z320" s="80">
        <f>SUMIF('7月'!$C$4:$C$10000,$B320,'7月'!$L$4:$L$10000)</f>
        <v>0</v>
      </c>
      <c r="AA320" s="81">
        <f>SUMIF('8月'!$C$4:$C$10000,$B320,'8月'!$J$4:$J$10000)</f>
        <v>0</v>
      </c>
      <c r="AB320" s="79">
        <f>SUMPRODUCT((借支明细表!$F$3:$F$10000=$B320)*(借支明细表!$D$3:$D$10000=AA$2)*借支明细表!$H$3:$H$10000)</f>
        <v>0</v>
      </c>
      <c r="AC320" s="80">
        <f>SUMIF('8月'!$C$4:$C$10000,$B320,'8月'!$L$4:$L$10000)</f>
        <v>0</v>
      </c>
      <c r="AD320" s="81">
        <f>SUMIF('9月'!$C$4:$C$10000,$B320,'9月'!$J$4:$J$10000)</f>
        <v>0</v>
      </c>
      <c r="AE320" s="79">
        <f>SUMPRODUCT((借支明细表!$F$3:$F$10000=$B320)*(借支明细表!$D$3:$D$10000=AD$2)*借支明细表!$H$3:$H$10000)</f>
        <v>0</v>
      </c>
      <c r="AF320" s="80">
        <f>SUMIF('9月'!$C$4:$C$10000,$B320,'9月'!$L$4:$L$10000)</f>
        <v>0</v>
      </c>
      <c r="AG320" s="81">
        <f>SUMIF('10月'!$C$4:$C$10000,$B320,'10月'!$J$4:$J$10000)</f>
        <v>0</v>
      </c>
      <c r="AH320" s="79">
        <f>SUMPRODUCT((借支明细表!$F$3:$F$10000=$B320)*(借支明细表!$D$3:$D$10000=AG$2)*借支明细表!$H$3:$H$10000)</f>
        <v>0</v>
      </c>
      <c r="AI320" s="80">
        <f>SUMIF('10月'!$C$4:$C$10000,$B320,'10月'!$L$4:$L$10000)</f>
        <v>0</v>
      </c>
      <c r="AJ320" s="81">
        <f>SUMIF('11月'!$C$4:$C$10000,$B320,'11月'!$J$4:$J$10000)</f>
        <v>0</v>
      </c>
      <c r="AK320" s="79">
        <f>SUMPRODUCT((借支明细表!$F$3:$F$10000=$B320)*(借支明细表!$D$3:$D$10000=AJ$2)*借支明细表!$H$3:$H$10000)</f>
        <v>0</v>
      </c>
      <c r="AL320" s="80">
        <f>SUMIF('11月'!$C$4:$C$10000,$B320,'11月'!$L$4:$L$10000)</f>
        <v>0</v>
      </c>
      <c r="AM320" s="81">
        <f>SUMIF('12月'!$C$4:$C$10000,$B320,'12月'!$J$4:$J$10000)</f>
        <v>0</v>
      </c>
      <c r="AN320" s="79">
        <f>SUMPRODUCT((借支明细表!$F$3:$F$10000=$B320)*(借支明细表!$D$3:$D$10000=AM$2)*借支明细表!$H$3:$H$10000)</f>
        <v>0</v>
      </c>
      <c r="AO320" s="80">
        <f>SUMIF('12月'!$C$4:$C$10000,$B320,'12月'!$L$4:$L$10000)</f>
        <v>0</v>
      </c>
    </row>
    <row r="321" customHeight="1" spans="1:41">
      <c r="A321" s="37"/>
      <c r="B321" s="76" t="str">
        <f>IF(员工信息表!B320="","",员工信息表!B320)</f>
        <v/>
      </c>
      <c r="C321" s="77">
        <f t="shared" si="15"/>
        <v>0</v>
      </c>
      <c r="D321" s="77">
        <f t="shared" si="16"/>
        <v>0</v>
      </c>
      <c r="E321" s="77">
        <f t="shared" si="17"/>
        <v>0</v>
      </c>
      <c r="F321" s="81">
        <f>SUMIF('1月'!$C$4:$C$10000,$B321,'1月'!$J$4:$J$10000)</f>
        <v>0</v>
      </c>
      <c r="G321" s="79">
        <f>SUMPRODUCT((借支明细表!$F$3:$F$10000=$B321)*(借支明细表!$D$3:$D$10000=F$2)*借支明细表!$H$3:$H$10000)</f>
        <v>0</v>
      </c>
      <c r="H321" s="80">
        <f>SUMIF('1月'!$C$4:$C$10000,$B321,'1月'!$L$4:$L$10000)</f>
        <v>0</v>
      </c>
      <c r="I321" s="81">
        <f>SUMIF('2月'!$C$4:$C$10000,$B321,'2月'!$J$4:$J$10000)</f>
        <v>0</v>
      </c>
      <c r="J321" s="79">
        <f>SUMPRODUCT((借支明细表!$F$3:$F$10000=$B321)*(借支明细表!$D$3:$D$10000=I$2)*借支明细表!$H$3:$H$10000)</f>
        <v>0</v>
      </c>
      <c r="K321" s="80">
        <f>SUMIF('2月'!$C$4:$C$10000,$B321,'2月'!$L$4:$L$10000)</f>
        <v>0</v>
      </c>
      <c r="L321" s="81">
        <f>SUMIF('3月'!$C$4:$C$10000,$B321,'3月'!$J$4:$J$10000)</f>
        <v>0</v>
      </c>
      <c r="M321" s="79">
        <f>SUMPRODUCT((借支明细表!$F$3:$F$10000=$B321)*(借支明细表!$D$3:$D$10000=L$2)*借支明细表!$H$3:$H$10000)</f>
        <v>0</v>
      </c>
      <c r="N321" s="80">
        <f>SUMIF('3月'!$C$4:$C$10000,$B321,'3月'!$L$4:$L$10000)</f>
        <v>0</v>
      </c>
      <c r="O321" s="81">
        <f>SUMIF('4月'!$C$4:$C$10000,$B321,'4月'!$J$4:$J$10000)</f>
        <v>0</v>
      </c>
      <c r="P321" s="79">
        <f>SUMPRODUCT((借支明细表!$F$3:$F$10000=$B321)*(借支明细表!$D$3:$D$10000=O$2)*借支明细表!$H$3:$H$10000)</f>
        <v>0</v>
      </c>
      <c r="Q321" s="80">
        <f>SUMIF('4月'!$C$4:$C$10000,$B321,'4月'!$L$4:$L$10000)</f>
        <v>0</v>
      </c>
      <c r="R321" s="81">
        <f>SUMIF('5月'!$C$4:$C$10000,$B321,'5月'!$J$4:$J$10000)</f>
        <v>0</v>
      </c>
      <c r="S321" s="79">
        <f>SUMPRODUCT((借支明细表!$F$3:$F$10000=$B321)*(借支明细表!$D$3:$D$10000=R$2)*借支明细表!$H$3:$H$10000)</f>
        <v>0</v>
      </c>
      <c r="T321" s="80">
        <f>SUMIF('5月'!$C$4:$C$10000,$B321,'5月'!$L$4:$L$10000)</f>
        <v>0</v>
      </c>
      <c r="U321" s="81">
        <f>SUMIF('6月'!$C$4:$C$10000,$B321,'6月'!$J$4:$J$10000)</f>
        <v>0</v>
      </c>
      <c r="V321" s="79">
        <f>SUMPRODUCT((借支明细表!$F$3:$F$10000=$B321)*(借支明细表!$D$3:$D$10000=U$2)*借支明细表!$H$3:$H$10000)</f>
        <v>0</v>
      </c>
      <c r="W321" s="80">
        <f>SUMIF('6月'!$C$4:$C$10000,$B321,'6月'!$L$4:$L$10000)</f>
        <v>0</v>
      </c>
      <c r="X321" s="81">
        <f>SUMIF('7月'!$C$4:$C$10000,$B321,'7月'!$J$4:$J$10000)</f>
        <v>0</v>
      </c>
      <c r="Y321" s="79">
        <f>SUMPRODUCT((借支明细表!$F$3:$F$10000=$B321)*(借支明细表!$D$3:$D$10000=X$2)*借支明细表!$H$3:$H$10000)</f>
        <v>0</v>
      </c>
      <c r="Z321" s="80">
        <f>SUMIF('7月'!$C$4:$C$10000,$B321,'7月'!$L$4:$L$10000)</f>
        <v>0</v>
      </c>
      <c r="AA321" s="81">
        <f>SUMIF('8月'!$C$4:$C$10000,$B321,'8月'!$J$4:$J$10000)</f>
        <v>0</v>
      </c>
      <c r="AB321" s="79">
        <f>SUMPRODUCT((借支明细表!$F$3:$F$10000=$B321)*(借支明细表!$D$3:$D$10000=AA$2)*借支明细表!$H$3:$H$10000)</f>
        <v>0</v>
      </c>
      <c r="AC321" s="80">
        <f>SUMIF('8月'!$C$4:$C$10000,$B321,'8月'!$L$4:$L$10000)</f>
        <v>0</v>
      </c>
      <c r="AD321" s="81">
        <f>SUMIF('9月'!$C$4:$C$10000,$B321,'9月'!$J$4:$J$10000)</f>
        <v>0</v>
      </c>
      <c r="AE321" s="79">
        <f>SUMPRODUCT((借支明细表!$F$3:$F$10000=$B321)*(借支明细表!$D$3:$D$10000=AD$2)*借支明细表!$H$3:$H$10000)</f>
        <v>0</v>
      </c>
      <c r="AF321" s="80">
        <f>SUMIF('9月'!$C$4:$C$10000,$B321,'9月'!$L$4:$L$10000)</f>
        <v>0</v>
      </c>
      <c r="AG321" s="81">
        <f>SUMIF('10月'!$C$4:$C$10000,$B321,'10月'!$J$4:$J$10000)</f>
        <v>0</v>
      </c>
      <c r="AH321" s="79">
        <f>SUMPRODUCT((借支明细表!$F$3:$F$10000=$B321)*(借支明细表!$D$3:$D$10000=AG$2)*借支明细表!$H$3:$H$10000)</f>
        <v>0</v>
      </c>
      <c r="AI321" s="80">
        <f>SUMIF('10月'!$C$4:$C$10000,$B321,'10月'!$L$4:$L$10000)</f>
        <v>0</v>
      </c>
      <c r="AJ321" s="81">
        <f>SUMIF('11月'!$C$4:$C$10000,$B321,'11月'!$J$4:$J$10000)</f>
        <v>0</v>
      </c>
      <c r="AK321" s="79">
        <f>SUMPRODUCT((借支明细表!$F$3:$F$10000=$B321)*(借支明细表!$D$3:$D$10000=AJ$2)*借支明细表!$H$3:$H$10000)</f>
        <v>0</v>
      </c>
      <c r="AL321" s="80">
        <f>SUMIF('11月'!$C$4:$C$10000,$B321,'11月'!$L$4:$L$10000)</f>
        <v>0</v>
      </c>
      <c r="AM321" s="81">
        <f>SUMIF('12月'!$C$4:$C$10000,$B321,'12月'!$J$4:$J$10000)</f>
        <v>0</v>
      </c>
      <c r="AN321" s="79">
        <f>SUMPRODUCT((借支明细表!$F$3:$F$10000=$B321)*(借支明细表!$D$3:$D$10000=AM$2)*借支明细表!$H$3:$H$10000)</f>
        <v>0</v>
      </c>
      <c r="AO321" s="80">
        <f>SUMIF('12月'!$C$4:$C$10000,$B321,'12月'!$L$4:$L$10000)</f>
        <v>0</v>
      </c>
    </row>
    <row r="322" customHeight="1" spans="1:41">
      <c r="A322" s="37"/>
      <c r="B322" s="76" t="str">
        <f>IF(员工信息表!B321="","",员工信息表!B321)</f>
        <v/>
      </c>
      <c r="C322" s="77">
        <f t="shared" si="15"/>
        <v>0</v>
      </c>
      <c r="D322" s="77">
        <f t="shared" si="16"/>
        <v>0</v>
      </c>
      <c r="E322" s="77">
        <f t="shared" si="17"/>
        <v>0</v>
      </c>
      <c r="F322" s="81">
        <f>SUMIF('1月'!$C$4:$C$10000,$B322,'1月'!$J$4:$J$10000)</f>
        <v>0</v>
      </c>
      <c r="G322" s="79">
        <f>SUMPRODUCT((借支明细表!$F$3:$F$10000=$B322)*(借支明细表!$D$3:$D$10000=F$2)*借支明细表!$H$3:$H$10000)</f>
        <v>0</v>
      </c>
      <c r="H322" s="80">
        <f>SUMIF('1月'!$C$4:$C$10000,$B322,'1月'!$L$4:$L$10000)</f>
        <v>0</v>
      </c>
      <c r="I322" s="81">
        <f>SUMIF('2月'!$C$4:$C$10000,$B322,'2月'!$J$4:$J$10000)</f>
        <v>0</v>
      </c>
      <c r="J322" s="79">
        <f>SUMPRODUCT((借支明细表!$F$3:$F$10000=$B322)*(借支明细表!$D$3:$D$10000=I$2)*借支明细表!$H$3:$H$10000)</f>
        <v>0</v>
      </c>
      <c r="K322" s="80">
        <f>SUMIF('2月'!$C$4:$C$10000,$B322,'2月'!$L$4:$L$10000)</f>
        <v>0</v>
      </c>
      <c r="L322" s="81">
        <f>SUMIF('3月'!$C$4:$C$10000,$B322,'3月'!$J$4:$J$10000)</f>
        <v>0</v>
      </c>
      <c r="M322" s="79">
        <f>SUMPRODUCT((借支明细表!$F$3:$F$10000=$B322)*(借支明细表!$D$3:$D$10000=L$2)*借支明细表!$H$3:$H$10000)</f>
        <v>0</v>
      </c>
      <c r="N322" s="80">
        <f>SUMIF('3月'!$C$4:$C$10000,$B322,'3月'!$L$4:$L$10000)</f>
        <v>0</v>
      </c>
      <c r="O322" s="81">
        <f>SUMIF('4月'!$C$4:$C$10000,$B322,'4月'!$J$4:$J$10000)</f>
        <v>0</v>
      </c>
      <c r="P322" s="79">
        <f>SUMPRODUCT((借支明细表!$F$3:$F$10000=$B322)*(借支明细表!$D$3:$D$10000=O$2)*借支明细表!$H$3:$H$10000)</f>
        <v>0</v>
      </c>
      <c r="Q322" s="80">
        <f>SUMIF('4月'!$C$4:$C$10000,$B322,'4月'!$L$4:$L$10000)</f>
        <v>0</v>
      </c>
      <c r="R322" s="81">
        <f>SUMIF('5月'!$C$4:$C$10000,$B322,'5月'!$J$4:$J$10000)</f>
        <v>0</v>
      </c>
      <c r="S322" s="79">
        <f>SUMPRODUCT((借支明细表!$F$3:$F$10000=$B322)*(借支明细表!$D$3:$D$10000=R$2)*借支明细表!$H$3:$H$10000)</f>
        <v>0</v>
      </c>
      <c r="T322" s="80">
        <f>SUMIF('5月'!$C$4:$C$10000,$B322,'5月'!$L$4:$L$10000)</f>
        <v>0</v>
      </c>
      <c r="U322" s="81">
        <f>SUMIF('6月'!$C$4:$C$10000,$B322,'6月'!$J$4:$J$10000)</f>
        <v>0</v>
      </c>
      <c r="V322" s="79">
        <f>SUMPRODUCT((借支明细表!$F$3:$F$10000=$B322)*(借支明细表!$D$3:$D$10000=U$2)*借支明细表!$H$3:$H$10000)</f>
        <v>0</v>
      </c>
      <c r="W322" s="80">
        <f>SUMIF('6月'!$C$4:$C$10000,$B322,'6月'!$L$4:$L$10000)</f>
        <v>0</v>
      </c>
      <c r="X322" s="81">
        <f>SUMIF('7月'!$C$4:$C$10000,$B322,'7月'!$J$4:$J$10000)</f>
        <v>0</v>
      </c>
      <c r="Y322" s="79">
        <f>SUMPRODUCT((借支明细表!$F$3:$F$10000=$B322)*(借支明细表!$D$3:$D$10000=X$2)*借支明细表!$H$3:$H$10000)</f>
        <v>0</v>
      </c>
      <c r="Z322" s="80">
        <f>SUMIF('7月'!$C$4:$C$10000,$B322,'7月'!$L$4:$L$10000)</f>
        <v>0</v>
      </c>
      <c r="AA322" s="81">
        <f>SUMIF('8月'!$C$4:$C$10000,$B322,'8月'!$J$4:$J$10000)</f>
        <v>0</v>
      </c>
      <c r="AB322" s="79">
        <f>SUMPRODUCT((借支明细表!$F$3:$F$10000=$B322)*(借支明细表!$D$3:$D$10000=AA$2)*借支明细表!$H$3:$H$10000)</f>
        <v>0</v>
      </c>
      <c r="AC322" s="80">
        <f>SUMIF('8月'!$C$4:$C$10000,$B322,'8月'!$L$4:$L$10000)</f>
        <v>0</v>
      </c>
      <c r="AD322" s="81">
        <f>SUMIF('9月'!$C$4:$C$10000,$B322,'9月'!$J$4:$J$10000)</f>
        <v>0</v>
      </c>
      <c r="AE322" s="79">
        <f>SUMPRODUCT((借支明细表!$F$3:$F$10000=$B322)*(借支明细表!$D$3:$D$10000=AD$2)*借支明细表!$H$3:$H$10000)</f>
        <v>0</v>
      </c>
      <c r="AF322" s="80">
        <f>SUMIF('9月'!$C$4:$C$10000,$B322,'9月'!$L$4:$L$10000)</f>
        <v>0</v>
      </c>
      <c r="AG322" s="81">
        <f>SUMIF('10月'!$C$4:$C$10000,$B322,'10月'!$J$4:$J$10000)</f>
        <v>0</v>
      </c>
      <c r="AH322" s="79">
        <f>SUMPRODUCT((借支明细表!$F$3:$F$10000=$B322)*(借支明细表!$D$3:$D$10000=AG$2)*借支明细表!$H$3:$H$10000)</f>
        <v>0</v>
      </c>
      <c r="AI322" s="80">
        <f>SUMIF('10月'!$C$4:$C$10000,$B322,'10月'!$L$4:$L$10000)</f>
        <v>0</v>
      </c>
      <c r="AJ322" s="81">
        <f>SUMIF('11月'!$C$4:$C$10000,$B322,'11月'!$J$4:$J$10000)</f>
        <v>0</v>
      </c>
      <c r="AK322" s="79">
        <f>SUMPRODUCT((借支明细表!$F$3:$F$10000=$B322)*(借支明细表!$D$3:$D$10000=AJ$2)*借支明细表!$H$3:$H$10000)</f>
        <v>0</v>
      </c>
      <c r="AL322" s="80">
        <f>SUMIF('11月'!$C$4:$C$10000,$B322,'11月'!$L$4:$L$10000)</f>
        <v>0</v>
      </c>
      <c r="AM322" s="81">
        <f>SUMIF('12月'!$C$4:$C$10000,$B322,'12月'!$J$4:$J$10000)</f>
        <v>0</v>
      </c>
      <c r="AN322" s="79">
        <f>SUMPRODUCT((借支明细表!$F$3:$F$10000=$B322)*(借支明细表!$D$3:$D$10000=AM$2)*借支明细表!$H$3:$H$10000)</f>
        <v>0</v>
      </c>
      <c r="AO322" s="80">
        <f>SUMIF('12月'!$C$4:$C$10000,$B322,'12月'!$L$4:$L$10000)</f>
        <v>0</v>
      </c>
    </row>
    <row r="323" customHeight="1" spans="1:41">
      <c r="A323" s="37"/>
      <c r="B323" s="76" t="str">
        <f>IF(员工信息表!B322="","",员工信息表!B322)</f>
        <v/>
      </c>
      <c r="C323" s="77">
        <f t="shared" si="15"/>
        <v>0</v>
      </c>
      <c r="D323" s="77">
        <f t="shared" si="16"/>
        <v>0</v>
      </c>
      <c r="E323" s="77">
        <f t="shared" si="17"/>
        <v>0</v>
      </c>
      <c r="F323" s="81">
        <f>SUMIF('1月'!$C$4:$C$10000,$B323,'1月'!$J$4:$J$10000)</f>
        <v>0</v>
      </c>
      <c r="G323" s="79">
        <f>SUMPRODUCT((借支明细表!$F$3:$F$10000=$B323)*(借支明细表!$D$3:$D$10000=F$2)*借支明细表!$H$3:$H$10000)</f>
        <v>0</v>
      </c>
      <c r="H323" s="80">
        <f>SUMIF('1月'!$C$4:$C$10000,$B323,'1月'!$L$4:$L$10000)</f>
        <v>0</v>
      </c>
      <c r="I323" s="81">
        <f>SUMIF('2月'!$C$4:$C$10000,$B323,'2月'!$J$4:$J$10000)</f>
        <v>0</v>
      </c>
      <c r="J323" s="79">
        <f>SUMPRODUCT((借支明细表!$F$3:$F$10000=$B323)*(借支明细表!$D$3:$D$10000=I$2)*借支明细表!$H$3:$H$10000)</f>
        <v>0</v>
      </c>
      <c r="K323" s="80">
        <f>SUMIF('2月'!$C$4:$C$10000,$B323,'2月'!$L$4:$L$10000)</f>
        <v>0</v>
      </c>
      <c r="L323" s="81">
        <f>SUMIF('3月'!$C$4:$C$10000,$B323,'3月'!$J$4:$J$10000)</f>
        <v>0</v>
      </c>
      <c r="M323" s="79">
        <f>SUMPRODUCT((借支明细表!$F$3:$F$10000=$B323)*(借支明细表!$D$3:$D$10000=L$2)*借支明细表!$H$3:$H$10000)</f>
        <v>0</v>
      </c>
      <c r="N323" s="80">
        <f>SUMIF('3月'!$C$4:$C$10000,$B323,'3月'!$L$4:$L$10000)</f>
        <v>0</v>
      </c>
      <c r="O323" s="81">
        <f>SUMIF('4月'!$C$4:$C$10000,$B323,'4月'!$J$4:$J$10000)</f>
        <v>0</v>
      </c>
      <c r="P323" s="79">
        <f>SUMPRODUCT((借支明细表!$F$3:$F$10000=$B323)*(借支明细表!$D$3:$D$10000=O$2)*借支明细表!$H$3:$H$10000)</f>
        <v>0</v>
      </c>
      <c r="Q323" s="80">
        <f>SUMIF('4月'!$C$4:$C$10000,$B323,'4月'!$L$4:$L$10000)</f>
        <v>0</v>
      </c>
      <c r="R323" s="81">
        <f>SUMIF('5月'!$C$4:$C$10000,$B323,'5月'!$J$4:$J$10000)</f>
        <v>0</v>
      </c>
      <c r="S323" s="79">
        <f>SUMPRODUCT((借支明细表!$F$3:$F$10000=$B323)*(借支明细表!$D$3:$D$10000=R$2)*借支明细表!$H$3:$H$10000)</f>
        <v>0</v>
      </c>
      <c r="T323" s="80">
        <f>SUMIF('5月'!$C$4:$C$10000,$B323,'5月'!$L$4:$L$10000)</f>
        <v>0</v>
      </c>
      <c r="U323" s="81">
        <f>SUMIF('6月'!$C$4:$C$10000,$B323,'6月'!$J$4:$J$10000)</f>
        <v>0</v>
      </c>
      <c r="V323" s="79">
        <f>SUMPRODUCT((借支明细表!$F$3:$F$10000=$B323)*(借支明细表!$D$3:$D$10000=U$2)*借支明细表!$H$3:$H$10000)</f>
        <v>0</v>
      </c>
      <c r="W323" s="80">
        <f>SUMIF('6月'!$C$4:$C$10000,$B323,'6月'!$L$4:$L$10000)</f>
        <v>0</v>
      </c>
      <c r="X323" s="81">
        <f>SUMIF('7月'!$C$4:$C$10000,$B323,'7月'!$J$4:$J$10000)</f>
        <v>0</v>
      </c>
      <c r="Y323" s="79">
        <f>SUMPRODUCT((借支明细表!$F$3:$F$10000=$B323)*(借支明细表!$D$3:$D$10000=X$2)*借支明细表!$H$3:$H$10000)</f>
        <v>0</v>
      </c>
      <c r="Z323" s="80">
        <f>SUMIF('7月'!$C$4:$C$10000,$B323,'7月'!$L$4:$L$10000)</f>
        <v>0</v>
      </c>
      <c r="AA323" s="81">
        <f>SUMIF('8月'!$C$4:$C$10000,$B323,'8月'!$J$4:$J$10000)</f>
        <v>0</v>
      </c>
      <c r="AB323" s="79">
        <f>SUMPRODUCT((借支明细表!$F$3:$F$10000=$B323)*(借支明细表!$D$3:$D$10000=AA$2)*借支明细表!$H$3:$H$10000)</f>
        <v>0</v>
      </c>
      <c r="AC323" s="80">
        <f>SUMIF('8月'!$C$4:$C$10000,$B323,'8月'!$L$4:$L$10000)</f>
        <v>0</v>
      </c>
      <c r="AD323" s="81">
        <f>SUMIF('9月'!$C$4:$C$10000,$B323,'9月'!$J$4:$J$10000)</f>
        <v>0</v>
      </c>
      <c r="AE323" s="79">
        <f>SUMPRODUCT((借支明细表!$F$3:$F$10000=$B323)*(借支明细表!$D$3:$D$10000=AD$2)*借支明细表!$H$3:$H$10000)</f>
        <v>0</v>
      </c>
      <c r="AF323" s="80">
        <f>SUMIF('9月'!$C$4:$C$10000,$B323,'9月'!$L$4:$L$10000)</f>
        <v>0</v>
      </c>
      <c r="AG323" s="81">
        <f>SUMIF('10月'!$C$4:$C$10000,$B323,'10月'!$J$4:$J$10000)</f>
        <v>0</v>
      </c>
      <c r="AH323" s="79">
        <f>SUMPRODUCT((借支明细表!$F$3:$F$10000=$B323)*(借支明细表!$D$3:$D$10000=AG$2)*借支明细表!$H$3:$H$10000)</f>
        <v>0</v>
      </c>
      <c r="AI323" s="80">
        <f>SUMIF('10月'!$C$4:$C$10000,$B323,'10月'!$L$4:$L$10000)</f>
        <v>0</v>
      </c>
      <c r="AJ323" s="81">
        <f>SUMIF('11月'!$C$4:$C$10000,$B323,'11月'!$J$4:$J$10000)</f>
        <v>0</v>
      </c>
      <c r="AK323" s="79">
        <f>SUMPRODUCT((借支明细表!$F$3:$F$10000=$B323)*(借支明细表!$D$3:$D$10000=AJ$2)*借支明细表!$H$3:$H$10000)</f>
        <v>0</v>
      </c>
      <c r="AL323" s="80">
        <f>SUMIF('11月'!$C$4:$C$10000,$B323,'11月'!$L$4:$L$10000)</f>
        <v>0</v>
      </c>
      <c r="AM323" s="81">
        <f>SUMIF('12月'!$C$4:$C$10000,$B323,'12月'!$J$4:$J$10000)</f>
        <v>0</v>
      </c>
      <c r="AN323" s="79">
        <f>SUMPRODUCT((借支明细表!$F$3:$F$10000=$B323)*(借支明细表!$D$3:$D$10000=AM$2)*借支明细表!$H$3:$H$10000)</f>
        <v>0</v>
      </c>
      <c r="AO323" s="80">
        <f>SUMIF('12月'!$C$4:$C$10000,$B323,'12月'!$L$4:$L$10000)</f>
        <v>0</v>
      </c>
    </row>
    <row r="324" customHeight="1" spans="1:41">
      <c r="A324" s="37"/>
      <c r="B324" s="76" t="str">
        <f>IF(员工信息表!B323="","",员工信息表!B323)</f>
        <v/>
      </c>
      <c r="C324" s="77">
        <f t="shared" si="15"/>
        <v>0</v>
      </c>
      <c r="D324" s="77">
        <f t="shared" si="16"/>
        <v>0</v>
      </c>
      <c r="E324" s="77">
        <f t="shared" si="17"/>
        <v>0</v>
      </c>
      <c r="F324" s="81">
        <f>SUMIF('1月'!$C$4:$C$10000,$B324,'1月'!$J$4:$J$10000)</f>
        <v>0</v>
      </c>
      <c r="G324" s="79">
        <f>SUMPRODUCT((借支明细表!$F$3:$F$10000=$B324)*(借支明细表!$D$3:$D$10000=F$2)*借支明细表!$H$3:$H$10000)</f>
        <v>0</v>
      </c>
      <c r="H324" s="80">
        <f>SUMIF('1月'!$C$4:$C$10000,$B324,'1月'!$L$4:$L$10000)</f>
        <v>0</v>
      </c>
      <c r="I324" s="81">
        <f>SUMIF('2月'!$C$4:$C$10000,$B324,'2月'!$J$4:$J$10000)</f>
        <v>0</v>
      </c>
      <c r="J324" s="79">
        <f>SUMPRODUCT((借支明细表!$F$3:$F$10000=$B324)*(借支明细表!$D$3:$D$10000=I$2)*借支明细表!$H$3:$H$10000)</f>
        <v>0</v>
      </c>
      <c r="K324" s="80">
        <f>SUMIF('2月'!$C$4:$C$10000,$B324,'2月'!$L$4:$L$10000)</f>
        <v>0</v>
      </c>
      <c r="L324" s="81">
        <f>SUMIF('3月'!$C$4:$C$10000,$B324,'3月'!$J$4:$J$10000)</f>
        <v>0</v>
      </c>
      <c r="M324" s="79">
        <f>SUMPRODUCT((借支明细表!$F$3:$F$10000=$B324)*(借支明细表!$D$3:$D$10000=L$2)*借支明细表!$H$3:$H$10000)</f>
        <v>0</v>
      </c>
      <c r="N324" s="80">
        <f>SUMIF('3月'!$C$4:$C$10000,$B324,'3月'!$L$4:$L$10000)</f>
        <v>0</v>
      </c>
      <c r="O324" s="81">
        <f>SUMIF('4月'!$C$4:$C$10000,$B324,'4月'!$J$4:$J$10000)</f>
        <v>0</v>
      </c>
      <c r="P324" s="79">
        <f>SUMPRODUCT((借支明细表!$F$3:$F$10000=$B324)*(借支明细表!$D$3:$D$10000=O$2)*借支明细表!$H$3:$H$10000)</f>
        <v>0</v>
      </c>
      <c r="Q324" s="80">
        <f>SUMIF('4月'!$C$4:$C$10000,$B324,'4月'!$L$4:$L$10000)</f>
        <v>0</v>
      </c>
      <c r="R324" s="81">
        <f>SUMIF('5月'!$C$4:$C$10000,$B324,'5月'!$J$4:$J$10000)</f>
        <v>0</v>
      </c>
      <c r="S324" s="79">
        <f>SUMPRODUCT((借支明细表!$F$3:$F$10000=$B324)*(借支明细表!$D$3:$D$10000=R$2)*借支明细表!$H$3:$H$10000)</f>
        <v>0</v>
      </c>
      <c r="T324" s="80">
        <f>SUMIF('5月'!$C$4:$C$10000,$B324,'5月'!$L$4:$L$10000)</f>
        <v>0</v>
      </c>
      <c r="U324" s="81">
        <f>SUMIF('6月'!$C$4:$C$10000,$B324,'6月'!$J$4:$J$10000)</f>
        <v>0</v>
      </c>
      <c r="V324" s="79">
        <f>SUMPRODUCT((借支明细表!$F$3:$F$10000=$B324)*(借支明细表!$D$3:$D$10000=U$2)*借支明细表!$H$3:$H$10000)</f>
        <v>0</v>
      </c>
      <c r="W324" s="80">
        <f>SUMIF('6月'!$C$4:$C$10000,$B324,'6月'!$L$4:$L$10000)</f>
        <v>0</v>
      </c>
      <c r="X324" s="81">
        <f>SUMIF('7月'!$C$4:$C$10000,$B324,'7月'!$J$4:$J$10000)</f>
        <v>0</v>
      </c>
      <c r="Y324" s="79">
        <f>SUMPRODUCT((借支明细表!$F$3:$F$10000=$B324)*(借支明细表!$D$3:$D$10000=X$2)*借支明细表!$H$3:$H$10000)</f>
        <v>0</v>
      </c>
      <c r="Z324" s="80">
        <f>SUMIF('7月'!$C$4:$C$10000,$B324,'7月'!$L$4:$L$10000)</f>
        <v>0</v>
      </c>
      <c r="AA324" s="81">
        <f>SUMIF('8月'!$C$4:$C$10000,$B324,'8月'!$J$4:$J$10000)</f>
        <v>0</v>
      </c>
      <c r="AB324" s="79">
        <f>SUMPRODUCT((借支明细表!$F$3:$F$10000=$B324)*(借支明细表!$D$3:$D$10000=AA$2)*借支明细表!$H$3:$H$10000)</f>
        <v>0</v>
      </c>
      <c r="AC324" s="80">
        <f>SUMIF('8月'!$C$4:$C$10000,$B324,'8月'!$L$4:$L$10000)</f>
        <v>0</v>
      </c>
      <c r="AD324" s="81">
        <f>SUMIF('9月'!$C$4:$C$10000,$B324,'9月'!$J$4:$J$10000)</f>
        <v>0</v>
      </c>
      <c r="AE324" s="79">
        <f>SUMPRODUCT((借支明细表!$F$3:$F$10000=$B324)*(借支明细表!$D$3:$D$10000=AD$2)*借支明细表!$H$3:$H$10000)</f>
        <v>0</v>
      </c>
      <c r="AF324" s="80">
        <f>SUMIF('9月'!$C$4:$C$10000,$B324,'9月'!$L$4:$L$10000)</f>
        <v>0</v>
      </c>
      <c r="AG324" s="81">
        <f>SUMIF('10月'!$C$4:$C$10000,$B324,'10月'!$J$4:$J$10000)</f>
        <v>0</v>
      </c>
      <c r="AH324" s="79">
        <f>SUMPRODUCT((借支明细表!$F$3:$F$10000=$B324)*(借支明细表!$D$3:$D$10000=AG$2)*借支明细表!$H$3:$H$10000)</f>
        <v>0</v>
      </c>
      <c r="AI324" s="80">
        <f>SUMIF('10月'!$C$4:$C$10000,$B324,'10月'!$L$4:$L$10000)</f>
        <v>0</v>
      </c>
      <c r="AJ324" s="81">
        <f>SUMIF('11月'!$C$4:$C$10000,$B324,'11月'!$J$4:$J$10000)</f>
        <v>0</v>
      </c>
      <c r="AK324" s="79">
        <f>SUMPRODUCT((借支明细表!$F$3:$F$10000=$B324)*(借支明细表!$D$3:$D$10000=AJ$2)*借支明细表!$H$3:$H$10000)</f>
        <v>0</v>
      </c>
      <c r="AL324" s="80">
        <f>SUMIF('11月'!$C$4:$C$10000,$B324,'11月'!$L$4:$L$10000)</f>
        <v>0</v>
      </c>
      <c r="AM324" s="81">
        <f>SUMIF('12月'!$C$4:$C$10000,$B324,'12月'!$J$4:$J$10000)</f>
        <v>0</v>
      </c>
      <c r="AN324" s="79">
        <f>SUMPRODUCT((借支明细表!$F$3:$F$10000=$B324)*(借支明细表!$D$3:$D$10000=AM$2)*借支明细表!$H$3:$H$10000)</f>
        <v>0</v>
      </c>
      <c r="AO324" s="80">
        <f>SUMIF('12月'!$C$4:$C$10000,$B324,'12月'!$L$4:$L$10000)</f>
        <v>0</v>
      </c>
    </row>
    <row r="325" customHeight="1" spans="1:41">
      <c r="A325" s="37"/>
      <c r="B325" s="76" t="str">
        <f>IF(员工信息表!B324="","",员工信息表!B324)</f>
        <v/>
      </c>
      <c r="C325" s="77">
        <f t="shared" si="15"/>
        <v>0</v>
      </c>
      <c r="D325" s="77">
        <f t="shared" si="16"/>
        <v>0</v>
      </c>
      <c r="E325" s="77">
        <f t="shared" si="17"/>
        <v>0</v>
      </c>
      <c r="F325" s="81">
        <f>SUMIF('1月'!$C$4:$C$10000,$B325,'1月'!$J$4:$J$10000)</f>
        <v>0</v>
      </c>
      <c r="G325" s="79">
        <f>SUMPRODUCT((借支明细表!$F$3:$F$10000=$B325)*(借支明细表!$D$3:$D$10000=F$2)*借支明细表!$H$3:$H$10000)</f>
        <v>0</v>
      </c>
      <c r="H325" s="80">
        <f>SUMIF('1月'!$C$4:$C$10000,$B325,'1月'!$L$4:$L$10000)</f>
        <v>0</v>
      </c>
      <c r="I325" s="81">
        <f>SUMIF('2月'!$C$4:$C$10000,$B325,'2月'!$J$4:$J$10000)</f>
        <v>0</v>
      </c>
      <c r="J325" s="79">
        <f>SUMPRODUCT((借支明细表!$F$3:$F$10000=$B325)*(借支明细表!$D$3:$D$10000=I$2)*借支明细表!$H$3:$H$10000)</f>
        <v>0</v>
      </c>
      <c r="K325" s="80">
        <f>SUMIF('2月'!$C$4:$C$10000,$B325,'2月'!$L$4:$L$10000)</f>
        <v>0</v>
      </c>
      <c r="L325" s="81">
        <f>SUMIF('3月'!$C$4:$C$10000,$B325,'3月'!$J$4:$J$10000)</f>
        <v>0</v>
      </c>
      <c r="M325" s="79">
        <f>SUMPRODUCT((借支明细表!$F$3:$F$10000=$B325)*(借支明细表!$D$3:$D$10000=L$2)*借支明细表!$H$3:$H$10000)</f>
        <v>0</v>
      </c>
      <c r="N325" s="80">
        <f>SUMIF('3月'!$C$4:$C$10000,$B325,'3月'!$L$4:$L$10000)</f>
        <v>0</v>
      </c>
      <c r="O325" s="81">
        <f>SUMIF('4月'!$C$4:$C$10000,$B325,'4月'!$J$4:$J$10000)</f>
        <v>0</v>
      </c>
      <c r="P325" s="79">
        <f>SUMPRODUCT((借支明细表!$F$3:$F$10000=$B325)*(借支明细表!$D$3:$D$10000=O$2)*借支明细表!$H$3:$H$10000)</f>
        <v>0</v>
      </c>
      <c r="Q325" s="80">
        <f>SUMIF('4月'!$C$4:$C$10000,$B325,'4月'!$L$4:$L$10000)</f>
        <v>0</v>
      </c>
      <c r="R325" s="81">
        <f>SUMIF('5月'!$C$4:$C$10000,$B325,'5月'!$J$4:$J$10000)</f>
        <v>0</v>
      </c>
      <c r="S325" s="79">
        <f>SUMPRODUCT((借支明细表!$F$3:$F$10000=$B325)*(借支明细表!$D$3:$D$10000=R$2)*借支明细表!$H$3:$H$10000)</f>
        <v>0</v>
      </c>
      <c r="T325" s="80">
        <f>SUMIF('5月'!$C$4:$C$10000,$B325,'5月'!$L$4:$L$10000)</f>
        <v>0</v>
      </c>
      <c r="U325" s="81">
        <f>SUMIF('6月'!$C$4:$C$10000,$B325,'6月'!$J$4:$J$10000)</f>
        <v>0</v>
      </c>
      <c r="V325" s="79">
        <f>SUMPRODUCT((借支明细表!$F$3:$F$10000=$B325)*(借支明细表!$D$3:$D$10000=U$2)*借支明细表!$H$3:$H$10000)</f>
        <v>0</v>
      </c>
      <c r="W325" s="80">
        <f>SUMIF('6月'!$C$4:$C$10000,$B325,'6月'!$L$4:$L$10000)</f>
        <v>0</v>
      </c>
      <c r="X325" s="81">
        <f>SUMIF('7月'!$C$4:$C$10000,$B325,'7月'!$J$4:$J$10000)</f>
        <v>0</v>
      </c>
      <c r="Y325" s="79">
        <f>SUMPRODUCT((借支明细表!$F$3:$F$10000=$B325)*(借支明细表!$D$3:$D$10000=X$2)*借支明细表!$H$3:$H$10000)</f>
        <v>0</v>
      </c>
      <c r="Z325" s="80">
        <f>SUMIF('7月'!$C$4:$C$10000,$B325,'7月'!$L$4:$L$10000)</f>
        <v>0</v>
      </c>
      <c r="AA325" s="81">
        <f>SUMIF('8月'!$C$4:$C$10000,$B325,'8月'!$J$4:$J$10000)</f>
        <v>0</v>
      </c>
      <c r="AB325" s="79">
        <f>SUMPRODUCT((借支明细表!$F$3:$F$10000=$B325)*(借支明细表!$D$3:$D$10000=AA$2)*借支明细表!$H$3:$H$10000)</f>
        <v>0</v>
      </c>
      <c r="AC325" s="80">
        <f>SUMIF('8月'!$C$4:$C$10000,$B325,'8月'!$L$4:$L$10000)</f>
        <v>0</v>
      </c>
      <c r="AD325" s="81">
        <f>SUMIF('9月'!$C$4:$C$10000,$B325,'9月'!$J$4:$J$10000)</f>
        <v>0</v>
      </c>
      <c r="AE325" s="79">
        <f>SUMPRODUCT((借支明细表!$F$3:$F$10000=$B325)*(借支明细表!$D$3:$D$10000=AD$2)*借支明细表!$H$3:$H$10000)</f>
        <v>0</v>
      </c>
      <c r="AF325" s="80">
        <f>SUMIF('9月'!$C$4:$C$10000,$B325,'9月'!$L$4:$L$10000)</f>
        <v>0</v>
      </c>
      <c r="AG325" s="81">
        <f>SUMIF('10月'!$C$4:$C$10000,$B325,'10月'!$J$4:$J$10000)</f>
        <v>0</v>
      </c>
      <c r="AH325" s="79">
        <f>SUMPRODUCT((借支明细表!$F$3:$F$10000=$B325)*(借支明细表!$D$3:$D$10000=AG$2)*借支明细表!$H$3:$H$10000)</f>
        <v>0</v>
      </c>
      <c r="AI325" s="80">
        <f>SUMIF('10月'!$C$4:$C$10000,$B325,'10月'!$L$4:$L$10000)</f>
        <v>0</v>
      </c>
      <c r="AJ325" s="81">
        <f>SUMIF('11月'!$C$4:$C$10000,$B325,'11月'!$J$4:$J$10000)</f>
        <v>0</v>
      </c>
      <c r="AK325" s="79">
        <f>SUMPRODUCT((借支明细表!$F$3:$F$10000=$B325)*(借支明细表!$D$3:$D$10000=AJ$2)*借支明细表!$H$3:$H$10000)</f>
        <v>0</v>
      </c>
      <c r="AL325" s="80">
        <f>SUMIF('11月'!$C$4:$C$10000,$B325,'11月'!$L$4:$L$10000)</f>
        <v>0</v>
      </c>
      <c r="AM325" s="81">
        <f>SUMIF('12月'!$C$4:$C$10000,$B325,'12月'!$J$4:$J$10000)</f>
        <v>0</v>
      </c>
      <c r="AN325" s="79">
        <f>SUMPRODUCT((借支明细表!$F$3:$F$10000=$B325)*(借支明细表!$D$3:$D$10000=AM$2)*借支明细表!$H$3:$H$10000)</f>
        <v>0</v>
      </c>
      <c r="AO325" s="80">
        <f>SUMIF('12月'!$C$4:$C$10000,$B325,'12月'!$L$4:$L$10000)</f>
        <v>0</v>
      </c>
    </row>
    <row r="326" customHeight="1" spans="1:41">
      <c r="A326" s="37"/>
      <c r="B326" s="76" t="str">
        <f>IF(员工信息表!B325="","",员工信息表!B325)</f>
        <v/>
      </c>
      <c r="C326" s="77">
        <f t="shared" si="15"/>
        <v>0</v>
      </c>
      <c r="D326" s="77">
        <f t="shared" si="16"/>
        <v>0</v>
      </c>
      <c r="E326" s="77">
        <f t="shared" si="17"/>
        <v>0</v>
      </c>
      <c r="F326" s="81">
        <f>SUMIF('1月'!$C$4:$C$10000,$B326,'1月'!$J$4:$J$10000)</f>
        <v>0</v>
      </c>
      <c r="G326" s="79">
        <f>SUMPRODUCT((借支明细表!$F$3:$F$10000=$B326)*(借支明细表!$D$3:$D$10000=F$2)*借支明细表!$H$3:$H$10000)</f>
        <v>0</v>
      </c>
      <c r="H326" s="80">
        <f>SUMIF('1月'!$C$4:$C$10000,$B326,'1月'!$L$4:$L$10000)</f>
        <v>0</v>
      </c>
      <c r="I326" s="81">
        <f>SUMIF('2月'!$C$4:$C$10000,$B326,'2月'!$J$4:$J$10000)</f>
        <v>0</v>
      </c>
      <c r="J326" s="79">
        <f>SUMPRODUCT((借支明细表!$F$3:$F$10000=$B326)*(借支明细表!$D$3:$D$10000=I$2)*借支明细表!$H$3:$H$10000)</f>
        <v>0</v>
      </c>
      <c r="K326" s="80">
        <f>SUMIF('2月'!$C$4:$C$10000,$B326,'2月'!$L$4:$L$10000)</f>
        <v>0</v>
      </c>
      <c r="L326" s="81">
        <f>SUMIF('3月'!$C$4:$C$10000,$B326,'3月'!$J$4:$J$10000)</f>
        <v>0</v>
      </c>
      <c r="M326" s="79">
        <f>SUMPRODUCT((借支明细表!$F$3:$F$10000=$B326)*(借支明细表!$D$3:$D$10000=L$2)*借支明细表!$H$3:$H$10000)</f>
        <v>0</v>
      </c>
      <c r="N326" s="80">
        <f>SUMIF('3月'!$C$4:$C$10000,$B326,'3月'!$L$4:$L$10000)</f>
        <v>0</v>
      </c>
      <c r="O326" s="81">
        <f>SUMIF('4月'!$C$4:$C$10000,$B326,'4月'!$J$4:$J$10000)</f>
        <v>0</v>
      </c>
      <c r="P326" s="79">
        <f>SUMPRODUCT((借支明细表!$F$3:$F$10000=$B326)*(借支明细表!$D$3:$D$10000=O$2)*借支明细表!$H$3:$H$10000)</f>
        <v>0</v>
      </c>
      <c r="Q326" s="80">
        <f>SUMIF('4月'!$C$4:$C$10000,$B326,'4月'!$L$4:$L$10000)</f>
        <v>0</v>
      </c>
      <c r="R326" s="81">
        <f>SUMIF('5月'!$C$4:$C$10000,$B326,'5月'!$J$4:$J$10000)</f>
        <v>0</v>
      </c>
      <c r="S326" s="79">
        <f>SUMPRODUCT((借支明细表!$F$3:$F$10000=$B326)*(借支明细表!$D$3:$D$10000=R$2)*借支明细表!$H$3:$H$10000)</f>
        <v>0</v>
      </c>
      <c r="T326" s="80">
        <f>SUMIF('5月'!$C$4:$C$10000,$B326,'5月'!$L$4:$L$10000)</f>
        <v>0</v>
      </c>
      <c r="U326" s="81">
        <f>SUMIF('6月'!$C$4:$C$10000,$B326,'6月'!$J$4:$J$10000)</f>
        <v>0</v>
      </c>
      <c r="V326" s="79">
        <f>SUMPRODUCT((借支明细表!$F$3:$F$10000=$B326)*(借支明细表!$D$3:$D$10000=U$2)*借支明细表!$H$3:$H$10000)</f>
        <v>0</v>
      </c>
      <c r="W326" s="80">
        <f>SUMIF('6月'!$C$4:$C$10000,$B326,'6月'!$L$4:$L$10000)</f>
        <v>0</v>
      </c>
      <c r="X326" s="81">
        <f>SUMIF('7月'!$C$4:$C$10000,$B326,'7月'!$J$4:$J$10000)</f>
        <v>0</v>
      </c>
      <c r="Y326" s="79">
        <f>SUMPRODUCT((借支明细表!$F$3:$F$10000=$B326)*(借支明细表!$D$3:$D$10000=X$2)*借支明细表!$H$3:$H$10000)</f>
        <v>0</v>
      </c>
      <c r="Z326" s="80">
        <f>SUMIF('7月'!$C$4:$C$10000,$B326,'7月'!$L$4:$L$10000)</f>
        <v>0</v>
      </c>
      <c r="AA326" s="81">
        <f>SUMIF('8月'!$C$4:$C$10000,$B326,'8月'!$J$4:$J$10000)</f>
        <v>0</v>
      </c>
      <c r="AB326" s="79">
        <f>SUMPRODUCT((借支明细表!$F$3:$F$10000=$B326)*(借支明细表!$D$3:$D$10000=AA$2)*借支明细表!$H$3:$H$10000)</f>
        <v>0</v>
      </c>
      <c r="AC326" s="80">
        <f>SUMIF('8月'!$C$4:$C$10000,$B326,'8月'!$L$4:$L$10000)</f>
        <v>0</v>
      </c>
      <c r="AD326" s="81">
        <f>SUMIF('9月'!$C$4:$C$10000,$B326,'9月'!$J$4:$J$10000)</f>
        <v>0</v>
      </c>
      <c r="AE326" s="79">
        <f>SUMPRODUCT((借支明细表!$F$3:$F$10000=$B326)*(借支明细表!$D$3:$D$10000=AD$2)*借支明细表!$H$3:$H$10000)</f>
        <v>0</v>
      </c>
      <c r="AF326" s="80">
        <f>SUMIF('9月'!$C$4:$C$10000,$B326,'9月'!$L$4:$L$10000)</f>
        <v>0</v>
      </c>
      <c r="AG326" s="81">
        <f>SUMIF('10月'!$C$4:$C$10000,$B326,'10月'!$J$4:$J$10000)</f>
        <v>0</v>
      </c>
      <c r="AH326" s="79">
        <f>SUMPRODUCT((借支明细表!$F$3:$F$10000=$B326)*(借支明细表!$D$3:$D$10000=AG$2)*借支明细表!$H$3:$H$10000)</f>
        <v>0</v>
      </c>
      <c r="AI326" s="80">
        <f>SUMIF('10月'!$C$4:$C$10000,$B326,'10月'!$L$4:$L$10000)</f>
        <v>0</v>
      </c>
      <c r="AJ326" s="81">
        <f>SUMIF('11月'!$C$4:$C$10000,$B326,'11月'!$J$4:$J$10000)</f>
        <v>0</v>
      </c>
      <c r="AK326" s="79">
        <f>SUMPRODUCT((借支明细表!$F$3:$F$10000=$B326)*(借支明细表!$D$3:$D$10000=AJ$2)*借支明细表!$H$3:$H$10000)</f>
        <v>0</v>
      </c>
      <c r="AL326" s="80">
        <f>SUMIF('11月'!$C$4:$C$10000,$B326,'11月'!$L$4:$L$10000)</f>
        <v>0</v>
      </c>
      <c r="AM326" s="81">
        <f>SUMIF('12月'!$C$4:$C$10000,$B326,'12月'!$J$4:$J$10000)</f>
        <v>0</v>
      </c>
      <c r="AN326" s="79">
        <f>SUMPRODUCT((借支明细表!$F$3:$F$10000=$B326)*(借支明细表!$D$3:$D$10000=AM$2)*借支明细表!$H$3:$H$10000)</f>
        <v>0</v>
      </c>
      <c r="AO326" s="80">
        <f>SUMIF('12月'!$C$4:$C$10000,$B326,'12月'!$L$4:$L$10000)</f>
        <v>0</v>
      </c>
    </row>
    <row r="327" customHeight="1" spans="1:41">
      <c r="A327" s="37"/>
      <c r="B327" s="76" t="str">
        <f>IF(员工信息表!B326="","",员工信息表!B326)</f>
        <v/>
      </c>
      <c r="C327" s="77">
        <f t="shared" si="15"/>
        <v>0</v>
      </c>
      <c r="D327" s="77">
        <f t="shared" si="16"/>
        <v>0</v>
      </c>
      <c r="E327" s="77">
        <f t="shared" si="17"/>
        <v>0</v>
      </c>
      <c r="F327" s="81">
        <f>SUMIF('1月'!$C$4:$C$10000,$B327,'1月'!$J$4:$J$10000)</f>
        <v>0</v>
      </c>
      <c r="G327" s="79">
        <f>SUMPRODUCT((借支明细表!$F$3:$F$10000=$B327)*(借支明细表!$D$3:$D$10000=F$2)*借支明细表!$H$3:$H$10000)</f>
        <v>0</v>
      </c>
      <c r="H327" s="80">
        <f>SUMIF('1月'!$C$4:$C$10000,$B327,'1月'!$L$4:$L$10000)</f>
        <v>0</v>
      </c>
      <c r="I327" s="81">
        <f>SUMIF('2月'!$C$4:$C$10000,$B327,'2月'!$J$4:$J$10000)</f>
        <v>0</v>
      </c>
      <c r="J327" s="79">
        <f>SUMPRODUCT((借支明细表!$F$3:$F$10000=$B327)*(借支明细表!$D$3:$D$10000=I$2)*借支明细表!$H$3:$H$10000)</f>
        <v>0</v>
      </c>
      <c r="K327" s="80">
        <f>SUMIF('2月'!$C$4:$C$10000,$B327,'2月'!$L$4:$L$10000)</f>
        <v>0</v>
      </c>
      <c r="L327" s="81">
        <f>SUMIF('3月'!$C$4:$C$10000,$B327,'3月'!$J$4:$J$10000)</f>
        <v>0</v>
      </c>
      <c r="M327" s="79">
        <f>SUMPRODUCT((借支明细表!$F$3:$F$10000=$B327)*(借支明细表!$D$3:$D$10000=L$2)*借支明细表!$H$3:$H$10000)</f>
        <v>0</v>
      </c>
      <c r="N327" s="80">
        <f>SUMIF('3月'!$C$4:$C$10000,$B327,'3月'!$L$4:$L$10000)</f>
        <v>0</v>
      </c>
      <c r="O327" s="81">
        <f>SUMIF('4月'!$C$4:$C$10000,$B327,'4月'!$J$4:$J$10000)</f>
        <v>0</v>
      </c>
      <c r="P327" s="79">
        <f>SUMPRODUCT((借支明细表!$F$3:$F$10000=$B327)*(借支明细表!$D$3:$D$10000=O$2)*借支明细表!$H$3:$H$10000)</f>
        <v>0</v>
      </c>
      <c r="Q327" s="80">
        <f>SUMIF('4月'!$C$4:$C$10000,$B327,'4月'!$L$4:$L$10000)</f>
        <v>0</v>
      </c>
      <c r="R327" s="81">
        <f>SUMIF('5月'!$C$4:$C$10000,$B327,'5月'!$J$4:$J$10000)</f>
        <v>0</v>
      </c>
      <c r="S327" s="79">
        <f>SUMPRODUCT((借支明细表!$F$3:$F$10000=$B327)*(借支明细表!$D$3:$D$10000=R$2)*借支明细表!$H$3:$H$10000)</f>
        <v>0</v>
      </c>
      <c r="T327" s="80">
        <f>SUMIF('5月'!$C$4:$C$10000,$B327,'5月'!$L$4:$L$10000)</f>
        <v>0</v>
      </c>
      <c r="U327" s="81">
        <f>SUMIF('6月'!$C$4:$C$10000,$B327,'6月'!$J$4:$J$10000)</f>
        <v>0</v>
      </c>
      <c r="V327" s="79">
        <f>SUMPRODUCT((借支明细表!$F$3:$F$10000=$B327)*(借支明细表!$D$3:$D$10000=U$2)*借支明细表!$H$3:$H$10000)</f>
        <v>0</v>
      </c>
      <c r="W327" s="80">
        <f>SUMIF('6月'!$C$4:$C$10000,$B327,'6月'!$L$4:$L$10000)</f>
        <v>0</v>
      </c>
      <c r="X327" s="81">
        <f>SUMIF('7月'!$C$4:$C$10000,$B327,'7月'!$J$4:$J$10000)</f>
        <v>0</v>
      </c>
      <c r="Y327" s="79">
        <f>SUMPRODUCT((借支明细表!$F$3:$F$10000=$B327)*(借支明细表!$D$3:$D$10000=X$2)*借支明细表!$H$3:$H$10000)</f>
        <v>0</v>
      </c>
      <c r="Z327" s="80">
        <f>SUMIF('7月'!$C$4:$C$10000,$B327,'7月'!$L$4:$L$10000)</f>
        <v>0</v>
      </c>
      <c r="AA327" s="81">
        <f>SUMIF('8月'!$C$4:$C$10000,$B327,'8月'!$J$4:$J$10000)</f>
        <v>0</v>
      </c>
      <c r="AB327" s="79">
        <f>SUMPRODUCT((借支明细表!$F$3:$F$10000=$B327)*(借支明细表!$D$3:$D$10000=AA$2)*借支明细表!$H$3:$H$10000)</f>
        <v>0</v>
      </c>
      <c r="AC327" s="80">
        <f>SUMIF('8月'!$C$4:$C$10000,$B327,'8月'!$L$4:$L$10000)</f>
        <v>0</v>
      </c>
      <c r="AD327" s="81">
        <f>SUMIF('9月'!$C$4:$C$10000,$B327,'9月'!$J$4:$J$10000)</f>
        <v>0</v>
      </c>
      <c r="AE327" s="79">
        <f>SUMPRODUCT((借支明细表!$F$3:$F$10000=$B327)*(借支明细表!$D$3:$D$10000=AD$2)*借支明细表!$H$3:$H$10000)</f>
        <v>0</v>
      </c>
      <c r="AF327" s="80">
        <f>SUMIF('9月'!$C$4:$C$10000,$B327,'9月'!$L$4:$L$10000)</f>
        <v>0</v>
      </c>
      <c r="AG327" s="81">
        <f>SUMIF('10月'!$C$4:$C$10000,$B327,'10月'!$J$4:$J$10000)</f>
        <v>0</v>
      </c>
      <c r="AH327" s="79">
        <f>SUMPRODUCT((借支明细表!$F$3:$F$10000=$B327)*(借支明细表!$D$3:$D$10000=AG$2)*借支明细表!$H$3:$H$10000)</f>
        <v>0</v>
      </c>
      <c r="AI327" s="80">
        <f>SUMIF('10月'!$C$4:$C$10000,$B327,'10月'!$L$4:$L$10000)</f>
        <v>0</v>
      </c>
      <c r="AJ327" s="81">
        <f>SUMIF('11月'!$C$4:$C$10000,$B327,'11月'!$J$4:$J$10000)</f>
        <v>0</v>
      </c>
      <c r="AK327" s="79">
        <f>SUMPRODUCT((借支明细表!$F$3:$F$10000=$B327)*(借支明细表!$D$3:$D$10000=AJ$2)*借支明细表!$H$3:$H$10000)</f>
        <v>0</v>
      </c>
      <c r="AL327" s="80">
        <f>SUMIF('11月'!$C$4:$C$10000,$B327,'11月'!$L$4:$L$10000)</f>
        <v>0</v>
      </c>
      <c r="AM327" s="81">
        <f>SUMIF('12月'!$C$4:$C$10000,$B327,'12月'!$J$4:$J$10000)</f>
        <v>0</v>
      </c>
      <c r="AN327" s="79">
        <f>SUMPRODUCT((借支明细表!$F$3:$F$10000=$B327)*(借支明细表!$D$3:$D$10000=AM$2)*借支明细表!$H$3:$H$10000)</f>
        <v>0</v>
      </c>
      <c r="AO327" s="80">
        <f>SUMIF('12月'!$C$4:$C$10000,$B327,'12月'!$L$4:$L$10000)</f>
        <v>0</v>
      </c>
    </row>
    <row r="328" customHeight="1" spans="1:41">
      <c r="A328" s="37"/>
      <c r="B328" s="76" t="str">
        <f>IF(员工信息表!B327="","",员工信息表!B327)</f>
        <v/>
      </c>
      <c r="C328" s="77">
        <f t="shared" si="15"/>
        <v>0</v>
      </c>
      <c r="D328" s="77">
        <f t="shared" si="16"/>
        <v>0</v>
      </c>
      <c r="E328" s="77">
        <f t="shared" si="17"/>
        <v>0</v>
      </c>
      <c r="F328" s="81">
        <f>SUMIF('1月'!$C$4:$C$10000,$B328,'1月'!$J$4:$J$10000)</f>
        <v>0</v>
      </c>
      <c r="G328" s="79">
        <f>SUMPRODUCT((借支明细表!$F$3:$F$10000=$B328)*(借支明细表!$D$3:$D$10000=F$2)*借支明细表!$H$3:$H$10000)</f>
        <v>0</v>
      </c>
      <c r="H328" s="80">
        <f>SUMIF('1月'!$C$4:$C$10000,$B328,'1月'!$L$4:$L$10000)</f>
        <v>0</v>
      </c>
      <c r="I328" s="81">
        <f>SUMIF('2月'!$C$4:$C$10000,$B328,'2月'!$J$4:$J$10000)</f>
        <v>0</v>
      </c>
      <c r="J328" s="79">
        <f>SUMPRODUCT((借支明细表!$F$3:$F$10000=$B328)*(借支明细表!$D$3:$D$10000=I$2)*借支明细表!$H$3:$H$10000)</f>
        <v>0</v>
      </c>
      <c r="K328" s="80">
        <f>SUMIF('2月'!$C$4:$C$10000,$B328,'2月'!$L$4:$L$10000)</f>
        <v>0</v>
      </c>
      <c r="L328" s="81">
        <f>SUMIF('3月'!$C$4:$C$10000,$B328,'3月'!$J$4:$J$10000)</f>
        <v>0</v>
      </c>
      <c r="M328" s="79">
        <f>SUMPRODUCT((借支明细表!$F$3:$F$10000=$B328)*(借支明细表!$D$3:$D$10000=L$2)*借支明细表!$H$3:$H$10000)</f>
        <v>0</v>
      </c>
      <c r="N328" s="80">
        <f>SUMIF('3月'!$C$4:$C$10000,$B328,'3月'!$L$4:$L$10000)</f>
        <v>0</v>
      </c>
      <c r="O328" s="81">
        <f>SUMIF('4月'!$C$4:$C$10000,$B328,'4月'!$J$4:$J$10000)</f>
        <v>0</v>
      </c>
      <c r="P328" s="79">
        <f>SUMPRODUCT((借支明细表!$F$3:$F$10000=$B328)*(借支明细表!$D$3:$D$10000=O$2)*借支明细表!$H$3:$H$10000)</f>
        <v>0</v>
      </c>
      <c r="Q328" s="80">
        <f>SUMIF('4月'!$C$4:$C$10000,$B328,'4月'!$L$4:$L$10000)</f>
        <v>0</v>
      </c>
      <c r="R328" s="81">
        <f>SUMIF('5月'!$C$4:$C$10000,$B328,'5月'!$J$4:$J$10000)</f>
        <v>0</v>
      </c>
      <c r="S328" s="79">
        <f>SUMPRODUCT((借支明细表!$F$3:$F$10000=$B328)*(借支明细表!$D$3:$D$10000=R$2)*借支明细表!$H$3:$H$10000)</f>
        <v>0</v>
      </c>
      <c r="T328" s="80">
        <f>SUMIF('5月'!$C$4:$C$10000,$B328,'5月'!$L$4:$L$10000)</f>
        <v>0</v>
      </c>
      <c r="U328" s="81">
        <f>SUMIF('6月'!$C$4:$C$10000,$B328,'6月'!$J$4:$J$10000)</f>
        <v>0</v>
      </c>
      <c r="V328" s="79">
        <f>SUMPRODUCT((借支明细表!$F$3:$F$10000=$B328)*(借支明细表!$D$3:$D$10000=U$2)*借支明细表!$H$3:$H$10000)</f>
        <v>0</v>
      </c>
      <c r="W328" s="80">
        <f>SUMIF('6月'!$C$4:$C$10000,$B328,'6月'!$L$4:$L$10000)</f>
        <v>0</v>
      </c>
      <c r="X328" s="81">
        <f>SUMIF('7月'!$C$4:$C$10000,$B328,'7月'!$J$4:$J$10000)</f>
        <v>0</v>
      </c>
      <c r="Y328" s="79">
        <f>SUMPRODUCT((借支明细表!$F$3:$F$10000=$B328)*(借支明细表!$D$3:$D$10000=X$2)*借支明细表!$H$3:$H$10000)</f>
        <v>0</v>
      </c>
      <c r="Z328" s="80">
        <f>SUMIF('7月'!$C$4:$C$10000,$B328,'7月'!$L$4:$L$10000)</f>
        <v>0</v>
      </c>
      <c r="AA328" s="81">
        <f>SUMIF('8月'!$C$4:$C$10000,$B328,'8月'!$J$4:$J$10000)</f>
        <v>0</v>
      </c>
      <c r="AB328" s="79">
        <f>SUMPRODUCT((借支明细表!$F$3:$F$10000=$B328)*(借支明细表!$D$3:$D$10000=AA$2)*借支明细表!$H$3:$H$10000)</f>
        <v>0</v>
      </c>
      <c r="AC328" s="80">
        <f>SUMIF('8月'!$C$4:$C$10000,$B328,'8月'!$L$4:$L$10000)</f>
        <v>0</v>
      </c>
      <c r="AD328" s="81">
        <f>SUMIF('9月'!$C$4:$C$10000,$B328,'9月'!$J$4:$J$10000)</f>
        <v>0</v>
      </c>
      <c r="AE328" s="79">
        <f>SUMPRODUCT((借支明细表!$F$3:$F$10000=$B328)*(借支明细表!$D$3:$D$10000=AD$2)*借支明细表!$H$3:$H$10000)</f>
        <v>0</v>
      </c>
      <c r="AF328" s="80">
        <f>SUMIF('9月'!$C$4:$C$10000,$B328,'9月'!$L$4:$L$10000)</f>
        <v>0</v>
      </c>
      <c r="AG328" s="81">
        <f>SUMIF('10月'!$C$4:$C$10000,$B328,'10月'!$J$4:$J$10000)</f>
        <v>0</v>
      </c>
      <c r="AH328" s="79">
        <f>SUMPRODUCT((借支明细表!$F$3:$F$10000=$B328)*(借支明细表!$D$3:$D$10000=AG$2)*借支明细表!$H$3:$H$10000)</f>
        <v>0</v>
      </c>
      <c r="AI328" s="80">
        <f>SUMIF('10月'!$C$4:$C$10000,$B328,'10月'!$L$4:$L$10000)</f>
        <v>0</v>
      </c>
      <c r="AJ328" s="81">
        <f>SUMIF('11月'!$C$4:$C$10000,$B328,'11月'!$J$4:$J$10000)</f>
        <v>0</v>
      </c>
      <c r="AK328" s="79">
        <f>SUMPRODUCT((借支明细表!$F$3:$F$10000=$B328)*(借支明细表!$D$3:$D$10000=AJ$2)*借支明细表!$H$3:$H$10000)</f>
        <v>0</v>
      </c>
      <c r="AL328" s="80">
        <f>SUMIF('11月'!$C$4:$C$10000,$B328,'11月'!$L$4:$L$10000)</f>
        <v>0</v>
      </c>
      <c r="AM328" s="81">
        <f>SUMIF('12月'!$C$4:$C$10000,$B328,'12月'!$J$4:$J$10000)</f>
        <v>0</v>
      </c>
      <c r="AN328" s="79">
        <f>SUMPRODUCT((借支明细表!$F$3:$F$10000=$B328)*(借支明细表!$D$3:$D$10000=AM$2)*借支明细表!$H$3:$H$10000)</f>
        <v>0</v>
      </c>
      <c r="AO328" s="80">
        <f>SUMIF('12月'!$C$4:$C$10000,$B328,'12月'!$L$4:$L$10000)</f>
        <v>0</v>
      </c>
    </row>
    <row r="329" customHeight="1" spans="1:41">
      <c r="A329" s="37"/>
      <c r="B329" s="76" t="str">
        <f>IF(员工信息表!B328="","",员工信息表!B328)</f>
        <v/>
      </c>
      <c r="C329" s="77">
        <f t="shared" si="15"/>
        <v>0</v>
      </c>
      <c r="D329" s="77">
        <f t="shared" si="16"/>
        <v>0</v>
      </c>
      <c r="E329" s="77">
        <f t="shared" si="17"/>
        <v>0</v>
      </c>
      <c r="F329" s="81">
        <f>SUMIF('1月'!$C$4:$C$10000,$B329,'1月'!$J$4:$J$10000)</f>
        <v>0</v>
      </c>
      <c r="G329" s="79">
        <f>SUMPRODUCT((借支明细表!$F$3:$F$10000=$B329)*(借支明细表!$D$3:$D$10000=F$2)*借支明细表!$H$3:$H$10000)</f>
        <v>0</v>
      </c>
      <c r="H329" s="80">
        <f>SUMIF('1月'!$C$4:$C$10000,$B329,'1月'!$L$4:$L$10000)</f>
        <v>0</v>
      </c>
      <c r="I329" s="81">
        <f>SUMIF('2月'!$C$4:$C$10000,$B329,'2月'!$J$4:$J$10000)</f>
        <v>0</v>
      </c>
      <c r="J329" s="79">
        <f>SUMPRODUCT((借支明细表!$F$3:$F$10000=$B329)*(借支明细表!$D$3:$D$10000=I$2)*借支明细表!$H$3:$H$10000)</f>
        <v>0</v>
      </c>
      <c r="K329" s="80">
        <f>SUMIF('2月'!$C$4:$C$10000,$B329,'2月'!$L$4:$L$10000)</f>
        <v>0</v>
      </c>
      <c r="L329" s="81">
        <f>SUMIF('3月'!$C$4:$C$10000,$B329,'3月'!$J$4:$J$10000)</f>
        <v>0</v>
      </c>
      <c r="M329" s="79">
        <f>SUMPRODUCT((借支明细表!$F$3:$F$10000=$B329)*(借支明细表!$D$3:$D$10000=L$2)*借支明细表!$H$3:$H$10000)</f>
        <v>0</v>
      </c>
      <c r="N329" s="80">
        <f>SUMIF('3月'!$C$4:$C$10000,$B329,'3月'!$L$4:$L$10000)</f>
        <v>0</v>
      </c>
      <c r="O329" s="81">
        <f>SUMIF('4月'!$C$4:$C$10000,$B329,'4月'!$J$4:$J$10000)</f>
        <v>0</v>
      </c>
      <c r="P329" s="79">
        <f>SUMPRODUCT((借支明细表!$F$3:$F$10000=$B329)*(借支明细表!$D$3:$D$10000=O$2)*借支明细表!$H$3:$H$10000)</f>
        <v>0</v>
      </c>
      <c r="Q329" s="80">
        <f>SUMIF('4月'!$C$4:$C$10000,$B329,'4月'!$L$4:$L$10000)</f>
        <v>0</v>
      </c>
      <c r="R329" s="81">
        <f>SUMIF('5月'!$C$4:$C$10000,$B329,'5月'!$J$4:$J$10000)</f>
        <v>0</v>
      </c>
      <c r="S329" s="79">
        <f>SUMPRODUCT((借支明细表!$F$3:$F$10000=$B329)*(借支明细表!$D$3:$D$10000=R$2)*借支明细表!$H$3:$H$10000)</f>
        <v>0</v>
      </c>
      <c r="T329" s="80">
        <f>SUMIF('5月'!$C$4:$C$10000,$B329,'5月'!$L$4:$L$10000)</f>
        <v>0</v>
      </c>
      <c r="U329" s="81">
        <f>SUMIF('6月'!$C$4:$C$10000,$B329,'6月'!$J$4:$J$10000)</f>
        <v>0</v>
      </c>
      <c r="V329" s="79">
        <f>SUMPRODUCT((借支明细表!$F$3:$F$10000=$B329)*(借支明细表!$D$3:$D$10000=U$2)*借支明细表!$H$3:$H$10000)</f>
        <v>0</v>
      </c>
      <c r="W329" s="80">
        <f>SUMIF('6月'!$C$4:$C$10000,$B329,'6月'!$L$4:$L$10000)</f>
        <v>0</v>
      </c>
      <c r="X329" s="81">
        <f>SUMIF('7月'!$C$4:$C$10000,$B329,'7月'!$J$4:$J$10000)</f>
        <v>0</v>
      </c>
      <c r="Y329" s="79">
        <f>SUMPRODUCT((借支明细表!$F$3:$F$10000=$B329)*(借支明细表!$D$3:$D$10000=X$2)*借支明细表!$H$3:$H$10000)</f>
        <v>0</v>
      </c>
      <c r="Z329" s="80">
        <f>SUMIF('7月'!$C$4:$C$10000,$B329,'7月'!$L$4:$L$10000)</f>
        <v>0</v>
      </c>
      <c r="AA329" s="81">
        <f>SUMIF('8月'!$C$4:$C$10000,$B329,'8月'!$J$4:$J$10000)</f>
        <v>0</v>
      </c>
      <c r="AB329" s="79">
        <f>SUMPRODUCT((借支明细表!$F$3:$F$10000=$B329)*(借支明细表!$D$3:$D$10000=AA$2)*借支明细表!$H$3:$H$10000)</f>
        <v>0</v>
      </c>
      <c r="AC329" s="80">
        <f>SUMIF('8月'!$C$4:$C$10000,$B329,'8月'!$L$4:$L$10000)</f>
        <v>0</v>
      </c>
      <c r="AD329" s="81">
        <f>SUMIF('9月'!$C$4:$C$10000,$B329,'9月'!$J$4:$J$10000)</f>
        <v>0</v>
      </c>
      <c r="AE329" s="79">
        <f>SUMPRODUCT((借支明细表!$F$3:$F$10000=$B329)*(借支明细表!$D$3:$D$10000=AD$2)*借支明细表!$H$3:$H$10000)</f>
        <v>0</v>
      </c>
      <c r="AF329" s="80">
        <f>SUMIF('9月'!$C$4:$C$10000,$B329,'9月'!$L$4:$L$10000)</f>
        <v>0</v>
      </c>
      <c r="AG329" s="81">
        <f>SUMIF('10月'!$C$4:$C$10000,$B329,'10月'!$J$4:$J$10000)</f>
        <v>0</v>
      </c>
      <c r="AH329" s="79">
        <f>SUMPRODUCT((借支明细表!$F$3:$F$10000=$B329)*(借支明细表!$D$3:$D$10000=AG$2)*借支明细表!$H$3:$H$10000)</f>
        <v>0</v>
      </c>
      <c r="AI329" s="80">
        <f>SUMIF('10月'!$C$4:$C$10000,$B329,'10月'!$L$4:$L$10000)</f>
        <v>0</v>
      </c>
      <c r="AJ329" s="81">
        <f>SUMIF('11月'!$C$4:$C$10000,$B329,'11月'!$J$4:$J$10000)</f>
        <v>0</v>
      </c>
      <c r="AK329" s="79">
        <f>SUMPRODUCT((借支明细表!$F$3:$F$10000=$B329)*(借支明细表!$D$3:$D$10000=AJ$2)*借支明细表!$H$3:$H$10000)</f>
        <v>0</v>
      </c>
      <c r="AL329" s="80">
        <f>SUMIF('11月'!$C$4:$C$10000,$B329,'11月'!$L$4:$L$10000)</f>
        <v>0</v>
      </c>
      <c r="AM329" s="81">
        <f>SUMIF('12月'!$C$4:$C$10000,$B329,'12月'!$J$4:$J$10000)</f>
        <v>0</v>
      </c>
      <c r="AN329" s="79">
        <f>SUMPRODUCT((借支明细表!$F$3:$F$10000=$B329)*(借支明细表!$D$3:$D$10000=AM$2)*借支明细表!$H$3:$H$10000)</f>
        <v>0</v>
      </c>
      <c r="AO329" s="80">
        <f>SUMIF('12月'!$C$4:$C$10000,$B329,'12月'!$L$4:$L$10000)</f>
        <v>0</v>
      </c>
    </row>
    <row r="330" customHeight="1" spans="1:41">
      <c r="A330" s="37"/>
      <c r="B330" s="76" t="str">
        <f>IF(员工信息表!B329="","",员工信息表!B329)</f>
        <v/>
      </c>
      <c r="C330" s="77">
        <f t="shared" si="15"/>
        <v>0</v>
      </c>
      <c r="D330" s="77">
        <f t="shared" si="16"/>
        <v>0</v>
      </c>
      <c r="E330" s="77">
        <f t="shared" si="17"/>
        <v>0</v>
      </c>
      <c r="F330" s="81">
        <f>SUMIF('1月'!$C$4:$C$10000,$B330,'1月'!$J$4:$J$10000)</f>
        <v>0</v>
      </c>
      <c r="G330" s="79">
        <f>SUMPRODUCT((借支明细表!$F$3:$F$10000=$B330)*(借支明细表!$D$3:$D$10000=F$2)*借支明细表!$H$3:$H$10000)</f>
        <v>0</v>
      </c>
      <c r="H330" s="80">
        <f>SUMIF('1月'!$C$4:$C$10000,$B330,'1月'!$L$4:$L$10000)</f>
        <v>0</v>
      </c>
      <c r="I330" s="81">
        <f>SUMIF('2月'!$C$4:$C$10000,$B330,'2月'!$J$4:$J$10000)</f>
        <v>0</v>
      </c>
      <c r="J330" s="79">
        <f>SUMPRODUCT((借支明细表!$F$3:$F$10000=$B330)*(借支明细表!$D$3:$D$10000=I$2)*借支明细表!$H$3:$H$10000)</f>
        <v>0</v>
      </c>
      <c r="K330" s="80">
        <f>SUMIF('2月'!$C$4:$C$10000,$B330,'2月'!$L$4:$L$10000)</f>
        <v>0</v>
      </c>
      <c r="L330" s="81">
        <f>SUMIF('3月'!$C$4:$C$10000,$B330,'3月'!$J$4:$J$10000)</f>
        <v>0</v>
      </c>
      <c r="M330" s="79">
        <f>SUMPRODUCT((借支明细表!$F$3:$F$10000=$B330)*(借支明细表!$D$3:$D$10000=L$2)*借支明细表!$H$3:$H$10000)</f>
        <v>0</v>
      </c>
      <c r="N330" s="80">
        <f>SUMIF('3月'!$C$4:$C$10000,$B330,'3月'!$L$4:$L$10000)</f>
        <v>0</v>
      </c>
      <c r="O330" s="81">
        <f>SUMIF('4月'!$C$4:$C$10000,$B330,'4月'!$J$4:$J$10000)</f>
        <v>0</v>
      </c>
      <c r="P330" s="79">
        <f>SUMPRODUCT((借支明细表!$F$3:$F$10000=$B330)*(借支明细表!$D$3:$D$10000=O$2)*借支明细表!$H$3:$H$10000)</f>
        <v>0</v>
      </c>
      <c r="Q330" s="80">
        <f>SUMIF('4月'!$C$4:$C$10000,$B330,'4月'!$L$4:$L$10000)</f>
        <v>0</v>
      </c>
      <c r="R330" s="81">
        <f>SUMIF('5月'!$C$4:$C$10000,$B330,'5月'!$J$4:$J$10000)</f>
        <v>0</v>
      </c>
      <c r="S330" s="79">
        <f>SUMPRODUCT((借支明细表!$F$3:$F$10000=$B330)*(借支明细表!$D$3:$D$10000=R$2)*借支明细表!$H$3:$H$10000)</f>
        <v>0</v>
      </c>
      <c r="T330" s="80">
        <f>SUMIF('5月'!$C$4:$C$10000,$B330,'5月'!$L$4:$L$10000)</f>
        <v>0</v>
      </c>
      <c r="U330" s="81">
        <f>SUMIF('6月'!$C$4:$C$10000,$B330,'6月'!$J$4:$J$10000)</f>
        <v>0</v>
      </c>
      <c r="V330" s="79">
        <f>SUMPRODUCT((借支明细表!$F$3:$F$10000=$B330)*(借支明细表!$D$3:$D$10000=U$2)*借支明细表!$H$3:$H$10000)</f>
        <v>0</v>
      </c>
      <c r="W330" s="80">
        <f>SUMIF('6月'!$C$4:$C$10000,$B330,'6月'!$L$4:$L$10000)</f>
        <v>0</v>
      </c>
      <c r="X330" s="81">
        <f>SUMIF('7月'!$C$4:$C$10000,$B330,'7月'!$J$4:$J$10000)</f>
        <v>0</v>
      </c>
      <c r="Y330" s="79">
        <f>SUMPRODUCT((借支明细表!$F$3:$F$10000=$B330)*(借支明细表!$D$3:$D$10000=X$2)*借支明细表!$H$3:$H$10000)</f>
        <v>0</v>
      </c>
      <c r="Z330" s="80">
        <f>SUMIF('7月'!$C$4:$C$10000,$B330,'7月'!$L$4:$L$10000)</f>
        <v>0</v>
      </c>
      <c r="AA330" s="81">
        <f>SUMIF('8月'!$C$4:$C$10000,$B330,'8月'!$J$4:$J$10000)</f>
        <v>0</v>
      </c>
      <c r="AB330" s="79">
        <f>SUMPRODUCT((借支明细表!$F$3:$F$10000=$B330)*(借支明细表!$D$3:$D$10000=AA$2)*借支明细表!$H$3:$H$10000)</f>
        <v>0</v>
      </c>
      <c r="AC330" s="80">
        <f>SUMIF('8月'!$C$4:$C$10000,$B330,'8月'!$L$4:$L$10000)</f>
        <v>0</v>
      </c>
      <c r="AD330" s="81">
        <f>SUMIF('9月'!$C$4:$C$10000,$B330,'9月'!$J$4:$J$10000)</f>
        <v>0</v>
      </c>
      <c r="AE330" s="79">
        <f>SUMPRODUCT((借支明细表!$F$3:$F$10000=$B330)*(借支明细表!$D$3:$D$10000=AD$2)*借支明细表!$H$3:$H$10000)</f>
        <v>0</v>
      </c>
      <c r="AF330" s="80">
        <f>SUMIF('9月'!$C$4:$C$10000,$B330,'9月'!$L$4:$L$10000)</f>
        <v>0</v>
      </c>
      <c r="AG330" s="81">
        <f>SUMIF('10月'!$C$4:$C$10000,$B330,'10月'!$J$4:$J$10000)</f>
        <v>0</v>
      </c>
      <c r="AH330" s="79">
        <f>SUMPRODUCT((借支明细表!$F$3:$F$10000=$B330)*(借支明细表!$D$3:$D$10000=AG$2)*借支明细表!$H$3:$H$10000)</f>
        <v>0</v>
      </c>
      <c r="AI330" s="80">
        <f>SUMIF('10月'!$C$4:$C$10000,$B330,'10月'!$L$4:$L$10000)</f>
        <v>0</v>
      </c>
      <c r="AJ330" s="81">
        <f>SUMIF('11月'!$C$4:$C$10000,$B330,'11月'!$J$4:$J$10000)</f>
        <v>0</v>
      </c>
      <c r="AK330" s="79">
        <f>SUMPRODUCT((借支明细表!$F$3:$F$10000=$B330)*(借支明细表!$D$3:$D$10000=AJ$2)*借支明细表!$H$3:$H$10000)</f>
        <v>0</v>
      </c>
      <c r="AL330" s="80">
        <f>SUMIF('11月'!$C$4:$C$10000,$B330,'11月'!$L$4:$L$10000)</f>
        <v>0</v>
      </c>
      <c r="AM330" s="81">
        <f>SUMIF('12月'!$C$4:$C$10000,$B330,'12月'!$J$4:$J$10000)</f>
        <v>0</v>
      </c>
      <c r="AN330" s="79">
        <f>SUMPRODUCT((借支明细表!$F$3:$F$10000=$B330)*(借支明细表!$D$3:$D$10000=AM$2)*借支明细表!$H$3:$H$10000)</f>
        <v>0</v>
      </c>
      <c r="AO330" s="80">
        <f>SUMIF('12月'!$C$4:$C$10000,$B330,'12月'!$L$4:$L$10000)</f>
        <v>0</v>
      </c>
    </row>
    <row r="331" customHeight="1" spans="1:41">
      <c r="A331" s="37"/>
      <c r="B331" s="76" t="str">
        <f>IF(员工信息表!B330="","",员工信息表!B330)</f>
        <v/>
      </c>
      <c r="C331" s="77">
        <f t="shared" si="15"/>
        <v>0</v>
      </c>
      <c r="D331" s="77">
        <f t="shared" si="16"/>
        <v>0</v>
      </c>
      <c r="E331" s="77">
        <f t="shared" si="17"/>
        <v>0</v>
      </c>
      <c r="F331" s="81">
        <f>SUMIF('1月'!$C$4:$C$10000,$B331,'1月'!$J$4:$J$10000)</f>
        <v>0</v>
      </c>
      <c r="G331" s="79">
        <f>SUMPRODUCT((借支明细表!$F$3:$F$10000=$B331)*(借支明细表!$D$3:$D$10000=F$2)*借支明细表!$H$3:$H$10000)</f>
        <v>0</v>
      </c>
      <c r="H331" s="80">
        <f>SUMIF('1月'!$C$4:$C$10000,$B331,'1月'!$L$4:$L$10000)</f>
        <v>0</v>
      </c>
      <c r="I331" s="81">
        <f>SUMIF('2月'!$C$4:$C$10000,$B331,'2月'!$J$4:$J$10000)</f>
        <v>0</v>
      </c>
      <c r="J331" s="79">
        <f>SUMPRODUCT((借支明细表!$F$3:$F$10000=$B331)*(借支明细表!$D$3:$D$10000=I$2)*借支明细表!$H$3:$H$10000)</f>
        <v>0</v>
      </c>
      <c r="K331" s="80">
        <f>SUMIF('2月'!$C$4:$C$10000,$B331,'2月'!$L$4:$L$10000)</f>
        <v>0</v>
      </c>
      <c r="L331" s="81">
        <f>SUMIF('3月'!$C$4:$C$10000,$B331,'3月'!$J$4:$J$10000)</f>
        <v>0</v>
      </c>
      <c r="M331" s="79">
        <f>SUMPRODUCT((借支明细表!$F$3:$F$10000=$B331)*(借支明细表!$D$3:$D$10000=L$2)*借支明细表!$H$3:$H$10000)</f>
        <v>0</v>
      </c>
      <c r="N331" s="80">
        <f>SUMIF('3月'!$C$4:$C$10000,$B331,'3月'!$L$4:$L$10000)</f>
        <v>0</v>
      </c>
      <c r="O331" s="81">
        <f>SUMIF('4月'!$C$4:$C$10000,$B331,'4月'!$J$4:$J$10000)</f>
        <v>0</v>
      </c>
      <c r="P331" s="79">
        <f>SUMPRODUCT((借支明细表!$F$3:$F$10000=$B331)*(借支明细表!$D$3:$D$10000=O$2)*借支明细表!$H$3:$H$10000)</f>
        <v>0</v>
      </c>
      <c r="Q331" s="80">
        <f>SUMIF('4月'!$C$4:$C$10000,$B331,'4月'!$L$4:$L$10000)</f>
        <v>0</v>
      </c>
      <c r="R331" s="81">
        <f>SUMIF('5月'!$C$4:$C$10000,$B331,'5月'!$J$4:$J$10000)</f>
        <v>0</v>
      </c>
      <c r="S331" s="79">
        <f>SUMPRODUCT((借支明细表!$F$3:$F$10000=$B331)*(借支明细表!$D$3:$D$10000=R$2)*借支明细表!$H$3:$H$10000)</f>
        <v>0</v>
      </c>
      <c r="T331" s="80">
        <f>SUMIF('5月'!$C$4:$C$10000,$B331,'5月'!$L$4:$L$10000)</f>
        <v>0</v>
      </c>
      <c r="U331" s="81">
        <f>SUMIF('6月'!$C$4:$C$10000,$B331,'6月'!$J$4:$J$10000)</f>
        <v>0</v>
      </c>
      <c r="V331" s="79">
        <f>SUMPRODUCT((借支明细表!$F$3:$F$10000=$B331)*(借支明细表!$D$3:$D$10000=U$2)*借支明细表!$H$3:$H$10000)</f>
        <v>0</v>
      </c>
      <c r="W331" s="80">
        <f>SUMIF('6月'!$C$4:$C$10000,$B331,'6月'!$L$4:$L$10000)</f>
        <v>0</v>
      </c>
      <c r="X331" s="81">
        <f>SUMIF('7月'!$C$4:$C$10000,$B331,'7月'!$J$4:$J$10000)</f>
        <v>0</v>
      </c>
      <c r="Y331" s="79">
        <f>SUMPRODUCT((借支明细表!$F$3:$F$10000=$B331)*(借支明细表!$D$3:$D$10000=X$2)*借支明细表!$H$3:$H$10000)</f>
        <v>0</v>
      </c>
      <c r="Z331" s="80">
        <f>SUMIF('7月'!$C$4:$C$10000,$B331,'7月'!$L$4:$L$10000)</f>
        <v>0</v>
      </c>
      <c r="AA331" s="81">
        <f>SUMIF('8月'!$C$4:$C$10000,$B331,'8月'!$J$4:$J$10000)</f>
        <v>0</v>
      </c>
      <c r="AB331" s="79">
        <f>SUMPRODUCT((借支明细表!$F$3:$F$10000=$B331)*(借支明细表!$D$3:$D$10000=AA$2)*借支明细表!$H$3:$H$10000)</f>
        <v>0</v>
      </c>
      <c r="AC331" s="80">
        <f>SUMIF('8月'!$C$4:$C$10000,$B331,'8月'!$L$4:$L$10000)</f>
        <v>0</v>
      </c>
      <c r="AD331" s="81">
        <f>SUMIF('9月'!$C$4:$C$10000,$B331,'9月'!$J$4:$J$10000)</f>
        <v>0</v>
      </c>
      <c r="AE331" s="79">
        <f>SUMPRODUCT((借支明细表!$F$3:$F$10000=$B331)*(借支明细表!$D$3:$D$10000=AD$2)*借支明细表!$H$3:$H$10000)</f>
        <v>0</v>
      </c>
      <c r="AF331" s="80">
        <f>SUMIF('9月'!$C$4:$C$10000,$B331,'9月'!$L$4:$L$10000)</f>
        <v>0</v>
      </c>
      <c r="AG331" s="81">
        <f>SUMIF('10月'!$C$4:$C$10000,$B331,'10月'!$J$4:$J$10000)</f>
        <v>0</v>
      </c>
      <c r="AH331" s="79">
        <f>SUMPRODUCT((借支明细表!$F$3:$F$10000=$B331)*(借支明细表!$D$3:$D$10000=AG$2)*借支明细表!$H$3:$H$10000)</f>
        <v>0</v>
      </c>
      <c r="AI331" s="80">
        <f>SUMIF('10月'!$C$4:$C$10000,$B331,'10月'!$L$4:$L$10000)</f>
        <v>0</v>
      </c>
      <c r="AJ331" s="81">
        <f>SUMIF('11月'!$C$4:$C$10000,$B331,'11月'!$J$4:$J$10000)</f>
        <v>0</v>
      </c>
      <c r="AK331" s="79">
        <f>SUMPRODUCT((借支明细表!$F$3:$F$10000=$B331)*(借支明细表!$D$3:$D$10000=AJ$2)*借支明细表!$H$3:$H$10000)</f>
        <v>0</v>
      </c>
      <c r="AL331" s="80">
        <f>SUMIF('11月'!$C$4:$C$10000,$B331,'11月'!$L$4:$L$10000)</f>
        <v>0</v>
      </c>
      <c r="AM331" s="81">
        <f>SUMIF('12月'!$C$4:$C$10000,$B331,'12月'!$J$4:$J$10000)</f>
        <v>0</v>
      </c>
      <c r="AN331" s="79">
        <f>SUMPRODUCT((借支明细表!$F$3:$F$10000=$B331)*(借支明细表!$D$3:$D$10000=AM$2)*借支明细表!$H$3:$H$10000)</f>
        <v>0</v>
      </c>
      <c r="AO331" s="80">
        <f>SUMIF('12月'!$C$4:$C$10000,$B331,'12月'!$L$4:$L$10000)</f>
        <v>0</v>
      </c>
    </row>
    <row r="332" customHeight="1" spans="1:41">
      <c r="A332" s="37"/>
      <c r="B332" s="76" t="str">
        <f>IF(员工信息表!B331="","",员工信息表!B331)</f>
        <v/>
      </c>
      <c r="C332" s="77">
        <f t="shared" si="15"/>
        <v>0</v>
      </c>
      <c r="D332" s="77">
        <f t="shared" si="16"/>
        <v>0</v>
      </c>
      <c r="E332" s="77">
        <f t="shared" si="17"/>
        <v>0</v>
      </c>
      <c r="F332" s="81">
        <f>SUMIF('1月'!$C$4:$C$10000,$B332,'1月'!$J$4:$J$10000)</f>
        <v>0</v>
      </c>
      <c r="G332" s="79">
        <f>SUMPRODUCT((借支明细表!$F$3:$F$10000=$B332)*(借支明细表!$D$3:$D$10000=F$2)*借支明细表!$H$3:$H$10000)</f>
        <v>0</v>
      </c>
      <c r="H332" s="80">
        <f>SUMIF('1月'!$C$4:$C$10000,$B332,'1月'!$L$4:$L$10000)</f>
        <v>0</v>
      </c>
      <c r="I332" s="81">
        <f>SUMIF('2月'!$C$4:$C$10000,$B332,'2月'!$J$4:$J$10000)</f>
        <v>0</v>
      </c>
      <c r="J332" s="79">
        <f>SUMPRODUCT((借支明细表!$F$3:$F$10000=$B332)*(借支明细表!$D$3:$D$10000=I$2)*借支明细表!$H$3:$H$10000)</f>
        <v>0</v>
      </c>
      <c r="K332" s="80">
        <f>SUMIF('2月'!$C$4:$C$10000,$B332,'2月'!$L$4:$L$10000)</f>
        <v>0</v>
      </c>
      <c r="L332" s="81">
        <f>SUMIF('3月'!$C$4:$C$10000,$B332,'3月'!$J$4:$J$10000)</f>
        <v>0</v>
      </c>
      <c r="M332" s="79">
        <f>SUMPRODUCT((借支明细表!$F$3:$F$10000=$B332)*(借支明细表!$D$3:$D$10000=L$2)*借支明细表!$H$3:$H$10000)</f>
        <v>0</v>
      </c>
      <c r="N332" s="80">
        <f>SUMIF('3月'!$C$4:$C$10000,$B332,'3月'!$L$4:$L$10000)</f>
        <v>0</v>
      </c>
      <c r="O332" s="81">
        <f>SUMIF('4月'!$C$4:$C$10000,$B332,'4月'!$J$4:$J$10000)</f>
        <v>0</v>
      </c>
      <c r="P332" s="79">
        <f>SUMPRODUCT((借支明细表!$F$3:$F$10000=$B332)*(借支明细表!$D$3:$D$10000=O$2)*借支明细表!$H$3:$H$10000)</f>
        <v>0</v>
      </c>
      <c r="Q332" s="80">
        <f>SUMIF('4月'!$C$4:$C$10000,$B332,'4月'!$L$4:$L$10000)</f>
        <v>0</v>
      </c>
      <c r="R332" s="81">
        <f>SUMIF('5月'!$C$4:$C$10000,$B332,'5月'!$J$4:$J$10000)</f>
        <v>0</v>
      </c>
      <c r="S332" s="79">
        <f>SUMPRODUCT((借支明细表!$F$3:$F$10000=$B332)*(借支明细表!$D$3:$D$10000=R$2)*借支明细表!$H$3:$H$10000)</f>
        <v>0</v>
      </c>
      <c r="T332" s="80">
        <f>SUMIF('5月'!$C$4:$C$10000,$B332,'5月'!$L$4:$L$10000)</f>
        <v>0</v>
      </c>
      <c r="U332" s="81">
        <f>SUMIF('6月'!$C$4:$C$10000,$B332,'6月'!$J$4:$J$10000)</f>
        <v>0</v>
      </c>
      <c r="V332" s="79">
        <f>SUMPRODUCT((借支明细表!$F$3:$F$10000=$B332)*(借支明细表!$D$3:$D$10000=U$2)*借支明细表!$H$3:$H$10000)</f>
        <v>0</v>
      </c>
      <c r="W332" s="80">
        <f>SUMIF('6月'!$C$4:$C$10000,$B332,'6月'!$L$4:$L$10000)</f>
        <v>0</v>
      </c>
      <c r="X332" s="81">
        <f>SUMIF('7月'!$C$4:$C$10000,$B332,'7月'!$J$4:$J$10000)</f>
        <v>0</v>
      </c>
      <c r="Y332" s="79">
        <f>SUMPRODUCT((借支明细表!$F$3:$F$10000=$B332)*(借支明细表!$D$3:$D$10000=X$2)*借支明细表!$H$3:$H$10000)</f>
        <v>0</v>
      </c>
      <c r="Z332" s="80">
        <f>SUMIF('7月'!$C$4:$C$10000,$B332,'7月'!$L$4:$L$10000)</f>
        <v>0</v>
      </c>
      <c r="AA332" s="81">
        <f>SUMIF('8月'!$C$4:$C$10000,$B332,'8月'!$J$4:$J$10000)</f>
        <v>0</v>
      </c>
      <c r="AB332" s="79">
        <f>SUMPRODUCT((借支明细表!$F$3:$F$10000=$B332)*(借支明细表!$D$3:$D$10000=AA$2)*借支明细表!$H$3:$H$10000)</f>
        <v>0</v>
      </c>
      <c r="AC332" s="80">
        <f>SUMIF('8月'!$C$4:$C$10000,$B332,'8月'!$L$4:$L$10000)</f>
        <v>0</v>
      </c>
      <c r="AD332" s="81">
        <f>SUMIF('9月'!$C$4:$C$10000,$B332,'9月'!$J$4:$J$10000)</f>
        <v>0</v>
      </c>
      <c r="AE332" s="79">
        <f>SUMPRODUCT((借支明细表!$F$3:$F$10000=$B332)*(借支明细表!$D$3:$D$10000=AD$2)*借支明细表!$H$3:$H$10000)</f>
        <v>0</v>
      </c>
      <c r="AF332" s="80">
        <f>SUMIF('9月'!$C$4:$C$10000,$B332,'9月'!$L$4:$L$10000)</f>
        <v>0</v>
      </c>
      <c r="AG332" s="81">
        <f>SUMIF('10月'!$C$4:$C$10000,$B332,'10月'!$J$4:$J$10000)</f>
        <v>0</v>
      </c>
      <c r="AH332" s="79">
        <f>SUMPRODUCT((借支明细表!$F$3:$F$10000=$B332)*(借支明细表!$D$3:$D$10000=AG$2)*借支明细表!$H$3:$H$10000)</f>
        <v>0</v>
      </c>
      <c r="AI332" s="80">
        <f>SUMIF('10月'!$C$4:$C$10000,$B332,'10月'!$L$4:$L$10000)</f>
        <v>0</v>
      </c>
      <c r="AJ332" s="81">
        <f>SUMIF('11月'!$C$4:$C$10000,$B332,'11月'!$J$4:$J$10000)</f>
        <v>0</v>
      </c>
      <c r="AK332" s="79">
        <f>SUMPRODUCT((借支明细表!$F$3:$F$10000=$B332)*(借支明细表!$D$3:$D$10000=AJ$2)*借支明细表!$H$3:$H$10000)</f>
        <v>0</v>
      </c>
      <c r="AL332" s="80">
        <f>SUMIF('11月'!$C$4:$C$10000,$B332,'11月'!$L$4:$L$10000)</f>
        <v>0</v>
      </c>
      <c r="AM332" s="81">
        <f>SUMIF('12月'!$C$4:$C$10000,$B332,'12月'!$J$4:$J$10000)</f>
        <v>0</v>
      </c>
      <c r="AN332" s="79">
        <f>SUMPRODUCT((借支明细表!$F$3:$F$10000=$B332)*(借支明细表!$D$3:$D$10000=AM$2)*借支明细表!$H$3:$H$10000)</f>
        <v>0</v>
      </c>
      <c r="AO332" s="80">
        <f>SUMIF('12月'!$C$4:$C$10000,$B332,'12月'!$L$4:$L$10000)</f>
        <v>0</v>
      </c>
    </row>
    <row r="333" customHeight="1" spans="1:41">
      <c r="A333" s="37"/>
      <c r="B333" s="76" t="str">
        <f>IF(员工信息表!B332="","",员工信息表!B332)</f>
        <v/>
      </c>
      <c r="C333" s="77">
        <f t="shared" si="15"/>
        <v>0</v>
      </c>
      <c r="D333" s="77">
        <f t="shared" si="16"/>
        <v>0</v>
      </c>
      <c r="E333" s="77">
        <f t="shared" si="17"/>
        <v>0</v>
      </c>
      <c r="F333" s="81">
        <f>SUMIF('1月'!$C$4:$C$10000,$B333,'1月'!$J$4:$J$10000)</f>
        <v>0</v>
      </c>
      <c r="G333" s="79">
        <f>SUMPRODUCT((借支明细表!$F$3:$F$10000=$B333)*(借支明细表!$D$3:$D$10000=F$2)*借支明细表!$H$3:$H$10000)</f>
        <v>0</v>
      </c>
      <c r="H333" s="80">
        <f>SUMIF('1月'!$C$4:$C$10000,$B333,'1月'!$L$4:$L$10000)</f>
        <v>0</v>
      </c>
      <c r="I333" s="81">
        <f>SUMIF('2月'!$C$4:$C$10000,$B333,'2月'!$J$4:$J$10000)</f>
        <v>0</v>
      </c>
      <c r="J333" s="79">
        <f>SUMPRODUCT((借支明细表!$F$3:$F$10000=$B333)*(借支明细表!$D$3:$D$10000=I$2)*借支明细表!$H$3:$H$10000)</f>
        <v>0</v>
      </c>
      <c r="K333" s="80">
        <f>SUMIF('2月'!$C$4:$C$10000,$B333,'2月'!$L$4:$L$10000)</f>
        <v>0</v>
      </c>
      <c r="L333" s="81">
        <f>SUMIF('3月'!$C$4:$C$10000,$B333,'3月'!$J$4:$J$10000)</f>
        <v>0</v>
      </c>
      <c r="M333" s="79">
        <f>SUMPRODUCT((借支明细表!$F$3:$F$10000=$B333)*(借支明细表!$D$3:$D$10000=L$2)*借支明细表!$H$3:$H$10000)</f>
        <v>0</v>
      </c>
      <c r="N333" s="80">
        <f>SUMIF('3月'!$C$4:$C$10000,$B333,'3月'!$L$4:$L$10000)</f>
        <v>0</v>
      </c>
      <c r="O333" s="81">
        <f>SUMIF('4月'!$C$4:$C$10000,$B333,'4月'!$J$4:$J$10000)</f>
        <v>0</v>
      </c>
      <c r="P333" s="79">
        <f>SUMPRODUCT((借支明细表!$F$3:$F$10000=$B333)*(借支明细表!$D$3:$D$10000=O$2)*借支明细表!$H$3:$H$10000)</f>
        <v>0</v>
      </c>
      <c r="Q333" s="80">
        <f>SUMIF('4月'!$C$4:$C$10000,$B333,'4月'!$L$4:$L$10000)</f>
        <v>0</v>
      </c>
      <c r="R333" s="81">
        <f>SUMIF('5月'!$C$4:$C$10000,$B333,'5月'!$J$4:$J$10000)</f>
        <v>0</v>
      </c>
      <c r="S333" s="79">
        <f>SUMPRODUCT((借支明细表!$F$3:$F$10000=$B333)*(借支明细表!$D$3:$D$10000=R$2)*借支明细表!$H$3:$H$10000)</f>
        <v>0</v>
      </c>
      <c r="T333" s="80">
        <f>SUMIF('5月'!$C$4:$C$10000,$B333,'5月'!$L$4:$L$10000)</f>
        <v>0</v>
      </c>
      <c r="U333" s="81">
        <f>SUMIF('6月'!$C$4:$C$10000,$B333,'6月'!$J$4:$J$10000)</f>
        <v>0</v>
      </c>
      <c r="V333" s="79">
        <f>SUMPRODUCT((借支明细表!$F$3:$F$10000=$B333)*(借支明细表!$D$3:$D$10000=U$2)*借支明细表!$H$3:$H$10000)</f>
        <v>0</v>
      </c>
      <c r="W333" s="80">
        <f>SUMIF('6月'!$C$4:$C$10000,$B333,'6月'!$L$4:$L$10000)</f>
        <v>0</v>
      </c>
      <c r="X333" s="81">
        <f>SUMIF('7月'!$C$4:$C$10000,$B333,'7月'!$J$4:$J$10000)</f>
        <v>0</v>
      </c>
      <c r="Y333" s="79">
        <f>SUMPRODUCT((借支明细表!$F$3:$F$10000=$B333)*(借支明细表!$D$3:$D$10000=X$2)*借支明细表!$H$3:$H$10000)</f>
        <v>0</v>
      </c>
      <c r="Z333" s="80">
        <f>SUMIF('7月'!$C$4:$C$10000,$B333,'7月'!$L$4:$L$10000)</f>
        <v>0</v>
      </c>
      <c r="AA333" s="81">
        <f>SUMIF('8月'!$C$4:$C$10000,$B333,'8月'!$J$4:$J$10000)</f>
        <v>0</v>
      </c>
      <c r="AB333" s="79">
        <f>SUMPRODUCT((借支明细表!$F$3:$F$10000=$B333)*(借支明细表!$D$3:$D$10000=AA$2)*借支明细表!$H$3:$H$10000)</f>
        <v>0</v>
      </c>
      <c r="AC333" s="80">
        <f>SUMIF('8月'!$C$4:$C$10000,$B333,'8月'!$L$4:$L$10000)</f>
        <v>0</v>
      </c>
      <c r="AD333" s="81">
        <f>SUMIF('9月'!$C$4:$C$10000,$B333,'9月'!$J$4:$J$10000)</f>
        <v>0</v>
      </c>
      <c r="AE333" s="79">
        <f>SUMPRODUCT((借支明细表!$F$3:$F$10000=$B333)*(借支明细表!$D$3:$D$10000=AD$2)*借支明细表!$H$3:$H$10000)</f>
        <v>0</v>
      </c>
      <c r="AF333" s="80">
        <f>SUMIF('9月'!$C$4:$C$10000,$B333,'9月'!$L$4:$L$10000)</f>
        <v>0</v>
      </c>
      <c r="AG333" s="81">
        <f>SUMIF('10月'!$C$4:$C$10000,$B333,'10月'!$J$4:$J$10000)</f>
        <v>0</v>
      </c>
      <c r="AH333" s="79">
        <f>SUMPRODUCT((借支明细表!$F$3:$F$10000=$B333)*(借支明细表!$D$3:$D$10000=AG$2)*借支明细表!$H$3:$H$10000)</f>
        <v>0</v>
      </c>
      <c r="AI333" s="80">
        <f>SUMIF('10月'!$C$4:$C$10000,$B333,'10月'!$L$4:$L$10000)</f>
        <v>0</v>
      </c>
      <c r="AJ333" s="81">
        <f>SUMIF('11月'!$C$4:$C$10000,$B333,'11月'!$J$4:$J$10000)</f>
        <v>0</v>
      </c>
      <c r="AK333" s="79">
        <f>SUMPRODUCT((借支明细表!$F$3:$F$10000=$B333)*(借支明细表!$D$3:$D$10000=AJ$2)*借支明细表!$H$3:$H$10000)</f>
        <v>0</v>
      </c>
      <c r="AL333" s="80">
        <f>SUMIF('11月'!$C$4:$C$10000,$B333,'11月'!$L$4:$L$10000)</f>
        <v>0</v>
      </c>
      <c r="AM333" s="81">
        <f>SUMIF('12月'!$C$4:$C$10000,$B333,'12月'!$J$4:$J$10000)</f>
        <v>0</v>
      </c>
      <c r="AN333" s="79">
        <f>SUMPRODUCT((借支明细表!$F$3:$F$10000=$B333)*(借支明细表!$D$3:$D$10000=AM$2)*借支明细表!$H$3:$H$10000)</f>
        <v>0</v>
      </c>
      <c r="AO333" s="80">
        <f>SUMIF('12月'!$C$4:$C$10000,$B333,'12月'!$L$4:$L$10000)</f>
        <v>0</v>
      </c>
    </row>
    <row r="334" customHeight="1" spans="1:41">
      <c r="A334" s="37"/>
      <c r="B334" s="76" t="str">
        <f>IF(员工信息表!B333="","",员工信息表!B333)</f>
        <v/>
      </c>
      <c r="C334" s="77">
        <f t="shared" ref="C334:C397" si="18">F334+I334+L334+O334+R334+U334+X334+AA334+AD334+AG334+AJ334+AM334</f>
        <v>0</v>
      </c>
      <c r="D334" s="77">
        <f t="shared" ref="D334:D397" si="19">G334+J334+M334+P334+S334+V334+Y334+AB334+AE334+AH334+AK334+AN334</f>
        <v>0</v>
      </c>
      <c r="E334" s="77">
        <f t="shared" ref="E334:E397" si="20">C334-D334</f>
        <v>0</v>
      </c>
      <c r="F334" s="81">
        <f>SUMIF('1月'!$C$4:$C$10000,$B334,'1月'!$J$4:$J$10000)</f>
        <v>0</v>
      </c>
      <c r="G334" s="79">
        <f>SUMPRODUCT((借支明细表!$F$3:$F$10000=$B334)*(借支明细表!$D$3:$D$10000=F$2)*借支明细表!$H$3:$H$10000)</f>
        <v>0</v>
      </c>
      <c r="H334" s="80">
        <f>SUMIF('1月'!$C$4:$C$10000,$B334,'1月'!$L$4:$L$10000)</f>
        <v>0</v>
      </c>
      <c r="I334" s="81">
        <f>SUMIF('2月'!$C$4:$C$10000,$B334,'2月'!$J$4:$J$10000)</f>
        <v>0</v>
      </c>
      <c r="J334" s="79">
        <f>SUMPRODUCT((借支明细表!$F$3:$F$10000=$B334)*(借支明细表!$D$3:$D$10000=I$2)*借支明细表!$H$3:$H$10000)</f>
        <v>0</v>
      </c>
      <c r="K334" s="80">
        <f>SUMIF('2月'!$C$4:$C$10000,$B334,'2月'!$L$4:$L$10000)</f>
        <v>0</v>
      </c>
      <c r="L334" s="81">
        <f>SUMIF('3月'!$C$4:$C$10000,$B334,'3月'!$J$4:$J$10000)</f>
        <v>0</v>
      </c>
      <c r="M334" s="79">
        <f>SUMPRODUCT((借支明细表!$F$3:$F$10000=$B334)*(借支明细表!$D$3:$D$10000=L$2)*借支明细表!$H$3:$H$10000)</f>
        <v>0</v>
      </c>
      <c r="N334" s="80">
        <f>SUMIF('3月'!$C$4:$C$10000,$B334,'3月'!$L$4:$L$10000)</f>
        <v>0</v>
      </c>
      <c r="O334" s="81">
        <f>SUMIF('4月'!$C$4:$C$10000,$B334,'4月'!$J$4:$J$10000)</f>
        <v>0</v>
      </c>
      <c r="P334" s="79">
        <f>SUMPRODUCT((借支明细表!$F$3:$F$10000=$B334)*(借支明细表!$D$3:$D$10000=O$2)*借支明细表!$H$3:$H$10000)</f>
        <v>0</v>
      </c>
      <c r="Q334" s="80">
        <f>SUMIF('4月'!$C$4:$C$10000,$B334,'4月'!$L$4:$L$10000)</f>
        <v>0</v>
      </c>
      <c r="R334" s="81">
        <f>SUMIF('5月'!$C$4:$C$10000,$B334,'5月'!$J$4:$J$10000)</f>
        <v>0</v>
      </c>
      <c r="S334" s="79">
        <f>SUMPRODUCT((借支明细表!$F$3:$F$10000=$B334)*(借支明细表!$D$3:$D$10000=R$2)*借支明细表!$H$3:$H$10000)</f>
        <v>0</v>
      </c>
      <c r="T334" s="80">
        <f>SUMIF('5月'!$C$4:$C$10000,$B334,'5月'!$L$4:$L$10000)</f>
        <v>0</v>
      </c>
      <c r="U334" s="81">
        <f>SUMIF('6月'!$C$4:$C$10000,$B334,'6月'!$J$4:$J$10000)</f>
        <v>0</v>
      </c>
      <c r="V334" s="79">
        <f>SUMPRODUCT((借支明细表!$F$3:$F$10000=$B334)*(借支明细表!$D$3:$D$10000=U$2)*借支明细表!$H$3:$H$10000)</f>
        <v>0</v>
      </c>
      <c r="W334" s="80">
        <f>SUMIF('6月'!$C$4:$C$10000,$B334,'6月'!$L$4:$L$10000)</f>
        <v>0</v>
      </c>
      <c r="X334" s="81">
        <f>SUMIF('7月'!$C$4:$C$10000,$B334,'7月'!$J$4:$J$10000)</f>
        <v>0</v>
      </c>
      <c r="Y334" s="79">
        <f>SUMPRODUCT((借支明细表!$F$3:$F$10000=$B334)*(借支明细表!$D$3:$D$10000=X$2)*借支明细表!$H$3:$H$10000)</f>
        <v>0</v>
      </c>
      <c r="Z334" s="80">
        <f>SUMIF('7月'!$C$4:$C$10000,$B334,'7月'!$L$4:$L$10000)</f>
        <v>0</v>
      </c>
      <c r="AA334" s="81">
        <f>SUMIF('8月'!$C$4:$C$10000,$B334,'8月'!$J$4:$J$10000)</f>
        <v>0</v>
      </c>
      <c r="AB334" s="79">
        <f>SUMPRODUCT((借支明细表!$F$3:$F$10000=$B334)*(借支明细表!$D$3:$D$10000=AA$2)*借支明细表!$H$3:$H$10000)</f>
        <v>0</v>
      </c>
      <c r="AC334" s="80">
        <f>SUMIF('8月'!$C$4:$C$10000,$B334,'8月'!$L$4:$L$10000)</f>
        <v>0</v>
      </c>
      <c r="AD334" s="81">
        <f>SUMIF('9月'!$C$4:$C$10000,$B334,'9月'!$J$4:$J$10000)</f>
        <v>0</v>
      </c>
      <c r="AE334" s="79">
        <f>SUMPRODUCT((借支明细表!$F$3:$F$10000=$B334)*(借支明细表!$D$3:$D$10000=AD$2)*借支明细表!$H$3:$H$10000)</f>
        <v>0</v>
      </c>
      <c r="AF334" s="80">
        <f>SUMIF('9月'!$C$4:$C$10000,$B334,'9月'!$L$4:$L$10000)</f>
        <v>0</v>
      </c>
      <c r="AG334" s="81">
        <f>SUMIF('10月'!$C$4:$C$10000,$B334,'10月'!$J$4:$J$10000)</f>
        <v>0</v>
      </c>
      <c r="AH334" s="79">
        <f>SUMPRODUCT((借支明细表!$F$3:$F$10000=$B334)*(借支明细表!$D$3:$D$10000=AG$2)*借支明细表!$H$3:$H$10000)</f>
        <v>0</v>
      </c>
      <c r="AI334" s="80">
        <f>SUMIF('10月'!$C$4:$C$10000,$B334,'10月'!$L$4:$L$10000)</f>
        <v>0</v>
      </c>
      <c r="AJ334" s="81">
        <f>SUMIF('11月'!$C$4:$C$10000,$B334,'11月'!$J$4:$J$10000)</f>
        <v>0</v>
      </c>
      <c r="AK334" s="79">
        <f>SUMPRODUCT((借支明细表!$F$3:$F$10000=$B334)*(借支明细表!$D$3:$D$10000=AJ$2)*借支明细表!$H$3:$H$10000)</f>
        <v>0</v>
      </c>
      <c r="AL334" s="80">
        <f>SUMIF('11月'!$C$4:$C$10000,$B334,'11月'!$L$4:$L$10000)</f>
        <v>0</v>
      </c>
      <c r="AM334" s="81">
        <f>SUMIF('12月'!$C$4:$C$10000,$B334,'12月'!$J$4:$J$10000)</f>
        <v>0</v>
      </c>
      <c r="AN334" s="79">
        <f>SUMPRODUCT((借支明细表!$F$3:$F$10000=$B334)*(借支明细表!$D$3:$D$10000=AM$2)*借支明细表!$H$3:$H$10000)</f>
        <v>0</v>
      </c>
      <c r="AO334" s="80">
        <f>SUMIF('12月'!$C$4:$C$10000,$B334,'12月'!$L$4:$L$10000)</f>
        <v>0</v>
      </c>
    </row>
    <row r="335" customHeight="1" spans="1:41">
      <c r="A335" s="37"/>
      <c r="B335" s="76" t="str">
        <f>IF(员工信息表!B334="","",员工信息表!B334)</f>
        <v/>
      </c>
      <c r="C335" s="77">
        <f t="shared" si="18"/>
        <v>0</v>
      </c>
      <c r="D335" s="77">
        <f t="shared" si="19"/>
        <v>0</v>
      </c>
      <c r="E335" s="77">
        <f t="shared" si="20"/>
        <v>0</v>
      </c>
      <c r="F335" s="81">
        <f>SUMIF('1月'!$C$4:$C$10000,$B335,'1月'!$J$4:$J$10000)</f>
        <v>0</v>
      </c>
      <c r="G335" s="79">
        <f>SUMPRODUCT((借支明细表!$F$3:$F$10000=$B335)*(借支明细表!$D$3:$D$10000=F$2)*借支明细表!$H$3:$H$10000)</f>
        <v>0</v>
      </c>
      <c r="H335" s="80">
        <f>SUMIF('1月'!$C$4:$C$10000,$B335,'1月'!$L$4:$L$10000)</f>
        <v>0</v>
      </c>
      <c r="I335" s="81">
        <f>SUMIF('2月'!$C$4:$C$10000,$B335,'2月'!$J$4:$J$10000)</f>
        <v>0</v>
      </c>
      <c r="J335" s="79">
        <f>SUMPRODUCT((借支明细表!$F$3:$F$10000=$B335)*(借支明细表!$D$3:$D$10000=I$2)*借支明细表!$H$3:$H$10000)</f>
        <v>0</v>
      </c>
      <c r="K335" s="80">
        <f>SUMIF('2月'!$C$4:$C$10000,$B335,'2月'!$L$4:$L$10000)</f>
        <v>0</v>
      </c>
      <c r="L335" s="81">
        <f>SUMIF('3月'!$C$4:$C$10000,$B335,'3月'!$J$4:$J$10000)</f>
        <v>0</v>
      </c>
      <c r="M335" s="79">
        <f>SUMPRODUCT((借支明细表!$F$3:$F$10000=$B335)*(借支明细表!$D$3:$D$10000=L$2)*借支明细表!$H$3:$H$10000)</f>
        <v>0</v>
      </c>
      <c r="N335" s="80">
        <f>SUMIF('3月'!$C$4:$C$10000,$B335,'3月'!$L$4:$L$10000)</f>
        <v>0</v>
      </c>
      <c r="O335" s="81">
        <f>SUMIF('4月'!$C$4:$C$10000,$B335,'4月'!$J$4:$J$10000)</f>
        <v>0</v>
      </c>
      <c r="P335" s="79">
        <f>SUMPRODUCT((借支明细表!$F$3:$F$10000=$B335)*(借支明细表!$D$3:$D$10000=O$2)*借支明细表!$H$3:$H$10000)</f>
        <v>0</v>
      </c>
      <c r="Q335" s="80">
        <f>SUMIF('4月'!$C$4:$C$10000,$B335,'4月'!$L$4:$L$10000)</f>
        <v>0</v>
      </c>
      <c r="R335" s="81">
        <f>SUMIF('5月'!$C$4:$C$10000,$B335,'5月'!$J$4:$J$10000)</f>
        <v>0</v>
      </c>
      <c r="S335" s="79">
        <f>SUMPRODUCT((借支明细表!$F$3:$F$10000=$B335)*(借支明细表!$D$3:$D$10000=R$2)*借支明细表!$H$3:$H$10000)</f>
        <v>0</v>
      </c>
      <c r="T335" s="80">
        <f>SUMIF('5月'!$C$4:$C$10000,$B335,'5月'!$L$4:$L$10000)</f>
        <v>0</v>
      </c>
      <c r="U335" s="81">
        <f>SUMIF('6月'!$C$4:$C$10000,$B335,'6月'!$J$4:$J$10000)</f>
        <v>0</v>
      </c>
      <c r="V335" s="79">
        <f>SUMPRODUCT((借支明细表!$F$3:$F$10000=$B335)*(借支明细表!$D$3:$D$10000=U$2)*借支明细表!$H$3:$H$10000)</f>
        <v>0</v>
      </c>
      <c r="W335" s="80">
        <f>SUMIF('6月'!$C$4:$C$10000,$B335,'6月'!$L$4:$L$10000)</f>
        <v>0</v>
      </c>
      <c r="X335" s="81">
        <f>SUMIF('7月'!$C$4:$C$10000,$B335,'7月'!$J$4:$J$10000)</f>
        <v>0</v>
      </c>
      <c r="Y335" s="79">
        <f>SUMPRODUCT((借支明细表!$F$3:$F$10000=$B335)*(借支明细表!$D$3:$D$10000=X$2)*借支明细表!$H$3:$H$10000)</f>
        <v>0</v>
      </c>
      <c r="Z335" s="80">
        <f>SUMIF('7月'!$C$4:$C$10000,$B335,'7月'!$L$4:$L$10000)</f>
        <v>0</v>
      </c>
      <c r="AA335" s="81">
        <f>SUMIF('8月'!$C$4:$C$10000,$B335,'8月'!$J$4:$J$10000)</f>
        <v>0</v>
      </c>
      <c r="AB335" s="79">
        <f>SUMPRODUCT((借支明细表!$F$3:$F$10000=$B335)*(借支明细表!$D$3:$D$10000=AA$2)*借支明细表!$H$3:$H$10000)</f>
        <v>0</v>
      </c>
      <c r="AC335" s="80">
        <f>SUMIF('8月'!$C$4:$C$10000,$B335,'8月'!$L$4:$L$10000)</f>
        <v>0</v>
      </c>
      <c r="AD335" s="81">
        <f>SUMIF('9月'!$C$4:$C$10000,$B335,'9月'!$J$4:$J$10000)</f>
        <v>0</v>
      </c>
      <c r="AE335" s="79">
        <f>SUMPRODUCT((借支明细表!$F$3:$F$10000=$B335)*(借支明细表!$D$3:$D$10000=AD$2)*借支明细表!$H$3:$H$10000)</f>
        <v>0</v>
      </c>
      <c r="AF335" s="80">
        <f>SUMIF('9月'!$C$4:$C$10000,$B335,'9月'!$L$4:$L$10000)</f>
        <v>0</v>
      </c>
      <c r="AG335" s="81">
        <f>SUMIF('10月'!$C$4:$C$10000,$B335,'10月'!$J$4:$J$10000)</f>
        <v>0</v>
      </c>
      <c r="AH335" s="79">
        <f>SUMPRODUCT((借支明细表!$F$3:$F$10000=$B335)*(借支明细表!$D$3:$D$10000=AG$2)*借支明细表!$H$3:$H$10000)</f>
        <v>0</v>
      </c>
      <c r="AI335" s="80">
        <f>SUMIF('10月'!$C$4:$C$10000,$B335,'10月'!$L$4:$L$10000)</f>
        <v>0</v>
      </c>
      <c r="AJ335" s="81">
        <f>SUMIF('11月'!$C$4:$C$10000,$B335,'11月'!$J$4:$J$10000)</f>
        <v>0</v>
      </c>
      <c r="AK335" s="79">
        <f>SUMPRODUCT((借支明细表!$F$3:$F$10000=$B335)*(借支明细表!$D$3:$D$10000=AJ$2)*借支明细表!$H$3:$H$10000)</f>
        <v>0</v>
      </c>
      <c r="AL335" s="80">
        <f>SUMIF('11月'!$C$4:$C$10000,$B335,'11月'!$L$4:$L$10000)</f>
        <v>0</v>
      </c>
      <c r="AM335" s="81">
        <f>SUMIF('12月'!$C$4:$C$10000,$B335,'12月'!$J$4:$J$10000)</f>
        <v>0</v>
      </c>
      <c r="AN335" s="79">
        <f>SUMPRODUCT((借支明细表!$F$3:$F$10000=$B335)*(借支明细表!$D$3:$D$10000=AM$2)*借支明细表!$H$3:$H$10000)</f>
        <v>0</v>
      </c>
      <c r="AO335" s="80">
        <f>SUMIF('12月'!$C$4:$C$10000,$B335,'12月'!$L$4:$L$10000)</f>
        <v>0</v>
      </c>
    </row>
    <row r="336" customHeight="1" spans="1:41">
      <c r="A336" s="37"/>
      <c r="B336" s="76" t="str">
        <f>IF(员工信息表!B335="","",员工信息表!B335)</f>
        <v/>
      </c>
      <c r="C336" s="77">
        <f t="shared" si="18"/>
        <v>0</v>
      </c>
      <c r="D336" s="77">
        <f t="shared" si="19"/>
        <v>0</v>
      </c>
      <c r="E336" s="77">
        <f t="shared" si="20"/>
        <v>0</v>
      </c>
      <c r="F336" s="81">
        <f>SUMIF('1月'!$C$4:$C$10000,$B336,'1月'!$J$4:$J$10000)</f>
        <v>0</v>
      </c>
      <c r="G336" s="79">
        <f>SUMPRODUCT((借支明细表!$F$3:$F$10000=$B336)*(借支明细表!$D$3:$D$10000=F$2)*借支明细表!$H$3:$H$10000)</f>
        <v>0</v>
      </c>
      <c r="H336" s="80">
        <f>SUMIF('1月'!$C$4:$C$10000,$B336,'1月'!$L$4:$L$10000)</f>
        <v>0</v>
      </c>
      <c r="I336" s="81">
        <f>SUMIF('2月'!$C$4:$C$10000,$B336,'2月'!$J$4:$J$10000)</f>
        <v>0</v>
      </c>
      <c r="J336" s="79">
        <f>SUMPRODUCT((借支明细表!$F$3:$F$10000=$B336)*(借支明细表!$D$3:$D$10000=I$2)*借支明细表!$H$3:$H$10000)</f>
        <v>0</v>
      </c>
      <c r="K336" s="80">
        <f>SUMIF('2月'!$C$4:$C$10000,$B336,'2月'!$L$4:$L$10000)</f>
        <v>0</v>
      </c>
      <c r="L336" s="81">
        <f>SUMIF('3月'!$C$4:$C$10000,$B336,'3月'!$J$4:$J$10000)</f>
        <v>0</v>
      </c>
      <c r="M336" s="79">
        <f>SUMPRODUCT((借支明细表!$F$3:$F$10000=$B336)*(借支明细表!$D$3:$D$10000=L$2)*借支明细表!$H$3:$H$10000)</f>
        <v>0</v>
      </c>
      <c r="N336" s="80">
        <f>SUMIF('3月'!$C$4:$C$10000,$B336,'3月'!$L$4:$L$10000)</f>
        <v>0</v>
      </c>
      <c r="O336" s="81">
        <f>SUMIF('4月'!$C$4:$C$10000,$B336,'4月'!$J$4:$J$10000)</f>
        <v>0</v>
      </c>
      <c r="P336" s="79">
        <f>SUMPRODUCT((借支明细表!$F$3:$F$10000=$B336)*(借支明细表!$D$3:$D$10000=O$2)*借支明细表!$H$3:$H$10000)</f>
        <v>0</v>
      </c>
      <c r="Q336" s="80">
        <f>SUMIF('4月'!$C$4:$C$10000,$B336,'4月'!$L$4:$L$10000)</f>
        <v>0</v>
      </c>
      <c r="R336" s="81">
        <f>SUMIF('5月'!$C$4:$C$10000,$B336,'5月'!$J$4:$J$10000)</f>
        <v>0</v>
      </c>
      <c r="S336" s="79">
        <f>SUMPRODUCT((借支明细表!$F$3:$F$10000=$B336)*(借支明细表!$D$3:$D$10000=R$2)*借支明细表!$H$3:$H$10000)</f>
        <v>0</v>
      </c>
      <c r="T336" s="80">
        <f>SUMIF('5月'!$C$4:$C$10000,$B336,'5月'!$L$4:$L$10000)</f>
        <v>0</v>
      </c>
      <c r="U336" s="81">
        <f>SUMIF('6月'!$C$4:$C$10000,$B336,'6月'!$J$4:$J$10000)</f>
        <v>0</v>
      </c>
      <c r="V336" s="79">
        <f>SUMPRODUCT((借支明细表!$F$3:$F$10000=$B336)*(借支明细表!$D$3:$D$10000=U$2)*借支明细表!$H$3:$H$10000)</f>
        <v>0</v>
      </c>
      <c r="W336" s="80">
        <f>SUMIF('6月'!$C$4:$C$10000,$B336,'6月'!$L$4:$L$10000)</f>
        <v>0</v>
      </c>
      <c r="X336" s="81">
        <f>SUMIF('7月'!$C$4:$C$10000,$B336,'7月'!$J$4:$J$10000)</f>
        <v>0</v>
      </c>
      <c r="Y336" s="79">
        <f>SUMPRODUCT((借支明细表!$F$3:$F$10000=$B336)*(借支明细表!$D$3:$D$10000=X$2)*借支明细表!$H$3:$H$10000)</f>
        <v>0</v>
      </c>
      <c r="Z336" s="80">
        <f>SUMIF('7月'!$C$4:$C$10000,$B336,'7月'!$L$4:$L$10000)</f>
        <v>0</v>
      </c>
      <c r="AA336" s="81">
        <f>SUMIF('8月'!$C$4:$C$10000,$B336,'8月'!$J$4:$J$10000)</f>
        <v>0</v>
      </c>
      <c r="AB336" s="79">
        <f>SUMPRODUCT((借支明细表!$F$3:$F$10000=$B336)*(借支明细表!$D$3:$D$10000=AA$2)*借支明细表!$H$3:$H$10000)</f>
        <v>0</v>
      </c>
      <c r="AC336" s="80">
        <f>SUMIF('8月'!$C$4:$C$10000,$B336,'8月'!$L$4:$L$10000)</f>
        <v>0</v>
      </c>
      <c r="AD336" s="81">
        <f>SUMIF('9月'!$C$4:$C$10000,$B336,'9月'!$J$4:$J$10000)</f>
        <v>0</v>
      </c>
      <c r="AE336" s="79">
        <f>SUMPRODUCT((借支明细表!$F$3:$F$10000=$B336)*(借支明细表!$D$3:$D$10000=AD$2)*借支明细表!$H$3:$H$10000)</f>
        <v>0</v>
      </c>
      <c r="AF336" s="80">
        <f>SUMIF('9月'!$C$4:$C$10000,$B336,'9月'!$L$4:$L$10000)</f>
        <v>0</v>
      </c>
      <c r="AG336" s="81">
        <f>SUMIF('10月'!$C$4:$C$10000,$B336,'10月'!$J$4:$J$10000)</f>
        <v>0</v>
      </c>
      <c r="AH336" s="79">
        <f>SUMPRODUCT((借支明细表!$F$3:$F$10000=$B336)*(借支明细表!$D$3:$D$10000=AG$2)*借支明细表!$H$3:$H$10000)</f>
        <v>0</v>
      </c>
      <c r="AI336" s="80">
        <f>SUMIF('10月'!$C$4:$C$10000,$B336,'10月'!$L$4:$L$10000)</f>
        <v>0</v>
      </c>
      <c r="AJ336" s="81">
        <f>SUMIF('11月'!$C$4:$C$10000,$B336,'11月'!$J$4:$J$10000)</f>
        <v>0</v>
      </c>
      <c r="AK336" s="79">
        <f>SUMPRODUCT((借支明细表!$F$3:$F$10000=$B336)*(借支明细表!$D$3:$D$10000=AJ$2)*借支明细表!$H$3:$H$10000)</f>
        <v>0</v>
      </c>
      <c r="AL336" s="80">
        <f>SUMIF('11月'!$C$4:$C$10000,$B336,'11月'!$L$4:$L$10000)</f>
        <v>0</v>
      </c>
      <c r="AM336" s="81">
        <f>SUMIF('12月'!$C$4:$C$10000,$B336,'12月'!$J$4:$J$10000)</f>
        <v>0</v>
      </c>
      <c r="AN336" s="79">
        <f>SUMPRODUCT((借支明细表!$F$3:$F$10000=$B336)*(借支明细表!$D$3:$D$10000=AM$2)*借支明细表!$H$3:$H$10000)</f>
        <v>0</v>
      </c>
      <c r="AO336" s="80">
        <f>SUMIF('12月'!$C$4:$C$10000,$B336,'12月'!$L$4:$L$10000)</f>
        <v>0</v>
      </c>
    </row>
    <row r="337" customHeight="1" spans="1:41">
      <c r="A337" s="37"/>
      <c r="B337" s="76" t="str">
        <f>IF(员工信息表!B336="","",员工信息表!B336)</f>
        <v/>
      </c>
      <c r="C337" s="77">
        <f t="shared" si="18"/>
        <v>0</v>
      </c>
      <c r="D337" s="77">
        <f t="shared" si="19"/>
        <v>0</v>
      </c>
      <c r="E337" s="77">
        <f t="shared" si="20"/>
        <v>0</v>
      </c>
      <c r="F337" s="81">
        <f>SUMIF('1月'!$C$4:$C$10000,$B337,'1月'!$J$4:$J$10000)</f>
        <v>0</v>
      </c>
      <c r="G337" s="79">
        <f>SUMPRODUCT((借支明细表!$F$3:$F$10000=$B337)*(借支明细表!$D$3:$D$10000=F$2)*借支明细表!$H$3:$H$10000)</f>
        <v>0</v>
      </c>
      <c r="H337" s="80">
        <f>SUMIF('1月'!$C$4:$C$10000,$B337,'1月'!$L$4:$L$10000)</f>
        <v>0</v>
      </c>
      <c r="I337" s="81">
        <f>SUMIF('2月'!$C$4:$C$10000,$B337,'2月'!$J$4:$J$10000)</f>
        <v>0</v>
      </c>
      <c r="J337" s="79">
        <f>SUMPRODUCT((借支明细表!$F$3:$F$10000=$B337)*(借支明细表!$D$3:$D$10000=I$2)*借支明细表!$H$3:$H$10000)</f>
        <v>0</v>
      </c>
      <c r="K337" s="80">
        <f>SUMIF('2月'!$C$4:$C$10000,$B337,'2月'!$L$4:$L$10000)</f>
        <v>0</v>
      </c>
      <c r="L337" s="81">
        <f>SUMIF('3月'!$C$4:$C$10000,$B337,'3月'!$J$4:$J$10000)</f>
        <v>0</v>
      </c>
      <c r="M337" s="79">
        <f>SUMPRODUCT((借支明细表!$F$3:$F$10000=$B337)*(借支明细表!$D$3:$D$10000=L$2)*借支明细表!$H$3:$H$10000)</f>
        <v>0</v>
      </c>
      <c r="N337" s="80">
        <f>SUMIF('3月'!$C$4:$C$10000,$B337,'3月'!$L$4:$L$10000)</f>
        <v>0</v>
      </c>
      <c r="O337" s="81">
        <f>SUMIF('4月'!$C$4:$C$10000,$B337,'4月'!$J$4:$J$10000)</f>
        <v>0</v>
      </c>
      <c r="P337" s="79">
        <f>SUMPRODUCT((借支明细表!$F$3:$F$10000=$B337)*(借支明细表!$D$3:$D$10000=O$2)*借支明细表!$H$3:$H$10000)</f>
        <v>0</v>
      </c>
      <c r="Q337" s="80">
        <f>SUMIF('4月'!$C$4:$C$10000,$B337,'4月'!$L$4:$L$10000)</f>
        <v>0</v>
      </c>
      <c r="R337" s="81">
        <f>SUMIF('5月'!$C$4:$C$10000,$B337,'5月'!$J$4:$J$10000)</f>
        <v>0</v>
      </c>
      <c r="S337" s="79">
        <f>SUMPRODUCT((借支明细表!$F$3:$F$10000=$B337)*(借支明细表!$D$3:$D$10000=R$2)*借支明细表!$H$3:$H$10000)</f>
        <v>0</v>
      </c>
      <c r="T337" s="80">
        <f>SUMIF('5月'!$C$4:$C$10000,$B337,'5月'!$L$4:$L$10000)</f>
        <v>0</v>
      </c>
      <c r="U337" s="81">
        <f>SUMIF('6月'!$C$4:$C$10000,$B337,'6月'!$J$4:$J$10000)</f>
        <v>0</v>
      </c>
      <c r="V337" s="79">
        <f>SUMPRODUCT((借支明细表!$F$3:$F$10000=$B337)*(借支明细表!$D$3:$D$10000=U$2)*借支明细表!$H$3:$H$10000)</f>
        <v>0</v>
      </c>
      <c r="W337" s="80">
        <f>SUMIF('6月'!$C$4:$C$10000,$B337,'6月'!$L$4:$L$10000)</f>
        <v>0</v>
      </c>
      <c r="X337" s="81">
        <f>SUMIF('7月'!$C$4:$C$10000,$B337,'7月'!$J$4:$J$10000)</f>
        <v>0</v>
      </c>
      <c r="Y337" s="79">
        <f>SUMPRODUCT((借支明细表!$F$3:$F$10000=$B337)*(借支明细表!$D$3:$D$10000=X$2)*借支明细表!$H$3:$H$10000)</f>
        <v>0</v>
      </c>
      <c r="Z337" s="80">
        <f>SUMIF('7月'!$C$4:$C$10000,$B337,'7月'!$L$4:$L$10000)</f>
        <v>0</v>
      </c>
      <c r="AA337" s="81">
        <f>SUMIF('8月'!$C$4:$C$10000,$B337,'8月'!$J$4:$J$10000)</f>
        <v>0</v>
      </c>
      <c r="AB337" s="79">
        <f>SUMPRODUCT((借支明细表!$F$3:$F$10000=$B337)*(借支明细表!$D$3:$D$10000=AA$2)*借支明细表!$H$3:$H$10000)</f>
        <v>0</v>
      </c>
      <c r="AC337" s="80">
        <f>SUMIF('8月'!$C$4:$C$10000,$B337,'8月'!$L$4:$L$10000)</f>
        <v>0</v>
      </c>
      <c r="AD337" s="81">
        <f>SUMIF('9月'!$C$4:$C$10000,$B337,'9月'!$J$4:$J$10000)</f>
        <v>0</v>
      </c>
      <c r="AE337" s="79">
        <f>SUMPRODUCT((借支明细表!$F$3:$F$10000=$B337)*(借支明细表!$D$3:$D$10000=AD$2)*借支明细表!$H$3:$H$10000)</f>
        <v>0</v>
      </c>
      <c r="AF337" s="80">
        <f>SUMIF('9月'!$C$4:$C$10000,$B337,'9月'!$L$4:$L$10000)</f>
        <v>0</v>
      </c>
      <c r="AG337" s="81">
        <f>SUMIF('10月'!$C$4:$C$10000,$B337,'10月'!$J$4:$J$10000)</f>
        <v>0</v>
      </c>
      <c r="AH337" s="79">
        <f>SUMPRODUCT((借支明细表!$F$3:$F$10000=$B337)*(借支明细表!$D$3:$D$10000=AG$2)*借支明细表!$H$3:$H$10000)</f>
        <v>0</v>
      </c>
      <c r="AI337" s="80">
        <f>SUMIF('10月'!$C$4:$C$10000,$B337,'10月'!$L$4:$L$10000)</f>
        <v>0</v>
      </c>
      <c r="AJ337" s="81">
        <f>SUMIF('11月'!$C$4:$C$10000,$B337,'11月'!$J$4:$J$10000)</f>
        <v>0</v>
      </c>
      <c r="AK337" s="79">
        <f>SUMPRODUCT((借支明细表!$F$3:$F$10000=$B337)*(借支明细表!$D$3:$D$10000=AJ$2)*借支明细表!$H$3:$H$10000)</f>
        <v>0</v>
      </c>
      <c r="AL337" s="80">
        <f>SUMIF('11月'!$C$4:$C$10000,$B337,'11月'!$L$4:$L$10000)</f>
        <v>0</v>
      </c>
      <c r="AM337" s="81">
        <f>SUMIF('12月'!$C$4:$C$10000,$B337,'12月'!$J$4:$J$10000)</f>
        <v>0</v>
      </c>
      <c r="AN337" s="79">
        <f>SUMPRODUCT((借支明细表!$F$3:$F$10000=$B337)*(借支明细表!$D$3:$D$10000=AM$2)*借支明细表!$H$3:$H$10000)</f>
        <v>0</v>
      </c>
      <c r="AO337" s="80">
        <f>SUMIF('12月'!$C$4:$C$10000,$B337,'12月'!$L$4:$L$10000)</f>
        <v>0</v>
      </c>
    </row>
    <row r="338" customHeight="1" spans="1:41">
      <c r="A338" s="37"/>
      <c r="B338" s="76" t="str">
        <f>IF(员工信息表!B337="","",员工信息表!B337)</f>
        <v/>
      </c>
      <c r="C338" s="77">
        <f t="shared" si="18"/>
        <v>0</v>
      </c>
      <c r="D338" s="77">
        <f t="shared" si="19"/>
        <v>0</v>
      </c>
      <c r="E338" s="77">
        <f t="shared" si="20"/>
        <v>0</v>
      </c>
      <c r="F338" s="81">
        <f>SUMIF('1月'!$C$4:$C$10000,$B338,'1月'!$J$4:$J$10000)</f>
        <v>0</v>
      </c>
      <c r="G338" s="79">
        <f>SUMPRODUCT((借支明细表!$F$3:$F$10000=$B338)*(借支明细表!$D$3:$D$10000=F$2)*借支明细表!$H$3:$H$10000)</f>
        <v>0</v>
      </c>
      <c r="H338" s="80">
        <f>SUMIF('1月'!$C$4:$C$10000,$B338,'1月'!$L$4:$L$10000)</f>
        <v>0</v>
      </c>
      <c r="I338" s="81">
        <f>SUMIF('2月'!$C$4:$C$10000,$B338,'2月'!$J$4:$J$10000)</f>
        <v>0</v>
      </c>
      <c r="J338" s="79">
        <f>SUMPRODUCT((借支明细表!$F$3:$F$10000=$B338)*(借支明细表!$D$3:$D$10000=I$2)*借支明细表!$H$3:$H$10000)</f>
        <v>0</v>
      </c>
      <c r="K338" s="80">
        <f>SUMIF('2月'!$C$4:$C$10000,$B338,'2月'!$L$4:$L$10000)</f>
        <v>0</v>
      </c>
      <c r="L338" s="81">
        <f>SUMIF('3月'!$C$4:$C$10000,$B338,'3月'!$J$4:$J$10000)</f>
        <v>0</v>
      </c>
      <c r="M338" s="79">
        <f>SUMPRODUCT((借支明细表!$F$3:$F$10000=$B338)*(借支明细表!$D$3:$D$10000=L$2)*借支明细表!$H$3:$H$10000)</f>
        <v>0</v>
      </c>
      <c r="N338" s="80">
        <f>SUMIF('3月'!$C$4:$C$10000,$B338,'3月'!$L$4:$L$10000)</f>
        <v>0</v>
      </c>
      <c r="O338" s="81">
        <f>SUMIF('4月'!$C$4:$C$10000,$B338,'4月'!$J$4:$J$10000)</f>
        <v>0</v>
      </c>
      <c r="P338" s="79">
        <f>SUMPRODUCT((借支明细表!$F$3:$F$10000=$B338)*(借支明细表!$D$3:$D$10000=O$2)*借支明细表!$H$3:$H$10000)</f>
        <v>0</v>
      </c>
      <c r="Q338" s="80">
        <f>SUMIF('4月'!$C$4:$C$10000,$B338,'4月'!$L$4:$L$10000)</f>
        <v>0</v>
      </c>
      <c r="R338" s="81">
        <f>SUMIF('5月'!$C$4:$C$10000,$B338,'5月'!$J$4:$J$10000)</f>
        <v>0</v>
      </c>
      <c r="S338" s="79">
        <f>SUMPRODUCT((借支明细表!$F$3:$F$10000=$B338)*(借支明细表!$D$3:$D$10000=R$2)*借支明细表!$H$3:$H$10000)</f>
        <v>0</v>
      </c>
      <c r="T338" s="80">
        <f>SUMIF('5月'!$C$4:$C$10000,$B338,'5月'!$L$4:$L$10000)</f>
        <v>0</v>
      </c>
      <c r="U338" s="81">
        <f>SUMIF('6月'!$C$4:$C$10000,$B338,'6月'!$J$4:$J$10000)</f>
        <v>0</v>
      </c>
      <c r="V338" s="79">
        <f>SUMPRODUCT((借支明细表!$F$3:$F$10000=$B338)*(借支明细表!$D$3:$D$10000=U$2)*借支明细表!$H$3:$H$10000)</f>
        <v>0</v>
      </c>
      <c r="W338" s="80">
        <f>SUMIF('6月'!$C$4:$C$10000,$B338,'6月'!$L$4:$L$10000)</f>
        <v>0</v>
      </c>
      <c r="X338" s="81">
        <f>SUMIF('7月'!$C$4:$C$10000,$B338,'7月'!$J$4:$J$10000)</f>
        <v>0</v>
      </c>
      <c r="Y338" s="79">
        <f>SUMPRODUCT((借支明细表!$F$3:$F$10000=$B338)*(借支明细表!$D$3:$D$10000=X$2)*借支明细表!$H$3:$H$10000)</f>
        <v>0</v>
      </c>
      <c r="Z338" s="80">
        <f>SUMIF('7月'!$C$4:$C$10000,$B338,'7月'!$L$4:$L$10000)</f>
        <v>0</v>
      </c>
      <c r="AA338" s="81">
        <f>SUMIF('8月'!$C$4:$C$10000,$B338,'8月'!$J$4:$J$10000)</f>
        <v>0</v>
      </c>
      <c r="AB338" s="79">
        <f>SUMPRODUCT((借支明细表!$F$3:$F$10000=$B338)*(借支明细表!$D$3:$D$10000=AA$2)*借支明细表!$H$3:$H$10000)</f>
        <v>0</v>
      </c>
      <c r="AC338" s="80">
        <f>SUMIF('8月'!$C$4:$C$10000,$B338,'8月'!$L$4:$L$10000)</f>
        <v>0</v>
      </c>
      <c r="AD338" s="81">
        <f>SUMIF('9月'!$C$4:$C$10000,$B338,'9月'!$J$4:$J$10000)</f>
        <v>0</v>
      </c>
      <c r="AE338" s="79">
        <f>SUMPRODUCT((借支明细表!$F$3:$F$10000=$B338)*(借支明细表!$D$3:$D$10000=AD$2)*借支明细表!$H$3:$H$10000)</f>
        <v>0</v>
      </c>
      <c r="AF338" s="80">
        <f>SUMIF('9月'!$C$4:$C$10000,$B338,'9月'!$L$4:$L$10000)</f>
        <v>0</v>
      </c>
      <c r="AG338" s="81">
        <f>SUMIF('10月'!$C$4:$C$10000,$B338,'10月'!$J$4:$J$10000)</f>
        <v>0</v>
      </c>
      <c r="AH338" s="79">
        <f>SUMPRODUCT((借支明细表!$F$3:$F$10000=$B338)*(借支明细表!$D$3:$D$10000=AG$2)*借支明细表!$H$3:$H$10000)</f>
        <v>0</v>
      </c>
      <c r="AI338" s="80">
        <f>SUMIF('10月'!$C$4:$C$10000,$B338,'10月'!$L$4:$L$10000)</f>
        <v>0</v>
      </c>
      <c r="AJ338" s="81">
        <f>SUMIF('11月'!$C$4:$C$10000,$B338,'11月'!$J$4:$J$10000)</f>
        <v>0</v>
      </c>
      <c r="AK338" s="79">
        <f>SUMPRODUCT((借支明细表!$F$3:$F$10000=$B338)*(借支明细表!$D$3:$D$10000=AJ$2)*借支明细表!$H$3:$H$10000)</f>
        <v>0</v>
      </c>
      <c r="AL338" s="80">
        <f>SUMIF('11月'!$C$4:$C$10000,$B338,'11月'!$L$4:$L$10000)</f>
        <v>0</v>
      </c>
      <c r="AM338" s="81">
        <f>SUMIF('12月'!$C$4:$C$10000,$B338,'12月'!$J$4:$J$10000)</f>
        <v>0</v>
      </c>
      <c r="AN338" s="79">
        <f>SUMPRODUCT((借支明细表!$F$3:$F$10000=$B338)*(借支明细表!$D$3:$D$10000=AM$2)*借支明细表!$H$3:$H$10000)</f>
        <v>0</v>
      </c>
      <c r="AO338" s="80">
        <f>SUMIF('12月'!$C$4:$C$10000,$B338,'12月'!$L$4:$L$10000)</f>
        <v>0</v>
      </c>
    </row>
    <row r="339" customHeight="1" spans="1:41">
      <c r="A339" s="37"/>
      <c r="B339" s="76" t="str">
        <f>IF(员工信息表!B338="","",员工信息表!B338)</f>
        <v/>
      </c>
      <c r="C339" s="77">
        <f t="shared" si="18"/>
        <v>0</v>
      </c>
      <c r="D339" s="77">
        <f t="shared" si="19"/>
        <v>0</v>
      </c>
      <c r="E339" s="77">
        <f t="shared" si="20"/>
        <v>0</v>
      </c>
      <c r="F339" s="81">
        <f>SUMIF('1月'!$C$4:$C$10000,$B339,'1月'!$J$4:$J$10000)</f>
        <v>0</v>
      </c>
      <c r="G339" s="79">
        <f>SUMPRODUCT((借支明细表!$F$3:$F$10000=$B339)*(借支明细表!$D$3:$D$10000=F$2)*借支明细表!$H$3:$H$10000)</f>
        <v>0</v>
      </c>
      <c r="H339" s="80">
        <f>SUMIF('1月'!$C$4:$C$10000,$B339,'1月'!$L$4:$L$10000)</f>
        <v>0</v>
      </c>
      <c r="I339" s="81">
        <f>SUMIF('2月'!$C$4:$C$10000,$B339,'2月'!$J$4:$J$10000)</f>
        <v>0</v>
      </c>
      <c r="J339" s="79">
        <f>SUMPRODUCT((借支明细表!$F$3:$F$10000=$B339)*(借支明细表!$D$3:$D$10000=I$2)*借支明细表!$H$3:$H$10000)</f>
        <v>0</v>
      </c>
      <c r="K339" s="80">
        <f>SUMIF('2月'!$C$4:$C$10000,$B339,'2月'!$L$4:$L$10000)</f>
        <v>0</v>
      </c>
      <c r="L339" s="81">
        <f>SUMIF('3月'!$C$4:$C$10000,$B339,'3月'!$J$4:$J$10000)</f>
        <v>0</v>
      </c>
      <c r="M339" s="79">
        <f>SUMPRODUCT((借支明细表!$F$3:$F$10000=$B339)*(借支明细表!$D$3:$D$10000=L$2)*借支明细表!$H$3:$H$10000)</f>
        <v>0</v>
      </c>
      <c r="N339" s="80">
        <f>SUMIF('3月'!$C$4:$C$10000,$B339,'3月'!$L$4:$L$10000)</f>
        <v>0</v>
      </c>
      <c r="O339" s="81">
        <f>SUMIF('4月'!$C$4:$C$10000,$B339,'4月'!$J$4:$J$10000)</f>
        <v>0</v>
      </c>
      <c r="P339" s="79">
        <f>SUMPRODUCT((借支明细表!$F$3:$F$10000=$B339)*(借支明细表!$D$3:$D$10000=O$2)*借支明细表!$H$3:$H$10000)</f>
        <v>0</v>
      </c>
      <c r="Q339" s="80">
        <f>SUMIF('4月'!$C$4:$C$10000,$B339,'4月'!$L$4:$L$10000)</f>
        <v>0</v>
      </c>
      <c r="R339" s="81">
        <f>SUMIF('5月'!$C$4:$C$10000,$B339,'5月'!$J$4:$J$10000)</f>
        <v>0</v>
      </c>
      <c r="S339" s="79">
        <f>SUMPRODUCT((借支明细表!$F$3:$F$10000=$B339)*(借支明细表!$D$3:$D$10000=R$2)*借支明细表!$H$3:$H$10000)</f>
        <v>0</v>
      </c>
      <c r="T339" s="80">
        <f>SUMIF('5月'!$C$4:$C$10000,$B339,'5月'!$L$4:$L$10000)</f>
        <v>0</v>
      </c>
      <c r="U339" s="81">
        <f>SUMIF('6月'!$C$4:$C$10000,$B339,'6月'!$J$4:$J$10000)</f>
        <v>0</v>
      </c>
      <c r="V339" s="79">
        <f>SUMPRODUCT((借支明细表!$F$3:$F$10000=$B339)*(借支明细表!$D$3:$D$10000=U$2)*借支明细表!$H$3:$H$10000)</f>
        <v>0</v>
      </c>
      <c r="W339" s="80">
        <f>SUMIF('6月'!$C$4:$C$10000,$B339,'6月'!$L$4:$L$10000)</f>
        <v>0</v>
      </c>
      <c r="X339" s="81">
        <f>SUMIF('7月'!$C$4:$C$10000,$B339,'7月'!$J$4:$J$10000)</f>
        <v>0</v>
      </c>
      <c r="Y339" s="79">
        <f>SUMPRODUCT((借支明细表!$F$3:$F$10000=$B339)*(借支明细表!$D$3:$D$10000=X$2)*借支明细表!$H$3:$H$10000)</f>
        <v>0</v>
      </c>
      <c r="Z339" s="80">
        <f>SUMIF('7月'!$C$4:$C$10000,$B339,'7月'!$L$4:$L$10000)</f>
        <v>0</v>
      </c>
      <c r="AA339" s="81">
        <f>SUMIF('8月'!$C$4:$C$10000,$B339,'8月'!$J$4:$J$10000)</f>
        <v>0</v>
      </c>
      <c r="AB339" s="79">
        <f>SUMPRODUCT((借支明细表!$F$3:$F$10000=$B339)*(借支明细表!$D$3:$D$10000=AA$2)*借支明细表!$H$3:$H$10000)</f>
        <v>0</v>
      </c>
      <c r="AC339" s="80">
        <f>SUMIF('8月'!$C$4:$C$10000,$B339,'8月'!$L$4:$L$10000)</f>
        <v>0</v>
      </c>
      <c r="AD339" s="81">
        <f>SUMIF('9月'!$C$4:$C$10000,$B339,'9月'!$J$4:$J$10000)</f>
        <v>0</v>
      </c>
      <c r="AE339" s="79">
        <f>SUMPRODUCT((借支明细表!$F$3:$F$10000=$B339)*(借支明细表!$D$3:$D$10000=AD$2)*借支明细表!$H$3:$H$10000)</f>
        <v>0</v>
      </c>
      <c r="AF339" s="80">
        <f>SUMIF('9月'!$C$4:$C$10000,$B339,'9月'!$L$4:$L$10000)</f>
        <v>0</v>
      </c>
      <c r="AG339" s="81">
        <f>SUMIF('10月'!$C$4:$C$10000,$B339,'10月'!$J$4:$J$10000)</f>
        <v>0</v>
      </c>
      <c r="AH339" s="79">
        <f>SUMPRODUCT((借支明细表!$F$3:$F$10000=$B339)*(借支明细表!$D$3:$D$10000=AG$2)*借支明细表!$H$3:$H$10000)</f>
        <v>0</v>
      </c>
      <c r="AI339" s="80">
        <f>SUMIF('10月'!$C$4:$C$10000,$B339,'10月'!$L$4:$L$10000)</f>
        <v>0</v>
      </c>
      <c r="AJ339" s="81">
        <f>SUMIF('11月'!$C$4:$C$10000,$B339,'11月'!$J$4:$J$10000)</f>
        <v>0</v>
      </c>
      <c r="AK339" s="79">
        <f>SUMPRODUCT((借支明细表!$F$3:$F$10000=$B339)*(借支明细表!$D$3:$D$10000=AJ$2)*借支明细表!$H$3:$H$10000)</f>
        <v>0</v>
      </c>
      <c r="AL339" s="80">
        <f>SUMIF('11月'!$C$4:$C$10000,$B339,'11月'!$L$4:$L$10000)</f>
        <v>0</v>
      </c>
      <c r="AM339" s="81">
        <f>SUMIF('12月'!$C$4:$C$10000,$B339,'12月'!$J$4:$J$10000)</f>
        <v>0</v>
      </c>
      <c r="AN339" s="79">
        <f>SUMPRODUCT((借支明细表!$F$3:$F$10000=$B339)*(借支明细表!$D$3:$D$10000=AM$2)*借支明细表!$H$3:$H$10000)</f>
        <v>0</v>
      </c>
      <c r="AO339" s="80">
        <f>SUMIF('12月'!$C$4:$C$10000,$B339,'12月'!$L$4:$L$10000)</f>
        <v>0</v>
      </c>
    </row>
    <row r="340" customHeight="1" spans="1:41">
      <c r="A340" s="37"/>
      <c r="B340" s="76" t="str">
        <f>IF(员工信息表!B339="","",员工信息表!B339)</f>
        <v/>
      </c>
      <c r="C340" s="77">
        <f t="shared" si="18"/>
        <v>0</v>
      </c>
      <c r="D340" s="77">
        <f t="shared" si="19"/>
        <v>0</v>
      </c>
      <c r="E340" s="77">
        <f t="shared" si="20"/>
        <v>0</v>
      </c>
      <c r="F340" s="81">
        <f>SUMIF('1月'!$C$4:$C$10000,$B340,'1月'!$J$4:$J$10000)</f>
        <v>0</v>
      </c>
      <c r="G340" s="79">
        <f>SUMPRODUCT((借支明细表!$F$3:$F$10000=$B340)*(借支明细表!$D$3:$D$10000=F$2)*借支明细表!$H$3:$H$10000)</f>
        <v>0</v>
      </c>
      <c r="H340" s="80">
        <f>SUMIF('1月'!$C$4:$C$10000,$B340,'1月'!$L$4:$L$10000)</f>
        <v>0</v>
      </c>
      <c r="I340" s="81">
        <f>SUMIF('2月'!$C$4:$C$10000,$B340,'2月'!$J$4:$J$10000)</f>
        <v>0</v>
      </c>
      <c r="J340" s="79">
        <f>SUMPRODUCT((借支明细表!$F$3:$F$10000=$B340)*(借支明细表!$D$3:$D$10000=I$2)*借支明细表!$H$3:$H$10000)</f>
        <v>0</v>
      </c>
      <c r="K340" s="80">
        <f>SUMIF('2月'!$C$4:$C$10000,$B340,'2月'!$L$4:$L$10000)</f>
        <v>0</v>
      </c>
      <c r="L340" s="81">
        <f>SUMIF('3月'!$C$4:$C$10000,$B340,'3月'!$J$4:$J$10000)</f>
        <v>0</v>
      </c>
      <c r="M340" s="79">
        <f>SUMPRODUCT((借支明细表!$F$3:$F$10000=$B340)*(借支明细表!$D$3:$D$10000=L$2)*借支明细表!$H$3:$H$10000)</f>
        <v>0</v>
      </c>
      <c r="N340" s="80">
        <f>SUMIF('3月'!$C$4:$C$10000,$B340,'3月'!$L$4:$L$10000)</f>
        <v>0</v>
      </c>
      <c r="O340" s="81">
        <f>SUMIF('4月'!$C$4:$C$10000,$B340,'4月'!$J$4:$J$10000)</f>
        <v>0</v>
      </c>
      <c r="P340" s="79">
        <f>SUMPRODUCT((借支明细表!$F$3:$F$10000=$B340)*(借支明细表!$D$3:$D$10000=O$2)*借支明细表!$H$3:$H$10000)</f>
        <v>0</v>
      </c>
      <c r="Q340" s="80">
        <f>SUMIF('4月'!$C$4:$C$10000,$B340,'4月'!$L$4:$L$10000)</f>
        <v>0</v>
      </c>
      <c r="R340" s="81">
        <f>SUMIF('5月'!$C$4:$C$10000,$B340,'5月'!$J$4:$J$10000)</f>
        <v>0</v>
      </c>
      <c r="S340" s="79">
        <f>SUMPRODUCT((借支明细表!$F$3:$F$10000=$B340)*(借支明细表!$D$3:$D$10000=R$2)*借支明细表!$H$3:$H$10000)</f>
        <v>0</v>
      </c>
      <c r="T340" s="80">
        <f>SUMIF('5月'!$C$4:$C$10000,$B340,'5月'!$L$4:$L$10000)</f>
        <v>0</v>
      </c>
      <c r="U340" s="81">
        <f>SUMIF('6月'!$C$4:$C$10000,$B340,'6月'!$J$4:$J$10000)</f>
        <v>0</v>
      </c>
      <c r="V340" s="79">
        <f>SUMPRODUCT((借支明细表!$F$3:$F$10000=$B340)*(借支明细表!$D$3:$D$10000=U$2)*借支明细表!$H$3:$H$10000)</f>
        <v>0</v>
      </c>
      <c r="W340" s="80">
        <f>SUMIF('6月'!$C$4:$C$10000,$B340,'6月'!$L$4:$L$10000)</f>
        <v>0</v>
      </c>
      <c r="X340" s="81">
        <f>SUMIF('7月'!$C$4:$C$10000,$B340,'7月'!$J$4:$J$10000)</f>
        <v>0</v>
      </c>
      <c r="Y340" s="79">
        <f>SUMPRODUCT((借支明细表!$F$3:$F$10000=$B340)*(借支明细表!$D$3:$D$10000=X$2)*借支明细表!$H$3:$H$10000)</f>
        <v>0</v>
      </c>
      <c r="Z340" s="80">
        <f>SUMIF('7月'!$C$4:$C$10000,$B340,'7月'!$L$4:$L$10000)</f>
        <v>0</v>
      </c>
      <c r="AA340" s="81">
        <f>SUMIF('8月'!$C$4:$C$10000,$B340,'8月'!$J$4:$J$10000)</f>
        <v>0</v>
      </c>
      <c r="AB340" s="79">
        <f>SUMPRODUCT((借支明细表!$F$3:$F$10000=$B340)*(借支明细表!$D$3:$D$10000=AA$2)*借支明细表!$H$3:$H$10000)</f>
        <v>0</v>
      </c>
      <c r="AC340" s="80">
        <f>SUMIF('8月'!$C$4:$C$10000,$B340,'8月'!$L$4:$L$10000)</f>
        <v>0</v>
      </c>
      <c r="AD340" s="81">
        <f>SUMIF('9月'!$C$4:$C$10000,$B340,'9月'!$J$4:$J$10000)</f>
        <v>0</v>
      </c>
      <c r="AE340" s="79">
        <f>SUMPRODUCT((借支明细表!$F$3:$F$10000=$B340)*(借支明细表!$D$3:$D$10000=AD$2)*借支明细表!$H$3:$H$10000)</f>
        <v>0</v>
      </c>
      <c r="AF340" s="80">
        <f>SUMIF('9月'!$C$4:$C$10000,$B340,'9月'!$L$4:$L$10000)</f>
        <v>0</v>
      </c>
      <c r="AG340" s="81">
        <f>SUMIF('10月'!$C$4:$C$10000,$B340,'10月'!$J$4:$J$10000)</f>
        <v>0</v>
      </c>
      <c r="AH340" s="79">
        <f>SUMPRODUCT((借支明细表!$F$3:$F$10000=$B340)*(借支明细表!$D$3:$D$10000=AG$2)*借支明细表!$H$3:$H$10000)</f>
        <v>0</v>
      </c>
      <c r="AI340" s="80">
        <f>SUMIF('10月'!$C$4:$C$10000,$B340,'10月'!$L$4:$L$10000)</f>
        <v>0</v>
      </c>
      <c r="AJ340" s="81">
        <f>SUMIF('11月'!$C$4:$C$10000,$B340,'11月'!$J$4:$J$10000)</f>
        <v>0</v>
      </c>
      <c r="AK340" s="79">
        <f>SUMPRODUCT((借支明细表!$F$3:$F$10000=$B340)*(借支明细表!$D$3:$D$10000=AJ$2)*借支明细表!$H$3:$H$10000)</f>
        <v>0</v>
      </c>
      <c r="AL340" s="80">
        <f>SUMIF('11月'!$C$4:$C$10000,$B340,'11月'!$L$4:$L$10000)</f>
        <v>0</v>
      </c>
      <c r="AM340" s="81">
        <f>SUMIF('12月'!$C$4:$C$10000,$B340,'12月'!$J$4:$J$10000)</f>
        <v>0</v>
      </c>
      <c r="AN340" s="79">
        <f>SUMPRODUCT((借支明细表!$F$3:$F$10000=$B340)*(借支明细表!$D$3:$D$10000=AM$2)*借支明细表!$H$3:$H$10000)</f>
        <v>0</v>
      </c>
      <c r="AO340" s="80">
        <f>SUMIF('12月'!$C$4:$C$10000,$B340,'12月'!$L$4:$L$10000)</f>
        <v>0</v>
      </c>
    </row>
    <row r="341" customHeight="1" spans="1:41">
      <c r="A341" s="37"/>
      <c r="B341" s="76" t="str">
        <f>IF(员工信息表!B340="","",员工信息表!B340)</f>
        <v/>
      </c>
      <c r="C341" s="77">
        <f t="shared" si="18"/>
        <v>0</v>
      </c>
      <c r="D341" s="77">
        <f t="shared" si="19"/>
        <v>0</v>
      </c>
      <c r="E341" s="77">
        <f t="shared" si="20"/>
        <v>0</v>
      </c>
      <c r="F341" s="81">
        <f>SUMIF('1月'!$C$4:$C$10000,$B341,'1月'!$J$4:$J$10000)</f>
        <v>0</v>
      </c>
      <c r="G341" s="79">
        <f>SUMPRODUCT((借支明细表!$F$3:$F$10000=$B341)*(借支明细表!$D$3:$D$10000=F$2)*借支明细表!$H$3:$H$10000)</f>
        <v>0</v>
      </c>
      <c r="H341" s="80">
        <f>SUMIF('1月'!$C$4:$C$10000,$B341,'1月'!$L$4:$L$10000)</f>
        <v>0</v>
      </c>
      <c r="I341" s="81">
        <f>SUMIF('2月'!$C$4:$C$10000,$B341,'2月'!$J$4:$J$10000)</f>
        <v>0</v>
      </c>
      <c r="J341" s="79">
        <f>SUMPRODUCT((借支明细表!$F$3:$F$10000=$B341)*(借支明细表!$D$3:$D$10000=I$2)*借支明细表!$H$3:$H$10000)</f>
        <v>0</v>
      </c>
      <c r="K341" s="80">
        <f>SUMIF('2月'!$C$4:$C$10000,$B341,'2月'!$L$4:$L$10000)</f>
        <v>0</v>
      </c>
      <c r="L341" s="81">
        <f>SUMIF('3月'!$C$4:$C$10000,$B341,'3月'!$J$4:$J$10000)</f>
        <v>0</v>
      </c>
      <c r="M341" s="79">
        <f>SUMPRODUCT((借支明细表!$F$3:$F$10000=$B341)*(借支明细表!$D$3:$D$10000=L$2)*借支明细表!$H$3:$H$10000)</f>
        <v>0</v>
      </c>
      <c r="N341" s="80">
        <f>SUMIF('3月'!$C$4:$C$10000,$B341,'3月'!$L$4:$L$10000)</f>
        <v>0</v>
      </c>
      <c r="O341" s="81">
        <f>SUMIF('4月'!$C$4:$C$10000,$B341,'4月'!$J$4:$J$10000)</f>
        <v>0</v>
      </c>
      <c r="P341" s="79">
        <f>SUMPRODUCT((借支明细表!$F$3:$F$10000=$B341)*(借支明细表!$D$3:$D$10000=O$2)*借支明细表!$H$3:$H$10000)</f>
        <v>0</v>
      </c>
      <c r="Q341" s="80">
        <f>SUMIF('4月'!$C$4:$C$10000,$B341,'4月'!$L$4:$L$10000)</f>
        <v>0</v>
      </c>
      <c r="R341" s="81">
        <f>SUMIF('5月'!$C$4:$C$10000,$B341,'5月'!$J$4:$J$10000)</f>
        <v>0</v>
      </c>
      <c r="S341" s="79">
        <f>SUMPRODUCT((借支明细表!$F$3:$F$10000=$B341)*(借支明细表!$D$3:$D$10000=R$2)*借支明细表!$H$3:$H$10000)</f>
        <v>0</v>
      </c>
      <c r="T341" s="80">
        <f>SUMIF('5月'!$C$4:$C$10000,$B341,'5月'!$L$4:$L$10000)</f>
        <v>0</v>
      </c>
      <c r="U341" s="81">
        <f>SUMIF('6月'!$C$4:$C$10000,$B341,'6月'!$J$4:$J$10000)</f>
        <v>0</v>
      </c>
      <c r="V341" s="79">
        <f>SUMPRODUCT((借支明细表!$F$3:$F$10000=$B341)*(借支明细表!$D$3:$D$10000=U$2)*借支明细表!$H$3:$H$10000)</f>
        <v>0</v>
      </c>
      <c r="W341" s="80">
        <f>SUMIF('6月'!$C$4:$C$10000,$B341,'6月'!$L$4:$L$10000)</f>
        <v>0</v>
      </c>
      <c r="X341" s="81">
        <f>SUMIF('7月'!$C$4:$C$10000,$B341,'7月'!$J$4:$J$10000)</f>
        <v>0</v>
      </c>
      <c r="Y341" s="79">
        <f>SUMPRODUCT((借支明细表!$F$3:$F$10000=$B341)*(借支明细表!$D$3:$D$10000=X$2)*借支明细表!$H$3:$H$10000)</f>
        <v>0</v>
      </c>
      <c r="Z341" s="80">
        <f>SUMIF('7月'!$C$4:$C$10000,$B341,'7月'!$L$4:$L$10000)</f>
        <v>0</v>
      </c>
      <c r="AA341" s="81">
        <f>SUMIF('8月'!$C$4:$C$10000,$B341,'8月'!$J$4:$J$10000)</f>
        <v>0</v>
      </c>
      <c r="AB341" s="79">
        <f>SUMPRODUCT((借支明细表!$F$3:$F$10000=$B341)*(借支明细表!$D$3:$D$10000=AA$2)*借支明细表!$H$3:$H$10000)</f>
        <v>0</v>
      </c>
      <c r="AC341" s="80">
        <f>SUMIF('8月'!$C$4:$C$10000,$B341,'8月'!$L$4:$L$10000)</f>
        <v>0</v>
      </c>
      <c r="AD341" s="81">
        <f>SUMIF('9月'!$C$4:$C$10000,$B341,'9月'!$J$4:$J$10000)</f>
        <v>0</v>
      </c>
      <c r="AE341" s="79">
        <f>SUMPRODUCT((借支明细表!$F$3:$F$10000=$B341)*(借支明细表!$D$3:$D$10000=AD$2)*借支明细表!$H$3:$H$10000)</f>
        <v>0</v>
      </c>
      <c r="AF341" s="80">
        <f>SUMIF('9月'!$C$4:$C$10000,$B341,'9月'!$L$4:$L$10000)</f>
        <v>0</v>
      </c>
      <c r="AG341" s="81">
        <f>SUMIF('10月'!$C$4:$C$10000,$B341,'10月'!$J$4:$J$10000)</f>
        <v>0</v>
      </c>
      <c r="AH341" s="79">
        <f>SUMPRODUCT((借支明细表!$F$3:$F$10000=$B341)*(借支明细表!$D$3:$D$10000=AG$2)*借支明细表!$H$3:$H$10000)</f>
        <v>0</v>
      </c>
      <c r="AI341" s="80">
        <f>SUMIF('10月'!$C$4:$C$10000,$B341,'10月'!$L$4:$L$10000)</f>
        <v>0</v>
      </c>
      <c r="AJ341" s="81">
        <f>SUMIF('11月'!$C$4:$C$10000,$B341,'11月'!$J$4:$J$10000)</f>
        <v>0</v>
      </c>
      <c r="AK341" s="79">
        <f>SUMPRODUCT((借支明细表!$F$3:$F$10000=$B341)*(借支明细表!$D$3:$D$10000=AJ$2)*借支明细表!$H$3:$H$10000)</f>
        <v>0</v>
      </c>
      <c r="AL341" s="80">
        <f>SUMIF('11月'!$C$4:$C$10000,$B341,'11月'!$L$4:$L$10000)</f>
        <v>0</v>
      </c>
      <c r="AM341" s="81">
        <f>SUMIF('12月'!$C$4:$C$10000,$B341,'12月'!$J$4:$J$10000)</f>
        <v>0</v>
      </c>
      <c r="AN341" s="79">
        <f>SUMPRODUCT((借支明细表!$F$3:$F$10000=$B341)*(借支明细表!$D$3:$D$10000=AM$2)*借支明细表!$H$3:$H$10000)</f>
        <v>0</v>
      </c>
      <c r="AO341" s="80">
        <f>SUMIF('12月'!$C$4:$C$10000,$B341,'12月'!$L$4:$L$10000)</f>
        <v>0</v>
      </c>
    </row>
    <row r="342" customHeight="1" spans="1:41">
      <c r="A342" s="37"/>
      <c r="B342" s="76" t="str">
        <f>IF(员工信息表!B341="","",员工信息表!B341)</f>
        <v/>
      </c>
      <c r="C342" s="77">
        <f t="shared" si="18"/>
        <v>0</v>
      </c>
      <c r="D342" s="77">
        <f t="shared" si="19"/>
        <v>0</v>
      </c>
      <c r="E342" s="77">
        <f t="shared" si="20"/>
        <v>0</v>
      </c>
      <c r="F342" s="81">
        <f>SUMIF('1月'!$C$4:$C$10000,$B342,'1月'!$J$4:$J$10000)</f>
        <v>0</v>
      </c>
      <c r="G342" s="79">
        <f>SUMPRODUCT((借支明细表!$F$3:$F$10000=$B342)*(借支明细表!$D$3:$D$10000=F$2)*借支明细表!$H$3:$H$10000)</f>
        <v>0</v>
      </c>
      <c r="H342" s="80">
        <f>SUMIF('1月'!$C$4:$C$10000,$B342,'1月'!$L$4:$L$10000)</f>
        <v>0</v>
      </c>
      <c r="I342" s="81">
        <f>SUMIF('2月'!$C$4:$C$10000,$B342,'2月'!$J$4:$J$10000)</f>
        <v>0</v>
      </c>
      <c r="J342" s="79">
        <f>SUMPRODUCT((借支明细表!$F$3:$F$10000=$B342)*(借支明细表!$D$3:$D$10000=I$2)*借支明细表!$H$3:$H$10000)</f>
        <v>0</v>
      </c>
      <c r="K342" s="80">
        <f>SUMIF('2月'!$C$4:$C$10000,$B342,'2月'!$L$4:$L$10000)</f>
        <v>0</v>
      </c>
      <c r="L342" s="81">
        <f>SUMIF('3月'!$C$4:$C$10000,$B342,'3月'!$J$4:$J$10000)</f>
        <v>0</v>
      </c>
      <c r="M342" s="79">
        <f>SUMPRODUCT((借支明细表!$F$3:$F$10000=$B342)*(借支明细表!$D$3:$D$10000=L$2)*借支明细表!$H$3:$H$10000)</f>
        <v>0</v>
      </c>
      <c r="N342" s="80">
        <f>SUMIF('3月'!$C$4:$C$10000,$B342,'3月'!$L$4:$L$10000)</f>
        <v>0</v>
      </c>
      <c r="O342" s="81">
        <f>SUMIF('4月'!$C$4:$C$10000,$B342,'4月'!$J$4:$J$10000)</f>
        <v>0</v>
      </c>
      <c r="P342" s="79">
        <f>SUMPRODUCT((借支明细表!$F$3:$F$10000=$B342)*(借支明细表!$D$3:$D$10000=O$2)*借支明细表!$H$3:$H$10000)</f>
        <v>0</v>
      </c>
      <c r="Q342" s="80">
        <f>SUMIF('4月'!$C$4:$C$10000,$B342,'4月'!$L$4:$L$10000)</f>
        <v>0</v>
      </c>
      <c r="R342" s="81">
        <f>SUMIF('5月'!$C$4:$C$10000,$B342,'5月'!$J$4:$J$10000)</f>
        <v>0</v>
      </c>
      <c r="S342" s="79">
        <f>SUMPRODUCT((借支明细表!$F$3:$F$10000=$B342)*(借支明细表!$D$3:$D$10000=R$2)*借支明细表!$H$3:$H$10000)</f>
        <v>0</v>
      </c>
      <c r="T342" s="80">
        <f>SUMIF('5月'!$C$4:$C$10000,$B342,'5月'!$L$4:$L$10000)</f>
        <v>0</v>
      </c>
      <c r="U342" s="81">
        <f>SUMIF('6月'!$C$4:$C$10000,$B342,'6月'!$J$4:$J$10000)</f>
        <v>0</v>
      </c>
      <c r="V342" s="79">
        <f>SUMPRODUCT((借支明细表!$F$3:$F$10000=$B342)*(借支明细表!$D$3:$D$10000=U$2)*借支明细表!$H$3:$H$10000)</f>
        <v>0</v>
      </c>
      <c r="W342" s="80">
        <f>SUMIF('6月'!$C$4:$C$10000,$B342,'6月'!$L$4:$L$10000)</f>
        <v>0</v>
      </c>
      <c r="X342" s="81">
        <f>SUMIF('7月'!$C$4:$C$10000,$B342,'7月'!$J$4:$J$10000)</f>
        <v>0</v>
      </c>
      <c r="Y342" s="79">
        <f>SUMPRODUCT((借支明细表!$F$3:$F$10000=$B342)*(借支明细表!$D$3:$D$10000=X$2)*借支明细表!$H$3:$H$10000)</f>
        <v>0</v>
      </c>
      <c r="Z342" s="80">
        <f>SUMIF('7月'!$C$4:$C$10000,$B342,'7月'!$L$4:$L$10000)</f>
        <v>0</v>
      </c>
      <c r="AA342" s="81">
        <f>SUMIF('8月'!$C$4:$C$10000,$B342,'8月'!$J$4:$J$10000)</f>
        <v>0</v>
      </c>
      <c r="AB342" s="79">
        <f>SUMPRODUCT((借支明细表!$F$3:$F$10000=$B342)*(借支明细表!$D$3:$D$10000=AA$2)*借支明细表!$H$3:$H$10000)</f>
        <v>0</v>
      </c>
      <c r="AC342" s="80">
        <f>SUMIF('8月'!$C$4:$C$10000,$B342,'8月'!$L$4:$L$10000)</f>
        <v>0</v>
      </c>
      <c r="AD342" s="81">
        <f>SUMIF('9月'!$C$4:$C$10000,$B342,'9月'!$J$4:$J$10000)</f>
        <v>0</v>
      </c>
      <c r="AE342" s="79">
        <f>SUMPRODUCT((借支明细表!$F$3:$F$10000=$B342)*(借支明细表!$D$3:$D$10000=AD$2)*借支明细表!$H$3:$H$10000)</f>
        <v>0</v>
      </c>
      <c r="AF342" s="80">
        <f>SUMIF('9月'!$C$4:$C$10000,$B342,'9月'!$L$4:$L$10000)</f>
        <v>0</v>
      </c>
      <c r="AG342" s="81">
        <f>SUMIF('10月'!$C$4:$C$10000,$B342,'10月'!$J$4:$J$10000)</f>
        <v>0</v>
      </c>
      <c r="AH342" s="79">
        <f>SUMPRODUCT((借支明细表!$F$3:$F$10000=$B342)*(借支明细表!$D$3:$D$10000=AG$2)*借支明细表!$H$3:$H$10000)</f>
        <v>0</v>
      </c>
      <c r="AI342" s="80">
        <f>SUMIF('10月'!$C$4:$C$10000,$B342,'10月'!$L$4:$L$10000)</f>
        <v>0</v>
      </c>
      <c r="AJ342" s="81">
        <f>SUMIF('11月'!$C$4:$C$10000,$B342,'11月'!$J$4:$J$10000)</f>
        <v>0</v>
      </c>
      <c r="AK342" s="79">
        <f>SUMPRODUCT((借支明细表!$F$3:$F$10000=$B342)*(借支明细表!$D$3:$D$10000=AJ$2)*借支明细表!$H$3:$H$10000)</f>
        <v>0</v>
      </c>
      <c r="AL342" s="80">
        <f>SUMIF('11月'!$C$4:$C$10000,$B342,'11月'!$L$4:$L$10000)</f>
        <v>0</v>
      </c>
      <c r="AM342" s="81">
        <f>SUMIF('12月'!$C$4:$C$10000,$B342,'12月'!$J$4:$J$10000)</f>
        <v>0</v>
      </c>
      <c r="AN342" s="79">
        <f>SUMPRODUCT((借支明细表!$F$3:$F$10000=$B342)*(借支明细表!$D$3:$D$10000=AM$2)*借支明细表!$H$3:$H$10000)</f>
        <v>0</v>
      </c>
      <c r="AO342" s="80">
        <f>SUMIF('12月'!$C$4:$C$10000,$B342,'12月'!$L$4:$L$10000)</f>
        <v>0</v>
      </c>
    </row>
    <row r="343" customHeight="1" spans="1:41">
      <c r="A343" s="37"/>
      <c r="B343" s="76" t="str">
        <f>IF(员工信息表!B342="","",员工信息表!B342)</f>
        <v/>
      </c>
      <c r="C343" s="77">
        <f t="shared" si="18"/>
        <v>0</v>
      </c>
      <c r="D343" s="77">
        <f t="shared" si="19"/>
        <v>0</v>
      </c>
      <c r="E343" s="77">
        <f t="shared" si="20"/>
        <v>0</v>
      </c>
      <c r="F343" s="81">
        <f>SUMIF('1月'!$C$4:$C$10000,$B343,'1月'!$J$4:$J$10000)</f>
        <v>0</v>
      </c>
      <c r="G343" s="79">
        <f>SUMPRODUCT((借支明细表!$F$3:$F$10000=$B343)*(借支明细表!$D$3:$D$10000=F$2)*借支明细表!$H$3:$H$10000)</f>
        <v>0</v>
      </c>
      <c r="H343" s="80">
        <f>SUMIF('1月'!$C$4:$C$10000,$B343,'1月'!$L$4:$L$10000)</f>
        <v>0</v>
      </c>
      <c r="I343" s="81">
        <f>SUMIF('2月'!$C$4:$C$10000,$B343,'2月'!$J$4:$J$10000)</f>
        <v>0</v>
      </c>
      <c r="J343" s="79">
        <f>SUMPRODUCT((借支明细表!$F$3:$F$10000=$B343)*(借支明细表!$D$3:$D$10000=I$2)*借支明细表!$H$3:$H$10000)</f>
        <v>0</v>
      </c>
      <c r="K343" s="80">
        <f>SUMIF('2月'!$C$4:$C$10000,$B343,'2月'!$L$4:$L$10000)</f>
        <v>0</v>
      </c>
      <c r="L343" s="81">
        <f>SUMIF('3月'!$C$4:$C$10000,$B343,'3月'!$J$4:$J$10000)</f>
        <v>0</v>
      </c>
      <c r="M343" s="79">
        <f>SUMPRODUCT((借支明细表!$F$3:$F$10000=$B343)*(借支明细表!$D$3:$D$10000=L$2)*借支明细表!$H$3:$H$10000)</f>
        <v>0</v>
      </c>
      <c r="N343" s="80">
        <f>SUMIF('3月'!$C$4:$C$10000,$B343,'3月'!$L$4:$L$10000)</f>
        <v>0</v>
      </c>
      <c r="O343" s="81">
        <f>SUMIF('4月'!$C$4:$C$10000,$B343,'4月'!$J$4:$J$10000)</f>
        <v>0</v>
      </c>
      <c r="P343" s="79">
        <f>SUMPRODUCT((借支明细表!$F$3:$F$10000=$B343)*(借支明细表!$D$3:$D$10000=O$2)*借支明细表!$H$3:$H$10000)</f>
        <v>0</v>
      </c>
      <c r="Q343" s="80">
        <f>SUMIF('4月'!$C$4:$C$10000,$B343,'4月'!$L$4:$L$10000)</f>
        <v>0</v>
      </c>
      <c r="R343" s="81">
        <f>SUMIF('5月'!$C$4:$C$10000,$B343,'5月'!$J$4:$J$10000)</f>
        <v>0</v>
      </c>
      <c r="S343" s="79">
        <f>SUMPRODUCT((借支明细表!$F$3:$F$10000=$B343)*(借支明细表!$D$3:$D$10000=R$2)*借支明细表!$H$3:$H$10000)</f>
        <v>0</v>
      </c>
      <c r="T343" s="80">
        <f>SUMIF('5月'!$C$4:$C$10000,$B343,'5月'!$L$4:$L$10000)</f>
        <v>0</v>
      </c>
      <c r="U343" s="81">
        <f>SUMIF('6月'!$C$4:$C$10000,$B343,'6月'!$J$4:$J$10000)</f>
        <v>0</v>
      </c>
      <c r="V343" s="79">
        <f>SUMPRODUCT((借支明细表!$F$3:$F$10000=$B343)*(借支明细表!$D$3:$D$10000=U$2)*借支明细表!$H$3:$H$10000)</f>
        <v>0</v>
      </c>
      <c r="W343" s="80">
        <f>SUMIF('6月'!$C$4:$C$10000,$B343,'6月'!$L$4:$L$10000)</f>
        <v>0</v>
      </c>
      <c r="X343" s="81">
        <f>SUMIF('7月'!$C$4:$C$10000,$B343,'7月'!$J$4:$J$10000)</f>
        <v>0</v>
      </c>
      <c r="Y343" s="79">
        <f>SUMPRODUCT((借支明细表!$F$3:$F$10000=$B343)*(借支明细表!$D$3:$D$10000=X$2)*借支明细表!$H$3:$H$10000)</f>
        <v>0</v>
      </c>
      <c r="Z343" s="80">
        <f>SUMIF('7月'!$C$4:$C$10000,$B343,'7月'!$L$4:$L$10000)</f>
        <v>0</v>
      </c>
      <c r="AA343" s="81">
        <f>SUMIF('8月'!$C$4:$C$10000,$B343,'8月'!$J$4:$J$10000)</f>
        <v>0</v>
      </c>
      <c r="AB343" s="79">
        <f>SUMPRODUCT((借支明细表!$F$3:$F$10000=$B343)*(借支明细表!$D$3:$D$10000=AA$2)*借支明细表!$H$3:$H$10000)</f>
        <v>0</v>
      </c>
      <c r="AC343" s="80">
        <f>SUMIF('8月'!$C$4:$C$10000,$B343,'8月'!$L$4:$L$10000)</f>
        <v>0</v>
      </c>
      <c r="AD343" s="81">
        <f>SUMIF('9月'!$C$4:$C$10000,$B343,'9月'!$J$4:$J$10000)</f>
        <v>0</v>
      </c>
      <c r="AE343" s="79">
        <f>SUMPRODUCT((借支明细表!$F$3:$F$10000=$B343)*(借支明细表!$D$3:$D$10000=AD$2)*借支明细表!$H$3:$H$10000)</f>
        <v>0</v>
      </c>
      <c r="AF343" s="80">
        <f>SUMIF('9月'!$C$4:$C$10000,$B343,'9月'!$L$4:$L$10000)</f>
        <v>0</v>
      </c>
      <c r="AG343" s="81">
        <f>SUMIF('10月'!$C$4:$C$10000,$B343,'10月'!$J$4:$J$10000)</f>
        <v>0</v>
      </c>
      <c r="AH343" s="79">
        <f>SUMPRODUCT((借支明细表!$F$3:$F$10000=$B343)*(借支明细表!$D$3:$D$10000=AG$2)*借支明细表!$H$3:$H$10000)</f>
        <v>0</v>
      </c>
      <c r="AI343" s="80">
        <f>SUMIF('10月'!$C$4:$C$10000,$B343,'10月'!$L$4:$L$10000)</f>
        <v>0</v>
      </c>
      <c r="AJ343" s="81">
        <f>SUMIF('11月'!$C$4:$C$10000,$B343,'11月'!$J$4:$J$10000)</f>
        <v>0</v>
      </c>
      <c r="AK343" s="79">
        <f>SUMPRODUCT((借支明细表!$F$3:$F$10000=$B343)*(借支明细表!$D$3:$D$10000=AJ$2)*借支明细表!$H$3:$H$10000)</f>
        <v>0</v>
      </c>
      <c r="AL343" s="80">
        <f>SUMIF('11月'!$C$4:$C$10000,$B343,'11月'!$L$4:$L$10000)</f>
        <v>0</v>
      </c>
      <c r="AM343" s="81">
        <f>SUMIF('12月'!$C$4:$C$10000,$B343,'12月'!$J$4:$J$10000)</f>
        <v>0</v>
      </c>
      <c r="AN343" s="79">
        <f>SUMPRODUCT((借支明细表!$F$3:$F$10000=$B343)*(借支明细表!$D$3:$D$10000=AM$2)*借支明细表!$H$3:$H$10000)</f>
        <v>0</v>
      </c>
      <c r="AO343" s="80">
        <f>SUMIF('12月'!$C$4:$C$10000,$B343,'12月'!$L$4:$L$10000)</f>
        <v>0</v>
      </c>
    </row>
    <row r="344" customHeight="1" spans="1:41">
      <c r="A344" s="37"/>
      <c r="B344" s="76" t="str">
        <f>IF(员工信息表!B343="","",员工信息表!B343)</f>
        <v/>
      </c>
      <c r="C344" s="77">
        <f t="shared" si="18"/>
        <v>0</v>
      </c>
      <c r="D344" s="77">
        <f t="shared" si="19"/>
        <v>0</v>
      </c>
      <c r="E344" s="77">
        <f t="shared" si="20"/>
        <v>0</v>
      </c>
      <c r="F344" s="81">
        <f>SUMIF('1月'!$C$4:$C$10000,$B344,'1月'!$J$4:$J$10000)</f>
        <v>0</v>
      </c>
      <c r="G344" s="79">
        <f>SUMPRODUCT((借支明细表!$F$3:$F$10000=$B344)*(借支明细表!$D$3:$D$10000=F$2)*借支明细表!$H$3:$H$10000)</f>
        <v>0</v>
      </c>
      <c r="H344" s="80">
        <f>SUMIF('1月'!$C$4:$C$10000,$B344,'1月'!$L$4:$L$10000)</f>
        <v>0</v>
      </c>
      <c r="I344" s="81">
        <f>SUMIF('2月'!$C$4:$C$10000,$B344,'2月'!$J$4:$J$10000)</f>
        <v>0</v>
      </c>
      <c r="J344" s="79">
        <f>SUMPRODUCT((借支明细表!$F$3:$F$10000=$B344)*(借支明细表!$D$3:$D$10000=I$2)*借支明细表!$H$3:$H$10000)</f>
        <v>0</v>
      </c>
      <c r="K344" s="80">
        <f>SUMIF('2月'!$C$4:$C$10000,$B344,'2月'!$L$4:$L$10000)</f>
        <v>0</v>
      </c>
      <c r="L344" s="81">
        <f>SUMIF('3月'!$C$4:$C$10000,$B344,'3月'!$J$4:$J$10000)</f>
        <v>0</v>
      </c>
      <c r="M344" s="79">
        <f>SUMPRODUCT((借支明细表!$F$3:$F$10000=$B344)*(借支明细表!$D$3:$D$10000=L$2)*借支明细表!$H$3:$H$10000)</f>
        <v>0</v>
      </c>
      <c r="N344" s="80">
        <f>SUMIF('3月'!$C$4:$C$10000,$B344,'3月'!$L$4:$L$10000)</f>
        <v>0</v>
      </c>
      <c r="O344" s="81">
        <f>SUMIF('4月'!$C$4:$C$10000,$B344,'4月'!$J$4:$J$10000)</f>
        <v>0</v>
      </c>
      <c r="P344" s="79">
        <f>SUMPRODUCT((借支明细表!$F$3:$F$10000=$B344)*(借支明细表!$D$3:$D$10000=O$2)*借支明细表!$H$3:$H$10000)</f>
        <v>0</v>
      </c>
      <c r="Q344" s="80">
        <f>SUMIF('4月'!$C$4:$C$10000,$B344,'4月'!$L$4:$L$10000)</f>
        <v>0</v>
      </c>
      <c r="R344" s="81">
        <f>SUMIF('5月'!$C$4:$C$10000,$B344,'5月'!$J$4:$J$10000)</f>
        <v>0</v>
      </c>
      <c r="S344" s="79">
        <f>SUMPRODUCT((借支明细表!$F$3:$F$10000=$B344)*(借支明细表!$D$3:$D$10000=R$2)*借支明细表!$H$3:$H$10000)</f>
        <v>0</v>
      </c>
      <c r="T344" s="80">
        <f>SUMIF('5月'!$C$4:$C$10000,$B344,'5月'!$L$4:$L$10000)</f>
        <v>0</v>
      </c>
      <c r="U344" s="81">
        <f>SUMIF('6月'!$C$4:$C$10000,$B344,'6月'!$J$4:$J$10000)</f>
        <v>0</v>
      </c>
      <c r="V344" s="79">
        <f>SUMPRODUCT((借支明细表!$F$3:$F$10000=$B344)*(借支明细表!$D$3:$D$10000=U$2)*借支明细表!$H$3:$H$10000)</f>
        <v>0</v>
      </c>
      <c r="W344" s="80">
        <f>SUMIF('6月'!$C$4:$C$10000,$B344,'6月'!$L$4:$L$10000)</f>
        <v>0</v>
      </c>
      <c r="X344" s="81">
        <f>SUMIF('7月'!$C$4:$C$10000,$B344,'7月'!$J$4:$J$10000)</f>
        <v>0</v>
      </c>
      <c r="Y344" s="79">
        <f>SUMPRODUCT((借支明细表!$F$3:$F$10000=$B344)*(借支明细表!$D$3:$D$10000=X$2)*借支明细表!$H$3:$H$10000)</f>
        <v>0</v>
      </c>
      <c r="Z344" s="80">
        <f>SUMIF('7月'!$C$4:$C$10000,$B344,'7月'!$L$4:$L$10000)</f>
        <v>0</v>
      </c>
      <c r="AA344" s="81">
        <f>SUMIF('8月'!$C$4:$C$10000,$B344,'8月'!$J$4:$J$10000)</f>
        <v>0</v>
      </c>
      <c r="AB344" s="79">
        <f>SUMPRODUCT((借支明细表!$F$3:$F$10000=$B344)*(借支明细表!$D$3:$D$10000=AA$2)*借支明细表!$H$3:$H$10000)</f>
        <v>0</v>
      </c>
      <c r="AC344" s="80">
        <f>SUMIF('8月'!$C$4:$C$10000,$B344,'8月'!$L$4:$L$10000)</f>
        <v>0</v>
      </c>
      <c r="AD344" s="81">
        <f>SUMIF('9月'!$C$4:$C$10000,$B344,'9月'!$J$4:$J$10000)</f>
        <v>0</v>
      </c>
      <c r="AE344" s="79">
        <f>SUMPRODUCT((借支明细表!$F$3:$F$10000=$B344)*(借支明细表!$D$3:$D$10000=AD$2)*借支明细表!$H$3:$H$10000)</f>
        <v>0</v>
      </c>
      <c r="AF344" s="80">
        <f>SUMIF('9月'!$C$4:$C$10000,$B344,'9月'!$L$4:$L$10000)</f>
        <v>0</v>
      </c>
      <c r="AG344" s="81">
        <f>SUMIF('10月'!$C$4:$C$10000,$B344,'10月'!$J$4:$J$10000)</f>
        <v>0</v>
      </c>
      <c r="AH344" s="79">
        <f>SUMPRODUCT((借支明细表!$F$3:$F$10000=$B344)*(借支明细表!$D$3:$D$10000=AG$2)*借支明细表!$H$3:$H$10000)</f>
        <v>0</v>
      </c>
      <c r="AI344" s="80">
        <f>SUMIF('10月'!$C$4:$C$10000,$B344,'10月'!$L$4:$L$10000)</f>
        <v>0</v>
      </c>
      <c r="AJ344" s="81">
        <f>SUMIF('11月'!$C$4:$C$10000,$B344,'11月'!$J$4:$J$10000)</f>
        <v>0</v>
      </c>
      <c r="AK344" s="79">
        <f>SUMPRODUCT((借支明细表!$F$3:$F$10000=$B344)*(借支明细表!$D$3:$D$10000=AJ$2)*借支明细表!$H$3:$H$10000)</f>
        <v>0</v>
      </c>
      <c r="AL344" s="80">
        <f>SUMIF('11月'!$C$4:$C$10000,$B344,'11月'!$L$4:$L$10000)</f>
        <v>0</v>
      </c>
      <c r="AM344" s="81">
        <f>SUMIF('12月'!$C$4:$C$10000,$B344,'12月'!$J$4:$J$10000)</f>
        <v>0</v>
      </c>
      <c r="AN344" s="79">
        <f>SUMPRODUCT((借支明细表!$F$3:$F$10000=$B344)*(借支明细表!$D$3:$D$10000=AM$2)*借支明细表!$H$3:$H$10000)</f>
        <v>0</v>
      </c>
      <c r="AO344" s="80">
        <f>SUMIF('12月'!$C$4:$C$10000,$B344,'12月'!$L$4:$L$10000)</f>
        <v>0</v>
      </c>
    </row>
    <row r="345" customHeight="1" spans="1:41">
      <c r="A345" s="37"/>
      <c r="B345" s="76" t="str">
        <f>IF(员工信息表!B344="","",员工信息表!B344)</f>
        <v/>
      </c>
      <c r="C345" s="77">
        <f t="shared" si="18"/>
        <v>0</v>
      </c>
      <c r="D345" s="77">
        <f t="shared" si="19"/>
        <v>0</v>
      </c>
      <c r="E345" s="77">
        <f t="shared" si="20"/>
        <v>0</v>
      </c>
      <c r="F345" s="81">
        <f>SUMIF('1月'!$C$4:$C$10000,$B345,'1月'!$J$4:$J$10000)</f>
        <v>0</v>
      </c>
      <c r="G345" s="79">
        <f>SUMPRODUCT((借支明细表!$F$3:$F$10000=$B345)*(借支明细表!$D$3:$D$10000=F$2)*借支明细表!$H$3:$H$10000)</f>
        <v>0</v>
      </c>
      <c r="H345" s="80">
        <f>SUMIF('1月'!$C$4:$C$10000,$B345,'1月'!$L$4:$L$10000)</f>
        <v>0</v>
      </c>
      <c r="I345" s="81">
        <f>SUMIF('2月'!$C$4:$C$10000,$B345,'2月'!$J$4:$J$10000)</f>
        <v>0</v>
      </c>
      <c r="J345" s="79">
        <f>SUMPRODUCT((借支明细表!$F$3:$F$10000=$B345)*(借支明细表!$D$3:$D$10000=I$2)*借支明细表!$H$3:$H$10000)</f>
        <v>0</v>
      </c>
      <c r="K345" s="80">
        <f>SUMIF('2月'!$C$4:$C$10000,$B345,'2月'!$L$4:$L$10000)</f>
        <v>0</v>
      </c>
      <c r="L345" s="81">
        <f>SUMIF('3月'!$C$4:$C$10000,$B345,'3月'!$J$4:$J$10000)</f>
        <v>0</v>
      </c>
      <c r="M345" s="79">
        <f>SUMPRODUCT((借支明细表!$F$3:$F$10000=$B345)*(借支明细表!$D$3:$D$10000=L$2)*借支明细表!$H$3:$H$10000)</f>
        <v>0</v>
      </c>
      <c r="N345" s="80">
        <f>SUMIF('3月'!$C$4:$C$10000,$B345,'3月'!$L$4:$L$10000)</f>
        <v>0</v>
      </c>
      <c r="O345" s="81">
        <f>SUMIF('4月'!$C$4:$C$10000,$B345,'4月'!$J$4:$J$10000)</f>
        <v>0</v>
      </c>
      <c r="P345" s="79">
        <f>SUMPRODUCT((借支明细表!$F$3:$F$10000=$B345)*(借支明细表!$D$3:$D$10000=O$2)*借支明细表!$H$3:$H$10000)</f>
        <v>0</v>
      </c>
      <c r="Q345" s="80">
        <f>SUMIF('4月'!$C$4:$C$10000,$B345,'4月'!$L$4:$L$10000)</f>
        <v>0</v>
      </c>
      <c r="R345" s="81">
        <f>SUMIF('5月'!$C$4:$C$10000,$B345,'5月'!$J$4:$J$10000)</f>
        <v>0</v>
      </c>
      <c r="S345" s="79">
        <f>SUMPRODUCT((借支明细表!$F$3:$F$10000=$B345)*(借支明细表!$D$3:$D$10000=R$2)*借支明细表!$H$3:$H$10000)</f>
        <v>0</v>
      </c>
      <c r="T345" s="80">
        <f>SUMIF('5月'!$C$4:$C$10000,$B345,'5月'!$L$4:$L$10000)</f>
        <v>0</v>
      </c>
      <c r="U345" s="81">
        <f>SUMIF('6月'!$C$4:$C$10000,$B345,'6月'!$J$4:$J$10000)</f>
        <v>0</v>
      </c>
      <c r="V345" s="79">
        <f>SUMPRODUCT((借支明细表!$F$3:$F$10000=$B345)*(借支明细表!$D$3:$D$10000=U$2)*借支明细表!$H$3:$H$10000)</f>
        <v>0</v>
      </c>
      <c r="W345" s="80">
        <f>SUMIF('6月'!$C$4:$C$10000,$B345,'6月'!$L$4:$L$10000)</f>
        <v>0</v>
      </c>
      <c r="X345" s="81">
        <f>SUMIF('7月'!$C$4:$C$10000,$B345,'7月'!$J$4:$J$10000)</f>
        <v>0</v>
      </c>
      <c r="Y345" s="79">
        <f>SUMPRODUCT((借支明细表!$F$3:$F$10000=$B345)*(借支明细表!$D$3:$D$10000=X$2)*借支明细表!$H$3:$H$10000)</f>
        <v>0</v>
      </c>
      <c r="Z345" s="80">
        <f>SUMIF('7月'!$C$4:$C$10000,$B345,'7月'!$L$4:$L$10000)</f>
        <v>0</v>
      </c>
      <c r="AA345" s="81">
        <f>SUMIF('8月'!$C$4:$C$10000,$B345,'8月'!$J$4:$J$10000)</f>
        <v>0</v>
      </c>
      <c r="AB345" s="79">
        <f>SUMPRODUCT((借支明细表!$F$3:$F$10000=$B345)*(借支明细表!$D$3:$D$10000=AA$2)*借支明细表!$H$3:$H$10000)</f>
        <v>0</v>
      </c>
      <c r="AC345" s="80">
        <f>SUMIF('8月'!$C$4:$C$10000,$B345,'8月'!$L$4:$L$10000)</f>
        <v>0</v>
      </c>
      <c r="AD345" s="81">
        <f>SUMIF('9月'!$C$4:$C$10000,$B345,'9月'!$J$4:$J$10000)</f>
        <v>0</v>
      </c>
      <c r="AE345" s="79">
        <f>SUMPRODUCT((借支明细表!$F$3:$F$10000=$B345)*(借支明细表!$D$3:$D$10000=AD$2)*借支明细表!$H$3:$H$10000)</f>
        <v>0</v>
      </c>
      <c r="AF345" s="80">
        <f>SUMIF('9月'!$C$4:$C$10000,$B345,'9月'!$L$4:$L$10000)</f>
        <v>0</v>
      </c>
      <c r="AG345" s="81">
        <f>SUMIF('10月'!$C$4:$C$10000,$B345,'10月'!$J$4:$J$10000)</f>
        <v>0</v>
      </c>
      <c r="AH345" s="79">
        <f>SUMPRODUCT((借支明细表!$F$3:$F$10000=$B345)*(借支明细表!$D$3:$D$10000=AG$2)*借支明细表!$H$3:$H$10000)</f>
        <v>0</v>
      </c>
      <c r="AI345" s="80">
        <f>SUMIF('10月'!$C$4:$C$10000,$B345,'10月'!$L$4:$L$10000)</f>
        <v>0</v>
      </c>
      <c r="AJ345" s="81">
        <f>SUMIF('11月'!$C$4:$C$10000,$B345,'11月'!$J$4:$J$10000)</f>
        <v>0</v>
      </c>
      <c r="AK345" s="79">
        <f>SUMPRODUCT((借支明细表!$F$3:$F$10000=$B345)*(借支明细表!$D$3:$D$10000=AJ$2)*借支明细表!$H$3:$H$10000)</f>
        <v>0</v>
      </c>
      <c r="AL345" s="80">
        <f>SUMIF('11月'!$C$4:$C$10000,$B345,'11月'!$L$4:$L$10000)</f>
        <v>0</v>
      </c>
      <c r="AM345" s="81">
        <f>SUMIF('12月'!$C$4:$C$10000,$B345,'12月'!$J$4:$J$10000)</f>
        <v>0</v>
      </c>
      <c r="AN345" s="79">
        <f>SUMPRODUCT((借支明细表!$F$3:$F$10000=$B345)*(借支明细表!$D$3:$D$10000=AM$2)*借支明细表!$H$3:$H$10000)</f>
        <v>0</v>
      </c>
      <c r="AO345" s="80">
        <f>SUMIF('12月'!$C$4:$C$10000,$B345,'12月'!$L$4:$L$10000)</f>
        <v>0</v>
      </c>
    </row>
    <row r="346" customHeight="1" spans="1:41">
      <c r="A346" s="37"/>
      <c r="B346" s="76" t="str">
        <f>IF(员工信息表!B345="","",员工信息表!B345)</f>
        <v/>
      </c>
      <c r="C346" s="77">
        <f t="shared" si="18"/>
        <v>0</v>
      </c>
      <c r="D346" s="77">
        <f t="shared" si="19"/>
        <v>0</v>
      </c>
      <c r="E346" s="77">
        <f t="shared" si="20"/>
        <v>0</v>
      </c>
      <c r="F346" s="81">
        <f>SUMIF('1月'!$C$4:$C$10000,$B346,'1月'!$J$4:$J$10000)</f>
        <v>0</v>
      </c>
      <c r="G346" s="79">
        <f>SUMPRODUCT((借支明细表!$F$3:$F$10000=$B346)*(借支明细表!$D$3:$D$10000=F$2)*借支明细表!$H$3:$H$10000)</f>
        <v>0</v>
      </c>
      <c r="H346" s="80">
        <f>SUMIF('1月'!$C$4:$C$10000,$B346,'1月'!$L$4:$L$10000)</f>
        <v>0</v>
      </c>
      <c r="I346" s="81">
        <f>SUMIF('2月'!$C$4:$C$10000,$B346,'2月'!$J$4:$J$10000)</f>
        <v>0</v>
      </c>
      <c r="J346" s="79">
        <f>SUMPRODUCT((借支明细表!$F$3:$F$10000=$B346)*(借支明细表!$D$3:$D$10000=I$2)*借支明细表!$H$3:$H$10000)</f>
        <v>0</v>
      </c>
      <c r="K346" s="80">
        <f>SUMIF('2月'!$C$4:$C$10000,$B346,'2月'!$L$4:$L$10000)</f>
        <v>0</v>
      </c>
      <c r="L346" s="81">
        <f>SUMIF('3月'!$C$4:$C$10000,$B346,'3月'!$J$4:$J$10000)</f>
        <v>0</v>
      </c>
      <c r="M346" s="79">
        <f>SUMPRODUCT((借支明细表!$F$3:$F$10000=$B346)*(借支明细表!$D$3:$D$10000=L$2)*借支明细表!$H$3:$H$10000)</f>
        <v>0</v>
      </c>
      <c r="N346" s="80">
        <f>SUMIF('3月'!$C$4:$C$10000,$B346,'3月'!$L$4:$L$10000)</f>
        <v>0</v>
      </c>
      <c r="O346" s="81">
        <f>SUMIF('4月'!$C$4:$C$10000,$B346,'4月'!$J$4:$J$10000)</f>
        <v>0</v>
      </c>
      <c r="P346" s="79">
        <f>SUMPRODUCT((借支明细表!$F$3:$F$10000=$B346)*(借支明细表!$D$3:$D$10000=O$2)*借支明细表!$H$3:$H$10000)</f>
        <v>0</v>
      </c>
      <c r="Q346" s="80">
        <f>SUMIF('4月'!$C$4:$C$10000,$B346,'4月'!$L$4:$L$10000)</f>
        <v>0</v>
      </c>
      <c r="R346" s="81">
        <f>SUMIF('5月'!$C$4:$C$10000,$B346,'5月'!$J$4:$J$10000)</f>
        <v>0</v>
      </c>
      <c r="S346" s="79">
        <f>SUMPRODUCT((借支明细表!$F$3:$F$10000=$B346)*(借支明细表!$D$3:$D$10000=R$2)*借支明细表!$H$3:$H$10000)</f>
        <v>0</v>
      </c>
      <c r="T346" s="80">
        <f>SUMIF('5月'!$C$4:$C$10000,$B346,'5月'!$L$4:$L$10000)</f>
        <v>0</v>
      </c>
      <c r="U346" s="81">
        <f>SUMIF('6月'!$C$4:$C$10000,$B346,'6月'!$J$4:$J$10000)</f>
        <v>0</v>
      </c>
      <c r="V346" s="79">
        <f>SUMPRODUCT((借支明细表!$F$3:$F$10000=$B346)*(借支明细表!$D$3:$D$10000=U$2)*借支明细表!$H$3:$H$10000)</f>
        <v>0</v>
      </c>
      <c r="W346" s="80">
        <f>SUMIF('6月'!$C$4:$C$10000,$B346,'6月'!$L$4:$L$10000)</f>
        <v>0</v>
      </c>
      <c r="X346" s="81">
        <f>SUMIF('7月'!$C$4:$C$10000,$B346,'7月'!$J$4:$J$10000)</f>
        <v>0</v>
      </c>
      <c r="Y346" s="79">
        <f>SUMPRODUCT((借支明细表!$F$3:$F$10000=$B346)*(借支明细表!$D$3:$D$10000=X$2)*借支明细表!$H$3:$H$10000)</f>
        <v>0</v>
      </c>
      <c r="Z346" s="80">
        <f>SUMIF('7月'!$C$4:$C$10000,$B346,'7月'!$L$4:$L$10000)</f>
        <v>0</v>
      </c>
      <c r="AA346" s="81">
        <f>SUMIF('8月'!$C$4:$C$10000,$B346,'8月'!$J$4:$J$10000)</f>
        <v>0</v>
      </c>
      <c r="AB346" s="79">
        <f>SUMPRODUCT((借支明细表!$F$3:$F$10000=$B346)*(借支明细表!$D$3:$D$10000=AA$2)*借支明细表!$H$3:$H$10000)</f>
        <v>0</v>
      </c>
      <c r="AC346" s="80">
        <f>SUMIF('8月'!$C$4:$C$10000,$B346,'8月'!$L$4:$L$10000)</f>
        <v>0</v>
      </c>
      <c r="AD346" s="81">
        <f>SUMIF('9月'!$C$4:$C$10000,$B346,'9月'!$J$4:$J$10000)</f>
        <v>0</v>
      </c>
      <c r="AE346" s="79">
        <f>SUMPRODUCT((借支明细表!$F$3:$F$10000=$B346)*(借支明细表!$D$3:$D$10000=AD$2)*借支明细表!$H$3:$H$10000)</f>
        <v>0</v>
      </c>
      <c r="AF346" s="80">
        <f>SUMIF('9月'!$C$4:$C$10000,$B346,'9月'!$L$4:$L$10000)</f>
        <v>0</v>
      </c>
      <c r="AG346" s="81">
        <f>SUMIF('10月'!$C$4:$C$10000,$B346,'10月'!$J$4:$J$10000)</f>
        <v>0</v>
      </c>
      <c r="AH346" s="79">
        <f>SUMPRODUCT((借支明细表!$F$3:$F$10000=$B346)*(借支明细表!$D$3:$D$10000=AG$2)*借支明细表!$H$3:$H$10000)</f>
        <v>0</v>
      </c>
      <c r="AI346" s="80">
        <f>SUMIF('10月'!$C$4:$C$10000,$B346,'10月'!$L$4:$L$10000)</f>
        <v>0</v>
      </c>
      <c r="AJ346" s="81">
        <f>SUMIF('11月'!$C$4:$C$10000,$B346,'11月'!$J$4:$J$10000)</f>
        <v>0</v>
      </c>
      <c r="AK346" s="79">
        <f>SUMPRODUCT((借支明细表!$F$3:$F$10000=$B346)*(借支明细表!$D$3:$D$10000=AJ$2)*借支明细表!$H$3:$H$10000)</f>
        <v>0</v>
      </c>
      <c r="AL346" s="80">
        <f>SUMIF('11月'!$C$4:$C$10000,$B346,'11月'!$L$4:$L$10000)</f>
        <v>0</v>
      </c>
      <c r="AM346" s="81">
        <f>SUMIF('12月'!$C$4:$C$10000,$B346,'12月'!$J$4:$J$10000)</f>
        <v>0</v>
      </c>
      <c r="AN346" s="79">
        <f>SUMPRODUCT((借支明细表!$F$3:$F$10000=$B346)*(借支明细表!$D$3:$D$10000=AM$2)*借支明细表!$H$3:$H$10000)</f>
        <v>0</v>
      </c>
      <c r="AO346" s="80">
        <f>SUMIF('12月'!$C$4:$C$10000,$B346,'12月'!$L$4:$L$10000)</f>
        <v>0</v>
      </c>
    </row>
    <row r="347" customHeight="1" spans="1:41">
      <c r="A347" s="37"/>
      <c r="B347" s="76" t="str">
        <f>IF(员工信息表!B346="","",员工信息表!B346)</f>
        <v/>
      </c>
      <c r="C347" s="77">
        <f t="shared" si="18"/>
        <v>0</v>
      </c>
      <c r="D347" s="77">
        <f t="shared" si="19"/>
        <v>0</v>
      </c>
      <c r="E347" s="77">
        <f t="shared" si="20"/>
        <v>0</v>
      </c>
      <c r="F347" s="81">
        <f>SUMIF('1月'!$C$4:$C$10000,$B347,'1月'!$J$4:$J$10000)</f>
        <v>0</v>
      </c>
      <c r="G347" s="79">
        <f>SUMPRODUCT((借支明细表!$F$3:$F$10000=$B347)*(借支明细表!$D$3:$D$10000=F$2)*借支明细表!$H$3:$H$10000)</f>
        <v>0</v>
      </c>
      <c r="H347" s="80">
        <f>SUMIF('1月'!$C$4:$C$10000,$B347,'1月'!$L$4:$L$10000)</f>
        <v>0</v>
      </c>
      <c r="I347" s="81">
        <f>SUMIF('2月'!$C$4:$C$10000,$B347,'2月'!$J$4:$J$10000)</f>
        <v>0</v>
      </c>
      <c r="J347" s="79">
        <f>SUMPRODUCT((借支明细表!$F$3:$F$10000=$B347)*(借支明细表!$D$3:$D$10000=I$2)*借支明细表!$H$3:$H$10000)</f>
        <v>0</v>
      </c>
      <c r="K347" s="80">
        <f>SUMIF('2月'!$C$4:$C$10000,$B347,'2月'!$L$4:$L$10000)</f>
        <v>0</v>
      </c>
      <c r="L347" s="81">
        <f>SUMIF('3月'!$C$4:$C$10000,$B347,'3月'!$J$4:$J$10000)</f>
        <v>0</v>
      </c>
      <c r="M347" s="79">
        <f>SUMPRODUCT((借支明细表!$F$3:$F$10000=$B347)*(借支明细表!$D$3:$D$10000=L$2)*借支明细表!$H$3:$H$10000)</f>
        <v>0</v>
      </c>
      <c r="N347" s="80">
        <f>SUMIF('3月'!$C$4:$C$10000,$B347,'3月'!$L$4:$L$10000)</f>
        <v>0</v>
      </c>
      <c r="O347" s="81">
        <f>SUMIF('4月'!$C$4:$C$10000,$B347,'4月'!$J$4:$J$10000)</f>
        <v>0</v>
      </c>
      <c r="P347" s="79">
        <f>SUMPRODUCT((借支明细表!$F$3:$F$10000=$B347)*(借支明细表!$D$3:$D$10000=O$2)*借支明细表!$H$3:$H$10000)</f>
        <v>0</v>
      </c>
      <c r="Q347" s="80">
        <f>SUMIF('4月'!$C$4:$C$10000,$B347,'4月'!$L$4:$L$10000)</f>
        <v>0</v>
      </c>
      <c r="R347" s="81">
        <f>SUMIF('5月'!$C$4:$C$10000,$B347,'5月'!$J$4:$J$10000)</f>
        <v>0</v>
      </c>
      <c r="S347" s="79">
        <f>SUMPRODUCT((借支明细表!$F$3:$F$10000=$B347)*(借支明细表!$D$3:$D$10000=R$2)*借支明细表!$H$3:$H$10000)</f>
        <v>0</v>
      </c>
      <c r="T347" s="80">
        <f>SUMIF('5月'!$C$4:$C$10000,$B347,'5月'!$L$4:$L$10000)</f>
        <v>0</v>
      </c>
      <c r="U347" s="81">
        <f>SUMIF('6月'!$C$4:$C$10000,$B347,'6月'!$J$4:$J$10000)</f>
        <v>0</v>
      </c>
      <c r="V347" s="79">
        <f>SUMPRODUCT((借支明细表!$F$3:$F$10000=$B347)*(借支明细表!$D$3:$D$10000=U$2)*借支明细表!$H$3:$H$10000)</f>
        <v>0</v>
      </c>
      <c r="W347" s="80">
        <f>SUMIF('6月'!$C$4:$C$10000,$B347,'6月'!$L$4:$L$10000)</f>
        <v>0</v>
      </c>
      <c r="X347" s="81">
        <f>SUMIF('7月'!$C$4:$C$10000,$B347,'7月'!$J$4:$J$10000)</f>
        <v>0</v>
      </c>
      <c r="Y347" s="79">
        <f>SUMPRODUCT((借支明细表!$F$3:$F$10000=$B347)*(借支明细表!$D$3:$D$10000=X$2)*借支明细表!$H$3:$H$10000)</f>
        <v>0</v>
      </c>
      <c r="Z347" s="80">
        <f>SUMIF('7月'!$C$4:$C$10000,$B347,'7月'!$L$4:$L$10000)</f>
        <v>0</v>
      </c>
      <c r="AA347" s="81">
        <f>SUMIF('8月'!$C$4:$C$10000,$B347,'8月'!$J$4:$J$10000)</f>
        <v>0</v>
      </c>
      <c r="AB347" s="79">
        <f>SUMPRODUCT((借支明细表!$F$3:$F$10000=$B347)*(借支明细表!$D$3:$D$10000=AA$2)*借支明细表!$H$3:$H$10000)</f>
        <v>0</v>
      </c>
      <c r="AC347" s="80">
        <f>SUMIF('8月'!$C$4:$C$10000,$B347,'8月'!$L$4:$L$10000)</f>
        <v>0</v>
      </c>
      <c r="AD347" s="81">
        <f>SUMIF('9月'!$C$4:$C$10000,$B347,'9月'!$J$4:$J$10000)</f>
        <v>0</v>
      </c>
      <c r="AE347" s="79">
        <f>SUMPRODUCT((借支明细表!$F$3:$F$10000=$B347)*(借支明细表!$D$3:$D$10000=AD$2)*借支明细表!$H$3:$H$10000)</f>
        <v>0</v>
      </c>
      <c r="AF347" s="80">
        <f>SUMIF('9月'!$C$4:$C$10000,$B347,'9月'!$L$4:$L$10000)</f>
        <v>0</v>
      </c>
      <c r="AG347" s="81">
        <f>SUMIF('10月'!$C$4:$C$10000,$B347,'10月'!$J$4:$J$10000)</f>
        <v>0</v>
      </c>
      <c r="AH347" s="79">
        <f>SUMPRODUCT((借支明细表!$F$3:$F$10000=$B347)*(借支明细表!$D$3:$D$10000=AG$2)*借支明细表!$H$3:$H$10000)</f>
        <v>0</v>
      </c>
      <c r="AI347" s="80">
        <f>SUMIF('10月'!$C$4:$C$10000,$B347,'10月'!$L$4:$L$10000)</f>
        <v>0</v>
      </c>
      <c r="AJ347" s="81">
        <f>SUMIF('11月'!$C$4:$C$10000,$B347,'11月'!$J$4:$J$10000)</f>
        <v>0</v>
      </c>
      <c r="AK347" s="79">
        <f>SUMPRODUCT((借支明细表!$F$3:$F$10000=$B347)*(借支明细表!$D$3:$D$10000=AJ$2)*借支明细表!$H$3:$H$10000)</f>
        <v>0</v>
      </c>
      <c r="AL347" s="80">
        <f>SUMIF('11月'!$C$4:$C$10000,$B347,'11月'!$L$4:$L$10000)</f>
        <v>0</v>
      </c>
      <c r="AM347" s="81">
        <f>SUMIF('12月'!$C$4:$C$10000,$B347,'12月'!$J$4:$J$10000)</f>
        <v>0</v>
      </c>
      <c r="AN347" s="79">
        <f>SUMPRODUCT((借支明细表!$F$3:$F$10000=$B347)*(借支明细表!$D$3:$D$10000=AM$2)*借支明细表!$H$3:$H$10000)</f>
        <v>0</v>
      </c>
      <c r="AO347" s="80">
        <f>SUMIF('12月'!$C$4:$C$10000,$B347,'12月'!$L$4:$L$10000)</f>
        <v>0</v>
      </c>
    </row>
    <row r="348" customHeight="1" spans="1:41">
      <c r="A348" s="37"/>
      <c r="B348" s="76" t="str">
        <f>IF(员工信息表!B347="","",员工信息表!B347)</f>
        <v/>
      </c>
      <c r="C348" s="77">
        <f t="shared" si="18"/>
        <v>0</v>
      </c>
      <c r="D348" s="77">
        <f t="shared" si="19"/>
        <v>0</v>
      </c>
      <c r="E348" s="77">
        <f t="shared" si="20"/>
        <v>0</v>
      </c>
      <c r="F348" s="81">
        <f>SUMIF('1月'!$C$4:$C$10000,$B348,'1月'!$J$4:$J$10000)</f>
        <v>0</v>
      </c>
      <c r="G348" s="79">
        <f>SUMPRODUCT((借支明细表!$F$3:$F$10000=$B348)*(借支明细表!$D$3:$D$10000=F$2)*借支明细表!$H$3:$H$10000)</f>
        <v>0</v>
      </c>
      <c r="H348" s="80">
        <f>SUMIF('1月'!$C$4:$C$10000,$B348,'1月'!$L$4:$L$10000)</f>
        <v>0</v>
      </c>
      <c r="I348" s="81">
        <f>SUMIF('2月'!$C$4:$C$10000,$B348,'2月'!$J$4:$J$10000)</f>
        <v>0</v>
      </c>
      <c r="J348" s="79">
        <f>SUMPRODUCT((借支明细表!$F$3:$F$10000=$B348)*(借支明细表!$D$3:$D$10000=I$2)*借支明细表!$H$3:$H$10000)</f>
        <v>0</v>
      </c>
      <c r="K348" s="80">
        <f>SUMIF('2月'!$C$4:$C$10000,$B348,'2月'!$L$4:$L$10000)</f>
        <v>0</v>
      </c>
      <c r="L348" s="81">
        <f>SUMIF('3月'!$C$4:$C$10000,$B348,'3月'!$J$4:$J$10000)</f>
        <v>0</v>
      </c>
      <c r="M348" s="79">
        <f>SUMPRODUCT((借支明细表!$F$3:$F$10000=$B348)*(借支明细表!$D$3:$D$10000=L$2)*借支明细表!$H$3:$H$10000)</f>
        <v>0</v>
      </c>
      <c r="N348" s="80">
        <f>SUMIF('3月'!$C$4:$C$10000,$B348,'3月'!$L$4:$L$10000)</f>
        <v>0</v>
      </c>
      <c r="O348" s="81">
        <f>SUMIF('4月'!$C$4:$C$10000,$B348,'4月'!$J$4:$J$10000)</f>
        <v>0</v>
      </c>
      <c r="P348" s="79">
        <f>SUMPRODUCT((借支明细表!$F$3:$F$10000=$B348)*(借支明细表!$D$3:$D$10000=O$2)*借支明细表!$H$3:$H$10000)</f>
        <v>0</v>
      </c>
      <c r="Q348" s="80">
        <f>SUMIF('4月'!$C$4:$C$10000,$B348,'4月'!$L$4:$L$10000)</f>
        <v>0</v>
      </c>
      <c r="R348" s="81">
        <f>SUMIF('5月'!$C$4:$C$10000,$B348,'5月'!$J$4:$J$10000)</f>
        <v>0</v>
      </c>
      <c r="S348" s="79">
        <f>SUMPRODUCT((借支明细表!$F$3:$F$10000=$B348)*(借支明细表!$D$3:$D$10000=R$2)*借支明细表!$H$3:$H$10000)</f>
        <v>0</v>
      </c>
      <c r="T348" s="80">
        <f>SUMIF('5月'!$C$4:$C$10000,$B348,'5月'!$L$4:$L$10000)</f>
        <v>0</v>
      </c>
      <c r="U348" s="81">
        <f>SUMIF('6月'!$C$4:$C$10000,$B348,'6月'!$J$4:$J$10000)</f>
        <v>0</v>
      </c>
      <c r="V348" s="79">
        <f>SUMPRODUCT((借支明细表!$F$3:$F$10000=$B348)*(借支明细表!$D$3:$D$10000=U$2)*借支明细表!$H$3:$H$10000)</f>
        <v>0</v>
      </c>
      <c r="W348" s="80">
        <f>SUMIF('6月'!$C$4:$C$10000,$B348,'6月'!$L$4:$L$10000)</f>
        <v>0</v>
      </c>
      <c r="X348" s="81">
        <f>SUMIF('7月'!$C$4:$C$10000,$B348,'7月'!$J$4:$J$10000)</f>
        <v>0</v>
      </c>
      <c r="Y348" s="79">
        <f>SUMPRODUCT((借支明细表!$F$3:$F$10000=$B348)*(借支明细表!$D$3:$D$10000=X$2)*借支明细表!$H$3:$H$10000)</f>
        <v>0</v>
      </c>
      <c r="Z348" s="80">
        <f>SUMIF('7月'!$C$4:$C$10000,$B348,'7月'!$L$4:$L$10000)</f>
        <v>0</v>
      </c>
      <c r="AA348" s="81">
        <f>SUMIF('8月'!$C$4:$C$10000,$B348,'8月'!$J$4:$J$10000)</f>
        <v>0</v>
      </c>
      <c r="AB348" s="79">
        <f>SUMPRODUCT((借支明细表!$F$3:$F$10000=$B348)*(借支明细表!$D$3:$D$10000=AA$2)*借支明细表!$H$3:$H$10000)</f>
        <v>0</v>
      </c>
      <c r="AC348" s="80">
        <f>SUMIF('8月'!$C$4:$C$10000,$B348,'8月'!$L$4:$L$10000)</f>
        <v>0</v>
      </c>
      <c r="AD348" s="81">
        <f>SUMIF('9月'!$C$4:$C$10000,$B348,'9月'!$J$4:$J$10000)</f>
        <v>0</v>
      </c>
      <c r="AE348" s="79">
        <f>SUMPRODUCT((借支明细表!$F$3:$F$10000=$B348)*(借支明细表!$D$3:$D$10000=AD$2)*借支明细表!$H$3:$H$10000)</f>
        <v>0</v>
      </c>
      <c r="AF348" s="80">
        <f>SUMIF('9月'!$C$4:$C$10000,$B348,'9月'!$L$4:$L$10000)</f>
        <v>0</v>
      </c>
      <c r="AG348" s="81">
        <f>SUMIF('10月'!$C$4:$C$10000,$B348,'10月'!$J$4:$J$10000)</f>
        <v>0</v>
      </c>
      <c r="AH348" s="79">
        <f>SUMPRODUCT((借支明细表!$F$3:$F$10000=$B348)*(借支明细表!$D$3:$D$10000=AG$2)*借支明细表!$H$3:$H$10000)</f>
        <v>0</v>
      </c>
      <c r="AI348" s="80">
        <f>SUMIF('10月'!$C$4:$C$10000,$B348,'10月'!$L$4:$L$10000)</f>
        <v>0</v>
      </c>
      <c r="AJ348" s="81">
        <f>SUMIF('11月'!$C$4:$C$10000,$B348,'11月'!$J$4:$J$10000)</f>
        <v>0</v>
      </c>
      <c r="AK348" s="79">
        <f>SUMPRODUCT((借支明细表!$F$3:$F$10000=$B348)*(借支明细表!$D$3:$D$10000=AJ$2)*借支明细表!$H$3:$H$10000)</f>
        <v>0</v>
      </c>
      <c r="AL348" s="80">
        <f>SUMIF('11月'!$C$4:$C$10000,$B348,'11月'!$L$4:$L$10000)</f>
        <v>0</v>
      </c>
      <c r="AM348" s="81">
        <f>SUMIF('12月'!$C$4:$C$10000,$B348,'12月'!$J$4:$J$10000)</f>
        <v>0</v>
      </c>
      <c r="AN348" s="79">
        <f>SUMPRODUCT((借支明细表!$F$3:$F$10000=$B348)*(借支明细表!$D$3:$D$10000=AM$2)*借支明细表!$H$3:$H$10000)</f>
        <v>0</v>
      </c>
      <c r="AO348" s="80">
        <f>SUMIF('12月'!$C$4:$C$10000,$B348,'12月'!$L$4:$L$10000)</f>
        <v>0</v>
      </c>
    </row>
    <row r="349" customHeight="1" spans="1:41">
      <c r="A349" s="37"/>
      <c r="B349" s="76" t="str">
        <f>IF(员工信息表!B348="","",员工信息表!B348)</f>
        <v/>
      </c>
      <c r="C349" s="77">
        <f t="shared" si="18"/>
        <v>0</v>
      </c>
      <c r="D349" s="77">
        <f t="shared" si="19"/>
        <v>0</v>
      </c>
      <c r="E349" s="77">
        <f t="shared" si="20"/>
        <v>0</v>
      </c>
      <c r="F349" s="81">
        <f>SUMIF('1月'!$C$4:$C$10000,$B349,'1月'!$J$4:$J$10000)</f>
        <v>0</v>
      </c>
      <c r="G349" s="79">
        <f>SUMPRODUCT((借支明细表!$F$3:$F$10000=$B349)*(借支明细表!$D$3:$D$10000=F$2)*借支明细表!$H$3:$H$10000)</f>
        <v>0</v>
      </c>
      <c r="H349" s="80">
        <f>SUMIF('1月'!$C$4:$C$10000,$B349,'1月'!$L$4:$L$10000)</f>
        <v>0</v>
      </c>
      <c r="I349" s="81">
        <f>SUMIF('2月'!$C$4:$C$10000,$B349,'2月'!$J$4:$J$10000)</f>
        <v>0</v>
      </c>
      <c r="J349" s="79">
        <f>SUMPRODUCT((借支明细表!$F$3:$F$10000=$B349)*(借支明细表!$D$3:$D$10000=I$2)*借支明细表!$H$3:$H$10000)</f>
        <v>0</v>
      </c>
      <c r="K349" s="80">
        <f>SUMIF('2月'!$C$4:$C$10000,$B349,'2月'!$L$4:$L$10000)</f>
        <v>0</v>
      </c>
      <c r="L349" s="81">
        <f>SUMIF('3月'!$C$4:$C$10000,$B349,'3月'!$J$4:$J$10000)</f>
        <v>0</v>
      </c>
      <c r="M349" s="79">
        <f>SUMPRODUCT((借支明细表!$F$3:$F$10000=$B349)*(借支明细表!$D$3:$D$10000=L$2)*借支明细表!$H$3:$H$10000)</f>
        <v>0</v>
      </c>
      <c r="N349" s="80">
        <f>SUMIF('3月'!$C$4:$C$10000,$B349,'3月'!$L$4:$L$10000)</f>
        <v>0</v>
      </c>
      <c r="O349" s="81">
        <f>SUMIF('4月'!$C$4:$C$10000,$B349,'4月'!$J$4:$J$10000)</f>
        <v>0</v>
      </c>
      <c r="P349" s="79">
        <f>SUMPRODUCT((借支明细表!$F$3:$F$10000=$B349)*(借支明细表!$D$3:$D$10000=O$2)*借支明细表!$H$3:$H$10000)</f>
        <v>0</v>
      </c>
      <c r="Q349" s="80">
        <f>SUMIF('4月'!$C$4:$C$10000,$B349,'4月'!$L$4:$L$10000)</f>
        <v>0</v>
      </c>
      <c r="R349" s="81">
        <f>SUMIF('5月'!$C$4:$C$10000,$B349,'5月'!$J$4:$J$10000)</f>
        <v>0</v>
      </c>
      <c r="S349" s="79">
        <f>SUMPRODUCT((借支明细表!$F$3:$F$10000=$B349)*(借支明细表!$D$3:$D$10000=R$2)*借支明细表!$H$3:$H$10000)</f>
        <v>0</v>
      </c>
      <c r="T349" s="80">
        <f>SUMIF('5月'!$C$4:$C$10000,$B349,'5月'!$L$4:$L$10000)</f>
        <v>0</v>
      </c>
      <c r="U349" s="81">
        <f>SUMIF('6月'!$C$4:$C$10000,$B349,'6月'!$J$4:$J$10000)</f>
        <v>0</v>
      </c>
      <c r="V349" s="79">
        <f>SUMPRODUCT((借支明细表!$F$3:$F$10000=$B349)*(借支明细表!$D$3:$D$10000=U$2)*借支明细表!$H$3:$H$10000)</f>
        <v>0</v>
      </c>
      <c r="W349" s="80">
        <f>SUMIF('6月'!$C$4:$C$10000,$B349,'6月'!$L$4:$L$10000)</f>
        <v>0</v>
      </c>
      <c r="X349" s="81">
        <f>SUMIF('7月'!$C$4:$C$10000,$B349,'7月'!$J$4:$J$10000)</f>
        <v>0</v>
      </c>
      <c r="Y349" s="79">
        <f>SUMPRODUCT((借支明细表!$F$3:$F$10000=$B349)*(借支明细表!$D$3:$D$10000=X$2)*借支明细表!$H$3:$H$10000)</f>
        <v>0</v>
      </c>
      <c r="Z349" s="80">
        <f>SUMIF('7月'!$C$4:$C$10000,$B349,'7月'!$L$4:$L$10000)</f>
        <v>0</v>
      </c>
      <c r="AA349" s="81">
        <f>SUMIF('8月'!$C$4:$C$10000,$B349,'8月'!$J$4:$J$10000)</f>
        <v>0</v>
      </c>
      <c r="AB349" s="79">
        <f>SUMPRODUCT((借支明细表!$F$3:$F$10000=$B349)*(借支明细表!$D$3:$D$10000=AA$2)*借支明细表!$H$3:$H$10000)</f>
        <v>0</v>
      </c>
      <c r="AC349" s="80">
        <f>SUMIF('8月'!$C$4:$C$10000,$B349,'8月'!$L$4:$L$10000)</f>
        <v>0</v>
      </c>
      <c r="AD349" s="81">
        <f>SUMIF('9月'!$C$4:$C$10000,$B349,'9月'!$J$4:$J$10000)</f>
        <v>0</v>
      </c>
      <c r="AE349" s="79">
        <f>SUMPRODUCT((借支明细表!$F$3:$F$10000=$B349)*(借支明细表!$D$3:$D$10000=AD$2)*借支明细表!$H$3:$H$10000)</f>
        <v>0</v>
      </c>
      <c r="AF349" s="80">
        <f>SUMIF('9月'!$C$4:$C$10000,$B349,'9月'!$L$4:$L$10000)</f>
        <v>0</v>
      </c>
      <c r="AG349" s="81">
        <f>SUMIF('10月'!$C$4:$C$10000,$B349,'10月'!$J$4:$J$10000)</f>
        <v>0</v>
      </c>
      <c r="AH349" s="79">
        <f>SUMPRODUCT((借支明细表!$F$3:$F$10000=$B349)*(借支明细表!$D$3:$D$10000=AG$2)*借支明细表!$H$3:$H$10000)</f>
        <v>0</v>
      </c>
      <c r="AI349" s="80">
        <f>SUMIF('10月'!$C$4:$C$10000,$B349,'10月'!$L$4:$L$10000)</f>
        <v>0</v>
      </c>
      <c r="AJ349" s="81">
        <f>SUMIF('11月'!$C$4:$C$10000,$B349,'11月'!$J$4:$J$10000)</f>
        <v>0</v>
      </c>
      <c r="AK349" s="79">
        <f>SUMPRODUCT((借支明细表!$F$3:$F$10000=$B349)*(借支明细表!$D$3:$D$10000=AJ$2)*借支明细表!$H$3:$H$10000)</f>
        <v>0</v>
      </c>
      <c r="AL349" s="80">
        <f>SUMIF('11月'!$C$4:$C$10000,$B349,'11月'!$L$4:$L$10000)</f>
        <v>0</v>
      </c>
      <c r="AM349" s="81">
        <f>SUMIF('12月'!$C$4:$C$10000,$B349,'12月'!$J$4:$J$10000)</f>
        <v>0</v>
      </c>
      <c r="AN349" s="79">
        <f>SUMPRODUCT((借支明细表!$F$3:$F$10000=$B349)*(借支明细表!$D$3:$D$10000=AM$2)*借支明细表!$H$3:$H$10000)</f>
        <v>0</v>
      </c>
      <c r="AO349" s="80">
        <f>SUMIF('12月'!$C$4:$C$10000,$B349,'12月'!$L$4:$L$10000)</f>
        <v>0</v>
      </c>
    </row>
    <row r="350" customHeight="1" spans="1:41">
      <c r="A350" s="37"/>
      <c r="B350" s="76" t="str">
        <f>IF(员工信息表!B349="","",员工信息表!B349)</f>
        <v/>
      </c>
      <c r="C350" s="77">
        <f t="shared" si="18"/>
        <v>0</v>
      </c>
      <c r="D350" s="77">
        <f t="shared" si="19"/>
        <v>0</v>
      </c>
      <c r="E350" s="77">
        <f t="shared" si="20"/>
        <v>0</v>
      </c>
      <c r="F350" s="81">
        <f>SUMIF('1月'!$C$4:$C$10000,$B350,'1月'!$J$4:$J$10000)</f>
        <v>0</v>
      </c>
      <c r="G350" s="79">
        <f>SUMPRODUCT((借支明细表!$F$3:$F$10000=$B350)*(借支明细表!$D$3:$D$10000=F$2)*借支明细表!$H$3:$H$10000)</f>
        <v>0</v>
      </c>
      <c r="H350" s="80">
        <f>SUMIF('1月'!$C$4:$C$10000,$B350,'1月'!$L$4:$L$10000)</f>
        <v>0</v>
      </c>
      <c r="I350" s="81">
        <f>SUMIF('2月'!$C$4:$C$10000,$B350,'2月'!$J$4:$J$10000)</f>
        <v>0</v>
      </c>
      <c r="J350" s="79">
        <f>SUMPRODUCT((借支明细表!$F$3:$F$10000=$B350)*(借支明细表!$D$3:$D$10000=I$2)*借支明细表!$H$3:$H$10000)</f>
        <v>0</v>
      </c>
      <c r="K350" s="80">
        <f>SUMIF('2月'!$C$4:$C$10000,$B350,'2月'!$L$4:$L$10000)</f>
        <v>0</v>
      </c>
      <c r="L350" s="81">
        <f>SUMIF('3月'!$C$4:$C$10000,$B350,'3月'!$J$4:$J$10000)</f>
        <v>0</v>
      </c>
      <c r="M350" s="79">
        <f>SUMPRODUCT((借支明细表!$F$3:$F$10000=$B350)*(借支明细表!$D$3:$D$10000=L$2)*借支明细表!$H$3:$H$10000)</f>
        <v>0</v>
      </c>
      <c r="N350" s="80">
        <f>SUMIF('3月'!$C$4:$C$10000,$B350,'3月'!$L$4:$L$10000)</f>
        <v>0</v>
      </c>
      <c r="O350" s="81">
        <f>SUMIF('4月'!$C$4:$C$10000,$B350,'4月'!$J$4:$J$10000)</f>
        <v>0</v>
      </c>
      <c r="P350" s="79">
        <f>SUMPRODUCT((借支明细表!$F$3:$F$10000=$B350)*(借支明细表!$D$3:$D$10000=O$2)*借支明细表!$H$3:$H$10000)</f>
        <v>0</v>
      </c>
      <c r="Q350" s="80">
        <f>SUMIF('4月'!$C$4:$C$10000,$B350,'4月'!$L$4:$L$10000)</f>
        <v>0</v>
      </c>
      <c r="R350" s="81">
        <f>SUMIF('5月'!$C$4:$C$10000,$B350,'5月'!$J$4:$J$10000)</f>
        <v>0</v>
      </c>
      <c r="S350" s="79">
        <f>SUMPRODUCT((借支明细表!$F$3:$F$10000=$B350)*(借支明细表!$D$3:$D$10000=R$2)*借支明细表!$H$3:$H$10000)</f>
        <v>0</v>
      </c>
      <c r="T350" s="80">
        <f>SUMIF('5月'!$C$4:$C$10000,$B350,'5月'!$L$4:$L$10000)</f>
        <v>0</v>
      </c>
      <c r="U350" s="81">
        <f>SUMIF('6月'!$C$4:$C$10000,$B350,'6月'!$J$4:$J$10000)</f>
        <v>0</v>
      </c>
      <c r="V350" s="79">
        <f>SUMPRODUCT((借支明细表!$F$3:$F$10000=$B350)*(借支明细表!$D$3:$D$10000=U$2)*借支明细表!$H$3:$H$10000)</f>
        <v>0</v>
      </c>
      <c r="W350" s="80">
        <f>SUMIF('6月'!$C$4:$C$10000,$B350,'6月'!$L$4:$L$10000)</f>
        <v>0</v>
      </c>
      <c r="X350" s="81">
        <f>SUMIF('7月'!$C$4:$C$10000,$B350,'7月'!$J$4:$J$10000)</f>
        <v>0</v>
      </c>
      <c r="Y350" s="79">
        <f>SUMPRODUCT((借支明细表!$F$3:$F$10000=$B350)*(借支明细表!$D$3:$D$10000=X$2)*借支明细表!$H$3:$H$10000)</f>
        <v>0</v>
      </c>
      <c r="Z350" s="80">
        <f>SUMIF('7月'!$C$4:$C$10000,$B350,'7月'!$L$4:$L$10000)</f>
        <v>0</v>
      </c>
      <c r="AA350" s="81">
        <f>SUMIF('8月'!$C$4:$C$10000,$B350,'8月'!$J$4:$J$10000)</f>
        <v>0</v>
      </c>
      <c r="AB350" s="79">
        <f>SUMPRODUCT((借支明细表!$F$3:$F$10000=$B350)*(借支明细表!$D$3:$D$10000=AA$2)*借支明细表!$H$3:$H$10000)</f>
        <v>0</v>
      </c>
      <c r="AC350" s="80">
        <f>SUMIF('8月'!$C$4:$C$10000,$B350,'8月'!$L$4:$L$10000)</f>
        <v>0</v>
      </c>
      <c r="AD350" s="81">
        <f>SUMIF('9月'!$C$4:$C$10000,$B350,'9月'!$J$4:$J$10000)</f>
        <v>0</v>
      </c>
      <c r="AE350" s="79">
        <f>SUMPRODUCT((借支明细表!$F$3:$F$10000=$B350)*(借支明细表!$D$3:$D$10000=AD$2)*借支明细表!$H$3:$H$10000)</f>
        <v>0</v>
      </c>
      <c r="AF350" s="80">
        <f>SUMIF('9月'!$C$4:$C$10000,$B350,'9月'!$L$4:$L$10000)</f>
        <v>0</v>
      </c>
      <c r="AG350" s="81">
        <f>SUMIF('10月'!$C$4:$C$10000,$B350,'10月'!$J$4:$J$10000)</f>
        <v>0</v>
      </c>
      <c r="AH350" s="79">
        <f>SUMPRODUCT((借支明细表!$F$3:$F$10000=$B350)*(借支明细表!$D$3:$D$10000=AG$2)*借支明细表!$H$3:$H$10000)</f>
        <v>0</v>
      </c>
      <c r="AI350" s="80">
        <f>SUMIF('10月'!$C$4:$C$10000,$B350,'10月'!$L$4:$L$10000)</f>
        <v>0</v>
      </c>
      <c r="AJ350" s="81">
        <f>SUMIF('11月'!$C$4:$C$10000,$B350,'11月'!$J$4:$J$10000)</f>
        <v>0</v>
      </c>
      <c r="AK350" s="79">
        <f>SUMPRODUCT((借支明细表!$F$3:$F$10000=$B350)*(借支明细表!$D$3:$D$10000=AJ$2)*借支明细表!$H$3:$H$10000)</f>
        <v>0</v>
      </c>
      <c r="AL350" s="80">
        <f>SUMIF('11月'!$C$4:$C$10000,$B350,'11月'!$L$4:$L$10000)</f>
        <v>0</v>
      </c>
      <c r="AM350" s="81">
        <f>SUMIF('12月'!$C$4:$C$10000,$B350,'12月'!$J$4:$J$10000)</f>
        <v>0</v>
      </c>
      <c r="AN350" s="79">
        <f>SUMPRODUCT((借支明细表!$F$3:$F$10000=$B350)*(借支明细表!$D$3:$D$10000=AM$2)*借支明细表!$H$3:$H$10000)</f>
        <v>0</v>
      </c>
      <c r="AO350" s="80">
        <f>SUMIF('12月'!$C$4:$C$10000,$B350,'12月'!$L$4:$L$10000)</f>
        <v>0</v>
      </c>
    </row>
    <row r="351" customHeight="1" spans="1:41">
      <c r="A351" s="37"/>
      <c r="B351" s="76" t="str">
        <f>IF(员工信息表!B350="","",员工信息表!B350)</f>
        <v/>
      </c>
      <c r="C351" s="77">
        <f t="shared" si="18"/>
        <v>0</v>
      </c>
      <c r="D351" s="77">
        <f t="shared" si="19"/>
        <v>0</v>
      </c>
      <c r="E351" s="77">
        <f t="shared" si="20"/>
        <v>0</v>
      </c>
      <c r="F351" s="81">
        <f>SUMIF('1月'!$C$4:$C$10000,$B351,'1月'!$J$4:$J$10000)</f>
        <v>0</v>
      </c>
      <c r="G351" s="79">
        <f>SUMPRODUCT((借支明细表!$F$3:$F$10000=$B351)*(借支明细表!$D$3:$D$10000=F$2)*借支明细表!$H$3:$H$10000)</f>
        <v>0</v>
      </c>
      <c r="H351" s="80">
        <f>SUMIF('1月'!$C$4:$C$10000,$B351,'1月'!$L$4:$L$10000)</f>
        <v>0</v>
      </c>
      <c r="I351" s="81">
        <f>SUMIF('2月'!$C$4:$C$10000,$B351,'2月'!$J$4:$J$10000)</f>
        <v>0</v>
      </c>
      <c r="J351" s="79">
        <f>SUMPRODUCT((借支明细表!$F$3:$F$10000=$B351)*(借支明细表!$D$3:$D$10000=I$2)*借支明细表!$H$3:$H$10000)</f>
        <v>0</v>
      </c>
      <c r="K351" s="80">
        <f>SUMIF('2月'!$C$4:$C$10000,$B351,'2月'!$L$4:$L$10000)</f>
        <v>0</v>
      </c>
      <c r="L351" s="81">
        <f>SUMIF('3月'!$C$4:$C$10000,$B351,'3月'!$J$4:$J$10000)</f>
        <v>0</v>
      </c>
      <c r="M351" s="79">
        <f>SUMPRODUCT((借支明细表!$F$3:$F$10000=$B351)*(借支明细表!$D$3:$D$10000=L$2)*借支明细表!$H$3:$H$10000)</f>
        <v>0</v>
      </c>
      <c r="N351" s="80">
        <f>SUMIF('3月'!$C$4:$C$10000,$B351,'3月'!$L$4:$L$10000)</f>
        <v>0</v>
      </c>
      <c r="O351" s="81">
        <f>SUMIF('4月'!$C$4:$C$10000,$B351,'4月'!$J$4:$J$10000)</f>
        <v>0</v>
      </c>
      <c r="P351" s="79">
        <f>SUMPRODUCT((借支明细表!$F$3:$F$10000=$B351)*(借支明细表!$D$3:$D$10000=O$2)*借支明细表!$H$3:$H$10000)</f>
        <v>0</v>
      </c>
      <c r="Q351" s="80">
        <f>SUMIF('4月'!$C$4:$C$10000,$B351,'4月'!$L$4:$L$10000)</f>
        <v>0</v>
      </c>
      <c r="R351" s="81">
        <f>SUMIF('5月'!$C$4:$C$10000,$B351,'5月'!$J$4:$J$10000)</f>
        <v>0</v>
      </c>
      <c r="S351" s="79">
        <f>SUMPRODUCT((借支明细表!$F$3:$F$10000=$B351)*(借支明细表!$D$3:$D$10000=R$2)*借支明细表!$H$3:$H$10000)</f>
        <v>0</v>
      </c>
      <c r="T351" s="80">
        <f>SUMIF('5月'!$C$4:$C$10000,$B351,'5月'!$L$4:$L$10000)</f>
        <v>0</v>
      </c>
      <c r="U351" s="81">
        <f>SUMIF('6月'!$C$4:$C$10000,$B351,'6月'!$J$4:$J$10000)</f>
        <v>0</v>
      </c>
      <c r="V351" s="79">
        <f>SUMPRODUCT((借支明细表!$F$3:$F$10000=$B351)*(借支明细表!$D$3:$D$10000=U$2)*借支明细表!$H$3:$H$10000)</f>
        <v>0</v>
      </c>
      <c r="W351" s="80">
        <f>SUMIF('6月'!$C$4:$C$10000,$B351,'6月'!$L$4:$L$10000)</f>
        <v>0</v>
      </c>
      <c r="X351" s="81">
        <f>SUMIF('7月'!$C$4:$C$10000,$B351,'7月'!$J$4:$J$10000)</f>
        <v>0</v>
      </c>
      <c r="Y351" s="79">
        <f>SUMPRODUCT((借支明细表!$F$3:$F$10000=$B351)*(借支明细表!$D$3:$D$10000=X$2)*借支明细表!$H$3:$H$10000)</f>
        <v>0</v>
      </c>
      <c r="Z351" s="80">
        <f>SUMIF('7月'!$C$4:$C$10000,$B351,'7月'!$L$4:$L$10000)</f>
        <v>0</v>
      </c>
      <c r="AA351" s="81">
        <f>SUMIF('8月'!$C$4:$C$10000,$B351,'8月'!$J$4:$J$10000)</f>
        <v>0</v>
      </c>
      <c r="AB351" s="79">
        <f>SUMPRODUCT((借支明细表!$F$3:$F$10000=$B351)*(借支明细表!$D$3:$D$10000=AA$2)*借支明细表!$H$3:$H$10000)</f>
        <v>0</v>
      </c>
      <c r="AC351" s="80">
        <f>SUMIF('8月'!$C$4:$C$10000,$B351,'8月'!$L$4:$L$10000)</f>
        <v>0</v>
      </c>
      <c r="AD351" s="81">
        <f>SUMIF('9月'!$C$4:$C$10000,$B351,'9月'!$J$4:$J$10000)</f>
        <v>0</v>
      </c>
      <c r="AE351" s="79">
        <f>SUMPRODUCT((借支明细表!$F$3:$F$10000=$B351)*(借支明细表!$D$3:$D$10000=AD$2)*借支明细表!$H$3:$H$10000)</f>
        <v>0</v>
      </c>
      <c r="AF351" s="80">
        <f>SUMIF('9月'!$C$4:$C$10000,$B351,'9月'!$L$4:$L$10000)</f>
        <v>0</v>
      </c>
      <c r="AG351" s="81">
        <f>SUMIF('10月'!$C$4:$C$10000,$B351,'10月'!$J$4:$J$10000)</f>
        <v>0</v>
      </c>
      <c r="AH351" s="79">
        <f>SUMPRODUCT((借支明细表!$F$3:$F$10000=$B351)*(借支明细表!$D$3:$D$10000=AG$2)*借支明细表!$H$3:$H$10000)</f>
        <v>0</v>
      </c>
      <c r="AI351" s="80">
        <f>SUMIF('10月'!$C$4:$C$10000,$B351,'10月'!$L$4:$L$10000)</f>
        <v>0</v>
      </c>
      <c r="AJ351" s="81">
        <f>SUMIF('11月'!$C$4:$C$10000,$B351,'11月'!$J$4:$J$10000)</f>
        <v>0</v>
      </c>
      <c r="AK351" s="79">
        <f>SUMPRODUCT((借支明细表!$F$3:$F$10000=$B351)*(借支明细表!$D$3:$D$10000=AJ$2)*借支明细表!$H$3:$H$10000)</f>
        <v>0</v>
      </c>
      <c r="AL351" s="80">
        <f>SUMIF('11月'!$C$4:$C$10000,$B351,'11月'!$L$4:$L$10000)</f>
        <v>0</v>
      </c>
      <c r="AM351" s="81">
        <f>SUMIF('12月'!$C$4:$C$10000,$B351,'12月'!$J$4:$J$10000)</f>
        <v>0</v>
      </c>
      <c r="AN351" s="79">
        <f>SUMPRODUCT((借支明细表!$F$3:$F$10000=$B351)*(借支明细表!$D$3:$D$10000=AM$2)*借支明细表!$H$3:$H$10000)</f>
        <v>0</v>
      </c>
      <c r="AO351" s="80">
        <f>SUMIF('12月'!$C$4:$C$10000,$B351,'12月'!$L$4:$L$10000)</f>
        <v>0</v>
      </c>
    </row>
    <row r="352" customHeight="1" spans="1:41">
      <c r="A352" s="37"/>
      <c r="B352" s="76" t="str">
        <f>IF(员工信息表!B351="","",员工信息表!B351)</f>
        <v/>
      </c>
      <c r="C352" s="77">
        <f t="shared" si="18"/>
        <v>0</v>
      </c>
      <c r="D352" s="77">
        <f t="shared" si="19"/>
        <v>0</v>
      </c>
      <c r="E352" s="77">
        <f t="shared" si="20"/>
        <v>0</v>
      </c>
      <c r="F352" s="81">
        <f>SUMIF('1月'!$C$4:$C$10000,$B352,'1月'!$J$4:$J$10000)</f>
        <v>0</v>
      </c>
      <c r="G352" s="79">
        <f>SUMPRODUCT((借支明细表!$F$3:$F$10000=$B352)*(借支明细表!$D$3:$D$10000=F$2)*借支明细表!$H$3:$H$10000)</f>
        <v>0</v>
      </c>
      <c r="H352" s="80">
        <f>SUMIF('1月'!$C$4:$C$10000,$B352,'1月'!$L$4:$L$10000)</f>
        <v>0</v>
      </c>
      <c r="I352" s="81">
        <f>SUMIF('2月'!$C$4:$C$10000,$B352,'2月'!$J$4:$J$10000)</f>
        <v>0</v>
      </c>
      <c r="J352" s="79">
        <f>SUMPRODUCT((借支明细表!$F$3:$F$10000=$B352)*(借支明细表!$D$3:$D$10000=I$2)*借支明细表!$H$3:$H$10000)</f>
        <v>0</v>
      </c>
      <c r="K352" s="80">
        <f>SUMIF('2月'!$C$4:$C$10000,$B352,'2月'!$L$4:$L$10000)</f>
        <v>0</v>
      </c>
      <c r="L352" s="81">
        <f>SUMIF('3月'!$C$4:$C$10000,$B352,'3月'!$J$4:$J$10000)</f>
        <v>0</v>
      </c>
      <c r="M352" s="79">
        <f>SUMPRODUCT((借支明细表!$F$3:$F$10000=$B352)*(借支明细表!$D$3:$D$10000=L$2)*借支明细表!$H$3:$H$10000)</f>
        <v>0</v>
      </c>
      <c r="N352" s="80">
        <f>SUMIF('3月'!$C$4:$C$10000,$B352,'3月'!$L$4:$L$10000)</f>
        <v>0</v>
      </c>
      <c r="O352" s="81">
        <f>SUMIF('4月'!$C$4:$C$10000,$B352,'4月'!$J$4:$J$10000)</f>
        <v>0</v>
      </c>
      <c r="P352" s="79">
        <f>SUMPRODUCT((借支明细表!$F$3:$F$10000=$B352)*(借支明细表!$D$3:$D$10000=O$2)*借支明细表!$H$3:$H$10000)</f>
        <v>0</v>
      </c>
      <c r="Q352" s="80">
        <f>SUMIF('4月'!$C$4:$C$10000,$B352,'4月'!$L$4:$L$10000)</f>
        <v>0</v>
      </c>
      <c r="R352" s="81">
        <f>SUMIF('5月'!$C$4:$C$10000,$B352,'5月'!$J$4:$J$10000)</f>
        <v>0</v>
      </c>
      <c r="S352" s="79">
        <f>SUMPRODUCT((借支明细表!$F$3:$F$10000=$B352)*(借支明细表!$D$3:$D$10000=R$2)*借支明细表!$H$3:$H$10000)</f>
        <v>0</v>
      </c>
      <c r="T352" s="80">
        <f>SUMIF('5月'!$C$4:$C$10000,$B352,'5月'!$L$4:$L$10000)</f>
        <v>0</v>
      </c>
      <c r="U352" s="81">
        <f>SUMIF('6月'!$C$4:$C$10000,$B352,'6月'!$J$4:$J$10000)</f>
        <v>0</v>
      </c>
      <c r="V352" s="79">
        <f>SUMPRODUCT((借支明细表!$F$3:$F$10000=$B352)*(借支明细表!$D$3:$D$10000=U$2)*借支明细表!$H$3:$H$10000)</f>
        <v>0</v>
      </c>
      <c r="W352" s="80">
        <f>SUMIF('6月'!$C$4:$C$10000,$B352,'6月'!$L$4:$L$10000)</f>
        <v>0</v>
      </c>
      <c r="X352" s="81">
        <f>SUMIF('7月'!$C$4:$C$10000,$B352,'7月'!$J$4:$J$10000)</f>
        <v>0</v>
      </c>
      <c r="Y352" s="79">
        <f>SUMPRODUCT((借支明细表!$F$3:$F$10000=$B352)*(借支明细表!$D$3:$D$10000=X$2)*借支明细表!$H$3:$H$10000)</f>
        <v>0</v>
      </c>
      <c r="Z352" s="80">
        <f>SUMIF('7月'!$C$4:$C$10000,$B352,'7月'!$L$4:$L$10000)</f>
        <v>0</v>
      </c>
      <c r="AA352" s="81">
        <f>SUMIF('8月'!$C$4:$C$10000,$B352,'8月'!$J$4:$J$10000)</f>
        <v>0</v>
      </c>
      <c r="AB352" s="79">
        <f>SUMPRODUCT((借支明细表!$F$3:$F$10000=$B352)*(借支明细表!$D$3:$D$10000=AA$2)*借支明细表!$H$3:$H$10000)</f>
        <v>0</v>
      </c>
      <c r="AC352" s="80">
        <f>SUMIF('8月'!$C$4:$C$10000,$B352,'8月'!$L$4:$L$10000)</f>
        <v>0</v>
      </c>
      <c r="AD352" s="81">
        <f>SUMIF('9月'!$C$4:$C$10000,$B352,'9月'!$J$4:$J$10000)</f>
        <v>0</v>
      </c>
      <c r="AE352" s="79">
        <f>SUMPRODUCT((借支明细表!$F$3:$F$10000=$B352)*(借支明细表!$D$3:$D$10000=AD$2)*借支明细表!$H$3:$H$10000)</f>
        <v>0</v>
      </c>
      <c r="AF352" s="80">
        <f>SUMIF('9月'!$C$4:$C$10000,$B352,'9月'!$L$4:$L$10000)</f>
        <v>0</v>
      </c>
      <c r="AG352" s="81">
        <f>SUMIF('10月'!$C$4:$C$10000,$B352,'10月'!$J$4:$J$10000)</f>
        <v>0</v>
      </c>
      <c r="AH352" s="79">
        <f>SUMPRODUCT((借支明细表!$F$3:$F$10000=$B352)*(借支明细表!$D$3:$D$10000=AG$2)*借支明细表!$H$3:$H$10000)</f>
        <v>0</v>
      </c>
      <c r="AI352" s="80">
        <f>SUMIF('10月'!$C$4:$C$10000,$B352,'10月'!$L$4:$L$10000)</f>
        <v>0</v>
      </c>
      <c r="AJ352" s="81">
        <f>SUMIF('11月'!$C$4:$C$10000,$B352,'11月'!$J$4:$J$10000)</f>
        <v>0</v>
      </c>
      <c r="AK352" s="79">
        <f>SUMPRODUCT((借支明细表!$F$3:$F$10000=$B352)*(借支明细表!$D$3:$D$10000=AJ$2)*借支明细表!$H$3:$H$10000)</f>
        <v>0</v>
      </c>
      <c r="AL352" s="80">
        <f>SUMIF('11月'!$C$4:$C$10000,$B352,'11月'!$L$4:$L$10000)</f>
        <v>0</v>
      </c>
      <c r="AM352" s="81">
        <f>SUMIF('12月'!$C$4:$C$10000,$B352,'12月'!$J$4:$J$10000)</f>
        <v>0</v>
      </c>
      <c r="AN352" s="79">
        <f>SUMPRODUCT((借支明细表!$F$3:$F$10000=$B352)*(借支明细表!$D$3:$D$10000=AM$2)*借支明细表!$H$3:$H$10000)</f>
        <v>0</v>
      </c>
      <c r="AO352" s="80">
        <f>SUMIF('12月'!$C$4:$C$10000,$B352,'12月'!$L$4:$L$10000)</f>
        <v>0</v>
      </c>
    </row>
    <row r="353" customHeight="1" spans="1:41">
      <c r="A353" s="37"/>
      <c r="B353" s="76" t="str">
        <f>IF(员工信息表!B352="","",员工信息表!B352)</f>
        <v/>
      </c>
      <c r="C353" s="77">
        <f t="shared" si="18"/>
        <v>0</v>
      </c>
      <c r="D353" s="77">
        <f t="shared" si="19"/>
        <v>0</v>
      </c>
      <c r="E353" s="77">
        <f t="shared" si="20"/>
        <v>0</v>
      </c>
      <c r="F353" s="81">
        <f>SUMIF('1月'!$C$4:$C$10000,$B353,'1月'!$J$4:$J$10000)</f>
        <v>0</v>
      </c>
      <c r="G353" s="79">
        <f>SUMPRODUCT((借支明细表!$F$3:$F$10000=$B353)*(借支明细表!$D$3:$D$10000=F$2)*借支明细表!$H$3:$H$10000)</f>
        <v>0</v>
      </c>
      <c r="H353" s="80">
        <f>SUMIF('1月'!$C$4:$C$10000,$B353,'1月'!$L$4:$L$10000)</f>
        <v>0</v>
      </c>
      <c r="I353" s="81">
        <f>SUMIF('2月'!$C$4:$C$10000,$B353,'2月'!$J$4:$J$10000)</f>
        <v>0</v>
      </c>
      <c r="J353" s="79">
        <f>SUMPRODUCT((借支明细表!$F$3:$F$10000=$B353)*(借支明细表!$D$3:$D$10000=I$2)*借支明细表!$H$3:$H$10000)</f>
        <v>0</v>
      </c>
      <c r="K353" s="80">
        <f>SUMIF('2月'!$C$4:$C$10000,$B353,'2月'!$L$4:$L$10000)</f>
        <v>0</v>
      </c>
      <c r="L353" s="81">
        <f>SUMIF('3月'!$C$4:$C$10000,$B353,'3月'!$J$4:$J$10000)</f>
        <v>0</v>
      </c>
      <c r="M353" s="79">
        <f>SUMPRODUCT((借支明细表!$F$3:$F$10000=$B353)*(借支明细表!$D$3:$D$10000=L$2)*借支明细表!$H$3:$H$10000)</f>
        <v>0</v>
      </c>
      <c r="N353" s="80">
        <f>SUMIF('3月'!$C$4:$C$10000,$B353,'3月'!$L$4:$L$10000)</f>
        <v>0</v>
      </c>
      <c r="O353" s="81">
        <f>SUMIF('4月'!$C$4:$C$10000,$B353,'4月'!$J$4:$J$10000)</f>
        <v>0</v>
      </c>
      <c r="P353" s="79">
        <f>SUMPRODUCT((借支明细表!$F$3:$F$10000=$B353)*(借支明细表!$D$3:$D$10000=O$2)*借支明细表!$H$3:$H$10000)</f>
        <v>0</v>
      </c>
      <c r="Q353" s="80">
        <f>SUMIF('4月'!$C$4:$C$10000,$B353,'4月'!$L$4:$L$10000)</f>
        <v>0</v>
      </c>
      <c r="R353" s="81">
        <f>SUMIF('5月'!$C$4:$C$10000,$B353,'5月'!$J$4:$J$10000)</f>
        <v>0</v>
      </c>
      <c r="S353" s="79">
        <f>SUMPRODUCT((借支明细表!$F$3:$F$10000=$B353)*(借支明细表!$D$3:$D$10000=R$2)*借支明细表!$H$3:$H$10000)</f>
        <v>0</v>
      </c>
      <c r="T353" s="80">
        <f>SUMIF('5月'!$C$4:$C$10000,$B353,'5月'!$L$4:$L$10000)</f>
        <v>0</v>
      </c>
      <c r="U353" s="81">
        <f>SUMIF('6月'!$C$4:$C$10000,$B353,'6月'!$J$4:$J$10000)</f>
        <v>0</v>
      </c>
      <c r="V353" s="79">
        <f>SUMPRODUCT((借支明细表!$F$3:$F$10000=$B353)*(借支明细表!$D$3:$D$10000=U$2)*借支明细表!$H$3:$H$10000)</f>
        <v>0</v>
      </c>
      <c r="W353" s="80">
        <f>SUMIF('6月'!$C$4:$C$10000,$B353,'6月'!$L$4:$L$10000)</f>
        <v>0</v>
      </c>
      <c r="X353" s="81">
        <f>SUMIF('7月'!$C$4:$C$10000,$B353,'7月'!$J$4:$J$10000)</f>
        <v>0</v>
      </c>
      <c r="Y353" s="79">
        <f>SUMPRODUCT((借支明细表!$F$3:$F$10000=$B353)*(借支明细表!$D$3:$D$10000=X$2)*借支明细表!$H$3:$H$10000)</f>
        <v>0</v>
      </c>
      <c r="Z353" s="80">
        <f>SUMIF('7月'!$C$4:$C$10000,$B353,'7月'!$L$4:$L$10000)</f>
        <v>0</v>
      </c>
      <c r="AA353" s="81">
        <f>SUMIF('8月'!$C$4:$C$10000,$B353,'8月'!$J$4:$J$10000)</f>
        <v>0</v>
      </c>
      <c r="AB353" s="79">
        <f>SUMPRODUCT((借支明细表!$F$3:$F$10000=$B353)*(借支明细表!$D$3:$D$10000=AA$2)*借支明细表!$H$3:$H$10000)</f>
        <v>0</v>
      </c>
      <c r="AC353" s="80">
        <f>SUMIF('8月'!$C$4:$C$10000,$B353,'8月'!$L$4:$L$10000)</f>
        <v>0</v>
      </c>
      <c r="AD353" s="81">
        <f>SUMIF('9月'!$C$4:$C$10000,$B353,'9月'!$J$4:$J$10000)</f>
        <v>0</v>
      </c>
      <c r="AE353" s="79">
        <f>SUMPRODUCT((借支明细表!$F$3:$F$10000=$B353)*(借支明细表!$D$3:$D$10000=AD$2)*借支明细表!$H$3:$H$10000)</f>
        <v>0</v>
      </c>
      <c r="AF353" s="80">
        <f>SUMIF('9月'!$C$4:$C$10000,$B353,'9月'!$L$4:$L$10000)</f>
        <v>0</v>
      </c>
      <c r="AG353" s="81">
        <f>SUMIF('10月'!$C$4:$C$10000,$B353,'10月'!$J$4:$J$10000)</f>
        <v>0</v>
      </c>
      <c r="AH353" s="79">
        <f>SUMPRODUCT((借支明细表!$F$3:$F$10000=$B353)*(借支明细表!$D$3:$D$10000=AG$2)*借支明细表!$H$3:$H$10000)</f>
        <v>0</v>
      </c>
      <c r="AI353" s="80">
        <f>SUMIF('10月'!$C$4:$C$10000,$B353,'10月'!$L$4:$L$10000)</f>
        <v>0</v>
      </c>
      <c r="AJ353" s="81">
        <f>SUMIF('11月'!$C$4:$C$10000,$B353,'11月'!$J$4:$J$10000)</f>
        <v>0</v>
      </c>
      <c r="AK353" s="79">
        <f>SUMPRODUCT((借支明细表!$F$3:$F$10000=$B353)*(借支明细表!$D$3:$D$10000=AJ$2)*借支明细表!$H$3:$H$10000)</f>
        <v>0</v>
      </c>
      <c r="AL353" s="80">
        <f>SUMIF('11月'!$C$4:$C$10000,$B353,'11月'!$L$4:$L$10000)</f>
        <v>0</v>
      </c>
      <c r="AM353" s="81">
        <f>SUMIF('12月'!$C$4:$C$10000,$B353,'12月'!$J$4:$J$10000)</f>
        <v>0</v>
      </c>
      <c r="AN353" s="79">
        <f>SUMPRODUCT((借支明细表!$F$3:$F$10000=$B353)*(借支明细表!$D$3:$D$10000=AM$2)*借支明细表!$H$3:$H$10000)</f>
        <v>0</v>
      </c>
      <c r="AO353" s="80">
        <f>SUMIF('12月'!$C$4:$C$10000,$B353,'12月'!$L$4:$L$10000)</f>
        <v>0</v>
      </c>
    </row>
    <row r="354" customHeight="1" spans="1:41">
      <c r="A354" s="37"/>
      <c r="B354" s="76" t="str">
        <f>IF(员工信息表!B353="","",员工信息表!B353)</f>
        <v/>
      </c>
      <c r="C354" s="77">
        <f t="shared" si="18"/>
        <v>0</v>
      </c>
      <c r="D354" s="77">
        <f t="shared" si="19"/>
        <v>0</v>
      </c>
      <c r="E354" s="77">
        <f t="shared" si="20"/>
        <v>0</v>
      </c>
      <c r="F354" s="81">
        <f>SUMIF('1月'!$C$4:$C$10000,$B354,'1月'!$J$4:$J$10000)</f>
        <v>0</v>
      </c>
      <c r="G354" s="79">
        <f>SUMPRODUCT((借支明细表!$F$3:$F$10000=$B354)*(借支明细表!$D$3:$D$10000=F$2)*借支明细表!$H$3:$H$10000)</f>
        <v>0</v>
      </c>
      <c r="H354" s="80">
        <f>SUMIF('1月'!$C$4:$C$10000,$B354,'1月'!$L$4:$L$10000)</f>
        <v>0</v>
      </c>
      <c r="I354" s="81">
        <f>SUMIF('2月'!$C$4:$C$10000,$B354,'2月'!$J$4:$J$10000)</f>
        <v>0</v>
      </c>
      <c r="J354" s="79">
        <f>SUMPRODUCT((借支明细表!$F$3:$F$10000=$B354)*(借支明细表!$D$3:$D$10000=I$2)*借支明细表!$H$3:$H$10000)</f>
        <v>0</v>
      </c>
      <c r="K354" s="80">
        <f>SUMIF('2月'!$C$4:$C$10000,$B354,'2月'!$L$4:$L$10000)</f>
        <v>0</v>
      </c>
      <c r="L354" s="81">
        <f>SUMIF('3月'!$C$4:$C$10000,$B354,'3月'!$J$4:$J$10000)</f>
        <v>0</v>
      </c>
      <c r="M354" s="79">
        <f>SUMPRODUCT((借支明细表!$F$3:$F$10000=$B354)*(借支明细表!$D$3:$D$10000=L$2)*借支明细表!$H$3:$H$10000)</f>
        <v>0</v>
      </c>
      <c r="N354" s="80">
        <f>SUMIF('3月'!$C$4:$C$10000,$B354,'3月'!$L$4:$L$10000)</f>
        <v>0</v>
      </c>
      <c r="O354" s="81">
        <f>SUMIF('4月'!$C$4:$C$10000,$B354,'4月'!$J$4:$J$10000)</f>
        <v>0</v>
      </c>
      <c r="P354" s="79">
        <f>SUMPRODUCT((借支明细表!$F$3:$F$10000=$B354)*(借支明细表!$D$3:$D$10000=O$2)*借支明细表!$H$3:$H$10000)</f>
        <v>0</v>
      </c>
      <c r="Q354" s="80">
        <f>SUMIF('4月'!$C$4:$C$10000,$B354,'4月'!$L$4:$L$10000)</f>
        <v>0</v>
      </c>
      <c r="R354" s="81">
        <f>SUMIF('5月'!$C$4:$C$10000,$B354,'5月'!$J$4:$J$10000)</f>
        <v>0</v>
      </c>
      <c r="S354" s="79">
        <f>SUMPRODUCT((借支明细表!$F$3:$F$10000=$B354)*(借支明细表!$D$3:$D$10000=R$2)*借支明细表!$H$3:$H$10000)</f>
        <v>0</v>
      </c>
      <c r="T354" s="80">
        <f>SUMIF('5月'!$C$4:$C$10000,$B354,'5月'!$L$4:$L$10000)</f>
        <v>0</v>
      </c>
      <c r="U354" s="81">
        <f>SUMIF('6月'!$C$4:$C$10000,$B354,'6月'!$J$4:$J$10000)</f>
        <v>0</v>
      </c>
      <c r="V354" s="79">
        <f>SUMPRODUCT((借支明细表!$F$3:$F$10000=$B354)*(借支明细表!$D$3:$D$10000=U$2)*借支明细表!$H$3:$H$10000)</f>
        <v>0</v>
      </c>
      <c r="W354" s="80">
        <f>SUMIF('6月'!$C$4:$C$10000,$B354,'6月'!$L$4:$L$10000)</f>
        <v>0</v>
      </c>
      <c r="X354" s="81">
        <f>SUMIF('7月'!$C$4:$C$10000,$B354,'7月'!$J$4:$J$10000)</f>
        <v>0</v>
      </c>
      <c r="Y354" s="79">
        <f>SUMPRODUCT((借支明细表!$F$3:$F$10000=$B354)*(借支明细表!$D$3:$D$10000=X$2)*借支明细表!$H$3:$H$10000)</f>
        <v>0</v>
      </c>
      <c r="Z354" s="80">
        <f>SUMIF('7月'!$C$4:$C$10000,$B354,'7月'!$L$4:$L$10000)</f>
        <v>0</v>
      </c>
      <c r="AA354" s="81">
        <f>SUMIF('8月'!$C$4:$C$10000,$B354,'8月'!$J$4:$J$10000)</f>
        <v>0</v>
      </c>
      <c r="AB354" s="79">
        <f>SUMPRODUCT((借支明细表!$F$3:$F$10000=$B354)*(借支明细表!$D$3:$D$10000=AA$2)*借支明细表!$H$3:$H$10000)</f>
        <v>0</v>
      </c>
      <c r="AC354" s="80">
        <f>SUMIF('8月'!$C$4:$C$10000,$B354,'8月'!$L$4:$L$10000)</f>
        <v>0</v>
      </c>
      <c r="AD354" s="81">
        <f>SUMIF('9月'!$C$4:$C$10000,$B354,'9月'!$J$4:$J$10000)</f>
        <v>0</v>
      </c>
      <c r="AE354" s="79">
        <f>SUMPRODUCT((借支明细表!$F$3:$F$10000=$B354)*(借支明细表!$D$3:$D$10000=AD$2)*借支明细表!$H$3:$H$10000)</f>
        <v>0</v>
      </c>
      <c r="AF354" s="80">
        <f>SUMIF('9月'!$C$4:$C$10000,$B354,'9月'!$L$4:$L$10000)</f>
        <v>0</v>
      </c>
      <c r="AG354" s="81">
        <f>SUMIF('10月'!$C$4:$C$10000,$B354,'10月'!$J$4:$J$10000)</f>
        <v>0</v>
      </c>
      <c r="AH354" s="79">
        <f>SUMPRODUCT((借支明细表!$F$3:$F$10000=$B354)*(借支明细表!$D$3:$D$10000=AG$2)*借支明细表!$H$3:$H$10000)</f>
        <v>0</v>
      </c>
      <c r="AI354" s="80">
        <f>SUMIF('10月'!$C$4:$C$10000,$B354,'10月'!$L$4:$L$10000)</f>
        <v>0</v>
      </c>
      <c r="AJ354" s="81">
        <f>SUMIF('11月'!$C$4:$C$10000,$B354,'11月'!$J$4:$J$10000)</f>
        <v>0</v>
      </c>
      <c r="AK354" s="79">
        <f>SUMPRODUCT((借支明细表!$F$3:$F$10000=$B354)*(借支明细表!$D$3:$D$10000=AJ$2)*借支明细表!$H$3:$H$10000)</f>
        <v>0</v>
      </c>
      <c r="AL354" s="80">
        <f>SUMIF('11月'!$C$4:$C$10000,$B354,'11月'!$L$4:$L$10000)</f>
        <v>0</v>
      </c>
      <c r="AM354" s="81">
        <f>SUMIF('12月'!$C$4:$C$10000,$B354,'12月'!$J$4:$J$10000)</f>
        <v>0</v>
      </c>
      <c r="AN354" s="79">
        <f>SUMPRODUCT((借支明细表!$F$3:$F$10000=$B354)*(借支明细表!$D$3:$D$10000=AM$2)*借支明细表!$H$3:$H$10000)</f>
        <v>0</v>
      </c>
      <c r="AO354" s="80">
        <f>SUMIF('12月'!$C$4:$C$10000,$B354,'12月'!$L$4:$L$10000)</f>
        <v>0</v>
      </c>
    </row>
    <row r="355" customHeight="1" spans="1:41">
      <c r="A355" s="37"/>
      <c r="B355" s="76" t="str">
        <f>IF(员工信息表!B354="","",员工信息表!B354)</f>
        <v/>
      </c>
      <c r="C355" s="77">
        <f t="shared" si="18"/>
        <v>0</v>
      </c>
      <c r="D355" s="77">
        <f t="shared" si="19"/>
        <v>0</v>
      </c>
      <c r="E355" s="77">
        <f t="shared" si="20"/>
        <v>0</v>
      </c>
      <c r="F355" s="81">
        <f>SUMIF('1月'!$C$4:$C$10000,$B355,'1月'!$J$4:$J$10000)</f>
        <v>0</v>
      </c>
      <c r="G355" s="79">
        <f>SUMPRODUCT((借支明细表!$F$3:$F$10000=$B355)*(借支明细表!$D$3:$D$10000=F$2)*借支明细表!$H$3:$H$10000)</f>
        <v>0</v>
      </c>
      <c r="H355" s="80">
        <f>SUMIF('1月'!$C$4:$C$10000,$B355,'1月'!$L$4:$L$10000)</f>
        <v>0</v>
      </c>
      <c r="I355" s="81">
        <f>SUMIF('2月'!$C$4:$C$10000,$B355,'2月'!$J$4:$J$10000)</f>
        <v>0</v>
      </c>
      <c r="J355" s="79">
        <f>SUMPRODUCT((借支明细表!$F$3:$F$10000=$B355)*(借支明细表!$D$3:$D$10000=I$2)*借支明细表!$H$3:$H$10000)</f>
        <v>0</v>
      </c>
      <c r="K355" s="80">
        <f>SUMIF('2月'!$C$4:$C$10000,$B355,'2月'!$L$4:$L$10000)</f>
        <v>0</v>
      </c>
      <c r="L355" s="81">
        <f>SUMIF('3月'!$C$4:$C$10000,$B355,'3月'!$J$4:$J$10000)</f>
        <v>0</v>
      </c>
      <c r="M355" s="79">
        <f>SUMPRODUCT((借支明细表!$F$3:$F$10000=$B355)*(借支明细表!$D$3:$D$10000=L$2)*借支明细表!$H$3:$H$10000)</f>
        <v>0</v>
      </c>
      <c r="N355" s="80">
        <f>SUMIF('3月'!$C$4:$C$10000,$B355,'3月'!$L$4:$L$10000)</f>
        <v>0</v>
      </c>
      <c r="O355" s="81">
        <f>SUMIF('4月'!$C$4:$C$10000,$B355,'4月'!$J$4:$J$10000)</f>
        <v>0</v>
      </c>
      <c r="P355" s="79">
        <f>SUMPRODUCT((借支明细表!$F$3:$F$10000=$B355)*(借支明细表!$D$3:$D$10000=O$2)*借支明细表!$H$3:$H$10000)</f>
        <v>0</v>
      </c>
      <c r="Q355" s="80">
        <f>SUMIF('4月'!$C$4:$C$10000,$B355,'4月'!$L$4:$L$10000)</f>
        <v>0</v>
      </c>
      <c r="R355" s="81">
        <f>SUMIF('5月'!$C$4:$C$10000,$B355,'5月'!$J$4:$J$10000)</f>
        <v>0</v>
      </c>
      <c r="S355" s="79">
        <f>SUMPRODUCT((借支明细表!$F$3:$F$10000=$B355)*(借支明细表!$D$3:$D$10000=R$2)*借支明细表!$H$3:$H$10000)</f>
        <v>0</v>
      </c>
      <c r="T355" s="80">
        <f>SUMIF('5月'!$C$4:$C$10000,$B355,'5月'!$L$4:$L$10000)</f>
        <v>0</v>
      </c>
      <c r="U355" s="81">
        <f>SUMIF('6月'!$C$4:$C$10000,$B355,'6月'!$J$4:$J$10000)</f>
        <v>0</v>
      </c>
      <c r="V355" s="79">
        <f>SUMPRODUCT((借支明细表!$F$3:$F$10000=$B355)*(借支明细表!$D$3:$D$10000=U$2)*借支明细表!$H$3:$H$10000)</f>
        <v>0</v>
      </c>
      <c r="W355" s="80">
        <f>SUMIF('6月'!$C$4:$C$10000,$B355,'6月'!$L$4:$L$10000)</f>
        <v>0</v>
      </c>
      <c r="X355" s="81">
        <f>SUMIF('7月'!$C$4:$C$10000,$B355,'7月'!$J$4:$J$10000)</f>
        <v>0</v>
      </c>
      <c r="Y355" s="79">
        <f>SUMPRODUCT((借支明细表!$F$3:$F$10000=$B355)*(借支明细表!$D$3:$D$10000=X$2)*借支明细表!$H$3:$H$10000)</f>
        <v>0</v>
      </c>
      <c r="Z355" s="80">
        <f>SUMIF('7月'!$C$4:$C$10000,$B355,'7月'!$L$4:$L$10000)</f>
        <v>0</v>
      </c>
      <c r="AA355" s="81">
        <f>SUMIF('8月'!$C$4:$C$10000,$B355,'8月'!$J$4:$J$10000)</f>
        <v>0</v>
      </c>
      <c r="AB355" s="79">
        <f>SUMPRODUCT((借支明细表!$F$3:$F$10000=$B355)*(借支明细表!$D$3:$D$10000=AA$2)*借支明细表!$H$3:$H$10000)</f>
        <v>0</v>
      </c>
      <c r="AC355" s="80">
        <f>SUMIF('8月'!$C$4:$C$10000,$B355,'8月'!$L$4:$L$10000)</f>
        <v>0</v>
      </c>
      <c r="AD355" s="81">
        <f>SUMIF('9月'!$C$4:$C$10000,$B355,'9月'!$J$4:$J$10000)</f>
        <v>0</v>
      </c>
      <c r="AE355" s="79">
        <f>SUMPRODUCT((借支明细表!$F$3:$F$10000=$B355)*(借支明细表!$D$3:$D$10000=AD$2)*借支明细表!$H$3:$H$10000)</f>
        <v>0</v>
      </c>
      <c r="AF355" s="80">
        <f>SUMIF('9月'!$C$4:$C$10000,$B355,'9月'!$L$4:$L$10000)</f>
        <v>0</v>
      </c>
      <c r="AG355" s="81">
        <f>SUMIF('10月'!$C$4:$C$10000,$B355,'10月'!$J$4:$J$10000)</f>
        <v>0</v>
      </c>
      <c r="AH355" s="79">
        <f>SUMPRODUCT((借支明细表!$F$3:$F$10000=$B355)*(借支明细表!$D$3:$D$10000=AG$2)*借支明细表!$H$3:$H$10000)</f>
        <v>0</v>
      </c>
      <c r="AI355" s="80">
        <f>SUMIF('10月'!$C$4:$C$10000,$B355,'10月'!$L$4:$L$10000)</f>
        <v>0</v>
      </c>
      <c r="AJ355" s="81">
        <f>SUMIF('11月'!$C$4:$C$10000,$B355,'11月'!$J$4:$J$10000)</f>
        <v>0</v>
      </c>
      <c r="AK355" s="79">
        <f>SUMPRODUCT((借支明细表!$F$3:$F$10000=$B355)*(借支明细表!$D$3:$D$10000=AJ$2)*借支明细表!$H$3:$H$10000)</f>
        <v>0</v>
      </c>
      <c r="AL355" s="80">
        <f>SUMIF('11月'!$C$4:$C$10000,$B355,'11月'!$L$4:$L$10000)</f>
        <v>0</v>
      </c>
      <c r="AM355" s="81">
        <f>SUMIF('12月'!$C$4:$C$10000,$B355,'12月'!$J$4:$J$10000)</f>
        <v>0</v>
      </c>
      <c r="AN355" s="79">
        <f>SUMPRODUCT((借支明细表!$F$3:$F$10000=$B355)*(借支明细表!$D$3:$D$10000=AM$2)*借支明细表!$H$3:$H$10000)</f>
        <v>0</v>
      </c>
      <c r="AO355" s="80">
        <f>SUMIF('12月'!$C$4:$C$10000,$B355,'12月'!$L$4:$L$10000)</f>
        <v>0</v>
      </c>
    </row>
    <row r="356" customHeight="1" spans="1:41">
      <c r="A356" s="37"/>
      <c r="B356" s="76" t="str">
        <f>IF(员工信息表!B355="","",员工信息表!B355)</f>
        <v/>
      </c>
      <c r="C356" s="77">
        <f t="shared" si="18"/>
        <v>0</v>
      </c>
      <c r="D356" s="77">
        <f t="shared" si="19"/>
        <v>0</v>
      </c>
      <c r="E356" s="77">
        <f t="shared" si="20"/>
        <v>0</v>
      </c>
      <c r="F356" s="81">
        <f>SUMIF('1月'!$C$4:$C$10000,$B356,'1月'!$J$4:$J$10000)</f>
        <v>0</v>
      </c>
      <c r="G356" s="79">
        <f>SUMPRODUCT((借支明细表!$F$3:$F$10000=$B356)*(借支明细表!$D$3:$D$10000=F$2)*借支明细表!$H$3:$H$10000)</f>
        <v>0</v>
      </c>
      <c r="H356" s="80">
        <f>SUMIF('1月'!$C$4:$C$10000,$B356,'1月'!$L$4:$L$10000)</f>
        <v>0</v>
      </c>
      <c r="I356" s="81">
        <f>SUMIF('2月'!$C$4:$C$10000,$B356,'2月'!$J$4:$J$10000)</f>
        <v>0</v>
      </c>
      <c r="J356" s="79">
        <f>SUMPRODUCT((借支明细表!$F$3:$F$10000=$B356)*(借支明细表!$D$3:$D$10000=I$2)*借支明细表!$H$3:$H$10000)</f>
        <v>0</v>
      </c>
      <c r="K356" s="80">
        <f>SUMIF('2月'!$C$4:$C$10000,$B356,'2月'!$L$4:$L$10000)</f>
        <v>0</v>
      </c>
      <c r="L356" s="81">
        <f>SUMIF('3月'!$C$4:$C$10000,$B356,'3月'!$J$4:$J$10000)</f>
        <v>0</v>
      </c>
      <c r="M356" s="79">
        <f>SUMPRODUCT((借支明细表!$F$3:$F$10000=$B356)*(借支明细表!$D$3:$D$10000=L$2)*借支明细表!$H$3:$H$10000)</f>
        <v>0</v>
      </c>
      <c r="N356" s="80">
        <f>SUMIF('3月'!$C$4:$C$10000,$B356,'3月'!$L$4:$L$10000)</f>
        <v>0</v>
      </c>
      <c r="O356" s="81">
        <f>SUMIF('4月'!$C$4:$C$10000,$B356,'4月'!$J$4:$J$10000)</f>
        <v>0</v>
      </c>
      <c r="P356" s="79">
        <f>SUMPRODUCT((借支明细表!$F$3:$F$10000=$B356)*(借支明细表!$D$3:$D$10000=O$2)*借支明细表!$H$3:$H$10000)</f>
        <v>0</v>
      </c>
      <c r="Q356" s="80">
        <f>SUMIF('4月'!$C$4:$C$10000,$B356,'4月'!$L$4:$L$10000)</f>
        <v>0</v>
      </c>
      <c r="R356" s="81">
        <f>SUMIF('5月'!$C$4:$C$10000,$B356,'5月'!$J$4:$J$10000)</f>
        <v>0</v>
      </c>
      <c r="S356" s="79">
        <f>SUMPRODUCT((借支明细表!$F$3:$F$10000=$B356)*(借支明细表!$D$3:$D$10000=R$2)*借支明细表!$H$3:$H$10000)</f>
        <v>0</v>
      </c>
      <c r="T356" s="80">
        <f>SUMIF('5月'!$C$4:$C$10000,$B356,'5月'!$L$4:$L$10000)</f>
        <v>0</v>
      </c>
      <c r="U356" s="81">
        <f>SUMIF('6月'!$C$4:$C$10000,$B356,'6月'!$J$4:$J$10000)</f>
        <v>0</v>
      </c>
      <c r="V356" s="79">
        <f>SUMPRODUCT((借支明细表!$F$3:$F$10000=$B356)*(借支明细表!$D$3:$D$10000=U$2)*借支明细表!$H$3:$H$10000)</f>
        <v>0</v>
      </c>
      <c r="W356" s="80">
        <f>SUMIF('6月'!$C$4:$C$10000,$B356,'6月'!$L$4:$L$10000)</f>
        <v>0</v>
      </c>
      <c r="X356" s="81">
        <f>SUMIF('7月'!$C$4:$C$10000,$B356,'7月'!$J$4:$J$10000)</f>
        <v>0</v>
      </c>
      <c r="Y356" s="79">
        <f>SUMPRODUCT((借支明细表!$F$3:$F$10000=$B356)*(借支明细表!$D$3:$D$10000=X$2)*借支明细表!$H$3:$H$10000)</f>
        <v>0</v>
      </c>
      <c r="Z356" s="80">
        <f>SUMIF('7月'!$C$4:$C$10000,$B356,'7月'!$L$4:$L$10000)</f>
        <v>0</v>
      </c>
      <c r="AA356" s="81">
        <f>SUMIF('8月'!$C$4:$C$10000,$B356,'8月'!$J$4:$J$10000)</f>
        <v>0</v>
      </c>
      <c r="AB356" s="79">
        <f>SUMPRODUCT((借支明细表!$F$3:$F$10000=$B356)*(借支明细表!$D$3:$D$10000=AA$2)*借支明细表!$H$3:$H$10000)</f>
        <v>0</v>
      </c>
      <c r="AC356" s="80">
        <f>SUMIF('8月'!$C$4:$C$10000,$B356,'8月'!$L$4:$L$10000)</f>
        <v>0</v>
      </c>
      <c r="AD356" s="81">
        <f>SUMIF('9月'!$C$4:$C$10000,$B356,'9月'!$J$4:$J$10000)</f>
        <v>0</v>
      </c>
      <c r="AE356" s="79">
        <f>SUMPRODUCT((借支明细表!$F$3:$F$10000=$B356)*(借支明细表!$D$3:$D$10000=AD$2)*借支明细表!$H$3:$H$10000)</f>
        <v>0</v>
      </c>
      <c r="AF356" s="80">
        <f>SUMIF('9月'!$C$4:$C$10000,$B356,'9月'!$L$4:$L$10000)</f>
        <v>0</v>
      </c>
      <c r="AG356" s="81">
        <f>SUMIF('10月'!$C$4:$C$10000,$B356,'10月'!$J$4:$J$10000)</f>
        <v>0</v>
      </c>
      <c r="AH356" s="79">
        <f>SUMPRODUCT((借支明细表!$F$3:$F$10000=$B356)*(借支明细表!$D$3:$D$10000=AG$2)*借支明细表!$H$3:$H$10000)</f>
        <v>0</v>
      </c>
      <c r="AI356" s="80">
        <f>SUMIF('10月'!$C$4:$C$10000,$B356,'10月'!$L$4:$L$10000)</f>
        <v>0</v>
      </c>
      <c r="AJ356" s="81">
        <f>SUMIF('11月'!$C$4:$C$10000,$B356,'11月'!$J$4:$J$10000)</f>
        <v>0</v>
      </c>
      <c r="AK356" s="79">
        <f>SUMPRODUCT((借支明细表!$F$3:$F$10000=$B356)*(借支明细表!$D$3:$D$10000=AJ$2)*借支明细表!$H$3:$H$10000)</f>
        <v>0</v>
      </c>
      <c r="AL356" s="80">
        <f>SUMIF('11月'!$C$4:$C$10000,$B356,'11月'!$L$4:$L$10000)</f>
        <v>0</v>
      </c>
      <c r="AM356" s="81">
        <f>SUMIF('12月'!$C$4:$C$10000,$B356,'12月'!$J$4:$J$10000)</f>
        <v>0</v>
      </c>
      <c r="AN356" s="79">
        <f>SUMPRODUCT((借支明细表!$F$3:$F$10000=$B356)*(借支明细表!$D$3:$D$10000=AM$2)*借支明细表!$H$3:$H$10000)</f>
        <v>0</v>
      </c>
      <c r="AO356" s="80">
        <f>SUMIF('12月'!$C$4:$C$10000,$B356,'12月'!$L$4:$L$10000)</f>
        <v>0</v>
      </c>
    </row>
    <row r="357" customHeight="1" spans="1:41">
      <c r="A357" s="37"/>
      <c r="B357" s="76" t="str">
        <f>IF(员工信息表!B356="","",员工信息表!B356)</f>
        <v/>
      </c>
      <c r="C357" s="77">
        <f t="shared" si="18"/>
        <v>0</v>
      </c>
      <c r="D357" s="77">
        <f t="shared" si="19"/>
        <v>0</v>
      </c>
      <c r="E357" s="77">
        <f t="shared" si="20"/>
        <v>0</v>
      </c>
      <c r="F357" s="81">
        <f>SUMIF('1月'!$C$4:$C$10000,$B357,'1月'!$J$4:$J$10000)</f>
        <v>0</v>
      </c>
      <c r="G357" s="79">
        <f>SUMPRODUCT((借支明细表!$F$3:$F$10000=$B357)*(借支明细表!$D$3:$D$10000=F$2)*借支明细表!$H$3:$H$10000)</f>
        <v>0</v>
      </c>
      <c r="H357" s="80">
        <f>SUMIF('1月'!$C$4:$C$10000,$B357,'1月'!$L$4:$L$10000)</f>
        <v>0</v>
      </c>
      <c r="I357" s="81">
        <f>SUMIF('2月'!$C$4:$C$10000,$B357,'2月'!$J$4:$J$10000)</f>
        <v>0</v>
      </c>
      <c r="J357" s="79">
        <f>SUMPRODUCT((借支明细表!$F$3:$F$10000=$B357)*(借支明细表!$D$3:$D$10000=I$2)*借支明细表!$H$3:$H$10000)</f>
        <v>0</v>
      </c>
      <c r="K357" s="80">
        <f>SUMIF('2月'!$C$4:$C$10000,$B357,'2月'!$L$4:$L$10000)</f>
        <v>0</v>
      </c>
      <c r="L357" s="81">
        <f>SUMIF('3月'!$C$4:$C$10000,$B357,'3月'!$J$4:$J$10000)</f>
        <v>0</v>
      </c>
      <c r="M357" s="79">
        <f>SUMPRODUCT((借支明细表!$F$3:$F$10000=$B357)*(借支明细表!$D$3:$D$10000=L$2)*借支明细表!$H$3:$H$10000)</f>
        <v>0</v>
      </c>
      <c r="N357" s="80">
        <f>SUMIF('3月'!$C$4:$C$10000,$B357,'3月'!$L$4:$L$10000)</f>
        <v>0</v>
      </c>
      <c r="O357" s="81">
        <f>SUMIF('4月'!$C$4:$C$10000,$B357,'4月'!$J$4:$J$10000)</f>
        <v>0</v>
      </c>
      <c r="P357" s="79">
        <f>SUMPRODUCT((借支明细表!$F$3:$F$10000=$B357)*(借支明细表!$D$3:$D$10000=O$2)*借支明细表!$H$3:$H$10000)</f>
        <v>0</v>
      </c>
      <c r="Q357" s="80">
        <f>SUMIF('4月'!$C$4:$C$10000,$B357,'4月'!$L$4:$L$10000)</f>
        <v>0</v>
      </c>
      <c r="R357" s="81">
        <f>SUMIF('5月'!$C$4:$C$10000,$B357,'5月'!$J$4:$J$10000)</f>
        <v>0</v>
      </c>
      <c r="S357" s="79">
        <f>SUMPRODUCT((借支明细表!$F$3:$F$10000=$B357)*(借支明细表!$D$3:$D$10000=R$2)*借支明细表!$H$3:$H$10000)</f>
        <v>0</v>
      </c>
      <c r="T357" s="80">
        <f>SUMIF('5月'!$C$4:$C$10000,$B357,'5月'!$L$4:$L$10000)</f>
        <v>0</v>
      </c>
      <c r="U357" s="81">
        <f>SUMIF('6月'!$C$4:$C$10000,$B357,'6月'!$J$4:$J$10000)</f>
        <v>0</v>
      </c>
      <c r="V357" s="79">
        <f>SUMPRODUCT((借支明细表!$F$3:$F$10000=$B357)*(借支明细表!$D$3:$D$10000=U$2)*借支明细表!$H$3:$H$10000)</f>
        <v>0</v>
      </c>
      <c r="W357" s="80">
        <f>SUMIF('6月'!$C$4:$C$10000,$B357,'6月'!$L$4:$L$10000)</f>
        <v>0</v>
      </c>
      <c r="X357" s="81">
        <f>SUMIF('7月'!$C$4:$C$10000,$B357,'7月'!$J$4:$J$10000)</f>
        <v>0</v>
      </c>
      <c r="Y357" s="79">
        <f>SUMPRODUCT((借支明细表!$F$3:$F$10000=$B357)*(借支明细表!$D$3:$D$10000=X$2)*借支明细表!$H$3:$H$10000)</f>
        <v>0</v>
      </c>
      <c r="Z357" s="80">
        <f>SUMIF('7月'!$C$4:$C$10000,$B357,'7月'!$L$4:$L$10000)</f>
        <v>0</v>
      </c>
      <c r="AA357" s="81">
        <f>SUMIF('8月'!$C$4:$C$10000,$B357,'8月'!$J$4:$J$10000)</f>
        <v>0</v>
      </c>
      <c r="AB357" s="79">
        <f>SUMPRODUCT((借支明细表!$F$3:$F$10000=$B357)*(借支明细表!$D$3:$D$10000=AA$2)*借支明细表!$H$3:$H$10000)</f>
        <v>0</v>
      </c>
      <c r="AC357" s="80">
        <f>SUMIF('8月'!$C$4:$C$10000,$B357,'8月'!$L$4:$L$10000)</f>
        <v>0</v>
      </c>
      <c r="AD357" s="81">
        <f>SUMIF('9月'!$C$4:$C$10000,$B357,'9月'!$J$4:$J$10000)</f>
        <v>0</v>
      </c>
      <c r="AE357" s="79">
        <f>SUMPRODUCT((借支明细表!$F$3:$F$10000=$B357)*(借支明细表!$D$3:$D$10000=AD$2)*借支明细表!$H$3:$H$10000)</f>
        <v>0</v>
      </c>
      <c r="AF357" s="80">
        <f>SUMIF('9月'!$C$4:$C$10000,$B357,'9月'!$L$4:$L$10000)</f>
        <v>0</v>
      </c>
      <c r="AG357" s="81">
        <f>SUMIF('10月'!$C$4:$C$10000,$B357,'10月'!$J$4:$J$10000)</f>
        <v>0</v>
      </c>
      <c r="AH357" s="79">
        <f>SUMPRODUCT((借支明细表!$F$3:$F$10000=$B357)*(借支明细表!$D$3:$D$10000=AG$2)*借支明细表!$H$3:$H$10000)</f>
        <v>0</v>
      </c>
      <c r="AI357" s="80">
        <f>SUMIF('10月'!$C$4:$C$10000,$B357,'10月'!$L$4:$L$10000)</f>
        <v>0</v>
      </c>
      <c r="AJ357" s="81">
        <f>SUMIF('11月'!$C$4:$C$10000,$B357,'11月'!$J$4:$J$10000)</f>
        <v>0</v>
      </c>
      <c r="AK357" s="79">
        <f>SUMPRODUCT((借支明细表!$F$3:$F$10000=$B357)*(借支明细表!$D$3:$D$10000=AJ$2)*借支明细表!$H$3:$H$10000)</f>
        <v>0</v>
      </c>
      <c r="AL357" s="80">
        <f>SUMIF('11月'!$C$4:$C$10000,$B357,'11月'!$L$4:$L$10000)</f>
        <v>0</v>
      </c>
      <c r="AM357" s="81">
        <f>SUMIF('12月'!$C$4:$C$10000,$B357,'12月'!$J$4:$J$10000)</f>
        <v>0</v>
      </c>
      <c r="AN357" s="79">
        <f>SUMPRODUCT((借支明细表!$F$3:$F$10000=$B357)*(借支明细表!$D$3:$D$10000=AM$2)*借支明细表!$H$3:$H$10000)</f>
        <v>0</v>
      </c>
      <c r="AO357" s="80">
        <f>SUMIF('12月'!$C$4:$C$10000,$B357,'12月'!$L$4:$L$10000)</f>
        <v>0</v>
      </c>
    </row>
    <row r="358" customHeight="1" spans="1:41">
      <c r="A358" s="37"/>
      <c r="B358" s="76" t="str">
        <f>IF(员工信息表!B357="","",员工信息表!B357)</f>
        <v/>
      </c>
      <c r="C358" s="77">
        <f t="shared" si="18"/>
        <v>0</v>
      </c>
      <c r="D358" s="77">
        <f t="shared" si="19"/>
        <v>0</v>
      </c>
      <c r="E358" s="77">
        <f t="shared" si="20"/>
        <v>0</v>
      </c>
      <c r="F358" s="81">
        <f>SUMIF('1月'!$C$4:$C$10000,$B358,'1月'!$J$4:$J$10000)</f>
        <v>0</v>
      </c>
      <c r="G358" s="79">
        <f>SUMPRODUCT((借支明细表!$F$3:$F$10000=$B358)*(借支明细表!$D$3:$D$10000=F$2)*借支明细表!$H$3:$H$10000)</f>
        <v>0</v>
      </c>
      <c r="H358" s="80">
        <f>SUMIF('1月'!$C$4:$C$10000,$B358,'1月'!$L$4:$L$10000)</f>
        <v>0</v>
      </c>
      <c r="I358" s="81">
        <f>SUMIF('2月'!$C$4:$C$10000,$B358,'2月'!$J$4:$J$10000)</f>
        <v>0</v>
      </c>
      <c r="J358" s="79">
        <f>SUMPRODUCT((借支明细表!$F$3:$F$10000=$B358)*(借支明细表!$D$3:$D$10000=I$2)*借支明细表!$H$3:$H$10000)</f>
        <v>0</v>
      </c>
      <c r="K358" s="80">
        <f>SUMIF('2月'!$C$4:$C$10000,$B358,'2月'!$L$4:$L$10000)</f>
        <v>0</v>
      </c>
      <c r="L358" s="81">
        <f>SUMIF('3月'!$C$4:$C$10000,$B358,'3月'!$J$4:$J$10000)</f>
        <v>0</v>
      </c>
      <c r="M358" s="79">
        <f>SUMPRODUCT((借支明细表!$F$3:$F$10000=$B358)*(借支明细表!$D$3:$D$10000=L$2)*借支明细表!$H$3:$H$10000)</f>
        <v>0</v>
      </c>
      <c r="N358" s="80">
        <f>SUMIF('3月'!$C$4:$C$10000,$B358,'3月'!$L$4:$L$10000)</f>
        <v>0</v>
      </c>
      <c r="O358" s="81">
        <f>SUMIF('4月'!$C$4:$C$10000,$B358,'4月'!$J$4:$J$10000)</f>
        <v>0</v>
      </c>
      <c r="P358" s="79">
        <f>SUMPRODUCT((借支明细表!$F$3:$F$10000=$B358)*(借支明细表!$D$3:$D$10000=O$2)*借支明细表!$H$3:$H$10000)</f>
        <v>0</v>
      </c>
      <c r="Q358" s="80">
        <f>SUMIF('4月'!$C$4:$C$10000,$B358,'4月'!$L$4:$L$10000)</f>
        <v>0</v>
      </c>
      <c r="R358" s="81">
        <f>SUMIF('5月'!$C$4:$C$10000,$B358,'5月'!$J$4:$J$10000)</f>
        <v>0</v>
      </c>
      <c r="S358" s="79">
        <f>SUMPRODUCT((借支明细表!$F$3:$F$10000=$B358)*(借支明细表!$D$3:$D$10000=R$2)*借支明细表!$H$3:$H$10000)</f>
        <v>0</v>
      </c>
      <c r="T358" s="80">
        <f>SUMIF('5月'!$C$4:$C$10000,$B358,'5月'!$L$4:$L$10000)</f>
        <v>0</v>
      </c>
      <c r="U358" s="81">
        <f>SUMIF('6月'!$C$4:$C$10000,$B358,'6月'!$J$4:$J$10000)</f>
        <v>0</v>
      </c>
      <c r="V358" s="79">
        <f>SUMPRODUCT((借支明细表!$F$3:$F$10000=$B358)*(借支明细表!$D$3:$D$10000=U$2)*借支明细表!$H$3:$H$10000)</f>
        <v>0</v>
      </c>
      <c r="W358" s="80">
        <f>SUMIF('6月'!$C$4:$C$10000,$B358,'6月'!$L$4:$L$10000)</f>
        <v>0</v>
      </c>
      <c r="X358" s="81">
        <f>SUMIF('7月'!$C$4:$C$10000,$B358,'7月'!$J$4:$J$10000)</f>
        <v>0</v>
      </c>
      <c r="Y358" s="79">
        <f>SUMPRODUCT((借支明细表!$F$3:$F$10000=$B358)*(借支明细表!$D$3:$D$10000=X$2)*借支明细表!$H$3:$H$10000)</f>
        <v>0</v>
      </c>
      <c r="Z358" s="80">
        <f>SUMIF('7月'!$C$4:$C$10000,$B358,'7月'!$L$4:$L$10000)</f>
        <v>0</v>
      </c>
      <c r="AA358" s="81">
        <f>SUMIF('8月'!$C$4:$C$10000,$B358,'8月'!$J$4:$J$10000)</f>
        <v>0</v>
      </c>
      <c r="AB358" s="79">
        <f>SUMPRODUCT((借支明细表!$F$3:$F$10000=$B358)*(借支明细表!$D$3:$D$10000=AA$2)*借支明细表!$H$3:$H$10000)</f>
        <v>0</v>
      </c>
      <c r="AC358" s="80">
        <f>SUMIF('8月'!$C$4:$C$10000,$B358,'8月'!$L$4:$L$10000)</f>
        <v>0</v>
      </c>
      <c r="AD358" s="81">
        <f>SUMIF('9月'!$C$4:$C$10000,$B358,'9月'!$J$4:$J$10000)</f>
        <v>0</v>
      </c>
      <c r="AE358" s="79">
        <f>SUMPRODUCT((借支明细表!$F$3:$F$10000=$B358)*(借支明细表!$D$3:$D$10000=AD$2)*借支明细表!$H$3:$H$10000)</f>
        <v>0</v>
      </c>
      <c r="AF358" s="80">
        <f>SUMIF('9月'!$C$4:$C$10000,$B358,'9月'!$L$4:$L$10000)</f>
        <v>0</v>
      </c>
      <c r="AG358" s="81">
        <f>SUMIF('10月'!$C$4:$C$10000,$B358,'10月'!$J$4:$J$10000)</f>
        <v>0</v>
      </c>
      <c r="AH358" s="79">
        <f>SUMPRODUCT((借支明细表!$F$3:$F$10000=$B358)*(借支明细表!$D$3:$D$10000=AG$2)*借支明细表!$H$3:$H$10000)</f>
        <v>0</v>
      </c>
      <c r="AI358" s="80">
        <f>SUMIF('10月'!$C$4:$C$10000,$B358,'10月'!$L$4:$L$10000)</f>
        <v>0</v>
      </c>
      <c r="AJ358" s="81">
        <f>SUMIF('11月'!$C$4:$C$10000,$B358,'11月'!$J$4:$J$10000)</f>
        <v>0</v>
      </c>
      <c r="AK358" s="79">
        <f>SUMPRODUCT((借支明细表!$F$3:$F$10000=$B358)*(借支明细表!$D$3:$D$10000=AJ$2)*借支明细表!$H$3:$H$10000)</f>
        <v>0</v>
      </c>
      <c r="AL358" s="80">
        <f>SUMIF('11月'!$C$4:$C$10000,$B358,'11月'!$L$4:$L$10000)</f>
        <v>0</v>
      </c>
      <c r="AM358" s="81">
        <f>SUMIF('12月'!$C$4:$C$10000,$B358,'12月'!$J$4:$J$10000)</f>
        <v>0</v>
      </c>
      <c r="AN358" s="79">
        <f>SUMPRODUCT((借支明细表!$F$3:$F$10000=$B358)*(借支明细表!$D$3:$D$10000=AM$2)*借支明细表!$H$3:$H$10000)</f>
        <v>0</v>
      </c>
      <c r="AO358" s="80">
        <f>SUMIF('12月'!$C$4:$C$10000,$B358,'12月'!$L$4:$L$10000)</f>
        <v>0</v>
      </c>
    </row>
    <row r="359" customHeight="1" spans="1:41">
      <c r="A359" s="37"/>
      <c r="B359" s="76" t="str">
        <f>IF(员工信息表!B358="","",员工信息表!B358)</f>
        <v/>
      </c>
      <c r="C359" s="77">
        <f t="shared" si="18"/>
        <v>0</v>
      </c>
      <c r="D359" s="77">
        <f t="shared" si="19"/>
        <v>0</v>
      </c>
      <c r="E359" s="77">
        <f t="shared" si="20"/>
        <v>0</v>
      </c>
      <c r="F359" s="81">
        <f>SUMIF('1月'!$C$4:$C$10000,$B359,'1月'!$J$4:$J$10000)</f>
        <v>0</v>
      </c>
      <c r="G359" s="79">
        <f>SUMPRODUCT((借支明细表!$F$3:$F$10000=$B359)*(借支明细表!$D$3:$D$10000=F$2)*借支明细表!$H$3:$H$10000)</f>
        <v>0</v>
      </c>
      <c r="H359" s="80">
        <f>SUMIF('1月'!$C$4:$C$10000,$B359,'1月'!$L$4:$L$10000)</f>
        <v>0</v>
      </c>
      <c r="I359" s="81">
        <f>SUMIF('2月'!$C$4:$C$10000,$B359,'2月'!$J$4:$J$10000)</f>
        <v>0</v>
      </c>
      <c r="J359" s="79">
        <f>SUMPRODUCT((借支明细表!$F$3:$F$10000=$B359)*(借支明细表!$D$3:$D$10000=I$2)*借支明细表!$H$3:$H$10000)</f>
        <v>0</v>
      </c>
      <c r="K359" s="80">
        <f>SUMIF('2月'!$C$4:$C$10000,$B359,'2月'!$L$4:$L$10000)</f>
        <v>0</v>
      </c>
      <c r="L359" s="81">
        <f>SUMIF('3月'!$C$4:$C$10000,$B359,'3月'!$J$4:$J$10000)</f>
        <v>0</v>
      </c>
      <c r="M359" s="79">
        <f>SUMPRODUCT((借支明细表!$F$3:$F$10000=$B359)*(借支明细表!$D$3:$D$10000=L$2)*借支明细表!$H$3:$H$10000)</f>
        <v>0</v>
      </c>
      <c r="N359" s="80">
        <f>SUMIF('3月'!$C$4:$C$10000,$B359,'3月'!$L$4:$L$10000)</f>
        <v>0</v>
      </c>
      <c r="O359" s="81">
        <f>SUMIF('4月'!$C$4:$C$10000,$B359,'4月'!$J$4:$J$10000)</f>
        <v>0</v>
      </c>
      <c r="P359" s="79">
        <f>SUMPRODUCT((借支明细表!$F$3:$F$10000=$B359)*(借支明细表!$D$3:$D$10000=O$2)*借支明细表!$H$3:$H$10000)</f>
        <v>0</v>
      </c>
      <c r="Q359" s="80">
        <f>SUMIF('4月'!$C$4:$C$10000,$B359,'4月'!$L$4:$L$10000)</f>
        <v>0</v>
      </c>
      <c r="R359" s="81">
        <f>SUMIF('5月'!$C$4:$C$10000,$B359,'5月'!$J$4:$J$10000)</f>
        <v>0</v>
      </c>
      <c r="S359" s="79">
        <f>SUMPRODUCT((借支明细表!$F$3:$F$10000=$B359)*(借支明细表!$D$3:$D$10000=R$2)*借支明细表!$H$3:$H$10000)</f>
        <v>0</v>
      </c>
      <c r="T359" s="80">
        <f>SUMIF('5月'!$C$4:$C$10000,$B359,'5月'!$L$4:$L$10000)</f>
        <v>0</v>
      </c>
      <c r="U359" s="81">
        <f>SUMIF('6月'!$C$4:$C$10000,$B359,'6月'!$J$4:$J$10000)</f>
        <v>0</v>
      </c>
      <c r="V359" s="79">
        <f>SUMPRODUCT((借支明细表!$F$3:$F$10000=$B359)*(借支明细表!$D$3:$D$10000=U$2)*借支明细表!$H$3:$H$10000)</f>
        <v>0</v>
      </c>
      <c r="W359" s="80">
        <f>SUMIF('6月'!$C$4:$C$10000,$B359,'6月'!$L$4:$L$10000)</f>
        <v>0</v>
      </c>
      <c r="X359" s="81">
        <f>SUMIF('7月'!$C$4:$C$10000,$B359,'7月'!$J$4:$J$10000)</f>
        <v>0</v>
      </c>
      <c r="Y359" s="79">
        <f>SUMPRODUCT((借支明细表!$F$3:$F$10000=$B359)*(借支明细表!$D$3:$D$10000=X$2)*借支明细表!$H$3:$H$10000)</f>
        <v>0</v>
      </c>
      <c r="Z359" s="80">
        <f>SUMIF('7月'!$C$4:$C$10000,$B359,'7月'!$L$4:$L$10000)</f>
        <v>0</v>
      </c>
      <c r="AA359" s="81">
        <f>SUMIF('8月'!$C$4:$C$10000,$B359,'8月'!$J$4:$J$10000)</f>
        <v>0</v>
      </c>
      <c r="AB359" s="79">
        <f>SUMPRODUCT((借支明细表!$F$3:$F$10000=$B359)*(借支明细表!$D$3:$D$10000=AA$2)*借支明细表!$H$3:$H$10000)</f>
        <v>0</v>
      </c>
      <c r="AC359" s="80">
        <f>SUMIF('8月'!$C$4:$C$10000,$B359,'8月'!$L$4:$L$10000)</f>
        <v>0</v>
      </c>
      <c r="AD359" s="81">
        <f>SUMIF('9月'!$C$4:$C$10000,$B359,'9月'!$J$4:$J$10000)</f>
        <v>0</v>
      </c>
      <c r="AE359" s="79">
        <f>SUMPRODUCT((借支明细表!$F$3:$F$10000=$B359)*(借支明细表!$D$3:$D$10000=AD$2)*借支明细表!$H$3:$H$10000)</f>
        <v>0</v>
      </c>
      <c r="AF359" s="80">
        <f>SUMIF('9月'!$C$4:$C$10000,$B359,'9月'!$L$4:$L$10000)</f>
        <v>0</v>
      </c>
      <c r="AG359" s="81">
        <f>SUMIF('10月'!$C$4:$C$10000,$B359,'10月'!$J$4:$J$10000)</f>
        <v>0</v>
      </c>
      <c r="AH359" s="79">
        <f>SUMPRODUCT((借支明细表!$F$3:$F$10000=$B359)*(借支明细表!$D$3:$D$10000=AG$2)*借支明细表!$H$3:$H$10000)</f>
        <v>0</v>
      </c>
      <c r="AI359" s="80">
        <f>SUMIF('10月'!$C$4:$C$10000,$B359,'10月'!$L$4:$L$10000)</f>
        <v>0</v>
      </c>
      <c r="AJ359" s="81">
        <f>SUMIF('11月'!$C$4:$C$10000,$B359,'11月'!$J$4:$J$10000)</f>
        <v>0</v>
      </c>
      <c r="AK359" s="79">
        <f>SUMPRODUCT((借支明细表!$F$3:$F$10000=$B359)*(借支明细表!$D$3:$D$10000=AJ$2)*借支明细表!$H$3:$H$10000)</f>
        <v>0</v>
      </c>
      <c r="AL359" s="80">
        <f>SUMIF('11月'!$C$4:$C$10000,$B359,'11月'!$L$4:$L$10000)</f>
        <v>0</v>
      </c>
      <c r="AM359" s="81">
        <f>SUMIF('12月'!$C$4:$C$10000,$B359,'12月'!$J$4:$J$10000)</f>
        <v>0</v>
      </c>
      <c r="AN359" s="79">
        <f>SUMPRODUCT((借支明细表!$F$3:$F$10000=$B359)*(借支明细表!$D$3:$D$10000=AM$2)*借支明细表!$H$3:$H$10000)</f>
        <v>0</v>
      </c>
      <c r="AO359" s="80">
        <f>SUMIF('12月'!$C$4:$C$10000,$B359,'12月'!$L$4:$L$10000)</f>
        <v>0</v>
      </c>
    </row>
    <row r="360" customHeight="1" spans="1:41">
      <c r="A360" s="37"/>
      <c r="B360" s="76" t="str">
        <f>IF(员工信息表!B359="","",员工信息表!B359)</f>
        <v/>
      </c>
      <c r="C360" s="77">
        <f t="shared" si="18"/>
        <v>0</v>
      </c>
      <c r="D360" s="77">
        <f t="shared" si="19"/>
        <v>0</v>
      </c>
      <c r="E360" s="77">
        <f t="shared" si="20"/>
        <v>0</v>
      </c>
      <c r="F360" s="81">
        <f>SUMIF('1月'!$C$4:$C$10000,$B360,'1月'!$J$4:$J$10000)</f>
        <v>0</v>
      </c>
      <c r="G360" s="79">
        <f>SUMPRODUCT((借支明细表!$F$3:$F$10000=$B360)*(借支明细表!$D$3:$D$10000=F$2)*借支明细表!$H$3:$H$10000)</f>
        <v>0</v>
      </c>
      <c r="H360" s="80">
        <f>SUMIF('1月'!$C$4:$C$10000,$B360,'1月'!$L$4:$L$10000)</f>
        <v>0</v>
      </c>
      <c r="I360" s="81">
        <f>SUMIF('2月'!$C$4:$C$10000,$B360,'2月'!$J$4:$J$10000)</f>
        <v>0</v>
      </c>
      <c r="J360" s="79">
        <f>SUMPRODUCT((借支明细表!$F$3:$F$10000=$B360)*(借支明细表!$D$3:$D$10000=I$2)*借支明细表!$H$3:$H$10000)</f>
        <v>0</v>
      </c>
      <c r="K360" s="80">
        <f>SUMIF('2月'!$C$4:$C$10000,$B360,'2月'!$L$4:$L$10000)</f>
        <v>0</v>
      </c>
      <c r="L360" s="81">
        <f>SUMIF('3月'!$C$4:$C$10000,$B360,'3月'!$J$4:$J$10000)</f>
        <v>0</v>
      </c>
      <c r="M360" s="79">
        <f>SUMPRODUCT((借支明细表!$F$3:$F$10000=$B360)*(借支明细表!$D$3:$D$10000=L$2)*借支明细表!$H$3:$H$10000)</f>
        <v>0</v>
      </c>
      <c r="N360" s="80">
        <f>SUMIF('3月'!$C$4:$C$10000,$B360,'3月'!$L$4:$L$10000)</f>
        <v>0</v>
      </c>
      <c r="O360" s="81">
        <f>SUMIF('4月'!$C$4:$C$10000,$B360,'4月'!$J$4:$J$10000)</f>
        <v>0</v>
      </c>
      <c r="P360" s="79">
        <f>SUMPRODUCT((借支明细表!$F$3:$F$10000=$B360)*(借支明细表!$D$3:$D$10000=O$2)*借支明细表!$H$3:$H$10000)</f>
        <v>0</v>
      </c>
      <c r="Q360" s="80">
        <f>SUMIF('4月'!$C$4:$C$10000,$B360,'4月'!$L$4:$L$10000)</f>
        <v>0</v>
      </c>
      <c r="R360" s="81">
        <f>SUMIF('5月'!$C$4:$C$10000,$B360,'5月'!$J$4:$J$10000)</f>
        <v>0</v>
      </c>
      <c r="S360" s="79">
        <f>SUMPRODUCT((借支明细表!$F$3:$F$10000=$B360)*(借支明细表!$D$3:$D$10000=R$2)*借支明细表!$H$3:$H$10000)</f>
        <v>0</v>
      </c>
      <c r="T360" s="80">
        <f>SUMIF('5月'!$C$4:$C$10000,$B360,'5月'!$L$4:$L$10000)</f>
        <v>0</v>
      </c>
      <c r="U360" s="81">
        <f>SUMIF('6月'!$C$4:$C$10000,$B360,'6月'!$J$4:$J$10000)</f>
        <v>0</v>
      </c>
      <c r="V360" s="79">
        <f>SUMPRODUCT((借支明细表!$F$3:$F$10000=$B360)*(借支明细表!$D$3:$D$10000=U$2)*借支明细表!$H$3:$H$10000)</f>
        <v>0</v>
      </c>
      <c r="W360" s="80">
        <f>SUMIF('6月'!$C$4:$C$10000,$B360,'6月'!$L$4:$L$10000)</f>
        <v>0</v>
      </c>
      <c r="X360" s="81">
        <f>SUMIF('7月'!$C$4:$C$10000,$B360,'7月'!$J$4:$J$10000)</f>
        <v>0</v>
      </c>
      <c r="Y360" s="79">
        <f>SUMPRODUCT((借支明细表!$F$3:$F$10000=$B360)*(借支明细表!$D$3:$D$10000=X$2)*借支明细表!$H$3:$H$10000)</f>
        <v>0</v>
      </c>
      <c r="Z360" s="80">
        <f>SUMIF('7月'!$C$4:$C$10000,$B360,'7月'!$L$4:$L$10000)</f>
        <v>0</v>
      </c>
      <c r="AA360" s="81">
        <f>SUMIF('8月'!$C$4:$C$10000,$B360,'8月'!$J$4:$J$10000)</f>
        <v>0</v>
      </c>
      <c r="AB360" s="79">
        <f>SUMPRODUCT((借支明细表!$F$3:$F$10000=$B360)*(借支明细表!$D$3:$D$10000=AA$2)*借支明细表!$H$3:$H$10000)</f>
        <v>0</v>
      </c>
      <c r="AC360" s="80">
        <f>SUMIF('8月'!$C$4:$C$10000,$B360,'8月'!$L$4:$L$10000)</f>
        <v>0</v>
      </c>
      <c r="AD360" s="81">
        <f>SUMIF('9月'!$C$4:$C$10000,$B360,'9月'!$J$4:$J$10000)</f>
        <v>0</v>
      </c>
      <c r="AE360" s="79">
        <f>SUMPRODUCT((借支明细表!$F$3:$F$10000=$B360)*(借支明细表!$D$3:$D$10000=AD$2)*借支明细表!$H$3:$H$10000)</f>
        <v>0</v>
      </c>
      <c r="AF360" s="80">
        <f>SUMIF('9月'!$C$4:$C$10000,$B360,'9月'!$L$4:$L$10000)</f>
        <v>0</v>
      </c>
      <c r="AG360" s="81">
        <f>SUMIF('10月'!$C$4:$C$10000,$B360,'10月'!$J$4:$J$10000)</f>
        <v>0</v>
      </c>
      <c r="AH360" s="79">
        <f>SUMPRODUCT((借支明细表!$F$3:$F$10000=$B360)*(借支明细表!$D$3:$D$10000=AG$2)*借支明细表!$H$3:$H$10000)</f>
        <v>0</v>
      </c>
      <c r="AI360" s="80">
        <f>SUMIF('10月'!$C$4:$C$10000,$B360,'10月'!$L$4:$L$10000)</f>
        <v>0</v>
      </c>
      <c r="AJ360" s="81">
        <f>SUMIF('11月'!$C$4:$C$10000,$B360,'11月'!$J$4:$J$10000)</f>
        <v>0</v>
      </c>
      <c r="AK360" s="79">
        <f>SUMPRODUCT((借支明细表!$F$3:$F$10000=$B360)*(借支明细表!$D$3:$D$10000=AJ$2)*借支明细表!$H$3:$H$10000)</f>
        <v>0</v>
      </c>
      <c r="AL360" s="80">
        <f>SUMIF('11月'!$C$4:$C$10000,$B360,'11月'!$L$4:$L$10000)</f>
        <v>0</v>
      </c>
      <c r="AM360" s="81">
        <f>SUMIF('12月'!$C$4:$C$10000,$B360,'12月'!$J$4:$J$10000)</f>
        <v>0</v>
      </c>
      <c r="AN360" s="79">
        <f>SUMPRODUCT((借支明细表!$F$3:$F$10000=$B360)*(借支明细表!$D$3:$D$10000=AM$2)*借支明细表!$H$3:$H$10000)</f>
        <v>0</v>
      </c>
      <c r="AO360" s="80">
        <f>SUMIF('12月'!$C$4:$C$10000,$B360,'12月'!$L$4:$L$10000)</f>
        <v>0</v>
      </c>
    </row>
    <row r="361" customHeight="1" spans="1:41">
      <c r="A361" s="37"/>
      <c r="B361" s="76" t="str">
        <f>IF(员工信息表!B360="","",员工信息表!B360)</f>
        <v/>
      </c>
      <c r="C361" s="77">
        <f t="shared" si="18"/>
        <v>0</v>
      </c>
      <c r="D361" s="77">
        <f t="shared" si="19"/>
        <v>0</v>
      </c>
      <c r="E361" s="77">
        <f t="shared" si="20"/>
        <v>0</v>
      </c>
      <c r="F361" s="81">
        <f>SUMIF('1月'!$C$4:$C$10000,$B361,'1月'!$J$4:$J$10000)</f>
        <v>0</v>
      </c>
      <c r="G361" s="79">
        <f>SUMPRODUCT((借支明细表!$F$3:$F$10000=$B361)*(借支明细表!$D$3:$D$10000=F$2)*借支明细表!$H$3:$H$10000)</f>
        <v>0</v>
      </c>
      <c r="H361" s="80">
        <f>SUMIF('1月'!$C$4:$C$10000,$B361,'1月'!$L$4:$L$10000)</f>
        <v>0</v>
      </c>
      <c r="I361" s="81">
        <f>SUMIF('2月'!$C$4:$C$10000,$B361,'2月'!$J$4:$J$10000)</f>
        <v>0</v>
      </c>
      <c r="J361" s="79">
        <f>SUMPRODUCT((借支明细表!$F$3:$F$10000=$B361)*(借支明细表!$D$3:$D$10000=I$2)*借支明细表!$H$3:$H$10000)</f>
        <v>0</v>
      </c>
      <c r="K361" s="80">
        <f>SUMIF('2月'!$C$4:$C$10000,$B361,'2月'!$L$4:$L$10000)</f>
        <v>0</v>
      </c>
      <c r="L361" s="81">
        <f>SUMIF('3月'!$C$4:$C$10000,$B361,'3月'!$J$4:$J$10000)</f>
        <v>0</v>
      </c>
      <c r="M361" s="79">
        <f>SUMPRODUCT((借支明细表!$F$3:$F$10000=$B361)*(借支明细表!$D$3:$D$10000=L$2)*借支明细表!$H$3:$H$10000)</f>
        <v>0</v>
      </c>
      <c r="N361" s="80">
        <f>SUMIF('3月'!$C$4:$C$10000,$B361,'3月'!$L$4:$L$10000)</f>
        <v>0</v>
      </c>
      <c r="O361" s="81">
        <f>SUMIF('4月'!$C$4:$C$10000,$B361,'4月'!$J$4:$J$10000)</f>
        <v>0</v>
      </c>
      <c r="P361" s="79">
        <f>SUMPRODUCT((借支明细表!$F$3:$F$10000=$B361)*(借支明细表!$D$3:$D$10000=O$2)*借支明细表!$H$3:$H$10000)</f>
        <v>0</v>
      </c>
      <c r="Q361" s="80">
        <f>SUMIF('4月'!$C$4:$C$10000,$B361,'4月'!$L$4:$L$10000)</f>
        <v>0</v>
      </c>
      <c r="R361" s="81">
        <f>SUMIF('5月'!$C$4:$C$10000,$B361,'5月'!$J$4:$J$10000)</f>
        <v>0</v>
      </c>
      <c r="S361" s="79">
        <f>SUMPRODUCT((借支明细表!$F$3:$F$10000=$B361)*(借支明细表!$D$3:$D$10000=R$2)*借支明细表!$H$3:$H$10000)</f>
        <v>0</v>
      </c>
      <c r="T361" s="80">
        <f>SUMIF('5月'!$C$4:$C$10000,$B361,'5月'!$L$4:$L$10000)</f>
        <v>0</v>
      </c>
      <c r="U361" s="81">
        <f>SUMIF('6月'!$C$4:$C$10000,$B361,'6月'!$J$4:$J$10000)</f>
        <v>0</v>
      </c>
      <c r="V361" s="79">
        <f>SUMPRODUCT((借支明细表!$F$3:$F$10000=$B361)*(借支明细表!$D$3:$D$10000=U$2)*借支明细表!$H$3:$H$10000)</f>
        <v>0</v>
      </c>
      <c r="W361" s="80">
        <f>SUMIF('6月'!$C$4:$C$10000,$B361,'6月'!$L$4:$L$10000)</f>
        <v>0</v>
      </c>
      <c r="X361" s="81">
        <f>SUMIF('7月'!$C$4:$C$10000,$B361,'7月'!$J$4:$J$10000)</f>
        <v>0</v>
      </c>
      <c r="Y361" s="79">
        <f>SUMPRODUCT((借支明细表!$F$3:$F$10000=$B361)*(借支明细表!$D$3:$D$10000=X$2)*借支明细表!$H$3:$H$10000)</f>
        <v>0</v>
      </c>
      <c r="Z361" s="80">
        <f>SUMIF('7月'!$C$4:$C$10000,$B361,'7月'!$L$4:$L$10000)</f>
        <v>0</v>
      </c>
      <c r="AA361" s="81">
        <f>SUMIF('8月'!$C$4:$C$10000,$B361,'8月'!$J$4:$J$10000)</f>
        <v>0</v>
      </c>
      <c r="AB361" s="79">
        <f>SUMPRODUCT((借支明细表!$F$3:$F$10000=$B361)*(借支明细表!$D$3:$D$10000=AA$2)*借支明细表!$H$3:$H$10000)</f>
        <v>0</v>
      </c>
      <c r="AC361" s="80">
        <f>SUMIF('8月'!$C$4:$C$10000,$B361,'8月'!$L$4:$L$10000)</f>
        <v>0</v>
      </c>
      <c r="AD361" s="81">
        <f>SUMIF('9月'!$C$4:$C$10000,$B361,'9月'!$J$4:$J$10000)</f>
        <v>0</v>
      </c>
      <c r="AE361" s="79">
        <f>SUMPRODUCT((借支明细表!$F$3:$F$10000=$B361)*(借支明细表!$D$3:$D$10000=AD$2)*借支明细表!$H$3:$H$10000)</f>
        <v>0</v>
      </c>
      <c r="AF361" s="80">
        <f>SUMIF('9月'!$C$4:$C$10000,$B361,'9月'!$L$4:$L$10000)</f>
        <v>0</v>
      </c>
      <c r="AG361" s="81">
        <f>SUMIF('10月'!$C$4:$C$10000,$B361,'10月'!$J$4:$J$10000)</f>
        <v>0</v>
      </c>
      <c r="AH361" s="79">
        <f>SUMPRODUCT((借支明细表!$F$3:$F$10000=$B361)*(借支明细表!$D$3:$D$10000=AG$2)*借支明细表!$H$3:$H$10000)</f>
        <v>0</v>
      </c>
      <c r="AI361" s="80">
        <f>SUMIF('10月'!$C$4:$C$10000,$B361,'10月'!$L$4:$L$10000)</f>
        <v>0</v>
      </c>
      <c r="AJ361" s="81">
        <f>SUMIF('11月'!$C$4:$C$10000,$B361,'11月'!$J$4:$J$10000)</f>
        <v>0</v>
      </c>
      <c r="AK361" s="79">
        <f>SUMPRODUCT((借支明细表!$F$3:$F$10000=$B361)*(借支明细表!$D$3:$D$10000=AJ$2)*借支明细表!$H$3:$H$10000)</f>
        <v>0</v>
      </c>
      <c r="AL361" s="80">
        <f>SUMIF('11月'!$C$4:$C$10000,$B361,'11月'!$L$4:$L$10000)</f>
        <v>0</v>
      </c>
      <c r="AM361" s="81">
        <f>SUMIF('12月'!$C$4:$C$10000,$B361,'12月'!$J$4:$J$10000)</f>
        <v>0</v>
      </c>
      <c r="AN361" s="79">
        <f>SUMPRODUCT((借支明细表!$F$3:$F$10000=$B361)*(借支明细表!$D$3:$D$10000=AM$2)*借支明细表!$H$3:$H$10000)</f>
        <v>0</v>
      </c>
      <c r="AO361" s="80">
        <f>SUMIF('12月'!$C$4:$C$10000,$B361,'12月'!$L$4:$L$10000)</f>
        <v>0</v>
      </c>
    </row>
    <row r="362" customHeight="1" spans="1:41">
      <c r="A362" s="37"/>
      <c r="B362" s="76" t="str">
        <f>IF(员工信息表!B361="","",员工信息表!B361)</f>
        <v/>
      </c>
      <c r="C362" s="77">
        <f t="shared" si="18"/>
        <v>0</v>
      </c>
      <c r="D362" s="77">
        <f t="shared" si="19"/>
        <v>0</v>
      </c>
      <c r="E362" s="77">
        <f t="shared" si="20"/>
        <v>0</v>
      </c>
      <c r="F362" s="81">
        <f>SUMIF('1月'!$C$4:$C$10000,$B362,'1月'!$J$4:$J$10000)</f>
        <v>0</v>
      </c>
      <c r="G362" s="79">
        <f>SUMPRODUCT((借支明细表!$F$3:$F$10000=$B362)*(借支明细表!$D$3:$D$10000=F$2)*借支明细表!$H$3:$H$10000)</f>
        <v>0</v>
      </c>
      <c r="H362" s="80">
        <f>SUMIF('1月'!$C$4:$C$10000,$B362,'1月'!$L$4:$L$10000)</f>
        <v>0</v>
      </c>
      <c r="I362" s="81">
        <f>SUMIF('2月'!$C$4:$C$10000,$B362,'2月'!$J$4:$J$10000)</f>
        <v>0</v>
      </c>
      <c r="J362" s="79">
        <f>SUMPRODUCT((借支明细表!$F$3:$F$10000=$B362)*(借支明细表!$D$3:$D$10000=I$2)*借支明细表!$H$3:$H$10000)</f>
        <v>0</v>
      </c>
      <c r="K362" s="80">
        <f>SUMIF('2月'!$C$4:$C$10000,$B362,'2月'!$L$4:$L$10000)</f>
        <v>0</v>
      </c>
      <c r="L362" s="81">
        <f>SUMIF('3月'!$C$4:$C$10000,$B362,'3月'!$J$4:$J$10000)</f>
        <v>0</v>
      </c>
      <c r="M362" s="79">
        <f>SUMPRODUCT((借支明细表!$F$3:$F$10000=$B362)*(借支明细表!$D$3:$D$10000=L$2)*借支明细表!$H$3:$H$10000)</f>
        <v>0</v>
      </c>
      <c r="N362" s="80">
        <f>SUMIF('3月'!$C$4:$C$10000,$B362,'3月'!$L$4:$L$10000)</f>
        <v>0</v>
      </c>
      <c r="O362" s="81">
        <f>SUMIF('4月'!$C$4:$C$10000,$B362,'4月'!$J$4:$J$10000)</f>
        <v>0</v>
      </c>
      <c r="P362" s="79">
        <f>SUMPRODUCT((借支明细表!$F$3:$F$10000=$B362)*(借支明细表!$D$3:$D$10000=O$2)*借支明细表!$H$3:$H$10000)</f>
        <v>0</v>
      </c>
      <c r="Q362" s="80">
        <f>SUMIF('4月'!$C$4:$C$10000,$B362,'4月'!$L$4:$L$10000)</f>
        <v>0</v>
      </c>
      <c r="R362" s="81">
        <f>SUMIF('5月'!$C$4:$C$10000,$B362,'5月'!$J$4:$J$10000)</f>
        <v>0</v>
      </c>
      <c r="S362" s="79">
        <f>SUMPRODUCT((借支明细表!$F$3:$F$10000=$B362)*(借支明细表!$D$3:$D$10000=R$2)*借支明细表!$H$3:$H$10000)</f>
        <v>0</v>
      </c>
      <c r="T362" s="80">
        <f>SUMIF('5月'!$C$4:$C$10000,$B362,'5月'!$L$4:$L$10000)</f>
        <v>0</v>
      </c>
      <c r="U362" s="81">
        <f>SUMIF('6月'!$C$4:$C$10000,$B362,'6月'!$J$4:$J$10000)</f>
        <v>0</v>
      </c>
      <c r="V362" s="79">
        <f>SUMPRODUCT((借支明细表!$F$3:$F$10000=$B362)*(借支明细表!$D$3:$D$10000=U$2)*借支明细表!$H$3:$H$10000)</f>
        <v>0</v>
      </c>
      <c r="W362" s="80">
        <f>SUMIF('6月'!$C$4:$C$10000,$B362,'6月'!$L$4:$L$10000)</f>
        <v>0</v>
      </c>
      <c r="X362" s="81">
        <f>SUMIF('7月'!$C$4:$C$10000,$B362,'7月'!$J$4:$J$10000)</f>
        <v>0</v>
      </c>
      <c r="Y362" s="79">
        <f>SUMPRODUCT((借支明细表!$F$3:$F$10000=$B362)*(借支明细表!$D$3:$D$10000=X$2)*借支明细表!$H$3:$H$10000)</f>
        <v>0</v>
      </c>
      <c r="Z362" s="80">
        <f>SUMIF('7月'!$C$4:$C$10000,$B362,'7月'!$L$4:$L$10000)</f>
        <v>0</v>
      </c>
      <c r="AA362" s="81">
        <f>SUMIF('8月'!$C$4:$C$10000,$B362,'8月'!$J$4:$J$10000)</f>
        <v>0</v>
      </c>
      <c r="AB362" s="79">
        <f>SUMPRODUCT((借支明细表!$F$3:$F$10000=$B362)*(借支明细表!$D$3:$D$10000=AA$2)*借支明细表!$H$3:$H$10000)</f>
        <v>0</v>
      </c>
      <c r="AC362" s="80">
        <f>SUMIF('8月'!$C$4:$C$10000,$B362,'8月'!$L$4:$L$10000)</f>
        <v>0</v>
      </c>
      <c r="AD362" s="81">
        <f>SUMIF('9月'!$C$4:$C$10000,$B362,'9月'!$J$4:$J$10000)</f>
        <v>0</v>
      </c>
      <c r="AE362" s="79">
        <f>SUMPRODUCT((借支明细表!$F$3:$F$10000=$B362)*(借支明细表!$D$3:$D$10000=AD$2)*借支明细表!$H$3:$H$10000)</f>
        <v>0</v>
      </c>
      <c r="AF362" s="80">
        <f>SUMIF('9月'!$C$4:$C$10000,$B362,'9月'!$L$4:$L$10000)</f>
        <v>0</v>
      </c>
      <c r="AG362" s="81">
        <f>SUMIF('10月'!$C$4:$C$10000,$B362,'10月'!$J$4:$J$10000)</f>
        <v>0</v>
      </c>
      <c r="AH362" s="79">
        <f>SUMPRODUCT((借支明细表!$F$3:$F$10000=$B362)*(借支明细表!$D$3:$D$10000=AG$2)*借支明细表!$H$3:$H$10000)</f>
        <v>0</v>
      </c>
      <c r="AI362" s="80">
        <f>SUMIF('10月'!$C$4:$C$10000,$B362,'10月'!$L$4:$L$10000)</f>
        <v>0</v>
      </c>
      <c r="AJ362" s="81">
        <f>SUMIF('11月'!$C$4:$C$10000,$B362,'11月'!$J$4:$J$10000)</f>
        <v>0</v>
      </c>
      <c r="AK362" s="79">
        <f>SUMPRODUCT((借支明细表!$F$3:$F$10000=$B362)*(借支明细表!$D$3:$D$10000=AJ$2)*借支明细表!$H$3:$H$10000)</f>
        <v>0</v>
      </c>
      <c r="AL362" s="80">
        <f>SUMIF('11月'!$C$4:$C$10000,$B362,'11月'!$L$4:$L$10000)</f>
        <v>0</v>
      </c>
      <c r="AM362" s="81">
        <f>SUMIF('12月'!$C$4:$C$10000,$B362,'12月'!$J$4:$J$10000)</f>
        <v>0</v>
      </c>
      <c r="AN362" s="79">
        <f>SUMPRODUCT((借支明细表!$F$3:$F$10000=$B362)*(借支明细表!$D$3:$D$10000=AM$2)*借支明细表!$H$3:$H$10000)</f>
        <v>0</v>
      </c>
      <c r="AO362" s="80">
        <f>SUMIF('12月'!$C$4:$C$10000,$B362,'12月'!$L$4:$L$10000)</f>
        <v>0</v>
      </c>
    </row>
    <row r="363" customHeight="1" spans="1:41">
      <c r="A363" s="37"/>
      <c r="B363" s="76" t="str">
        <f>IF(员工信息表!B362="","",员工信息表!B362)</f>
        <v/>
      </c>
      <c r="C363" s="77">
        <f t="shared" si="18"/>
        <v>0</v>
      </c>
      <c r="D363" s="77">
        <f t="shared" si="19"/>
        <v>0</v>
      </c>
      <c r="E363" s="77">
        <f t="shared" si="20"/>
        <v>0</v>
      </c>
      <c r="F363" s="81">
        <f>SUMIF('1月'!$C$4:$C$10000,$B363,'1月'!$J$4:$J$10000)</f>
        <v>0</v>
      </c>
      <c r="G363" s="79">
        <f>SUMPRODUCT((借支明细表!$F$3:$F$10000=$B363)*(借支明细表!$D$3:$D$10000=F$2)*借支明细表!$H$3:$H$10000)</f>
        <v>0</v>
      </c>
      <c r="H363" s="80">
        <f>SUMIF('1月'!$C$4:$C$10000,$B363,'1月'!$L$4:$L$10000)</f>
        <v>0</v>
      </c>
      <c r="I363" s="81">
        <f>SUMIF('2月'!$C$4:$C$10000,$B363,'2月'!$J$4:$J$10000)</f>
        <v>0</v>
      </c>
      <c r="J363" s="79">
        <f>SUMPRODUCT((借支明细表!$F$3:$F$10000=$B363)*(借支明细表!$D$3:$D$10000=I$2)*借支明细表!$H$3:$H$10000)</f>
        <v>0</v>
      </c>
      <c r="K363" s="80">
        <f>SUMIF('2月'!$C$4:$C$10000,$B363,'2月'!$L$4:$L$10000)</f>
        <v>0</v>
      </c>
      <c r="L363" s="81">
        <f>SUMIF('3月'!$C$4:$C$10000,$B363,'3月'!$J$4:$J$10000)</f>
        <v>0</v>
      </c>
      <c r="M363" s="79">
        <f>SUMPRODUCT((借支明细表!$F$3:$F$10000=$B363)*(借支明细表!$D$3:$D$10000=L$2)*借支明细表!$H$3:$H$10000)</f>
        <v>0</v>
      </c>
      <c r="N363" s="80">
        <f>SUMIF('3月'!$C$4:$C$10000,$B363,'3月'!$L$4:$L$10000)</f>
        <v>0</v>
      </c>
      <c r="O363" s="81">
        <f>SUMIF('4月'!$C$4:$C$10000,$B363,'4月'!$J$4:$J$10000)</f>
        <v>0</v>
      </c>
      <c r="P363" s="79">
        <f>SUMPRODUCT((借支明细表!$F$3:$F$10000=$B363)*(借支明细表!$D$3:$D$10000=O$2)*借支明细表!$H$3:$H$10000)</f>
        <v>0</v>
      </c>
      <c r="Q363" s="80">
        <f>SUMIF('4月'!$C$4:$C$10000,$B363,'4月'!$L$4:$L$10000)</f>
        <v>0</v>
      </c>
      <c r="R363" s="81">
        <f>SUMIF('5月'!$C$4:$C$10000,$B363,'5月'!$J$4:$J$10000)</f>
        <v>0</v>
      </c>
      <c r="S363" s="79">
        <f>SUMPRODUCT((借支明细表!$F$3:$F$10000=$B363)*(借支明细表!$D$3:$D$10000=R$2)*借支明细表!$H$3:$H$10000)</f>
        <v>0</v>
      </c>
      <c r="T363" s="80">
        <f>SUMIF('5月'!$C$4:$C$10000,$B363,'5月'!$L$4:$L$10000)</f>
        <v>0</v>
      </c>
      <c r="U363" s="81">
        <f>SUMIF('6月'!$C$4:$C$10000,$B363,'6月'!$J$4:$J$10000)</f>
        <v>0</v>
      </c>
      <c r="V363" s="79">
        <f>SUMPRODUCT((借支明细表!$F$3:$F$10000=$B363)*(借支明细表!$D$3:$D$10000=U$2)*借支明细表!$H$3:$H$10000)</f>
        <v>0</v>
      </c>
      <c r="W363" s="80">
        <f>SUMIF('6月'!$C$4:$C$10000,$B363,'6月'!$L$4:$L$10000)</f>
        <v>0</v>
      </c>
      <c r="X363" s="81">
        <f>SUMIF('7月'!$C$4:$C$10000,$B363,'7月'!$J$4:$J$10000)</f>
        <v>0</v>
      </c>
      <c r="Y363" s="79">
        <f>SUMPRODUCT((借支明细表!$F$3:$F$10000=$B363)*(借支明细表!$D$3:$D$10000=X$2)*借支明细表!$H$3:$H$10000)</f>
        <v>0</v>
      </c>
      <c r="Z363" s="80">
        <f>SUMIF('7月'!$C$4:$C$10000,$B363,'7月'!$L$4:$L$10000)</f>
        <v>0</v>
      </c>
      <c r="AA363" s="81">
        <f>SUMIF('8月'!$C$4:$C$10000,$B363,'8月'!$J$4:$J$10000)</f>
        <v>0</v>
      </c>
      <c r="AB363" s="79">
        <f>SUMPRODUCT((借支明细表!$F$3:$F$10000=$B363)*(借支明细表!$D$3:$D$10000=AA$2)*借支明细表!$H$3:$H$10000)</f>
        <v>0</v>
      </c>
      <c r="AC363" s="80">
        <f>SUMIF('8月'!$C$4:$C$10000,$B363,'8月'!$L$4:$L$10000)</f>
        <v>0</v>
      </c>
      <c r="AD363" s="81">
        <f>SUMIF('9月'!$C$4:$C$10000,$B363,'9月'!$J$4:$J$10000)</f>
        <v>0</v>
      </c>
      <c r="AE363" s="79">
        <f>SUMPRODUCT((借支明细表!$F$3:$F$10000=$B363)*(借支明细表!$D$3:$D$10000=AD$2)*借支明细表!$H$3:$H$10000)</f>
        <v>0</v>
      </c>
      <c r="AF363" s="80">
        <f>SUMIF('9月'!$C$4:$C$10000,$B363,'9月'!$L$4:$L$10000)</f>
        <v>0</v>
      </c>
      <c r="AG363" s="81">
        <f>SUMIF('10月'!$C$4:$C$10000,$B363,'10月'!$J$4:$J$10000)</f>
        <v>0</v>
      </c>
      <c r="AH363" s="79">
        <f>SUMPRODUCT((借支明细表!$F$3:$F$10000=$B363)*(借支明细表!$D$3:$D$10000=AG$2)*借支明细表!$H$3:$H$10000)</f>
        <v>0</v>
      </c>
      <c r="AI363" s="80">
        <f>SUMIF('10月'!$C$4:$C$10000,$B363,'10月'!$L$4:$L$10000)</f>
        <v>0</v>
      </c>
      <c r="AJ363" s="81">
        <f>SUMIF('11月'!$C$4:$C$10000,$B363,'11月'!$J$4:$J$10000)</f>
        <v>0</v>
      </c>
      <c r="AK363" s="79">
        <f>SUMPRODUCT((借支明细表!$F$3:$F$10000=$B363)*(借支明细表!$D$3:$D$10000=AJ$2)*借支明细表!$H$3:$H$10000)</f>
        <v>0</v>
      </c>
      <c r="AL363" s="80">
        <f>SUMIF('11月'!$C$4:$C$10000,$B363,'11月'!$L$4:$L$10000)</f>
        <v>0</v>
      </c>
      <c r="AM363" s="81">
        <f>SUMIF('12月'!$C$4:$C$10000,$B363,'12月'!$J$4:$J$10000)</f>
        <v>0</v>
      </c>
      <c r="AN363" s="79">
        <f>SUMPRODUCT((借支明细表!$F$3:$F$10000=$B363)*(借支明细表!$D$3:$D$10000=AM$2)*借支明细表!$H$3:$H$10000)</f>
        <v>0</v>
      </c>
      <c r="AO363" s="80">
        <f>SUMIF('12月'!$C$4:$C$10000,$B363,'12月'!$L$4:$L$10000)</f>
        <v>0</v>
      </c>
    </row>
    <row r="364" customHeight="1" spans="1:41">
      <c r="A364" s="37"/>
      <c r="B364" s="76" t="str">
        <f>IF(员工信息表!B363="","",员工信息表!B363)</f>
        <v/>
      </c>
      <c r="C364" s="77">
        <f t="shared" si="18"/>
        <v>0</v>
      </c>
      <c r="D364" s="77">
        <f t="shared" si="19"/>
        <v>0</v>
      </c>
      <c r="E364" s="77">
        <f t="shared" si="20"/>
        <v>0</v>
      </c>
      <c r="F364" s="81">
        <f>SUMIF('1月'!$C$4:$C$10000,$B364,'1月'!$J$4:$J$10000)</f>
        <v>0</v>
      </c>
      <c r="G364" s="79">
        <f>SUMPRODUCT((借支明细表!$F$3:$F$10000=$B364)*(借支明细表!$D$3:$D$10000=F$2)*借支明细表!$H$3:$H$10000)</f>
        <v>0</v>
      </c>
      <c r="H364" s="80">
        <f>SUMIF('1月'!$C$4:$C$10000,$B364,'1月'!$L$4:$L$10000)</f>
        <v>0</v>
      </c>
      <c r="I364" s="81">
        <f>SUMIF('2月'!$C$4:$C$10000,$B364,'2月'!$J$4:$J$10000)</f>
        <v>0</v>
      </c>
      <c r="J364" s="79">
        <f>SUMPRODUCT((借支明细表!$F$3:$F$10000=$B364)*(借支明细表!$D$3:$D$10000=I$2)*借支明细表!$H$3:$H$10000)</f>
        <v>0</v>
      </c>
      <c r="K364" s="80">
        <f>SUMIF('2月'!$C$4:$C$10000,$B364,'2月'!$L$4:$L$10000)</f>
        <v>0</v>
      </c>
      <c r="L364" s="81">
        <f>SUMIF('3月'!$C$4:$C$10000,$B364,'3月'!$J$4:$J$10000)</f>
        <v>0</v>
      </c>
      <c r="M364" s="79">
        <f>SUMPRODUCT((借支明细表!$F$3:$F$10000=$B364)*(借支明细表!$D$3:$D$10000=L$2)*借支明细表!$H$3:$H$10000)</f>
        <v>0</v>
      </c>
      <c r="N364" s="80">
        <f>SUMIF('3月'!$C$4:$C$10000,$B364,'3月'!$L$4:$L$10000)</f>
        <v>0</v>
      </c>
      <c r="O364" s="81">
        <f>SUMIF('4月'!$C$4:$C$10000,$B364,'4月'!$J$4:$J$10000)</f>
        <v>0</v>
      </c>
      <c r="P364" s="79">
        <f>SUMPRODUCT((借支明细表!$F$3:$F$10000=$B364)*(借支明细表!$D$3:$D$10000=O$2)*借支明细表!$H$3:$H$10000)</f>
        <v>0</v>
      </c>
      <c r="Q364" s="80">
        <f>SUMIF('4月'!$C$4:$C$10000,$B364,'4月'!$L$4:$L$10000)</f>
        <v>0</v>
      </c>
      <c r="R364" s="81">
        <f>SUMIF('5月'!$C$4:$C$10000,$B364,'5月'!$J$4:$J$10000)</f>
        <v>0</v>
      </c>
      <c r="S364" s="79">
        <f>SUMPRODUCT((借支明细表!$F$3:$F$10000=$B364)*(借支明细表!$D$3:$D$10000=R$2)*借支明细表!$H$3:$H$10000)</f>
        <v>0</v>
      </c>
      <c r="T364" s="80">
        <f>SUMIF('5月'!$C$4:$C$10000,$B364,'5月'!$L$4:$L$10000)</f>
        <v>0</v>
      </c>
      <c r="U364" s="81">
        <f>SUMIF('6月'!$C$4:$C$10000,$B364,'6月'!$J$4:$J$10000)</f>
        <v>0</v>
      </c>
      <c r="V364" s="79">
        <f>SUMPRODUCT((借支明细表!$F$3:$F$10000=$B364)*(借支明细表!$D$3:$D$10000=U$2)*借支明细表!$H$3:$H$10000)</f>
        <v>0</v>
      </c>
      <c r="W364" s="80">
        <f>SUMIF('6月'!$C$4:$C$10000,$B364,'6月'!$L$4:$L$10000)</f>
        <v>0</v>
      </c>
      <c r="X364" s="81">
        <f>SUMIF('7月'!$C$4:$C$10000,$B364,'7月'!$J$4:$J$10000)</f>
        <v>0</v>
      </c>
      <c r="Y364" s="79">
        <f>SUMPRODUCT((借支明细表!$F$3:$F$10000=$B364)*(借支明细表!$D$3:$D$10000=X$2)*借支明细表!$H$3:$H$10000)</f>
        <v>0</v>
      </c>
      <c r="Z364" s="80">
        <f>SUMIF('7月'!$C$4:$C$10000,$B364,'7月'!$L$4:$L$10000)</f>
        <v>0</v>
      </c>
      <c r="AA364" s="81">
        <f>SUMIF('8月'!$C$4:$C$10000,$B364,'8月'!$J$4:$J$10000)</f>
        <v>0</v>
      </c>
      <c r="AB364" s="79">
        <f>SUMPRODUCT((借支明细表!$F$3:$F$10000=$B364)*(借支明细表!$D$3:$D$10000=AA$2)*借支明细表!$H$3:$H$10000)</f>
        <v>0</v>
      </c>
      <c r="AC364" s="80">
        <f>SUMIF('8月'!$C$4:$C$10000,$B364,'8月'!$L$4:$L$10000)</f>
        <v>0</v>
      </c>
      <c r="AD364" s="81">
        <f>SUMIF('9月'!$C$4:$C$10000,$B364,'9月'!$J$4:$J$10000)</f>
        <v>0</v>
      </c>
      <c r="AE364" s="79">
        <f>SUMPRODUCT((借支明细表!$F$3:$F$10000=$B364)*(借支明细表!$D$3:$D$10000=AD$2)*借支明细表!$H$3:$H$10000)</f>
        <v>0</v>
      </c>
      <c r="AF364" s="80">
        <f>SUMIF('9月'!$C$4:$C$10000,$B364,'9月'!$L$4:$L$10000)</f>
        <v>0</v>
      </c>
      <c r="AG364" s="81">
        <f>SUMIF('10月'!$C$4:$C$10000,$B364,'10月'!$J$4:$J$10000)</f>
        <v>0</v>
      </c>
      <c r="AH364" s="79">
        <f>SUMPRODUCT((借支明细表!$F$3:$F$10000=$B364)*(借支明细表!$D$3:$D$10000=AG$2)*借支明细表!$H$3:$H$10000)</f>
        <v>0</v>
      </c>
      <c r="AI364" s="80">
        <f>SUMIF('10月'!$C$4:$C$10000,$B364,'10月'!$L$4:$L$10000)</f>
        <v>0</v>
      </c>
      <c r="AJ364" s="81">
        <f>SUMIF('11月'!$C$4:$C$10000,$B364,'11月'!$J$4:$J$10000)</f>
        <v>0</v>
      </c>
      <c r="AK364" s="79">
        <f>SUMPRODUCT((借支明细表!$F$3:$F$10000=$B364)*(借支明细表!$D$3:$D$10000=AJ$2)*借支明细表!$H$3:$H$10000)</f>
        <v>0</v>
      </c>
      <c r="AL364" s="80">
        <f>SUMIF('11月'!$C$4:$C$10000,$B364,'11月'!$L$4:$L$10000)</f>
        <v>0</v>
      </c>
      <c r="AM364" s="81">
        <f>SUMIF('12月'!$C$4:$C$10000,$B364,'12月'!$J$4:$J$10000)</f>
        <v>0</v>
      </c>
      <c r="AN364" s="79">
        <f>SUMPRODUCT((借支明细表!$F$3:$F$10000=$B364)*(借支明细表!$D$3:$D$10000=AM$2)*借支明细表!$H$3:$H$10000)</f>
        <v>0</v>
      </c>
      <c r="AO364" s="80">
        <f>SUMIF('12月'!$C$4:$C$10000,$B364,'12月'!$L$4:$L$10000)</f>
        <v>0</v>
      </c>
    </row>
    <row r="365" customHeight="1" spans="1:41">
      <c r="A365" s="37"/>
      <c r="B365" s="76" t="str">
        <f>IF(员工信息表!B364="","",员工信息表!B364)</f>
        <v/>
      </c>
      <c r="C365" s="77">
        <f t="shared" si="18"/>
        <v>0</v>
      </c>
      <c r="D365" s="77">
        <f t="shared" si="19"/>
        <v>0</v>
      </c>
      <c r="E365" s="77">
        <f t="shared" si="20"/>
        <v>0</v>
      </c>
      <c r="F365" s="81">
        <f>SUMIF('1月'!$C$4:$C$10000,$B365,'1月'!$J$4:$J$10000)</f>
        <v>0</v>
      </c>
      <c r="G365" s="79">
        <f>SUMPRODUCT((借支明细表!$F$3:$F$10000=$B365)*(借支明细表!$D$3:$D$10000=F$2)*借支明细表!$H$3:$H$10000)</f>
        <v>0</v>
      </c>
      <c r="H365" s="80">
        <f>SUMIF('1月'!$C$4:$C$10000,$B365,'1月'!$L$4:$L$10000)</f>
        <v>0</v>
      </c>
      <c r="I365" s="81">
        <f>SUMIF('2月'!$C$4:$C$10000,$B365,'2月'!$J$4:$J$10000)</f>
        <v>0</v>
      </c>
      <c r="J365" s="79">
        <f>SUMPRODUCT((借支明细表!$F$3:$F$10000=$B365)*(借支明细表!$D$3:$D$10000=I$2)*借支明细表!$H$3:$H$10000)</f>
        <v>0</v>
      </c>
      <c r="K365" s="80">
        <f>SUMIF('2月'!$C$4:$C$10000,$B365,'2月'!$L$4:$L$10000)</f>
        <v>0</v>
      </c>
      <c r="L365" s="81">
        <f>SUMIF('3月'!$C$4:$C$10000,$B365,'3月'!$J$4:$J$10000)</f>
        <v>0</v>
      </c>
      <c r="M365" s="79">
        <f>SUMPRODUCT((借支明细表!$F$3:$F$10000=$B365)*(借支明细表!$D$3:$D$10000=L$2)*借支明细表!$H$3:$H$10000)</f>
        <v>0</v>
      </c>
      <c r="N365" s="80">
        <f>SUMIF('3月'!$C$4:$C$10000,$B365,'3月'!$L$4:$L$10000)</f>
        <v>0</v>
      </c>
      <c r="O365" s="81">
        <f>SUMIF('4月'!$C$4:$C$10000,$B365,'4月'!$J$4:$J$10000)</f>
        <v>0</v>
      </c>
      <c r="P365" s="79">
        <f>SUMPRODUCT((借支明细表!$F$3:$F$10000=$B365)*(借支明细表!$D$3:$D$10000=O$2)*借支明细表!$H$3:$H$10000)</f>
        <v>0</v>
      </c>
      <c r="Q365" s="80">
        <f>SUMIF('4月'!$C$4:$C$10000,$B365,'4月'!$L$4:$L$10000)</f>
        <v>0</v>
      </c>
      <c r="R365" s="81">
        <f>SUMIF('5月'!$C$4:$C$10000,$B365,'5月'!$J$4:$J$10000)</f>
        <v>0</v>
      </c>
      <c r="S365" s="79">
        <f>SUMPRODUCT((借支明细表!$F$3:$F$10000=$B365)*(借支明细表!$D$3:$D$10000=R$2)*借支明细表!$H$3:$H$10000)</f>
        <v>0</v>
      </c>
      <c r="T365" s="80">
        <f>SUMIF('5月'!$C$4:$C$10000,$B365,'5月'!$L$4:$L$10000)</f>
        <v>0</v>
      </c>
      <c r="U365" s="81">
        <f>SUMIF('6月'!$C$4:$C$10000,$B365,'6月'!$J$4:$J$10000)</f>
        <v>0</v>
      </c>
      <c r="V365" s="79">
        <f>SUMPRODUCT((借支明细表!$F$3:$F$10000=$B365)*(借支明细表!$D$3:$D$10000=U$2)*借支明细表!$H$3:$H$10000)</f>
        <v>0</v>
      </c>
      <c r="W365" s="80">
        <f>SUMIF('6月'!$C$4:$C$10000,$B365,'6月'!$L$4:$L$10000)</f>
        <v>0</v>
      </c>
      <c r="X365" s="81">
        <f>SUMIF('7月'!$C$4:$C$10000,$B365,'7月'!$J$4:$J$10000)</f>
        <v>0</v>
      </c>
      <c r="Y365" s="79">
        <f>SUMPRODUCT((借支明细表!$F$3:$F$10000=$B365)*(借支明细表!$D$3:$D$10000=X$2)*借支明细表!$H$3:$H$10000)</f>
        <v>0</v>
      </c>
      <c r="Z365" s="80">
        <f>SUMIF('7月'!$C$4:$C$10000,$B365,'7月'!$L$4:$L$10000)</f>
        <v>0</v>
      </c>
      <c r="AA365" s="81">
        <f>SUMIF('8月'!$C$4:$C$10000,$B365,'8月'!$J$4:$J$10000)</f>
        <v>0</v>
      </c>
      <c r="AB365" s="79">
        <f>SUMPRODUCT((借支明细表!$F$3:$F$10000=$B365)*(借支明细表!$D$3:$D$10000=AA$2)*借支明细表!$H$3:$H$10000)</f>
        <v>0</v>
      </c>
      <c r="AC365" s="80">
        <f>SUMIF('8月'!$C$4:$C$10000,$B365,'8月'!$L$4:$L$10000)</f>
        <v>0</v>
      </c>
      <c r="AD365" s="81">
        <f>SUMIF('9月'!$C$4:$C$10000,$B365,'9月'!$J$4:$J$10000)</f>
        <v>0</v>
      </c>
      <c r="AE365" s="79">
        <f>SUMPRODUCT((借支明细表!$F$3:$F$10000=$B365)*(借支明细表!$D$3:$D$10000=AD$2)*借支明细表!$H$3:$H$10000)</f>
        <v>0</v>
      </c>
      <c r="AF365" s="80">
        <f>SUMIF('9月'!$C$4:$C$10000,$B365,'9月'!$L$4:$L$10000)</f>
        <v>0</v>
      </c>
      <c r="AG365" s="81">
        <f>SUMIF('10月'!$C$4:$C$10000,$B365,'10月'!$J$4:$J$10000)</f>
        <v>0</v>
      </c>
      <c r="AH365" s="79">
        <f>SUMPRODUCT((借支明细表!$F$3:$F$10000=$B365)*(借支明细表!$D$3:$D$10000=AG$2)*借支明细表!$H$3:$H$10000)</f>
        <v>0</v>
      </c>
      <c r="AI365" s="80">
        <f>SUMIF('10月'!$C$4:$C$10000,$B365,'10月'!$L$4:$L$10000)</f>
        <v>0</v>
      </c>
      <c r="AJ365" s="81">
        <f>SUMIF('11月'!$C$4:$C$10000,$B365,'11月'!$J$4:$J$10000)</f>
        <v>0</v>
      </c>
      <c r="AK365" s="79">
        <f>SUMPRODUCT((借支明细表!$F$3:$F$10000=$B365)*(借支明细表!$D$3:$D$10000=AJ$2)*借支明细表!$H$3:$H$10000)</f>
        <v>0</v>
      </c>
      <c r="AL365" s="80">
        <f>SUMIF('11月'!$C$4:$C$10000,$B365,'11月'!$L$4:$L$10000)</f>
        <v>0</v>
      </c>
      <c r="AM365" s="81">
        <f>SUMIF('12月'!$C$4:$C$10000,$B365,'12月'!$J$4:$J$10000)</f>
        <v>0</v>
      </c>
      <c r="AN365" s="79">
        <f>SUMPRODUCT((借支明细表!$F$3:$F$10000=$B365)*(借支明细表!$D$3:$D$10000=AM$2)*借支明细表!$H$3:$H$10000)</f>
        <v>0</v>
      </c>
      <c r="AO365" s="80">
        <f>SUMIF('12月'!$C$4:$C$10000,$B365,'12月'!$L$4:$L$10000)</f>
        <v>0</v>
      </c>
    </row>
    <row r="366" customHeight="1" spans="1:41">
      <c r="A366" s="37"/>
      <c r="B366" s="76" t="str">
        <f>IF(员工信息表!B365="","",员工信息表!B365)</f>
        <v/>
      </c>
      <c r="C366" s="77">
        <f t="shared" si="18"/>
        <v>0</v>
      </c>
      <c r="D366" s="77">
        <f t="shared" si="19"/>
        <v>0</v>
      </c>
      <c r="E366" s="77">
        <f t="shared" si="20"/>
        <v>0</v>
      </c>
      <c r="F366" s="81">
        <f>SUMIF('1月'!$C$4:$C$10000,$B366,'1月'!$J$4:$J$10000)</f>
        <v>0</v>
      </c>
      <c r="G366" s="79">
        <f>SUMPRODUCT((借支明细表!$F$3:$F$10000=$B366)*(借支明细表!$D$3:$D$10000=F$2)*借支明细表!$H$3:$H$10000)</f>
        <v>0</v>
      </c>
      <c r="H366" s="80">
        <f>SUMIF('1月'!$C$4:$C$10000,$B366,'1月'!$L$4:$L$10000)</f>
        <v>0</v>
      </c>
      <c r="I366" s="81">
        <f>SUMIF('2月'!$C$4:$C$10000,$B366,'2月'!$J$4:$J$10000)</f>
        <v>0</v>
      </c>
      <c r="J366" s="79">
        <f>SUMPRODUCT((借支明细表!$F$3:$F$10000=$B366)*(借支明细表!$D$3:$D$10000=I$2)*借支明细表!$H$3:$H$10000)</f>
        <v>0</v>
      </c>
      <c r="K366" s="80">
        <f>SUMIF('2月'!$C$4:$C$10000,$B366,'2月'!$L$4:$L$10000)</f>
        <v>0</v>
      </c>
      <c r="L366" s="81">
        <f>SUMIF('3月'!$C$4:$C$10000,$B366,'3月'!$J$4:$J$10000)</f>
        <v>0</v>
      </c>
      <c r="M366" s="79">
        <f>SUMPRODUCT((借支明细表!$F$3:$F$10000=$B366)*(借支明细表!$D$3:$D$10000=L$2)*借支明细表!$H$3:$H$10000)</f>
        <v>0</v>
      </c>
      <c r="N366" s="80">
        <f>SUMIF('3月'!$C$4:$C$10000,$B366,'3月'!$L$4:$L$10000)</f>
        <v>0</v>
      </c>
      <c r="O366" s="81">
        <f>SUMIF('4月'!$C$4:$C$10000,$B366,'4月'!$J$4:$J$10000)</f>
        <v>0</v>
      </c>
      <c r="P366" s="79">
        <f>SUMPRODUCT((借支明细表!$F$3:$F$10000=$B366)*(借支明细表!$D$3:$D$10000=O$2)*借支明细表!$H$3:$H$10000)</f>
        <v>0</v>
      </c>
      <c r="Q366" s="80">
        <f>SUMIF('4月'!$C$4:$C$10000,$B366,'4月'!$L$4:$L$10000)</f>
        <v>0</v>
      </c>
      <c r="R366" s="81">
        <f>SUMIF('5月'!$C$4:$C$10000,$B366,'5月'!$J$4:$J$10000)</f>
        <v>0</v>
      </c>
      <c r="S366" s="79">
        <f>SUMPRODUCT((借支明细表!$F$3:$F$10000=$B366)*(借支明细表!$D$3:$D$10000=R$2)*借支明细表!$H$3:$H$10000)</f>
        <v>0</v>
      </c>
      <c r="T366" s="80">
        <f>SUMIF('5月'!$C$4:$C$10000,$B366,'5月'!$L$4:$L$10000)</f>
        <v>0</v>
      </c>
      <c r="U366" s="81">
        <f>SUMIF('6月'!$C$4:$C$10000,$B366,'6月'!$J$4:$J$10000)</f>
        <v>0</v>
      </c>
      <c r="V366" s="79">
        <f>SUMPRODUCT((借支明细表!$F$3:$F$10000=$B366)*(借支明细表!$D$3:$D$10000=U$2)*借支明细表!$H$3:$H$10000)</f>
        <v>0</v>
      </c>
      <c r="W366" s="80">
        <f>SUMIF('6月'!$C$4:$C$10000,$B366,'6月'!$L$4:$L$10000)</f>
        <v>0</v>
      </c>
      <c r="X366" s="81">
        <f>SUMIF('7月'!$C$4:$C$10000,$B366,'7月'!$J$4:$J$10000)</f>
        <v>0</v>
      </c>
      <c r="Y366" s="79">
        <f>SUMPRODUCT((借支明细表!$F$3:$F$10000=$B366)*(借支明细表!$D$3:$D$10000=X$2)*借支明细表!$H$3:$H$10000)</f>
        <v>0</v>
      </c>
      <c r="Z366" s="80">
        <f>SUMIF('7月'!$C$4:$C$10000,$B366,'7月'!$L$4:$L$10000)</f>
        <v>0</v>
      </c>
      <c r="AA366" s="81">
        <f>SUMIF('8月'!$C$4:$C$10000,$B366,'8月'!$J$4:$J$10000)</f>
        <v>0</v>
      </c>
      <c r="AB366" s="79">
        <f>SUMPRODUCT((借支明细表!$F$3:$F$10000=$B366)*(借支明细表!$D$3:$D$10000=AA$2)*借支明细表!$H$3:$H$10000)</f>
        <v>0</v>
      </c>
      <c r="AC366" s="80">
        <f>SUMIF('8月'!$C$4:$C$10000,$B366,'8月'!$L$4:$L$10000)</f>
        <v>0</v>
      </c>
      <c r="AD366" s="81">
        <f>SUMIF('9月'!$C$4:$C$10000,$B366,'9月'!$J$4:$J$10000)</f>
        <v>0</v>
      </c>
      <c r="AE366" s="79">
        <f>SUMPRODUCT((借支明细表!$F$3:$F$10000=$B366)*(借支明细表!$D$3:$D$10000=AD$2)*借支明细表!$H$3:$H$10000)</f>
        <v>0</v>
      </c>
      <c r="AF366" s="80">
        <f>SUMIF('9月'!$C$4:$C$10000,$B366,'9月'!$L$4:$L$10000)</f>
        <v>0</v>
      </c>
      <c r="AG366" s="81">
        <f>SUMIF('10月'!$C$4:$C$10000,$B366,'10月'!$J$4:$J$10000)</f>
        <v>0</v>
      </c>
      <c r="AH366" s="79">
        <f>SUMPRODUCT((借支明细表!$F$3:$F$10000=$B366)*(借支明细表!$D$3:$D$10000=AG$2)*借支明细表!$H$3:$H$10000)</f>
        <v>0</v>
      </c>
      <c r="AI366" s="80">
        <f>SUMIF('10月'!$C$4:$C$10000,$B366,'10月'!$L$4:$L$10000)</f>
        <v>0</v>
      </c>
      <c r="AJ366" s="81">
        <f>SUMIF('11月'!$C$4:$C$10000,$B366,'11月'!$J$4:$J$10000)</f>
        <v>0</v>
      </c>
      <c r="AK366" s="79">
        <f>SUMPRODUCT((借支明细表!$F$3:$F$10000=$B366)*(借支明细表!$D$3:$D$10000=AJ$2)*借支明细表!$H$3:$H$10000)</f>
        <v>0</v>
      </c>
      <c r="AL366" s="80">
        <f>SUMIF('11月'!$C$4:$C$10000,$B366,'11月'!$L$4:$L$10000)</f>
        <v>0</v>
      </c>
      <c r="AM366" s="81">
        <f>SUMIF('12月'!$C$4:$C$10000,$B366,'12月'!$J$4:$J$10000)</f>
        <v>0</v>
      </c>
      <c r="AN366" s="79">
        <f>SUMPRODUCT((借支明细表!$F$3:$F$10000=$B366)*(借支明细表!$D$3:$D$10000=AM$2)*借支明细表!$H$3:$H$10000)</f>
        <v>0</v>
      </c>
      <c r="AO366" s="80">
        <f>SUMIF('12月'!$C$4:$C$10000,$B366,'12月'!$L$4:$L$10000)</f>
        <v>0</v>
      </c>
    </row>
    <row r="367" customHeight="1" spans="1:41">
      <c r="A367" s="37"/>
      <c r="B367" s="76" t="str">
        <f>IF(员工信息表!B366="","",员工信息表!B366)</f>
        <v/>
      </c>
      <c r="C367" s="77">
        <f t="shared" si="18"/>
        <v>0</v>
      </c>
      <c r="D367" s="77">
        <f t="shared" si="19"/>
        <v>0</v>
      </c>
      <c r="E367" s="77">
        <f t="shared" si="20"/>
        <v>0</v>
      </c>
      <c r="F367" s="81">
        <f>SUMIF('1月'!$C$4:$C$10000,$B367,'1月'!$J$4:$J$10000)</f>
        <v>0</v>
      </c>
      <c r="G367" s="79">
        <f>SUMPRODUCT((借支明细表!$F$3:$F$10000=$B367)*(借支明细表!$D$3:$D$10000=F$2)*借支明细表!$H$3:$H$10000)</f>
        <v>0</v>
      </c>
      <c r="H367" s="80">
        <f>SUMIF('1月'!$C$4:$C$10000,$B367,'1月'!$L$4:$L$10000)</f>
        <v>0</v>
      </c>
      <c r="I367" s="81">
        <f>SUMIF('2月'!$C$4:$C$10000,$B367,'2月'!$J$4:$J$10000)</f>
        <v>0</v>
      </c>
      <c r="J367" s="79">
        <f>SUMPRODUCT((借支明细表!$F$3:$F$10000=$B367)*(借支明细表!$D$3:$D$10000=I$2)*借支明细表!$H$3:$H$10000)</f>
        <v>0</v>
      </c>
      <c r="K367" s="80">
        <f>SUMIF('2月'!$C$4:$C$10000,$B367,'2月'!$L$4:$L$10000)</f>
        <v>0</v>
      </c>
      <c r="L367" s="81">
        <f>SUMIF('3月'!$C$4:$C$10000,$B367,'3月'!$J$4:$J$10000)</f>
        <v>0</v>
      </c>
      <c r="M367" s="79">
        <f>SUMPRODUCT((借支明细表!$F$3:$F$10000=$B367)*(借支明细表!$D$3:$D$10000=L$2)*借支明细表!$H$3:$H$10000)</f>
        <v>0</v>
      </c>
      <c r="N367" s="80">
        <f>SUMIF('3月'!$C$4:$C$10000,$B367,'3月'!$L$4:$L$10000)</f>
        <v>0</v>
      </c>
      <c r="O367" s="81">
        <f>SUMIF('4月'!$C$4:$C$10000,$B367,'4月'!$J$4:$J$10000)</f>
        <v>0</v>
      </c>
      <c r="P367" s="79">
        <f>SUMPRODUCT((借支明细表!$F$3:$F$10000=$B367)*(借支明细表!$D$3:$D$10000=O$2)*借支明细表!$H$3:$H$10000)</f>
        <v>0</v>
      </c>
      <c r="Q367" s="80">
        <f>SUMIF('4月'!$C$4:$C$10000,$B367,'4月'!$L$4:$L$10000)</f>
        <v>0</v>
      </c>
      <c r="R367" s="81">
        <f>SUMIF('5月'!$C$4:$C$10000,$B367,'5月'!$J$4:$J$10000)</f>
        <v>0</v>
      </c>
      <c r="S367" s="79">
        <f>SUMPRODUCT((借支明细表!$F$3:$F$10000=$B367)*(借支明细表!$D$3:$D$10000=R$2)*借支明细表!$H$3:$H$10000)</f>
        <v>0</v>
      </c>
      <c r="T367" s="80">
        <f>SUMIF('5月'!$C$4:$C$10000,$B367,'5月'!$L$4:$L$10000)</f>
        <v>0</v>
      </c>
      <c r="U367" s="81">
        <f>SUMIF('6月'!$C$4:$C$10000,$B367,'6月'!$J$4:$J$10000)</f>
        <v>0</v>
      </c>
      <c r="V367" s="79">
        <f>SUMPRODUCT((借支明细表!$F$3:$F$10000=$B367)*(借支明细表!$D$3:$D$10000=U$2)*借支明细表!$H$3:$H$10000)</f>
        <v>0</v>
      </c>
      <c r="W367" s="80">
        <f>SUMIF('6月'!$C$4:$C$10000,$B367,'6月'!$L$4:$L$10000)</f>
        <v>0</v>
      </c>
      <c r="X367" s="81">
        <f>SUMIF('7月'!$C$4:$C$10000,$B367,'7月'!$J$4:$J$10000)</f>
        <v>0</v>
      </c>
      <c r="Y367" s="79">
        <f>SUMPRODUCT((借支明细表!$F$3:$F$10000=$B367)*(借支明细表!$D$3:$D$10000=X$2)*借支明细表!$H$3:$H$10000)</f>
        <v>0</v>
      </c>
      <c r="Z367" s="80">
        <f>SUMIF('7月'!$C$4:$C$10000,$B367,'7月'!$L$4:$L$10000)</f>
        <v>0</v>
      </c>
      <c r="AA367" s="81">
        <f>SUMIF('8月'!$C$4:$C$10000,$B367,'8月'!$J$4:$J$10000)</f>
        <v>0</v>
      </c>
      <c r="AB367" s="79">
        <f>SUMPRODUCT((借支明细表!$F$3:$F$10000=$B367)*(借支明细表!$D$3:$D$10000=AA$2)*借支明细表!$H$3:$H$10000)</f>
        <v>0</v>
      </c>
      <c r="AC367" s="80">
        <f>SUMIF('8月'!$C$4:$C$10000,$B367,'8月'!$L$4:$L$10000)</f>
        <v>0</v>
      </c>
      <c r="AD367" s="81">
        <f>SUMIF('9月'!$C$4:$C$10000,$B367,'9月'!$J$4:$J$10000)</f>
        <v>0</v>
      </c>
      <c r="AE367" s="79">
        <f>SUMPRODUCT((借支明细表!$F$3:$F$10000=$B367)*(借支明细表!$D$3:$D$10000=AD$2)*借支明细表!$H$3:$H$10000)</f>
        <v>0</v>
      </c>
      <c r="AF367" s="80">
        <f>SUMIF('9月'!$C$4:$C$10000,$B367,'9月'!$L$4:$L$10000)</f>
        <v>0</v>
      </c>
      <c r="AG367" s="81">
        <f>SUMIF('10月'!$C$4:$C$10000,$B367,'10月'!$J$4:$J$10000)</f>
        <v>0</v>
      </c>
      <c r="AH367" s="79">
        <f>SUMPRODUCT((借支明细表!$F$3:$F$10000=$B367)*(借支明细表!$D$3:$D$10000=AG$2)*借支明细表!$H$3:$H$10000)</f>
        <v>0</v>
      </c>
      <c r="AI367" s="80">
        <f>SUMIF('10月'!$C$4:$C$10000,$B367,'10月'!$L$4:$L$10000)</f>
        <v>0</v>
      </c>
      <c r="AJ367" s="81">
        <f>SUMIF('11月'!$C$4:$C$10000,$B367,'11月'!$J$4:$J$10000)</f>
        <v>0</v>
      </c>
      <c r="AK367" s="79">
        <f>SUMPRODUCT((借支明细表!$F$3:$F$10000=$B367)*(借支明细表!$D$3:$D$10000=AJ$2)*借支明细表!$H$3:$H$10000)</f>
        <v>0</v>
      </c>
      <c r="AL367" s="80">
        <f>SUMIF('11月'!$C$4:$C$10000,$B367,'11月'!$L$4:$L$10000)</f>
        <v>0</v>
      </c>
      <c r="AM367" s="81">
        <f>SUMIF('12月'!$C$4:$C$10000,$B367,'12月'!$J$4:$J$10000)</f>
        <v>0</v>
      </c>
      <c r="AN367" s="79">
        <f>SUMPRODUCT((借支明细表!$F$3:$F$10000=$B367)*(借支明细表!$D$3:$D$10000=AM$2)*借支明细表!$H$3:$H$10000)</f>
        <v>0</v>
      </c>
      <c r="AO367" s="80">
        <f>SUMIF('12月'!$C$4:$C$10000,$B367,'12月'!$L$4:$L$10000)</f>
        <v>0</v>
      </c>
    </row>
    <row r="368" customHeight="1" spans="1:41">
      <c r="A368" s="37"/>
      <c r="B368" s="76" t="str">
        <f>IF(员工信息表!B367="","",员工信息表!B367)</f>
        <v/>
      </c>
      <c r="C368" s="77">
        <f t="shared" si="18"/>
        <v>0</v>
      </c>
      <c r="D368" s="77">
        <f t="shared" si="19"/>
        <v>0</v>
      </c>
      <c r="E368" s="77">
        <f t="shared" si="20"/>
        <v>0</v>
      </c>
      <c r="F368" s="81">
        <f>SUMIF('1月'!$C$4:$C$10000,$B368,'1月'!$J$4:$J$10000)</f>
        <v>0</v>
      </c>
      <c r="G368" s="79">
        <f>SUMPRODUCT((借支明细表!$F$3:$F$10000=$B368)*(借支明细表!$D$3:$D$10000=F$2)*借支明细表!$H$3:$H$10000)</f>
        <v>0</v>
      </c>
      <c r="H368" s="80">
        <f>SUMIF('1月'!$C$4:$C$10000,$B368,'1月'!$L$4:$L$10000)</f>
        <v>0</v>
      </c>
      <c r="I368" s="81">
        <f>SUMIF('2月'!$C$4:$C$10000,$B368,'2月'!$J$4:$J$10000)</f>
        <v>0</v>
      </c>
      <c r="J368" s="79">
        <f>SUMPRODUCT((借支明细表!$F$3:$F$10000=$B368)*(借支明细表!$D$3:$D$10000=I$2)*借支明细表!$H$3:$H$10000)</f>
        <v>0</v>
      </c>
      <c r="K368" s="80">
        <f>SUMIF('2月'!$C$4:$C$10000,$B368,'2月'!$L$4:$L$10000)</f>
        <v>0</v>
      </c>
      <c r="L368" s="81">
        <f>SUMIF('3月'!$C$4:$C$10000,$B368,'3月'!$J$4:$J$10000)</f>
        <v>0</v>
      </c>
      <c r="M368" s="79">
        <f>SUMPRODUCT((借支明细表!$F$3:$F$10000=$B368)*(借支明细表!$D$3:$D$10000=L$2)*借支明细表!$H$3:$H$10000)</f>
        <v>0</v>
      </c>
      <c r="N368" s="80">
        <f>SUMIF('3月'!$C$4:$C$10000,$B368,'3月'!$L$4:$L$10000)</f>
        <v>0</v>
      </c>
      <c r="O368" s="81">
        <f>SUMIF('4月'!$C$4:$C$10000,$B368,'4月'!$J$4:$J$10000)</f>
        <v>0</v>
      </c>
      <c r="P368" s="79">
        <f>SUMPRODUCT((借支明细表!$F$3:$F$10000=$B368)*(借支明细表!$D$3:$D$10000=O$2)*借支明细表!$H$3:$H$10000)</f>
        <v>0</v>
      </c>
      <c r="Q368" s="80">
        <f>SUMIF('4月'!$C$4:$C$10000,$B368,'4月'!$L$4:$L$10000)</f>
        <v>0</v>
      </c>
      <c r="R368" s="81">
        <f>SUMIF('5月'!$C$4:$C$10000,$B368,'5月'!$J$4:$J$10000)</f>
        <v>0</v>
      </c>
      <c r="S368" s="79">
        <f>SUMPRODUCT((借支明细表!$F$3:$F$10000=$B368)*(借支明细表!$D$3:$D$10000=R$2)*借支明细表!$H$3:$H$10000)</f>
        <v>0</v>
      </c>
      <c r="T368" s="80">
        <f>SUMIF('5月'!$C$4:$C$10000,$B368,'5月'!$L$4:$L$10000)</f>
        <v>0</v>
      </c>
      <c r="U368" s="81">
        <f>SUMIF('6月'!$C$4:$C$10000,$B368,'6月'!$J$4:$J$10000)</f>
        <v>0</v>
      </c>
      <c r="V368" s="79">
        <f>SUMPRODUCT((借支明细表!$F$3:$F$10000=$B368)*(借支明细表!$D$3:$D$10000=U$2)*借支明细表!$H$3:$H$10000)</f>
        <v>0</v>
      </c>
      <c r="W368" s="80">
        <f>SUMIF('6月'!$C$4:$C$10000,$B368,'6月'!$L$4:$L$10000)</f>
        <v>0</v>
      </c>
      <c r="X368" s="81">
        <f>SUMIF('7月'!$C$4:$C$10000,$B368,'7月'!$J$4:$J$10000)</f>
        <v>0</v>
      </c>
      <c r="Y368" s="79">
        <f>SUMPRODUCT((借支明细表!$F$3:$F$10000=$B368)*(借支明细表!$D$3:$D$10000=X$2)*借支明细表!$H$3:$H$10000)</f>
        <v>0</v>
      </c>
      <c r="Z368" s="80">
        <f>SUMIF('7月'!$C$4:$C$10000,$B368,'7月'!$L$4:$L$10000)</f>
        <v>0</v>
      </c>
      <c r="AA368" s="81">
        <f>SUMIF('8月'!$C$4:$C$10000,$B368,'8月'!$J$4:$J$10000)</f>
        <v>0</v>
      </c>
      <c r="AB368" s="79">
        <f>SUMPRODUCT((借支明细表!$F$3:$F$10000=$B368)*(借支明细表!$D$3:$D$10000=AA$2)*借支明细表!$H$3:$H$10000)</f>
        <v>0</v>
      </c>
      <c r="AC368" s="80">
        <f>SUMIF('8月'!$C$4:$C$10000,$B368,'8月'!$L$4:$L$10000)</f>
        <v>0</v>
      </c>
      <c r="AD368" s="81">
        <f>SUMIF('9月'!$C$4:$C$10000,$B368,'9月'!$J$4:$J$10000)</f>
        <v>0</v>
      </c>
      <c r="AE368" s="79">
        <f>SUMPRODUCT((借支明细表!$F$3:$F$10000=$B368)*(借支明细表!$D$3:$D$10000=AD$2)*借支明细表!$H$3:$H$10000)</f>
        <v>0</v>
      </c>
      <c r="AF368" s="80">
        <f>SUMIF('9月'!$C$4:$C$10000,$B368,'9月'!$L$4:$L$10000)</f>
        <v>0</v>
      </c>
      <c r="AG368" s="81">
        <f>SUMIF('10月'!$C$4:$C$10000,$B368,'10月'!$J$4:$J$10000)</f>
        <v>0</v>
      </c>
      <c r="AH368" s="79">
        <f>SUMPRODUCT((借支明细表!$F$3:$F$10000=$B368)*(借支明细表!$D$3:$D$10000=AG$2)*借支明细表!$H$3:$H$10000)</f>
        <v>0</v>
      </c>
      <c r="AI368" s="80">
        <f>SUMIF('10月'!$C$4:$C$10000,$B368,'10月'!$L$4:$L$10000)</f>
        <v>0</v>
      </c>
      <c r="AJ368" s="81">
        <f>SUMIF('11月'!$C$4:$C$10000,$B368,'11月'!$J$4:$J$10000)</f>
        <v>0</v>
      </c>
      <c r="AK368" s="79">
        <f>SUMPRODUCT((借支明细表!$F$3:$F$10000=$B368)*(借支明细表!$D$3:$D$10000=AJ$2)*借支明细表!$H$3:$H$10000)</f>
        <v>0</v>
      </c>
      <c r="AL368" s="80">
        <f>SUMIF('11月'!$C$4:$C$10000,$B368,'11月'!$L$4:$L$10000)</f>
        <v>0</v>
      </c>
      <c r="AM368" s="81">
        <f>SUMIF('12月'!$C$4:$C$10000,$B368,'12月'!$J$4:$J$10000)</f>
        <v>0</v>
      </c>
      <c r="AN368" s="79">
        <f>SUMPRODUCT((借支明细表!$F$3:$F$10000=$B368)*(借支明细表!$D$3:$D$10000=AM$2)*借支明细表!$H$3:$H$10000)</f>
        <v>0</v>
      </c>
      <c r="AO368" s="80">
        <f>SUMIF('12月'!$C$4:$C$10000,$B368,'12月'!$L$4:$L$10000)</f>
        <v>0</v>
      </c>
    </row>
    <row r="369" customHeight="1" spans="1:41">
      <c r="A369" s="37"/>
      <c r="B369" s="76" t="str">
        <f>IF(员工信息表!B368="","",员工信息表!B368)</f>
        <v/>
      </c>
      <c r="C369" s="77">
        <f t="shared" si="18"/>
        <v>0</v>
      </c>
      <c r="D369" s="77">
        <f t="shared" si="19"/>
        <v>0</v>
      </c>
      <c r="E369" s="77">
        <f t="shared" si="20"/>
        <v>0</v>
      </c>
      <c r="F369" s="81">
        <f>SUMIF('1月'!$C$4:$C$10000,$B369,'1月'!$J$4:$J$10000)</f>
        <v>0</v>
      </c>
      <c r="G369" s="79">
        <f>SUMPRODUCT((借支明细表!$F$3:$F$10000=$B369)*(借支明细表!$D$3:$D$10000=F$2)*借支明细表!$H$3:$H$10000)</f>
        <v>0</v>
      </c>
      <c r="H369" s="80">
        <f>SUMIF('1月'!$C$4:$C$10000,$B369,'1月'!$L$4:$L$10000)</f>
        <v>0</v>
      </c>
      <c r="I369" s="81">
        <f>SUMIF('2月'!$C$4:$C$10000,$B369,'2月'!$J$4:$J$10000)</f>
        <v>0</v>
      </c>
      <c r="J369" s="79">
        <f>SUMPRODUCT((借支明细表!$F$3:$F$10000=$B369)*(借支明细表!$D$3:$D$10000=I$2)*借支明细表!$H$3:$H$10000)</f>
        <v>0</v>
      </c>
      <c r="K369" s="80">
        <f>SUMIF('2月'!$C$4:$C$10000,$B369,'2月'!$L$4:$L$10000)</f>
        <v>0</v>
      </c>
      <c r="L369" s="81">
        <f>SUMIF('3月'!$C$4:$C$10000,$B369,'3月'!$J$4:$J$10000)</f>
        <v>0</v>
      </c>
      <c r="M369" s="79">
        <f>SUMPRODUCT((借支明细表!$F$3:$F$10000=$B369)*(借支明细表!$D$3:$D$10000=L$2)*借支明细表!$H$3:$H$10000)</f>
        <v>0</v>
      </c>
      <c r="N369" s="80">
        <f>SUMIF('3月'!$C$4:$C$10000,$B369,'3月'!$L$4:$L$10000)</f>
        <v>0</v>
      </c>
      <c r="O369" s="81">
        <f>SUMIF('4月'!$C$4:$C$10000,$B369,'4月'!$J$4:$J$10000)</f>
        <v>0</v>
      </c>
      <c r="P369" s="79">
        <f>SUMPRODUCT((借支明细表!$F$3:$F$10000=$B369)*(借支明细表!$D$3:$D$10000=O$2)*借支明细表!$H$3:$H$10000)</f>
        <v>0</v>
      </c>
      <c r="Q369" s="80">
        <f>SUMIF('4月'!$C$4:$C$10000,$B369,'4月'!$L$4:$L$10000)</f>
        <v>0</v>
      </c>
      <c r="R369" s="81">
        <f>SUMIF('5月'!$C$4:$C$10000,$B369,'5月'!$J$4:$J$10000)</f>
        <v>0</v>
      </c>
      <c r="S369" s="79">
        <f>SUMPRODUCT((借支明细表!$F$3:$F$10000=$B369)*(借支明细表!$D$3:$D$10000=R$2)*借支明细表!$H$3:$H$10000)</f>
        <v>0</v>
      </c>
      <c r="T369" s="80">
        <f>SUMIF('5月'!$C$4:$C$10000,$B369,'5月'!$L$4:$L$10000)</f>
        <v>0</v>
      </c>
      <c r="U369" s="81">
        <f>SUMIF('6月'!$C$4:$C$10000,$B369,'6月'!$J$4:$J$10000)</f>
        <v>0</v>
      </c>
      <c r="V369" s="79">
        <f>SUMPRODUCT((借支明细表!$F$3:$F$10000=$B369)*(借支明细表!$D$3:$D$10000=U$2)*借支明细表!$H$3:$H$10000)</f>
        <v>0</v>
      </c>
      <c r="W369" s="80">
        <f>SUMIF('6月'!$C$4:$C$10000,$B369,'6月'!$L$4:$L$10000)</f>
        <v>0</v>
      </c>
      <c r="X369" s="81">
        <f>SUMIF('7月'!$C$4:$C$10000,$B369,'7月'!$J$4:$J$10000)</f>
        <v>0</v>
      </c>
      <c r="Y369" s="79">
        <f>SUMPRODUCT((借支明细表!$F$3:$F$10000=$B369)*(借支明细表!$D$3:$D$10000=X$2)*借支明细表!$H$3:$H$10000)</f>
        <v>0</v>
      </c>
      <c r="Z369" s="80">
        <f>SUMIF('7月'!$C$4:$C$10000,$B369,'7月'!$L$4:$L$10000)</f>
        <v>0</v>
      </c>
      <c r="AA369" s="81">
        <f>SUMIF('8月'!$C$4:$C$10000,$B369,'8月'!$J$4:$J$10000)</f>
        <v>0</v>
      </c>
      <c r="AB369" s="79">
        <f>SUMPRODUCT((借支明细表!$F$3:$F$10000=$B369)*(借支明细表!$D$3:$D$10000=AA$2)*借支明细表!$H$3:$H$10000)</f>
        <v>0</v>
      </c>
      <c r="AC369" s="80">
        <f>SUMIF('8月'!$C$4:$C$10000,$B369,'8月'!$L$4:$L$10000)</f>
        <v>0</v>
      </c>
      <c r="AD369" s="81">
        <f>SUMIF('9月'!$C$4:$C$10000,$B369,'9月'!$J$4:$J$10000)</f>
        <v>0</v>
      </c>
      <c r="AE369" s="79">
        <f>SUMPRODUCT((借支明细表!$F$3:$F$10000=$B369)*(借支明细表!$D$3:$D$10000=AD$2)*借支明细表!$H$3:$H$10000)</f>
        <v>0</v>
      </c>
      <c r="AF369" s="80">
        <f>SUMIF('9月'!$C$4:$C$10000,$B369,'9月'!$L$4:$L$10000)</f>
        <v>0</v>
      </c>
      <c r="AG369" s="81">
        <f>SUMIF('10月'!$C$4:$C$10000,$B369,'10月'!$J$4:$J$10000)</f>
        <v>0</v>
      </c>
      <c r="AH369" s="79">
        <f>SUMPRODUCT((借支明细表!$F$3:$F$10000=$B369)*(借支明细表!$D$3:$D$10000=AG$2)*借支明细表!$H$3:$H$10000)</f>
        <v>0</v>
      </c>
      <c r="AI369" s="80">
        <f>SUMIF('10月'!$C$4:$C$10000,$B369,'10月'!$L$4:$L$10000)</f>
        <v>0</v>
      </c>
      <c r="AJ369" s="81">
        <f>SUMIF('11月'!$C$4:$C$10000,$B369,'11月'!$J$4:$J$10000)</f>
        <v>0</v>
      </c>
      <c r="AK369" s="79">
        <f>SUMPRODUCT((借支明细表!$F$3:$F$10000=$B369)*(借支明细表!$D$3:$D$10000=AJ$2)*借支明细表!$H$3:$H$10000)</f>
        <v>0</v>
      </c>
      <c r="AL369" s="80">
        <f>SUMIF('11月'!$C$4:$C$10000,$B369,'11月'!$L$4:$L$10000)</f>
        <v>0</v>
      </c>
      <c r="AM369" s="81">
        <f>SUMIF('12月'!$C$4:$C$10000,$B369,'12月'!$J$4:$J$10000)</f>
        <v>0</v>
      </c>
      <c r="AN369" s="79">
        <f>SUMPRODUCT((借支明细表!$F$3:$F$10000=$B369)*(借支明细表!$D$3:$D$10000=AM$2)*借支明细表!$H$3:$H$10000)</f>
        <v>0</v>
      </c>
      <c r="AO369" s="80">
        <f>SUMIF('12月'!$C$4:$C$10000,$B369,'12月'!$L$4:$L$10000)</f>
        <v>0</v>
      </c>
    </row>
    <row r="370" customHeight="1" spans="1:41">
      <c r="A370" s="37"/>
      <c r="B370" s="76" t="str">
        <f>IF(员工信息表!B369="","",员工信息表!B369)</f>
        <v/>
      </c>
      <c r="C370" s="77">
        <f t="shared" si="18"/>
        <v>0</v>
      </c>
      <c r="D370" s="77">
        <f t="shared" si="19"/>
        <v>0</v>
      </c>
      <c r="E370" s="77">
        <f t="shared" si="20"/>
        <v>0</v>
      </c>
      <c r="F370" s="81">
        <f>SUMIF('1月'!$C$4:$C$10000,$B370,'1月'!$J$4:$J$10000)</f>
        <v>0</v>
      </c>
      <c r="G370" s="79">
        <f>SUMPRODUCT((借支明细表!$F$3:$F$10000=$B370)*(借支明细表!$D$3:$D$10000=F$2)*借支明细表!$H$3:$H$10000)</f>
        <v>0</v>
      </c>
      <c r="H370" s="80">
        <f>SUMIF('1月'!$C$4:$C$10000,$B370,'1月'!$L$4:$L$10000)</f>
        <v>0</v>
      </c>
      <c r="I370" s="81">
        <f>SUMIF('2月'!$C$4:$C$10000,$B370,'2月'!$J$4:$J$10000)</f>
        <v>0</v>
      </c>
      <c r="J370" s="79">
        <f>SUMPRODUCT((借支明细表!$F$3:$F$10000=$B370)*(借支明细表!$D$3:$D$10000=I$2)*借支明细表!$H$3:$H$10000)</f>
        <v>0</v>
      </c>
      <c r="K370" s="80">
        <f>SUMIF('2月'!$C$4:$C$10000,$B370,'2月'!$L$4:$L$10000)</f>
        <v>0</v>
      </c>
      <c r="L370" s="81">
        <f>SUMIF('3月'!$C$4:$C$10000,$B370,'3月'!$J$4:$J$10000)</f>
        <v>0</v>
      </c>
      <c r="M370" s="79">
        <f>SUMPRODUCT((借支明细表!$F$3:$F$10000=$B370)*(借支明细表!$D$3:$D$10000=L$2)*借支明细表!$H$3:$H$10000)</f>
        <v>0</v>
      </c>
      <c r="N370" s="80">
        <f>SUMIF('3月'!$C$4:$C$10000,$B370,'3月'!$L$4:$L$10000)</f>
        <v>0</v>
      </c>
      <c r="O370" s="81">
        <f>SUMIF('4月'!$C$4:$C$10000,$B370,'4月'!$J$4:$J$10000)</f>
        <v>0</v>
      </c>
      <c r="P370" s="79">
        <f>SUMPRODUCT((借支明细表!$F$3:$F$10000=$B370)*(借支明细表!$D$3:$D$10000=O$2)*借支明细表!$H$3:$H$10000)</f>
        <v>0</v>
      </c>
      <c r="Q370" s="80">
        <f>SUMIF('4月'!$C$4:$C$10000,$B370,'4月'!$L$4:$L$10000)</f>
        <v>0</v>
      </c>
      <c r="R370" s="81">
        <f>SUMIF('5月'!$C$4:$C$10000,$B370,'5月'!$J$4:$J$10000)</f>
        <v>0</v>
      </c>
      <c r="S370" s="79">
        <f>SUMPRODUCT((借支明细表!$F$3:$F$10000=$B370)*(借支明细表!$D$3:$D$10000=R$2)*借支明细表!$H$3:$H$10000)</f>
        <v>0</v>
      </c>
      <c r="T370" s="80">
        <f>SUMIF('5月'!$C$4:$C$10000,$B370,'5月'!$L$4:$L$10000)</f>
        <v>0</v>
      </c>
      <c r="U370" s="81">
        <f>SUMIF('6月'!$C$4:$C$10000,$B370,'6月'!$J$4:$J$10000)</f>
        <v>0</v>
      </c>
      <c r="V370" s="79">
        <f>SUMPRODUCT((借支明细表!$F$3:$F$10000=$B370)*(借支明细表!$D$3:$D$10000=U$2)*借支明细表!$H$3:$H$10000)</f>
        <v>0</v>
      </c>
      <c r="W370" s="80">
        <f>SUMIF('6月'!$C$4:$C$10000,$B370,'6月'!$L$4:$L$10000)</f>
        <v>0</v>
      </c>
      <c r="X370" s="81">
        <f>SUMIF('7月'!$C$4:$C$10000,$B370,'7月'!$J$4:$J$10000)</f>
        <v>0</v>
      </c>
      <c r="Y370" s="79">
        <f>SUMPRODUCT((借支明细表!$F$3:$F$10000=$B370)*(借支明细表!$D$3:$D$10000=X$2)*借支明细表!$H$3:$H$10000)</f>
        <v>0</v>
      </c>
      <c r="Z370" s="80">
        <f>SUMIF('7月'!$C$4:$C$10000,$B370,'7月'!$L$4:$L$10000)</f>
        <v>0</v>
      </c>
      <c r="AA370" s="81">
        <f>SUMIF('8月'!$C$4:$C$10000,$B370,'8月'!$J$4:$J$10000)</f>
        <v>0</v>
      </c>
      <c r="AB370" s="79">
        <f>SUMPRODUCT((借支明细表!$F$3:$F$10000=$B370)*(借支明细表!$D$3:$D$10000=AA$2)*借支明细表!$H$3:$H$10000)</f>
        <v>0</v>
      </c>
      <c r="AC370" s="80">
        <f>SUMIF('8月'!$C$4:$C$10000,$B370,'8月'!$L$4:$L$10000)</f>
        <v>0</v>
      </c>
      <c r="AD370" s="81">
        <f>SUMIF('9月'!$C$4:$C$10000,$B370,'9月'!$J$4:$J$10000)</f>
        <v>0</v>
      </c>
      <c r="AE370" s="79">
        <f>SUMPRODUCT((借支明细表!$F$3:$F$10000=$B370)*(借支明细表!$D$3:$D$10000=AD$2)*借支明细表!$H$3:$H$10000)</f>
        <v>0</v>
      </c>
      <c r="AF370" s="80">
        <f>SUMIF('9月'!$C$4:$C$10000,$B370,'9月'!$L$4:$L$10000)</f>
        <v>0</v>
      </c>
      <c r="AG370" s="81">
        <f>SUMIF('10月'!$C$4:$C$10000,$B370,'10月'!$J$4:$J$10000)</f>
        <v>0</v>
      </c>
      <c r="AH370" s="79">
        <f>SUMPRODUCT((借支明细表!$F$3:$F$10000=$B370)*(借支明细表!$D$3:$D$10000=AG$2)*借支明细表!$H$3:$H$10000)</f>
        <v>0</v>
      </c>
      <c r="AI370" s="80">
        <f>SUMIF('10月'!$C$4:$C$10000,$B370,'10月'!$L$4:$L$10000)</f>
        <v>0</v>
      </c>
      <c r="AJ370" s="81">
        <f>SUMIF('11月'!$C$4:$C$10000,$B370,'11月'!$J$4:$J$10000)</f>
        <v>0</v>
      </c>
      <c r="AK370" s="79">
        <f>SUMPRODUCT((借支明细表!$F$3:$F$10000=$B370)*(借支明细表!$D$3:$D$10000=AJ$2)*借支明细表!$H$3:$H$10000)</f>
        <v>0</v>
      </c>
      <c r="AL370" s="80">
        <f>SUMIF('11月'!$C$4:$C$10000,$B370,'11月'!$L$4:$L$10000)</f>
        <v>0</v>
      </c>
      <c r="AM370" s="81">
        <f>SUMIF('12月'!$C$4:$C$10000,$B370,'12月'!$J$4:$J$10000)</f>
        <v>0</v>
      </c>
      <c r="AN370" s="79">
        <f>SUMPRODUCT((借支明细表!$F$3:$F$10000=$B370)*(借支明细表!$D$3:$D$10000=AM$2)*借支明细表!$H$3:$H$10000)</f>
        <v>0</v>
      </c>
      <c r="AO370" s="80">
        <f>SUMIF('12月'!$C$4:$C$10000,$B370,'12月'!$L$4:$L$10000)</f>
        <v>0</v>
      </c>
    </row>
    <row r="371" customHeight="1" spans="1:41">
      <c r="A371" s="37"/>
      <c r="B371" s="76" t="str">
        <f>IF(员工信息表!B370="","",员工信息表!B370)</f>
        <v/>
      </c>
      <c r="C371" s="77">
        <f t="shared" si="18"/>
        <v>0</v>
      </c>
      <c r="D371" s="77">
        <f t="shared" si="19"/>
        <v>0</v>
      </c>
      <c r="E371" s="77">
        <f t="shared" si="20"/>
        <v>0</v>
      </c>
      <c r="F371" s="81">
        <f>SUMIF('1月'!$C$4:$C$10000,$B371,'1月'!$J$4:$J$10000)</f>
        <v>0</v>
      </c>
      <c r="G371" s="79">
        <f>SUMPRODUCT((借支明细表!$F$3:$F$10000=$B371)*(借支明细表!$D$3:$D$10000=F$2)*借支明细表!$H$3:$H$10000)</f>
        <v>0</v>
      </c>
      <c r="H371" s="80">
        <f>SUMIF('1月'!$C$4:$C$10000,$B371,'1月'!$L$4:$L$10000)</f>
        <v>0</v>
      </c>
      <c r="I371" s="81">
        <f>SUMIF('2月'!$C$4:$C$10000,$B371,'2月'!$J$4:$J$10000)</f>
        <v>0</v>
      </c>
      <c r="J371" s="79">
        <f>SUMPRODUCT((借支明细表!$F$3:$F$10000=$B371)*(借支明细表!$D$3:$D$10000=I$2)*借支明细表!$H$3:$H$10000)</f>
        <v>0</v>
      </c>
      <c r="K371" s="80">
        <f>SUMIF('2月'!$C$4:$C$10000,$B371,'2月'!$L$4:$L$10000)</f>
        <v>0</v>
      </c>
      <c r="L371" s="81">
        <f>SUMIF('3月'!$C$4:$C$10000,$B371,'3月'!$J$4:$J$10000)</f>
        <v>0</v>
      </c>
      <c r="M371" s="79">
        <f>SUMPRODUCT((借支明细表!$F$3:$F$10000=$B371)*(借支明细表!$D$3:$D$10000=L$2)*借支明细表!$H$3:$H$10000)</f>
        <v>0</v>
      </c>
      <c r="N371" s="80">
        <f>SUMIF('3月'!$C$4:$C$10000,$B371,'3月'!$L$4:$L$10000)</f>
        <v>0</v>
      </c>
      <c r="O371" s="81">
        <f>SUMIF('4月'!$C$4:$C$10000,$B371,'4月'!$J$4:$J$10000)</f>
        <v>0</v>
      </c>
      <c r="P371" s="79">
        <f>SUMPRODUCT((借支明细表!$F$3:$F$10000=$B371)*(借支明细表!$D$3:$D$10000=O$2)*借支明细表!$H$3:$H$10000)</f>
        <v>0</v>
      </c>
      <c r="Q371" s="80">
        <f>SUMIF('4月'!$C$4:$C$10000,$B371,'4月'!$L$4:$L$10000)</f>
        <v>0</v>
      </c>
      <c r="R371" s="81">
        <f>SUMIF('5月'!$C$4:$C$10000,$B371,'5月'!$J$4:$J$10000)</f>
        <v>0</v>
      </c>
      <c r="S371" s="79">
        <f>SUMPRODUCT((借支明细表!$F$3:$F$10000=$B371)*(借支明细表!$D$3:$D$10000=R$2)*借支明细表!$H$3:$H$10000)</f>
        <v>0</v>
      </c>
      <c r="T371" s="80">
        <f>SUMIF('5月'!$C$4:$C$10000,$B371,'5月'!$L$4:$L$10000)</f>
        <v>0</v>
      </c>
      <c r="U371" s="81">
        <f>SUMIF('6月'!$C$4:$C$10000,$B371,'6月'!$J$4:$J$10000)</f>
        <v>0</v>
      </c>
      <c r="V371" s="79">
        <f>SUMPRODUCT((借支明细表!$F$3:$F$10000=$B371)*(借支明细表!$D$3:$D$10000=U$2)*借支明细表!$H$3:$H$10000)</f>
        <v>0</v>
      </c>
      <c r="W371" s="80">
        <f>SUMIF('6月'!$C$4:$C$10000,$B371,'6月'!$L$4:$L$10000)</f>
        <v>0</v>
      </c>
      <c r="X371" s="81">
        <f>SUMIF('7月'!$C$4:$C$10000,$B371,'7月'!$J$4:$J$10000)</f>
        <v>0</v>
      </c>
      <c r="Y371" s="79">
        <f>SUMPRODUCT((借支明细表!$F$3:$F$10000=$B371)*(借支明细表!$D$3:$D$10000=X$2)*借支明细表!$H$3:$H$10000)</f>
        <v>0</v>
      </c>
      <c r="Z371" s="80">
        <f>SUMIF('7月'!$C$4:$C$10000,$B371,'7月'!$L$4:$L$10000)</f>
        <v>0</v>
      </c>
      <c r="AA371" s="81">
        <f>SUMIF('8月'!$C$4:$C$10000,$B371,'8月'!$J$4:$J$10000)</f>
        <v>0</v>
      </c>
      <c r="AB371" s="79">
        <f>SUMPRODUCT((借支明细表!$F$3:$F$10000=$B371)*(借支明细表!$D$3:$D$10000=AA$2)*借支明细表!$H$3:$H$10000)</f>
        <v>0</v>
      </c>
      <c r="AC371" s="80">
        <f>SUMIF('8月'!$C$4:$C$10000,$B371,'8月'!$L$4:$L$10000)</f>
        <v>0</v>
      </c>
      <c r="AD371" s="81">
        <f>SUMIF('9月'!$C$4:$C$10000,$B371,'9月'!$J$4:$J$10000)</f>
        <v>0</v>
      </c>
      <c r="AE371" s="79">
        <f>SUMPRODUCT((借支明细表!$F$3:$F$10000=$B371)*(借支明细表!$D$3:$D$10000=AD$2)*借支明细表!$H$3:$H$10000)</f>
        <v>0</v>
      </c>
      <c r="AF371" s="80">
        <f>SUMIF('9月'!$C$4:$C$10000,$B371,'9月'!$L$4:$L$10000)</f>
        <v>0</v>
      </c>
      <c r="AG371" s="81">
        <f>SUMIF('10月'!$C$4:$C$10000,$B371,'10月'!$J$4:$J$10000)</f>
        <v>0</v>
      </c>
      <c r="AH371" s="79">
        <f>SUMPRODUCT((借支明细表!$F$3:$F$10000=$B371)*(借支明细表!$D$3:$D$10000=AG$2)*借支明细表!$H$3:$H$10000)</f>
        <v>0</v>
      </c>
      <c r="AI371" s="80">
        <f>SUMIF('10月'!$C$4:$C$10000,$B371,'10月'!$L$4:$L$10000)</f>
        <v>0</v>
      </c>
      <c r="AJ371" s="81">
        <f>SUMIF('11月'!$C$4:$C$10000,$B371,'11月'!$J$4:$J$10000)</f>
        <v>0</v>
      </c>
      <c r="AK371" s="79">
        <f>SUMPRODUCT((借支明细表!$F$3:$F$10000=$B371)*(借支明细表!$D$3:$D$10000=AJ$2)*借支明细表!$H$3:$H$10000)</f>
        <v>0</v>
      </c>
      <c r="AL371" s="80">
        <f>SUMIF('11月'!$C$4:$C$10000,$B371,'11月'!$L$4:$L$10000)</f>
        <v>0</v>
      </c>
      <c r="AM371" s="81">
        <f>SUMIF('12月'!$C$4:$C$10000,$B371,'12月'!$J$4:$J$10000)</f>
        <v>0</v>
      </c>
      <c r="AN371" s="79">
        <f>SUMPRODUCT((借支明细表!$F$3:$F$10000=$B371)*(借支明细表!$D$3:$D$10000=AM$2)*借支明细表!$H$3:$H$10000)</f>
        <v>0</v>
      </c>
      <c r="AO371" s="80">
        <f>SUMIF('12月'!$C$4:$C$10000,$B371,'12月'!$L$4:$L$10000)</f>
        <v>0</v>
      </c>
    </row>
    <row r="372" customHeight="1" spans="1:41">
      <c r="A372" s="37"/>
      <c r="B372" s="76" t="str">
        <f>IF(员工信息表!B371="","",员工信息表!B371)</f>
        <v/>
      </c>
      <c r="C372" s="77">
        <f t="shared" si="18"/>
        <v>0</v>
      </c>
      <c r="D372" s="77">
        <f t="shared" si="19"/>
        <v>0</v>
      </c>
      <c r="E372" s="77">
        <f t="shared" si="20"/>
        <v>0</v>
      </c>
      <c r="F372" s="81">
        <f>SUMIF('1月'!$C$4:$C$10000,$B372,'1月'!$J$4:$J$10000)</f>
        <v>0</v>
      </c>
      <c r="G372" s="79">
        <f>SUMPRODUCT((借支明细表!$F$3:$F$10000=$B372)*(借支明细表!$D$3:$D$10000=F$2)*借支明细表!$H$3:$H$10000)</f>
        <v>0</v>
      </c>
      <c r="H372" s="80">
        <f>SUMIF('1月'!$C$4:$C$10000,$B372,'1月'!$L$4:$L$10000)</f>
        <v>0</v>
      </c>
      <c r="I372" s="81">
        <f>SUMIF('2月'!$C$4:$C$10000,$B372,'2月'!$J$4:$J$10000)</f>
        <v>0</v>
      </c>
      <c r="J372" s="79">
        <f>SUMPRODUCT((借支明细表!$F$3:$F$10000=$B372)*(借支明细表!$D$3:$D$10000=I$2)*借支明细表!$H$3:$H$10000)</f>
        <v>0</v>
      </c>
      <c r="K372" s="80">
        <f>SUMIF('2月'!$C$4:$C$10000,$B372,'2月'!$L$4:$L$10000)</f>
        <v>0</v>
      </c>
      <c r="L372" s="81">
        <f>SUMIF('3月'!$C$4:$C$10000,$B372,'3月'!$J$4:$J$10000)</f>
        <v>0</v>
      </c>
      <c r="M372" s="79">
        <f>SUMPRODUCT((借支明细表!$F$3:$F$10000=$B372)*(借支明细表!$D$3:$D$10000=L$2)*借支明细表!$H$3:$H$10000)</f>
        <v>0</v>
      </c>
      <c r="N372" s="80">
        <f>SUMIF('3月'!$C$4:$C$10000,$B372,'3月'!$L$4:$L$10000)</f>
        <v>0</v>
      </c>
      <c r="O372" s="81">
        <f>SUMIF('4月'!$C$4:$C$10000,$B372,'4月'!$J$4:$J$10000)</f>
        <v>0</v>
      </c>
      <c r="P372" s="79">
        <f>SUMPRODUCT((借支明细表!$F$3:$F$10000=$B372)*(借支明细表!$D$3:$D$10000=O$2)*借支明细表!$H$3:$H$10000)</f>
        <v>0</v>
      </c>
      <c r="Q372" s="80">
        <f>SUMIF('4月'!$C$4:$C$10000,$B372,'4月'!$L$4:$L$10000)</f>
        <v>0</v>
      </c>
      <c r="R372" s="81">
        <f>SUMIF('5月'!$C$4:$C$10000,$B372,'5月'!$J$4:$J$10000)</f>
        <v>0</v>
      </c>
      <c r="S372" s="79">
        <f>SUMPRODUCT((借支明细表!$F$3:$F$10000=$B372)*(借支明细表!$D$3:$D$10000=R$2)*借支明细表!$H$3:$H$10000)</f>
        <v>0</v>
      </c>
      <c r="T372" s="80">
        <f>SUMIF('5月'!$C$4:$C$10000,$B372,'5月'!$L$4:$L$10000)</f>
        <v>0</v>
      </c>
      <c r="U372" s="81">
        <f>SUMIF('6月'!$C$4:$C$10000,$B372,'6月'!$J$4:$J$10000)</f>
        <v>0</v>
      </c>
      <c r="V372" s="79">
        <f>SUMPRODUCT((借支明细表!$F$3:$F$10000=$B372)*(借支明细表!$D$3:$D$10000=U$2)*借支明细表!$H$3:$H$10000)</f>
        <v>0</v>
      </c>
      <c r="W372" s="80">
        <f>SUMIF('6月'!$C$4:$C$10000,$B372,'6月'!$L$4:$L$10000)</f>
        <v>0</v>
      </c>
      <c r="X372" s="81">
        <f>SUMIF('7月'!$C$4:$C$10000,$B372,'7月'!$J$4:$J$10000)</f>
        <v>0</v>
      </c>
      <c r="Y372" s="79">
        <f>SUMPRODUCT((借支明细表!$F$3:$F$10000=$B372)*(借支明细表!$D$3:$D$10000=X$2)*借支明细表!$H$3:$H$10000)</f>
        <v>0</v>
      </c>
      <c r="Z372" s="80">
        <f>SUMIF('7月'!$C$4:$C$10000,$B372,'7月'!$L$4:$L$10000)</f>
        <v>0</v>
      </c>
      <c r="AA372" s="81">
        <f>SUMIF('8月'!$C$4:$C$10000,$B372,'8月'!$J$4:$J$10000)</f>
        <v>0</v>
      </c>
      <c r="AB372" s="79">
        <f>SUMPRODUCT((借支明细表!$F$3:$F$10000=$B372)*(借支明细表!$D$3:$D$10000=AA$2)*借支明细表!$H$3:$H$10000)</f>
        <v>0</v>
      </c>
      <c r="AC372" s="80">
        <f>SUMIF('8月'!$C$4:$C$10000,$B372,'8月'!$L$4:$L$10000)</f>
        <v>0</v>
      </c>
      <c r="AD372" s="81">
        <f>SUMIF('9月'!$C$4:$C$10000,$B372,'9月'!$J$4:$J$10000)</f>
        <v>0</v>
      </c>
      <c r="AE372" s="79">
        <f>SUMPRODUCT((借支明细表!$F$3:$F$10000=$B372)*(借支明细表!$D$3:$D$10000=AD$2)*借支明细表!$H$3:$H$10000)</f>
        <v>0</v>
      </c>
      <c r="AF372" s="80">
        <f>SUMIF('9月'!$C$4:$C$10000,$B372,'9月'!$L$4:$L$10000)</f>
        <v>0</v>
      </c>
      <c r="AG372" s="81">
        <f>SUMIF('10月'!$C$4:$C$10000,$B372,'10月'!$J$4:$J$10000)</f>
        <v>0</v>
      </c>
      <c r="AH372" s="79">
        <f>SUMPRODUCT((借支明细表!$F$3:$F$10000=$B372)*(借支明细表!$D$3:$D$10000=AG$2)*借支明细表!$H$3:$H$10000)</f>
        <v>0</v>
      </c>
      <c r="AI372" s="80">
        <f>SUMIF('10月'!$C$4:$C$10000,$B372,'10月'!$L$4:$L$10000)</f>
        <v>0</v>
      </c>
      <c r="AJ372" s="81">
        <f>SUMIF('11月'!$C$4:$C$10000,$B372,'11月'!$J$4:$J$10000)</f>
        <v>0</v>
      </c>
      <c r="AK372" s="79">
        <f>SUMPRODUCT((借支明细表!$F$3:$F$10000=$B372)*(借支明细表!$D$3:$D$10000=AJ$2)*借支明细表!$H$3:$H$10000)</f>
        <v>0</v>
      </c>
      <c r="AL372" s="80">
        <f>SUMIF('11月'!$C$4:$C$10000,$B372,'11月'!$L$4:$L$10000)</f>
        <v>0</v>
      </c>
      <c r="AM372" s="81">
        <f>SUMIF('12月'!$C$4:$C$10000,$B372,'12月'!$J$4:$J$10000)</f>
        <v>0</v>
      </c>
      <c r="AN372" s="79">
        <f>SUMPRODUCT((借支明细表!$F$3:$F$10000=$B372)*(借支明细表!$D$3:$D$10000=AM$2)*借支明细表!$H$3:$H$10000)</f>
        <v>0</v>
      </c>
      <c r="AO372" s="80">
        <f>SUMIF('12月'!$C$4:$C$10000,$B372,'12月'!$L$4:$L$10000)</f>
        <v>0</v>
      </c>
    </row>
    <row r="373" customHeight="1" spans="1:41">
      <c r="A373" s="37"/>
      <c r="B373" s="76" t="str">
        <f>IF(员工信息表!B372="","",员工信息表!B372)</f>
        <v/>
      </c>
      <c r="C373" s="77">
        <f t="shared" si="18"/>
        <v>0</v>
      </c>
      <c r="D373" s="77">
        <f t="shared" si="19"/>
        <v>0</v>
      </c>
      <c r="E373" s="77">
        <f t="shared" si="20"/>
        <v>0</v>
      </c>
      <c r="F373" s="81">
        <f>SUMIF('1月'!$C$4:$C$10000,$B373,'1月'!$J$4:$J$10000)</f>
        <v>0</v>
      </c>
      <c r="G373" s="79">
        <f>SUMPRODUCT((借支明细表!$F$3:$F$10000=$B373)*(借支明细表!$D$3:$D$10000=F$2)*借支明细表!$H$3:$H$10000)</f>
        <v>0</v>
      </c>
      <c r="H373" s="80">
        <f>SUMIF('1月'!$C$4:$C$10000,$B373,'1月'!$L$4:$L$10000)</f>
        <v>0</v>
      </c>
      <c r="I373" s="81">
        <f>SUMIF('2月'!$C$4:$C$10000,$B373,'2月'!$J$4:$J$10000)</f>
        <v>0</v>
      </c>
      <c r="J373" s="79">
        <f>SUMPRODUCT((借支明细表!$F$3:$F$10000=$B373)*(借支明细表!$D$3:$D$10000=I$2)*借支明细表!$H$3:$H$10000)</f>
        <v>0</v>
      </c>
      <c r="K373" s="80">
        <f>SUMIF('2月'!$C$4:$C$10000,$B373,'2月'!$L$4:$L$10000)</f>
        <v>0</v>
      </c>
      <c r="L373" s="81">
        <f>SUMIF('3月'!$C$4:$C$10000,$B373,'3月'!$J$4:$J$10000)</f>
        <v>0</v>
      </c>
      <c r="M373" s="79">
        <f>SUMPRODUCT((借支明细表!$F$3:$F$10000=$B373)*(借支明细表!$D$3:$D$10000=L$2)*借支明细表!$H$3:$H$10000)</f>
        <v>0</v>
      </c>
      <c r="N373" s="80">
        <f>SUMIF('3月'!$C$4:$C$10000,$B373,'3月'!$L$4:$L$10000)</f>
        <v>0</v>
      </c>
      <c r="O373" s="81">
        <f>SUMIF('4月'!$C$4:$C$10000,$B373,'4月'!$J$4:$J$10000)</f>
        <v>0</v>
      </c>
      <c r="P373" s="79">
        <f>SUMPRODUCT((借支明细表!$F$3:$F$10000=$B373)*(借支明细表!$D$3:$D$10000=O$2)*借支明细表!$H$3:$H$10000)</f>
        <v>0</v>
      </c>
      <c r="Q373" s="80">
        <f>SUMIF('4月'!$C$4:$C$10000,$B373,'4月'!$L$4:$L$10000)</f>
        <v>0</v>
      </c>
      <c r="R373" s="81">
        <f>SUMIF('5月'!$C$4:$C$10000,$B373,'5月'!$J$4:$J$10000)</f>
        <v>0</v>
      </c>
      <c r="S373" s="79">
        <f>SUMPRODUCT((借支明细表!$F$3:$F$10000=$B373)*(借支明细表!$D$3:$D$10000=R$2)*借支明细表!$H$3:$H$10000)</f>
        <v>0</v>
      </c>
      <c r="T373" s="80">
        <f>SUMIF('5月'!$C$4:$C$10000,$B373,'5月'!$L$4:$L$10000)</f>
        <v>0</v>
      </c>
      <c r="U373" s="81">
        <f>SUMIF('6月'!$C$4:$C$10000,$B373,'6月'!$J$4:$J$10000)</f>
        <v>0</v>
      </c>
      <c r="V373" s="79">
        <f>SUMPRODUCT((借支明细表!$F$3:$F$10000=$B373)*(借支明细表!$D$3:$D$10000=U$2)*借支明细表!$H$3:$H$10000)</f>
        <v>0</v>
      </c>
      <c r="W373" s="80">
        <f>SUMIF('6月'!$C$4:$C$10000,$B373,'6月'!$L$4:$L$10000)</f>
        <v>0</v>
      </c>
      <c r="X373" s="81">
        <f>SUMIF('7月'!$C$4:$C$10000,$B373,'7月'!$J$4:$J$10000)</f>
        <v>0</v>
      </c>
      <c r="Y373" s="79">
        <f>SUMPRODUCT((借支明细表!$F$3:$F$10000=$B373)*(借支明细表!$D$3:$D$10000=X$2)*借支明细表!$H$3:$H$10000)</f>
        <v>0</v>
      </c>
      <c r="Z373" s="80">
        <f>SUMIF('7月'!$C$4:$C$10000,$B373,'7月'!$L$4:$L$10000)</f>
        <v>0</v>
      </c>
      <c r="AA373" s="81">
        <f>SUMIF('8月'!$C$4:$C$10000,$B373,'8月'!$J$4:$J$10000)</f>
        <v>0</v>
      </c>
      <c r="AB373" s="79">
        <f>SUMPRODUCT((借支明细表!$F$3:$F$10000=$B373)*(借支明细表!$D$3:$D$10000=AA$2)*借支明细表!$H$3:$H$10000)</f>
        <v>0</v>
      </c>
      <c r="AC373" s="80">
        <f>SUMIF('8月'!$C$4:$C$10000,$B373,'8月'!$L$4:$L$10000)</f>
        <v>0</v>
      </c>
      <c r="AD373" s="81">
        <f>SUMIF('9月'!$C$4:$C$10000,$B373,'9月'!$J$4:$J$10000)</f>
        <v>0</v>
      </c>
      <c r="AE373" s="79">
        <f>SUMPRODUCT((借支明细表!$F$3:$F$10000=$B373)*(借支明细表!$D$3:$D$10000=AD$2)*借支明细表!$H$3:$H$10000)</f>
        <v>0</v>
      </c>
      <c r="AF373" s="80">
        <f>SUMIF('9月'!$C$4:$C$10000,$B373,'9月'!$L$4:$L$10000)</f>
        <v>0</v>
      </c>
      <c r="AG373" s="81">
        <f>SUMIF('10月'!$C$4:$C$10000,$B373,'10月'!$J$4:$J$10000)</f>
        <v>0</v>
      </c>
      <c r="AH373" s="79">
        <f>SUMPRODUCT((借支明细表!$F$3:$F$10000=$B373)*(借支明细表!$D$3:$D$10000=AG$2)*借支明细表!$H$3:$H$10000)</f>
        <v>0</v>
      </c>
      <c r="AI373" s="80">
        <f>SUMIF('10月'!$C$4:$C$10000,$B373,'10月'!$L$4:$L$10000)</f>
        <v>0</v>
      </c>
      <c r="AJ373" s="81">
        <f>SUMIF('11月'!$C$4:$C$10000,$B373,'11月'!$J$4:$J$10000)</f>
        <v>0</v>
      </c>
      <c r="AK373" s="79">
        <f>SUMPRODUCT((借支明细表!$F$3:$F$10000=$B373)*(借支明细表!$D$3:$D$10000=AJ$2)*借支明细表!$H$3:$H$10000)</f>
        <v>0</v>
      </c>
      <c r="AL373" s="80">
        <f>SUMIF('11月'!$C$4:$C$10000,$B373,'11月'!$L$4:$L$10000)</f>
        <v>0</v>
      </c>
      <c r="AM373" s="81">
        <f>SUMIF('12月'!$C$4:$C$10000,$B373,'12月'!$J$4:$J$10000)</f>
        <v>0</v>
      </c>
      <c r="AN373" s="79">
        <f>SUMPRODUCT((借支明细表!$F$3:$F$10000=$B373)*(借支明细表!$D$3:$D$10000=AM$2)*借支明细表!$H$3:$H$10000)</f>
        <v>0</v>
      </c>
      <c r="AO373" s="80">
        <f>SUMIF('12月'!$C$4:$C$10000,$B373,'12月'!$L$4:$L$10000)</f>
        <v>0</v>
      </c>
    </row>
    <row r="374" customHeight="1" spans="1:41">
      <c r="A374" s="37"/>
      <c r="B374" s="76" t="str">
        <f>IF(员工信息表!B373="","",员工信息表!B373)</f>
        <v/>
      </c>
      <c r="C374" s="77">
        <f t="shared" si="18"/>
        <v>0</v>
      </c>
      <c r="D374" s="77">
        <f t="shared" si="19"/>
        <v>0</v>
      </c>
      <c r="E374" s="77">
        <f t="shared" si="20"/>
        <v>0</v>
      </c>
      <c r="F374" s="81">
        <f>SUMIF('1月'!$C$4:$C$10000,$B374,'1月'!$J$4:$J$10000)</f>
        <v>0</v>
      </c>
      <c r="G374" s="79">
        <f>SUMPRODUCT((借支明细表!$F$3:$F$10000=$B374)*(借支明细表!$D$3:$D$10000=F$2)*借支明细表!$H$3:$H$10000)</f>
        <v>0</v>
      </c>
      <c r="H374" s="80">
        <f>SUMIF('1月'!$C$4:$C$10000,$B374,'1月'!$L$4:$L$10000)</f>
        <v>0</v>
      </c>
      <c r="I374" s="81">
        <f>SUMIF('2月'!$C$4:$C$10000,$B374,'2月'!$J$4:$J$10000)</f>
        <v>0</v>
      </c>
      <c r="J374" s="79">
        <f>SUMPRODUCT((借支明细表!$F$3:$F$10000=$B374)*(借支明细表!$D$3:$D$10000=I$2)*借支明细表!$H$3:$H$10000)</f>
        <v>0</v>
      </c>
      <c r="K374" s="80">
        <f>SUMIF('2月'!$C$4:$C$10000,$B374,'2月'!$L$4:$L$10000)</f>
        <v>0</v>
      </c>
      <c r="L374" s="81">
        <f>SUMIF('3月'!$C$4:$C$10000,$B374,'3月'!$J$4:$J$10000)</f>
        <v>0</v>
      </c>
      <c r="M374" s="79">
        <f>SUMPRODUCT((借支明细表!$F$3:$F$10000=$B374)*(借支明细表!$D$3:$D$10000=L$2)*借支明细表!$H$3:$H$10000)</f>
        <v>0</v>
      </c>
      <c r="N374" s="80">
        <f>SUMIF('3月'!$C$4:$C$10000,$B374,'3月'!$L$4:$L$10000)</f>
        <v>0</v>
      </c>
      <c r="O374" s="81">
        <f>SUMIF('4月'!$C$4:$C$10000,$B374,'4月'!$J$4:$J$10000)</f>
        <v>0</v>
      </c>
      <c r="P374" s="79">
        <f>SUMPRODUCT((借支明细表!$F$3:$F$10000=$B374)*(借支明细表!$D$3:$D$10000=O$2)*借支明细表!$H$3:$H$10000)</f>
        <v>0</v>
      </c>
      <c r="Q374" s="80">
        <f>SUMIF('4月'!$C$4:$C$10000,$B374,'4月'!$L$4:$L$10000)</f>
        <v>0</v>
      </c>
      <c r="R374" s="81">
        <f>SUMIF('5月'!$C$4:$C$10000,$B374,'5月'!$J$4:$J$10000)</f>
        <v>0</v>
      </c>
      <c r="S374" s="79">
        <f>SUMPRODUCT((借支明细表!$F$3:$F$10000=$B374)*(借支明细表!$D$3:$D$10000=R$2)*借支明细表!$H$3:$H$10000)</f>
        <v>0</v>
      </c>
      <c r="T374" s="80">
        <f>SUMIF('5月'!$C$4:$C$10000,$B374,'5月'!$L$4:$L$10000)</f>
        <v>0</v>
      </c>
      <c r="U374" s="81">
        <f>SUMIF('6月'!$C$4:$C$10000,$B374,'6月'!$J$4:$J$10000)</f>
        <v>0</v>
      </c>
      <c r="V374" s="79">
        <f>SUMPRODUCT((借支明细表!$F$3:$F$10000=$B374)*(借支明细表!$D$3:$D$10000=U$2)*借支明细表!$H$3:$H$10000)</f>
        <v>0</v>
      </c>
      <c r="W374" s="80">
        <f>SUMIF('6月'!$C$4:$C$10000,$B374,'6月'!$L$4:$L$10000)</f>
        <v>0</v>
      </c>
      <c r="X374" s="81">
        <f>SUMIF('7月'!$C$4:$C$10000,$B374,'7月'!$J$4:$J$10000)</f>
        <v>0</v>
      </c>
      <c r="Y374" s="79">
        <f>SUMPRODUCT((借支明细表!$F$3:$F$10000=$B374)*(借支明细表!$D$3:$D$10000=X$2)*借支明细表!$H$3:$H$10000)</f>
        <v>0</v>
      </c>
      <c r="Z374" s="80">
        <f>SUMIF('7月'!$C$4:$C$10000,$B374,'7月'!$L$4:$L$10000)</f>
        <v>0</v>
      </c>
      <c r="AA374" s="81">
        <f>SUMIF('8月'!$C$4:$C$10000,$B374,'8月'!$J$4:$J$10000)</f>
        <v>0</v>
      </c>
      <c r="AB374" s="79">
        <f>SUMPRODUCT((借支明细表!$F$3:$F$10000=$B374)*(借支明细表!$D$3:$D$10000=AA$2)*借支明细表!$H$3:$H$10000)</f>
        <v>0</v>
      </c>
      <c r="AC374" s="80">
        <f>SUMIF('8月'!$C$4:$C$10000,$B374,'8月'!$L$4:$L$10000)</f>
        <v>0</v>
      </c>
      <c r="AD374" s="81">
        <f>SUMIF('9月'!$C$4:$C$10000,$B374,'9月'!$J$4:$J$10000)</f>
        <v>0</v>
      </c>
      <c r="AE374" s="79">
        <f>SUMPRODUCT((借支明细表!$F$3:$F$10000=$B374)*(借支明细表!$D$3:$D$10000=AD$2)*借支明细表!$H$3:$H$10000)</f>
        <v>0</v>
      </c>
      <c r="AF374" s="80">
        <f>SUMIF('9月'!$C$4:$C$10000,$B374,'9月'!$L$4:$L$10000)</f>
        <v>0</v>
      </c>
      <c r="AG374" s="81">
        <f>SUMIF('10月'!$C$4:$C$10000,$B374,'10月'!$J$4:$J$10000)</f>
        <v>0</v>
      </c>
      <c r="AH374" s="79">
        <f>SUMPRODUCT((借支明细表!$F$3:$F$10000=$B374)*(借支明细表!$D$3:$D$10000=AG$2)*借支明细表!$H$3:$H$10000)</f>
        <v>0</v>
      </c>
      <c r="AI374" s="80">
        <f>SUMIF('10月'!$C$4:$C$10000,$B374,'10月'!$L$4:$L$10000)</f>
        <v>0</v>
      </c>
      <c r="AJ374" s="81">
        <f>SUMIF('11月'!$C$4:$C$10000,$B374,'11月'!$J$4:$J$10000)</f>
        <v>0</v>
      </c>
      <c r="AK374" s="79">
        <f>SUMPRODUCT((借支明细表!$F$3:$F$10000=$B374)*(借支明细表!$D$3:$D$10000=AJ$2)*借支明细表!$H$3:$H$10000)</f>
        <v>0</v>
      </c>
      <c r="AL374" s="80">
        <f>SUMIF('11月'!$C$4:$C$10000,$B374,'11月'!$L$4:$L$10000)</f>
        <v>0</v>
      </c>
      <c r="AM374" s="81">
        <f>SUMIF('12月'!$C$4:$C$10000,$B374,'12月'!$J$4:$J$10000)</f>
        <v>0</v>
      </c>
      <c r="AN374" s="79">
        <f>SUMPRODUCT((借支明细表!$F$3:$F$10000=$B374)*(借支明细表!$D$3:$D$10000=AM$2)*借支明细表!$H$3:$H$10000)</f>
        <v>0</v>
      </c>
      <c r="AO374" s="80">
        <f>SUMIF('12月'!$C$4:$C$10000,$B374,'12月'!$L$4:$L$10000)</f>
        <v>0</v>
      </c>
    </row>
    <row r="375" customHeight="1" spans="1:41">
      <c r="A375" s="37"/>
      <c r="B375" s="76" t="str">
        <f>IF(员工信息表!B374="","",员工信息表!B374)</f>
        <v/>
      </c>
      <c r="C375" s="77">
        <f t="shared" si="18"/>
        <v>0</v>
      </c>
      <c r="D375" s="77">
        <f t="shared" si="19"/>
        <v>0</v>
      </c>
      <c r="E375" s="77">
        <f t="shared" si="20"/>
        <v>0</v>
      </c>
      <c r="F375" s="81">
        <f>SUMIF('1月'!$C$4:$C$10000,$B375,'1月'!$J$4:$J$10000)</f>
        <v>0</v>
      </c>
      <c r="G375" s="79">
        <f>SUMPRODUCT((借支明细表!$F$3:$F$10000=$B375)*(借支明细表!$D$3:$D$10000=F$2)*借支明细表!$H$3:$H$10000)</f>
        <v>0</v>
      </c>
      <c r="H375" s="80">
        <f>SUMIF('1月'!$C$4:$C$10000,$B375,'1月'!$L$4:$L$10000)</f>
        <v>0</v>
      </c>
      <c r="I375" s="81">
        <f>SUMIF('2月'!$C$4:$C$10000,$B375,'2月'!$J$4:$J$10000)</f>
        <v>0</v>
      </c>
      <c r="J375" s="79">
        <f>SUMPRODUCT((借支明细表!$F$3:$F$10000=$B375)*(借支明细表!$D$3:$D$10000=I$2)*借支明细表!$H$3:$H$10000)</f>
        <v>0</v>
      </c>
      <c r="K375" s="80">
        <f>SUMIF('2月'!$C$4:$C$10000,$B375,'2月'!$L$4:$L$10000)</f>
        <v>0</v>
      </c>
      <c r="L375" s="81">
        <f>SUMIF('3月'!$C$4:$C$10000,$B375,'3月'!$J$4:$J$10000)</f>
        <v>0</v>
      </c>
      <c r="M375" s="79">
        <f>SUMPRODUCT((借支明细表!$F$3:$F$10000=$B375)*(借支明细表!$D$3:$D$10000=L$2)*借支明细表!$H$3:$H$10000)</f>
        <v>0</v>
      </c>
      <c r="N375" s="80">
        <f>SUMIF('3月'!$C$4:$C$10000,$B375,'3月'!$L$4:$L$10000)</f>
        <v>0</v>
      </c>
      <c r="O375" s="81">
        <f>SUMIF('4月'!$C$4:$C$10000,$B375,'4月'!$J$4:$J$10000)</f>
        <v>0</v>
      </c>
      <c r="P375" s="79">
        <f>SUMPRODUCT((借支明细表!$F$3:$F$10000=$B375)*(借支明细表!$D$3:$D$10000=O$2)*借支明细表!$H$3:$H$10000)</f>
        <v>0</v>
      </c>
      <c r="Q375" s="80">
        <f>SUMIF('4月'!$C$4:$C$10000,$B375,'4月'!$L$4:$L$10000)</f>
        <v>0</v>
      </c>
      <c r="R375" s="81">
        <f>SUMIF('5月'!$C$4:$C$10000,$B375,'5月'!$J$4:$J$10000)</f>
        <v>0</v>
      </c>
      <c r="S375" s="79">
        <f>SUMPRODUCT((借支明细表!$F$3:$F$10000=$B375)*(借支明细表!$D$3:$D$10000=R$2)*借支明细表!$H$3:$H$10000)</f>
        <v>0</v>
      </c>
      <c r="T375" s="80">
        <f>SUMIF('5月'!$C$4:$C$10000,$B375,'5月'!$L$4:$L$10000)</f>
        <v>0</v>
      </c>
      <c r="U375" s="81">
        <f>SUMIF('6月'!$C$4:$C$10000,$B375,'6月'!$J$4:$J$10000)</f>
        <v>0</v>
      </c>
      <c r="V375" s="79">
        <f>SUMPRODUCT((借支明细表!$F$3:$F$10000=$B375)*(借支明细表!$D$3:$D$10000=U$2)*借支明细表!$H$3:$H$10000)</f>
        <v>0</v>
      </c>
      <c r="W375" s="80">
        <f>SUMIF('6月'!$C$4:$C$10000,$B375,'6月'!$L$4:$L$10000)</f>
        <v>0</v>
      </c>
      <c r="X375" s="81">
        <f>SUMIF('7月'!$C$4:$C$10000,$B375,'7月'!$J$4:$J$10000)</f>
        <v>0</v>
      </c>
      <c r="Y375" s="79">
        <f>SUMPRODUCT((借支明细表!$F$3:$F$10000=$B375)*(借支明细表!$D$3:$D$10000=X$2)*借支明细表!$H$3:$H$10000)</f>
        <v>0</v>
      </c>
      <c r="Z375" s="80">
        <f>SUMIF('7月'!$C$4:$C$10000,$B375,'7月'!$L$4:$L$10000)</f>
        <v>0</v>
      </c>
      <c r="AA375" s="81">
        <f>SUMIF('8月'!$C$4:$C$10000,$B375,'8月'!$J$4:$J$10000)</f>
        <v>0</v>
      </c>
      <c r="AB375" s="79">
        <f>SUMPRODUCT((借支明细表!$F$3:$F$10000=$B375)*(借支明细表!$D$3:$D$10000=AA$2)*借支明细表!$H$3:$H$10000)</f>
        <v>0</v>
      </c>
      <c r="AC375" s="80">
        <f>SUMIF('8月'!$C$4:$C$10000,$B375,'8月'!$L$4:$L$10000)</f>
        <v>0</v>
      </c>
      <c r="AD375" s="81">
        <f>SUMIF('9月'!$C$4:$C$10000,$B375,'9月'!$J$4:$J$10000)</f>
        <v>0</v>
      </c>
      <c r="AE375" s="79">
        <f>SUMPRODUCT((借支明细表!$F$3:$F$10000=$B375)*(借支明细表!$D$3:$D$10000=AD$2)*借支明细表!$H$3:$H$10000)</f>
        <v>0</v>
      </c>
      <c r="AF375" s="80">
        <f>SUMIF('9月'!$C$4:$C$10000,$B375,'9月'!$L$4:$L$10000)</f>
        <v>0</v>
      </c>
      <c r="AG375" s="81">
        <f>SUMIF('10月'!$C$4:$C$10000,$B375,'10月'!$J$4:$J$10000)</f>
        <v>0</v>
      </c>
      <c r="AH375" s="79">
        <f>SUMPRODUCT((借支明细表!$F$3:$F$10000=$B375)*(借支明细表!$D$3:$D$10000=AG$2)*借支明细表!$H$3:$H$10000)</f>
        <v>0</v>
      </c>
      <c r="AI375" s="80">
        <f>SUMIF('10月'!$C$4:$C$10000,$B375,'10月'!$L$4:$L$10000)</f>
        <v>0</v>
      </c>
      <c r="AJ375" s="81">
        <f>SUMIF('11月'!$C$4:$C$10000,$B375,'11月'!$J$4:$J$10000)</f>
        <v>0</v>
      </c>
      <c r="AK375" s="79">
        <f>SUMPRODUCT((借支明细表!$F$3:$F$10000=$B375)*(借支明细表!$D$3:$D$10000=AJ$2)*借支明细表!$H$3:$H$10000)</f>
        <v>0</v>
      </c>
      <c r="AL375" s="80">
        <f>SUMIF('11月'!$C$4:$C$10000,$B375,'11月'!$L$4:$L$10000)</f>
        <v>0</v>
      </c>
      <c r="AM375" s="81">
        <f>SUMIF('12月'!$C$4:$C$10000,$B375,'12月'!$J$4:$J$10000)</f>
        <v>0</v>
      </c>
      <c r="AN375" s="79">
        <f>SUMPRODUCT((借支明细表!$F$3:$F$10000=$B375)*(借支明细表!$D$3:$D$10000=AM$2)*借支明细表!$H$3:$H$10000)</f>
        <v>0</v>
      </c>
      <c r="AO375" s="80">
        <f>SUMIF('12月'!$C$4:$C$10000,$B375,'12月'!$L$4:$L$10000)</f>
        <v>0</v>
      </c>
    </row>
    <row r="376" customHeight="1" spans="1:41">
      <c r="A376" s="37"/>
      <c r="B376" s="76" t="str">
        <f>IF(员工信息表!B375="","",员工信息表!B375)</f>
        <v/>
      </c>
      <c r="C376" s="77">
        <f t="shared" si="18"/>
        <v>0</v>
      </c>
      <c r="D376" s="77">
        <f t="shared" si="19"/>
        <v>0</v>
      </c>
      <c r="E376" s="77">
        <f t="shared" si="20"/>
        <v>0</v>
      </c>
      <c r="F376" s="81">
        <f>SUMIF('1月'!$C$4:$C$10000,$B376,'1月'!$J$4:$J$10000)</f>
        <v>0</v>
      </c>
      <c r="G376" s="79">
        <f>SUMPRODUCT((借支明细表!$F$3:$F$10000=$B376)*(借支明细表!$D$3:$D$10000=F$2)*借支明细表!$H$3:$H$10000)</f>
        <v>0</v>
      </c>
      <c r="H376" s="80">
        <f>SUMIF('1月'!$C$4:$C$10000,$B376,'1月'!$L$4:$L$10000)</f>
        <v>0</v>
      </c>
      <c r="I376" s="81">
        <f>SUMIF('2月'!$C$4:$C$10000,$B376,'2月'!$J$4:$J$10000)</f>
        <v>0</v>
      </c>
      <c r="J376" s="79">
        <f>SUMPRODUCT((借支明细表!$F$3:$F$10000=$B376)*(借支明细表!$D$3:$D$10000=I$2)*借支明细表!$H$3:$H$10000)</f>
        <v>0</v>
      </c>
      <c r="K376" s="80">
        <f>SUMIF('2月'!$C$4:$C$10000,$B376,'2月'!$L$4:$L$10000)</f>
        <v>0</v>
      </c>
      <c r="L376" s="81">
        <f>SUMIF('3月'!$C$4:$C$10000,$B376,'3月'!$J$4:$J$10000)</f>
        <v>0</v>
      </c>
      <c r="M376" s="79">
        <f>SUMPRODUCT((借支明细表!$F$3:$F$10000=$B376)*(借支明细表!$D$3:$D$10000=L$2)*借支明细表!$H$3:$H$10000)</f>
        <v>0</v>
      </c>
      <c r="N376" s="80">
        <f>SUMIF('3月'!$C$4:$C$10000,$B376,'3月'!$L$4:$L$10000)</f>
        <v>0</v>
      </c>
      <c r="O376" s="81">
        <f>SUMIF('4月'!$C$4:$C$10000,$B376,'4月'!$J$4:$J$10000)</f>
        <v>0</v>
      </c>
      <c r="P376" s="79">
        <f>SUMPRODUCT((借支明细表!$F$3:$F$10000=$B376)*(借支明细表!$D$3:$D$10000=O$2)*借支明细表!$H$3:$H$10000)</f>
        <v>0</v>
      </c>
      <c r="Q376" s="80">
        <f>SUMIF('4月'!$C$4:$C$10000,$B376,'4月'!$L$4:$L$10000)</f>
        <v>0</v>
      </c>
      <c r="R376" s="81">
        <f>SUMIF('5月'!$C$4:$C$10000,$B376,'5月'!$J$4:$J$10000)</f>
        <v>0</v>
      </c>
      <c r="S376" s="79">
        <f>SUMPRODUCT((借支明细表!$F$3:$F$10000=$B376)*(借支明细表!$D$3:$D$10000=R$2)*借支明细表!$H$3:$H$10000)</f>
        <v>0</v>
      </c>
      <c r="T376" s="80">
        <f>SUMIF('5月'!$C$4:$C$10000,$B376,'5月'!$L$4:$L$10000)</f>
        <v>0</v>
      </c>
      <c r="U376" s="81">
        <f>SUMIF('6月'!$C$4:$C$10000,$B376,'6月'!$J$4:$J$10000)</f>
        <v>0</v>
      </c>
      <c r="V376" s="79">
        <f>SUMPRODUCT((借支明细表!$F$3:$F$10000=$B376)*(借支明细表!$D$3:$D$10000=U$2)*借支明细表!$H$3:$H$10000)</f>
        <v>0</v>
      </c>
      <c r="W376" s="80">
        <f>SUMIF('6月'!$C$4:$C$10000,$B376,'6月'!$L$4:$L$10000)</f>
        <v>0</v>
      </c>
      <c r="X376" s="81">
        <f>SUMIF('7月'!$C$4:$C$10000,$B376,'7月'!$J$4:$J$10000)</f>
        <v>0</v>
      </c>
      <c r="Y376" s="79">
        <f>SUMPRODUCT((借支明细表!$F$3:$F$10000=$B376)*(借支明细表!$D$3:$D$10000=X$2)*借支明细表!$H$3:$H$10000)</f>
        <v>0</v>
      </c>
      <c r="Z376" s="80">
        <f>SUMIF('7月'!$C$4:$C$10000,$B376,'7月'!$L$4:$L$10000)</f>
        <v>0</v>
      </c>
      <c r="AA376" s="81">
        <f>SUMIF('8月'!$C$4:$C$10000,$B376,'8月'!$J$4:$J$10000)</f>
        <v>0</v>
      </c>
      <c r="AB376" s="79">
        <f>SUMPRODUCT((借支明细表!$F$3:$F$10000=$B376)*(借支明细表!$D$3:$D$10000=AA$2)*借支明细表!$H$3:$H$10000)</f>
        <v>0</v>
      </c>
      <c r="AC376" s="80">
        <f>SUMIF('8月'!$C$4:$C$10000,$B376,'8月'!$L$4:$L$10000)</f>
        <v>0</v>
      </c>
      <c r="AD376" s="81">
        <f>SUMIF('9月'!$C$4:$C$10000,$B376,'9月'!$J$4:$J$10000)</f>
        <v>0</v>
      </c>
      <c r="AE376" s="79">
        <f>SUMPRODUCT((借支明细表!$F$3:$F$10000=$B376)*(借支明细表!$D$3:$D$10000=AD$2)*借支明细表!$H$3:$H$10000)</f>
        <v>0</v>
      </c>
      <c r="AF376" s="80">
        <f>SUMIF('9月'!$C$4:$C$10000,$B376,'9月'!$L$4:$L$10000)</f>
        <v>0</v>
      </c>
      <c r="AG376" s="81">
        <f>SUMIF('10月'!$C$4:$C$10000,$B376,'10月'!$J$4:$J$10000)</f>
        <v>0</v>
      </c>
      <c r="AH376" s="79">
        <f>SUMPRODUCT((借支明细表!$F$3:$F$10000=$B376)*(借支明细表!$D$3:$D$10000=AG$2)*借支明细表!$H$3:$H$10000)</f>
        <v>0</v>
      </c>
      <c r="AI376" s="80">
        <f>SUMIF('10月'!$C$4:$C$10000,$B376,'10月'!$L$4:$L$10000)</f>
        <v>0</v>
      </c>
      <c r="AJ376" s="81">
        <f>SUMIF('11月'!$C$4:$C$10000,$B376,'11月'!$J$4:$J$10000)</f>
        <v>0</v>
      </c>
      <c r="AK376" s="79">
        <f>SUMPRODUCT((借支明细表!$F$3:$F$10000=$B376)*(借支明细表!$D$3:$D$10000=AJ$2)*借支明细表!$H$3:$H$10000)</f>
        <v>0</v>
      </c>
      <c r="AL376" s="80">
        <f>SUMIF('11月'!$C$4:$C$10000,$B376,'11月'!$L$4:$L$10000)</f>
        <v>0</v>
      </c>
      <c r="AM376" s="81">
        <f>SUMIF('12月'!$C$4:$C$10000,$B376,'12月'!$J$4:$J$10000)</f>
        <v>0</v>
      </c>
      <c r="AN376" s="79">
        <f>SUMPRODUCT((借支明细表!$F$3:$F$10000=$B376)*(借支明细表!$D$3:$D$10000=AM$2)*借支明细表!$H$3:$H$10000)</f>
        <v>0</v>
      </c>
      <c r="AO376" s="80">
        <f>SUMIF('12月'!$C$4:$C$10000,$B376,'12月'!$L$4:$L$10000)</f>
        <v>0</v>
      </c>
    </row>
    <row r="377" customHeight="1" spans="1:41">
      <c r="A377" s="37"/>
      <c r="B377" s="76" t="str">
        <f>IF(员工信息表!B376="","",员工信息表!B376)</f>
        <v/>
      </c>
      <c r="C377" s="77">
        <f t="shared" si="18"/>
        <v>0</v>
      </c>
      <c r="D377" s="77">
        <f t="shared" si="19"/>
        <v>0</v>
      </c>
      <c r="E377" s="77">
        <f t="shared" si="20"/>
        <v>0</v>
      </c>
      <c r="F377" s="81">
        <f>SUMIF('1月'!$C$4:$C$10000,$B377,'1月'!$J$4:$J$10000)</f>
        <v>0</v>
      </c>
      <c r="G377" s="79">
        <f>SUMPRODUCT((借支明细表!$F$3:$F$10000=$B377)*(借支明细表!$D$3:$D$10000=F$2)*借支明细表!$H$3:$H$10000)</f>
        <v>0</v>
      </c>
      <c r="H377" s="80">
        <f>SUMIF('1月'!$C$4:$C$10000,$B377,'1月'!$L$4:$L$10000)</f>
        <v>0</v>
      </c>
      <c r="I377" s="81">
        <f>SUMIF('2月'!$C$4:$C$10000,$B377,'2月'!$J$4:$J$10000)</f>
        <v>0</v>
      </c>
      <c r="J377" s="79">
        <f>SUMPRODUCT((借支明细表!$F$3:$F$10000=$B377)*(借支明细表!$D$3:$D$10000=I$2)*借支明细表!$H$3:$H$10000)</f>
        <v>0</v>
      </c>
      <c r="K377" s="80">
        <f>SUMIF('2月'!$C$4:$C$10000,$B377,'2月'!$L$4:$L$10000)</f>
        <v>0</v>
      </c>
      <c r="L377" s="81">
        <f>SUMIF('3月'!$C$4:$C$10000,$B377,'3月'!$J$4:$J$10000)</f>
        <v>0</v>
      </c>
      <c r="M377" s="79">
        <f>SUMPRODUCT((借支明细表!$F$3:$F$10000=$B377)*(借支明细表!$D$3:$D$10000=L$2)*借支明细表!$H$3:$H$10000)</f>
        <v>0</v>
      </c>
      <c r="N377" s="80">
        <f>SUMIF('3月'!$C$4:$C$10000,$B377,'3月'!$L$4:$L$10000)</f>
        <v>0</v>
      </c>
      <c r="O377" s="81">
        <f>SUMIF('4月'!$C$4:$C$10000,$B377,'4月'!$J$4:$J$10000)</f>
        <v>0</v>
      </c>
      <c r="P377" s="79">
        <f>SUMPRODUCT((借支明细表!$F$3:$F$10000=$B377)*(借支明细表!$D$3:$D$10000=O$2)*借支明细表!$H$3:$H$10000)</f>
        <v>0</v>
      </c>
      <c r="Q377" s="80">
        <f>SUMIF('4月'!$C$4:$C$10000,$B377,'4月'!$L$4:$L$10000)</f>
        <v>0</v>
      </c>
      <c r="R377" s="81">
        <f>SUMIF('5月'!$C$4:$C$10000,$B377,'5月'!$J$4:$J$10000)</f>
        <v>0</v>
      </c>
      <c r="S377" s="79">
        <f>SUMPRODUCT((借支明细表!$F$3:$F$10000=$B377)*(借支明细表!$D$3:$D$10000=R$2)*借支明细表!$H$3:$H$10000)</f>
        <v>0</v>
      </c>
      <c r="T377" s="80">
        <f>SUMIF('5月'!$C$4:$C$10000,$B377,'5月'!$L$4:$L$10000)</f>
        <v>0</v>
      </c>
      <c r="U377" s="81">
        <f>SUMIF('6月'!$C$4:$C$10000,$B377,'6月'!$J$4:$J$10000)</f>
        <v>0</v>
      </c>
      <c r="V377" s="79">
        <f>SUMPRODUCT((借支明细表!$F$3:$F$10000=$B377)*(借支明细表!$D$3:$D$10000=U$2)*借支明细表!$H$3:$H$10000)</f>
        <v>0</v>
      </c>
      <c r="W377" s="80">
        <f>SUMIF('6月'!$C$4:$C$10000,$B377,'6月'!$L$4:$L$10000)</f>
        <v>0</v>
      </c>
      <c r="X377" s="81">
        <f>SUMIF('7月'!$C$4:$C$10000,$B377,'7月'!$J$4:$J$10000)</f>
        <v>0</v>
      </c>
      <c r="Y377" s="79">
        <f>SUMPRODUCT((借支明细表!$F$3:$F$10000=$B377)*(借支明细表!$D$3:$D$10000=X$2)*借支明细表!$H$3:$H$10000)</f>
        <v>0</v>
      </c>
      <c r="Z377" s="80">
        <f>SUMIF('7月'!$C$4:$C$10000,$B377,'7月'!$L$4:$L$10000)</f>
        <v>0</v>
      </c>
      <c r="AA377" s="81">
        <f>SUMIF('8月'!$C$4:$C$10000,$B377,'8月'!$J$4:$J$10000)</f>
        <v>0</v>
      </c>
      <c r="AB377" s="79">
        <f>SUMPRODUCT((借支明细表!$F$3:$F$10000=$B377)*(借支明细表!$D$3:$D$10000=AA$2)*借支明细表!$H$3:$H$10000)</f>
        <v>0</v>
      </c>
      <c r="AC377" s="80">
        <f>SUMIF('8月'!$C$4:$C$10000,$B377,'8月'!$L$4:$L$10000)</f>
        <v>0</v>
      </c>
      <c r="AD377" s="81">
        <f>SUMIF('9月'!$C$4:$C$10000,$B377,'9月'!$J$4:$J$10000)</f>
        <v>0</v>
      </c>
      <c r="AE377" s="79">
        <f>SUMPRODUCT((借支明细表!$F$3:$F$10000=$B377)*(借支明细表!$D$3:$D$10000=AD$2)*借支明细表!$H$3:$H$10000)</f>
        <v>0</v>
      </c>
      <c r="AF377" s="80">
        <f>SUMIF('9月'!$C$4:$C$10000,$B377,'9月'!$L$4:$L$10000)</f>
        <v>0</v>
      </c>
      <c r="AG377" s="81">
        <f>SUMIF('10月'!$C$4:$C$10000,$B377,'10月'!$J$4:$J$10000)</f>
        <v>0</v>
      </c>
      <c r="AH377" s="79">
        <f>SUMPRODUCT((借支明细表!$F$3:$F$10000=$B377)*(借支明细表!$D$3:$D$10000=AG$2)*借支明细表!$H$3:$H$10000)</f>
        <v>0</v>
      </c>
      <c r="AI377" s="80">
        <f>SUMIF('10月'!$C$4:$C$10000,$B377,'10月'!$L$4:$L$10000)</f>
        <v>0</v>
      </c>
      <c r="AJ377" s="81">
        <f>SUMIF('11月'!$C$4:$C$10000,$B377,'11月'!$J$4:$J$10000)</f>
        <v>0</v>
      </c>
      <c r="AK377" s="79">
        <f>SUMPRODUCT((借支明细表!$F$3:$F$10000=$B377)*(借支明细表!$D$3:$D$10000=AJ$2)*借支明细表!$H$3:$H$10000)</f>
        <v>0</v>
      </c>
      <c r="AL377" s="80">
        <f>SUMIF('11月'!$C$4:$C$10000,$B377,'11月'!$L$4:$L$10000)</f>
        <v>0</v>
      </c>
      <c r="AM377" s="81">
        <f>SUMIF('12月'!$C$4:$C$10000,$B377,'12月'!$J$4:$J$10000)</f>
        <v>0</v>
      </c>
      <c r="AN377" s="79">
        <f>SUMPRODUCT((借支明细表!$F$3:$F$10000=$B377)*(借支明细表!$D$3:$D$10000=AM$2)*借支明细表!$H$3:$H$10000)</f>
        <v>0</v>
      </c>
      <c r="AO377" s="80">
        <f>SUMIF('12月'!$C$4:$C$10000,$B377,'12月'!$L$4:$L$10000)</f>
        <v>0</v>
      </c>
    </row>
    <row r="378" customHeight="1" spans="1:41">
      <c r="A378" s="37"/>
      <c r="B378" s="76" t="str">
        <f>IF(员工信息表!B377="","",员工信息表!B377)</f>
        <v/>
      </c>
      <c r="C378" s="77">
        <f t="shared" si="18"/>
        <v>0</v>
      </c>
      <c r="D378" s="77">
        <f t="shared" si="19"/>
        <v>0</v>
      </c>
      <c r="E378" s="77">
        <f t="shared" si="20"/>
        <v>0</v>
      </c>
      <c r="F378" s="81">
        <f>SUMIF('1月'!$C$4:$C$10000,$B378,'1月'!$J$4:$J$10000)</f>
        <v>0</v>
      </c>
      <c r="G378" s="79">
        <f>SUMPRODUCT((借支明细表!$F$3:$F$10000=$B378)*(借支明细表!$D$3:$D$10000=F$2)*借支明细表!$H$3:$H$10000)</f>
        <v>0</v>
      </c>
      <c r="H378" s="80">
        <f>SUMIF('1月'!$C$4:$C$10000,$B378,'1月'!$L$4:$L$10000)</f>
        <v>0</v>
      </c>
      <c r="I378" s="81">
        <f>SUMIF('2月'!$C$4:$C$10000,$B378,'2月'!$J$4:$J$10000)</f>
        <v>0</v>
      </c>
      <c r="J378" s="79">
        <f>SUMPRODUCT((借支明细表!$F$3:$F$10000=$B378)*(借支明细表!$D$3:$D$10000=I$2)*借支明细表!$H$3:$H$10000)</f>
        <v>0</v>
      </c>
      <c r="K378" s="80">
        <f>SUMIF('2月'!$C$4:$C$10000,$B378,'2月'!$L$4:$L$10000)</f>
        <v>0</v>
      </c>
      <c r="L378" s="81">
        <f>SUMIF('3月'!$C$4:$C$10000,$B378,'3月'!$J$4:$J$10000)</f>
        <v>0</v>
      </c>
      <c r="M378" s="79">
        <f>SUMPRODUCT((借支明细表!$F$3:$F$10000=$B378)*(借支明细表!$D$3:$D$10000=L$2)*借支明细表!$H$3:$H$10000)</f>
        <v>0</v>
      </c>
      <c r="N378" s="80">
        <f>SUMIF('3月'!$C$4:$C$10000,$B378,'3月'!$L$4:$L$10000)</f>
        <v>0</v>
      </c>
      <c r="O378" s="81">
        <f>SUMIF('4月'!$C$4:$C$10000,$B378,'4月'!$J$4:$J$10000)</f>
        <v>0</v>
      </c>
      <c r="P378" s="79">
        <f>SUMPRODUCT((借支明细表!$F$3:$F$10000=$B378)*(借支明细表!$D$3:$D$10000=O$2)*借支明细表!$H$3:$H$10000)</f>
        <v>0</v>
      </c>
      <c r="Q378" s="80">
        <f>SUMIF('4月'!$C$4:$C$10000,$B378,'4月'!$L$4:$L$10000)</f>
        <v>0</v>
      </c>
      <c r="R378" s="81">
        <f>SUMIF('5月'!$C$4:$C$10000,$B378,'5月'!$J$4:$J$10000)</f>
        <v>0</v>
      </c>
      <c r="S378" s="79">
        <f>SUMPRODUCT((借支明细表!$F$3:$F$10000=$B378)*(借支明细表!$D$3:$D$10000=R$2)*借支明细表!$H$3:$H$10000)</f>
        <v>0</v>
      </c>
      <c r="T378" s="80">
        <f>SUMIF('5月'!$C$4:$C$10000,$B378,'5月'!$L$4:$L$10000)</f>
        <v>0</v>
      </c>
      <c r="U378" s="81">
        <f>SUMIF('6月'!$C$4:$C$10000,$B378,'6月'!$J$4:$J$10000)</f>
        <v>0</v>
      </c>
      <c r="V378" s="79">
        <f>SUMPRODUCT((借支明细表!$F$3:$F$10000=$B378)*(借支明细表!$D$3:$D$10000=U$2)*借支明细表!$H$3:$H$10000)</f>
        <v>0</v>
      </c>
      <c r="W378" s="80">
        <f>SUMIF('6月'!$C$4:$C$10000,$B378,'6月'!$L$4:$L$10000)</f>
        <v>0</v>
      </c>
      <c r="X378" s="81">
        <f>SUMIF('7月'!$C$4:$C$10000,$B378,'7月'!$J$4:$J$10000)</f>
        <v>0</v>
      </c>
      <c r="Y378" s="79">
        <f>SUMPRODUCT((借支明细表!$F$3:$F$10000=$B378)*(借支明细表!$D$3:$D$10000=X$2)*借支明细表!$H$3:$H$10000)</f>
        <v>0</v>
      </c>
      <c r="Z378" s="80">
        <f>SUMIF('7月'!$C$4:$C$10000,$B378,'7月'!$L$4:$L$10000)</f>
        <v>0</v>
      </c>
      <c r="AA378" s="81">
        <f>SUMIF('8月'!$C$4:$C$10000,$B378,'8月'!$J$4:$J$10000)</f>
        <v>0</v>
      </c>
      <c r="AB378" s="79">
        <f>SUMPRODUCT((借支明细表!$F$3:$F$10000=$B378)*(借支明细表!$D$3:$D$10000=AA$2)*借支明细表!$H$3:$H$10000)</f>
        <v>0</v>
      </c>
      <c r="AC378" s="80">
        <f>SUMIF('8月'!$C$4:$C$10000,$B378,'8月'!$L$4:$L$10000)</f>
        <v>0</v>
      </c>
      <c r="AD378" s="81">
        <f>SUMIF('9月'!$C$4:$C$10000,$B378,'9月'!$J$4:$J$10000)</f>
        <v>0</v>
      </c>
      <c r="AE378" s="79">
        <f>SUMPRODUCT((借支明细表!$F$3:$F$10000=$B378)*(借支明细表!$D$3:$D$10000=AD$2)*借支明细表!$H$3:$H$10000)</f>
        <v>0</v>
      </c>
      <c r="AF378" s="80">
        <f>SUMIF('9月'!$C$4:$C$10000,$B378,'9月'!$L$4:$L$10000)</f>
        <v>0</v>
      </c>
      <c r="AG378" s="81">
        <f>SUMIF('10月'!$C$4:$C$10000,$B378,'10月'!$J$4:$J$10000)</f>
        <v>0</v>
      </c>
      <c r="AH378" s="79">
        <f>SUMPRODUCT((借支明细表!$F$3:$F$10000=$B378)*(借支明细表!$D$3:$D$10000=AG$2)*借支明细表!$H$3:$H$10000)</f>
        <v>0</v>
      </c>
      <c r="AI378" s="80">
        <f>SUMIF('10月'!$C$4:$C$10000,$B378,'10月'!$L$4:$L$10000)</f>
        <v>0</v>
      </c>
      <c r="AJ378" s="81">
        <f>SUMIF('11月'!$C$4:$C$10000,$B378,'11月'!$J$4:$J$10000)</f>
        <v>0</v>
      </c>
      <c r="AK378" s="79">
        <f>SUMPRODUCT((借支明细表!$F$3:$F$10000=$B378)*(借支明细表!$D$3:$D$10000=AJ$2)*借支明细表!$H$3:$H$10000)</f>
        <v>0</v>
      </c>
      <c r="AL378" s="80">
        <f>SUMIF('11月'!$C$4:$C$10000,$B378,'11月'!$L$4:$L$10000)</f>
        <v>0</v>
      </c>
      <c r="AM378" s="81">
        <f>SUMIF('12月'!$C$4:$C$10000,$B378,'12月'!$J$4:$J$10000)</f>
        <v>0</v>
      </c>
      <c r="AN378" s="79">
        <f>SUMPRODUCT((借支明细表!$F$3:$F$10000=$B378)*(借支明细表!$D$3:$D$10000=AM$2)*借支明细表!$H$3:$H$10000)</f>
        <v>0</v>
      </c>
      <c r="AO378" s="80">
        <f>SUMIF('12月'!$C$4:$C$10000,$B378,'12月'!$L$4:$L$10000)</f>
        <v>0</v>
      </c>
    </row>
    <row r="379" customHeight="1" spans="1:41">
      <c r="A379" s="37"/>
      <c r="B379" s="76" t="str">
        <f>IF(员工信息表!B378="","",员工信息表!B378)</f>
        <v/>
      </c>
      <c r="C379" s="77">
        <f t="shared" si="18"/>
        <v>0</v>
      </c>
      <c r="D379" s="77">
        <f t="shared" si="19"/>
        <v>0</v>
      </c>
      <c r="E379" s="77">
        <f t="shared" si="20"/>
        <v>0</v>
      </c>
      <c r="F379" s="81">
        <f>SUMIF('1月'!$C$4:$C$10000,$B379,'1月'!$J$4:$J$10000)</f>
        <v>0</v>
      </c>
      <c r="G379" s="79">
        <f>SUMPRODUCT((借支明细表!$F$3:$F$10000=$B379)*(借支明细表!$D$3:$D$10000=F$2)*借支明细表!$H$3:$H$10000)</f>
        <v>0</v>
      </c>
      <c r="H379" s="80">
        <f>SUMIF('1月'!$C$4:$C$10000,$B379,'1月'!$L$4:$L$10000)</f>
        <v>0</v>
      </c>
      <c r="I379" s="81">
        <f>SUMIF('2月'!$C$4:$C$10000,$B379,'2月'!$J$4:$J$10000)</f>
        <v>0</v>
      </c>
      <c r="J379" s="79">
        <f>SUMPRODUCT((借支明细表!$F$3:$F$10000=$B379)*(借支明细表!$D$3:$D$10000=I$2)*借支明细表!$H$3:$H$10000)</f>
        <v>0</v>
      </c>
      <c r="K379" s="80">
        <f>SUMIF('2月'!$C$4:$C$10000,$B379,'2月'!$L$4:$L$10000)</f>
        <v>0</v>
      </c>
      <c r="L379" s="81">
        <f>SUMIF('3月'!$C$4:$C$10000,$B379,'3月'!$J$4:$J$10000)</f>
        <v>0</v>
      </c>
      <c r="M379" s="79">
        <f>SUMPRODUCT((借支明细表!$F$3:$F$10000=$B379)*(借支明细表!$D$3:$D$10000=L$2)*借支明细表!$H$3:$H$10000)</f>
        <v>0</v>
      </c>
      <c r="N379" s="80">
        <f>SUMIF('3月'!$C$4:$C$10000,$B379,'3月'!$L$4:$L$10000)</f>
        <v>0</v>
      </c>
      <c r="O379" s="81">
        <f>SUMIF('4月'!$C$4:$C$10000,$B379,'4月'!$J$4:$J$10000)</f>
        <v>0</v>
      </c>
      <c r="P379" s="79">
        <f>SUMPRODUCT((借支明细表!$F$3:$F$10000=$B379)*(借支明细表!$D$3:$D$10000=O$2)*借支明细表!$H$3:$H$10000)</f>
        <v>0</v>
      </c>
      <c r="Q379" s="80">
        <f>SUMIF('4月'!$C$4:$C$10000,$B379,'4月'!$L$4:$L$10000)</f>
        <v>0</v>
      </c>
      <c r="R379" s="81">
        <f>SUMIF('5月'!$C$4:$C$10000,$B379,'5月'!$J$4:$J$10000)</f>
        <v>0</v>
      </c>
      <c r="S379" s="79">
        <f>SUMPRODUCT((借支明细表!$F$3:$F$10000=$B379)*(借支明细表!$D$3:$D$10000=R$2)*借支明细表!$H$3:$H$10000)</f>
        <v>0</v>
      </c>
      <c r="T379" s="80">
        <f>SUMIF('5月'!$C$4:$C$10000,$B379,'5月'!$L$4:$L$10000)</f>
        <v>0</v>
      </c>
      <c r="U379" s="81">
        <f>SUMIF('6月'!$C$4:$C$10000,$B379,'6月'!$J$4:$J$10000)</f>
        <v>0</v>
      </c>
      <c r="V379" s="79">
        <f>SUMPRODUCT((借支明细表!$F$3:$F$10000=$B379)*(借支明细表!$D$3:$D$10000=U$2)*借支明细表!$H$3:$H$10000)</f>
        <v>0</v>
      </c>
      <c r="W379" s="80">
        <f>SUMIF('6月'!$C$4:$C$10000,$B379,'6月'!$L$4:$L$10000)</f>
        <v>0</v>
      </c>
      <c r="X379" s="81">
        <f>SUMIF('7月'!$C$4:$C$10000,$B379,'7月'!$J$4:$J$10000)</f>
        <v>0</v>
      </c>
      <c r="Y379" s="79">
        <f>SUMPRODUCT((借支明细表!$F$3:$F$10000=$B379)*(借支明细表!$D$3:$D$10000=X$2)*借支明细表!$H$3:$H$10000)</f>
        <v>0</v>
      </c>
      <c r="Z379" s="80">
        <f>SUMIF('7月'!$C$4:$C$10000,$B379,'7月'!$L$4:$L$10000)</f>
        <v>0</v>
      </c>
      <c r="AA379" s="81">
        <f>SUMIF('8月'!$C$4:$C$10000,$B379,'8月'!$J$4:$J$10000)</f>
        <v>0</v>
      </c>
      <c r="AB379" s="79">
        <f>SUMPRODUCT((借支明细表!$F$3:$F$10000=$B379)*(借支明细表!$D$3:$D$10000=AA$2)*借支明细表!$H$3:$H$10000)</f>
        <v>0</v>
      </c>
      <c r="AC379" s="80">
        <f>SUMIF('8月'!$C$4:$C$10000,$B379,'8月'!$L$4:$L$10000)</f>
        <v>0</v>
      </c>
      <c r="AD379" s="81">
        <f>SUMIF('9月'!$C$4:$C$10000,$B379,'9月'!$J$4:$J$10000)</f>
        <v>0</v>
      </c>
      <c r="AE379" s="79">
        <f>SUMPRODUCT((借支明细表!$F$3:$F$10000=$B379)*(借支明细表!$D$3:$D$10000=AD$2)*借支明细表!$H$3:$H$10000)</f>
        <v>0</v>
      </c>
      <c r="AF379" s="80">
        <f>SUMIF('9月'!$C$4:$C$10000,$B379,'9月'!$L$4:$L$10000)</f>
        <v>0</v>
      </c>
      <c r="AG379" s="81">
        <f>SUMIF('10月'!$C$4:$C$10000,$B379,'10月'!$J$4:$J$10000)</f>
        <v>0</v>
      </c>
      <c r="AH379" s="79">
        <f>SUMPRODUCT((借支明细表!$F$3:$F$10000=$B379)*(借支明细表!$D$3:$D$10000=AG$2)*借支明细表!$H$3:$H$10000)</f>
        <v>0</v>
      </c>
      <c r="AI379" s="80">
        <f>SUMIF('10月'!$C$4:$C$10000,$B379,'10月'!$L$4:$L$10000)</f>
        <v>0</v>
      </c>
      <c r="AJ379" s="81">
        <f>SUMIF('11月'!$C$4:$C$10000,$B379,'11月'!$J$4:$J$10000)</f>
        <v>0</v>
      </c>
      <c r="AK379" s="79">
        <f>SUMPRODUCT((借支明细表!$F$3:$F$10000=$B379)*(借支明细表!$D$3:$D$10000=AJ$2)*借支明细表!$H$3:$H$10000)</f>
        <v>0</v>
      </c>
      <c r="AL379" s="80">
        <f>SUMIF('11月'!$C$4:$C$10000,$B379,'11月'!$L$4:$L$10000)</f>
        <v>0</v>
      </c>
      <c r="AM379" s="81">
        <f>SUMIF('12月'!$C$4:$C$10000,$B379,'12月'!$J$4:$J$10000)</f>
        <v>0</v>
      </c>
      <c r="AN379" s="79">
        <f>SUMPRODUCT((借支明细表!$F$3:$F$10000=$B379)*(借支明细表!$D$3:$D$10000=AM$2)*借支明细表!$H$3:$H$10000)</f>
        <v>0</v>
      </c>
      <c r="AO379" s="80">
        <f>SUMIF('12月'!$C$4:$C$10000,$B379,'12月'!$L$4:$L$10000)</f>
        <v>0</v>
      </c>
    </row>
    <row r="380" customHeight="1" spans="1:41">
      <c r="A380" s="37"/>
      <c r="B380" s="76" t="str">
        <f>IF(员工信息表!B379="","",员工信息表!B379)</f>
        <v/>
      </c>
      <c r="C380" s="77">
        <f t="shared" si="18"/>
        <v>0</v>
      </c>
      <c r="D380" s="77">
        <f t="shared" si="19"/>
        <v>0</v>
      </c>
      <c r="E380" s="77">
        <f t="shared" si="20"/>
        <v>0</v>
      </c>
      <c r="F380" s="81">
        <f>SUMIF('1月'!$C$4:$C$10000,$B380,'1月'!$J$4:$J$10000)</f>
        <v>0</v>
      </c>
      <c r="G380" s="79">
        <f>SUMPRODUCT((借支明细表!$F$3:$F$10000=$B380)*(借支明细表!$D$3:$D$10000=F$2)*借支明细表!$H$3:$H$10000)</f>
        <v>0</v>
      </c>
      <c r="H380" s="80">
        <f>SUMIF('1月'!$C$4:$C$10000,$B380,'1月'!$L$4:$L$10000)</f>
        <v>0</v>
      </c>
      <c r="I380" s="81">
        <f>SUMIF('2月'!$C$4:$C$10000,$B380,'2月'!$J$4:$J$10000)</f>
        <v>0</v>
      </c>
      <c r="J380" s="79">
        <f>SUMPRODUCT((借支明细表!$F$3:$F$10000=$B380)*(借支明细表!$D$3:$D$10000=I$2)*借支明细表!$H$3:$H$10000)</f>
        <v>0</v>
      </c>
      <c r="K380" s="80">
        <f>SUMIF('2月'!$C$4:$C$10000,$B380,'2月'!$L$4:$L$10000)</f>
        <v>0</v>
      </c>
      <c r="L380" s="81">
        <f>SUMIF('3月'!$C$4:$C$10000,$B380,'3月'!$J$4:$J$10000)</f>
        <v>0</v>
      </c>
      <c r="M380" s="79">
        <f>SUMPRODUCT((借支明细表!$F$3:$F$10000=$B380)*(借支明细表!$D$3:$D$10000=L$2)*借支明细表!$H$3:$H$10000)</f>
        <v>0</v>
      </c>
      <c r="N380" s="80">
        <f>SUMIF('3月'!$C$4:$C$10000,$B380,'3月'!$L$4:$L$10000)</f>
        <v>0</v>
      </c>
      <c r="O380" s="81">
        <f>SUMIF('4月'!$C$4:$C$10000,$B380,'4月'!$J$4:$J$10000)</f>
        <v>0</v>
      </c>
      <c r="P380" s="79">
        <f>SUMPRODUCT((借支明细表!$F$3:$F$10000=$B380)*(借支明细表!$D$3:$D$10000=O$2)*借支明细表!$H$3:$H$10000)</f>
        <v>0</v>
      </c>
      <c r="Q380" s="80">
        <f>SUMIF('4月'!$C$4:$C$10000,$B380,'4月'!$L$4:$L$10000)</f>
        <v>0</v>
      </c>
      <c r="R380" s="81">
        <f>SUMIF('5月'!$C$4:$C$10000,$B380,'5月'!$J$4:$J$10000)</f>
        <v>0</v>
      </c>
      <c r="S380" s="79">
        <f>SUMPRODUCT((借支明细表!$F$3:$F$10000=$B380)*(借支明细表!$D$3:$D$10000=R$2)*借支明细表!$H$3:$H$10000)</f>
        <v>0</v>
      </c>
      <c r="T380" s="80">
        <f>SUMIF('5月'!$C$4:$C$10000,$B380,'5月'!$L$4:$L$10000)</f>
        <v>0</v>
      </c>
      <c r="U380" s="81">
        <f>SUMIF('6月'!$C$4:$C$10000,$B380,'6月'!$J$4:$J$10000)</f>
        <v>0</v>
      </c>
      <c r="V380" s="79">
        <f>SUMPRODUCT((借支明细表!$F$3:$F$10000=$B380)*(借支明细表!$D$3:$D$10000=U$2)*借支明细表!$H$3:$H$10000)</f>
        <v>0</v>
      </c>
      <c r="W380" s="80">
        <f>SUMIF('6月'!$C$4:$C$10000,$B380,'6月'!$L$4:$L$10000)</f>
        <v>0</v>
      </c>
      <c r="X380" s="81">
        <f>SUMIF('7月'!$C$4:$C$10000,$B380,'7月'!$J$4:$J$10000)</f>
        <v>0</v>
      </c>
      <c r="Y380" s="79">
        <f>SUMPRODUCT((借支明细表!$F$3:$F$10000=$B380)*(借支明细表!$D$3:$D$10000=X$2)*借支明细表!$H$3:$H$10000)</f>
        <v>0</v>
      </c>
      <c r="Z380" s="80">
        <f>SUMIF('7月'!$C$4:$C$10000,$B380,'7月'!$L$4:$L$10000)</f>
        <v>0</v>
      </c>
      <c r="AA380" s="81">
        <f>SUMIF('8月'!$C$4:$C$10000,$B380,'8月'!$J$4:$J$10000)</f>
        <v>0</v>
      </c>
      <c r="AB380" s="79">
        <f>SUMPRODUCT((借支明细表!$F$3:$F$10000=$B380)*(借支明细表!$D$3:$D$10000=AA$2)*借支明细表!$H$3:$H$10000)</f>
        <v>0</v>
      </c>
      <c r="AC380" s="80">
        <f>SUMIF('8月'!$C$4:$C$10000,$B380,'8月'!$L$4:$L$10000)</f>
        <v>0</v>
      </c>
      <c r="AD380" s="81">
        <f>SUMIF('9月'!$C$4:$C$10000,$B380,'9月'!$J$4:$J$10000)</f>
        <v>0</v>
      </c>
      <c r="AE380" s="79">
        <f>SUMPRODUCT((借支明细表!$F$3:$F$10000=$B380)*(借支明细表!$D$3:$D$10000=AD$2)*借支明细表!$H$3:$H$10000)</f>
        <v>0</v>
      </c>
      <c r="AF380" s="80">
        <f>SUMIF('9月'!$C$4:$C$10000,$B380,'9月'!$L$4:$L$10000)</f>
        <v>0</v>
      </c>
      <c r="AG380" s="81">
        <f>SUMIF('10月'!$C$4:$C$10000,$B380,'10月'!$J$4:$J$10000)</f>
        <v>0</v>
      </c>
      <c r="AH380" s="79">
        <f>SUMPRODUCT((借支明细表!$F$3:$F$10000=$B380)*(借支明细表!$D$3:$D$10000=AG$2)*借支明细表!$H$3:$H$10000)</f>
        <v>0</v>
      </c>
      <c r="AI380" s="80">
        <f>SUMIF('10月'!$C$4:$C$10000,$B380,'10月'!$L$4:$L$10000)</f>
        <v>0</v>
      </c>
      <c r="AJ380" s="81">
        <f>SUMIF('11月'!$C$4:$C$10000,$B380,'11月'!$J$4:$J$10000)</f>
        <v>0</v>
      </c>
      <c r="AK380" s="79">
        <f>SUMPRODUCT((借支明细表!$F$3:$F$10000=$B380)*(借支明细表!$D$3:$D$10000=AJ$2)*借支明细表!$H$3:$H$10000)</f>
        <v>0</v>
      </c>
      <c r="AL380" s="80">
        <f>SUMIF('11月'!$C$4:$C$10000,$B380,'11月'!$L$4:$L$10000)</f>
        <v>0</v>
      </c>
      <c r="AM380" s="81">
        <f>SUMIF('12月'!$C$4:$C$10000,$B380,'12月'!$J$4:$J$10000)</f>
        <v>0</v>
      </c>
      <c r="AN380" s="79">
        <f>SUMPRODUCT((借支明细表!$F$3:$F$10000=$B380)*(借支明细表!$D$3:$D$10000=AM$2)*借支明细表!$H$3:$H$10000)</f>
        <v>0</v>
      </c>
      <c r="AO380" s="80">
        <f>SUMIF('12月'!$C$4:$C$10000,$B380,'12月'!$L$4:$L$10000)</f>
        <v>0</v>
      </c>
    </row>
    <row r="381" customHeight="1" spans="1:41">
      <c r="A381" s="37"/>
      <c r="B381" s="76" t="str">
        <f>IF(员工信息表!B380="","",员工信息表!B380)</f>
        <v/>
      </c>
      <c r="C381" s="77">
        <f t="shared" si="18"/>
        <v>0</v>
      </c>
      <c r="D381" s="77">
        <f t="shared" si="19"/>
        <v>0</v>
      </c>
      <c r="E381" s="77">
        <f t="shared" si="20"/>
        <v>0</v>
      </c>
      <c r="F381" s="81">
        <f>SUMIF('1月'!$C$4:$C$10000,$B381,'1月'!$J$4:$J$10000)</f>
        <v>0</v>
      </c>
      <c r="G381" s="79">
        <f>SUMPRODUCT((借支明细表!$F$3:$F$10000=$B381)*(借支明细表!$D$3:$D$10000=F$2)*借支明细表!$H$3:$H$10000)</f>
        <v>0</v>
      </c>
      <c r="H381" s="80">
        <f>SUMIF('1月'!$C$4:$C$10000,$B381,'1月'!$L$4:$L$10000)</f>
        <v>0</v>
      </c>
      <c r="I381" s="81">
        <f>SUMIF('2月'!$C$4:$C$10000,$B381,'2月'!$J$4:$J$10000)</f>
        <v>0</v>
      </c>
      <c r="J381" s="79">
        <f>SUMPRODUCT((借支明细表!$F$3:$F$10000=$B381)*(借支明细表!$D$3:$D$10000=I$2)*借支明细表!$H$3:$H$10000)</f>
        <v>0</v>
      </c>
      <c r="K381" s="80">
        <f>SUMIF('2月'!$C$4:$C$10000,$B381,'2月'!$L$4:$L$10000)</f>
        <v>0</v>
      </c>
      <c r="L381" s="81">
        <f>SUMIF('3月'!$C$4:$C$10000,$B381,'3月'!$J$4:$J$10000)</f>
        <v>0</v>
      </c>
      <c r="M381" s="79">
        <f>SUMPRODUCT((借支明细表!$F$3:$F$10000=$B381)*(借支明细表!$D$3:$D$10000=L$2)*借支明细表!$H$3:$H$10000)</f>
        <v>0</v>
      </c>
      <c r="N381" s="80">
        <f>SUMIF('3月'!$C$4:$C$10000,$B381,'3月'!$L$4:$L$10000)</f>
        <v>0</v>
      </c>
      <c r="O381" s="81">
        <f>SUMIF('4月'!$C$4:$C$10000,$B381,'4月'!$J$4:$J$10000)</f>
        <v>0</v>
      </c>
      <c r="P381" s="79">
        <f>SUMPRODUCT((借支明细表!$F$3:$F$10000=$B381)*(借支明细表!$D$3:$D$10000=O$2)*借支明细表!$H$3:$H$10000)</f>
        <v>0</v>
      </c>
      <c r="Q381" s="80">
        <f>SUMIF('4月'!$C$4:$C$10000,$B381,'4月'!$L$4:$L$10000)</f>
        <v>0</v>
      </c>
      <c r="R381" s="81">
        <f>SUMIF('5月'!$C$4:$C$10000,$B381,'5月'!$J$4:$J$10000)</f>
        <v>0</v>
      </c>
      <c r="S381" s="79">
        <f>SUMPRODUCT((借支明细表!$F$3:$F$10000=$B381)*(借支明细表!$D$3:$D$10000=R$2)*借支明细表!$H$3:$H$10000)</f>
        <v>0</v>
      </c>
      <c r="T381" s="80">
        <f>SUMIF('5月'!$C$4:$C$10000,$B381,'5月'!$L$4:$L$10000)</f>
        <v>0</v>
      </c>
      <c r="U381" s="81">
        <f>SUMIF('6月'!$C$4:$C$10000,$B381,'6月'!$J$4:$J$10000)</f>
        <v>0</v>
      </c>
      <c r="V381" s="79">
        <f>SUMPRODUCT((借支明细表!$F$3:$F$10000=$B381)*(借支明细表!$D$3:$D$10000=U$2)*借支明细表!$H$3:$H$10000)</f>
        <v>0</v>
      </c>
      <c r="W381" s="80">
        <f>SUMIF('6月'!$C$4:$C$10000,$B381,'6月'!$L$4:$L$10000)</f>
        <v>0</v>
      </c>
      <c r="X381" s="81">
        <f>SUMIF('7月'!$C$4:$C$10000,$B381,'7月'!$J$4:$J$10000)</f>
        <v>0</v>
      </c>
      <c r="Y381" s="79">
        <f>SUMPRODUCT((借支明细表!$F$3:$F$10000=$B381)*(借支明细表!$D$3:$D$10000=X$2)*借支明细表!$H$3:$H$10000)</f>
        <v>0</v>
      </c>
      <c r="Z381" s="80">
        <f>SUMIF('7月'!$C$4:$C$10000,$B381,'7月'!$L$4:$L$10000)</f>
        <v>0</v>
      </c>
      <c r="AA381" s="81">
        <f>SUMIF('8月'!$C$4:$C$10000,$B381,'8月'!$J$4:$J$10000)</f>
        <v>0</v>
      </c>
      <c r="AB381" s="79">
        <f>SUMPRODUCT((借支明细表!$F$3:$F$10000=$B381)*(借支明细表!$D$3:$D$10000=AA$2)*借支明细表!$H$3:$H$10000)</f>
        <v>0</v>
      </c>
      <c r="AC381" s="80">
        <f>SUMIF('8月'!$C$4:$C$10000,$B381,'8月'!$L$4:$L$10000)</f>
        <v>0</v>
      </c>
      <c r="AD381" s="81">
        <f>SUMIF('9月'!$C$4:$C$10000,$B381,'9月'!$J$4:$J$10000)</f>
        <v>0</v>
      </c>
      <c r="AE381" s="79">
        <f>SUMPRODUCT((借支明细表!$F$3:$F$10000=$B381)*(借支明细表!$D$3:$D$10000=AD$2)*借支明细表!$H$3:$H$10000)</f>
        <v>0</v>
      </c>
      <c r="AF381" s="80">
        <f>SUMIF('9月'!$C$4:$C$10000,$B381,'9月'!$L$4:$L$10000)</f>
        <v>0</v>
      </c>
      <c r="AG381" s="81">
        <f>SUMIF('10月'!$C$4:$C$10000,$B381,'10月'!$J$4:$J$10000)</f>
        <v>0</v>
      </c>
      <c r="AH381" s="79">
        <f>SUMPRODUCT((借支明细表!$F$3:$F$10000=$B381)*(借支明细表!$D$3:$D$10000=AG$2)*借支明细表!$H$3:$H$10000)</f>
        <v>0</v>
      </c>
      <c r="AI381" s="80">
        <f>SUMIF('10月'!$C$4:$C$10000,$B381,'10月'!$L$4:$L$10000)</f>
        <v>0</v>
      </c>
      <c r="AJ381" s="81">
        <f>SUMIF('11月'!$C$4:$C$10000,$B381,'11月'!$J$4:$J$10000)</f>
        <v>0</v>
      </c>
      <c r="AK381" s="79">
        <f>SUMPRODUCT((借支明细表!$F$3:$F$10000=$B381)*(借支明细表!$D$3:$D$10000=AJ$2)*借支明细表!$H$3:$H$10000)</f>
        <v>0</v>
      </c>
      <c r="AL381" s="80">
        <f>SUMIF('11月'!$C$4:$C$10000,$B381,'11月'!$L$4:$L$10000)</f>
        <v>0</v>
      </c>
      <c r="AM381" s="81">
        <f>SUMIF('12月'!$C$4:$C$10000,$B381,'12月'!$J$4:$J$10000)</f>
        <v>0</v>
      </c>
      <c r="AN381" s="79">
        <f>SUMPRODUCT((借支明细表!$F$3:$F$10000=$B381)*(借支明细表!$D$3:$D$10000=AM$2)*借支明细表!$H$3:$H$10000)</f>
        <v>0</v>
      </c>
      <c r="AO381" s="80">
        <f>SUMIF('12月'!$C$4:$C$10000,$B381,'12月'!$L$4:$L$10000)</f>
        <v>0</v>
      </c>
    </row>
    <row r="382" customHeight="1" spans="1:41">
      <c r="A382" s="37"/>
      <c r="B382" s="76" t="str">
        <f>IF(员工信息表!B381="","",员工信息表!B381)</f>
        <v/>
      </c>
      <c r="C382" s="77">
        <f t="shared" si="18"/>
        <v>0</v>
      </c>
      <c r="D382" s="77">
        <f t="shared" si="19"/>
        <v>0</v>
      </c>
      <c r="E382" s="77">
        <f t="shared" si="20"/>
        <v>0</v>
      </c>
      <c r="F382" s="81">
        <f>SUMIF('1月'!$C$4:$C$10000,$B382,'1月'!$J$4:$J$10000)</f>
        <v>0</v>
      </c>
      <c r="G382" s="79">
        <f>SUMPRODUCT((借支明细表!$F$3:$F$10000=$B382)*(借支明细表!$D$3:$D$10000=F$2)*借支明细表!$H$3:$H$10000)</f>
        <v>0</v>
      </c>
      <c r="H382" s="80">
        <f>SUMIF('1月'!$C$4:$C$10000,$B382,'1月'!$L$4:$L$10000)</f>
        <v>0</v>
      </c>
      <c r="I382" s="81">
        <f>SUMIF('2月'!$C$4:$C$10000,$B382,'2月'!$J$4:$J$10000)</f>
        <v>0</v>
      </c>
      <c r="J382" s="79">
        <f>SUMPRODUCT((借支明细表!$F$3:$F$10000=$B382)*(借支明细表!$D$3:$D$10000=I$2)*借支明细表!$H$3:$H$10000)</f>
        <v>0</v>
      </c>
      <c r="K382" s="80">
        <f>SUMIF('2月'!$C$4:$C$10000,$B382,'2月'!$L$4:$L$10000)</f>
        <v>0</v>
      </c>
      <c r="L382" s="81">
        <f>SUMIF('3月'!$C$4:$C$10000,$B382,'3月'!$J$4:$J$10000)</f>
        <v>0</v>
      </c>
      <c r="M382" s="79">
        <f>SUMPRODUCT((借支明细表!$F$3:$F$10000=$B382)*(借支明细表!$D$3:$D$10000=L$2)*借支明细表!$H$3:$H$10000)</f>
        <v>0</v>
      </c>
      <c r="N382" s="80">
        <f>SUMIF('3月'!$C$4:$C$10000,$B382,'3月'!$L$4:$L$10000)</f>
        <v>0</v>
      </c>
      <c r="O382" s="81">
        <f>SUMIF('4月'!$C$4:$C$10000,$B382,'4月'!$J$4:$J$10000)</f>
        <v>0</v>
      </c>
      <c r="P382" s="79">
        <f>SUMPRODUCT((借支明细表!$F$3:$F$10000=$B382)*(借支明细表!$D$3:$D$10000=O$2)*借支明细表!$H$3:$H$10000)</f>
        <v>0</v>
      </c>
      <c r="Q382" s="80">
        <f>SUMIF('4月'!$C$4:$C$10000,$B382,'4月'!$L$4:$L$10000)</f>
        <v>0</v>
      </c>
      <c r="R382" s="81">
        <f>SUMIF('5月'!$C$4:$C$10000,$B382,'5月'!$J$4:$J$10000)</f>
        <v>0</v>
      </c>
      <c r="S382" s="79">
        <f>SUMPRODUCT((借支明细表!$F$3:$F$10000=$B382)*(借支明细表!$D$3:$D$10000=R$2)*借支明细表!$H$3:$H$10000)</f>
        <v>0</v>
      </c>
      <c r="T382" s="80">
        <f>SUMIF('5月'!$C$4:$C$10000,$B382,'5月'!$L$4:$L$10000)</f>
        <v>0</v>
      </c>
      <c r="U382" s="81">
        <f>SUMIF('6月'!$C$4:$C$10000,$B382,'6月'!$J$4:$J$10000)</f>
        <v>0</v>
      </c>
      <c r="V382" s="79">
        <f>SUMPRODUCT((借支明细表!$F$3:$F$10000=$B382)*(借支明细表!$D$3:$D$10000=U$2)*借支明细表!$H$3:$H$10000)</f>
        <v>0</v>
      </c>
      <c r="W382" s="80">
        <f>SUMIF('6月'!$C$4:$C$10000,$B382,'6月'!$L$4:$L$10000)</f>
        <v>0</v>
      </c>
      <c r="X382" s="81">
        <f>SUMIF('7月'!$C$4:$C$10000,$B382,'7月'!$J$4:$J$10000)</f>
        <v>0</v>
      </c>
      <c r="Y382" s="79">
        <f>SUMPRODUCT((借支明细表!$F$3:$F$10000=$B382)*(借支明细表!$D$3:$D$10000=X$2)*借支明细表!$H$3:$H$10000)</f>
        <v>0</v>
      </c>
      <c r="Z382" s="80">
        <f>SUMIF('7月'!$C$4:$C$10000,$B382,'7月'!$L$4:$L$10000)</f>
        <v>0</v>
      </c>
      <c r="AA382" s="81">
        <f>SUMIF('8月'!$C$4:$C$10000,$B382,'8月'!$J$4:$J$10000)</f>
        <v>0</v>
      </c>
      <c r="AB382" s="79">
        <f>SUMPRODUCT((借支明细表!$F$3:$F$10000=$B382)*(借支明细表!$D$3:$D$10000=AA$2)*借支明细表!$H$3:$H$10000)</f>
        <v>0</v>
      </c>
      <c r="AC382" s="80">
        <f>SUMIF('8月'!$C$4:$C$10000,$B382,'8月'!$L$4:$L$10000)</f>
        <v>0</v>
      </c>
      <c r="AD382" s="81">
        <f>SUMIF('9月'!$C$4:$C$10000,$B382,'9月'!$J$4:$J$10000)</f>
        <v>0</v>
      </c>
      <c r="AE382" s="79">
        <f>SUMPRODUCT((借支明细表!$F$3:$F$10000=$B382)*(借支明细表!$D$3:$D$10000=AD$2)*借支明细表!$H$3:$H$10000)</f>
        <v>0</v>
      </c>
      <c r="AF382" s="80">
        <f>SUMIF('9月'!$C$4:$C$10000,$B382,'9月'!$L$4:$L$10000)</f>
        <v>0</v>
      </c>
      <c r="AG382" s="81">
        <f>SUMIF('10月'!$C$4:$C$10000,$B382,'10月'!$J$4:$J$10000)</f>
        <v>0</v>
      </c>
      <c r="AH382" s="79">
        <f>SUMPRODUCT((借支明细表!$F$3:$F$10000=$B382)*(借支明细表!$D$3:$D$10000=AG$2)*借支明细表!$H$3:$H$10000)</f>
        <v>0</v>
      </c>
      <c r="AI382" s="80">
        <f>SUMIF('10月'!$C$4:$C$10000,$B382,'10月'!$L$4:$L$10000)</f>
        <v>0</v>
      </c>
      <c r="AJ382" s="81">
        <f>SUMIF('11月'!$C$4:$C$10000,$B382,'11月'!$J$4:$J$10000)</f>
        <v>0</v>
      </c>
      <c r="AK382" s="79">
        <f>SUMPRODUCT((借支明细表!$F$3:$F$10000=$B382)*(借支明细表!$D$3:$D$10000=AJ$2)*借支明细表!$H$3:$H$10000)</f>
        <v>0</v>
      </c>
      <c r="AL382" s="80">
        <f>SUMIF('11月'!$C$4:$C$10000,$B382,'11月'!$L$4:$L$10000)</f>
        <v>0</v>
      </c>
      <c r="AM382" s="81">
        <f>SUMIF('12月'!$C$4:$C$10000,$B382,'12月'!$J$4:$J$10000)</f>
        <v>0</v>
      </c>
      <c r="AN382" s="79">
        <f>SUMPRODUCT((借支明细表!$F$3:$F$10000=$B382)*(借支明细表!$D$3:$D$10000=AM$2)*借支明细表!$H$3:$H$10000)</f>
        <v>0</v>
      </c>
      <c r="AO382" s="80">
        <f>SUMIF('12月'!$C$4:$C$10000,$B382,'12月'!$L$4:$L$10000)</f>
        <v>0</v>
      </c>
    </row>
    <row r="383" customHeight="1" spans="1:41">
      <c r="A383" s="37"/>
      <c r="B383" s="76" t="str">
        <f>IF(员工信息表!B382="","",员工信息表!B382)</f>
        <v/>
      </c>
      <c r="C383" s="77">
        <f t="shared" si="18"/>
        <v>0</v>
      </c>
      <c r="D383" s="77">
        <f t="shared" si="19"/>
        <v>0</v>
      </c>
      <c r="E383" s="77">
        <f t="shared" si="20"/>
        <v>0</v>
      </c>
      <c r="F383" s="81">
        <f>SUMIF('1月'!$C$4:$C$10000,$B383,'1月'!$J$4:$J$10000)</f>
        <v>0</v>
      </c>
      <c r="G383" s="79">
        <f>SUMPRODUCT((借支明细表!$F$3:$F$10000=$B383)*(借支明细表!$D$3:$D$10000=F$2)*借支明细表!$H$3:$H$10000)</f>
        <v>0</v>
      </c>
      <c r="H383" s="80">
        <f>SUMIF('1月'!$C$4:$C$10000,$B383,'1月'!$L$4:$L$10000)</f>
        <v>0</v>
      </c>
      <c r="I383" s="81">
        <f>SUMIF('2月'!$C$4:$C$10000,$B383,'2月'!$J$4:$J$10000)</f>
        <v>0</v>
      </c>
      <c r="J383" s="79">
        <f>SUMPRODUCT((借支明细表!$F$3:$F$10000=$B383)*(借支明细表!$D$3:$D$10000=I$2)*借支明细表!$H$3:$H$10000)</f>
        <v>0</v>
      </c>
      <c r="K383" s="80">
        <f>SUMIF('2月'!$C$4:$C$10000,$B383,'2月'!$L$4:$L$10000)</f>
        <v>0</v>
      </c>
      <c r="L383" s="81">
        <f>SUMIF('3月'!$C$4:$C$10000,$B383,'3月'!$J$4:$J$10000)</f>
        <v>0</v>
      </c>
      <c r="M383" s="79">
        <f>SUMPRODUCT((借支明细表!$F$3:$F$10000=$B383)*(借支明细表!$D$3:$D$10000=L$2)*借支明细表!$H$3:$H$10000)</f>
        <v>0</v>
      </c>
      <c r="N383" s="80">
        <f>SUMIF('3月'!$C$4:$C$10000,$B383,'3月'!$L$4:$L$10000)</f>
        <v>0</v>
      </c>
      <c r="O383" s="81">
        <f>SUMIF('4月'!$C$4:$C$10000,$B383,'4月'!$J$4:$J$10000)</f>
        <v>0</v>
      </c>
      <c r="P383" s="79">
        <f>SUMPRODUCT((借支明细表!$F$3:$F$10000=$B383)*(借支明细表!$D$3:$D$10000=O$2)*借支明细表!$H$3:$H$10000)</f>
        <v>0</v>
      </c>
      <c r="Q383" s="80">
        <f>SUMIF('4月'!$C$4:$C$10000,$B383,'4月'!$L$4:$L$10000)</f>
        <v>0</v>
      </c>
      <c r="R383" s="81">
        <f>SUMIF('5月'!$C$4:$C$10000,$B383,'5月'!$J$4:$J$10000)</f>
        <v>0</v>
      </c>
      <c r="S383" s="79">
        <f>SUMPRODUCT((借支明细表!$F$3:$F$10000=$B383)*(借支明细表!$D$3:$D$10000=R$2)*借支明细表!$H$3:$H$10000)</f>
        <v>0</v>
      </c>
      <c r="T383" s="80">
        <f>SUMIF('5月'!$C$4:$C$10000,$B383,'5月'!$L$4:$L$10000)</f>
        <v>0</v>
      </c>
      <c r="U383" s="81">
        <f>SUMIF('6月'!$C$4:$C$10000,$B383,'6月'!$J$4:$J$10000)</f>
        <v>0</v>
      </c>
      <c r="V383" s="79">
        <f>SUMPRODUCT((借支明细表!$F$3:$F$10000=$B383)*(借支明细表!$D$3:$D$10000=U$2)*借支明细表!$H$3:$H$10000)</f>
        <v>0</v>
      </c>
      <c r="W383" s="80">
        <f>SUMIF('6月'!$C$4:$C$10000,$B383,'6月'!$L$4:$L$10000)</f>
        <v>0</v>
      </c>
      <c r="X383" s="81">
        <f>SUMIF('7月'!$C$4:$C$10000,$B383,'7月'!$J$4:$J$10000)</f>
        <v>0</v>
      </c>
      <c r="Y383" s="79">
        <f>SUMPRODUCT((借支明细表!$F$3:$F$10000=$B383)*(借支明细表!$D$3:$D$10000=X$2)*借支明细表!$H$3:$H$10000)</f>
        <v>0</v>
      </c>
      <c r="Z383" s="80">
        <f>SUMIF('7月'!$C$4:$C$10000,$B383,'7月'!$L$4:$L$10000)</f>
        <v>0</v>
      </c>
      <c r="AA383" s="81">
        <f>SUMIF('8月'!$C$4:$C$10000,$B383,'8月'!$J$4:$J$10000)</f>
        <v>0</v>
      </c>
      <c r="AB383" s="79">
        <f>SUMPRODUCT((借支明细表!$F$3:$F$10000=$B383)*(借支明细表!$D$3:$D$10000=AA$2)*借支明细表!$H$3:$H$10000)</f>
        <v>0</v>
      </c>
      <c r="AC383" s="80">
        <f>SUMIF('8月'!$C$4:$C$10000,$B383,'8月'!$L$4:$L$10000)</f>
        <v>0</v>
      </c>
      <c r="AD383" s="81">
        <f>SUMIF('9月'!$C$4:$C$10000,$B383,'9月'!$J$4:$J$10000)</f>
        <v>0</v>
      </c>
      <c r="AE383" s="79">
        <f>SUMPRODUCT((借支明细表!$F$3:$F$10000=$B383)*(借支明细表!$D$3:$D$10000=AD$2)*借支明细表!$H$3:$H$10000)</f>
        <v>0</v>
      </c>
      <c r="AF383" s="80">
        <f>SUMIF('9月'!$C$4:$C$10000,$B383,'9月'!$L$4:$L$10000)</f>
        <v>0</v>
      </c>
      <c r="AG383" s="81">
        <f>SUMIF('10月'!$C$4:$C$10000,$B383,'10月'!$J$4:$J$10000)</f>
        <v>0</v>
      </c>
      <c r="AH383" s="79">
        <f>SUMPRODUCT((借支明细表!$F$3:$F$10000=$B383)*(借支明细表!$D$3:$D$10000=AG$2)*借支明细表!$H$3:$H$10000)</f>
        <v>0</v>
      </c>
      <c r="AI383" s="80">
        <f>SUMIF('10月'!$C$4:$C$10000,$B383,'10月'!$L$4:$L$10000)</f>
        <v>0</v>
      </c>
      <c r="AJ383" s="81">
        <f>SUMIF('11月'!$C$4:$C$10000,$B383,'11月'!$J$4:$J$10000)</f>
        <v>0</v>
      </c>
      <c r="AK383" s="79">
        <f>SUMPRODUCT((借支明细表!$F$3:$F$10000=$B383)*(借支明细表!$D$3:$D$10000=AJ$2)*借支明细表!$H$3:$H$10000)</f>
        <v>0</v>
      </c>
      <c r="AL383" s="80">
        <f>SUMIF('11月'!$C$4:$C$10000,$B383,'11月'!$L$4:$L$10000)</f>
        <v>0</v>
      </c>
      <c r="AM383" s="81">
        <f>SUMIF('12月'!$C$4:$C$10000,$B383,'12月'!$J$4:$J$10000)</f>
        <v>0</v>
      </c>
      <c r="AN383" s="79">
        <f>SUMPRODUCT((借支明细表!$F$3:$F$10000=$B383)*(借支明细表!$D$3:$D$10000=AM$2)*借支明细表!$H$3:$H$10000)</f>
        <v>0</v>
      </c>
      <c r="AO383" s="80">
        <f>SUMIF('12月'!$C$4:$C$10000,$B383,'12月'!$L$4:$L$10000)</f>
        <v>0</v>
      </c>
    </row>
    <row r="384" customHeight="1" spans="1:41">
      <c r="A384" s="37"/>
      <c r="B384" s="76" t="str">
        <f>IF(员工信息表!B383="","",员工信息表!B383)</f>
        <v/>
      </c>
      <c r="C384" s="77">
        <f t="shared" si="18"/>
        <v>0</v>
      </c>
      <c r="D384" s="77">
        <f t="shared" si="19"/>
        <v>0</v>
      </c>
      <c r="E384" s="77">
        <f t="shared" si="20"/>
        <v>0</v>
      </c>
      <c r="F384" s="81">
        <f>SUMIF('1月'!$C$4:$C$10000,$B384,'1月'!$J$4:$J$10000)</f>
        <v>0</v>
      </c>
      <c r="G384" s="79">
        <f>SUMPRODUCT((借支明细表!$F$3:$F$10000=$B384)*(借支明细表!$D$3:$D$10000=F$2)*借支明细表!$H$3:$H$10000)</f>
        <v>0</v>
      </c>
      <c r="H384" s="80">
        <f>SUMIF('1月'!$C$4:$C$10000,$B384,'1月'!$L$4:$L$10000)</f>
        <v>0</v>
      </c>
      <c r="I384" s="81">
        <f>SUMIF('2月'!$C$4:$C$10000,$B384,'2月'!$J$4:$J$10000)</f>
        <v>0</v>
      </c>
      <c r="J384" s="79">
        <f>SUMPRODUCT((借支明细表!$F$3:$F$10000=$B384)*(借支明细表!$D$3:$D$10000=I$2)*借支明细表!$H$3:$H$10000)</f>
        <v>0</v>
      </c>
      <c r="K384" s="80">
        <f>SUMIF('2月'!$C$4:$C$10000,$B384,'2月'!$L$4:$L$10000)</f>
        <v>0</v>
      </c>
      <c r="L384" s="81">
        <f>SUMIF('3月'!$C$4:$C$10000,$B384,'3月'!$J$4:$J$10000)</f>
        <v>0</v>
      </c>
      <c r="M384" s="79">
        <f>SUMPRODUCT((借支明细表!$F$3:$F$10000=$B384)*(借支明细表!$D$3:$D$10000=L$2)*借支明细表!$H$3:$H$10000)</f>
        <v>0</v>
      </c>
      <c r="N384" s="80">
        <f>SUMIF('3月'!$C$4:$C$10000,$B384,'3月'!$L$4:$L$10000)</f>
        <v>0</v>
      </c>
      <c r="O384" s="81">
        <f>SUMIF('4月'!$C$4:$C$10000,$B384,'4月'!$J$4:$J$10000)</f>
        <v>0</v>
      </c>
      <c r="P384" s="79">
        <f>SUMPRODUCT((借支明细表!$F$3:$F$10000=$B384)*(借支明细表!$D$3:$D$10000=O$2)*借支明细表!$H$3:$H$10000)</f>
        <v>0</v>
      </c>
      <c r="Q384" s="80">
        <f>SUMIF('4月'!$C$4:$C$10000,$B384,'4月'!$L$4:$L$10000)</f>
        <v>0</v>
      </c>
      <c r="R384" s="81">
        <f>SUMIF('5月'!$C$4:$C$10000,$B384,'5月'!$J$4:$J$10000)</f>
        <v>0</v>
      </c>
      <c r="S384" s="79">
        <f>SUMPRODUCT((借支明细表!$F$3:$F$10000=$B384)*(借支明细表!$D$3:$D$10000=R$2)*借支明细表!$H$3:$H$10000)</f>
        <v>0</v>
      </c>
      <c r="T384" s="80">
        <f>SUMIF('5月'!$C$4:$C$10000,$B384,'5月'!$L$4:$L$10000)</f>
        <v>0</v>
      </c>
      <c r="U384" s="81">
        <f>SUMIF('6月'!$C$4:$C$10000,$B384,'6月'!$J$4:$J$10000)</f>
        <v>0</v>
      </c>
      <c r="V384" s="79">
        <f>SUMPRODUCT((借支明细表!$F$3:$F$10000=$B384)*(借支明细表!$D$3:$D$10000=U$2)*借支明细表!$H$3:$H$10000)</f>
        <v>0</v>
      </c>
      <c r="W384" s="80">
        <f>SUMIF('6月'!$C$4:$C$10000,$B384,'6月'!$L$4:$L$10000)</f>
        <v>0</v>
      </c>
      <c r="X384" s="81">
        <f>SUMIF('7月'!$C$4:$C$10000,$B384,'7月'!$J$4:$J$10000)</f>
        <v>0</v>
      </c>
      <c r="Y384" s="79">
        <f>SUMPRODUCT((借支明细表!$F$3:$F$10000=$B384)*(借支明细表!$D$3:$D$10000=X$2)*借支明细表!$H$3:$H$10000)</f>
        <v>0</v>
      </c>
      <c r="Z384" s="80">
        <f>SUMIF('7月'!$C$4:$C$10000,$B384,'7月'!$L$4:$L$10000)</f>
        <v>0</v>
      </c>
      <c r="AA384" s="81">
        <f>SUMIF('8月'!$C$4:$C$10000,$B384,'8月'!$J$4:$J$10000)</f>
        <v>0</v>
      </c>
      <c r="AB384" s="79">
        <f>SUMPRODUCT((借支明细表!$F$3:$F$10000=$B384)*(借支明细表!$D$3:$D$10000=AA$2)*借支明细表!$H$3:$H$10000)</f>
        <v>0</v>
      </c>
      <c r="AC384" s="80">
        <f>SUMIF('8月'!$C$4:$C$10000,$B384,'8月'!$L$4:$L$10000)</f>
        <v>0</v>
      </c>
      <c r="AD384" s="81">
        <f>SUMIF('9月'!$C$4:$C$10000,$B384,'9月'!$J$4:$J$10000)</f>
        <v>0</v>
      </c>
      <c r="AE384" s="79">
        <f>SUMPRODUCT((借支明细表!$F$3:$F$10000=$B384)*(借支明细表!$D$3:$D$10000=AD$2)*借支明细表!$H$3:$H$10000)</f>
        <v>0</v>
      </c>
      <c r="AF384" s="80">
        <f>SUMIF('9月'!$C$4:$C$10000,$B384,'9月'!$L$4:$L$10000)</f>
        <v>0</v>
      </c>
      <c r="AG384" s="81">
        <f>SUMIF('10月'!$C$4:$C$10000,$B384,'10月'!$J$4:$J$10000)</f>
        <v>0</v>
      </c>
      <c r="AH384" s="79">
        <f>SUMPRODUCT((借支明细表!$F$3:$F$10000=$B384)*(借支明细表!$D$3:$D$10000=AG$2)*借支明细表!$H$3:$H$10000)</f>
        <v>0</v>
      </c>
      <c r="AI384" s="80">
        <f>SUMIF('10月'!$C$4:$C$10000,$B384,'10月'!$L$4:$L$10000)</f>
        <v>0</v>
      </c>
      <c r="AJ384" s="81">
        <f>SUMIF('11月'!$C$4:$C$10000,$B384,'11月'!$J$4:$J$10000)</f>
        <v>0</v>
      </c>
      <c r="AK384" s="79">
        <f>SUMPRODUCT((借支明细表!$F$3:$F$10000=$B384)*(借支明细表!$D$3:$D$10000=AJ$2)*借支明细表!$H$3:$H$10000)</f>
        <v>0</v>
      </c>
      <c r="AL384" s="80">
        <f>SUMIF('11月'!$C$4:$C$10000,$B384,'11月'!$L$4:$L$10000)</f>
        <v>0</v>
      </c>
      <c r="AM384" s="81">
        <f>SUMIF('12月'!$C$4:$C$10000,$B384,'12月'!$J$4:$J$10000)</f>
        <v>0</v>
      </c>
      <c r="AN384" s="79">
        <f>SUMPRODUCT((借支明细表!$F$3:$F$10000=$B384)*(借支明细表!$D$3:$D$10000=AM$2)*借支明细表!$H$3:$H$10000)</f>
        <v>0</v>
      </c>
      <c r="AO384" s="80">
        <f>SUMIF('12月'!$C$4:$C$10000,$B384,'12月'!$L$4:$L$10000)</f>
        <v>0</v>
      </c>
    </row>
    <row r="385" customHeight="1" spans="1:41">
      <c r="A385" s="37"/>
      <c r="B385" s="76" t="str">
        <f>IF(员工信息表!B384="","",员工信息表!B384)</f>
        <v/>
      </c>
      <c r="C385" s="77">
        <f t="shared" si="18"/>
        <v>0</v>
      </c>
      <c r="D385" s="77">
        <f t="shared" si="19"/>
        <v>0</v>
      </c>
      <c r="E385" s="77">
        <f t="shared" si="20"/>
        <v>0</v>
      </c>
      <c r="F385" s="81">
        <f>SUMIF('1月'!$C$4:$C$10000,$B385,'1月'!$J$4:$J$10000)</f>
        <v>0</v>
      </c>
      <c r="G385" s="79">
        <f>SUMPRODUCT((借支明细表!$F$3:$F$10000=$B385)*(借支明细表!$D$3:$D$10000=F$2)*借支明细表!$H$3:$H$10000)</f>
        <v>0</v>
      </c>
      <c r="H385" s="80">
        <f>SUMIF('1月'!$C$4:$C$10000,$B385,'1月'!$L$4:$L$10000)</f>
        <v>0</v>
      </c>
      <c r="I385" s="81">
        <f>SUMIF('2月'!$C$4:$C$10000,$B385,'2月'!$J$4:$J$10000)</f>
        <v>0</v>
      </c>
      <c r="J385" s="79">
        <f>SUMPRODUCT((借支明细表!$F$3:$F$10000=$B385)*(借支明细表!$D$3:$D$10000=I$2)*借支明细表!$H$3:$H$10000)</f>
        <v>0</v>
      </c>
      <c r="K385" s="80">
        <f>SUMIF('2月'!$C$4:$C$10000,$B385,'2月'!$L$4:$L$10000)</f>
        <v>0</v>
      </c>
      <c r="L385" s="81">
        <f>SUMIF('3月'!$C$4:$C$10000,$B385,'3月'!$J$4:$J$10000)</f>
        <v>0</v>
      </c>
      <c r="M385" s="79">
        <f>SUMPRODUCT((借支明细表!$F$3:$F$10000=$B385)*(借支明细表!$D$3:$D$10000=L$2)*借支明细表!$H$3:$H$10000)</f>
        <v>0</v>
      </c>
      <c r="N385" s="80">
        <f>SUMIF('3月'!$C$4:$C$10000,$B385,'3月'!$L$4:$L$10000)</f>
        <v>0</v>
      </c>
      <c r="O385" s="81">
        <f>SUMIF('4月'!$C$4:$C$10000,$B385,'4月'!$J$4:$J$10000)</f>
        <v>0</v>
      </c>
      <c r="P385" s="79">
        <f>SUMPRODUCT((借支明细表!$F$3:$F$10000=$B385)*(借支明细表!$D$3:$D$10000=O$2)*借支明细表!$H$3:$H$10000)</f>
        <v>0</v>
      </c>
      <c r="Q385" s="80">
        <f>SUMIF('4月'!$C$4:$C$10000,$B385,'4月'!$L$4:$L$10000)</f>
        <v>0</v>
      </c>
      <c r="R385" s="81">
        <f>SUMIF('5月'!$C$4:$C$10000,$B385,'5月'!$J$4:$J$10000)</f>
        <v>0</v>
      </c>
      <c r="S385" s="79">
        <f>SUMPRODUCT((借支明细表!$F$3:$F$10000=$B385)*(借支明细表!$D$3:$D$10000=R$2)*借支明细表!$H$3:$H$10000)</f>
        <v>0</v>
      </c>
      <c r="T385" s="80">
        <f>SUMIF('5月'!$C$4:$C$10000,$B385,'5月'!$L$4:$L$10000)</f>
        <v>0</v>
      </c>
      <c r="U385" s="81">
        <f>SUMIF('6月'!$C$4:$C$10000,$B385,'6月'!$J$4:$J$10000)</f>
        <v>0</v>
      </c>
      <c r="V385" s="79">
        <f>SUMPRODUCT((借支明细表!$F$3:$F$10000=$B385)*(借支明细表!$D$3:$D$10000=U$2)*借支明细表!$H$3:$H$10000)</f>
        <v>0</v>
      </c>
      <c r="W385" s="80">
        <f>SUMIF('6月'!$C$4:$C$10000,$B385,'6月'!$L$4:$L$10000)</f>
        <v>0</v>
      </c>
      <c r="X385" s="81">
        <f>SUMIF('7月'!$C$4:$C$10000,$B385,'7月'!$J$4:$J$10000)</f>
        <v>0</v>
      </c>
      <c r="Y385" s="79">
        <f>SUMPRODUCT((借支明细表!$F$3:$F$10000=$B385)*(借支明细表!$D$3:$D$10000=X$2)*借支明细表!$H$3:$H$10000)</f>
        <v>0</v>
      </c>
      <c r="Z385" s="80">
        <f>SUMIF('7月'!$C$4:$C$10000,$B385,'7月'!$L$4:$L$10000)</f>
        <v>0</v>
      </c>
      <c r="AA385" s="81">
        <f>SUMIF('8月'!$C$4:$C$10000,$B385,'8月'!$J$4:$J$10000)</f>
        <v>0</v>
      </c>
      <c r="AB385" s="79">
        <f>SUMPRODUCT((借支明细表!$F$3:$F$10000=$B385)*(借支明细表!$D$3:$D$10000=AA$2)*借支明细表!$H$3:$H$10000)</f>
        <v>0</v>
      </c>
      <c r="AC385" s="80">
        <f>SUMIF('8月'!$C$4:$C$10000,$B385,'8月'!$L$4:$L$10000)</f>
        <v>0</v>
      </c>
      <c r="AD385" s="81">
        <f>SUMIF('9月'!$C$4:$C$10000,$B385,'9月'!$J$4:$J$10000)</f>
        <v>0</v>
      </c>
      <c r="AE385" s="79">
        <f>SUMPRODUCT((借支明细表!$F$3:$F$10000=$B385)*(借支明细表!$D$3:$D$10000=AD$2)*借支明细表!$H$3:$H$10000)</f>
        <v>0</v>
      </c>
      <c r="AF385" s="80">
        <f>SUMIF('9月'!$C$4:$C$10000,$B385,'9月'!$L$4:$L$10000)</f>
        <v>0</v>
      </c>
      <c r="AG385" s="81">
        <f>SUMIF('10月'!$C$4:$C$10000,$B385,'10月'!$J$4:$J$10000)</f>
        <v>0</v>
      </c>
      <c r="AH385" s="79">
        <f>SUMPRODUCT((借支明细表!$F$3:$F$10000=$B385)*(借支明细表!$D$3:$D$10000=AG$2)*借支明细表!$H$3:$H$10000)</f>
        <v>0</v>
      </c>
      <c r="AI385" s="80">
        <f>SUMIF('10月'!$C$4:$C$10000,$B385,'10月'!$L$4:$L$10000)</f>
        <v>0</v>
      </c>
      <c r="AJ385" s="81">
        <f>SUMIF('11月'!$C$4:$C$10000,$B385,'11月'!$J$4:$J$10000)</f>
        <v>0</v>
      </c>
      <c r="AK385" s="79">
        <f>SUMPRODUCT((借支明细表!$F$3:$F$10000=$B385)*(借支明细表!$D$3:$D$10000=AJ$2)*借支明细表!$H$3:$H$10000)</f>
        <v>0</v>
      </c>
      <c r="AL385" s="80">
        <f>SUMIF('11月'!$C$4:$C$10000,$B385,'11月'!$L$4:$L$10000)</f>
        <v>0</v>
      </c>
      <c r="AM385" s="81">
        <f>SUMIF('12月'!$C$4:$C$10000,$B385,'12月'!$J$4:$J$10000)</f>
        <v>0</v>
      </c>
      <c r="AN385" s="79">
        <f>SUMPRODUCT((借支明细表!$F$3:$F$10000=$B385)*(借支明细表!$D$3:$D$10000=AM$2)*借支明细表!$H$3:$H$10000)</f>
        <v>0</v>
      </c>
      <c r="AO385" s="80">
        <f>SUMIF('12月'!$C$4:$C$10000,$B385,'12月'!$L$4:$L$10000)</f>
        <v>0</v>
      </c>
    </row>
    <row r="386" customHeight="1" spans="1:41">
      <c r="A386" s="37"/>
      <c r="B386" s="76" t="str">
        <f>IF(员工信息表!B385="","",员工信息表!B385)</f>
        <v/>
      </c>
      <c r="C386" s="77">
        <f t="shared" si="18"/>
        <v>0</v>
      </c>
      <c r="D386" s="77">
        <f t="shared" si="19"/>
        <v>0</v>
      </c>
      <c r="E386" s="77">
        <f t="shared" si="20"/>
        <v>0</v>
      </c>
      <c r="F386" s="81">
        <f>SUMIF('1月'!$C$4:$C$10000,$B386,'1月'!$J$4:$J$10000)</f>
        <v>0</v>
      </c>
      <c r="G386" s="79">
        <f>SUMPRODUCT((借支明细表!$F$3:$F$10000=$B386)*(借支明细表!$D$3:$D$10000=F$2)*借支明细表!$H$3:$H$10000)</f>
        <v>0</v>
      </c>
      <c r="H386" s="80">
        <f>SUMIF('1月'!$C$4:$C$10000,$B386,'1月'!$L$4:$L$10000)</f>
        <v>0</v>
      </c>
      <c r="I386" s="81">
        <f>SUMIF('2月'!$C$4:$C$10000,$B386,'2月'!$J$4:$J$10000)</f>
        <v>0</v>
      </c>
      <c r="J386" s="79">
        <f>SUMPRODUCT((借支明细表!$F$3:$F$10000=$B386)*(借支明细表!$D$3:$D$10000=I$2)*借支明细表!$H$3:$H$10000)</f>
        <v>0</v>
      </c>
      <c r="K386" s="80">
        <f>SUMIF('2月'!$C$4:$C$10000,$B386,'2月'!$L$4:$L$10000)</f>
        <v>0</v>
      </c>
      <c r="L386" s="81">
        <f>SUMIF('3月'!$C$4:$C$10000,$B386,'3月'!$J$4:$J$10000)</f>
        <v>0</v>
      </c>
      <c r="M386" s="79">
        <f>SUMPRODUCT((借支明细表!$F$3:$F$10000=$B386)*(借支明细表!$D$3:$D$10000=L$2)*借支明细表!$H$3:$H$10000)</f>
        <v>0</v>
      </c>
      <c r="N386" s="80">
        <f>SUMIF('3月'!$C$4:$C$10000,$B386,'3月'!$L$4:$L$10000)</f>
        <v>0</v>
      </c>
      <c r="O386" s="81">
        <f>SUMIF('4月'!$C$4:$C$10000,$B386,'4月'!$J$4:$J$10000)</f>
        <v>0</v>
      </c>
      <c r="P386" s="79">
        <f>SUMPRODUCT((借支明细表!$F$3:$F$10000=$B386)*(借支明细表!$D$3:$D$10000=O$2)*借支明细表!$H$3:$H$10000)</f>
        <v>0</v>
      </c>
      <c r="Q386" s="80">
        <f>SUMIF('4月'!$C$4:$C$10000,$B386,'4月'!$L$4:$L$10000)</f>
        <v>0</v>
      </c>
      <c r="R386" s="81">
        <f>SUMIF('5月'!$C$4:$C$10000,$B386,'5月'!$J$4:$J$10000)</f>
        <v>0</v>
      </c>
      <c r="S386" s="79">
        <f>SUMPRODUCT((借支明细表!$F$3:$F$10000=$B386)*(借支明细表!$D$3:$D$10000=R$2)*借支明细表!$H$3:$H$10000)</f>
        <v>0</v>
      </c>
      <c r="T386" s="80">
        <f>SUMIF('5月'!$C$4:$C$10000,$B386,'5月'!$L$4:$L$10000)</f>
        <v>0</v>
      </c>
      <c r="U386" s="81">
        <f>SUMIF('6月'!$C$4:$C$10000,$B386,'6月'!$J$4:$J$10000)</f>
        <v>0</v>
      </c>
      <c r="V386" s="79">
        <f>SUMPRODUCT((借支明细表!$F$3:$F$10000=$B386)*(借支明细表!$D$3:$D$10000=U$2)*借支明细表!$H$3:$H$10000)</f>
        <v>0</v>
      </c>
      <c r="W386" s="80">
        <f>SUMIF('6月'!$C$4:$C$10000,$B386,'6月'!$L$4:$L$10000)</f>
        <v>0</v>
      </c>
      <c r="X386" s="81">
        <f>SUMIF('7月'!$C$4:$C$10000,$B386,'7月'!$J$4:$J$10000)</f>
        <v>0</v>
      </c>
      <c r="Y386" s="79">
        <f>SUMPRODUCT((借支明细表!$F$3:$F$10000=$B386)*(借支明细表!$D$3:$D$10000=X$2)*借支明细表!$H$3:$H$10000)</f>
        <v>0</v>
      </c>
      <c r="Z386" s="80">
        <f>SUMIF('7月'!$C$4:$C$10000,$B386,'7月'!$L$4:$L$10000)</f>
        <v>0</v>
      </c>
      <c r="AA386" s="81">
        <f>SUMIF('8月'!$C$4:$C$10000,$B386,'8月'!$J$4:$J$10000)</f>
        <v>0</v>
      </c>
      <c r="AB386" s="79">
        <f>SUMPRODUCT((借支明细表!$F$3:$F$10000=$B386)*(借支明细表!$D$3:$D$10000=AA$2)*借支明细表!$H$3:$H$10000)</f>
        <v>0</v>
      </c>
      <c r="AC386" s="80">
        <f>SUMIF('8月'!$C$4:$C$10000,$B386,'8月'!$L$4:$L$10000)</f>
        <v>0</v>
      </c>
      <c r="AD386" s="81">
        <f>SUMIF('9月'!$C$4:$C$10000,$B386,'9月'!$J$4:$J$10000)</f>
        <v>0</v>
      </c>
      <c r="AE386" s="79">
        <f>SUMPRODUCT((借支明细表!$F$3:$F$10000=$B386)*(借支明细表!$D$3:$D$10000=AD$2)*借支明细表!$H$3:$H$10000)</f>
        <v>0</v>
      </c>
      <c r="AF386" s="80">
        <f>SUMIF('9月'!$C$4:$C$10000,$B386,'9月'!$L$4:$L$10000)</f>
        <v>0</v>
      </c>
      <c r="AG386" s="81">
        <f>SUMIF('10月'!$C$4:$C$10000,$B386,'10月'!$J$4:$J$10000)</f>
        <v>0</v>
      </c>
      <c r="AH386" s="79">
        <f>SUMPRODUCT((借支明细表!$F$3:$F$10000=$B386)*(借支明细表!$D$3:$D$10000=AG$2)*借支明细表!$H$3:$H$10000)</f>
        <v>0</v>
      </c>
      <c r="AI386" s="80">
        <f>SUMIF('10月'!$C$4:$C$10000,$B386,'10月'!$L$4:$L$10000)</f>
        <v>0</v>
      </c>
      <c r="AJ386" s="81">
        <f>SUMIF('11月'!$C$4:$C$10000,$B386,'11月'!$J$4:$J$10000)</f>
        <v>0</v>
      </c>
      <c r="AK386" s="79">
        <f>SUMPRODUCT((借支明细表!$F$3:$F$10000=$B386)*(借支明细表!$D$3:$D$10000=AJ$2)*借支明细表!$H$3:$H$10000)</f>
        <v>0</v>
      </c>
      <c r="AL386" s="80">
        <f>SUMIF('11月'!$C$4:$C$10000,$B386,'11月'!$L$4:$L$10000)</f>
        <v>0</v>
      </c>
      <c r="AM386" s="81">
        <f>SUMIF('12月'!$C$4:$C$10000,$B386,'12月'!$J$4:$J$10000)</f>
        <v>0</v>
      </c>
      <c r="AN386" s="79">
        <f>SUMPRODUCT((借支明细表!$F$3:$F$10000=$B386)*(借支明细表!$D$3:$D$10000=AM$2)*借支明细表!$H$3:$H$10000)</f>
        <v>0</v>
      </c>
      <c r="AO386" s="80">
        <f>SUMIF('12月'!$C$4:$C$10000,$B386,'12月'!$L$4:$L$10000)</f>
        <v>0</v>
      </c>
    </row>
    <row r="387" customHeight="1" spans="1:41">
      <c r="A387" s="37"/>
      <c r="B387" s="76" t="str">
        <f>IF(员工信息表!B386="","",员工信息表!B386)</f>
        <v/>
      </c>
      <c r="C387" s="77">
        <f t="shared" si="18"/>
        <v>0</v>
      </c>
      <c r="D387" s="77">
        <f t="shared" si="19"/>
        <v>0</v>
      </c>
      <c r="E387" s="77">
        <f t="shared" si="20"/>
        <v>0</v>
      </c>
      <c r="F387" s="81">
        <f>SUMIF('1月'!$C$4:$C$10000,$B387,'1月'!$J$4:$J$10000)</f>
        <v>0</v>
      </c>
      <c r="G387" s="79">
        <f>SUMPRODUCT((借支明细表!$F$3:$F$10000=$B387)*(借支明细表!$D$3:$D$10000=F$2)*借支明细表!$H$3:$H$10000)</f>
        <v>0</v>
      </c>
      <c r="H387" s="80">
        <f>SUMIF('1月'!$C$4:$C$10000,$B387,'1月'!$L$4:$L$10000)</f>
        <v>0</v>
      </c>
      <c r="I387" s="81">
        <f>SUMIF('2月'!$C$4:$C$10000,$B387,'2月'!$J$4:$J$10000)</f>
        <v>0</v>
      </c>
      <c r="J387" s="79">
        <f>SUMPRODUCT((借支明细表!$F$3:$F$10000=$B387)*(借支明细表!$D$3:$D$10000=I$2)*借支明细表!$H$3:$H$10000)</f>
        <v>0</v>
      </c>
      <c r="K387" s="80">
        <f>SUMIF('2月'!$C$4:$C$10000,$B387,'2月'!$L$4:$L$10000)</f>
        <v>0</v>
      </c>
      <c r="L387" s="81">
        <f>SUMIF('3月'!$C$4:$C$10000,$B387,'3月'!$J$4:$J$10000)</f>
        <v>0</v>
      </c>
      <c r="M387" s="79">
        <f>SUMPRODUCT((借支明细表!$F$3:$F$10000=$B387)*(借支明细表!$D$3:$D$10000=L$2)*借支明细表!$H$3:$H$10000)</f>
        <v>0</v>
      </c>
      <c r="N387" s="80">
        <f>SUMIF('3月'!$C$4:$C$10000,$B387,'3月'!$L$4:$L$10000)</f>
        <v>0</v>
      </c>
      <c r="O387" s="81">
        <f>SUMIF('4月'!$C$4:$C$10000,$B387,'4月'!$J$4:$J$10000)</f>
        <v>0</v>
      </c>
      <c r="P387" s="79">
        <f>SUMPRODUCT((借支明细表!$F$3:$F$10000=$B387)*(借支明细表!$D$3:$D$10000=O$2)*借支明细表!$H$3:$H$10000)</f>
        <v>0</v>
      </c>
      <c r="Q387" s="80">
        <f>SUMIF('4月'!$C$4:$C$10000,$B387,'4月'!$L$4:$L$10000)</f>
        <v>0</v>
      </c>
      <c r="R387" s="81">
        <f>SUMIF('5月'!$C$4:$C$10000,$B387,'5月'!$J$4:$J$10000)</f>
        <v>0</v>
      </c>
      <c r="S387" s="79">
        <f>SUMPRODUCT((借支明细表!$F$3:$F$10000=$B387)*(借支明细表!$D$3:$D$10000=R$2)*借支明细表!$H$3:$H$10000)</f>
        <v>0</v>
      </c>
      <c r="T387" s="80">
        <f>SUMIF('5月'!$C$4:$C$10000,$B387,'5月'!$L$4:$L$10000)</f>
        <v>0</v>
      </c>
      <c r="U387" s="81">
        <f>SUMIF('6月'!$C$4:$C$10000,$B387,'6月'!$J$4:$J$10000)</f>
        <v>0</v>
      </c>
      <c r="V387" s="79">
        <f>SUMPRODUCT((借支明细表!$F$3:$F$10000=$B387)*(借支明细表!$D$3:$D$10000=U$2)*借支明细表!$H$3:$H$10000)</f>
        <v>0</v>
      </c>
      <c r="W387" s="80">
        <f>SUMIF('6月'!$C$4:$C$10000,$B387,'6月'!$L$4:$L$10000)</f>
        <v>0</v>
      </c>
      <c r="X387" s="81">
        <f>SUMIF('7月'!$C$4:$C$10000,$B387,'7月'!$J$4:$J$10000)</f>
        <v>0</v>
      </c>
      <c r="Y387" s="79">
        <f>SUMPRODUCT((借支明细表!$F$3:$F$10000=$B387)*(借支明细表!$D$3:$D$10000=X$2)*借支明细表!$H$3:$H$10000)</f>
        <v>0</v>
      </c>
      <c r="Z387" s="80">
        <f>SUMIF('7月'!$C$4:$C$10000,$B387,'7月'!$L$4:$L$10000)</f>
        <v>0</v>
      </c>
      <c r="AA387" s="81">
        <f>SUMIF('8月'!$C$4:$C$10000,$B387,'8月'!$J$4:$J$10000)</f>
        <v>0</v>
      </c>
      <c r="AB387" s="79">
        <f>SUMPRODUCT((借支明细表!$F$3:$F$10000=$B387)*(借支明细表!$D$3:$D$10000=AA$2)*借支明细表!$H$3:$H$10000)</f>
        <v>0</v>
      </c>
      <c r="AC387" s="80">
        <f>SUMIF('8月'!$C$4:$C$10000,$B387,'8月'!$L$4:$L$10000)</f>
        <v>0</v>
      </c>
      <c r="AD387" s="81">
        <f>SUMIF('9月'!$C$4:$C$10000,$B387,'9月'!$J$4:$J$10000)</f>
        <v>0</v>
      </c>
      <c r="AE387" s="79">
        <f>SUMPRODUCT((借支明细表!$F$3:$F$10000=$B387)*(借支明细表!$D$3:$D$10000=AD$2)*借支明细表!$H$3:$H$10000)</f>
        <v>0</v>
      </c>
      <c r="AF387" s="80">
        <f>SUMIF('9月'!$C$4:$C$10000,$B387,'9月'!$L$4:$L$10000)</f>
        <v>0</v>
      </c>
      <c r="AG387" s="81">
        <f>SUMIF('10月'!$C$4:$C$10000,$B387,'10月'!$J$4:$J$10000)</f>
        <v>0</v>
      </c>
      <c r="AH387" s="79">
        <f>SUMPRODUCT((借支明细表!$F$3:$F$10000=$B387)*(借支明细表!$D$3:$D$10000=AG$2)*借支明细表!$H$3:$H$10000)</f>
        <v>0</v>
      </c>
      <c r="AI387" s="80">
        <f>SUMIF('10月'!$C$4:$C$10000,$B387,'10月'!$L$4:$L$10000)</f>
        <v>0</v>
      </c>
      <c r="AJ387" s="81">
        <f>SUMIF('11月'!$C$4:$C$10000,$B387,'11月'!$J$4:$J$10000)</f>
        <v>0</v>
      </c>
      <c r="AK387" s="79">
        <f>SUMPRODUCT((借支明细表!$F$3:$F$10000=$B387)*(借支明细表!$D$3:$D$10000=AJ$2)*借支明细表!$H$3:$H$10000)</f>
        <v>0</v>
      </c>
      <c r="AL387" s="80">
        <f>SUMIF('11月'!$C$4:$C$10000,$B387,'11月'!$L$4:$L$10000)</f>
        <v>0</v>
      </c>
      <c r="AM387" s="81">
        <f>SUMIF('12月'!$C$4:$C$10000,$B387,'12月'!$J$4:$J$10000)</f>
        <v>0</v>
      </c>
      <c r="AN387" s="79">
        <f>SUMPRODUCT((借支明细表!$F$3:$F$10000=$B387)*(借支明细表!$D$3:$D$10000=AM$2)*借支明细表!$H$3:$H$10000)</f>
        <v>0</v>
      </c>
      <c r="AO387" s="80">
        <f>SUMIF('12月'!$C$4:$C$10000,$B387,'12月'!$L$4:$L$10000)</f>
        <v>0</v>
      </c>
    </row>
    <row r="388" customHeight="1" spans="1:41">
      <c r="A388" s="37"/>
      <c r="B388" s="76" t="str">
        <f>IF(员工信息表!B387="","",员工信息表!B387)</f>
        <v/>
      </c>
      <c r="C388" s="77">
        <f t="shared" si="18"/>
        <v>0</v>
      </c>
      <c r="D388" s="77">
        <f t="shared" si="19"/>
        <v>0</v>
      </c>
      <c r="E388" s="77">
        <f t="shared" si="20"/>
        <v>0</v>
      </c>
      <c r="F388" s="81">
        <f>SUMIF('1月'!$C$4:$C$10000,$B388,'1月'!$J$4:$J$10000)</f>
        <v>0</v>
      </c>
      <c r="G388" s="79">
        <f>SUMPRODUCT((借支明细表!$F$3:$F$10000=$B388)*(借支明细表!$D$3:$D$10000=F$2)*借支明细表!$H$3:$H$10000)</f>
        <v>0</v>
      </c>
      <c r="H388" s="80">
        <f>SUMIF('1月'!$C$4:$C$10000,$B388,'1月'!$L$4:$L$10000)</f>
        <v>0</v>
      </c>
      <c r="I388" s="81">
        <f>SUMIF('2月'!$C$4:$C$10000,$B388,'2月'!$J$4:$J$10000)</f>
        <v>0</v>
      </c>
      <c r="J388" s="79">
        <f>SUMPRODUCT((借支明细表!$F$3:$F$10000=$B388)*(借支明细表!$D$3:$D$10000=I$2)*借支明细表!$H$3:$H$10000)</f>
        <v>0</v>
      </c>
      <c r="K388" s="80">
        <f>SUMIF('2月'!$C$4:$C$10000,$B388,'2月'!$L$4:$L$10000)</f>
        <v>0</v>
      </c>
      <c r="L388" s="81">
        <f>SUMIF('3月'!$C$4:$C$10000,$B388,'3月'!$J$4:$J$10000)</f>
        <v>0</v>
      </c>
      <c r="M388" s="79">
        <f>SUMPRODUCT((借支明细表!$F$3:$F$10000=$B388)*(借支明细表!$D$3:$D$10000=L$2)*借支明细表!$H$3:$H$10000)</f>
        <v>0</v>
      </c>
      <c r="N388" s="80">
        <f>SUMIF('3月'!$C$4:$C$10000,$B388,'3月'!$L$4:$L$10000)</f>
        <v>0</v>
      </c>
      <c r="O388" s="81">
        <f>SUMIF('4月'!$C$4:$C$10000,$B388,'4月'!$J$4:$J$10000)</f>
        <v>0</v>
      </c>
      <c r="P388" s="79">
        <f>SUMPRODUCT((借支明细表!$F$3:$F$10000=$B388)*(借支明细表!$D$3:$D$10000=O$2)*借支明细表!$H$3:$H$10000)</f>
        <v>0</v>
      </c>
      <c r="Q388" s="80">
        <f>SUMIF('4月'!$C$4:$C$10000,$B388,'4月'!$L$4:$L$10000)</f>
        <v>0</v>
      </c>
      <c r="R388" s="81">
        <f>SUMIF('5月'!$C$4:$C$10000,$B388,'5月'!$J$4:$J$10000)</f>
        <v>0</v>
      </c>
      <c r="S388" s="79">
        <f>SUMPRODUCT((借支明细表!$F$3:$F$10000=$B388)*(借支明细表!$D$3:$D$10000=R$2)*借支明细表!$H$3:$H$10000)</f>
        <v>0</v>
      </c>
      <c r="T388" s="80">
        <f>SUMIF('5月'!$C$4:$C$10000,$B388,'5月'!$L$4:$L$10000)</f>
        <v>0</v>
      </c>
      <c r="U388" s="81">
        <f>SUMIF('6月'!$C$4:$C$10000,$B388,'6月'!$J$4:$J$10000)</f>
        <v>0</v>
      </c>
      <c r="V388" s="79">
        <f>SUMPRODUCT((借支明细表!$F$3:$F$10000=$B388)*(借支明细表!$D$3:$D$10000=U$2)*借支明细表!$H$3:$H$10000)</f>
        <v>0</v>
      </c>
      <c r="W388" s="80">
        <f>SUMIF('6月'!$C$4:$C$10000,$B388,'6月'!$L$4:$L$10000)</f>
        <v>0</v>
      </c>
      <c r="X388" s="81">
        <f>SUMIF('7月'!$C$4:$C$10000,$B388,'7月'!$J$4:$J$10000)</f>
        <v>0</v>
      </c>
      <c r="Y388" s="79">
        <f>SUMPRODUCT((借支明细表!$F$3:$F$10000=$B388)*(借支明细表!$D$3:$D$10000=X$2)*借支明细表!$H$3:$H$10000)</f>
        <v>0</v>
      </c>
      <c r="Z388" s="80">
        <f>SUMIF('7月'!$C$4:$C$10000,$B388,'7月'!$L$4:$L$10000)</f>
        <v>0</v>
      </c>
      <c r="AA388" s="81">
        <f>SUMIF('8月'!$C$4:$C$10000,$B388,'8月'!$J$4:$J$10000)</f>
        <v>0</v>
      </c>
      <c r="AB388" s="79">
        <f>SUMPRODUCT((借支明细表!$F$3:$F$10000=$B388)*(借支明细表!$D$3:$D$10000=AA$2)*借支明细表!$H$3:$H$10000)</f>
        <v>0</v>
      </c>
      <c r="AC388" s="80">
        <f>SUMIF('8月'!$C$4:$C$10000,$B388,'8月'!$L$4:$L$10000)</f>
        <v>0</v>
      </c>
      <c r="AD388" s="81">
        <f>SUMIF('9月'!$C$4:$C$10000,$B388,'9月'!$J$4:$J$10000)</f>
        <v>0</v>
      </c>
      <c r="AE388" s="79">
        <f>SUMPRODUCT((借支明细表!$F$3:$F$10000=$B388)*(借支明细表!$D$3:$D$10000=AD$2)*借支明细表!$H$3:$H$10000)</f>
        <v>0</v>
      </c>
      <c r="AF388" s="80">
        <f>SUMIF('9月'!$C$4:$C$10000,$B388,'9月'!$L$4:$L$10000)</f>
        <v>0</v>
      </c>
      <c r="AG388" s="81">
        <f>SUMIF('10月'!$C$4:$C$10000,$B388,'10月'!$J$4:$J$10000)</f>
        <v>0</v>
      </c>
      <c r="AH388" s="79">
        <f>SUMPRODUCT((借支明细表!$F$3:$F$10000=$B388)*(借支明细表!$D$3:$D$10000=AG$2)*借支明细表!$H$3:$H$10000)</f>
        <v>0</v>
      </c>
      <c r="AI388" s="80">
        <f>SUMIF('10月'!$C$4:$C$10000,$B388,'10月'!$L$4:$L$10000)</f>
        <v>0</v>
      </c>
      <c r="AJ388" s="81">
        <f>SUMIF('11月'!$C$4:$C$10000,$B388,'11月'!$J$4:$J$10000)</f>
        <v>0</v>
      </c>
      <c r="AK388" s="79">
        <f>SUMPRODUCT((借支明细表!$F$3:$F$10000=$B388)*(借支明细表!$D$3:$D$10000=AJ$2)*借支明细表!$H$3:$H$10000)</f>
        <v>0</v>
      </c>
      <c r="AL388" s="80">
        <f>SUMIF('11月'!$C$4:$C$10000,$B388,'11月'!$L$4:$L$10000)</f>
        <v>0</v>
      </c>
      <c r="AM388" s="81">
        <f>SUMIF('12月'!$C$4:$C$10000,$B388,'12月'!$J$4:$J$10000)</f>
        <v>0</v>
      </c>
      <c r="AN388" s="79">
        <f>SUMPRODUCT((借支明细表!$F$3:$F$10000=$B388)*(借支明细表!$D$3:$D$10000=AM$2)*借支明细表!$H$3:$H$10000)</f>
        <v>0</v>
      </c>
      <c r="AO388" s="80">
        <f>SUMIF('12月'!$C$4:$C$10000,$B388,'12月'!$L$4:$L$10000)</f>
        <v>0</v>
      </c>
    </row>
    <row r="389" customHeight="1" spans="1:41">
      <c r="A389" s="37"/>
      <c r="B389" s="76" t="str">
        <f>IF(员工信息表!B388="","",员工信息表!B388)</f>
        <v/>
      </c>
      <c r="C389" s="77">
        <f t="shared" si="18"/>
        <v>0</v>
      </c>
      <c r="D389" s="77">
        <f t="shared" si="19"/>
        <v>0</v>
      </c>
      <c r="E389" s="77">
        <f t="shared" si="20"/>
        <v>0</v>
      </c>
      <c r="F389" s="81">
        <f>SUMIF('1月'!$C$4:$C$10000,$B389,'1月'!$J$4:$J$10000)</f>
        <v>0</v>
      </c>
      <c r="G389" s="79">
        <f>SUMPRODUCT((借支明细表!$F$3:$F$10000=$B389)*(借支明细表!$D$3:$D$10000=F$2)*借支明细表!$H$3:$H$10000)</f>
        <v>0</v>
      </c>
      <c r="H389" s="80">
        <f>SUMIF('1月'!$C$4:$C$10000,$B389,'1月'!$L$4:$L$10000)</f>
        <v>0</v>
      </c>
      <c r="I389" s="81">
        <f>SUMIF('2月'!$C$4:$C$10000,$B389,'2月'!$J$4:$J$10000)</f>
        <v>0</v>
      </c>
      <c r="J389" s="79">
        <f>SUMPRODUCT((借支明细表!$F$3:$F$10000=$B389)*(借支明细表!$D$3:$D$10000=I$2)*借支明细表!$H$3:$H$10000)</f>
        <v>0</v>
      </c>
      <c r="K389" s="80">
        <f>SUMIF('2月'!$C$4:$C$10000,$B389,'2月'!$L$4:$L$10000)</f>
        <v>0</v>
      </c>
      <c r="L389" s="81">
        <f>SUMIF('3月'!$C$4:$C$10000,$B389,'3月'!$J$4:$J$10000)</f>
        <v>0</v>
      </c>
      <c r="M389" s="79">
        <f>SUMPRODUCT((借支明细表!$F$3:$F$10000=$B389)*(借支明细表!$D$3:$D$10000=L$2)*借支明细表!$H$3:$H$10000)</f>
        <v>0</v>
      </c>
      <c r="N389" s="80">
        <f>SUMIF('3月'!$C$4:$C$10000,$B389,'3月'!$L$4:$L$10000)</f>
        <v>0</v>
      </c>
      <c r="O389" s="81">
        <f>SUMIF('4月'!$C$4:$C$10000,$B389,'4月'!$J$4:$J$10000)</f>
        <v>0</v>
      </c>
      <c r="P389" s="79">
        <f>SUMPRODUCT((借支明细表!$F$3:$F$10000=$B389)*(借支明细表!$D$3:$D$10000=O$2)*借支明细表!$H$3:$H$10000)</f>
        <v>0</v>
      </c>
      <c r="Q389" s="80">
        <f>SUMIF('4月'!$C$4:$C$10000,$B389,'4月'!$L$4:$L$10000)</f>
        <v>0</v>
      </c>
      <c r="R389" s="81">
        <f>SUMIF('5月'!$C$4:$C$10000,$B389,'5月'!$J$4:$J$10000)</f>
        <v>0</v>
      </c>
      <c r="S389" s="79">
        <f>SUMPRODUCT((借支明细表!$F$3:$F$10000=$B389)*(借支明细表!$D$3:$D$10000=R$2)*借支明细表!$H$3:$H$10000)</f>
        <v>0</v>
      </c>
      <c r="T389" s="80">
        <f>SUMIF('5月'!$C$4:$C$10000,$B389,'5月'!$L$4:$L$10000)</f>
        <v>0</v>
      </c>
      <c r="U389" s="81">
        <f>SUMIF('6月'!$C$4:$C$10000,$B389,'6月'!$J$4:$J$10000)</f>
        <v>0</v>
      </c>
      <c r="V389" s="79">
        <f>SUMPRODUCT((借支明细表!$F$3:$F$10000=$B389)*(借支明细表!$D$3:$D$10000=U$2)*借支明细表!$H$3:$H$10000)</f>
        <v>0</v>
      </c>
      <c r="W389" s="80">
        <f>SUMIF('6月'!$C$4:$C$10000,$B389,'6月'!$L$4:$L$10000)</f>
        <v>0</v>
      </c>
      <c r="X389" s="81">
        <f>SUMIF('7月'!$C$4:$C$10000,$B389,'7月'!$J$4:$J$10000)</f>
        <v>0</v>
      </c>
      <c r="Y389" s="79">
        <f>SUMPRODUCT((借支明细表!$F$3:$F$10000=$B389)*(借支明细表!$D$3:$D$10000=X$2)*借支明细表!$H$3:$H$10000)</f>
        <v>0</v>
      </c>
      <c r="Z389" s="80">
        <f>SUMIF('7月'!$C$4:$C$10000,$B389,'7月'!$L$4:$L$10000)</f>
        <v>0</v>
      </c>
      <c r="AA389" s="81">
        <f>SUMIF('8月'!$C$4:$C$10000,$B389,'8月'!$J$4:$J$10000)</f>
        <v>0</v>
      </c>
      <c r="AB389" s="79">
        <f>SUMPRODUCT((借支明细表!$F$3:$F$10000=$B389)*(借支明细表!$D$3:$D$10000=AA$2)*借支明细表!$H$3:$H$10000)</f>
        <v>0</v>
      </c>
      <c r="AC389" s="80">
        <f>SUMIF('8月'!$C$4:$C$10000,$B389,'8月'!$L$4:$L$10000)</f>
        <v>0</v>
      </c>
      <c r="AD389" s="81">
        <f>SUMIF('9月'!$C$4:$C$10000,$B389,'9月'!$J$4:$J$10000)</f>
        <v>0</v>
      </c>
      <c r="AE389" s="79">
        <f>SUMPRODUCT((借支明细表!$F$3:$F$10000=$B389)*(借支明细表!$D$3:$D$10000=AD$2)*借支明细表!$H$3:$H$10000)</f>
        <v>0</v>
      </c>
      <c r="AF389" s="80">
        <f>SUMIF('9月'!$C$4:$C$10000,$B389,'9月'!$L$4:$L$10000)</f>
        <v>0</v>
      </c>
      <c r="AG389" s="81">
        <f>SUMIF('10月'!$C$4:$C$10000,$B389,'10月'!$J$4:$J$10000)</f>
        <v>0</v>
      </c>
      <c r="AH389" s="79">
        <f>SUMPRODUCT((借支明细表!$F$3:$F$10000=$B389)*(借支明细表!$D$3:$D$10000=AG$2)*借支明细表!$H$3:$H$10000)</f>
        <v>0</v>
      </c>
      <c r="AI389" s="80">
        <f>SUMIF('10月'!$C$4:$C$10000,$B389,'10月'!$L$4:$L$10000)</f>
        <v>0</v>
      </c>
      <c r="AJ389" s="81">
        <f>SUMIF('11月'!$C$4:$C$10000,$B389,'11月'!$J$4:$J$10000)</f>
        <v>0</v>
      </c>
      <c r="AK389" s="79">
        <f>SUMPRODUCT((借支明细表!$F$3:$F$10000=$B389)*(借支明细表!$D$3:$D$10000=AJ$2)*借支明细表!$H$3:$H$10000)</f>
        <v>0</v>
      </c>
      <c r="AL389" s="80">
        <f>SUMIF('11月'!$C$4:$C$10000,$B389,'11月'!$L$4:$L$10000)</f>
        <v>0</v>
      </c>
      <c r="AM389" s="81">
        <f>SUMIF('12月'!$C$4:$C$10000,$B389,'12月'!$J$4:$J$10000)</f>
        <v>0</v>
      </c>
      <c r="AN389" s="79">
        <f>SUMPRODUCT((借支明细表!$F$3:$F$10000=$B389)*(借支明细表!$D$3:$D$10000=AM$2)*借支明细表!$H$3:$H$10000)</f>
        <v>0</v>
      </c>
      <c r="AO389" s="80">
        <f>SUMIF('12月'!$C$4:$C$10000,$B389,'12月'!$L$4:$L$10000)</f>
        <v>0</v>
      </c>
    </row>
    <row r="390" customHeight="1" spans="1:41">
      <c r="A390" s="37"/>
      <c r="B390" s="76" t="str">
        <f>IF(员工信息表!B389="","",员工信息表!B389)</f>
        <v/>
      </c>
      <c r="C390" s="77">
        <f t="shared" si="18"/>
        <v>0</v>
      </c>
      <c r="D390" s="77">
        <f t="shared" si="19"/>
        <v>0</v>
      </c>
      <c r="E390" s="77">
        <f t="shared" si="20"/>
        <v>0</v>
      </c>
      <c r="F390" s="81">
        <f>SUMIF('1月'!$C$4:$C$10000,$B390,'1月'!$J$4:$J$10000)</f>
        <v>0</v>
      </c>
      <c r="G390" s="79">
        <f>SUMPRODUCT((借支明细表!$F$3:$F$10000=$B390)*(借支明细表!$D$3:$D$10000=F$2)*借支明细表!$H$3:$H$10000)</f>
        <v>0</v>
      </c>
      <c r="H390" s="80">
        <f>SUMIF('1月'!$C$4:$C$10000,$B390,'1月'!$L$4:$L$10000)</f>
        <v>0</v>
      </c>
      <c r="I390" s="81">
        <f>SUMIF('2月'!$C$4:$C$10000,$B390,'2月'!$J$4:$J$10000)</f>
        <v>0</v>
      </c>
      <c r="J390" s="79">
        <f>SUMPRODUCT((借支明细表!$F$3:$F$10000=$B390)*(借支明细表!$D$3:$D$10000=I$2)*借支明细表!$H$3:$H$10000)</f>
        <v>0</v>
      </c>
      <c r="K390" s="80">
        <f>SUMIF('2月'!$C$4:$C$10000,$B390,'2月'!$L$4:$L$10000)</f>
        <v>0</v>
      </c>
      <c r="L390" s="81">
        <f>SUMIF('3月'!$C$4:$C$10000,$B390,'3月'!$J$4:$J$10000)</f>
        <v>0</v>
      </c>
      <c r="M390" s="79">
        <f>SUMPRODUCT((借支明细表!$F$3:$F$10000=$B390)*(借支明细表!$D$3:$D$10000=L$2)*借支明细表!$H$3:$H$10000)</f>
        <v>0</v>
      </c>
      <c r="N390" s="80">
        <f>SUMIF('3月'!$C$4:$C$10000,$B390,'3月'!$L$4:$L$10000)</f>
        <v>0</v>
      </c>
      <c r="O390" s="81">
        <f>SUMIF('4月'!$C$4:$C$10000,$B390,'4月'!$J$4:$J$10000)</f>
        <v>0</v>
      </c>
      <c r="P390" s="79">
        <f>SUMPRODUCT((借支明细表!$F$3:$F$10000=$B390)*(借支明细表!$D$3:$D$10000=O$2)*借支明细表!$H$3:$H$10000)</f>
        <v>0</v>
      </c>
      <c r="Q390" s="80">
        <f>SUMIF('4月'!$C$4:$C$10000,$B390,'4月'!$L$4:$L$10000)</f>
        <v>0</v>
      </c>
      <c r="R390" s="81">
        <f>SUMIF('5月'!$C$4:$C$10000,$B390,'5月'!$J$4:$J$10000)</f>
        <v>0</v>
      </c>
      <c r="S390" s="79">
        <f>SUMPRODUCT((借支明细表!$F$3:$F$10000=$B390)*(借支明细表!$D$3:$D$10000=R$2)*借支明细表!$H$3:$H$10000)</f>
        <v>0</v>
      </c>
      <c r="T390" s="80">
        <f>SUMIF('5月'!$C$4:$C$10000,$B390,'5月'!$L$4:$L$10000)</f>
        <v>0</v>
      </c>
      <c r="U390" s="81">
        <f>SUMIF('6月'!$C$4:$C$10000,$B390,'6月'!$J$4:$J$10000)</f>
        <v>0</v>
      </c>
      <c r="V390" s="79">
        <f>SUMPRODUCT((借支明细表!$F$3:$F$10000=$B390)*(借支明细表!$D$3:$D$10000=U$2)*借支明细表!$H$3:$H$10000)</f>
        <v>0</v>
      </c>
      <c r="W390" s="80">
        <f>SUMIF('6月'!$C$4:$C$10000,$B390,'6月'!$L$4:$L$10000)</f>
        <v>0</v>
      </c>
      <c r="X390" s="81">
        <f>SUMIF('7月'!$C$4:$C$10000,$B390,'7月'!$J$4:$J$10000)</f>
        <v>0</v>
      </c>
      <c r="Y390" s="79">
        <f>SUMPRODUCT((借支明细表!$F$3:$F$10000=$B390)*(借支明细表!$D$3:$D$10000=X$2)*借支明细表!$H$3:$H$10000)</f>
        <v>0</v>
      </c>
      <c r="Z390" s="80">
        <f>SUMIF('7月'!$C$4:$C$10000,$B390,'7月'!$L$4:$L$10000)</f>
        <v>0</v>
      </c>
      <c r="AA390" s="81">
        <f>SUMIF('8月'!$C$4:$C$10000,$B390,'8月'!$J$4:$J$10000)</f>
        <v>0</v>
      </c>
      <c r="AB390" s="79">
        <f>SUMPRODUCT((借支明细表!$F$3:$F$10000=$B390)*(借支明细表!$D$3:$D$10000=AA$2)*借支明细表!$H$3:$H$10000)</f>
        <v>0</v>
      </c>
      <c r="AC390" s="80">
        <f>SUMIF('8月'!$C$4:$C$10000,$B390,'8月'!$L$4:$L$10000)</f>
        <v>0</v>
      </c>
      <c r="AD390" s="81">
        <f>SUMIF('9月'!$C$4:$C$10000,$B390,'9月'!$J$4:$J$10000)</f>
        <v>0</v>
      </c>
      <c r="AE390" s="79">
        <f>SUMPRODUCT((借支明细表!$F$3:$F$10000=$B390)*(借支明细表!$D$3:$D$10000=AD$2)*借支明细表!$H$3:$H$10000)</f>
        <v>0</v>
      </c>
      <c r="AF390" s="80">
        <f>SUMIF('9月'!$C$4:$C$10000,$B390,'9月'!$L$4:$L$10000)</f>
        <v>0</v>
      </c>
      <c r="AG390" s="81">
        <f>SUMIF('10月'!$C$4:$C$10000,$B390,'10月'!$J$4:$J$10000)</f>
        <v>0</v>
      </c>
      <c r="AH390" s="79">
        <f>SUMPRODUCT((借支明细表!$F$3:$F$10000=$B390)*(借支明细表!$D$3:$D$10000=AG$2)*借支明细表!$H$3:$H$10000)</f>
        <v>0</v>
      </c>
      <c r="AI390" s="80">
        <f>SUMIF('10月'!$C$4:$C$10000,$B390,'10月'!$L$4:$L$10000)</f>
        <v>0</v>
      </c>
      <c r="AJ390" s="81">
        <f>SUMIF('11月'!$C$4:$C$10000,$B390,'11月'!$J$4:$J$10000)</f>
        <v>0</v>
      </c>
      <c r="AK390" s="79">
        <f>SUMPRODUCT((借支明细表!$F$3:$F$10000=$B390)*(借支明细表!$D$3:$D$10000=AJ$2)*借支明细表!$H$3:$H$10000)</f>
        <v>0</v>
      </c>
      <c r="AL390" s="80">
        <f>SUMIF('11月'!$C$4:$C$10000,$B390,'11月'!$L$4:$L$10000)</f>
        <v>0</v>
      </c>
      <c r="AM390" s="81">
        <f>SUMIF('12月'!$C$4:$C$10000,$B390,'12月'!$J$4:$J$10000)</f>
        <v>0</v>
      </c>
      <c r="AN390" s="79">
        <f>SUMPRODUCT((借支明细表!$F$3:$F$10000=$B390)*(借支明细表!$D$3:$D$10000=AM$2)*借支明细表!$H$3:$H$10000)</f>
        <v>0</v>
      </c>
      <c r="AO390" s="80">
        <f>SUMIF('12月'!$C$4:$C$10000,$B390,'12月'!$L$4:$L$10000)</f>
        <v>0</v>
      </c>
    </row>
    <row r="391" customHeight="1" spans="1:41">
      <c r="A391" s="37"/>
      <c r="B391" s="76" t="str">
        <f>IF(员工信息表!B390="","",员工信息表!B390)</f>
        <v/>
      </c>
      <c r="C391" s="77">
        <f t="shared" si="18"/>
        <v>0</v>
      </c>
      <c r="D391" s="77">
        <f t="shared" si="19"/>
        <v>0</v>
      </c>
      <c r="E391" s="77">
        <f t="shared" si="20"/>
        <v>0</v>
      </c>
      <c r="F391" s="81">
        <f>SUMIF('1月'!$C$4:$C$10000,$B391,'1月'!$J$4:$J$10000)</f>
        <v>0</v>
      </c>
      <c r="G391" s="79">
        <f>SUMPRODUCT((借支明细表!$F$3:$F$10000=$B391)*(借支明细表!$D$3:$D$10000=F$2)*借支明细表!$H$3:$H$10000)</f>
        <v>0</v>
      </c>
      <c r="H391" s="80">
        <f>SUMIF('1月'!$C$4:$C$10000,$B391,'1月'!$L$4:$L$10000)</f>
        <v>0</v>
      </c>
      <c r="I391" s="81">
        <f>SUMIF('2月'!$C$4:$C$10000,$B391,'2月'!$J$4:$J$10000)</f>
        <v>0</v>
      </c>
      <c r="J391" s="79">
        <f>SUMPRODUCT((借支明细表!$F$3:$F$10000=$B391)*(借支明细表!$D$3:$D$10000=I$2)*借支明细表!$H$3:$H$10000)</f>
        <v>0</v>
      </c>
      <c r="K391" s="80">
        <f>SUMIF('2月'!$C$4:$C$10000,$B391,'2月'!$L$4:$L$10000)</f>
        <v>0</v>
      </c>
      <c r="L391" s="81">
        <f>SUMIF('3月'!$C$4:$C$10000,$B391,'3月'!$J$4:$J$10000)</f>
        <v>0</v>
      </c>
      <c r="M391" s="79">
        <f>SUMPRODUCT((借支明细表!$F$3:$F$10000=$B391)*(借支明细表!$D$3:$D$10000=L$2)*借支明细表!$H$3:$H$10000)</f>
        <v>0</v>
      </c>
      <c r="N391" s="80">
        <f>SUMIF('3月'!$C$4:$C$10000,$B391,'3月'!$L$4:$L$10000)</f>
        <v>0</v>
      </c>
      <c r="O391" s="81">
        <f>SUMIF('4月'!$C$4:$C$10000,$B391,'4月'!$J$4:$J$10000)</f>
        <v>0</v>
      </c>
      <c r="P391" s="79">
        <f>SUMPRODUCT((借支明细表!$F$3:$F$10000=$B391)*(借支明细表!$D$3:$D$10000=O$2)*借支明细表!$H$3:$H$10000)</f>
        <v>0</v>
      </c>
      <c r="Q391" s="80">
        <f>SUMIF('4月'!$C$4:$C$10000,$B391,'4月'!$L$4:$L$10000)</f>
        <v>0</v>
      </c>
      <c r="R391" s="81">
        <f>SUMIF('5月'!$C$4:$C$10000,$B391,'5月'!$J$4:$J$10000)</f>
        <v>0</v>
      </c>
      <c r="S391" s="79">
        <f>SUMPRODUCT((借支明细表!$F$3:$F$10000=$B391)*(借支明细表!$D$3:$D$10000=R$2)*借支明细表!$H$3:$H$10000)</f>
        <v>0</v>
      </c>
      <c r="T391" s="80">
        <f>SUMIF('5月'!$C$4:$C$10000,$B391,'5月'!$L$4:$L$10000)</f>
        <v>0</v>
      </c>
      <c r="U391" s="81">
        <f>SUMIF('6月'!$C$4:$C$10000,$B391,'6月'!$J$4:$J$10000)</f>
        <v>0</v>
      </c>
      <c r="V391" s="79">
        <f>SUMPRODUCT((借支明细表!$F$3:$F$10000=$B391)*(借支明细表!$D$3:$D$10000=U$2)*借支明细表!$H$3:$H$10000)</f>
        <v>0</v>
      </c>
      <c r="W391" s="80">
        <f>SUMIF('6月'!$C$4:$C$10000,$B391,'6月'!$L$4:$L$10000)</f>
        <v>0</v>
      </c>
      <c r="X391" s="81">
        <f>SUMIF('7月'!$C$4:$C$10000,$B391,'7月'!$J$4:$J$10000)</f>
        <v>0</v>
      </c>
      <c r="Y391" s="79">
        <f>SUMPRODUCT((借支明细表!$F$3:$F$10000=$B391)*(借支明细表!$D$3:$D$10000=X$2)*借支明细表!$H$3:$H$10000)</f>
        <v>0</v>
      </c>
      <c r="Z391" s="80">
        <f>SUMIF('7月'!$C$4:$C$10000,$B391,'7月'!$L$4:$L$10000)</f>
        <v>0</v>
      </c>
      <c r="AA391" s="81">
        <f>SUMIF('8月'!$C$4:$C$10000,$B391,'8月'!$J$4:$J$10000)</f>
        <v>0</v>
      </c>
      <c r="AB391" s="79">
        <f>SUMPRODUCT((借支明细表!$F$3:$F$10000=$B391)*(借支明细表!$D$3:$D$10000=AA$2)*借支明细表!$H$3:$H$10000)</f>
        <v>0</v>
      </c>
      <c r="AC391" s="80">
        <f>SUMIF('8月'!$C$4:$C$10000,$B391,'8月'!$L$4:$L$10000)</f>
        <v>0</v>
      </c>
      <c r="AD391" s="81">
        <f>SUMIF('9月'!$C$4:$C$10000,$B391,'9月'!$J$4:$J$10000)</f>
        <v>0</v>
      </c>
      <c r="AE391" s="79">
        <f>SUMPRODUCT((借支明细表!$F$3:$F$10000=$B391)*(借支明细表!$D$3:$D$10000=AD$2)*借支明细表!$H$3:$H$10000)</f>
        <v>0</v>
      </c>
      <c r="AF391" s="80">
        <f>SUMIF('9月'!$C$4:$C$10000,$B391,'9月'!$L$4:$L$10000)</f>
        <v>0</v>
      </c>
      <c r="AG391" s="81">
        <f>SUMIF('10月'!$C$4:$C$10000,$B391,'10月'!$J$4:$J$10000)</f>
        <v>0</v>
      </c>
      <c r="AH391" s="79">
        <f>SUMPRODUCT((借支明细表!$F$3:$F$10000=$B391)*(借支明细表!$D$3:$D$10000=AG$2)*借支明细表!$H$3:$H$10000)</f>
        <v>0</v>
      </c>
      <c r="AI391" s="80">
        <f>SUMIF('10月'!$C$4:$C$10000,$B391,'10月'!$L$4:$L$10000)</f>
        <v>0</v>
      </c>
      <c r="AJ391" s="81">
        <f>SUMIF('11月'!$C$4:$C$10000,$B391,'11月'!$J$4:$J$10000)</f>
        <v>0</v>
      </c>
      <c r="AK391" s="79">
        <f>SUMPRODUCT((借支明细表!$F$3:$F$10000=$B391)*(借支明细表!$D$3:$D$10000=AJ$2)*借支明细表!$H$3:$H$10000)</f>
        <v>0</v>
      </c>
      <c r="AL391" s="80">
        <f>SUMIF('11月'!$C$4:$C$10000,$B391,'11月'!$L$4:$L$10000)</f>
        <v>0</v>
      </c>
      <c r="AM391" s="81">
        <f>SUMIF('12月'!$C$4:$C$10000,$B391,'12月'!$J$4:$J$10000)</f>
        <v>0</v>
      </c>
      <c r="AN391" s="79">
        <f>SUMPRODUCT((借支明细表!$F$3:$F$10000=$B391)*(借支明细表!$D$3:$D$10000=AM$2)*借支明细表!$H$3:$H$10000)</f>
        <v>0</v>
      </c>
      <c r="AO391" s="80">
        <f>SUMIF('12月'!$C$4:$C$10000,$B391,'12月'!$L$4:$L$10000)</f>
        <v>0</v>
      </c>
    </row>
    <row r="392" customHeight="1" spans="1:41">
      <c r="A392" s="37"/>
      <c r="B392" s="76" t="str">
        <f>IF(员工信息表!B391="","",员工信息表!B391)</f>
        <v/>
      </c>
      <c r="C392" s="77">
        <f t="shared" si="18"/>
        <v>0</v>
      </c>
      <c r="D392" s="77">
        <f t="shared" si="19"/>
        <v>0</v>
      </c>
      <c r="E392" s="77">
        <f t="shared" si="20"/>
        <v>0</v>
      </c>
      <c r="F392" s="81">
        <f>SUMIF('1月'!$C$4:$C$10000,$B392,'1月'!$J$4:$J$10000)</f>
        <v>0</v>
      </c>
      <c r="G392" s="79">
        <f>SUMPRODUCT((借支明细表!$F$3:$F$10000=$B392)*(借支明细表!$D$3:$D$10000=F$2)*借支明细表!$H$3:$H$10000)</f>
        <v>0</v>
      </c>
      <c r="H392" s="80">
        <f>SUMIF('1月'!$C$4:$C$10000,$B392,'1月'!$L$4:$L$10000)</f>
        <v>0</v>
      </c>
      <c r="I392" s="81">
        <f>SUMIF('2月'!$C$4:$C$10000,$B392,'2月'!$J$4:$J$10000)</f>
        <v>0</v>
      </c>
      <c r="J392" s="79">
        <f>SUMPRODUCT((借支明细表!$F$3:$F$10000=$B392)*(借支明细表!$D$3:$D$10000=I$2)*借支明细表!$H$3:$H$10000)</f>
        <v>0</v>
      </c>
      <c r="K392" s="80">
        <f>SUMIF('2月'!$C$4:$C$10000,$B392,'2月'!$L$4:$L$10000)</f>
        <v>0</v>
      </c>
      <c r="L392" s="81">
        <f>SUMIF('3月'!$C$4:$C$10000,$B392,'3月'!$J$4:$J$10000)</f>
        <v>0</v>
      </c>
      <c r="M392" s="79">
        <f>SUMPRODUCT((借支明细表!$F$3:$F$10000=$B392)*(借支明细表!$D$3:$D$10000=L$2)*借支明细表!$H$3:$H$10000)</f>
        <v>0</v>
      </c>
      <c r="N392" s="80">
        <f>SUMIF('3月'!$C$4:$C$10000,$B392,'3月'!$L$4:$L$10000)</f>
        <v>0</v>
      </c>
      <c r="O392" s="81">
        <f>SUMIF('4月'!$C$4:$C$10000,$B392,'4月'!$J$4:$J$10000)</f>
        <v>0</v>
      </c>
      <c r="P392" s="79">
        <f>SUMPRODUCT((借支明细表!$F$3:$F$10000=$B392)*(借支明细表!$D$3:$D$10000=O$2)*借支明细表!$H$3:$H$10000)</f>
        <v>0</v>
      </c>
      <c r="Q392" s="80">
        <f>SUMIF('4月'!$C$4:$C$10000,$B392,'4月'!$L$4:$L$10000)</f>
        <v>0</v>
      </c>
      <c r="R392" s="81">
        <f>SUMIF('5月'!$C$4:$C$10000,$B392,'5月'!$J$4:$J$10000)</f>
        <v>0</v>
      </c>
      <c r="S392" s="79">
        <f>SUMPRODUCT((借支明细表!$F$3:$F$10000=$B392)*(借支明细表!$D$3:$D$10000=R$2)*借支明细表!$H$3:$H$10000)</f>
        <v>0</v>
      </c>
      <c r="T392" s="80">
        <f>SUMIF('5月'!$C$4:$C$10000,$B392,'5月'!$L$4:$L$10000)</f>
        <v>0</v>
      </c>
      <c r="U392" s="81">
        <f>SUMIF('6月'!$C$4:$C$10000,$B392,'6月'!$J$4:$J$10000)</f>
        <v>0</v>
      </c>
      <c r="V392" s="79">
        <f>SUMPRODUCT((借支明细表!$F$3:$F$10000=$B392)*(借支明细表!$D$3:$D$10000=U$2)*借支明细表!$H$3:$H$10000)</f>
        <v>0</v>
      </c>
      <c r="W392" s="80">
        <f>SUMIF('6月'!$C$4:$C$10000,$B392,'6月'!$L$4:$L$10000)</f>
        <v>0</v>
      </c>
      <c r="X392" s="81">
        <f>SUMIF('7月'!$C$4:$C$10000,$B392,'7月'!$J$4:$J$10000)</f>
        <v>0</v>
      </c>
      <c r="Y392" s="79">
        <f>SUMPRODUCT((借支明细表!$F$3:$F$10000=$B392)*(借支明细表!$D$3:$D$10000=X$2)*借支明细表!$H$3:$H$10000)</f>
        <v>0</v>
      </c>
      <c r="Z392" s="80">
        <f>SUMIF('7月'!$C$4:$C$10000,$B392,'7月'!$L$4:$L$10000)</f>
        <v>0</v>
      </c>
      <c r="AA392" s="81">
        <f>SUMIF('8月'!$C$4:$C$10000,$B392,'8月'!$J$4:$J$10000)</f>
        <v>0</v>
      </c>
      <c r="AB392" s="79">
        <f>SUMPRODUCT((借支明细表!$F$3:$F$10000=$B392)*(借支明细表!$D$3:$D$10000=AA$2)*借支明细表!$H$3:$H$10000)</f>
        <v>0</v>
      </c>
      <c r="AC392" s="80">
        <f>SUMIF('8月'!$C$4:$C$10000,$B392,'8月'!$L$4:$L$10000)</f>
        <v>0</v>
      </c>
      <c r="AD392" s="81">
        <f>SUMIF('9月'!$C$4:$C$10000,$B392,'9月'!$J$4:$J$10000)</f>
        <v>0</v>
      </c>
      <c r="AE392" s="79">
        <f>SUMPRODUCT((借支明细表!$F$3:$F$10000=$B392)*(借支明细表!$D$3:$D$10000=AD$2)*借支明细表!$H$3:$H$10000)</f>
        <v>0</v>
      </c>
      <c r="AF392" s="80">
        <f>SUMIF('9月'!$C$4:$C$10000,$B392,'9月'!$L$4:$L$10000)</f>
        <v>0</v>
      </c>
      <c r="AG392" s="81">
        <f>SUMIF('10月'!$C$4:$C$10000,$B392,'10月'!$J$4:$J$10000)</f>
        <v>0</v>
      </c>
      <c r="AH392" s="79">
        <f>SUMPRODUCT((借支明细表!$F$3:$F$10000=$B392)*(借支明细表!$D$3:$D$10000=AG$2)*借支明细表!$H$3:$H$10000)</f>
        <v>0</v>
      </c>
      <c r="AI392" s="80">
        <f>SUMIF('10月'!$C$4:$C$10000,$B392,'10月'!$L$4:$L$10000)</f>
        <v>0</v>
      </c>
      <c r="AJ392" s="81">
        <f>SUMIF('11月'!$C$4:$C$10000,$B392,'11月'!$J$4:$J$10000)</f>
        <v>0</v>
      </c>
      <c r="AK392" s="79">
        <f>SUMPRODUCT((借支明细表!$F$3:$F$10000=$B392)*(借支明细表!$D$3:$D$10000=AJ$2)*借支明细表!$H$3:$H$10000)</f>
        <v>0</v>
      </c>
      <c r="AL392" s="80">
        <f>SUMIF('11月'!$C$4:$C$10000,$B392,'11月'!$L$4:$L$10000)</f>
        <v>0</v>
      </c>
      <c r="AM392" s="81">
        <f>SUMIF('12月'!$C$4:$C$10000,$B392,'12月'!$J$4:$J$10000)</f>
        <v>0</v>
      </c>
      <c r="AN392" s="79">
        <f>SUMPRODUCT((借支明细表!$F$3:$F$10000=$B392)*(借支明细表!$D$3:$D$10000=AM$2)*借支明细表!$H$3:$H$10000)</f>
        <v>0</v>
      </c>
      <c r="AO392" s="80">
        <f>SUMIF('12月'!$C$4:$C$10000,$B392,'12月'!$L$4:$L$10000)</f>
        <v>0</v>
      </c>
    </row>
    <row r="393" customHeight="1" spans="1:41">
      <c r="A393" s="37"/>
      <c r="B393" s="76" t="str">
        <f>IF(员工信息表!B392="","",员工信息表!B392)</f>
        <v/>
      </c>
      <c r="C393" s="77">
        <f t="shared" si="18"/>
        <v>0</v>
      </c>
      <c r="D393" s="77">
        <f t="shared" si="19"/>
        <v>0</v>
      </c>
      <c r="E393" s="77">
        <f t="shared" si="20"/>
        <v>0</v>
      </c>
      <c r="F393" s="81">
        <f>SUMIF('1月'!$C$4:$C$10000,$B393,'1月'!$J$4:$J$10000)</f>
        <v>0</v>
      </c>
      <c r="G393" s="79">
        <f>SUMPRODUCT((借支明细表!$F$3:$F$10000=$B393)*(借支明细表!$D$3:$D$10000=F$2)*借支明细表!$H$3:$H$10000)</f>
        <v>0</v>
      </c>
      <c r="H393" s="80">
        <f>SUMIF('1月'!$C$4:$C$10000,$B393,'1月'!$L$4:$L$10000)</f>
        <v>0</v>
      </c>
      <c r="I393" s="81">
        <f>SUMIF('2月'!$C$4:$C$10000,$B393,'2月'!$J$4:$J$10000)</f>
        <v>0</v>
      </c>
      <c r="J393" s="79">
        <f>SUMPRODUCT((借支明细表!$F$3:$F$10000=$B393)*(借支明细表!$D$3:$D$10000=I$2)*借支明细表!$H$3:$H$10000)</f>
        <v>0</v>
      </c>
      <c r="K393" s="80">
        <f>SUMIF('2月'!$C$4:$C$10000,$B393,'2月'!$L$4:$L$10000)</f>
        <v>0</v>
      </c>
      <c r="L393" s="81">
        <f>SUMIF('3月'!$C$4:$C$10000,$B393,'3月'!$J$4:$J$10000)</f>
        <v>0</v>
      </c>
      <c r="M393" s="79">
        <f>SUMPRODUCT((借支明细表!$F$3:$F$10000=$B393)*(借支明细表!$D$3:$D$10000=L$2)*借支明细表!$H$3:$H$10000)</f>
        <v>0</v>
      </c>
      <c r="N393" s="80">
        <f>SUMIF('3月'!$C$4:$C$10000,$B393,'3月'!$L$4:$L$10000)</f>
        <v>0</v>
      </c>
      <c r="O393" s="81">
        <f>SUMIF('4月'!$C$4:$C$10000,$B393,'4月'!$J$4:$J$10000)</f>
        <v>0</v>
      </c>
      <c r="P393" s="79">
        <f>SUMPRODUCT((借支明细表!$F$3:$F$10000=$B393)*(借支明细表!$D$3:$D$10000=O$2)*借支明细表!$H$3:$H$10000)</f>
        <v>0</v>
      </c>
      <c r="Q393" s="80">
        <f>SUMIF('4月'!$C$4:$C$10000,$B393,'4月'!$L$4:$L$10000)</f>
        <v>0</v>
      </c>
      <c r="R393" s="81">
        <f>SUMIF('5月'!$C$4:$C$10000,$B393,'5月'!$J$4:$J$10000)</f>
        <v>0</v>
      </c>
      <c r="S393" s="79">
        <f>SUMPRODUCT((借支明细表!$F$3:$F$10000=$B393)*(借支明细表!$D$3:$D$10000=R$2)*借支明细表!$H$3:$H$10000)</f>
        <v>0</v>
      </c>
      <c r="T393" s="80">
        <f>SUMIF('5月'!$C$4:$C$10000,$B393,'5月'!$L$4:$L$10000)</f>
        <v>0</v>
      </c>
      <c r="U393" s="81">
        <f>SUMIF('6月'!$C$4:$C$10000,$B393,'6月'!$J$4:$J$10000)</f>
        <v>0</v>
      </c>
      <c r="V393" s="79">
        <f>SUMPRODUCT((借支明细表!$F$3:$F$10000=$B393)*(借支明细表!$D$3:$D$10000=U$2)*借支明细表!$H$3:$H$10000)</f>
        <v>0</v>
      </c>
      <c r="W393" s="80">
        <f>SUMIF('6月'!$C$4:$C$10000,$B393,'6月'!$L$4:$L$10000)</f>
        <v>0</v>
      </c>
      <c r="X393" s="81">
        <f>SUMIF('7月'!$C$4:$C$10000,$B393,'7月'!$J$4:$J$10000)</f>
        <v>0</v>
      </c>
      <c r="Y393" s="79">
        <f>SUMPRODUCT((借支明细表!$F$3:$F$10000=$B393)*(借支明细表!$D$3:$D$10000=X$2)*借支明细表!$H$3:$H$10000)</f>
        <v>0</v>
      </c>
      <c r="Z393" s="80">
        <f>SUMIF('7月'!$C$4:$C$10000,$B393,'7月'!$L$4:$L$10000)</f>
        <v>0</v>
      </c>
      <c r="AA393" s="81">
        <f>SUMIF('8月'!$C$4:$C$10000,$B393,'8月'!$J$4:$J$10000)</f>
        <v>0</v>
      </c>
      <c r="AB393" s="79">
        <f>SUMPRODUCT((借支明细表!$F$3:$F$10000=$B393)*(借支明细表!$D$3:$D$10000=AA$2)*借支明细表!$H$3:$H$10000)</f>
        <v>0</v>
      </c>
      <c r="AC393" s="80">
        <f>SUMIF('8月'!$C$4:$C$10000,$B393,'8月'!$L$4:$L$10000)</f>
        <v>0</v>
      </c>
      <c r="AD393" s="81">
        <f>SUMIF('9月'!$C$4:$C$10000,$B393,'9月'!$J$4:$J$10000)</f>
        <v>0</v>
      </c>
      <c r="AE393" s="79">
        <f>SUMPRODUCT((借支明细表!$F$3:$F$10000=$B393)*(借支明细表!$D$3:$D$10000=AD$2)*借支明细表!$H$3:$H$10000)</f>
        <v>0</v>
      </c>
      <c r="AF393" s="80">
        <f>SUMIF('9月'!$C$4:$C$10000,$B393,'9月'!$L$4:$L$10000)</f>
        <v>0</v>
      </c>
      <c r="AG393" s="81">
        <f>SUMIF('10月'!$C$4:$C$10000,$B393,'10月'!$J$4:$J$10000)</f>
        <v>0</v>
      </c>
      <c r="AH393" s="79">
        <f>SUMPRODUCT((借支明细表!$F$3:$F$10000=$B393)*(借支明细表!$D$3:$D$10000=AG$2)*借支明细表!$H$3:$H$10000)</f>
        <v>0</v>
      </c>
      <c r="AI393" s="80">
        <f>SUMIF('10月'!$C$4:$C$10000,$B393,'10月'!$L$4:$L$10000)</f>
        <v>0</v>
      </c>
      <c r="AJ393" s="81">
        <f>SUMIF('11月'!$C$4:$C$10000,$B393,'11月'!$J$4:$J$10000)</f>
        <v>0</v>
      </c>
      <c r="AK393" s="79">
        <f>SUMPRODUCT((借支明细表!$F$3:$F$10000=$B393)*(借支明细表!$D$3:$D$10000=AJ$2)*借支明细表!$H$3:$H$10000)</f>
        <v>0</v>
      </c>
      <c r="AL393" s="80">
        <f>SUMIF('11月'!$C$4:$C$10000,$B393,'11月'!$L$4:$L$10000)</f>
        <v>0</v>
      </c>
      <c r="AM393" s="81">
        <f>SUMIF('12月'!$C$4:$C$10000,$B393,'12月'!$J$4:$J$10000)</f>
        <v>0</v>
      </c>
      <c r="AN393" s="79">
        <f>SUMPRODUCT((借支明细表!$F$3:$F$10000=$B393)*(借支明细表!$D$3:$D$10000=AM$2)*借支明细表!$H$3:$H$10000)</f>
        <v>0</v>
      </c>
      <c r="AO393" s="80">
        <f>SUMIF('12月'!$C$4:$C$10000,$B393,'12月'!$L$4:$L$10000)</f>
        <v>0</v>
      </c>
    </row>
    <row r="394" customHeight="1" spans="1:41">
      <c r="A394" s="37"/>
      <c r="B394" s="76" t="str">
        <f>IF(员工信息表!B393="","",员工信息表!B393)</f>
        <v/>
      </c>
      <c r="C394" s="77">
        <f t="shared" si="18"/>
        <v>0</v>
      </c>
      <c r="D394" s="77">
        <f t="shared" si="19"/>
        <v>0</v>
      </c>
      <c r="E394" s="77">
        <f t="shared" si="20"/>
        <v>0</v>
      </c>
      <c r="F394" s="81">
        <f>SUMIF('1月'!$C$4:$C$10000,$B394,'1月'!$J$4:$J$10000)</f>
        <v>0</v>
      </c>
      <c r="G394" s="79">
        <f>SUMPRODUCT((借支明细表!$F$3:$F$10000=$B394)*(借支明细表!$D$3:$D$10000=F$2)*借支明细表!$H$3:$H$10000)</f>
        <v>0</v>
      </c>
      <c r="H394" s="80">
        <f>SUMIF('1月'!$C$4:$C$10000,$B394,'1月'!$L$4:$L$10000)</f>
        <v>0</v>
      </c>
      <c r="I394" s="81">
        <f>SUMIF('2月'!$C$4:$C$10000,$B394,'2月'!$J$4:$J$10000)</f>
        <v>0</v>
      </c>
      <c r="J394" s="79">
        <f>SUMPRODUCT((借支明细表!$F$3:$F$10000=$B394)*(借支明细表!$D$3:$D$10000=I$2)*借支明细表!$H$3:$H$10000)</f>
        <v>0</v>
      </c>
      <c r="K394" s="80">
        <f>SUMIF('2月'!$C$4:$C$10000,$B394,'2月'!$L$4:$L$10000)</f>
        <v>0</v>
      </c>
      <c r="L394" s="81">
        <f>SUMIF('3月'!$C$4:$C$10000,$B394,'3月'!$J$4:$J$10000)</f>
        <v>0</v>
      </c>
      <c r="M394" s="79">
        <f>SUMPRODUCT((借支明细表!$F$3:$F$10000=$B394)*(借支明细表!$D$3:$D$10000=L$2)*借支明细表!$H$3:$H$10000)</f>
        <v>0</v>
      </c>
      <c r="N394" s="80">
        <f>SUMIF('3月'!$C$4:$C$10000,$B394,'3月'!$L$4:$L$10000)</f>
        <v>0</v>
      </c>
      <c r="O394" s="81">
        <f>SUMIF('4月'!$C$4:$C$10000,$B394,'4月'!$J$4:$J$10000)</f>
        <v>0</v>
      </c>
      <c r="P394" s="79">
        <f>SUMPRODUCT((借支明细表!$F$3:$F$10000=$B394)*(借支明细表!$D$3:$D$10000=O$2)*借支明细表!$H$3:$H$10000)</f>
        <v>0</v>
      </c>
      <c r="Q394" s="80">
        <f>SUMIF('4月'!$C$4:$C$10000,$B394,'4月'!$L$4:$L$10000)</f>
        <v>0</v>
      </c>
      <c r="R394" s="81">
        <f>SUMIF('5月'!$C$4:$C$10000,$B394,'5月'!$J$4:$J$10000)</f>
        <v>0</v>
      </c>
      <c r="S394" s="79">
        <f>SUMPRODUCT((借支明细表!$F$3:$F$10000=$B394)*(借支明细表!$D$3:$D$10000=R$2)*借支明细表!$H$3:$H$10000)</f>
        <v>0</v>
      </c>
      <c r="T394" s="80">
        <f>SUMIF('5月'!$C$4:$C$10000,$B394,'5月'!$L$4:$L$10000)</f>
        <v>0</v>
      </c>
      <c r="U394" s="81">
        <f>SUMIF('6月'!$C$4:$C$10000,$B394,'6月'!$J$4:$J$10000)</f>
        <v>0</v>
      </c>
      <c r="V394" s="79">
        <f>SUMPRODUCT((借支明细表!$F$3:$F$10000=$B394)*(借支明细表!$D$3:$D$10000=U$2)*借支明细表!$H$3:$H$10000)</f>
        <v>0</v>
      </c>
      <c r="W394" s="80">
        <f>SUMIF('6月'!$C$4:$C$10000,$B394,'6月'!$L$4:$L$10000)</f>
        <v>0</v>
      </c>
      <c r="X394" s="81">
        <f>SUMIF('7月'!$C$4:$C$10000,$B394,'7月'!$J$4:$J$10000)</f>
        <v>0</v>
      </c>
      <c r="Y394" s="79">
        <f>SUMPRODUCT((借支明细表!$F$3:$F$10000=$B394)*(借支明细表!$D$3:$D$10000=X$2)*借支明细表!$H$3:$H$10000)</f>
        <v>0</v>
      </c>
      <c r="Z394" s="80">
        <f>SUMIF('7月'!$C$4:$C$10000,$B394,'7月'!$L$4:$L$10000)</f>
        <v>0</v>
      </c>
      <c r="AA394" s="81">
        <f>SUMIF('8月'!$C$4:$C$10000,$B394,'8月'!$J$4:$J$10000)</f>
        <v>0</v>
      </c>
      <c r="AB394" s="79">
        <f>SUMPRODUCT((借支明细表!$F$3:$F$10000=$B394)*(借支明细表!$D$3:$D$10000=AA$2)*借支明细表!$H$3:$H$10000)</f>
        <v>0</v>
      </c>
      <c r="AC394" s="80">
        <f>SUMIF('8月'!$C$4:$C$10000,$B394,'8月'!$L$4:$L$10000)</f>
        <v>0</v>
      </c>
      <c r="AD394" s="81">
        <f>SUMIF('9月'!$C$4:$C$10000,$B394,'9月'!$J$4:$J$10000)</f>
        <v>0</v>
      </c>
      <c r="AE394" s="79">
        <f>SUMPRODUCT((借支明细表!$F$3:$F$10000=$B394)*(借支明细表!$D$3:$D$10000=AD$2)*借支明细表!$H$3:$H$10000)</f>
        <v>0</v>
      </c>
      <c r="AF394" s="80">
        <f>SUMIF('9月'!$C$4:$C$10000,$B394,'9月'!$L$4:$L$10000)</f>
        <v>0</v>
      </c>
      <c r="AG394" s="81">
        <f>SUMIF('10月'!$C$4:$C$10000,$B394,'10月'!$J$4:$J$10000)</f>
        <v>0</v>
      </c>
      <c r="AH394" s="79">
        <f>SUMPRODUCT((借支明细表!$F$3:$F$10000=$B394)*(借支明细表!$D$3:$D$10000=AG$2)*借支明细表!$H$3:$H$10000)</f>
        <v>0</v>
      </c>
      <c r="AI394" s="80">
        <f>SUMIF('10月'!$C$4:$C$10000,$B394,'10月'!$L$4:$L$10000)</f>
        <v>0</v>
      </c>
      <c r="AJ394" s="81">
        <f>SUMIF('11月'!$C$4:$C$10000,$B394,'11月'!$J$4:$J$10000)</f>
        <v>0</v>
      </c>
      <c r="AK394" s="79">
        <f>SUMPRODUCT((借支明细表!$F$3:$F$10000=$B394)*(借支明细表!$D$3:$D$10000=AJ$2)*借支明细表!$H$3:$H$10000)</f>
        <v>0</v>
      </c>
      <c r="AL394" s="80">
        <f>SUMIF('11月'!$C$4:$C$10000,$B394,'11月'!$L$4:$L$10000)</f>
        <v>0</v>
      </c>
      <c r="AM394" s="81">
        <f>SUMIF('12月'!$C$4:$C$10000,$B394,'12月'!$J$4:$J$10000)</f>
        <v>0</v>
      </c>
      <c r="AN394" s="79">
        <f>SUMPRODUCT((借支明细表!$F$3:$F$10000=$B394)*(借支明细表!$D$3:$D$10000=AM$2)*借支明细表!$H$3:$H$10000)</f>
        <v>0</v>
      </c>
      <c r="AO394" s="80">
        <f>SUMIF('12月'!$C$4:$C$10000,$B394,'12月'!$L$4:$L$10000)</f>
        <v>0</v>
      </c>
    </row>
    <row r="395" customHeight="1" spans="1:41">
      <c r="A395" s="37"/>
      <c r="B395" s="76" t="str">
        <f>IF(员工信息表!B394="","",员工信息表!B394)</f>
        <v/>
      </c>
      <c r="C395" s="77">
        <f t="shared" si="18"/>
        <v>0</v>
      </c>
      <c r="D395" s="77">
        <f t="shared" si="19"/>
        <v>0</v>
      </c>
      <c r="E395" s="77">
        <f t="shared" si="20"/>
        <v>0</v>
      </c>
      <c r="F395" s="81">
        <f>SUMIF('1月'!$C$4:$C$10000,$B395,'1月'!$J$4:$J$10000)</f>
        <v>0</v>
      </c>
      <c r="G395" s="79">
        <f>SUMPRODUCT((借支明细表!$F$3:$F$10000=$B395)*(借支明细表!$D$3:$D$10000=F$2)*借支明细表!$H$3:$H$10000)</f>
        <v>0</v>
      </c>
      <c r="H395" s="80">
        <f>SUMIF('1月'!$C$4:$C$10000,$B395,'1月'!$L$4:$L$10000)</f>
        <v>0</v>
      </c>
      <c r="I395" s="81">
        <f>SUMIF('2月'!$C$4:$C$10000,$B395,'2月'!$J$4:$J$10000)</f>
        <v>0</v>
      </c>
      <c r="J395" s="79">
        <f>SUMPRODUCT((借支明细表!$F$3:$F$10000=$B395)*(借支明细表!$D$3:$D$10000=I$2)*借支明细表!$H$3:$H$10000)</f>
        <v>0</v>
      </c>
      <c r="K395" s="80">
        <f>SUMIF('2月'!$C$4:$C$10000,$B395,'2月'!$L$4:$L$10000)</f>
        <v>0</v>
      </c>
      <c r="L395" s="81">
        <f>SUMIF('3月'!$C$4:$C$10000,$B395,'3月'!$J$4:$J$10000)</f>
        <v>0</v>
      </c>
      <c r="M395" s="79">
        <f>SUMPRODUCT((借支明细表!$F$3:$F$10000=$B395)*(借支明细表!$D$3:$D$10000=L$2)*借支明细表!$H$3:$H$10000)</f>
        <v>0</v>
      </c>
      <c r="N395" s="80">
        <f>SUMIF('3月'!$C$4:$C$10000,$B395,'3月'!$L$4:$L$10000)</f>
        <v>0</v>
      </c>
      <c r="O395" s="81">
        <f>SUMIF('4月'!$C$4:$C$10000,$B395,'4月'!$J$4:$J$10000)</f>
        <v>0</v>
      </c>
      <c r="P395" s="79">
        <f>SUMPRODUCT((借支明细表!$F$3:$F$10000=$B395)*(借支明细表!$D$3:$D$10000=O$2)*借支明细表!$H$3:$H$10000)</f>
        <v>0</v>
      </c>
      <c r="Q395" s="80">
        <f>SUMIF('4月'!$C$4:$C$10000,$B395,'4月'!$L$4:$L$10000)</f>
        <v>0</v>
      </c>
      <c r="R395" s="81">
        <f>SUMIF('5月'!$C$4:$C$10000,$B395,'5月'!$J$4:$J$10000)</f>
        <v>0</v>
      </c>
      <c r="S395" s="79">
        <f>SUMPRODUCT((借支明细表!$F$3:$F$10000=$B395)*(借支明细表!$D$3:$D$10000=R$2)*借支明细表!$H$3:$H$10000)</f>
        <v>0</v>
      </c>
      <c r="T395" s="80">
        <f>SUMIF('5月'!$C$4:$C$10000,$B395,'5月'!$L$4:$L$10000)</f>
        <v>0</v>
      </c>
      <c r="U395" s="81">
        <f>SUMIF('6月'!$C$4:$C$10000,$B395,'6月'!$J$4:$J$10000)</f>
        <v>0</v>
      </c>
      <c r="V395" s="79">
        <f>SUMPRODUCT((借支明细表!$F$3:$F$10000=$B395)*(借支明细表!$D$3:$D$10000=U$2)*借支明细表!$H$3:$H$10000)</f>
        <v>0</v>
      </c>
      <c r="W395" s="80">
        <f>SUMIF('6月'!$C$4:$C$10000,$B395,'6月'!$L$4:$L$10000)</f>
        <v>0</v>
      </c>
      <c r="X395" s="81">
        <f>SUMIF('7月'!$C$4:$C$10000,$B395,'7月'!$J$4:$J$10000)</f>
        <v>0</v>
      </c>
      <c r="Y395" s="79">
        <f>SUMPRODUCT((借支明细表!$F$3:$F$10000=$B395)*(借支明细表!$D$3:$D$10000=X$2)*借支明细表!$H$3:$H$10000)</f>
        <v>0</v>
      </c>
      <c r="Z395" s="80">
        <f>SUMIF('7月'!$C$4:$C$10000,$B395,'7月'!$L$4:$L$10000)</f>
        <v>0</v>
      </c>
      <c r="AA395" s="81">
        <f>SUMIF('8月'!$C$4:$C$10000,$B395,'8月'!$J$4:$J$10000)</f>
        <v>0</v>
      </c>
      <c r="AB395" s="79">
        <f>SUMPRODUCT((借支明细表!$F$3:$F$10000=$B395)*(借支明细表!$D$3:$D$10000=AA$2)*借支明细表!$H$3:$H$10000)</f>
        <v>0</v>
      </c>
      <c r="AC395" s="80">
        <f>SUMIF('8月'!$C$4:$C$10000,$B395,'8月'!$L$4:$L$10000)</f>
        <v>0</v>
      </c>
      <c r="AD395" s="81">
        <f>SUMIF('9月'!$C$4:$C$10000,$B395,'9月'!$J$4:$J$10000)</f>
        <v>0</v>
      </c>
      <c r="AE395" s="79">
        <f>SUMPRODUCT((借支明细表!$F$3:$F$10000=$B395)*(借支明细表!$D$3:$D$10000=AD$2)*借支明细表!$H$3:$H$10000)</f>
        <v>0</v>
      </c>
      <c r="AF395" s="80">
        <f>SUMIF('9月'!$C$4:$C$10000,$B395,'9月'!$L$4:$L$10000)</f>
        <v>0</v>
      </c>
      <c r="AG395" s="81">
        <f>SUMIF('10月'!$C$4:$C$10000,$B395,'10月'!$J$4:$J$10000)</f>
        <v>0</v>
      </c>
      <c r="AH395" s="79">
        <f>SUMPRODUCT((借支明细表!$F$3:$F$10000=$B395)*(借支明细表!$D$3:$D$10000=AG$2)*借支明细表!$H$3:$H$10000)</f>
        <v>0</v>
      </c>
      <c r="AI395" s="80">
        <f>SUMIF('10月'!$C$4:$C$10000,$B395,'10月'!$L$4:$L$10000)</f>
        <v>0</v>
      </c>
      <c r="AJ395" s="81">
        <f>SUMIF('11月'!$C$4:$C$10000,$B395,'11月'!$J$4:$J$10000)</f>
        <v>0</v>
      </c>
      <c r="AK395" s="79">
        <f>SUMPRODUCT((借支明细表!$F$3:$F$10000=$B395)*(借支明细表!$D$3:$D$10000=AJ$2)*借支明细表!$H$3:$H$10000)</f>
        <v>0</v>
      </c>
      <c r="AL395" s="80">
        <f>SUMIF('11月'!$C$4:$C$10000,$B395,'11月'!$L$4:$L$10000)</f>
        <v>0</v>
      </c>
      <c r="AM395" s="81">
        <f>SUMIF('12月'!$C$4:$C$10000,$B395,'12月'!$J$4:$J$10000)</f>
        <v>0</v>
      </c>
      <c r="AN395" s="79">
        <f>SUMPRODUCT((借支明细表!$F$3:$F$10000=$B395)*(借支明细表!$D$3:$D$10000=AM$2)*借支明细表!$H$3:$H$10000)</f>
        <v>0</v>
      </c>
      <c r="AO395" s="80">
        <f>SUMIF('12月'!$C$4:$C$10000,$B395,'12月'!$L$4:$L$10000)</f>
        <v>0</v>
      </c>
    </row>
    <row r="396" customHeight="1" spans="1:41">
      <c r="A396" s="37"/>
      <c r="B396" s="76" t="str">
        <f>IF(员工信息表!B395="","",员工信息表!B395)</f>
        <v/>
      </c>
      <c r="C396" s="77">
        <f t="shared" si="18"/>
        <v>0</v>
      </c>
      <c r="D396" s="77">
        <f t="shared" si="19"/>
        <v>0</v>
      </c>
      <c r="E396" s="77">
        <f t="shared" si="20"/>
        <v>0</v>
      </c>
      <c r="F396" s="81">
        <f>SUMIF('1月'!$C$4:$C$10000,$B396,'1月'!$J$4:$J$10000)</f>
        <v>0</v>
      </c>
      <c r="G396" s="79">
        <f>SUMPRODUCT((借支明细表!$F$3:$F$10000=$B396)*(借支明细表!$D$3:$D$10000=F$2)*借支明细表!$H$3:$H$10000)</f>
        <v>0</v>
      </c>
      <c r="H396" s="80">
        <f>SUMIF('1月'!$C$4:$C$10000,$B396,'1月'!$L$4:$L$10000)</f>
        <v>0</v>
      </c>
      <c r="I396" s="81">
        <f>SUMIF('2月'!$C$4:$C$10000,$B396,'2月'!$J$4:$J$10000)</f>
        <v>0</v>
      </c>
      <c r="J396" s="79">
        <f>SUMPRODUCT((借支明细表!$F$3:$F$10000=$B396)*(借支明细表!$D$3:$D$10000=I$2)*借支明细表!$H$3:$H$10000)</f>
        <v>0</v>
      </c>
      <c r="K396" s="80">
        <f>SUMIF('2月'!$C$4:$C$10000,$B396,'2月'!$L$4:$L$10000)</f>
        <v>0</v>
      </c>
      <c r="L396" s="81">
        <f>SUMIF('3月'!$C$4:$C$10000,$B396,'3月'!$J$4:$J$10000)</f>
        <v>0</v>
      </c>
      <c r="M396" s="79">
        <f>SUMPRODUCT((借支明细表!$F$3:$F$10000=$B396)*(借支明细表!$D$3:$D$10000=L$2)*借支明细表!$H$3:$H$10000)</f>
        <v>0</v>
      </c>
      <c r="N396" s="80">
        <f>SUMIF('3月'!$C$4:$C$10000,$B396,'3月'!$L$4:$L$10000)</f>
        <v>0</v>
      </c>
      <c r="O396" s="81">
        <f>SUMIF('4月'!$C$4:$C$10000,$B396,'4月'!$J$4:$J$10000)</f>
        <v>0</v>
      </c>
      <c r="P396" s="79">
        <f>SUMPRODUCT((借支明细表!$F$3:$F$10000=$B396)*(借支明细表!$D$3:$D$10000=O$2)*借支明细表!$H$3:$H$10000)</f>
        <v>0</v>
      </c>
      <c r="Q396" s="80">
        <f>SUMIF('4月'!$C$4:$C$10000,$B396,'4月'!$L$4:$L$10000)</f>
        <v>0</v>
      </c>
      <c r="R396" s="81">
        <f>SUMIF('5月'!$C$4:$C$10000,$B396,'5月'!$J$4:$J$10000)</f>
        <v>0</v>
      </c>
      <c r="S396" s="79">
        <f>SUMPRODUCT((借支明细表!$F$3:$F$10000=$B396)*(借支明细表!$D$3:$D$10000=R$2)*借支明细表!$H$3:$H$10000)</f>
        <v>0</v>
      </c>
      <c r="T396" s="80">
        <f>SUMIF('5月'!$C$4:$C$10000,$B396,'5月'!$L$4:$L$10000)</f>
        <v>0</v>
      </c>
      <c r="U396" s="81">
        <f>SUMIF('6月'!$C$4:$C$10000,$B396,'6月'!$J$4:$J$10000)</f>
        <v>0</v>
      </c>
      <c r="V396" s="79">
        <f>SUMPRODUCT((借支明细表!$F$3:$F$10000=$B396)*(借支明细表!$D$3:$D$10000=U$2)*借支明细表!$H$3:$H$10000)</f>
        <v>0</v>
      </c>
      <c r="W396" s="80">
        <f>SUMIF('6月'!$C$4:$C$10000,$B396,'6月'!$L$4:$L$10000)</f>
        <v>0</v>
      </c>
      <c r="X396" s="81">
        <f>SUMIF('7月'!$C$4:$C$10000,$B396,'7月'!$J$4:$J$10000)</f>
        <v>0</v>
      </c>
      <c r="Y396" s="79">
        <f>SUMPRODUCT((借支明细表!$F$3:$F$10000=$B396)*(借支明细表!$D$3:$D$10000=X$2)*借支明细表!$H$3:$H$10000)</f>
        <v>0</v>
      </c>
      <c r="Z396" s="80">
        <f>SUMIF('7月'!$C$4:$C$10000,$B396,'7月'!$L$4:$L$10000)</f>
        <v>0</v>
      </c>
      <c r="AA396" s="81">
        <f>SUMIF('8月'!$C$4:$C$10000,$B396,'8月'!$J$4:$J$10000)</f>
        <v>0</v>
      </c>
      <c r="AB396" s="79">
        <f>SUMPRODUCT((借支明细表!$F$3:$F$10000=$B396)*(借支明细表!$D$3:$D$10000=AA$2)*借支明细表!$H$3:$H$10000)</f>
        <v>0</v>
      </c>
      <c r="AC396" s="80">
        <f>SUMIF('8月'!$C$4:$C$10000,$B396,'8月'!$L$4:$L$10000)</f>
        <v>0</v>
      </c>
      <c r="AD396" s="81">
        <f>SUMIF('9月'!$C$4:$C$10000,$B396,'9月'!$J$4:$J$10000)</f>
        <v>0</v>
      </c>
      <c r="AE396" s="79">
        <f>SUMPRODUCT((借支明细表!$F$3:$F$10000=$B396)*(借支明细表!$D$3:$D$10000=AD$2)*借支明细表!$H$3:$H$10000)</f>
        <v>0</v>
      </c>
      <c r="AF396" s="80">
        <f>SUMIF('9月'!$C$4:$C$10000,$B396,'9月'!$L$4:$L$10000)</f>
        <v>0</v>
      </c>
      <c r="AG396" s="81">
        <f>SUMIF('10月'!$C$4:$C$10000,$B396,'10月'!$J$4:$J$10000)</f>
        <v>0</v>
      </c>
      <c r="AH396" s="79">
        <f>SUMPRODUCT((借支明细表!$F$3:$F$10000=$B396)*(借支明细表!$D$3:$D$10000=AG$2)*借支明细表!$H$3:$H$10000)</f>
        <v>0</v>
      </c>
      <c r="AI396" s="80">
        <f>SUMIF('10月'!$C$4:$C$10000,$B396,'10月'!$L$4:$L$10000)</f>
        <v>0</v>
      </c>
      <c r="AJ396" s="81">
        <f>SUMIF('11月'!$C$4:$C$10000,$B396,'11月'!$J$4:$J$10000)</f>
        <v>0</v>
      </c>
      <c r="AK396" s="79">
        <f>SUMPRODUCT((借支明细表!$F$3:$F$10000=$B396)*(借支明细表!$D$3:$D$10000=AJ$2)*借支明细表!$H$3:$H$10000)</f>
        <v>0</v>
      </c>
      <c r="AL396" s="80">
        <f>SUMIF('11月'!$C$4:$C$10000,$B396,'11月'!$L$4:$L$10000)</f>
        <v>0</v>
      </c>
      <c r="AM396" s="81">
        <f>SUMIF('12月'!$C$4:$C$10000,$B396,'12月'!$J$4:$J$10000)</f>
        <v>0</v>
      </c>
      <c r="AN396" s="79">
        <f>SUMPRODUCT((借支明细表!$F$3:$F$10000=$B396)*(借支明细表!$D$3:$D$10000=AM$2)*借支明细表!$H$3:$H$10000)</f>
        <v>0</v>
      </c>
      <c r="AO396" s="80">
        <f>SUMIF('12月'!$C$4:$C$10000,$B396,'12月'!$L$4:$L$10000)</f>
        <v>0</v>
      </c>
    </row>
    <row r="397" customHeight="1" spans="1:41">
      <c r="A397" s="37"/>
      <c r="B397" s="76" t="str">
        <f>IF(员工信息表!B396="","",员工信息表!B396)</f>
        <v/>
      </c>
      <c r="C397" s="77">
        <f t="shared" si="18"/>
        <v>0</v>
      </c>
      <c r="D397" s="77">
        <f t="shared" si="19"/>
        <v>0</v>
      </c>
      <c r="E397" s="77">
        <f t="shared" si="20"/>
        <v>0</v>
      </c>
      <c r="F397" s="81">
        <f>SUMIF('1月'!$C$4:$C$10000,$B397,'1月'!$J$4:$J$10000)</f>
        <v>0</v>
      </c>
      <c r="G397" s="79">
        <f>SUMPRODUCT((借支明细表!$F$3:$F$10000=$B397)*(借支明细表!$D$3:$D$10000=F$2)*借支明细表!$H$3:$H$10000)</f>
        <v>0</v>
      </c>
      <c r="H397" s="80">
        <f>SUMIF('1月'!$C$4:$C$10000,$B397,'1月'!$L$4:$L$10000)</f>
        <v>0</v>
      </c>
      <c r="I397" s="81">
        <f>SUMIF('2月'!$C$4:$C$10000,$B397,'2月'!$J$4:$J$10000)</f>
        <v>0</v>
      </c>
      <c r="J397" s="79">
        <f>SUMPRODUCT((借支明细表!$F$3:$F$10000=$B397)*(借支明细表!$D$3:$D$10000=I$2)*借支明细表!$H$3:$H$10000)</f>
        <v>0</v>
      </c>
      <c r="K397" s="80">
        <f>SUMIF('2月'!$C$4:$C$10000,$B397,'2月'!$L$4:$L$10000)</f>
        <v>0</v>
      </c>
      <c r="L397" s="81">
        <f>SUMIF('3月'!$C$4:$C$10000,$B397,'3月'!$J$4:$J$10000)</f>
        <v>0</v>
      </c>
      <c r="M397" s="79">
        <f>SUMPRODUCT((借支明细表!$F$3:$F$10000=$B397)*(借支明细表!$D$3:$D$10000=L$2)*借支明细表!$H$3:$H$10000)</f>
        <v>0</v>
      </c>
      <c r="N397" s="80">
        <f>SUMIF('3月'!$C$4:$C$10000,$B397,'3月'!$L$4:$L$10000)</f>
        <v>0</v>
      </c>
      <c r="O397" s="81">
        <f>SUMIF('4月'!$C$4:$C$10000,$B397,'4月'!$J$4:$J$10000)</f>
        <v>0</v>
      </c>
      <c r="P397" s="79">
        <f>SUMPRODUCT((借支明细表!$F$3:$F$10000=$B397)*(借支明细表!$D$3:$D$10000=O$2)*借支明细表!$H$3:$H$10000)</f>
        <v>0</v>
      </c>
      <c r="Q397" s="80">
        <f>SUMIF('4月'!$C$4:$C$10000,$B397,'4月'!$L$4:$L$10000)</f>
        <v>0</v>
      </c>
      <c r="R397" s="81">
        <f>SUMIF('5月'!$C$4:$C$10000,$B397,'5月'!$J$4:$J$10000)</f>
        <v>0</v>
      </c>
      <c r="S397" s="79">
        <f>SUMPRODUCT((借支明细表!$F$3:$F$10000=$B397)*(借支明细表!$D$3:$D$10000=R$2)*借支明细表!$H$3:$H$10000)</f>
        <v>0</v>
      </c>
      <c r="T397" s="80">
        <f>SUMIF('5月'!$C$4:$C$10000,$B397,'5月'!$L$4:$L$10000)</f>
        <v>0</v>
      </c>
      <c r="U397" s="81">
        <f>SUMIF('6月'!$C$4:$C$10000,$B397,'6月'!$J$4:$J$10000)</f>
        <v>0</v>
      </c>
      <c r="V397" s="79">
        <f>SUMPRODUCT((借支明细表!$F$3:$F$10000=$B397)*(借支明细表!$D$3:$D$10000=U$2)*借支明细表!$H$3:$H$10000)</f>
        <v>0</v>
      </c>
      <c r="W397" s="80">
        <f>SUMIF('6月'!$C$4:$C$10000,$B397,'6月'!$L$4:$L$10000)</f>
        <v>0</v>
      </c>
      <c r="X397" s="81">
        <f>SUMIF('7月'!$C$4:$C$10000,$B397,'7月'!$J$4:$J$10000)</f>
        <v>0</v>
      </c>
      <c r="Y397" s="79">
        <f>SUMPRODUCT((借支明细表!$F$3:$F$10000=$B397)*(借支明细表!$D$3:$D$10000=X$2)*借支明细表!$H$3:$H$10000)</f>
        <v>0</v>
      </c>
      <c r="Z397" s="80">
        <f>SUMIF('7月'!$C$4:$C$10000,$B397,'7月'!$L$4:$L$10000)</f>
        <v>0</v>
      </c>
      <c r="AA397" s="81">
        <f>SUMIF('8月'!$C$4:$C$10000,$B397,'8月'!$J$4:$J$10000)</f>
        <v>0</v>
      </c>
      <c r="AB397" s="79">
        <f>SUMPRODUCT((借支明细表!$F$3:$F$10000=$B397)*(借支明细表!$D$3:$D$10000=AA$2)*借支明细表!$H$3:$H$10000)</f>
        <v>0</v>
      </c>
      <c r="AC397" s="80">
        <f>SUMIF('8月'!$C$4:$C$10000,$B397,'8月'!$L$4:$L$10000)</f>
        <v>0</v>
      </c>
      <c r="AD397" s="81">
        <f>SUMIF('9月'!$C$4:$C$10000,$B397,'9月'!$J$4:$J$10000)</f>
        <v>0</v>
      </c>
      <c r="AE397" s="79">
        <f>SUMPRODUCT((借支明细表!$F$3:$F$10000=$B397)*(借支明细表!$D$3:$D$10000=AD$2)*借支明细表!$H$3:$H$10000)</f>
        <v>0</v>
      </c>
      <c r="AF397" s="80">
        <f>SUMIF('9月'!$C$4:$C$10000,$B397,'9月'!$L$4:$L$10000)</f>
        <v>0</v>
      </c>
      <c r="AG397" s="81">
        <f>SUMIF('10月'!$C$4:$C$10000,$B397,'10月'!$J$4:$J$10000)</f>
        <v>0</v>
      </c>
      <c r="AH397" s="79">
        <f>SUMPRODUCT((借支明细表!$F$3:$F$10000=$B397)*(借支明细表!$D$3:$D$10000=AG$2)*借支明细表!$H$3:$H$10000)</f>
        <v>0</v>
      </c>
      <c r="AI397" s="80">
        <f>SUMIF('10月'!$C$4:$C$10000,$B397,'10月'!$L$4:$L$10000)</f>
        <v>0</v>
      </c>
      <c r="AJ397" s="81">
        <f>SUMIF('11月'!$C$4:$C$10000,$B397,'11月'!$J$4:$J$10000)</f>
        <v>0</v>
      </c>
      <c r="AK397" s="79">
        <f>SUMPRODUCT((借支明细表!$F$3:$F$10000=$B397)*(借支明细表!$D$3:$D$10000=AJ$2)*借支明细表!$H$3:$H$10000)</f>
        <v>0</v>
      </c>
      <c r="AL397" s="80">
        <f>SUMIF('11月'!$C$4:$C$10000,$B397,'11月'!$L$4:$L$10000)</f>
        <v>0</v>
      </c>
      <c r="AM397" s="81">
        <f>SUMIF('12月'!$C$4:$C$10000,$B397,'12月'!$J$4:$J$10000)</f>
        <v>0</v>
      </c>
      <c r="AN397" s="79">
        <f>SUMPRODUCT((借支明细表!$F$3:$F$10000=$B397)*(借支明细表!$D$3:$D$10000=AM$2)*借支明细表!$H$3:$H$10000)</f>
        <v>0</v>
      </c>
      <c r="AO397" s="80">
        <f>SUMIF('12月'!$C$4:$C$10000,$B397,'12月'!$L$4:$L$10000)</f>
        <v>0</v>
      </c>
    </row>
    <row r="398" customHeight="1" spans="1:41">
      <c r="A398" s="37"/>
      <c r="B398" s="76" t="str">
        <f>IF(员工信息表!B397="","",员工信息表!B397)</f>
        <v/>
      </c>
      <c r="C398" s="77">
        <f>F398+I398+L398+O398+R398+U398+X398+AA398+AD398+AG398+AJ398+AM398</f>
        <v>0</v>
      </c>
      <c r="D398" s="77">
        <f>G398+J398+M398+P398+S398+V398+Y398+AB398+AE398+AH398+AK398+AN398</f>
        <v>0</v>
      </c>
      <c r="E398" s="77">
        <f>C398-D398</f>
        <v>0</v>
      </c>
      <c r="F398" s="81">
        <f>SUMIF('1月'!$C$4:$C$10000,$B398,'1月'!$J$4:$J$10000)</f>
        <v>0</v>
      </c>
      <c r="G398" s="79">
        <f>SUMPRODUCT((借支明细表!$F$3:$F$10000=$B398)*(借支明细表!$D$3:$D$10000=F$2)*借支明细表!$H$3:$H$10000)</f>
        <v>0</v>
      </c>
      <c r="H398" s="80">
        <f>SUMIF('1月'!$C$4:$C$10000,$B398,'1月'!$L$4:$L$10000)</f>
        <v>0</v>
      </c>
      <c r="I398" s="81">
        <f>SUMIF('2月'!$C$4:$C$10000,$B398,'2月'!$J$4:$J$10000)</f>
        <v>0</v>
      </c>
      <c r="J398" s="79">
        <f>SUMPRODUCT((借支明细表!$F$3:$F$10000=$B398)*(借支明细表!$D$3:$D$10000=I$2)*借支明细表!$H$3:$H$10000)</f>
        <v>0</v>
      </c>
      <c r="K398" s="80">
        <f>SUMIF('2月'!$C$4:$C$10000,$B398,'2月'!$L$4:$L$10000)</f>
        <v>0</v>
      </c>
      <c r="L398" s="81">
        <f>SUMIF('3月'!$C$4:$C$10000,$B398,'3月'!$J$4:$J$10000)</f>
        <v>0</v>
      </c>
      <c r="M398" s="79">
        <f>SUMPRODUCT((借支明细表!$F$3:$F$10000=$B398)*(借支明细表!$D$3:$D$10000=L$2)*借支明细表!$H$3:$H$10000)</f>
        <v>0</v>
      </c>
      <c r="N398" s="80">
        <f>SUMIF('3月'!$C$4:$C$10000,$B398,'3月'!$L$4:$L$10000)</f>
        <v>0</v>
      </c>
      <c r="O398" s="81">
        <f>SUMIF('4月'!$C$4:$C$10000,$B398,'4月'!$J$4:$J$10000)</f>
        <v>0</v>
      </c>
      <c r="P398" s="79">
        <f>SUMPRODUCT((借支明细表!$F$3:$F$10000=$B398)*(借支明细表!$D$3:$D$10000=O$2)*借支明细表!$H$3:$H$10000)</f>
        <v>0</v>
      </c>
      <c r="Q398" s="80">
        <f>SUMIF('4月'!$C$4:$C$10000,$B398,'4月'!$L$4:$L$10000)</f>
        <v>0</v>
      </c>
      <c r="R398" s="81">
        <f>SUMIF('5月'!$C$4:$C$10000,$B398,'5月'!$J$4:$J$10000)</f>
        <v>0</v>
      </c>
      <c r="S398" s="79">
        <f>SUMPRODUCT((借支明细表!$F$3:$F$10000=$B398)*(借支明细表!$D$3:$D$10000=R$2)*借支明细表!$H$3:$H$10000)</f>
        <v>0</v>
      </c>
      <c r="T398" s="80">
        <f>SUMIF('5月'!$C$4:$C$10000,$B398,'5月'!$L$4:$L$10000)</f>
        <v>0</v>
      </c>
      <c r="U398" s="81">
        <f>SUMIF('6月'!$C$4:$C$10000,$B398,'6月'!$J$4:$J$10000)</f>
        <v>0</v>
      </c>
      <c r="V398" s="79">
        <f>SUMPRODUCT((借支明细表!$F$3:$F$10000=$B398)*(借支明细表!$D$3:$D$10000=U$2)*借支明细表!$H$3:$H$10000)</f>
        <v>0</v>
      </c>
      <c r="W398" s="80">
        <f>SUMIF('6月'!$C$4:$C$10000,$B398,'6月'!$L$4:$L$10000)</f>
        <v>0</v>
      </c>
      <c r="X398" s="81">
        <f>SUMIF('7月'!$C$4:$C$10000,$B398,'7月'!$J$4:$J$10000)</f>
        <v>0</v>
      </c>
      <c r="Y398" s="79">
        <f>SUMPRODUCT((借支明细表!$F$3:$F$10000=$B398)*(借支明细表!$D$3:$D$10000=X$2)*借支明细表!$H$3:$H$10000)</f>
        <v>0</v>
      </c>
      <c r="Z398" s="80">
        <f>SUMIF('7月'!$C$4:$C$10000,$B398,'7月'!$L$4:$L$10000)</f>
        <v>0</v>
      </c>
      <c r="AA398" s="81">
        <f>SUMIF('8月'!$C$4:$C$10000,$B398,'8月'!$J$4:$J$10000)</f>
        <v>0</v>
      </c>
      <c r="AB398" s="79">
        <f>SUMPRODUCT((借支明细表!$F$3:$F$10000=$B398)*(借支明细表!$D$3:$D$10000=AA$2)*借支明细表!$H$3:$H$10000)</f>
        <v>0</v>
      </c>
      <c r="AC398" s="80">
        <f>SUMIF('8月'!$C$4:$C$10000,$B398,'8月'!$L$4:$L$10000)</f>
        <v>0</v>
      </c>
      <c r="AD398" s="81">
        <f>SUMIF('9月'!$C$4:$C$10000,$B398,'9月'!$J$4:$J$10000)</f>
        <v>0</v>
      </c>
      <c r="AE398" s="79">
        <f>SUMPRODUCT((借支明细表!$F$3:$F$10000=$B398)*(借支明细表!$D$3:$D$10000=AD$2)*借支明细表!$H$3:$H$10000)</f>
        <v>0</v>
      </c>
      <c r="AF398" s="80">
        <f>SUMIF('9月'!$C$4:$C$10000,$B398,'9月'!$L$4:$L$10000)</f>
        <v>0</v>
      </c>
      <c r="AG398" s="81">
        <f>SUMIF('10月'!$C$4:$C$10000,$B398,'10月'!$J$4:$J$10000)</f>
        <v>0</v>
      </c>
      <c r="AH398" s="79">
        <f>SUMPRODUCT((借支明细表!$F$3:$F$10000=$B398)*(借支明细表!$D$3:$D$10000=AG$2)*借支明细表!$H$3:$H$10000)</f>
        <v>0</v>
      </c>
      <c r="AI398" s="80">
        <f>SUMIF('10月'!$C$4:$C$10000,$B398,'10月'!$L$4:$L$10000)</f>
        <v>0</v>
      </c>
      <c r="AJ398" s="81">
        <f>SUMIF('11月'!$C$4:$C$10000,$B398,'11月'!$J$4:$J$10000)</f>
        <v>0</v>
      </c>
      <c r="AK398" s="79">
        <f>SUMPRODUCT((借支明细表!$F$3:$F$10000=$B398)*(借支明细表!$D$3:$D$10000=AJ$2)*借支明细表!$H$3:$H$10000)</f>
        <v>0</v>
      </c>
      <c r="AL398" s="80">
        <f>SUMIF('11月'!$C$4:$C$10000,$B398,'11月'!$L$4:$L$10000)</f>
        <v>0</v>
      </c>
      <c r="AM398" s="81">
        <f>SUMIF('12月'!$C$4:$C$10000,$B398,'12月'!$J$4:$J$10000)</f>
        <v>0</v>
      </c>
      <c r="AN398" s="79">
        <f>SUMPRODUCT((借支明细表!$F$3:$F$10000=$B398)*(借支明细表!$D$3:$D$10000=AM$2)*借支明细表!$H$3:$H$10000)</f>
        <v>0</v>
      </c>
      <c r="AO398" s="80">
        <f>SUMIF('12月'!$C$4:$C$10000,$B398,'12月'!$L$4:$L$10000)</f>
        <v>0</v>
      </c>
    </row>
    <row r="399" customHeight="1" spans="1:41">
      <c r="A399" s="37"/>
      <c r="B399" s="76" t="str">
        <f>IF(员工信息表!B398="","",员工信息表!B398)</f>
        <v/>
      </c>
      <c r="C399" s="77">
        <f>F399+I399+L399+O399+R399+U399+X399+AA399+AD399+AG399+AJ399+AM399</f>
        <v>0</v>
      </c>
      <c r="D399" s="77">
        <f>G399+J399+M399+P399+S399+V399+Y399+AB399+AE399+AH399+AK399+AN399</f>
        <v>0</v>
      </c>
      <c r="E399" s="77">
        <f>C399-D399</f>
        <v>0</v>
      </c>
      <c r="F399" s="81">
        <f>SUMIF('1月'!$C$4:$C$10000,$B399,'1月'!$J$4:$J$10000)</f>
        <v>0</v>
      </c>
      <c r="G399" s="79">
        <f>SUMPRODUCT((借支明细表!$F$3:$F$10000=$B399)*(借支明细表!$D$3:$D$10000=F$2)*借支明细表!$H$3:$H$10000)</f>
        <v>0</v>
      </c>
      <c r="H399" s="80">
        <f>SUMIF('1月'!$C$4:$C$10000,$B399,'1月'!$L$4:$L$10000)</f>
        <v>0</v>
      </c>
      <c r="I399" s="81">
        <f>SUMIF('2月'!$C$4:$C$10000,$B399,'2月'!$J$4:$J$10000)</f>
        <v>0</v>
      </c>
      <c r="J399" s="79">
        <f>SUMPRODUCT((借支明细表!$F$3:$F$10000=$B399)*(借支明细表!$D$3:$D$10000=I$2)*借支明细表!$H$3:$H$10000)</f>
        <v>0</v>
      </c>
      <c r="K399" s="80">
        <f>SUMIF('2月'!$C$4:$C$10000,$B399,'2月'!$L$4:$L$10000)</f>
        <v>0</v>
      </c>
      <c r="L399" s="81">
        <f>SUMIF('3月'!$C$4:$C$10000,$B399,'3月'!$J$4:$J$10000)</f>
        <v>0</v>
      </c>
      <c r="M399" s="79">
        <f>SUMPRODUCT((借支明细表!$F$3:$F$10000=$B399)*(借支明细表!$D$3:$D$10000=L$2)*借支明细表!$H$3:$H$10000)</f>
        <v>0</v>
      </c>
      <c r="N399" s="80">
        <f>SUMIF('3月'!$C$4:$C$10000,$B399,'3月'!$L$4:$L$10000)</f>
        <v>0</v>
      </c>
      <c r="O399" s="81">
        <f>SUMIF('4月'!$C$4:$C$10000,$B399,'4月'!$J$4:$J$10000)</f>
        <v>0</v>
      </c>
      <c r="P399" s="79">
        <f>SUMPRODUCT((借支明细表!$F$3:$F$10000=$B399)*(借支明细表!$D$3:$D$10000=O$2)*借支明细表!$H$3:$H$10000)</f>
        <v>0</v>
      </c>
      <c r="Q399" s="80">
        <f>SUMIF('4月'!$C$4:$C$10000,$B399,'4月'!$L$4:$L$10000)</f>
        <v>0</v>
      </c>
      <c r="R399" s="81">
        <f>SUMIF('5月'!$C$4:$C$10000,$B399,'5月'!$J$4:$J$10000)</f>
        <v>0</v>
      </c>
      <c r="S399" s="79">
        <f>SUMPRODUCT((借支明细表!$F$3:$F$10000=$B399)*(借支明细表!$D$3:$D$10000=R$2)*借支明细表!$H$3:$H$10000)</f>
        <v>0</v>
      </c>
      <c r="T399" s="80">
        <f>SUMIF('5月'!$C$4:$C$10000,$B399,'5月'!$L$4:$L$10000)</f>
        <v>0</v>
      </c>
      <c r="U399" s="81">
        <f>SUMIF('6月'!$C$4:$C$10000,$B399,'6月'!$J$4:$J$10000)</f>
        <v>0</v>
      </c>
      <c r="V399" s="79">
        <f>SUMPRODUCT((借支明细表!$F$3:$F$10000=$B399)*(借支明细表!$D$3:$D$10000=U$2)*借支明细表!$H$3:$H$10000)</f>
        <v>0</v>
      </c>
      <c r="W399" s="80">
        <f>SUMIF('6月'!$C$4:$C$10000,$B399,'6月'!$L$4:$L$10000)</f>
        <v>0</v>
      </c>
      <c r="X399" s="81">
        <f>SUMIF('7月'!$C$4:$C$10000,$B399,'7月'!$J$4:$J$10000)</f>
        <v>0</v>
      </c>
      <c r="Y399" s="79">
        <f>SUMPRODUCT((借支明细表!$F$3:$F$10000=$B399)*(借支明细表!$D$3:$D$10000=X$2)*借支明细表!$H$3:$H$10000)</f>
        <v>0</v>
      </c>
      <c r="Z399" s="80">
        <f>SUMIF('7月'!$C$4:$C$10000,$B399,'7月'!$L$4:$L$10000)</f>
        <v>0</v>
      </c>
      <c r="AA399" s="81">
        <f>SUMIF('8月'!$C$4:$C$10000,$B399,'8月'!$J$4:$J$10000)</f>
        <v>0</v>
      </c>
      <c r="AB399" s="79">
        <f>SUMPRODUCT((借支明细表!$F$3:$F$10000=$B399)*(借支明细表!$D$3:$D$10000=AA$2)*借支明细表!$H$3:$H$10000)</f>
        <v>0</v>
      </c>
      <c r="AC399" s="80">
        <f>SUMIF('8月'!$C$4:$C$10000,$B399,'8月'!$L$4:$L$10000)</f>
        <v>0</v>
      </c>
      <c r="AD399" s="81">
        <f>SUMIF('9月'!$C$4:$C$10000,$B399,'9月'!$J$4:$J$10000)</f>
        <v>0</v>
      </c>
      <c r="AE399" s="79">
        <f>SUMPRODUCT((借支明细表!$F$3:$F$10000=$B399)*(借支明细表!$D$3:$D$10000=AD$2)*借支明细表!$H$3:$H$10000)</f>
        <v>0</v>
      </c>
      <c r="AF399" s="80">
        <f>SUMIF('9月'!$C$4:$C$10000,$B399,'9月'!$L$4:$L$10000)</f>
        <v>0</v>
      </c>
      <c r="AG399" s="81">
        <f>SUMIF('10月'!$C$4:$C$10000,$B399,'10月'!$J$4:$J$10000)</f>
        <v>0</v>
      </c>
      <c r="AH399" s="79">
        <f>SUMPRODUCT((借支明细表!$F$3:$F$10000=$B399)*(借支明细表!$D$3:$D$10000=AG$2)*借支明细表!$H$3:$H$10000)</f>
        <v>0</v>
      </c>
      <c r="AI399" s="80">
        <f>SUMIF('10月'!$C$4:$C$10000,$B399,'10月'!$L$4:$L$10000)</f>
        <v>0</v>
      </c>
      <c r="AJ399" s="81">
        <f>SUMIF('11月'!$C$4:$C$10000,$B399,'11月'!$J$4:$J$10000)</f>
        <v>0</v>
      </c>
      <c r="AK399" s="79">
        <f>SUMPRODUCT((借支明细表!$F$3:$F$10000=$B399)*(借支明细表!$D$3:$D$10000=AJ$2)*借支明细表!$H$3:$H$10000)</f>
        <v>0</v>
      </c>
      <c r="AL399" s="80">
        <f>SUMIF('11月'!$C$4:$C$10000,$B399,'11月'!$L$4:$L$10000)</f>
        <v>0</v>
      </c>
      <c r="AM399" s="81">
        <f>SUMIF('12月'!$C$4:$C$10000,$B399,'12月'!$J$4:$J$10000)</f>
        <v>0</v>
      </c>
      <c r="AN399" s="79">
        <f>SUMPRODUCT((借支明细表!$F$3:$F$10000=$B399)*(借支明细表!$D$3:$D$10000=AM$2)*借支明细表!$H$3:$H$10000)</f>
        <v>0</v>
      </c>
      <c r="AO399" s="80">
        <f>SUMIF('12月'!$C$4:$C$10000,$B399,'12月'!$L$4:$L$10000)</f>
        <v>0</v>
      </c>
    </row>
    <row r="400" customHeight="1" spans="1:41">
      <c r="A400" s="37"/>
      <c r="B400" s="76" t="str">
        <f>IF(员工信息表!B399="","",员工信息表!B399)</f>
        <v/>
      </c>
      <c r="C400" s="77">
        <f>F400+I400+L400+O400+R400+U400+X400+AA400+AD400+AG400+AJ400+AM400</f>
        <v>0</v>
      </c>
      <c r="D400" s="77">
        <f>G400+J400+M400+P400+S400+V400+Y400+AB400+AE400+AH400+AK400+AN400</f>
        <v>0</v>
      </c>
      <c r="E400" s="77">
        <f>C400-D400</f>
        <v>0</v>
      </c>
      <c r="F400" s="81">
        <f>SUMIF('1月'!$C$4:$C$10000,$B400,'1月'!$J$4:$J$10000)</f>
        <v>0</v>
      </c>
      <c r="G400" s="79">
        <f>SUMPRODUCT((借支明细表!$F$3:$F$10000=$B400)*(借支明细表!$D$3:$D$10000=F$2)*借支明细表!$H$3:$H$10000)</f>
        <v>0</v>
      </c>
      <c r="H400" s="80">
        <f>SUMIF('1月'!$C$4:$C$10000,$B400,'1月'!$L$4:$L$10000)</f>
        <v>0</v>
      </c>
      <c r="I400" s="81">
        <f>SUMIF('2月'!$C$4:$C$10000,$B400,'2月'!$J$4:$J$10000)</f>
        <v>0</v>
      </c>
      <c r="J400" s="79">
        <f>SUMPRODUCT((借支明细表!$F$3:$F$10000=$B400)*(借支明细表!$D$3:$D$10000=I$2)*借支明细表!$H$3:$H$10000)</f>
        <v>0</v>
      </c>
      <c r="K400" s="80">
        <f>SUMIF('2月'!$C$4:$C$10000,$B400,'2月'!$L$4:$L$10000)</f>
        <v>0</v>
      </c>
      <c r="L400" s="81">
        <f>SUMIF('3月'!$C$4:$C$10000,$B400,'3月'!$J$4:$J$10000)</f>
        <v>0</v>
      </c>
      <c r="M400" s="79">
        <f>SUMPRODUCT((借支明细表!$F$3:$F$10000=$B400)*(借支明细表!$D$3:$D$10000=L$2)*借支明细表!$H$3:$H$10000)</f>
        <v>0</v>
      </c>
      <c r="N400" s="80">
        <f>SUMIF('3月'!$C$4:$C$10000,$B400,'3月'!$L$4:$L$10000)</f>
        <v>0</v>
      </c>
      <c r="O400" s="81">
        <f>SUMIF('4月'!$C$4:$C$10000,$B400,'4月'!$J$4:$J$10000)</f>
        <v>0</v>
      </c>
      <c r="P400" s="79">
        <f>SUMPRODUCT((借支明细表!$F$3:$F$10000=$B400)*(借支明细表!$D$3:$D$10000=O$2)*借支明细表!$H$3:$H$10000)</f>
        <v>0</v>
      </c>
      <c r="Q400" s="80">
        <f>SUMIF('4月'!$C$4:$C$10000,$B400,'4月'!$L$4:$L$10000)</f>
        <v>0</v>
      </c>
      <c r="R400" s="81">
        <f>SUMIF('5月'!$C$4:$C$10000,$B400,'5月'!$J$4:$J$10000)</f>
        <v>0</v>
      </c>
      <c r="S400" s="79">
        <f>SUMPRODUCT((借支明细表!$F$3:$F$10000=$B400)*(借支明细表!$D$3:$D$10000=R$2)*借支明细表!$H$3:$H$10000)</f>
        <v>0</v>
      </c>
      <c r="T400" s="80">
        <f>SUMIF('5月'!$C$4:$C$10000,$B400,'5月'!$L$4:$L$10000)</f>
        <v>0</v>
      </c>
      <c r="U400" s="81">
        <f>SUMIF('6月'!$C$4:$C$10000,$B400,'6月'!$J$4:$J$10000)</f>
        <v>0</v>
      </c>
      <c r="V400" s="79">
        <f>SUMPRODUCT((借支明细表!$F$3:$F$10000=$B400)*(借支明细表!$D$3:$D$10000=U$2)*借支明细表!$H$3:$H$10000)</f>
        <v>0</v>
      </c>
      <c r="W400" s="80">
        <f>SUMIF('6月'!$C$4:$C$10000,$B400,'6月'!$L$4:$L$10000)</f>
        <v>0</v>
      </c>
      <c r="X400" s="81">
        <f>SUMIF('7月'!$C$4:$C$10000,$B400,'7月'!$J$4:$J$10000)</f>
        <v>0</v>
      </c>
      <c r="Y400" s="79">
        <f>SUMPRODUCT((借支明细表!$F$3:$F$10000=$B400)*(借支明细表!$D$3:$D$10000=X$2)*借支明细表!$H$3:$H$10000)</f>
        <v>0</v>
      </c>
      <c r="Z400" s="80">
        <f>SUMIF('7月'!$C$4:$C$10000,$B400,'7月'!$L$4:$L$10000)</f>
        <v>0</v>
      </c>
      <c r="AA400" s="81">
        <f>SUMIF('8月'!$C$4:$C$10000,$B400,'8月'!$J$4:$J$10000)</f>
        <v>0</v>
      </c>
      <c r="AB400" s="79">
        <f>SUMPRODUCT((借支明细表!$F$3:$F$10000=$B400)*(借支明细表!$D$3:$D$10000=AA$2)*借支明细表!$H$3:$H$10000)</f>
        <v>0</v>
      </c>
      <c r="AC400" s="80">
        <f>SUMIF('8月'!$C$4:$C$10000,$B400,'8月'!$L$4:$L$10000)</f>
        <v>0</v>
      </c>
      <c r="AD400" s="81">
        <f>SUMIF('9月'!$C$4:$C$10000,$B400,'9月'!$J$4:$J$10000)</f>
        <v>0</v>
      </c>
      <c r="AE400" s="79">
        <f>SUMPRODUCT((借支明细表!$F$3:$F$10000=$B400)*(借支明细表!$D$3:$D$10000=AD$2)*借支明细表!$H$3:$H$10000)</f>
        <v>0</v>
      </c>
      <c r="AF400" s="80">
        <f>SUMIF('9月'!$C$4:$C$10000,$B400,'9月'!$L$4:$L$10000)</f>
        <v>0</v>
      </c>
      <c r="AG400" s="81">
        <f>SUMIF('10月'!$C$4:$C$10000,$B400,'10月'!$J$4:$J$10000)</f>
        <v>0</v>
      </c>
      <c r="AH400" s="79">
        <f>SUMPRODUCT((借支明细表!$F$3:$F$10000=$B400)*(借支明细表!$D$3:$D$10000=AG$2)*借支明细表!$H$3:$H$10000)</f>
        <v>0</v>
      </c>
      <c r="AI400" s="80">
        <f>SUMIF('10月'!$C$4:$C$10000,$B400,'10月'!$L$4:$L$10000)</f>
        <v>0</v>
      </c>
      <c r="AJ400" s="81">
        <f>SUMIF('11月'!$C$4:$C$10000,$B400,'11月'!$J$4:$J$10000)</f>
        <v>0</v>
      </c>
      <c r="AK400" s="79">
        <f>SUMPRODUCT((借支明细表!$F$3:$F$10000=$B400)*(借支明细表!$D$3:$D$10000=AJ$2)*借支明细表!$H$3:$H$10000)</f>
        <v>0</v>
      </c>
      <c r="AL400" s="80">
        <f>SUMIF('11月'!$C$4:$C$10000,$B400,'11月'!$L$4:$L$10000)</f>
        <v>0</v>
      </c>
      <c r="AM400" s="81">
        <f>SUMIF('12月'!$C$4:$C$10000,$B400,'12月'!$J$4:$J$10000)</f>
        <v>0</v>
      </c>
      <c r="AN400" s="79">
        <f>SUMPRODUCT((借支明细表!$F$3:$F$10000=$B400)*(借支明细表!$D$3:$D$10000=AM$2)*借支明细表!$H$3:$H$10000)</f>
        <v>0</v>
      </c>
      <c r="AO400" s="80">
        <f>SUMIF('12月'!$C$4:$C$10000,$B400,'12月'!$L$4:$L$10000)</f>
        <v>0</v>
      </c>
    </row>
    <row r="401" customHeight="1" spans="1:41">
      <c r="A401" s="37"/>
      <c r="B401" s="76" t="str">
        <f>IF(员工信息表!B400="","",员工信息表!B400)</f>
        <v/>
      </c>
      <c r="C401" s="77">
        <f>F401+I401+L401+O401+R401+U401+X401+AA401+AD401+AG401+AJ401+AM401</f>
        <v>0</v>
      </c>
      <c r="D401" s="77">
        <f>G401+J401+M401+P401+S401+V401+Y401+AB401+AE401+AH401+AK401+AN401</f>
        <v>0</v>
      </c>
      <c r="E401" s="77">
        <f>C401-D401</f>
        <v>0</v>
      </c>
      <c r="F401" s="81">
        <f>SUMIF('1月'!$C$4:$C$10000,$B401,'1月'!$J$4:$J$10000)</f>
        <v>0</v>
      </c>
      <c r="G401" s="79">
        <f>SUMPRODUCT((借支明细表!$F$3:$F$10000=$B401)*(借支明细表!$D$3:$D$10000=F$2)*借支明细表!$H$3:$H$10000)</f>
        <v>0</v>
      </c>
      <c r="H401" s="80">
        <f>SUMIF('1月'!$C$4:$C$10000,$B401,'1月'!$L$4:$L$10000)</f>
        <v>0</v>
      </c>
      <c r="I401" s="81">
        <f>SUMIF('2月'!$C$4:$C$10000,$B401,'2月'!$J$4:$J$10000)</f>
        <v>0</v>
      </c>
      <c r="J401" s="79">
        <f>SUMPRODUCT((借支明细表!$F$3:$F$10000=$B401)*(借支明细表!$D$3:$D$10000=I$2)*借支明细表!$H$3:$H$10000)</f>
        <v>0</v>
      </c>
      <c r="K401" s="80">
        <f>SUMIF('2月'!$C$4:$C$10000,$B401,'2月'!$L$4:$L$10000)</f>
        <v>0</v>
      </c>
      <c r="L401" s="81">
        <f>SUMIF('3月'!$C$4:$C$10000,$B401,'3月'!$J$4:$J$10000)</f>
        <v>0</v>
      </c>
      <c r="M401" s="79">
        <f>SUMPRODUCT((借支明细表!$F$3:$F$10000=$B401)*(借支明细表!$D$3:$D$10000=L$2)*借支明细表!$H$3:$H$10000)</f>
        <v>0</v>
      </c>
      <c r="N401" s="80">
        <f>SUMIF('3月'!$C$4:$C$10000,$B401,'3月'!$L$4:$L$10000)</f>
        <v>0</v>
      </c>
      <c r="O401" s="81">
        <f>SUMIF('4月'!$C$4:$C$10000,$B401,'4月'!$J$4:$J$10000)</f>
        <v>0</v>
      </c>
      <c r="P401" s="79">
        <f>SUMPRODUCT((借支明细表!$F$3:$F$10000=$B401)*(借支明细表!$D$3:$D$10000=O$2)*借支明细表!$H$3:$H$10000)</f>
        <v>0</v>
      </c>
      <c r="Q401" s="80">
        <f>SUMIF('4月'!$C$4:$C$10000,$B401,'4月'!$L$4:$L$10000)</f>
        <v>0</v>
      </c>
      <c r="R401" s="81">
        <f>SUMIF('5月'!$C$4:$C$10000,$B401,'5月'!$J$4:$J$10000)</f>
        <v>0</v>
      </c>
      <c r="S401" s="79">
        <f>SUMPRODUCT((借支明细表!$F$3:$F$10000=$B401)*(借支明细表!$D$3:$D$10000=R$2)*借支明细表!$H$3:$H$10000)</f>
        <v>0</v>
      </c>
      <c r="T401" s="80">
        <f>SUMIF('5月'!$C$4:$C$10000,$B401,'5月'!$L$4:$L$10000)</f>
        <v>0</v>
      </c>
      <c r="U401" s="81">
        <f>SUMIF('6月'!$C$4:$C$10000,$B401,'6月'!$J$4:$J$10000)</f>
        <v>0</v>
      </c>
      <c r="V401" s="79">
        <f>SUMPRODUCT((借支明细表!$F$3:$F$10000=$B401)*(借支明细表!$D$3:$D$10000=U$2)*借支明细表!$H$3:$H$10000)</f>
        <v>0</v>
      </c>
      <c r="W401" s="80">
        <f>SUMIF('6月'!$C$4:$C$10000,$B401,'6月'!$L$4:$L$10000)</f>
        <v>0</v>
      </c>
      <c r="X401" s="81">
        <f>SUMIF('7月'!$C$4:$C$10000,$B401,'7月'!$J$4:$J$10000)</f>
        <v>0</v>
      </c>
      <c r="Y401" s="79">
        <f>SUMPRODUCT((借支明细表!$F$3:$F$10000=$B401)*(借支明细表!$D$3:$D$10000=X$2)*借支明细表!$H$3:$H$10000)</f>
        <v>0</v>
      </c>
      <c r="Z401" s="80">
        <f>SUMIF('7月'!$C$4:$C$10000,$B401,'7月'!$L$4:$L$10000)</f>
        <v>0</v>
      </c>
      <c r="AA401" s="81">
        <f>SUMIF('8月'!$C$4:$C$10000,$B401,'8月'!$J$4:$J$10000)</f>
        <v>0</v>
      </c>
      <c r="AB401" s="79">
        <f>SUMPRODUCT((借支明细表!$F$3:$F$10000=$B401)*(借支明细表!$D$3:$D$10000=AA$2)*借支明细表!$H$3:$H$10000)</f>
        <v>0</v>
      </c>
      <c r="AC401" s="80">
        <f>SUMIF('8月'!$C$4:$C$10000,$B401,'8月'!$L$4:$L$10000)</f>
        <v>0</v>
      </c>
      <c r="AD401" s="81">
        <f>SUMIF('9月'!$C$4:$C$10000,$B401,'9月'!$J$4:$J$10000)</f>
        <v>0</v>
      </c>
      <c r="AE401" s="79">
        <f>SUMPRODUCT((借支明细表!$F$3:$F$10000=$B401)*(借支明细表!$D$3:$D$10000=AD$2)*借支明细表!$H$3:$H$10000)</f>
        <v>0</v>
      </c>
      <c r="AF401" s="80">
        <f>SUMIF('9月'!$C$4:$C$10000,$B401,'9月'!$L$4:$L$10000)</f>
        <v>0</v>
      </c>
      <c r="AG401" s="81">
        <f>SUMIF('10月'!$C$4:$C$10000,$B401,'10月'!$J$4:$J$10000)</f>
        <v>0</v>
      </c>
      <c r="AH401" s="79">
        <f>SUMPRODUCT((借支明细表!$F$3:$F$10000=$B401)*(借支明细表!$D$3:$D$10000=AG$2)*借支明细表!$H$3:$H$10000)</f>
        <v>0</v>
      </c>
      <c r="AI401" s="80">
        <f>SUMIF('10月'!$C$4:$C$10000,$B401,'10月'!$L$4:$L$10000)</f>
        <v>0</v>
      </c>
      <c r="AJ401" s="81">
        <f>SUMIF('11月'!$C$4:$C$10000,$B401,'11月'!$J$4:$J$10000)</f>
        <v>0</v>
      </c>
      <c r="AK401" s="79">
        <f>SUMPRODUCT((借支明细表!$F$3:$F$10000=$B401)*(借支明细表!$D$3:$D$10000=AJ$2)*借支明细表!$H$3:$H$10000)</f>
        <v>0</v>
      </c>
      <c r="AL401" s="80">
        <f>SUMIF('11月'!$C$4:$C$10000,$B401,'11月'!$L$4:$L$10000)</f>
        <v>0</v>
      </c>
      <c r="AM401" s="81">
        <f>SUMIF('12月'!$C$4:$C$10000,$B401,'12月'!$J$4:$J$10000)</f>
        <v>0</v>
      </c>
      <c r="AN401" s="79">
        <f>SUMPRODUCT((借支明细表!$F$3:$F$10000=$B401)*(借支明细表!$D$3:$D$10000=AM$2)*借支明细表!$H$3:$H$10000)</f>
        <v>0</v>
      </c>
      <c r="AO401" s="80">
        <f>SUMIF('12月'!$C$4:$C$10000,$B401,'12月'!$L$4:$L$10000)</f>
        <v>0</v>
      </c>
    </row>
  </sheetData>
  <mergeCells count="15">
    <mergeCell ref="B1:N1"/>
    <mergeCell ref="C2:E2"/>
    <mergeCell ref="F2:H2"/>
    <mergeCell ref="I2:K2"/>
    <mergeCell ref="L2:N2"/>
    <mergeCell ref="O2:Q2"/>
    <mergeCell ref="R2:T2"/>
    <mergeCell ref="U2:W2"/>
    <mergeCell ref="X2:Z2"/>
    <mergeCell ref="AA2:AC2"/>
    <mergeCell ref="AD2:AF2"/>
    <mergeCell ref="AG2:AI2"/>
    <mergeCell ref="AJ2:AL2"/>
    <mergeCell ref="AM2:AO2"/>
    <mergeCell ref="B2:B3"/>
  </mergeCells>
  <pageMargins left="0.75" right="0.75" top="1" bottom="1" header="0.5" footer="0.5"/>
  <pageSetup paperSize="9" orientation="portrait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O31"/>
  <sheetViews>
    <sheetView showGridLines="0" workbookViewId="0">
      <selection activeCell="A1" sqref="A1"/>
    </sheetView>
  </sheetViews>
  <sheetFormatPr defaultColWidth="9" defaultRowHeight="13.5"/>
  <cols>
    <col min="1" max="1" width="2.25833333333333" customWidth="1"/>
    <col min="2" max="2" width="3" style="50" customWidth="1"/>
    <col min="4" max="4" width="26.375" customWidth="1"/>
    <col min="10" max="10" width="19.2583333333333" customWidth="1"/>
    <col min="11" max="11" width="2.375" customWidth="1"/>
  </cols>
  <sheetData>
    <row r="2" ht="14.25" spans="2:15">
      <c r="B2" s="51"/>
      <c r="C2" s="52"/>
      <c r="D2" s="52"/>
      <c r="E2" s="52"/>
      <c r="F2" s="52"/>
      <c r="G2" s="52"/>
      <c r="H2" s="52"/>
      <c r="I2" s="52"/>
      <c r="J2" s="52"/>
      <c r="O2" s="61" t="s">
        <v>74</v>
      </c>
    </row>
    <row r="3" spans="2:10">
      <c r="B3" s="53"/>
      <c r="C3" s="53"/>
      <c r="D3" s="53"/>
      <c r="E3" s="53"/>
      <c r="F3" s="53"/>
      <c r="G3" s="53"/>
      <c r="H3" s="53"/>
      <c r="I3" s="53"/>
      <c r="J3" s="53"/>
    </row>
    <row r="4" spans="2:10">
      <c r="B4" s="53"/>
      <c r="C4" s="53"/>
      <c r="D4" s="53"/>
      <c r="E4" s="53"/>
      <c r="F4" s="53"/>
      <c r="G4" s="53"/>
      <c r="H4" s="53"/>
      <c r="I4" s="53"/>
      <c r="J4" s="53"/>
    </row>
    <row r="5" spans="2:10">
      <c r="B5" s="53"/>
      <c r="C5" s="53"/>
      <c r="D5" s="53"/>
      <c r="E5" s="53"/>
      <c r="F5" s="53"/>
      <c r="G5" s="53"/>
      <c r="H5" s="53"/>
      <c r="I5" s="53"/>
      <c r="J5" s="53"/>
    </row>
    <row r="6" spans="2:10">
      <c r="B6" s="53"/>
      <c r="C6" s="53"/>
      <c r="D6" s="53"/>
      <c r="E6" s="53"/>
      <c r="F6" s="53"/>
      <c r="G6" s="53"/>
      <c r="H6" s="53"/>
      <c r="I6" s="53"/>
      <c r="J6" s="53"/>
    </row>
    <row r="7" ht="14.25" spans="2:10">
      <c r="B7" s="51"/>
      <c r="C7" s="52"/>
      <c r="D7" s="52"/>
      <c r="E7" s="52"/>
      <c r="F7" s="52"/>
      <c r="G7" s="52"/>
      <c r="H7" s="52"/>
      <c r="I7" s="52"/>
      <c r="J7" s="52"/>
    </row>
    <row r="8" ht="25" customHeight="1" spans="2:10">
      <c r="B8" s="54"/>
      <c r="C8" s="55"/>
      <c r="D8" s="55"/>
      <c r="E8" s="55"/>
      <c r="F8" s="55"/>
      <c r="G8" s="55"/>
      <c r="H8" s="55"/>
      <c r="I8" s="55"/>
      <c r="J8" s="55"/>
    </row>
    <row r="9" ht="16" customHeight="1" spans="2:10">
      <c r="B9" s="54"/>
      <c r="C9" s="55"/>
      <c r="D9" s="55"/>
      <c r="E9" s="55"/>
      <c r="F9" s="55"/>
      <c r="G9" s="55"/>
      <c r="H9" s="55"/>
      <c r="I9" s="55"/>
      <c r="J9" s="55"/>
    </row>
    <row r="10" ht="35" customHeight="1" spans="2:10">
      <c r="B10" s="54"/>
      <c r="C10" s="56"/>
      <c r="D10" s="55"/>
      <c r="E10" s="55"/>
      <c r="F10" s="55"/>
      <c r="G10" s="55"/>
      <c r="H10" s="55"/>
      <c r="I10" s="55"/>
      <c r="J10" s="55"/>
    </row>
    <row r="11" ht="25" customHeight="1" spans="2:10">
      <c r="B11" s="54"/>
      <c r="C11" s="57"/>
      <c r="D11" s="57"/>
      <c r="E11" s="57"/>
      <c r="F11" s="57"/>
      <c r="G11" s="57"/>
      <c r="H11" s="57"/>
      <c r="I11" s="57"/>
      <c r="J11" s="57"/>
    </row>
    <row r="12" ht="25" customHeight="1" spans="2:10">
      <c r="B12" s="54"/>
      <c r="C12" s="55"/>
      <c r="D12" s="55"/>
      <c r="E12" s="55"/>
      <c r="F12" s="55"/>
      <c r="G12" s="55"/>
      <c r="H12" s="55"/>
      <c r="I12" s="55"/>
      <c r="J12" s="55"/>
    </row>
    <row r="13" ht="25" customHeight="1" spans="2:10">
      <c r="B13" s="54"/>
      <c r="C13" s="55"/>
      <c r="D13" s="55"/>
      <c r="E13" s="55"/>
      <c r="F13" s="55"/>
      <c r="G13" s="55"/>
      <c r="H13" s="55"/>
      <c r="I13" s="55"/>
      <c r="J13" s="55"/>
    </row>
    <row r="14" ht="25" customHeight="1" spans="2:10">
      <c r="B14" s="54"/>
      <c r="C14" s="55"/>
      <c r="D14" s="55"/>
      <c r="E14" s="55"/>
      <c r="F14" s="55"/>
      <c r="G14" s="55"/>
      <c r="H14" s="55"/>
      <c r="I14" s="55"/>
      <c r="J14" s="55"/>
    </row>
    <row r="15" ht="25" customHeight="1" spans="2:10">
      <c r="B15" s="54"/>
      <c r="C15" s="55"/>
      <c r="D15" s="55"/>
      <c r="E15" s="55"/>
      <c r="F15" s="55"/>
      <c r="G15" s="55"/>
      <c r="H15" s="55"/>
      <c r="I15" s="55"/>
      <c r="J15" s="55"/>
    </row>
    <row r="16" ht="25" customHeight="1" spans="2:10">
      <c r="B16" s="54"/>
      <c r="C16" s="55"/>
      <c r="D16" s="55"/>
      <c r="E16" s="55"/>
      <c r="F16" s="55"/>
      <c r="G16" s="55"/>
      <c r="H16" s="55"/>
      <c r="I16" s="55"/>
      <c r="J16" s="55"/>
    </row>
    <row r="17" ht="25" customHeight="1" spans="2:10">
      <c r="B17" s="54"/>
      <c r="C17" s="55"/>
      <c r="D17" s="55"/>
      <c r="E17" s="55"/>
      <c r="F17" s="55"/>
      <c r="G17" s="55"/>
      <c r="H17" s="55"/>
      <c r="I17" s="55"/>
      <c r="J17" s="55"/>
    </row>
    <row r="18" ht="25" customHeight="1" spans="2:10">
      <c r="B18" s="54"/>
      <c r="C18" s="55"/>
      <c r="D18" s="55"/>
      <c r="E18" s="55"/>
      <c r="F18" s="55"/>
      <c r="G18" s="55"/>
      <c r="H18" s="55"/>
      <c r="I18" s="55"/>
      <c r="J18" s="55"/>
    </row>
    <row r="19" ht="14.25" spans="2:10">
      <c r="B19" s="54"/>
      <c r="C19" s="55"/>
      <c r="D19" s="55"/>
      <c r="E19" s="55"/>
      <c r="F19" s="55"/>
      <c r="G19" s="55"/>
      <c r="H19" s="55"/>
      <c r="I19" s="55"/>
      <c r="J19" s="55"/>
    </row>
    <row r="20" ht="14.25" spans="2:10">
      <c r="B20" s="54"/>
      <c r="C20" s="55"/>
      <c r="D20" s="55"/>
      <c r="E20" s="55"/>
      <c r="F20" s="55"/>
      <c r="G20" s="55"/>
      <c r="H20" s="55"/>
      <c r="I20" s="55"/>
      <c r="J20" s="55"/>
    </row>
    <row r="21" ht="14.25" spans="2:10">
      <c r="B21" s="54"/>
      <c r="C21" s="55"/>
      <c r="D21" s="55"/>
      <c r="E21" s="55"/>
      <c r="F21" s="55"/>
      <c r="G21" s="55"/>
      <c r="H21" s="55"/>
      <c r="I21" s="55"/>
      <c r="J21" s="55"/>
    </row>
    <row r="22" ht="14.25" spans="2:10">
      <c r="B22" s="54"/>
      <c r="C22" s="55"/>
      <c r="D22" s="55"/>
      <c r="E22" s="55"/>
      <c r="F22" s="55"/>
      <c r="G22" s="55"/>
      <c r="H22" s="55"/>
      <c r="I22" s="55"/>
      <c r="J22" s="55"/>
    </row>
    <row r="23" ht="14.25" spans="2:10">
      <c r="B23" s="54"/>
      <c r="C23" s="55"/>
      <c r="D23" s="55"/>
      <c r="E23" s="55"/>
      <c r="F23" s="55"/>
      <c r="G23" s="55"/>
      <c r="H23" s="55"/>
      <c r="I23" s="55"/>
      <c r="J23" s="55"/>
    </row>
    <row r="24" s="49" customFormat="1" ht="14.25" spans="2:10">
      <c r="B24" s="58"/>
      <c r="C24" s="59"/>
      <c r="D24" s="59"/>
      <c r="E24" s="59"/>
      <c r="F24" s="59"/>
      <c r="G24" s="59"/>
      <c r="H24" s="59"/>
      <c r="I24" s="59"/>
      <c r="J24" s="59"/>
    </row>
    <row r="25" s="49" customFormat="1" ht="14.25" spans="2:10">
      <c r="B25" s="58"/>
      <c r="C25" s="59"/>
      <c r="D25" s="59"/>
      <c r="E25" s="59"/>
      <c r="F25" s="59"/>
      <c r="G25" s="59"/>
      <c r="H25" s="59"/>
      <c r="I25" s="59"/>
      <c r="J25" s="59"/>
    </row>
    <row r="26" s="49" customFormat="1" ht="14.25" spans="2:10">
      <c r="B26" s="58"/>
      <c r="C26" s="59"/>
      <c r="D26" s="59"/>
      <c r="E26" s="59"/>
      <c r="F26" s="59"/>
      <c r="G26" s="59"/>
      <c r="H26" s="59"/>
      <c r="I26" s="59"/>
      <c r="J26" s="59"/>
    </row>
    <row r="27" s="49" customFormat="1" ht="14.25" spans="2:10">
      <c r="B27" s="58"/>
      <c r="C27" s="59"/>
      <c r="D27" s="59"/>
      <c r="E27" s="59"/>
      <c r="F27" s="59"/>
      <c r="G27" s="59"/>
      <c r="H27" s="59"/>
      <c r="I27" s="59"/>
      <c r="J27" s="59"/>
    </row>
    <row r="28" s="49" customFormat="1" ht="14.25" spans="2:10">
      <c r="B28" s="58"/>
      <c r="C28" s="59"/>
      <c r="D28" s="59"/>
      <c r="E28" s="59"/>
      <c r="F28" s="59"/>
      <c r="G28" s="59"/>
      <c r="H28" s="59"/>
      <c r="I28" s="59"/>
      <c r="J28" s="59"/>
    </row>
    <row r="29" s="49" customFormat="1" ht="14.25" spans="2:10">
      <c r="B29" s="58"/>
      <c r="C29" s="59"/>
      <c r="D29" s="59"/>
      <c r="E29" s="59"/>
      <c r="F29" s="59"/>
      <c r="G29" s="59"/>
      <c r="H29" s="59"/>
      <c r="I29" s="59"/>
      <c r="J29" s="59"/>
    </row>
    <row r="30" s="49" customFormat="1" ht="14.25" spans="2:10">
      <c r="B30" s="58"/>
      <c r="C30" s="59"/>
      <c r="D30" s="59"/>
      <c r="E30" s="59"/>
      <c r="F30" s="59"/>
      <c r="G30" s="59"/>
      <c r="H30" s="59"/>
      <c r="I30" s="59"/>
      <c r="J30" s="59"/>
    </row>
    <row r="31" s="49" customFormat="1" ht="14.25" spans="2:10">
      <c r="B31" s="58"/>
      <c r="C31" s="60"/>
      <c r="D31" s="60"/>
      <c r="E31" s="60"/>
      <c r="F31" s="60"/>
      <c r="G31" s="60"/>
      <c r="H31" s="60"/>
      <c r="I31" s="60"/>
      <c r="J31" s="60"/>
    </row>
  </sheetData>
  <mergeCells count="24">
    <mergeCell ref="C8:J8"/>
    <mergeCell ref="C9:J9"/>
    <mergeCell ref="C10:J10"/>
    <mergeCell ref="C11:J11"/>
    <mergeCell ref="C12:J12"/>
    <mergeCell ref="C13:J13"/>
    <mergeCell ref="C14:J14"/>
    <mergeCell ref="C15:J15"/>
    <mergeCell ref="C16:J16"/>
    <mergeCell ref="C17:J17"/>
    <mergeCell ref="C18:J18"/>
    <mergeCell ref="C19:J19"/>
    <mergeCell ref="C20:J20"/>
    <mergeCell ref="C21:J21"/>
    <mergeCell ref="C22:J22"/>
    <mergeCell ref="C23:J23"/>
    <mergeCell ref="C24:J24"/>
    <mergeCell ref="C25:J25"/>
    <mergeCell ref="C26:J26"/>
    <mergeCell ref="C27:J27"/>
    <mergeCell ref="C28:J28"/>
    <mergeCell ref="C29:J29"/>
    <mergeCell ref="C30:J30"/>
    <mergeCell ref="B3:J6"/>
  </mergeCells>
  <hyperlinks>
    <hyperlink ref="O2" location="封面展示!A1" display="返回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M327"/>
  <sheetViews>
    <sheetView showGridLines="0" workbookViewId="0">
      <selection activeCell="H15" sqref="H15"/>
    </sheetView>
  </sheetViews>
  <sheetFormatPr defaultColWidth="9" defaultRowHeight="19" customHeight="1"/>
  <cols>
    <col min="1" max="1" width="18.875" style="4" customWidth="1"/>
    <col min="2" max="2" width="6.00833333333333" style="5" customWidth="1"/>
    <col min="3" max="3" width="7.75833333333333" style="5" customWidth="1"/>
    <col min="4" max="4" width="12.5" style="5" customWidth="1"/>
    <col min="5" max="5" width="13.125" style="5" customWidth="1"/>
    <col min="6" max="6" width="13.375" style="5" customWidth="1"/>
    <col min="7" max="7" width="11.625" style="6" customWidth="1"/>
    <col min="8" max="8" width="14.625" style="5" customWidth="1"/>
    <col min="9" max="9" width="11.125" style="5" customWidth="1"/>
    <col min="10" max="11" width="11.375" style="5" customWidth="1"/>
    <col min="12" max="12" width="11.875" style="5" customWidth="1"/>
    <col min="13" max="13" width="12.5" style="5" customWidth="1"/>
    <col min="14" max="14" width="2.625" style="1" customWidth="1"/>
    <col min="15" max="16328" width="9" style="1"/>
    <col min="16329" max="16384" width="9" style="7"/>
  </cols>
  <sheetData>
    <row r="1" s="1" customFormat="1" ht="39" customHeight="1" spans="1:13">
      <c r="A1" s="24"/>
      <c r="B1" s="9" t="str">
        <f>D2&amp;"月工资明细表"</f>
        <v>1月工资明细表</v>
      </c>
      <c r="C1" s="9"/>
      <c r="D1" s="9"/>
      <c r="E1" s="9"/>
      <c r="F1" s="9"/>
      <c r="G1" s="10"/>
      <c r="H1" s="9"/>
      <c r="I1" s="9"/>
      <c r="J1" s="9"/>
      <c r="K1" s="9"/>
      <c r="L1" s="9"/>
      <c r="M1" s="9"/>
    </row>
    <row r="2" s="1" customFormat="1" ht="20" customHeight="1" spans="1:13">
      <c r="A2" s="24"/>
      <c r="B2" s="41">
        <v>2021</v>
      </c>
      <c r="C2" s="41"/>
      <c r="D2" s="42">
        <v>1</v>
      </c>
      <c r="E2" s="43"/>
      <c r="F2" s="44"/>
      <c r="G2" s="45" t="str">
        <f>"本月 "&amp;DAY(DATE(B2,D2+1,1)-1)&amp;" 天"</f>
        <v>本月 31 天</v>
      </c>
      <c r="H2" s="46"/>
      <c r="I2" s="46"/>
      <c r="J2" s="47"/>
      <c r="K2" s="48"/>
      <c r="L2" s="48"/>
      <c r="M2" s="48"/>
    </row>
    <row r="3" s="40" customFormat="1" ht="27" customHeight="1" spans="1:13">
      <c r="A3" s="37" t="s">
        <v>75</v>
      </c>
      <c r="B3" s="18" t="s">
        <v>76</v>
      </c>
      <c r="C3" s="18" t="s">
        <v>2</v>
      </c>
      <c r="D3" s="18" t="s">
        <v>77</v>
      </c>
      <c r="E3" s="18" t="s">
        <v>4</v>
      </c>
      <c r="F3" s="18" t="s">
        <v>55</v>
      </c>
      <c r="G3" s="18" t="s">
        <v>62</v>
      </c>
      <c r="H3" s="18" t="s">
        <v>63</v>
      </c>
      <c r="I3" s="18" t="s">
        <v>64</v>
      </c>
      <c r="J3" s="18" t="s">
        <v>56</v>
      </c>
      <c r="K3" s="18" t="s">
        <v>70</v>
      </c>
      <c r="L3" s="18" t="s">
        <v>71</v>
      </c>
      <c r="M3" s="18" t="s">
        <v>78</v>
      </c>
    </row>
    <row r="4" s="1" customFormat="1" customHeight="1" spans="1:13">
      <c r="A4" s="36">
        <f>SUM(J4:J10001)</f>
        <v>7275</v>
      </c>
      <c r="B4" s="20">
        <v>1</v>
      </c>
      <c r="C4" s="20" t="s">
        <v>15</v>
      </c>
      <c r="D4" s="21" t="str">
        <f>IF(C4="","-",VLOOKUP(C4,员工信息表!B:C,2,FALSE))</f>
        <v>技工</v>
      </c>
      <c r="E4" s="21">
        <f>IF(C4="","-",VLOOKUP(C4,员工信息表!B:D,3,FALSE))</f>
        <v>350</v>
      </c>
      <c r="F4" s="20">
        <v>20</v>
      </c>
      <c r="G4" s="20">
        <v>3.5</v>
      </c>
      <c r="H4" s="20">
        <v>50</v>
      </c>
      <c r="I4" s="20">
        <v>100</v>
      </c>
      <c r="J4" s="27">
        <f>IF(C4="","0",(E4*F4)+(G4*H4)+I4)</f>
        <v>7275</v>
      </c>
      <c r="K4" s="27">
        <f>IF(C4="","0",SUMIFS(借支明细表!$H:$H,借支明细表!$F:$F,$C4,借支明细表!$D:$D,$D$2))</f>
        <v>0</v>
      </c>
      <c r="L4" s="27">
        <f>IF(C4="","0",J4-K4)</f>
        <v>7275</v>
      </c>
      <c r="M4" s="28"/>
    </row>
    <row r="5" s="1" customFormat="1" customHeight="1" spans="1:13">
      <c r="A5" s="37" t="s">
        <v>79</v>
      </c>
      <c r="B5" s="20">
        <v>2</v>
      </c>
      <c r="C5" s="20"/>
      <c r="D5" s="21" t="str">
        <f>IF(C5="","-",VLOOKUP(C5,员工信息表!B:C,2,FALSE))</f>
        <v>-</v>
      </c>
      <c r="E5" s="21" t="str">
        <f>IF(C5="","-",VLOOKUP(C5,员工信息表!B:D,3,FALSE))</f>
        <v>-</v>
      </c>
      <c r="F5" s="20"/>
      <c r="G5" s="20"/>
      <c r="H5" s="20"/>
      <c r="I5" s="20"/>
      <c r="J5" s="27" t="str">
        <f t="shared" ref="J5:J68" si="0">IF(C5="","0",(E5*F5)+(G5*H5)+I5)</f>
        <v>0</v>
      </c>
      <c r="K5" s="27" t="str">
        <f>IF(C5="","0",SUMIFS(借支明细表!$H:$H,借支明细表!$F:$F,$C5,借支明细表!$D:$D,$D$2))</f>
        <v>0</v>
      </c>
      <c r="L5" s="27" t="str">
        <f t="shared" ref="L5:L68" si="1">IF(C5="","0",J5-K5)</f>
        <v>0</v>
      </c>
      <c r="M5" s="28"/>
    </row>
    <row r="6" s="1" customFormat="1" customHeight="1" spans="1:13">
      <c r="A6" s="38">
        <f>SUM(K4:K10001)</f>
        <v>0</v>
      </c>
      <c r="B6" s="20">
        <v>3</v>
      </c>
      <c r="C6" s="20"/>
      <c r="D6" s="21" t="str">
        <f>IF(C6="","-",VLOOKUP(C6,员工信息表!B:C,2,FALSE))</f>
        <v>-</v>
      </c>
      <c r="E6" s="21" t="str">
        <f>IF(C6="","-",VLOOKUP(C6,员工信息表!B:D,3,FALSE))</f>
        <v>-</v>
      </c>
      <c r="F6" s="20"/>
      <c r="G6" s="20"/>
      <c r="H6" s="20"/>
      <c r="I6" s="20"/>
      <c r="J6" s="27" t="str">
        <f t="shared" si="0"/>
        <v>0</v>
      </c>
      <c r="K6" s="27" t="str">
        <f>IF(C6="","0",SUMIFS(借支明细表!$H:$H,借支明细表!$F:$F,$C6,借支明细表!$D:$D,$D$2))</f>
        <v>0</v>
      </c>
      <c r="L6" s="27" t="str">
        <f t="shared" si="1"/>
        <v>0</v>
      </c>
      <c r="M6" s="28"/>
    </row>
    <row r="7" s="1" customFormat="1" customHeight="1" spans="1:13">
      <c r="A7" s="37" t="s">
        <v>80</v>
      </c>
      <c r="B7" s="20">
        <v>4</v>
      </c>
      <c r="C7" s="20"/>
      <c r="D7" s="21" t="str">
        <f>IF(C7="","-",VLOOKUP(C7,员工信息表!B:C,2,FALSE))</f>
        <v>-</v>
      </c>
      <c r="E7" s="21" t="str">
        <f>IF(C7="","-",VLOOKUP(C7,员工信息表!B:D,3,FALSE))</f>
        <v>-</v>
      </c>
      <c r="F7" s="20"/>
      <c r="G7" s="20"/>
      <c r="H7" s="20"/>
      <c r="I7" s="20"/>
      <c r="J7" s="27" t="str">
        <f t="shared" si="0"/>
        <v>0</v>
      </c>
      <c r="K7" s="27" t="str">
        <f>IF(C7="","0",SUMIFS(借支明细表!$H:$H,借支明细表!$F:$F,$C7,借支明细表!$D:$D,$D$2))</f>
        <v>0</v>
      </c>
      <c r="L7" s="27" t="str">
        <f t="shared" si="1"/>
        <v>0</v>
      </c>
      <c r="M7" s="28"/>
    </row>
    <row r="8" s="1" customFormat="1" customHeight="1" spans="1:13">
      <c r="A8" s="39">
        <f>SUM(L4:L10001)</f>
        <v>7275</v>
      </c>
      <c r="B8" s="20">
        <v>5</v>
      </c>
      <c r="C8" s="20"/>
      <c r="D8" s="21" t="str">
        <f>IF(C8="","-",VLOOKUP(C8,员工信息表!B:C,2,FALSE))</f>
        <v>-</v>
      </c>
      <c r="E8" s="21" t="str">
        <f>IF(C8="","-",VLOOKUP(C8,员工信息表!B:D,3,FALSE))</f>
        <v>-</v>
      </c>
      <c r="F8" s="20"/>
      <c r="G8" s="20"/>
      <c r="H8" s="20"/>
      <c r="I8" s="20"/>
      <c r="J8" s="27" t="str">
        <f t="shared" si="0"/>
        <v>0</v>
      </c>
      <c r="K8" s="27" t="str">
        <f>IF(C8="","0",SUMIFS(借支明细表!$H:$H,借支明细表!$F:$F,$C8,借支明细表!$D:$D,$D$2))</f>
        <v>0</v>
      </c>
      <c r="L8" s="27" t="str">
        <f t="shared" si="1"/>
        <v>0</v>
      </c>
      <c r="M8" s="28"/>
    </row>
    <row r="9" s="1" customFormat="1" customHeight="1" spans="1:13">
      <c r="A9" s="24"/>
      <c r="B9" s="20">
        <v>6</v>
      </c>
      <c r="C9" s="20"/>
      <c r="D9" s="21" t="str">
        <f>IF(C9="","-",VLOOKUP(C9,员工信息表!B:C,2,FALSE))</f>
        <v>-</v>
      </c>
      <c r="E9" s="21" t="str">
        <f>IF(C9="","-",VLOOKUP(C9,员工信息表!B:D,3,FALSE))</f>
        <v>-</v>
      </c>
      <c r="F9" s="20"/>
      <c r="G9" s="20"/>
      <c r="H9" s="20"/>
      <c r="I9" s="20"/>
      <c r="J9" s="27" t="str">
        <f t="shared" si="0"/>
        <v>0</v>
      </c>
      <c r="K9" s="27" t="str">
        <f>IF(C9="","0",SUMIFS(借支明细表!$H:$H,借支明细表!$F:$F,$C9,借支明细表!$D:$D,$D$2))</f>
        <v>0</v>
      </c>
      <c r="L9" s="27" t="str">
        <f t="shared" si="1"/>
        <v>0</v>
      </c>
      <c r="M9" s="28"/>
    </row>
    <row r="10" s="1" customFormat="1" customHeight="1" spans="1:13">
      <c r="A10" s="24"/>
      <c r="B10" s="20">
        <v>7</v>
      </c>
      <c r="C10" s="20"/>
      <c r="D10" s="21" t="str">
        <f>IF(C10="","-",VLOOKUP(C10,员工信息表!B:C,2,FALSE))</f>
        <v>-</v>
      </c>
      <c r="E10" s="21" t="str">
        <f>IF(C10="","-",VLOOKUP(C10,员工信息表!B:D,3,FALSE))</f>
        <v>-</v>
      </c>
      <c r="F10" s="20"/>
      <c r="G10" s="20"/>
      <c r="H10" s="20"/>
      <c r="I10" s="20"/>
      <c r="J10" s="27" t="str">
        <f t="shared" si="0"/>
        <v>0</v>
      </c>
      <c r="K10" s="27" t="str">
        <f>IF(C10="","0",SUMIFS(借支明细表!$H:$H,借支明细表!$F:$F,$C10,借支明细表!$D:$D,$D$2))</f>
        <v>0</v>
      </c>
      <c r="L10" s="27" t="str">
        <f t="shared" si="1"/>
        <v>0</v>
      </c>
      <c r="M10" s="28"/>
    </row>
    <row r="11" s="1" customFormat="1" customHeight="1" spans="1:13">
      <c r="A11" s="24"/>
      <c r="B11" s="20">
        <v>8</v>
      </c>
      <c r="C11" s="20"/>
      <c r="D11" s="21" t="str">
        <f>IF(C11="","-",VLOOKUP(C11,员工信息表!B:C,2,FALSE))</f>
        <v>-</v>
      </c>
      <c r="E11" s="21" t="str">
        <f>IF(C11="","-",VLOOKUP(C11,员工信息表!B:D,3,FALSE))</f>
        <v>-</v>
      </c>
      <c r="F11" s="20"/>
      <c r="G11" s="20"/>
      <c r="H11" s="20"/>
      <c r="I11" s="20"/>
      <c r="J11" s="27" t="str">
        <f t="shared" si="0"/>
        <v>0</v>
      </c>
      <c r="K11" s="27" t="str">
        <f>IF(C11="","0",SUMIFS(借支明细表!$H:$H,借支明细表!$F:$F,$C11,借支明细表!$D:$D,$D$2))</f>
        <v>0</v>
      </c>
      <c r="L11" s="27" t="str">
        <f t="shared" si="1"/>
        <v>0</v>
      </c>
      <c r="M11" s="28"/>
    </row>
    <row r="12" s="1" customFormat="1" customHeight="1" spans="1:13">
      <c r="A12" s="24"/>
      <c r="B12" s="20">
        <v>9</v>
      </c>
      <c r="C12" s="20"/>
      <c r="D12" s="21" t="str">
        <f>IF(C12="","-",VLOOKUP(C12,员工信息表!B:C,2,FALSE))</f>
        <v>-</v>
      </c>
      <c r="E12" s="21" t="str">
        <f>IF(C12="","-",VLOOKUP(C12,员工信息表!B:D,3,FALSE))</f>
        <v>-</v>
      </c>
      <c r="F12" s="20"/>
      <c r="G12" s="20"/>
      <c r="H12" s="20"/>
      <c r="I12" s="20"/>
      <c r="J12" s="27" t="str">
        <f t="shared" si="0"/>
        <v>0</v>
      </c>
      <c r="K12" s="27" t="str">
        <f>IF(C12="","0",SUMIFS(借支明细表!$H:$H,借支明细表!$F:$F,$C12,借支明细表!$D:$D,$D$2))</f>
        <v>0</v>
      </c>
      <c r="L12" s="27" t="str">
        <f t="shared" si="1"/>
        <v>0</v>
      </c>
      <c r="M12" s="28"/>
    </row>
    <row r="13" s="1" customFormat="1" customHeight="1" spans="1:13">
      <c r="A13" s="24"/>
      <c r="B13" s="20">
        <v>10</v>
      </c>
      <c r="C13" s="20"/>
      <c r="D13" s="21" t="str">
        <f>IF(C13="","-",VLOOKUP(C13,员工信息表!B:C,2,FALSE))</f>
        <v>-</v>
      </c>
      <c r="E13" s="21" t="str">
        <f>IF(C13="","-",VLOOKUP(C13,员工信息表!B:D,3,FALSE))</f>
        <v>-</v>
      </c>
      <c r="F13" s="20"/>
      <c r="G13" s="20"/>
      <c r="H13" s="20"/>
      <c r="I13" s="20"/>
      <c r="J13" s="27" t="str">
        <f t="shared" si="0"/>
        <v>0</v>
      </c>
      <c r="K13" s="27" t="str">
        <f>IF(C13="","0",SUMIFS(借支明细表!$H:$H,借支明细表!$F:$F,$C13,借支明细表!$D:$D,$D$2))</f>
        <v>0</v>
      </c>
      <c r="L13" s="27" t="str">
        <f t="shared" si="1"/>
        <v>0</v>
      </c>
      <c r="M13" s="28"/>
    </row>
    <row r="14" s="1" customFormat="1" customHeight="1" spans="1:13">
      <c r="A14" s="24"/>
      <c r="B14" s="20">
        <v>11</v>
      </c>
      <c r="C14" s="20"/>
      <c r="D14" s="21" t="str">
        <f>IF(C14="","-",VLOOKUP(C14,员工信息表!B:C,2,FALSE))</f>
        <v>-</v>
      </c>
      <c r="E14" s="21" t="str">
        <f>IF(C14="","-",VLOOKUP(C14,员工信息表!B:D,3,FALSE))</f>
        <v>-</v>
      </c>
      <c r="F14" s="20"/>
      <c r="G14" s="20"/>
      <c r="H14" s="20"/>
      <c r="I14" s="20"/>
      <c r="J14" s="27" t="str">
        <f t="shared" si="0"/>
        <v>0</v>
      </c>
      <c r="K14" s="27" t="str">
        <f>IF(C14="","0",SUMIFS(借支明细表!$H:$H,借支明细表!$F:$F,$C14,借支明细表!$D:$D,$D$2))</f>
        <v>0</v>
      </c>
      <c r="L14" s="27" t="str">
        <f t="shared" si="1"/>
        <v>0</v>
      </c>
      <c r="M14" s="28"/>
    </row>
    <row r="15" s="1" customFormat="1" customHeight="1" spans="1:13">
      <c r="A15" s="24"/>
      <c r="B15" s="20">
        <v>12</v>
      </c>
      <c r="C15" s="20"/>
      <c r="D15" s="21" t="str">
        <f>IF(C15="","-",VLOOKUP(C15,员工信息表!B:C,2,FALSE))</f>
        <v>-</v>
      </c>
      <c r="E15" s="21" t="str">
        <f>IF(C15="","-",VLOOKUP(C15,员工信息表!B:D,3,FALSE))</f>
        <v>-</v>
      </c>
      <c r="F15" s="20"/>
      <c r="G15" s="20"/>
      <c r="H15" s="20"/>
      <c r="I15" s="20"/>
      <c r="J15" s="27" t="str">
        <f t="shared" si="0"/>
        <v>0</v>
      </c>
      <c r="K15" s="27" t="str">
        <f>IF(C15="","0",SUMIFS(借支明细表!$H:$H,借支明细表!$F:$F,$C15,借支明细表!$D:$D,$D$2))</f>
        <v>0</v>
      </c>
      <c r="L15" s="27" t="str">
        <f t="shared" si="1"/>
        <v>0</v>
      </c>
      <c r="M15" s="28"/>
    </row>
    <row r="16" s="1" customFormat="1" customHeight="1" spans="1:13">
      <c r="A16" s="24"/>
      <c r="B16" s="20">
        <v>13</v>
      </c>
      <c r="C16" s="20"/>
      <c r="D16" s="21" t="str">
        <f>IF(C16="","-",VLOOKUP(C16,员工信息表!B:C,2,FALSE))</f>
        <v>-</v>
      </c>
      <c r="E16" s="21" t="str">
        <f>IF(C16="","-",VLOOKUP(C16,员工信息表!B:D,3,FALSE))</f>
        <v>-</v>
      </c>
      <c r="F16" s="20"/>
      <c r="G16" s="20"/>
      <c r="H16" s="20"/>
      <c r="I16" s="20"/>
      <c r="J16" s="27" t="str">
        <f t="shared" si="0"/>
        <v>0</v>
      </c>
      <c r="K16" s="27" t="str">
        <f>IF(C16="","0",SUMIFS(借支明细表!$H:$H,借支明细表!$F:$F,$C16,借支明细表!$D:$D,$D$2))</f>
        <v>0</v>
      </c>
      <c r="L16" s="27" t="str">
        <f t="shared" si="1"/>
        <v>0</v>
      </c>
      <c r="M16" s="28"/>
    </row>
    <row r="17" s="1" customFormat="1" customHeight="1" spans="1:13">
      <c r="A17" s="24"/>
      <c r="B17" s="20">
        <v>14</v>
      </c>
      <c r="C17" s="20"/>
      <c r="D17" s="21" t="str">
        <f>IF(C17="","-",VLOOKUP(C17,员工信息表!B:C,2,FALSE))</f>
        <v>-</v>
      </c>
      <c r="E17" s="21" t="str">
        <f>IF(C17="","-",VLOOKUP(C17,员工信息表!B:D,3,FALSE))</f>
        <v>-</v>
      </c>
      <c r="F17" s="20"/>
      <c r="G17" s="20"/>
      <c r="H17" s="20"/>
      <c r="I17" s="20"/>
      <c r="J17" s="27" t="str">
        <f t="shared" si="0"/>
        <v>0</v>
      </c>
      <c r="K17" s="27" t="str">
        <f>IF(C17="","0",SUMIFS(借支明细表!$H:$H,借支明细表!$F:$F,$C17,借支明细表!$D:$D,$D$2))</f>
        <v>0</v>
      </c>
      <c r="L17" s="27" t="str">
        <f t="shared" si="1"/>
        <v>0</v>
      </c>
      <c r="M17" s="28"/>
    </row>
    <row r="18" s="1" customFormat="1" customHeight="1" spans="1:13">
      <c r="A18" s="24"/>
      <c r="B18" s="20">
        <v>15</v>
      </c>
      <c r="C18" s="20"/>
      <c r="D18" s="21" t="str">
        <f>IF(C18="","-",VLOOKUP(C18,员工信息表!B:C,2,FALSE))</f>
        <v>-</v>
      </c>
      <c r="E18" s="21" t="str">
        <f>IF(C18="","-",VLOOKUP(C18,员工信息表!B:D,3,FALSE))</f>
        <v>-</v>
      </c>
      <c r="F18" s="20"/>
      <c r="G18" s="20"/>
      <c r="H18" s="20"/>
      <c r="I18" s="20"/>
      <c r="J18" s="27" t="str">
        <f t="shared" si="0"/>
        <v>0</v>
      </c>
      <c r="K18" s="27" t="str">
        <f>IF(C18="","0",SUMIFS(借支明细表!$H:$H,借支明细表!$F:$F,$C18,借支明细表!$D:$D,$D$2))</f>
        <v>0</v>
      </c>
      <c r="L18" s="27" t="str">
        <f t="shared" si="1"/>
        <v>0</v>
      </c>
      <c r="M18" s="28"/>
    </row>
    <row r="19" s="1" customFormat="1" customHeight="1" spans="1:13">
      <c r="A19" s="24"/>
      <c r="B19" s="20">
        <v>16</v>
      </c>
      <c r="C19" s="20"/>
      <c r="D19" s="21" t="str">
        <f>IF(C19="","-",VLOOKUP(C19,员工信息表!B:C,2,FALSE))</f>
        <v>-</v>
      </c>
      <c r="E19" s="21" t="str">
        <f>IF(C19="","-",VLOOKUP(C19,员工信息表!B:D,3,FALSE))</f>
        <v>-</v>
      </c>
      <c r="F19" s="20"/>
      <c r="G19" s="20"/>
      <c r="H19" s="20"/>
      <c r="I19" s="20"/>
      <c r="J19" s="27" t="str">
        <f t="shared" si="0"/>
        <v>0</v>
      </c>
      <c r="K19" s="27" t="str">
        <f>IF(C19="","0",SUMIFS(借支明细表!$H:$H,借支明细表!$F:$F,$C19,借支明细表!$D:$D,$D$2))</f>
        <v>0</v>
      </c>
      <c r="L19" s="27" t="str">
        <f t="shared" si="1"/>
        <v>0</v>
      </c>
      <c r="M19" s="28"/>
    </row>
    <row r="20" s="1" customFormat="1" customHeight="1" spans="1:13">
      <c r="A20" s="24"/>
      <c r="B20" s="20">
        <v>17</v>
      </c>
      <c r="C20" s="20"/>
      <c r="D20" s="21" t="str">
        <f>IF(C20="","-",VLOOKUP(C20,员工信息表!B:C,2,FALSE))</f>
        <v>-</v>
      </c>
      <c r="E20" s="21" t="str">
        <f>IF(C20="","-",VLOOKUP(C20,员工信息表!B:D,3,FALSE))</f>
        <v>-</v>
      </c>
      <c r="F20" s="20"/>
      <c r="G20" s="20"/>
      <c r="H20" s="20"/>
      <c r="I20" s="20"/>
      <c r="J20" s="27" t="str">
        <f t="shared" si="0"/>
        <v>0</v>
      </c>
      <c r="K20" s="27" t="str">
        <f>IF(C20="","0",SUMIFS(借支明细表!$H:$H,借支明细表!$F:$F,$C20,借支明细表!$D:$D,$D$2))</f>
        <v>0</v>
      </c>
      <c r="L20" s="27" t="str">
        <f t="shared" si="1"/>
        <v>0</v>
      </c>
      <c r="M20" s="28"/>
    </row>
    <row r="21" s="1" customFormat="1" customHeight="1" spans="1:13">
      <c r="A21" s="24"/>
      <c r="B21" s="20">
        <v>18</v>
      </c>
      <c r="C21" s="20"/>
      <c r="D21" s="21" t="str">
        <f>IF(C21="","-",VLOOKUP(C21,员工信息表!B:C,2,FALSE))</f>
        <v>-</v>
      </c>
      <c r="E21" s="21" t="str">
        <f>IF(C21="","-",VLOOKUP(C21,员工信息表!B:D,3,FALSE))</f>
        <v>-</v>
      </c>
      <c r="F21" s="20"/>
      <c r="G21" s="20"/>
      <c r="H21" s="20"/>
      <c r="I21" s="20"/>
      <c r="J21" s="27" t="str">
        <f t="shared" si="0"/>
        <v>0</v>
      </c>
      <c r="K21" s="27" t="str">
        <f>IF(C21="","0",SUMIFS(借支明细表!$H:$H,借支明细表!$F:$F,$C21,借支明细表!$D:$D,$D$2))</f>
        <v>0</v>
      </c>
      <c r="L21" s="27" t="str">
        <f t="shared" si="1"/>
        <v>0</v>
      </c>
      <c r="M21" s="28"/>
    </row>
    <row r="22" s="1" customFormat="1" customHeight="1" spans="1:13">
      <c r="A22" s="24"/>
      <c r="B22" s="20">
        <v>19</v>
      </c>
      <c r="C22" s="20"/>
      <c r="D22" s="21" t="str">
        <f>IF(C22="","-",VLOOKUP(C22,员工信息表!B:C,2,FALSE))</f>
        <v>-</v>
      </c>
      <c r="E22" s="21" t="str">
        <f>IF(C22="","-",VLOOKUP(C22,员工信息表!B:D,3,FALSE))</f>
        <v>-</v>
      </c>
      <c r="F22" s="20"/>
      <c r="G22" s="20"/>
      <c r="H22" s="20"/>
      <c r="I22" s="20"/>
      <c r="J22" s="27" t="str">
        <f t="shared" si="0"/>
        <v>0</v>
      </c>
      <c r="K22" s="27" t="str">
        <f>IF(C22="","0",SUMIFS(借支明细表!$H:$H,借支明细表!$F:$F,$C22,借支明细表!$D:$D,$D$2))</f>
        <v>0</v>
      </c>
      <c r="L22" s="27" t="str">
        <f t="shared" si="1"/>
        <v>0</v>
      </c>
      <c r="M22" s="28"/>
    </row>
    <row r="23" s="1" customFormat="1" customHeight="1" spans="1:13">
      <c r="A23" s="24"/>
      <c r="B23" s="20">
        <v>20</v>
      </c>
      <c r="C23" s="20"/>
      <c r="D23" s="21" t="str">
        <f>IF(C23="","-",VLOOKUP(C23,员工信息表!B:C,2,FALSE))</f>
        <v>-</v>
      </c>
      <c r="E23" s="21" t="str">
        <f>IF(C23="","-",VLOOKUP(C23,员工信息表!B:D,3,FALSE))</f>
        <v>-</v>
      </c>
      <c r="F23" s="20"/>
      <c r="G23" s="20"/>
      <c r="H23" s="20"/>
      <c r="I23" s="20"/>
      <c r="J23" s="27" t="str">
        <f t="shared" si="0"/>
        <v>0</v>
      </c>
      <c r="K23" s="27" t="str">
        <f>IF(C23="","0",SUMIFS(借支明细表!$H:$H,借支明细表!$F:$F,$C23,借支明细表!$D:$D,$D$2))</f>
        <v>0</v>
      </c>
      <c r="L23" s="27" t="str">
        <f t="shared" si="1"/>
        <v>0</v>
      </c>
      <c r="M23" s="28"/>
    </row>
    <row r="24" s="1" customFormat="1" customHeight="1" spans="1:13">
      <c r="A24" s="24"/>
      <c r="B24" s="20">
        <v>21</v>
      </c>
      <c r="C24" s="20"/>
      <c r="D24" s="21" t="str">
        <f>IF(C24="","-",VLOOKUP(C24,员工信息表!B:C,2,FALSE))</f>
        <v>-</v>
      </c>
      <c r="E24" s="21" t="str">
        <f>IF(C24="","-",VLOOKUP(C24,员工信息表!B:D,3,FALSE))</f>
        <v>-</v>
      </c>
      <c r="F24" s="20"/>
      <c r="G24" s="20"/>
      <c r="H24" s="20"/>
      <c r="I24" s="20"/>
      <c r="J24" s="27" t="str">
        <f t="shared" si="0"/>
        <v>0</v>
      </c>
      <c r="K24" s="27" t="str">
        <f>IF(C24="","0",SUMIFS(借支明细表!$H:$H,借支明细表!$F:$F,$C24,借支明细表!$D:$D,$D$2))</f>
        <v>0</v>
      </c>
      <c r="L24" s="27" t="str">
        <f t="shared" si="1"/>
        <v>0</v>
      </c>
      <c r="M24" s="28"/>
    </row>
    <row r="25" s="1" customFormat="1" customHeight="1" spans="1:13">
      <c r="A25" s="24"/>
      <c r="B25" s="20">
        <v>22</v>
      </c>
      <c r="C25" s="20"/>
      <c r="D25" s="21" t="str">
        <f>IF(C25="","-",VLOOKUP(C25,员工信息表!B:C,2,FALSE))</f>
        <v>-</v>
      </c>
      <c r="E25" s="21" t="str">
        <f>IF(C25="","-",VLOOKUP(C25,员工信息表!B:D,3,FALSE))</f>
        <v>-</v>
      </c>
      <c r="F25" s="20"/>
      <c r="G25" s="20"/>
      <c r="H25" s="20"/>
      <c r="I25" s="20"/>
      <c r="J25" s="27" t="str">
        <f t="shared" si="0"/>
        <v>0</v>
      </c>
      <c r="K25" s="27" t="str">
        <f>IF(C25="","0",SUMIFS(借支明细表!$H:$H,借支明细表!$F:$F,$C25,借支明细表!$D:$D,$D$2))</f>
        <v>0</v>
      </c>
      <c r="L25" s="27" t="str">
        <f t="shared" si="1"/>
        <v>0</v>
      </c>
      <c r="M25" s="28"/>
    </row>
    <row r="26" s="1" customFormat="1" customHeight="1" spans="1:13">
      <c r="A26" s="24"/>
      <c r="B26" s="20">
        <v>23</v>
      </c>
      <c r="C26" s="20"/>
      <c r="D26" s="21" t="str">
        <f>IF(C26="","-",VLOOKUP(C26,员工信息表!B:C,2,FALSE))</f>
        <v>-</v>
      </c>
      <c r="E26" s="21" t="str">
        <f>IF(C26="","-",VLOOKUP(C26,员工信息表!B:D,3,FALSE))</f>
        <v>-</v>
      </c>
      <c r="F26" s="20"/>
      <c r="G26" s="20"/>
      <c r="H26" s="20"/>
      <c r="I26" s="20"/>
      <c r="J26" s="27" t="str">
        <f t="shared" si="0"/>
        <v>0</v>
      </c>
      <c r="K26" s="27" t="str">
        <f>IF(C26="","0",SUMIFS(借支明细表!$H:$H,借支明细表!$F:$F,$C26,借支明细表!$D:$D,$D$2))</f>
        <v>0</v>
      </c>
      <c r="L26" s="27" t="str">
        <f t="shared" si="1"/>
        <v>0</v>
      </c>
      <c r="M26" s="28"/>
    </row>
    <row r="27" s="1" customFormat="1" customHeight="1" spans="1:13">
      <c r="A27" s="24"/>
      <c r="B27" s="20">
        <v>24</v>
      </c>
      <c r="C27" s="20"/>
      <c r="D27" s="21" t="str">
        <f>IF(C27="","-",VLOOKUP(C27,员工信息表!B:C,2,FALSE))</f>
        <v>-</v>
      </c>
      <c r="E27" s="21" t="str">
        <f>IF(C27="","-",VLOOKUP(C27,员工信息表!B:D,3,FALSE))</f>
        <v>-</v>
      </c>
      <c r="F27" s="20"/>
      <c r="G27" s="20"/>
      <c r="H27" s="20"/>
      <c r="I27" s="20"/>
      <c r="J27" s="27" t="str">
        <f t="shared" si="0"/>
        <v>0</v>
      </c>
      <c r="K27" s="27" t="str">
        <f>IF(C27="","0",SUMIFS(借支明细表!$H:$H,借支明细表!$F:$F,$C27,借支明细表!$D:$D,$D$2))</f>
        <v>0</v>
      </c>
      <c r="L27" s="27" t="str">
        <f t="shared" si="1"/>
        <v>0</v>
      </c>
      <c r="M27" s="28"/>
    </row>
    <row r="28" s="1" customFormat="1" customHeight="1" spans="1:13">
      <c r="A28" s="24"/>
      <c r="B28" s="20">
        <v>25</v>
      </c>
      <c r="C28" s="20"/>
      <c r="D28" s="21" t="str">
        <f>IF(C28="","-",VLOOKUP(C28,员工信息表!B:C,2,FALSE))</f>
        <v>-</v>
      </c>
      <c r="E28" s="21" t="str">
        <f>IF(C28="","-",VLOOKUP(C28,员工信息表!B:D,3,FALSE))</f>
        <v>-</v>
      </c>
      <c r="F28" s="20"/>
      <c r="G28" s="20"/>
      <c r="H28" s="20"/>
      <c r="I28" s="20"/>
      <c r="J28" s="27" t="str">
        <f t="shared" si="0"/>
        <v>0</v>
      </c>
      <c r="K28" s="27" t="str">
        <f>IF(C28="","0",SUMIFS(借支明细表!$H:$H,借支明细表!$F:$F,$C28,借支明细表!$D:$D,$D$2))</f>
        <v>0</v>
      </c>
      <c r="L28" s="27" t="str">
        <f t="shared" si="1"/>
        <v>0</v>
      </c>
      <c r="M28" s="28"/>
    </row>
    <row r="29" s="1" customFormat="1" customHeight="1" spans="1:13">
      <c r="A29" s="24"/>
      <c r="B29" s="20">
        <v>26</v>
      </c>
      <c r="C29" s="20"/>
      <c r="D29" s="21" t="str">
        <f>IF(C29="","-",VLOOKUP(C29,员工信息表!B:C,2,FALSE))</f>
        <v>-</v>
      </c>
      <c r="E29" s="21" t="str">
        <f>IF(C29="","-",VLOOKUP(C29,员工信息表!B:D,3,FALSE))</f>
        <v>-</v>
      </c>
      <c r="F29" s="20"/>
      <c r="G29" s="20"/>
      <c r="H29" s="20"/>
      <c r="I29" s="20"/>
      <c r="J29" s="27" t="str">
        <f t="shared" si="0"/>
        <v>0</v>
      </c>
      <c r="K29" s="27" t="str">
        <f>IF(C29="","0",SUMIFS(借支明细表!$H:$H,借支明细表!$F:$F,$C29,借支明细表!$D:$D,$D$2))</f>
        <v>0</v>
      </c>
      <c r="L29" s="27" t="str">
        <f t="shared" si="1"/>
        <v>0</v>
      </c>
      <c r="M29" s="28"/>
    </row>
    <row r="30" s="1" customFormat="1" customHeight="1" spans="1:13">
      <c r="A30" s="24"/>
      <c r="B30" s="20">
        <v>27</v>
      </c>
      <c r="C30" s="20"/>
      <c r="D30" s="21" t="str">
        <f>IF(C30="","-",VLOOKUP(C30,员工信息表!B:C,2,FALSE))</f>
        <v>-</v>
      </c>
      <c r="E30" s="21" t="str">
        <f>IF(C30="","-",VLOOKUP(C30,员工信息表!B:D,3,FALSE))</f>
        <v>-</v>
      </c>
      <c r="F30" s="20"/>
      <c r="G30" s="20"/>
      <c r="H30" s="20"/>
      <c r="I30" s="20"/>
      <c r="J30" s="27" t="str">
        <f t="shared" si="0"/>
        <v>0</v>
      </c>
      <c r="K30" s="27" t="str">
        <f>IF(C30="","0",SUMIFS(借支明细表!$H:$H,借支明细表!$F:$F,$C30,借支明细表!$D:$D,$D$2))</f>
        <v>0</v>
      </c>
      <c r="L30" s="27" t="str">
        <f t="shared" si="1"/>
        <v>0</v>
      </c>
      <c r="M30" s="28"/>
    </row>
    <row r="31" s="1" customFormat="1" customHeight="1" spans="1:13">
      <c r="A31" s="24"/>
      <c r="B31" s="20"/>
      <c r="C31" s="20"/>
      <c r="D31" s="21" t="str">
        <f>IF(C31="","-",VLOOKUP(C31,员工信息表!B:C,2,FALSE))</f>
        <v>-</v>
      </c>
      <c r="E31" s="21" t="str">
        <f>IF(C31="","-",VLOOKUP(C31,员工信息表!B:D,3,FALSE))</f>
        <v>-</v>
      </c>
      <c r="F31" s="20"/>
      <c r="G31" s="20"/>
      <c r="H31" s="20"/>
      <c r="I31" s="20"/>
      <c r="J31" s="27" t="str">
        <f t="shared" si="0"/>
        <v>0</v>
      </c>
      <c r="K31" s="27" t="str">
        <f>IF(C31="","0",SUMIFS(借支明细表!$H:$H,借支明细表!$F:$F,$C31,借支明细表!$D:$D,$D$2))</f>
        <v>0</v>
      </c>
      <c r="L31" s="27" t="str">
        <f t="shared" si="1"/>
        <v>0</v>
      </c>
      <c r="M31" s="28"/>
    </row>
    <row r="32" s="1" customFormat="1" customHeight="1" spans="1:13">
      <c r="A32" s="24"/>
      <c r="B32" s="20"/>
      <c r="C32" s="20"/>
      <c r="D32" s="21" t="str">
        <f>IF(C32="","-",VLOOKUP(C32,员工信息表!B:C,2,FALSE))</f>
        <v>-</v>
      </c>
      <c r="E32" s="21" t="str">
        <f>IF(C32="","-",VLOOKUP(C32,员工信息表!B:D,3,FALSE))</f>
        <v>-</v>
      </c>
      <c r="F32" s="20"/>
      <c r="G32" s="20"/>
      <c r="H32" s="20"/>
      <c r="I32" s="20"/>
      <c r="J32" s="27" t="str">
        <f t="shared" si="0"/>
        <v>0</v>
      </c>
      <c r="K32" s="27" t="str">
        <f>IF(C32="","0",SUMIFS(借支明细表!$H:$H,借支明细表!$F:$F,$C32,借支明细表!$D:$D,$D$2))</f>
        <v>0</v>
      </c>
      <c r="L32" s="27" t="str">
        <f t="shared" si="1"/>
        <v>0</v>
      </c>
      <c r="M32" s="28"/>
    </row>
    <row r="33" s="1" customFormat="1" customHeight="1" spans="1:13">
      <c r="A33" s="24"/>
      <c r="B33" s="20"/>
      <c r="C33" s="20"/>
      <c r="D33" s="21" t="str">
        <f>IF(C33="","-",VLOOKUP(C33,员工信息表!B:C,2,FALSE))</f>
        <v>-</v>
      </c>
      <c r="E33" s="21" t="str">
        <f>IF(C33="","-",VLOOKUP(C33,员工信息表!B:D,3,FALSE))</f>
        <v>-</v>
      </c>
      <c r="F33" s="20"/>
      <c r="G33" s="20"/>
      <c r="H33" s="20"/>
      <c r="I33" s="20"/>
      <c r="J33" s="27" t="str">
        <f t="shared" si="0"/>
        <v>0</v>
      </c>
      <c r="K33" s="27" t="str">
        <f>IF(C33="","0",SUMIFS(借支明细表!$H:$H,借支明细表!$F:$F,$C33,借支明细表!$D:$D,$D$2))</f>
        <v>0</v>
      </c>
      <c r="L33" s="27" t="str">
        <f t="shared" si="1"/>
        <v>0</v>
      </c>
      <c r="M33" s="28"/>
    </row>
    <row r="34" s="1" customFormat="1" customHeight="1" spans="1:13">
      <c r="A34" s="24"/>
      <c r="B34" s="20"/>
      <c r="C34" s="20"/>
      <c r="D34" s="21" t="str">
        <f>IF(C34="","-",VLOOKUP(C34,员工信息表!B:C,2,FALSE))</f>
        <v>-</v>
      </c>
      <c r="E34" s="21" t="str">
        <f>IF(C34="","-",VLOOKUP(C34,员工信息表!B:D,3,FALSE))</f>
        <v>-</v>
      </c>
      <c r="F34" s="20"/>
      <c r="G34" s="20"/>
      <c r="H34" s="20"/>
      <c r="I34" s="20"/>
      <c r="J34" s="27" t="str">
        <f t="shared" si="0"/>
        <v>0</v>
      </c>
      <c r="K34" s="27" t="str">
        <f>IF(C34="","0",SUMIFS(借支明细表!$H:$H,借支明细表!$F:$F,$C34,借支明细表!$D:$D,$D$2))</f>
        <v>0</v>
      </c>
      <c r="L34" s="27" t="str">
        <f t="shared" si="1"/>
        <v>0</v>
      </c>
      <c r="M34" s="28"/>
    </row>
    <row r="35" s="1" customFormat="1" customHeight="1" spans="1:13">
      <c r="A35" s="24"/>
      <c r="B35" s="20"/>
      <c r="C35" s="20"/>
      <c r="D35" s="21" t="str">
        <f>IF(C35="","-",VLOOKUP(C35,员工信息表!B:C,2,FALSE))</f>
        <v>-</v>
      </c>
      <c r="E35" s="21" t="str">
        <f>IF(C35="","-",VLOOKUP(C35,员工信息表!B:D,3,FALSE))</f>
        <v>-</v>
      </c>
      <c r="F35" s="20"/>
      <c r="G35" s="20"/>
      <c r="H35" s="20"/>
      <c r="I35" s="20"/>
      <c r="J35" s="27" t="str">
        <f t="shared" si="0"/>
        <v>0</v>
      </c>
      <c r="K35" s="27" t="str">
        <f>IF(C35="","0",SUMIFS(借支明细表!$H:$H,借支明细表!$F:$F,$C35,借支明细表!$D:$D,$D$2))</f>
        <v>0</v>
      </c>
      <c r="L35" s="27" t="str">
        <f t="shared" si="1"/>
        <v>0</v>
      </c>
      <c r="M35" s="28"/>
    </row>
    <row r="36" s="1" customFormat="1" customHeight="1" spans="1:13">
      <c r="A36" s="24"/>
      <c r="B36" s="20"/>
      <c r="C36" s="20"/>
      <c r="D36" s="21" t="str">
        <f>IF(C36="","-",VLOOKUP(C36,员工信息表!B:C,2,FALSE))</f>
        <v>-</v>
      </c>
      <c r="E36" s="21" t="str">
        <f>IF(C36="","-",VLOOKUP(C36,员工信息表!B:D,3,FALSE))</f>
        <v>-</v>
      </c>
      <c r="F36" s="20"/>
      <c r="G36" s="20"/>
      <c r="H36" s="20"/>
      <c r="I36" s="20"/>
      <c r="J36" s="27" t="str">
        <f t="shared" si="0"/>
        <v>0</v>
      </c>
      <c r="K36" s="27" t="str">
        <f>IF(C36="","0",SUMIFS(借支明细表!$H:$H,借支明细表!$F:$F,$C36,借支明细表!$D:$D,$D$2))</f>
        <v>0</v>
      </c>
      <c r="L36" s="27" t="str">
        <f t="shared" si="1"/>
        <v>0</v>
      </c>
      <c r="M36" s="28"/>
    </row>
    <row r="37" customHeight="1" spans="2:13">
      <c r="B37" s="20"/>
      <c r="C37" s="20"/>
      <c r="D37" s="21" t="str">
        <f>IF(C37="","-",VLOOKUP(C37,员工信息表!B:C,2,FALSE))</f>
        <v>-</v>
      </c>
      <c r="E37" s="21" t="str">
        <f>IF(C37="","-",VLOOKUP(C37,员工信息表!B:D,3,FALSE))</f>
        <v>-</v>
      </c>
      <c r="F37" s="20"/>
      <c r="G37" s="20"/>
      <c r="H37" s="20"/>
      <c r="I37" s="20"/>
      <c r="J37" s="27" t="str">
        <f t="shared" si="0"/>
        <v>0</v>
      </c>
      <c r="K37" s="27" t="str">
        <f>IF(C37="","0",SUMIFS(借支明细表!$H:$H,借支明细表!$F:$F,$C37,借支明细表!$D:$D,$D$2))</f>
        <v>0</v>
      </c>
      <c r="L37" s="27" t="str">
        <f t="shared" si="1"/>
        <v>0</v>
      </c>
      <c r="M37" s="28"/>
    </row>
    <row r="38" customHeight="1" spans="2:13">
      <c r="B38" s="20"/>
      <c r="C38" s="20"/>
      <c r="D38" s="21" t="str">
        <f>IF(C38="","-",VLOOKUP(C38,员工信息表!B:C,2,FALSE))</f>
        <v>-</v>
      </c>
      <c r="E38" s="21" t="str">
        <f>IF(C38="","-",VLOOKUP(C38,员工信息表!B:D,3,FALSE))</f>
        <v>-</v>
      </c>
      <c r="F38" s="20"/>
      <c r="G38" s="20"/>
      <c r="H38" s="20"/>
      <c r="I38" s="20"/>
      <c r="J38" s="27" t="str">
        <f t="shared" si="0"/>
        <v>0</v>
      </c>
      <c r="K38" s="27" t="str">
        <f>IF(C38="","0",SUMIFS(借支明细表!$H:$H,借支明细表!$F:$F,$C38,借支明细表!$D:$D,$D$2))</f>
        <v>0</v>
      </c>
      <c r="L38" s="27" t="str">
        <f t="shared" si="1"/>
        <v>0</v>
      </c>
      <c r="M38" s="28"/>
    </row>
    <row r="39" customHeight="1" spans="2:13">
      <c r="B39" s="20"/>
      <c r="C39" s="20"/>
      <c r="D39" s="21" t="str">
        <f>IF(C39="","-",VLOOKUP(C39,员工信息表!B:C,2,FALSE))</f>
        <v>-</v>
      </c>
      <c r="E39" s="21" t="str">
        <f>IF(C39="","-",VLOOKUP(C39,员工信息表!B:D,3,FALSE))</f>
        <v>-</v>
      </c>
      <c r="F39" s="20"/>
      <c r="G39" s="20"/>
      <c r="H39" s="20"/>
      <c r="I39" s="20"/>
      <c r="J39" s="27" t="str">
        <f t="shared" si="0"/>
        <v>0</v>
      </c>
      <c r="K39" s="27" t="str">
        <f>IF(C39="","0",SUMIFS(借支明细表!$H:$H,借支明细表!$F:$F,$C39,借支明细表!$D:$D,$D$2))</f>
        <v>0</v>
      </c>
      <c r="L39" s="27" t="str">
        <f t="shared" si="1"/>
        <v>0</v>
      </c>
      <c r="M39" s="28"/>
    </row>
    <row r="40" customHeight="1" spans="2:13">
      <c r="B40" s="20"/>
      <c r="C40" s="20"/>
      <c r="D40" s="21" t="str">
        <f>IF(C40="","-",VLOOKUP(C40,员工信息表!B:C,2,FALSE))</f>
        <v>-</v>
      </c>
      <c r="E40" s="21" t="str">
        <f>IF(C40="","-",VLOOKUP(C40,员工信息表!B:D,3,FALSE))</f>
        <v>-</v>
      </c>
      <c r="F40" s="20"/>
      <c r="G40" s="20"/>
      <c r="H40" s="20"/>
      <c r="I40" s="20"/>
      <c r="J40" s="27" t="str">
        <f t="shared" si="0"/>
        <v>0</v>
      </c>
      <c r="K40" s="27" t="str">
        <f>IF(C40="","0",SUMIFS(借支明细表!$H:$H,借支明细表!$F:$F,$C40,借支明细表!$D:$D,$D$2))</f>
        <v>0</v>
      </c>
      <c r="L40" s="27" t="str">
        <f t="shared" si="1"/>
        <v>0</v>
      </c>
      <c r="M40" s="28"/>
    </row>
    <row r="41" customHeight="1" spans="2:13">
      <c r="B41" s="20"/>
      <c r="C41" s="20"/>
      <c r="D41" s="21" t="str">
        <f>IF(C41="","-",VLOOKUP(C41,员工信息表!B:C,2,FALSE))</f>
        <v>-</v>
      </c>
      <c r="E41" s="21" t="str">
        <f>IF(C41="","-",VLOOKUP(C41,员工信息表!B:D,3,FALSE))</f>
        <v>-</v>
      </c>
      <c r="F41" s="20"/>
      <c r="G41" s="20"/>
      <c r="H41" s="20"/>
      <c r="I41" s="20"/>
      <c r="J41" s="27" t="str">
        <f t="shared" si="0"/>
        <v>0</v>
      </c>
      <c r="K41" s="27" t="str">
        <f>IF(C41="","0",SUMIFS(借支明细表!$H:$H,借支明细表!$F:$F,$C41,借支明细表!$D:$D,$D$2))</f>
        <v>0</v>
      </c>
      <c r="L41" s="27" t="str">
        <f t="shared" si="1"/>
        <v>0</v>
      </c>
      <c r="M41" s="28"/>
    </row>
    <row r="42" customHeight="1" spans="2:13">
      <c r="B42" s="20"/>
      <c r="C42" s="20"/>
      <c r="D42" s="21" t="str">
        <f>IF(C42="","-",VLOOKUP(C42,员工信息表!B:C,2,FALSE))</f>
        <v>-</v>
      </c>
      <c r="E42" s="21" t="str">
        <f>IF(C42="","-",VLOOKUP(C42,员工信息表!B:D,3,FALSE))</f>
        <v>-</v>
      </c>
      <c r="F42" s="20"/>
      <c r="G42" s="20"/>
      <c r="H42" s="20"/>
      <c r="I42" s="20"/>
      <c r="J42" s="27" t="str">
        <f t="shared" si="0"/>
        <v>0</v>
      </c>
      <c r="K42" s="27" t="str">
        <f>IF(C42="","0",SUMIFS(借支明细表!$H:$H,借支明细表!$F:$F,$C42,借支明细表!$D:$D,$D$2))</f>
        <v>0</v>
      </c>
      <c r="L42" s="27" t="str">
        <f t="shared" si="1"/>
        <v>0</v>
      </c>
      <c r="M42" s="28"/>
    </row>
    <row r="43" customHeight="1" spans="2:13">
      <c r="B43" s="20"/>
      <c r="C43" s="20"/>
      <c r="D43" s="21" t="str">
        <f>IF(C43="","-",VLOOKUP(C43,员工信息表!B:C,2,FALSE))</f>
        <v>-</v>
      </c>
      <c r="E43" s="21" t="str">
        <f>IF(C43="","-",VLOOKUP(C43,员工信息表!B:D,3,FALSE))</f>
        <v>-</v>
      </c>
      <c r="F43" s="20"/>
      <c r="G43" s="20"/>
      <c r="H43" s="20"/>
      <c r="I43" s="20"/>
      <c r="J43" s="27" t="str">
        <f t="shared" si="0"/>
        <v>0</v>
      </c>
      <c r="K43" s="27" t="str">
        <f>IF(C43="","0",SUMIFS(借支明细表!$H:$H,借支明细表!$F:$F,$C43,借支明细表!$D:$D,$D$2))</f>
        <v>0</v>
      </c>
      <c r="L43" s="27" t="str">
        <f t="shared" si="1"/>
        <v>0</v>
      </c>
      <c r="M43" s="28"/>
    </row>
    <row r="44" customHeight="1" spans="2:13">
      <c r="B44" s="20"/>
      <c r="C44" s="20"/>
      <c r="D44" s="21" t="str">
        <f>IF(C44="","-",VLOOKUP(C44,员工信息表!B:C,2,FALSE))</f>
        <v>-</v>
      </c>
      <c r="E44" s="21" t="str">
        <f>IF(C44="","-",VLOOKUP(C44,员工信息表!B:D,3,FALSE))</f>
        <v>-</v>
      </c>
      <c r="F44" s="20"/>
      <c r="G44" s="20"/>
      <c r="H44" s="20"/>
      <c r="I44" s="20"/>
      <c r="J44" s="27" t="str">
        <f t="shared" si="0"/>
        <v>0</v>
      </c>
      <c r="K44" s="27" t="str">
        <f>IF(C44="","0",SUMIFS(借支明细表!$H:$H,借支明细表!$F:$F,$C44,借支明细表!$D:$D,$D$2))</f>
        <v>0</v>
      </c>
      <c r="L44" s="27" t="str">
        <f t="shared" si="1"/>
        <v>0</v>
      </c>
      <c r="M44" s="28"/>
    </row>
    <row r="45" customHeight="1" spans="2:13">
      <c r="B45" s="20"/>
      <c r="C45" s="20"/>
      <c r="D45" s="21" t="str">
        <f>IF(C45="","-",VLOOKUP(C45,员工信息表!B:C,2,FALSE))</f>
        <v>-</v>
      </c>
      <c r="E45" s="21" t="str">
        <f>IF(C45="","-",VLOOKUP(C45,员工信息表!B:D,3,FALSE))</f>
        <v>-</v>
      </c>
      <c r="F45" s="20"/>
      <c r="G45" s="20"/>
      <c r="H45" s="20"/>
      <c r="I45" s="20"/>
      <c r="J45" s="27" t="str">
        <f t="shared" si="0"/>
        <v>0</v>
      </c>
      <c r="K45" s="27" t="str">
        <f>IF(C45="","0",SUMIFS(借支明细表!$H:$H,借支明细表!$F:$F,$C45,借支明细表!$D:$D,$D$2))</f>
        <v>0</v>
      </c>
      <c r="L45" s="27" t="str">
        <f t="shared" si="1"/>
        <v>0</v>
      </c>
      <c r="M45" s="28"/>
    </row>
    <row r="46" customHeight="1" spans="2:13">
      <c r="B46" s="20"/>
      <c r="C46" s="20"/>
      <c r="D46" s="21" t="str">
        <f>IF(C46="","-",VLOOKUP(C46,员工信息表!B:C,2,FALSE))</f>
        <v>-</v>
      </c>
      <c r="E46" s="21" t="str">
        <f>IF(C46="","-",VLOOKUP(C46,员工信息表!B:D,3,FALSE))</f>
        <v>-</v>
      </c>
      <c r="F46" s="20"/>
      <c r="G46" s="20"/>
      <c r="H46" s="20"/>
      <c r="I46" s="20"/>
      <c r="J46" s="27" t="str">
        <f t="shared" si="0"/>
        <v>0</v>
      </c>
      <c r="K46" s="27" t="str">
        <f>IF(C46="","0",SUMIFS(借支明细表!$H:$H,借支明细表!$F:$F,$C46,借支明细表!$D:$D,$D$2))</f>
        <v>0</v>
      </c>
      <c r="L46" s="27" t="str">
        <f t="shared" si="1"/>
        <v>0</v>
      </c>
      <c r="M46" s="28"/>
    </row>
    <row r="47" customHeight="1" spans="2:13">
      <c r="B47" s="20"/>
      <c r="C47" s="20"/>
      <c r="D47" s="21" t="str">
        <f>IF(C47="","-",VLOOKUP(C47,员工信息表!B:C,2,FALSE))</f>
        <v>-</v>
      </c>
      <c r="E47" s="21" t="str">
        <f>IF(C47="","-",VLOOKUP(C47,员工信息表!B:D,3,FALSE))</f>
        <v>-</v>
      </c>
      <c r="F47" s="20"/>
      <c r="G47" s="20"/>
      <c r="H47" s="20"/>
      <c r="I47" s="20"/>
      <c r="J47" s="27" t="str">
        <f t="shared" si="0"/>
        <v>0</v>
      </c>
      <c r="K47" s="27" t="str">
        <f>IF(C47="","0",SUMIFS(借支明细表!$H:$H,借支明细表!$F:$F,$C47,借支明细表!$D:$D,$D$2))</f>
        <v>0</v>
      </c>
      <c r="L47" s="27" t="str">
        <f t="shared" si="1"/>
        <v>0</v>
      </c>
      <c r="M47" s="28"/>
    </row>
    <row r="48" customHeight="1" spans="2:13">
      <c r="B48" s="20"/>
      <c r="C48" s="20"/>
      <c r="D48" s="21" t="str">
        <f>IF(C48="","-",VLOOKUP(C48,员工信息表!B:C,2,FALSE))</f>
        <v>-</v>
      </c>
      <c r="E48" s="21" t="str">
        <f>IF(C48="","-",VLOOKUP(C48,员工信息表!B:D,3,FALSE))</f>
        <v>-</v>
      </c>
      <c r="F48" s="20"/>
      <c r="G48" s="20"/>
      <c r="H48" s="20"/>
      <c r="I48" s="20"/>
      <c r="J48" s="27" t="str">
        <f t="shared" si="0"/>
        <v>0</v>
      </c>
      <c r="K48" s="27" t="str">
        <f>IF(C48="","0",SUMIFS(借支明细表!$H:$H,借支明细表!$F:$F,$C48,借支明细表!$D:$D,$D$2))</f>
        <v>0</v>
      </c>
      <c r="L48" s="27" t="str">
        <f t="shared" si="1"/>
        <v>0</v>
      </c>
      <c r="M48" s="28"/>
    </row>
    <row r="49" customHeight="1" spans="2:13">
      <c r="B49" s="20"/>
      <c r="C49" s="20"/>
      <c r="D49" s="21" t="str">
        <f>IF(C49="","-",VLOOKUP(C49,员工信息表!B:C,2,FALSE))</f>
        <v>-</v>
      </c>
      <c r="E49" s="21" t="str">
        <f>IF(C49="","-",VLOOKUP(C49,员工信息表!B:D,3,FALSE))</f>
        <v>-</v>
      </c>
      <c r="F49" s="20"/>
      <c r="G49" s="20"/>
      <c r="H49" s="20"/>
      <c r="I49" s="20"/>
      <c r="J49" s="27" t="str">
        <f t="shared" si="0"/>
        <v>0</v>
      </c>
      <c r="K49" s="27" t="str">
        <f>IF(C49="","0",SUMIFS(借支明细表!$H:$H,借支明细表!$F:$F,$C49,借支明细表!$D:$D,$D$2))</f>
        <v>0</v>
      </c>
      <c r="L49" s="27" t="str">
        <f t="shared" si="1"/>
        <v>0</v>
      </c>
      <c r="M49" s="28"/>
    </row>
    <row r="50" customHeight="1" spans="2:13">
      <c r="B50" s="20"/>
      <c r="C50" s="20"/>
      <c r="D50" s="21" t="str">
        <f>IF(C50="","-",VLOOKUP(C50,员工信息表!B:C,2,FALSE))</f>
        <v>-</v>
      </c>
      <c r="E50" s="21" t="str">
        <f>IF(C50="","-",VLOOKUP(C50,员工信息表!B:D,3,FALSE))</f>
        <v>-</v>
      </c>
      <c r="F50" s="20"/>
      <c r="G50" s="20"/>
      <c r="H50" s="20"/>
      <c r="I50" s="20"/>
      <c r="J50" s="27" t="str">
        <f t="shared" si="0"/>
        <v>0</v>
      </c>
      <c r="K50" s="27" t="str">
        <f>IF(C50="","0",SUMIFS(借支明细表!$H:$H,借支明细表!$F:$F,$C50,借支明细表!$D:$D,$D$2))</f>
        <v>0</v>
      </c>
      <c r="L50" s="27" t="str">
        <f t="shared" si="1"/>
        <v>0</v>
      </c>
      <c r="M50" s="28"/>
    </row>
    <row r="51" customHeight="1" spans="2:13">
      <c r="B51" s="20"/>
      <c r="C51" s="20"/>
      <c r="D51" s="21" t="str">
        <f>IF(C51="","-",VLOOKUP(C51,员工信息表!B:C,2,FALSE))</f>
        <v>-</v>
      </c>
      <c r="E51" s="21" t="str">
        <f>IF(C51="","-",VLOOKUP(C51,员工信息表!B:D,3,FALSE))</f>
        <v>-</v>
      </c>
      <c r="F51" s="20"/>
      <c r="G51" s="20"/>
      <c r="H51" s="20"/>
      <c r="I51" s="20"/>
      <c r="J51" s="27" t="str">
        <f t="shared" si="0"/>
        <v>0</v>
      </c>
      <c r="K51" s="27" t="str">
        <f>IF(C51="","0",SUMIFS(借支明细表!$H:$H,借支明细表!$F:$F,$C51,借支明细表!$D:$D,$D$2))</f>
        <v>0</v>
      </c>
      <c r="L51" s="27" t="str">
        <f t="shared" si="1"/>
        <v>0</v>
      </c>
      <c r="M51" s="28"/>
    </row>
    <row r="52" customHeight="1" spans="2:13">
      <c r="B52" s="20"/>
      <c r="C52" s="20"/>
      <c r="D52" s="21" t="str">
        <f>IF(C52="","-",VLOOKUP(C52,员工信息表!B:C,2,FALSE))</f>
        <v>-</v>
      </c>
      <c r="E52" s="21" t="str">
        <f>IF(C52="","-",VLOOKUP(C52,员工信息表!B:D,3,FALSE))</f>
        <v>-</v>
      </c>
      <c r="F52" s="20"/>
      <c r="G52" s="20"/>
      <c r="H52" s="20"/>
      <c r="I52" s="20"/>
      <c r="J52" s="27" t="str">
        <f t="shared" si="0"/>
        <v>0</v>
      </c>
      <c r="K52" s="27" t="str">
        <f>IF(C52="","0",SUMIFS(借支明细表!$H:$H,借支明细表!$F:$F,$C52,借支明细表!$D:$D,$D$2))</f>
        <v>0</v>
      </c>
      <c r="L52" s="27" t="str">
        <f t="shared" si="1"/>
        <v>0</v>
      </c>
      <c r="M52" s="28"/>
    </row>
    <row r="53" customHeight="1" spans="2:13">
      <c r="B53" s="20"/>
      <c r="C53" s="20"/>
      <c r="D53" s="21" t="str">
        <f>IF(C53="","-",VLOOKUP(C53,员工信息表!B:C,2,FALSE))</f>
        <v>-</v>
      </c>
      <c r="E53" s="21" t="str">
        <f>IF(C53="","-",VLOOKUP(C53,员工信息表!B:D,3,FALSE))</f>
        <v>-</v>
      </c>
      <c r="F53" s="20"/>
      <c r="G53" s="20"/>
      <c r="H53" s="20"/>
      <c r="I53" s="20"/>
      <c r="J53" s="27" t="str">
        <f t="shared" si="0"/>
        <v>0</v>
      </c>
      <c r="K53" s="27" t="str">
        <f>IF(C53="","0",SUMIFS(借支明细表!$H:$H,借支明细表!$F:$F,$C53,借支明细表!$D:$D,$D$2))</f>
        <v>0</v>
      </c>
      <c r="L53" s="27" t="str">
        <f t="shared" si="1"/>
        <v>0</v>
      </c>
      <c r="M53" s="28"/>
    </row>
    <row r="54" customHeight="1" spans="2:13">
      <c r="B54" s="20"/>
      <c r="C54" s="20"/>
      <c r="D54" s="21" t="str">
        <f>IF(C54="","-",VLOOKUP(C54,员工信息表!B:C,2,FALSE))</f>
        <v>-</v>
      </c>
      <c r="E54" s="21" t="str">
        <f>IF(C54="","-",VLOOKUP(C54,员工信息表!B:D,3,FALSE))</f>
        <v>-</v>
      </c>
      <c r="F54" s="20"/>
      <c r="G54" s="20"/>
      <c r="H54" s="20"/>
      <c r="I54" s="20"/>
      <c r="J54" s="27" t="str">
        <f t="shared" si="0"/>
        <v>0</v>
      </c>
      <c r="K54" s="27" t="str">
        <f>IF(C54="","0",SUMIFS(借支明细表!$H:$H,借支明细表!$F:$F,$C54,借支明细表!$D:$D,$D$2))</f>
        <v>0</v>
      </c>
      <c r="L54" s="27" t="str">
        <f t="shared" si="1"/>
        <v>0</v>
      </c>
      <c r="M54" s="28"/>
    </row>
    <row r="55" customHeight="1" spans="2:13">
      <c r="B55" s="20"/>
      <c r="C55" s="20"/>
      <c r="D55" s="21" t="str">
        <f>IF(C55="","-",VLOOKUP(C55,员工信息表!B:C,2,FALSE))</f>
        <v>-</v>
      </c>
      <c r="E55" s="21" t="str">
        <f>IF(C55="","-",VLOOKUP(C55,员工信息表!B:D,3,FALSE))</f>
        <v>-</v>
      </c>
      <c r="F55" s="20"/>
      <c r="G55" s="20"/>
      <c r="H55" s="20"/>
      <c r="I55" s="20"/>
      <c r="J55" s="27" t="str">
        <f t="shared" si="0"/>
        <v>0</v>
      </c>
      <c r="K55" s="27" t="str">
        <f>IF(C55="","0",SUMIFS(借支明细表!$H:$H,借支明细表!$F:$F,$C55,借支明细表!$D:$D,$D$2))</f>
        <v>0</v>
      </c>
      <c r="L55" s="27" t="str">
        <f t="shared" si="1"/>
        <v>0</v>
      </c>
      <c r="M55" s="28"/>
    </row>
    <row r="56" customHeight="1" spans="2:13">
      <c r="B56" s="20"/>
      <c r="C56" s="20"/>
      <c r="D56" s="21" t="str">
        <f>IF(C56="","-",VLOOKUP(C56,员工信息表!B:C,2,FALSE))</f>
        <v>-</v>
      </c>
      <c r="E56" s="21" t="str">
        <f>IF(C56="","-",VLOOKUP(C56,员工信息表!B:D,3,FALSE))</f>
        <v>-</v>
      </c>
      <c r="F56" s="20"/>
      <c r="G56" s="20"/>
      <c r="H56" s="20"/>
      <c r="I56" s="20"/>
      <c r="J56" s="27" t="str">
        <f t="shared" si="0"/>
        <v>0</v>
      </c>
      <c r="K56" s="27" t="str">
        <f>IF(C56="","0",SUMIFS(借支明细表!$H:$H,借支明细表!$F:$F,$C56,借支明细表!$D:$D,$D$2))</f>
        <v>0</v>
      </c>
      <c r="L56" s="27" t="str">
        <f t="shared" si="1"/>
        <v>0</v>
      </c>
      <c r="M56" s="28"/>
    </row>
    <row r="57" customHeight="1" spans="2:13">
      <c r="B57" s="20"/>
      <c r="C57" s="20"/>
      <c r="D57" s="21" t="str">
        <f>IF(C57="","-",VLOOKUP(C57,员工信息表!B:C,2,FALSE))</f>
        <v>-</v>
      </c>
      <c r="E57" s="21" t="str">
        <f>IF(C57="","-",VLOOKUP(C57,员工信息表!B:D,3,FALSE))</f>
        <v>-</v>
      </c>
      <c r="F57" s="20"/>
      <c r="G57" s="20"/>
      <c r="H57" s="20"/>
      <c r="I57" s="20"/>
      <c r="J57" s="27" t="str">
        <f t="shared" si="0"/>
        <v>0</v>
      </c>
      <c r="K57" s="27" t="str">
        <f>IF(C57="","0",SUMIFS(借支明细表!$H:$H,借支明细表!$F:$F,$C57,借支明细表!$D:$D,$D$2))</f>
        <v>0</v>
      </c>
      <c r="L57" s="27" t="str">
        <f t="shared" si="1"/>
        <v>0</v>
      </c>
      <c r="M57" s="28"/>
    </row>
    <row r="58" customHeight="1" spans="2:13">
      <c r="B58" s="20"/>
      <c r="C58" s="20"/>
      <c r="D58" s="21" t="str">
        <f>IF(C58="","-",VLOOKUP(C58,员工信息表!B:C,2,FALSE))</f>
        <v>-</v>
      </c>
      <c r="E58" s="21" t="str">
        <f>IF(C58="","-",VLOOKUP(C58,员工信息表!B:D,3,FALSE))</f>
        <v>-</v>
      </c>
      <c r="F58" s="20"/>
      <c r="G58" s="20"/>
      <c r="H58" s="20"/>
      <c r="I58" s="20"/>
      <c r="J58" s="27" t="str">
        <f t="shared" si="0"/>
        <v>0</v>
      </c>
      <c r="K58" s="27" t="str">
        <f>IF(C58="","0",SUMIFS(借支明细表!$H:$H,借支明细表!$F:$F,$C58,借支明细表!$D:$D,$D$2))</f>
        <v>0</v>
      </c>
      <c r="L58" s="27" t="str">
        <f t="shared" si="1"/>
        <v>0</v>
      </c>
      <c r="M58" s="28"/>
    </row>
    <row r="59" customHeight="1" spans="2:13">
      <c r="B59" s="20"/>
      <c r="C59" s="20"/>
      <c r="D59" s="21" t="str">
        <f>IF(C59="","-",VLOOKUP(C59,员工信息表!B:C,2,FALSE))</f>
        <v>-</v>
      </c>
      <c r="E59" s="21" t="str">
        <f>IF(C59="","-",VLOOKUP(C59,员工信息表!B:D,3,FALSE))</f>
        <v>-</v>
      </c>
      <c r="F59" s="20"/>
      <c r="G59" s="20"/>
      <c r="H59" s="20"/>
      <c r="I59" s="20"/>
      <c r="J59" s="27" t="str">
        <f t="shared" si="0"/>
        <v>0</v>
      </c>
      <c r="K59" s="27" t="str">
        <f>IF(C59="","0",SUMIFS(借支明细表!$H:$H,借支明细表!$F:$F,$C59,借支明细表!$D:$D,$D$2))</f>
        <v>0</v>
      </c>
      <c r="L59" s="27" t="str">
        <f t="shared" si="1"/>
        <v>0</v>
      </c>
      <c r="M59" s="28"/>
    </row>
    <row r="60" customHeight="1" spans="2:13">
      <c r="B60" s="20"/>
      <c r="C60" s="20"/>
      <c r="D60" s="21" t="str">
        <f>IF(C60="","-",VLOOKUP(C60,员工信息表!B:C,2,FALSE))</f>
        <v>-</v>
      </c>
      <c r="E60" s="21" t="str">
        <f>IF(C60="","-",VLOOKUP(C60,员工信息表!B:D,3,FALSE))</f>
        <v>-</v>
      </c>
      <c r="F60" s="20"/>
      <c r="G60" s="20"/>
      <c r="H60" s="20"/>
      <c r="I60" s="20"/>
      <c r="J60" s="27" t="str">
        <f t="shared" si="0"/>
        <v>0</v>
      </c>
      <c r="K60" s="27" t="str">
        <f>IF(C60="","0",SUMIFS(借支明细表!$H:$H,借支明细表!$F:$F,$C60,借支明细表!$D:$D,$D$2))</f>
        <v>0</v>
      </c>
      <c r="L60" s="27" t="str">
        <f t="shared" si="1"/>
        <v>0</v>
      </c>
      <c r="M60" s="28"/>
    </row>
    <row r="61" customHeight="1" spans="2:13">
      <c r="B61" s="20"/>
      <c r="C61" s="20"/>
      <c r="D61" s="21" t="str">
        <f>IF(C61="","-",VLOOKUP(C61,员工信息表!B:C,2,FALSE))</f>
        <v>-</v>
      </c>
      <c r="E61" s="21" t="str">
        <f>IF(C61="","-",VLOOKUP(C61,员工信息表!B:D,3,FALSE))</f>
        <v>-</v>
      </c>
      <c r="F61" s="20"/>
      <c r="G61" s="20"/>
      <c r="H61" s="20"/>
      <c r="I61" s="20"/>
      <c r="J61" s="27" t="str">
        <f t="shared" si="0"/>
        <v>0</v>
      </c>
      <c r="K61" s="27" t="str">
        <f>IF(C61="","0",SUMIFS(借支明细表!$H:$H,借支明细表!$F:$F,$C61,借支明细表!$D:$D,$D$2))</f>
        <v>0</v>
      </c>
      <c r="L61" s="27" t="str">
        <f t="shared" si="1"/>
        <v>0</v>
      </c>
      <c r="M61" s="28"/>
    </row>
    <row r="62" customHeight="1" spans="2:13">
      <c r="B62" s="20"/>
      <c r="C62" s="20"/>
      <c r="D62" s="21" t="str">
        <f>IF(C62="","-",VLOOKUP(C62,员工信息表!B:C,2,FALSE))</f>
        <v>-</v>
      </c>
      <c r="E62" s="21" t="str">
        <f>IF(C62="","-",VLOOKUP(C62,员工信息表!B:D,3,FALSE))</f>
        <v>-</v>
      </c>
      <c r="F62" s="20"/>
      <c r="G62" s="20"/>
      <c r="H62" s="20"/>
      <c r="I62" s="20"/>
      <c r="J62" s="27" t="str">
        <f t="shared" si="0"/>
        <v>0</v>
      </c>
      <c r="K62" s="27" t="str">
        <f>IF(C62="","0",SUMIFS(借支明细表!$H:$H,借支明细表!$F:$F,$C62,借支明细表!$D:$D,$D$2))</f>
        <v>0</v>
      </c>
      <c r="L62" s="27" t="str">
        <f t="shared" si="1"/>
        <v>0</v>
      </c>
      <c r="M62" s="28"/>
    </row>
    <row r="63" customHeight="1" spans="2:13">
      <c r="B63" s="20"/>
      <c r="C63" s="20"/>
      <c r="D63" s="21" t="str">
        <f>IF(C63="","-",VLOOKUP(C63,员工信息表!B:C,2,FALSE))</f>
        <v>-</v>
      </c>
      <c r="E63" s="21" t="str">
        <f>IF(C63="","-",VLOOKUP(C63,员工信息表!B:D,3,FALSE))</f>
        <v>-</v>
      </c>
      <c r="F63" s="20"/>
      <c r="G63" s="20"/>
      <c r="H63" s="20"/>
      <c r="I63" s="20"/>
      <c r="J63" s="27" t="str">
        <f t="shared" si="0"/>
        <v>0</v>
      </c>
      <c r="K63" s="27" t="str">
        <f>IF(C63="","0",SUMIFS(借支明细表!$H:$H,借支明细表!$F:$F,$C63,借支明细表!$D:$D,$D$2))</f>
        <v>0</v>
      </c>
      <c r="L63" s="27" t="str">
        <f t="shared" si="1"/>
        <v>0</v>
      </c>
      <c r="M63" s="28"/>
    </row>
    <row r="64" customHeight="1" spans="2:13">
      <c r="B64" s="20"/>
      <c r="C64" s="20"/>
      <c r="D64" s="21" t="str">
        <f>IF(C64="","-",VLOOKUP(C64,员工信息表!B:C,2,FALSE))</f>
        <v>-</v>
      </c>
      <c r="E64" s="21" t="str">
        <f>IF(C64="","-",VLOOKUP(C64,员工信息表!B:D,3,FALSE))</f>
        <v>-</v>
      </c>
      <c r="F64" s="20"/>
      <c r="G64" s="20"/>
      <c r="H64" s="20"/>
      <c r="I64" s="20"/>
      <c r="J64" s="27" t="str">
        <f t="shared" si="0"/>
        <v>0</v>
      </c>
      <c r="K64" s="27" t="str">
        <f>IF(C64="","0",SUMIFS(借支明细表!$H:$H,借支明细表!$F:$F,$C64,借支明细表!$D:$D,$D$2))</f>
        <v>0</v>
      </c>
      <c r="L64" s="27" t="str">
        <f t="shared" si="1"/>
        <v>0</v>
      </c>
      <c r="M64" s="28"/>
    </row>
    <row r="65" customHeight="1" spans="2:13">
      <c r="B65" s="20"/>
      <c r="C65" s="20"/>
      <c r="D65" s="21" t="str">
        <f>IF(C65="","-",VLOOKUP(C65,员工信息表!B:C,2,FALSE))</f>
        <v>-</v>
      </c>
      <c r="E65" s="21" t="str">
        <f>IF(C65="","-",VLOOKUP(C65,员工信息表!B:D,3,FALSE))</f>
        <v>-</v>
      </c>
      <c r="F65" s="20"/>
      <c r="G65" s="20"/>
      <c r="H65" s="20"/>
      <c r="I65" s="20"/>
      <c r="J65" s="27" t="str">
        <f t="shared" si="0"/>
        <v>0</v>
      </c>
      <c r="K65" s="27" t="str">
        <f>IF(C65="","0",SUMIFS(借支明细表!$H:$H,借支明细表!$F:$F,$C65,借支明细表!$D:$D,$D$2))</f>
        <v>0</v>
      </c>
      <c r="L65" s="27" t="str">
        <f t="shared" si="1"/>
        <v>0</v>
      </c>
      <c r="M65" s="28"/>
    </row>
    <row r="66" customHeight="1" spans="2:13">
      <c r="B66" s="20"/>
      <c r="C66" s="20"/>
      <c r="D66" s="21" t="str">
        <f>IF(C66="","-",VLOOKUP(C66,员工信息表!B:C,2,FALSE))</f>
        <v>-</v>
      </c>
      <c r="E66" s="21" t="str">
        <f>IF(C66="","-",VLOOKUP(C66,员工信息表!B:D,3,FALSE))</f>
        <v>-</v>
      </c>
      <c r="F66" s="20"/>
      <c r="G66" s="20"/>
      <c r="H66" s="20"/>
      <c r="I66" s="20"/>
      <c r="J66" s="27" t="str">
        <f t="shared" si="0"/>
        <v>0</v>
      </c>
      <c r="K66" s="27" t="str">
        <f>IF(C66="","0",SUMIFS(借支明细表!$H:$H,借支明细表!$F:$F,$C66,借支明细表!$D:$D,$D$2))</f>
        <v>0</v>
      </c>
      <c r="L66" s="27" t="str">
        <f t="shared" si="1"/>
        <v>0</v>
      </c>
      <c r="M66" s="28"/>
    </row>
    <row r="67" customHeight="1" spans="2:13">
      <c r="B67" s="20"/>
      <c r="C67" s="20"/>
      <c r="D67" s="21" t="str">
        <f>IF(C67="","-",VLOOKUP(C67,员工信息表!B:C,2,FALSE))</f>
        <v>-</v>
      </c>
      <c r="E67" s="21" t="str">
        <f>IF(C67="","-",VLOOKUP(C67,员工信息表!B:D,3,FALSE))</f>
        <v>-</v>
      </c>
      <c r="F67" s="20"/>
      <c r="G67" s="20"/>
      <c r="H67" s="20"/>
      <c r="I67" s="20"/>
      <c r="J67" s="27" t="str">
        <f t="shared" si="0"/>
        <v>0</v>
      </c>
      <c r="K67" s="27" t="str">
        <f>IF(C67="","0",SUMIFS(借支明细表!$H:$H,借支明细表!$F:$F,$C67,借支明细表!$D:$D,$D$2))</f>
        <v>0</v>
      </c>
      <c r="L67" s="27" t="str">
        <f t="shared" si="1"/>
        <v>0</v>
      </c>
      <c r="M67" s="28"/>
    </row>
    <row r="68" customHeight="1" spans="2:13">
      <c r="B68" s="20"/>
      <c r="C68" s="20"/>
      <c r="D68" s="21" t="str">
        <f>IF(C68="","-",VLOOKUP(C68,员工信息表!B:C,2,FALSE))</f>
        <v>-</v>
      </c>
      <c r="E68" s="21" t="str">
        <f>IF(C68="","-",VLOOKUP(C68,员工信息表!B:D,3,FALSE))</f>
        <v>-</v>
      </c>
      <c r="F68" s="20"/>
      <c r="G68" s="20"/>
      <c r="H68" s="20"/>
      <c r="I68" s="20"/>
      <c r="J68" s="27" t="str">
        <f t="shared" si="0"/>
        <v>0</v>
      </c>
      <c r="K68" s="27" t="str">
        <f>IF(C68="","0",SUMIFS(借支明细表!$H:$H,借支明细表!$F:$F,$C68,借支明细表!$D:$D,$D$2))</f>
        <v>0</v>
      </c>
      <c r="L68" s="27" t="str">
        <f t="shared" si="1"/>
        <v>0</v>
      </c>
      <c r="M68" s="28"/>
    </row>
    <row r="69" customHeight="1" spans="2:13">
      <c r="B69" s="20"/>
      <c r="C69" s="20"/>
      <c r="D69" s="21" t="str">
        <f>IF(C69="","-",VLOOKUP(C69,员工信息表!B:C,2,FALSE))</f>
        <v>-</v>
      </c>
      <c r="E69" s="21" t="str">
        <f>IF(C69="","-",VLOOKUP(C69,员工信息表!B:D,3,FALSE))</f>
        <v>-</v>
      </c>
      <c r="F69" s="20"/>
      <c r="G69" s="20"/>
      <c r="H69" s="20"/>
      <c r="I69" s="20"/>
      <c r="J69" s="27" t="str">
        <f t="shared" ref="J69:J132" si="2">IF(C69="","0",(E69*F69)+(G69*H69)+I69)</f>
        <v>0</v>
      </c>
      <c r="K69" s="27" t="str">
        <f>IF(C69="","0",SUMIFS(借支明细表!$H:$H,借支明细表!$F:$F,$C69,借支明细表!$D:$D,$D$2))</f>
        <v>0</v>
      </c>
      <c r="L69" s="27" t="str">
        <f t="shared" ref="L69:L132" si="3">IF(C69="","0",J69-K69)</f>
        <v>0</v>
      </c>
      <c r="M69" s="28"/>
    </row>
    <row r="70" customHeight="1" spans="2:13">
      <c r="B70" s="20"/>
      <c r="C70" s="20"/>
      <c r="D70" s="21" t="str">
        <f>IF(C70="","-",VLOOKUP(C70,员工信息表!B:C,2,FALSE))</f>
        <v>-</v>
      </c>
      <c r="E70" s="21" t="str">
        <f>IF(C70="","-",VLOOKUP(C70,员工信息表!B:D,3,FALSE))</f>
        <v>-</v>
      </c>
      <c r="F70" s="20"/>
      <c r="G70" s="20"/>
      <c r="H70" s="20"/>
      <c r="I70" s="20"/>
      <c r="J70" s="27" t="str">
        <f t="shared" si="2"/>
        <v>0</v>
      </c>
      <c r="K70" s="27" t="str">
        <f>IF(C70="","0",SUMIFS(借支明细表!$H:$H,借支明细表!$F:$F,$C70,借支明细表!$D:$D,$D$2))</f>
        <v>0</v>
      </c>
      <c r="L70" s="27" t="str">
        <f t="shared" si="3"/>
        <v>0</v>
      </c>
      <c r="M70" s="28"/>
    </row>
    <row r="71" customHeight="1" spans="2:13">
      <c r="B71" s="20"/>
      <c r="C71" s="20"/>
      <c r="D71" s="21" t="str">
        <f>IF(C71="","-",VLOOKUP(C71,员工信息表!B:C,2,FALSE))</f>
        <v>-</v>
      </c>
      <c r="E71" s="21" t="str">
        <f>IF(C71="","-",VLOOKUP(C71,员工信息表!B:D,3,FALSE))</f>
        <v>-</v>
      </c>
      <c r="F71" s="20"/>
      <c r="G71" s="20"/>
      <c r="H71" s="20"/>
      <c r="I71" s="20"/>
      <c r="J71" s="27" t="str">
        <f t="shared" si="2"/>
        <v>0</v>
      </c>
      <c r="K71" s="27" t="str">
        <f>IF(C71="","0",SUMIFS(借支明细表!$H:$H,借支明细表!$F:$F,$C71,借支明细表!$D:$D,$D$2))</f>
        <v>0</v>
      </c>
      <c r="L71" s="27" t="str">
        <f t="shared" si="3"/>
        <v>0</v>
      </c>
      <c r="M71" s="28"/>
    </row>
    <row r="72" customHeight="1" spans="2:13">
      <c r="B72" s="20"/>
      <c r="C72" s="20"/>
      <c r="D72" s="21" t="str">
        <f>IF(C72="","-",VLOOKUP(C72,员工信息表!B:C,2,FALSE))</f>
        <v>-</v>
      </c>
      <c r="E72" s="21" t="str">
        <f>IF(C72="","-",VLOOKUP(C72,员工信息表!B:D,3,FALSE))</f>
        <v>-</v>
      </c>
      <c r="F72" s="20"/>
      <c r="G72" s="20"/>
      <c r="H72" s="20"/>
      <c r="I72" s="20"/>
      <c r="J72" s="27" t="str">
        <f t="shared" si="2"/>
        <v>0</v>
      </c>
      <c r="K72" s="27" t="str">
        <f>IF(C72="","0",SUMIFS(借支明细表!$H:$H,借支明细表!$F:$F,$C72,借支明细表!$D:$D,$D$2))</f>
        <v>0</v>
      </c>
      <c r="L72" s="27" t="str">
        <f t="shared" si="3"/>
        <v>0</v>
      </c>
      <c r="M72" s="28"/>
    </row>
    <row r="73" customHeight="1" spans="2:13">
      <c r="B73" s="20"/>
      <c r="C73" s="20"/>
      <c r="D73" s="21" t="str">
        <f>IF(C73="","-",VLOOKUP(C73,员工信息表!B:C,2,FALSE))</f>
        <v>-</v>
      </c>
      <c r="E73" s="21" t="str">
        <f>IF(C73="","-",VLOOKUP(C73,员工信息表!B:D,3,FALSE))</f>
        <v>-</v>
      </c>
      <c r="F73" s="20"/>
      <c r="G73" s="20"/>
      <c r="H73" s="20"/>
      <c r="I73" s="20"/>
      <c r="J73" s="27" t="str">
        <f t="shared" si="2"/>
        <v>0</v>
      </c>
      <c r="K73" s="27" t="str">
        <f>IF(C73="","0",SUMIFS(借支明细表!$H:$H,借支明细表!$F:$F,$C73,借支明细表!$D:$D,$D$2))</f>
        <v>0</v>
      </c>
      <c r="L73" s="27" t="str">
        <f t="shared" si="3"/>
        <v>0</v>
      </c>
      <c r="M73" s="28"/>
    </row>
    <row r="74" customHeight="1" spans="2:13">
      <c r="B74" s="20"/>
      <c r="C74" s="20"/>
      <c r="D74" s="21" t="str">
        <f>IF(C74="","-",VLOOKUP(C74,员工信息表!B:C,2,FALSE))</f>
        <v>-</v>
      </c>
      <c r="E74" s="21" t="str">
        <f>IF(C74="","-",VLOOKUP(C74,员工信息表!B:D,3,FALSE))</f>
        <v>-</v>
      </c>
      <c r="F74" s="20"/>
      <c r="G74" s="20"/>
      <c r="H74" s="20"/>
      <c r="I74" s="20"/>
      <c r="J74" s="27" t="str">
        <f t="shared" si="2"/>
        <v>0</v>
      </c>
      <c r="K74" s="27" t="str">
        <f>IF(C74="","0",SUMIFS(借支明细表!$H:$H,借支明细表!$F:$F,$C74,借支明细表!$D:$D,$D$2))</f>
        <v>0</v>
      </c>
      <c r="L74" s="27" t="str">
        <f t="shared" si="3"/>
        <v>0</v>
      </c>
      <c r="M74" s="28"/>
    </row>
    <row r="75" customHeight="1" spans="2:13">
      <c r="B75" s="20"/>
      <c r="C75" s="20"/>
      <c r="D75" s="21" t="str">
        <f>IF(C75="","-",VLOOKUP(C75,员工信息表!B:C,2,FALSE))</f>
        <v>-</v>
      </c>
      <c r="E75" s="21" t="str">
        <f>IF(C75="","-",VLOOKUP(C75,员工信息表!B:D,3,FALSE))</f>
        <v>-</v>
      </c>
      <c r="F75" s="20"/>
      <c r="G75" s="20"/>
      <c r="H75" s="20"/>
      <c r="I75" s="20"/>
      <c r="J75" s="27" t="str">
        <f t="shared" si="2"/>
        <v>0</v>
      </c>
      <c r="K75" s="27" t="str">
        <f>IF(C75="","0",SUMIFS(借支明细表!$H:$H,借支明细表!$F:$F,$C75,借支明细表!$D:$D,$D$2))</f>
        <v>0</v>
      </c>
      <c r="L75" s="27" t="str">
        <f t="shared" si="3"/>
        <v>0</v>
      </c>
      <c r="M75" s="28"/>
    </row>
    <row r="76" customHeight="1" spans="2:13">
      <c r="B76" s="20"/>
      <c r="C76" s="20"/>
      <c r="D76" s="21" t="str">
        <f>IF(C76="","-",VLOOKUP(C76,员工信息表!B:C,2,FALSE))</f>
        <v>-</v>
      </c>
      <c r="E76" s="21" t="str">
        <f>IF(C76="","-",VLOOKUP(C76,员工信息表!B:D,3,FALSE))</f>
        <v>-</v>
      </c>
      <c r="F76" s="20"/>
      <c r="G76" s="20"/>
      <c r="H76" s="20"/>
      <c r="I76" s="20"/>
      <c r="J76" s="27" t="str">
        <f t="shared" si="2"/>
        <v>0</v>
      </c>
      <c r="K76" s="27" t="str">
        <f>IF(C76="","0",SUMIFS(借支明细表!$H:$H,借支明细表!$F:$F,$C76,借支明细表!$D:$D,$D$2))</f>
        <v>0</v>
      </c>
      <c r="L76" s="27" t="str">
        <f t="shared" si="3"/>
        <v>0</v>
      </c>
      <c r="M76" s="28"/>
    </row>
    <row r="77" customHeight="1" spans="2:13">
      <c r="B77" s="20"/>
      <c r="C77" s="20"/>
      <c r="D77" s="21" t="str">
        <f>IF(C77="","-",VLOOKUP(C77,员工信息表!B:C,2,FALSE))</f>
        <v>-</v>
      </c>
      <c r="E77" s="21" t="str">
        <f>IF(C77="","-",VLOOKUP(C77,员工信息表!B:D,3,FALSE))</f>
        <v>-</v>
      </c>
      <c r="F77" s="20"/>
      <c r="G77" s="20"/>
      <c r="H77" s="20"/>
      <c r="I77" s="20"/>
      <c r="J77" s="27" t="str">
        <f t="shared" si="2"/>
        <v>0</v>
      </c>
      <c r="K77" s="27" t="str">
        <f>IF(C77="","0",SUMIFS(借支明细表!$H:$H,借支明细表!$F:$F,$C77,借支明细表!$D:$D,$D$2))</f>
        <v>0</v>
      </c>
      <c r="L77" s="27" t="str">
        <f t="shared" si="3"/>
        <v>0</v>
      </c>
      <c r="M77" s="28"/>
    </row>
    <row r="78" customHeight="1" spans="2:13">
      <c r="B78" s="20"/>
      <c r="C78" s="20"/>
      <c r="D78" s="21" t="str">
        <f>IF(C78="","-",VLOOKUP(C78,员工信息表!B:C,2,FALSE))</f>
        <v>-</v>
      </c>
      <c r="E78" s="21" t="str">
        <f>IF(C78="","-",VLOOKUP(C78,员工信息表!B:D,3,FALSE))</f>
        <v>-</v>
      </c>
      <c r="F78" s="20"/>
      <c r="G78" s="20"/>
      <c r="H78" s="20"/>
      <c r="I78" s="20"/>
      <c r="J78" s="27" t="str">
        <f t="shared" si="2"/>
        <v>0</v>
      </c>
      <c r="K78" s="27" t="str">
        <f>IF(C78="","0",SUMIFS(借支明细表!$H:$H,借支明细表!$F:$F,$C78,借支明细表!$D:$D,$D$2))</f>
        <v>0</v>
      </c>
      <c r="L78" s="27" t="str">
        <f t="shared" si="3"/>
        <v>0</v>
      </c>
      <c r="M78" s="28"/>
    </row>
    <row r="79" customHeight="1" spans="2:13">
      <c r="B79" s="20"/>
      <c r="C79" s="20"/>
      <c r="D79" s="21" t="str">
        <f>IF(C79="","-",VLOOKUP(C79,员工信息表!B:C,2,FALSE))</f>
        <v>-</v>
      </c>
      <c r="E79" s="21" t="str">
        <f>IF(C79="","-",VLOOKUP(C79,员工信息表!B:D,3,FALSE))</f>
        <v>-</v>
      </c>
      <c r="F79" s="20"/>
      <c r="G79" s="20"/>
      <c r="H79" s="20"/>
      <c r="I79" s="20"/>
      <c r="J79" s="27" t="str">
        <f t="shared" si="2"/>
        <v>0</v>
      </c>
      <c r="K79" s="27" t="str">
        <f>IF(C79="","0",SUMIFS(借支明细表!$H:$H,借支明细表!$F:$F,$C79,借支明细表!$D:$D,$D$2))</f>
        <v>0</v>
      </c>
      <c r="L79" s="27" t="str">
        <f t="shared" si="3"/>
        <v>0</v>
      </c>
      <c r="M79" s="28"/>
    </row>
    <row r="80" customHeight="1" spans="2:13">
      <c r="B80" s="20"/>
      <c r="C80" s="20"/>
      <c r="D80" s="21" t="str">
        <f>IF(C80="","-",VLOOKUP(C80,员工信息表!B:C,2,FALSE))</f>
        <v>-</v>
      </c>
      <c r="E80" s="21" t="str">
        <f>IF(C80="","-",VLOOKUP(C80,员工信息表!B:D,3,FALSE))</f>
        <v>-</v>
      </c>
      <c r="F80" s="20"/>
      <c r="G80" s="20"/>
      <c r="H80" s="20"/>
      <c r="I80" s="20"/>
      <c r="J80" s="27" t="str">
        <f t="shared" si="2"/>
        <v>0</v>
      </c>
      <c r="K80" s="27" t="str">
        <f>IF(C80="","0",SUMIFS(借支明细表!$H:$H,借支明细表!$F:$F,$C80,借支明细表!$D:$D,$D$2))</f>
        <v>0</v>
      </c>
      <c r="L80" s="27" t="str">
        <f t="shared" si="3"/>
        <v>0</v>
      </c>
      <c r="M80" s="28"/>
    </row>
    <row r="81" customHeight="1" spans="2:13">
      <c r="B81" s="20"/>
      <c r="C81" s="20"/>
      <c r="D81" s="21" t="str">
        <f>IF(C81="","-",VLOOKUP(C81,员工信息表!B:C,2,FALSE))</f>
        <v>-</v>
      </c>
      <c r="E81" s="21" t="str">
        <f>IF(C81="","-",VLOOKUP(C81,员工信息表!B:D,3,FALSE))</f>
        <v>-</v>
      </c>
      <c r="F81" s="20"/>
      <c r="G81" s="20"/>
      <c r="H81" s="20"/>
      <c r="I81" s="20"/>
      <c r="J81" s="27" t="str">
        <f t="shared" si="2"/>
        <v>0</v>
      </c>
      <c r="K81" s="27" t="str">
        <f>IF(C81="","0",SUMIFS(借支明细表!$H:$H,借支明细表!$F:$F,$C81,借支明细表!$D:$D,$D$2))</f>
        <v>0</v>
      </c>
      <c r="L81" s="27" t="str">
        <f t="shared" si="3"/>
        <v>0</v>
      </c>
      <c r="M81" s="28"/>
    </row>
    <row r="82" customHeight="1" spans="2:13">
      <c r="B82" s="20"/>
      <c r="C82" s="20"/>
      <c r="D82" s="21" t="str">
        <f>IF(C82="","-",VLOOKUP(C82,员工信息表!B:C,2,FALSE))</f>
        <v>-</v>
      </c>
      <c r="E82" s="21" t="str">
        <f>IF(C82="","-",VLOOKUP(C82,员工信息表!B:D,3,FALSE))</f>
        <v>-</v>
      </c>
      <c r="F82" s="20"/>
      <c r="G82" s="20"/>
      <c r="H82" s="20"/>
      <c r="I82" s="20"/>
      <c r="J82" s="27" t="str">
        <f t="shared" si="2"/>
        <v>0</v>
      </c>
      <c r="K82" s="27" t="str">
        <f>IF(C82="","0",SUMIFS(借支明细表!$H:$H,借支明细表!$F:$F,$C82,借支明细表!$D:$D,$D$2))</f>
        <v>0</v>
      </c>
      <c r="L82" s="27" t="str">
        <f t="shared" si="3"/>
        <v>0</v>
      </c>
      <c r="M82" s="28"/>
    </row>
    <row r="83" customHeight="1" spans="2:13">
      <c r="B83" s="20"/>
      <c r="C83" s="20"/>
      <c r="D83" s="21" t="str">
        <f>IF(C83="","-",VLOOKUP(C83,员工信息表!B:C,2,FALSE))</f>
        <v>-</v>
      </c>
      <c r="E83" s="21" t="str">
        <f>IF(C83="","-",VLOOKUP(C83,员工信息表!B:D,3,FALSE))</f>
        <v>-</v>
      </c>
      <c r="F83" s="20"/>
      <c r="G83" s="20"/>
      <c r="H83" s="20"/>
      <c r="I83" s="20"/>
      <c r="J83" s="27" t="str">
        <f t="shared" si="2"/>
        <v>0</v>
      </c>
      <c r="K83" s="27" t="str">
        <f>IF(C83="","0",SUMIFS(借支明细表!$H:$H,借支明细表!$F:$F,$C83,借支明细表!$D:$D,$D$2))</f>
        <v>0</v>
      </c>
      <c r="L83" s="27" t="str">
        <f t="shared" si="3"/>
        <v>0</v>
      </c>
      <c r="M83" s="28"/>
    </row>
    <row r="84" customHeight="1" spans="2:13">
      <c r="B84" s="20"/>
      <c r="C84" s="20"/>
      <c r="D84" s="21" t="str">
        <f>IF(C84="","-",VLOOKUP(C84,员工信息表!B:C,2,FALSE))</f>
        <v>-</v>
      </c>
      <c r="E84" s="21" t="str">
        <f>IF(C84="","-",VLOOKUP(C84,员工信息表!B:D,3,FALSE))</f>
        <v>-</v>
      </c>
      <c r="F84" s="20"/>
      <c r="G84" s="20"/>
      <c r="H84" s="20"/>
      <c r="I84" s="20"/>
      <c r="J84" s="27" t="str">
        <f t="shared" si="2"/>
        <v>0</v>
      </c>
      <c r="K84" s="27" t="str">
        <f>IF(C84="","0",SUMIFS(借支明细表!$H:$H,借支明细表!$F:$F,$C84,借支明细表!$D:$D,$D$2))</f>
        <v>0</v>
      </c>
      <c r="L84" s="27" t="str">
        <f t="shared" si="3"/>
        <v>0</v>
      </c>
      <c r="M84" s="28"/>
    </row>
    <row r="85" customHeight="1" spans="2:13">
      <c r="B85" s="20"/>
      <c r="C85" s="20"/>
      <c r="D85" s="21" t="str">
        <f>IF(C85="","-",VLOOKUP(C85,员工信息表!B:C,2,FALSE))</f>
        <v>-</v>
      </c>
      <c r="E85" s="21" t="str">
        <f>IF(C85="","-",VLOOKUP(C85,员工信息表!B:D,3,FALSE))</f>
        <v>-</v>
      </c>
      <c r="F85" s="20"/>
      <c r="G85" s="20"/>
      <c r="H85" s="20"/>
      <c r="I85" s="20"/>
      <c r="J85" s="27" t="str">
        <f t="shared" si="2"/>
        <v>0</v>
      </c>
      <c r="K85" s="27" t="str">
        <f>IF(C85="","0",SUMIFS(借支明细表!$H:$H,借支明细表!$F:$F,$C85,借支明细表!$D:$D,$D$2))</f>
        <v>0</v>
      </c>
      <c r="L85" s="27" t="str">
        <f t="shared" si="3"/>
        <v>0</v>
      </c>
      <c r="M85" s="28"/>
    </row>
    <row r="86" customHeight="1" spans="2:13">
      <c r="B86" s="20"/>
      <c r="C86" s="20"/>
      <c r="D86" s="21" t="str">
        <f>IF(C86="","-",VLOOKUP(C86,员工信息表!B:C,2,FALSE))</f>
        <v>-</v>
      </c>
      <c r="E86" s="21" t="str">
        <f>IF(C86="","-",VLOOKUP(C86,员工信息表!B:D,3,FALSE))</f>
        <v>-</v>
      </c>
      <c r="F86" s="20"/>
      <c r="G86" s="20"/>
      <c r="H86" s="20"/>
      <c r="I86" s="20"/>
      <c r="J86" s="27" t="str">
        <f t="shared" si="2"/>
        <v>0</v>
      </c>
      <c r="K86" s="27" t="str">
        <f>IF(C86="","0",SUMIFS(借支明细表!$H:$H,借支明细表!$F:$F,$C86,借支明细表!$D:$D,$D$2))</f>
        <v>0</v>
      </c>
      <c r="L86" s="27" t="str">
        <f t="shared" si="3"/>
        <v>0</v>
      </c>
      <c r="M86" s="28"/>
    </row>
    <row r="87" customHeight="1" spans="2:13">
      <c r="B87" s="20"/>
      <c r="C87" s="20"/>
      <c r="D87" s="21" t="str">
        <f>IF(C87="","-",VLOOKUP(C87,员工信息表!B:C,2,FALSE))</f>
        <v>-</v>
      </c>
      <c r="E87" s="21" t="str">
        <f>IF(C87="","-",VLOOKUP(C87,员工信息表!B:D,3,FALSE))</f>
        <v>-</v>
      </c>
      <c r="F87" s="20"/>
      <c r="G87" s="20"/>
      <c r="H87" s="20"/>
      <c r="I87" s="20"/>
      <c r="J87" s="27" t="str">
        <f t="shared" si="2"/>
        <v>0</v>
      </c>
      <c r="K87" s="27" t="str">
        <f>IF(C87="","0",SUMIFS(借支明细表!$H:$H,借支明细表!$F:$F,$C87,借支明细表!$D:$D,$D$2))</f>
        <v>0</v>
      </c>
      <c r="L87" s="27" t="str">
        <f t="shared" si="3"/>
        <v>0</v>
      </c>
      <c r="M87" s="28"/>
    </row>
    <row r="88" customHeight="1" spans="2:13">
      <c r="B88" s="20"/>
      <c r="C88" s="20"/>
      <c r="D88" s="21" t="str">
        <f>IF(C88="","-",VLOOKUP(C88,员工信息表!B:C,2,FALSE))</f>
        <v>-</v>
      </c>
      <c r="E88" s="21" t="str">
        <f>IF(C88="","-",VLOOKUP(C88,员工信息表!B:D,3,FALSE))</f>
        <v>-</v>
      </c>
      <c r="F88" s="20"/>
      <c r="G88" s="20"/>
      <c r="H88" s="20"/>
      <c r="I88" s="20"/>
      <c r="J88" s="27" t="str">
        <f t="shared" si="2"/>
        <v>0</v>
      </c>
      <c r="K88" s="27" t="str">
        <f>IF(C88="","0",SUMIFS(借支明细表!$H:$H,借支明细表!$F:$F,$C88,借支明细表!$D:$D,$D$2))</f>
        <v>0</v>
      </c>
      <c r="L88" s="27" t="str">
        <f t="shared" si="3"/>
        <v>0</v>
      </c>
      <c r="M88" s="28"/>
    </row>
    <row r="89" customHeight="1" spans="2:13">
      <c r="B89" s="20"/>
      <c r="C89" s="20"/>
      <c r="D89" s="21" t="str">
        <f>IF(C89="","-",VLOOKUP(C89,员工信息表!B:C,2,FALSE))</f>
        <v>-</v>
      </c>
      <c r="E89" s="21" t="str">
        <f>IF(C89="","-",VLOOKUP(C89,员工信息表!B:D,3,FALSE))</f>
        <v>-</v>
      </c>
      <c r="F89" s="20"/>
      <c r="G89" s="20"/>
      <c r="H89" s="20"/>
      <c r="I89" s="20"/>
      <c r="J89" s="27" t="str">
        <f t="shared" si="2"/>
        <v>0</v>
      </c>
      <c r="K89" s="27" t="str">
        <f>IF(C89="","0",SUMIFS(借支明细表!$H:$H,借支明细表!$F:$F,$C89,借支明细表!$D:$D,$D$2))</f>
        <v>0</v>
      </c>
      <c r="L89" s="27" t="str">
        <f t="shared" si="3"/>
        <v>0</v>
      </c>
      <c r="M89" s="28"/>
    </row>
    <row r="90" customHeight="1" spans="2:13">
      <c r="B90" s="20"/>
      <c r="C90" s="20"/>
      <c r="D90" s="21" t="str">
        <f>IF(C90="","-",VLOOKUP(C90,员工信息表!B:C,2,FALSE))</f>
        <v>-</v>
      </c>
      <c r="E90" s="21" t="str">
        <f>IF(C90="","-",VLOOKUP(C90,员工信息表!B:D,3,FALSE))</f>
        <v>-</v>
      </c>
      <c r="F90" s="20"/>
      <c r="G90" s="20"/>
      <c r="H90" s="20"/>
      <c r="I90" s="20"/>
      <c r="J90" s="27" t="str">
        <f t="shared" si="2"/>
        <v>0</v>
      </c>
      <c r="K90" s="27" t="str">
        <f>IF(C90="","0",SUMIFS(借支明细表!$H:$H,借支明细表!$F:$F,$C90,借支明细表!$D:$D,$D$2))</f>
        <v>0</v>
      </c>
      <c r="L90" s="27" t="str">
        <f t="shared" si="3"/>
        <v>0</v>
      </c>
      <c r="M90" s="28"/>
    </row>
    <row r="91" customHeight="1" spans="2:13">
      <c r="B91" s="20"/>
      <c r="C91" s="20"/>
      <c r="D91" s="21" t="str">
        <f>IF(C91="","-",VLOOKUP(C91,员工信息表!B:C,2,FALSE))</f>
        <v>-</v>
      </c>
      <c r="E91" s="21" t="str">
        <f>IF(C91="","-",VLOOKUP(C91,员工信息表!B:D,3,FALSE))</f>
        <v>-</v>
      </c>
      <c r="F91" s="20"/>
      <c r="G91" s="20"/>
      <c r="H91" s="20"/>
      <c r="I91" s="20"/>
      <c r="J91" s="27" t="str">
        <f t="shared" si="2"/>
        <v>0</v>
      </c>
      <c r="K91" s="27" t="str">
        <f>IF(C91="","0",SUMIFS(借支明细表!$H:$H,借支明细表!$F:$F,$C91,借支明细表!$D:$D,$D$2))</f>
        <v>0</v>
      </c>
      <c r="L91" s="27" t="str">
        <f t="shared" si="3"/>
        <v>0</v>
      </c>
      <c r="M91" s="28"/>
    </row>
    <row r="92" customHeight="1" spans="2:13">
      <c r="B92" s="20"/>
      <c r="C92" s="20"/>
      <c r="D92" s="21" t="str">
        <f>IF(C92="","-",VLOOKUP(C92,员工信息表!B:C,2,FALSE))</f>
        <v>-</v>
      </c>
      <c r="E92" s="21" t="str">
        <f>IF(C92="","-",VLOOKUP(C92,员工信息表!B:D,3,FALSE))</f>
        <v>-</v>
      </c>
      <c r="F92" s="20"/>
      <c r="G92" s="20"/>
      <c r="H92" s="20"/>
      <c r="I92" s="20"/>
      <c r="J92" s="27" t="str">
        <f t="shared" si="2"/>
        <v>0</v>
      </c>
      <c r="K92" s="27" t="str">
        <f>IF(C92="","0",SUMIFS(借支明细表!$H:$H,借支明细表!$F:$F,$C92,借支明细表!$D:$D,$D$2))</f>
        <v>0</v>
      </c>
      <c r="L92" s="27" t="str">
        <f t="shared" si="3"/>
        <v>0</v>
      </c>
      <c r="M92" s="28"/>
    </row>
    <row r="93" customHeight="1" spans="2:13">
      <c r="B93" s="20"/>
      <c r="C93" s="20"/>
      <c r="D93" s="21" t="str">
        <f>IF(C93="","-",VLOOKUP(C93,员工信息表!B:C,2,FALSE))</f>
        <v>-</v>
      </c>
      <c r="E93" s="21" t="str">
        <f>IF(C93="","-",VLOOKUP(C93,员工信息表!B:D,3,FALSE))</f>
        <v>-</v>
      </c>
      <c r="F93" s="20"/>
      <c r="G93" s="20"/>
      <c r="H93" s="20"/>
      <c r="I93" s="20"/>
      <c r="J93" s="27" t="str">
        <f t="shared" si="2"/>
        <v>0</v>
      </c>
      <c r="K93" s="27" t="str">
        <f>IF(C93="","0",SUMIFS(借支明细表!$H:$H,借支明细表!$F:$F,$C93,借支明细表!$D:$D,$D$2))</f>
        <v>0</v>
      </c>
      <c r="L93" s="27" t="str">
        <f t="shared" si="3"/>
        <v>0</v>
      </c>
      <c r="M93" s="28"/>
    </row>
    <row r="94" customHeight="1" spans="2:13">
      <c r="B94" s="20"/>
      <c r="C94" s="20"/>
      <c r="D94" s="21" t="str">
        <f>IF(C94="","-",VLOOKUP(C94,员工信息表!B:C,2,FALSE))</f>
        <v>-</v>
      </c>
      <c r="E94" s="21" t="str">
        <f>IF(C94="","-",VLOOKUP(C94,员工信息表!B:D,3,FALSE))</f>
        <v>-</v>
      </c>
      <c r="F94" s="20"/>
      <c r="G94" s="20"/>
      <c r="H94" s="20"/>
      <c r="I94" s="20"/>
      <c r="J94" s="27" t="str">
        <f t="shared" si="2"/>
        <v>0</v>
      </c>
      <c r="K94" s="27" t="str">
        <f>IF(C94="","0",SUMIFS(借支明细表!$H:$H,借支明细表!$F:$F,$C94,借支明细表!$D:$D,$D$2))</f>
        <v>0</v>
      </c>
      <c r="L94" s="27" t="str">
        <f t="shared" si="3"/>
        <v>0</v>
      </c>
      <c r="M94" s="28"/>
    </row>
    <row r="95" customHeight="1" spans="2:13">
      <c r="B95" s="20"/>
      <c r="C95" s="20"/>
      <c r="D95" s="21" t="str">
        <f>IF(C95="","-",VLOOKUP(C95,员工信息表!B:C,2,FALSE))</f>
        <v>-</v>
      </c>
      <c r="E95" s="21" t="str">
        <f>IF(C95="","-",VLOOKUP(C95,员工信息表!B:D,3,FALSE))</f>
        <v>-</v>
      </c>
      <c r="F95" s="20"/>
      <c r="G95" s="20"/>
      <c r="H95" s="20"/>
      <c r="I95" s="20"/>
      <c r="J95" s="27" t="str">
        <f t="shared" si="2"/>
        <v>0</v>
      </c>
      <c r="K95" s="27" t="str">
        <f>IF(C95="","0",SUMIFS(借支明细表!$H:$H,借支明细表!$F:$F,$C95,借支明细表!$D:$D,$D$2))</f>
        <v>0</v>
      </c>
      <c r="L95" s="27" t="str">
        <f t="shared" si="3"/>
        <v>0</v>
      </c>
      <c r="M95" s="28"/>
    </row>
    <row r="96" customHeight="1" spans="2:13">
      <c r="B96" s="20"/>
      <c r="C96" s="20"/>
      <c r="D96" s="21" t="str">
        <f>IF(C96="","-",VLOOKUP(C96,员工信息表!B:C,2,FALSE))</f>
        <v>-</v>
      </c>
      <c r="E96" s="21" t="str">
        <f>IF(C96="","-",VLOOKUP(C96,员工信息表!B:D,3,FALSE))</f>
        <v>-</v>
      </c>
      <c r="F96" s="20"/>
      <c r="G96" s="20"/>
      <c r="H96" s="20"/>
      <c r="I96" s="20"/>
      <c r="J96" s="27" t="str">
        <f t="shared" si="2"/>
        <v>0</v>
      </c>
      <c r="K96" s="27" t="str">
        <f>IF(C96="","0",SUMIFS(借支明细表!$H:$H,借支明细表!$F:$F,$C96,借支明细表!$D:$D,$D$2))</f>
        <v>0</v>
      </c>
      <c r="L96" s="27" t="str">
        <f t="shared" si="3"/>
        <v>0</v>
      </c>
      <c r="M96" s="28"/>
    </row>
    <row r="97" customHeight="1" spans="2:13">
      <c r="B97" s="20"/>
      <c r="C97" s="20"/>
      <c r="D97" s="21" t="str">
        <f>IF(C97="","-",VLOOKUP(C97,员工信息表!B:C,2,FALSE))</f>
        <v>-</v>
      </c>
      <c r="E97" s="21" t="str">
        <f>IF(C97="","-",VLOOKUP(C97,员工信息表!B:D,3,FALSE))</f>
        <v>-</v>
      </c>
      <c r="F97" s="20"/>
      <c r="G97" s="20"/>
      <c r="H97" s="20"/>
      <c r="I97" s="20"/>
      <c r="J97" s="27" t="str">
        <f t="shared" si="2"/>
        <v>0</v>
      </c>
      <c r="K97" s="27" t="str">
        <f>IF(C97="","0",SUMIFS(借支明细表!$H:$H,借支明细表!$F:$F,$C97,借支明细表!$D:$D,$D$2))</f>
        <v>0</v>
      </c>
      <c r="L97" s="27" t="str">
        <f t="shared" si="3"/>
        <v>0</v>
      </c>
      <c r="M97" s="28"/>
    </row>
    <row r="98" customHeight="1" spans="2:13">
      <c r="B98" s="20"/>
      <c r="C98" s="20"/>
      <c r="D98" s="21" t="str">
        <f>IF(C98="","-",VLOOKUP(C98,员工信息表!B:C,2,FALSE))</f>
        <v>-</v>
      </c>
      <c r="E98" s="21" t="str">
        <f>IF(C98="","-",VLOOKUP(C98,员工信息表!B:D,3,FALSE))</f>
        <v>-</v>
      </c>
      <c r="F98" s="20"/>
      <c r="G98" s="20"/>
      <c r="H98" s="20"/>
      <c r="I98" s="20"/>
      <c r="J98" s="27" t="str">
        <f t="shared" si="2"/>
        <v>0</v>
      </c>
      <c r="K98" s="27" t="str">
        <f>IF(C98="","0",SUMIFS(借支明细表!$H:$H,借支明细表!$F:$F,$C98,借支明细表!$D:$D,$D$2))</f>
        <v>0</v>
      </c>
      <c r="L98" s="27" t="str">
        <f t="shared" si="3"/>
        <v>0</v>
      </c>
      <c r="M98" s="28"/>
    </row>
    <row r="99" customHeight="1" spans="2:13">
      <c r="B99" s="20"/>
      <c r="C99" s="20"/>
      <c r="D99" s="21" t="str">
        <f>IF(C99="","-",VLOOKUP(C99,员工信息表!B:C,2,FALSE))</f>
        <v>-</v>
      </c>
      <c r="E99" s="21" t="str">
        <f>IF(C99="","-",VLOOKUP(C99,员工信息表!B:D,3,FALSE))</f>
        <v>-</v>
      </c>
      <c r="F99" s="20"/>
      <c r="G99" s="20"/>
      <c r="H99" s="20"/>
      <c r="I99" s="20"/>
      <c r="J99" s="27" t="str">
        <f t="shared" si="2"/>
        <v>0</v>
      </c>
      <c r="K99" s="27" t="str">
        <f>IF(C99="","0",SUMIFS(借支明细表!$H:$H,借支明细表!$F:$F,$C99,借支明细表!$D:$D,$D$2))</f>
        <v>0</v>
      </c>
      <c r="L99" s="27" t="str">
        <f t="shared" si="3"/>
        <v>0</v>
      </c>
      <c r="M99" s="28"/>
    </row>
    <row r="100" customHeight="1" spans="2:13">
      <c r="B100" s="20"/>
      <c r="C100" s="20"/>
      <c r="D100" s="21" t="str">
        <f>IF(C100="","-",VLOOKUP(C100,员工信息表!B:C,2,FALSE))</f>
        <v>-</v>
      </c>
      <c r="E100" s="21" t="str">
        <f>IF(C100="","-",VLOOKUP(C100,员工信息表!B:D,3,FALSE))</f>
        <v>-</v>
      </c>
      <c r="F100" s="20"/>
      <c r="G100" s="20"/>
      <c r="H100" s="20"/>
      <c r="I100" s="20"/>
      <c r="J100" s="27" t="str">
        <f t="shared" si="2"/>
        <v>0</v>
      </c>
      <c r="K100" s="27" t="str">
        <f>IF(C100="","0",SUMIFS(借支明细表!$H:$H,借支明细表!$F:$F,$C100,借支明细表!$D:$D,$D$2))</f>
        <v>0</v>
      </c>
      <c r="L100" s="27" t="str">
        <f t="shared" si="3"/>
        <v>0</v>
      </c>
      <c r="M100" s="28"/>
    </row>
    <row r="101" customHeight="1" spans="2:13">
      <c r="B101" s="20"/>
      <c r="C101" s="20"/>
      <c r="D101" s="21" t="str">
        <f>IF(C101="","-",VLOOKUP(C101,员工信息表!B:C,2,FALSE))</f>
        <v>-</v>
      </c>
      <c r="E101" s="21" t="str">
        <f>IF(C101="","-",VLOOKUP(C101,员工信息表!B:D,3,FALSE))</f>
        <v>-</v>
      </c>
      <c r="F101" s="20"/>
      <c r="G101" s="20"/>
      <c r="H101" s="20"/>
      <c r="I101" s="20"/>
      <c r="J101" s="27" t="str">
        <f t="shared" si="2"/>
        <v>0</v>
      </c>
      <c r="K101" s="27" t="str">
        <f>IF(C101="","0",SUMIFS(借支明细表!$H:$H,借支明细表!$F:$F,$C101,借支明细表!$D:$D,$D$2))</f>
        <v>0</v>
      </c>
      <c r="L101" s="27" t="str">
        <f t="shared" si="3"/>
        <v>0</v>
      </c>
      <c r="M101" s="28"/>
    </row>
    <row r="102" customHeight="1" spans="2:13">
      <c r="B102" s="20"/>
      <c r="C102" s="20"/>
      <c r="D102" s="21" t="str">
        <f>IF(C102="","-",VLOOKUP(C102,员工信息表!B:C,2,FALSE))</f>
        <v>-</v>
      </c>
      <c r="E102" s="21" t="str">
        <f>IF(C102="","-",VLOOKUP(C102,员工信息表!B:D,3,FALSE))</f>
        <v>-</v>
      </c>
      <c r="F102" s="20"/>
      <c r="G102" s="20"/>
      <c r="H102" s="20"/>
      <c r="I102" s="20"/>
      <c r="J102" s="27" t="str">
        <f t="shared" si="2"/>
        <v>0</v>
      </c>
      <c r="K102" s="27" t="str">
        <f>IF(C102="","0",SUMIFS(借支明细表!$H:$H,借支明细表!$F:$F,$C102,借支明细表!$D:$D,$D$2))</f>
        <v>0</v>
      </c>
      <c r="L102" s="27" t="str">
        <f t="shared" si="3"/>
        <v>0</v>
      </c>
      <c r="M102" s="28"/>
    </row>
    <row r="103" customHeight="1" spans="2:13">
      <c r="B103" s="20"/>
      <c r="C103" s="20"/>
      <c r="D103" s="21" t="str">
        <f>IF(C103="","-",VLOOKUP(C103,员工信息表!B:C,2,FALSE))</f>
        <v>-</v>
      </c>
      <c r="E103" s="21" t="str">
        <f>IF(C103="","-",VLOOKUP(C103,员工信息表!B:D,3,FALSE))</f>
        <v>-</v>
      </c>
      <c r="F103" s="20"/>
      <c r="G103" s="20"/>
      <c r="H103" s="20"/>
      <c r="I103" s="20"/>
      <c r="J103" s="27" t="str">
        <f t="shared" si="2"/>
        <v>0</v>
      </c>
      <c r="K103" s="27" t="str">
        <f>IF(C103="","0",SUMIFS(借支明细表!$H:$H,借支明细表!$F:$F,$C103,借支明细表!$D:$D,$D$2))</f>
        <v>0</v>
      </c>
      <c r="L103" s="27" t="str">
        <f t="shared" si="3"/>
        <v>0</v>
      </c>
      <c r="M103" s="28"/>
    </row>
    <row r="104" customHeight="1" spans="2:13">
      <c r="B104" s="20"/>
      <c r="C104" s="20"/>
      <c r="D104" s="21" t="str">
        <f>IF(C104="","-",VLOOKUP(C104,员工信息表!B:C,2,FALSE))</f>
        <v>-</v>
      </c>
      <c r="E104" s="21" t="str">
        <f>IF(C104="","-",VLOOKUP(C104,员工信息表!B:D,3,FALSE))</f>
        <v>-</v>
      </c>
      <c r="F104" s="20"/>
      <c r="G104" s="20"/>
      <c r="H104" s="20"/>
      <c r="I104" s="20"/>
      <c r="J104" s="27" t="str">
        <f t="shared" si="2"/>
        <v>0</v>
      </c>
      <c r="K104" s="27" t="str">
        <f>IF(C104="","0",SUMIFS(借支明细表!$H:$H,借支明细表!$F:$F,$C104,借支明细表!$D:$D,$D$2))</f>
        <v>0</v>
      </c>
      <c r="L104" s="27" t="str">
        <f t="shared" si="3"/>
        <v>0</v>
      </c>
      <c r="M104" s="28"/>
    </row>
    <row r="105" customHeight="1" spans="2:13">
      <c r="B105" s="20"/>
      <c r="C105" s="20"/>
      <c r="D105" s="21" t="str">
        <f>IF(C105="","-",VLOOKUP(C105,员工信息表!B:C,2,FALSE))</f>
        <v>-</v>
      </c>
      <c r="E105" s="21" t="str">
        <f>IF(C105="","-",VLOOKUP(C105,员工信息表!B:D,3,FALSE))</f>
        <v>-</v>
      </c>
      <c r="F105" s="20"/>
      <c r="G105" s="20"/>
      <c r="H105" s="20"/>
      <c r="I105" s="20"/>
      <c r="J105" s="27" t="str">
        <f t="shared" si="2"/>
        <v>0</v>
      </c>
      <c r="K105" s="27" t="str">
        <f>IF(C105="","0",SUMIFS(借支明细表!$H:$H,借支明细表!$F:$F,$C105,借支明细表!$D:$D,$D$2))</f>
        <v>0</v>
      </c>
      <c r="L105" s="27" t="str">
        <f t="shared" si="3"/>
        <v>0</v>
      </c>
      <c r="M105" s="28"/>
    </row>
    <row r="106" customHeight="1" spans="2:13">
      <c r="B106" s="20"/>
      <c r="C106" s="20"/>
      <c r="D106" s="21" t="str">
        <f>IF(C106="","-",VLOOKUP(C106,员工信息表!B:C,2,FALSE))</f>
        <v>-</v>
      </c>
      <c r="E106" s="21" t="str">
        <f>IF(C106="","-",VLOOKUP(C106,员工信息表!B:D,3,FALSE))</f>
        <v>-</v>
      </c>
      <c r="F106" s="20"/>
      <c r="G106" s="20"/>
      <c r="H106" s="20"/>
      <c r="I106" s="20"/>
      <c r="J106" s="27" t="str">
        <f t="shared" si="2"/>
        <v>0</v>
      </c>
      <c r="K106" s="27" t="str">
        <f>IF(C106="","0",SUMIFS(借支明细表!$H:$H,借支明细表!$F:$F,$C106,借支明细表!$D:$D,$D$2))</f>
        <v>0</v>
      </c>
      <c r="L106" s="27" t="str">
        <f t="shared" si="3"/>
        <v>0</v>
      </c>
      <c r="M106" s="28"/>
    </row>
    <row r="107" customHeight="1" spans="2:13">
      <c r="B107" s="20"/>
      <c r="C107" s="20"/>
      <c r="D107" s="21" t="str">
        <f>IF(C107="","-",VLOOKUP(C107,员工信息表!B:C,2,FALSE))</f>
        <v>-</v>
      </c>
      <c r="E107" s="21" t="str">
        <f>IF(C107="","-",VLOOKUP(C107,员工信息表!B:D,3,FALSE))</f>
        <v>-</v>
      </c>
      <c r="F107" s="20"/>
      <c r="G107" s="20"/>
      <c r="H107" s="20"/>
      <c r="I107" s="20"/>
      <c r="J107" s="27" t="str">
        <f t="shared" si="2"/>
        <v>0</v>
      </c>
      <c r="K107" s="27" t="str">
        <f>IF(C107="","0",SUMIFS(借支明细表!$H:$H,借支明细表!$F:$F,$C107,借支明细表!$D:$D,$D$2))</f>
        <v>0</v>
      </c>
      <c r="L107" s="27" t="str">
        <f t="shared" si="3"/>
        <v>0</v>
      </c>
      <c r="M107" s="28"/>
    </row>
    <row r="108" customHeight="1" spans="2:13">
      <c r="B108" s="20"/>
      <c r="C108" s="20"/>
      <c r="D108" s="21" t="str">
        <f>IF(C108="","-",VLOOKUP(C108,员工信息表!B:C,2,FALSE))</f>
        <v>-</v>
      </c>
      <c r="E108" s="21" t="str">
        <f>IF(C108="","-",VLOOKUP(C108,员工信息表!B:D,3,FALSE))</f>
        <v>-</v>
      </c>
      <c r="F108" s="20"/>
      <c r="G108" s="20"/>
      <c r="H108" s="20"/>
      <c r="I108" s="20"/>
      <c r="J108" s="27" t="str">
        <f t="shared" si="2"/>
        <v>0</v>
      </c>
      <c r="K108" s="27" t="str">
        <f>IF(C108="","0",SUMIFS(借支明细表!$H:$H,借支明细表!$F:$F,$C108,借支明细表!$D:$D,$D$2))</f>
        <v>0</v>
      </c>
      <c r="L108" s="27" t="str">
        <f t="shared" si="3"/>
        <v>0</v>
      </c>
      <c r="M108" s="28"/>
    </row>
    <row r="109" customHeight="1" spans="2:13">
      <c r="B109" s="20"/>
      <c r="C109" s="20"/>
      <c r="D109" s="21" t="str">
        <f>IF(C109="","-",VLOOKUP(C109,员工信息表!B:C,2,FALSE))</f>
        <v>-</v>
      </c>
      <c r="E109" s="21" t="str">
        <f>IF(C109="","-",VLOOKUP(C109,员工信息表!B:D,3,FALSE))</f>
        <v>-</v>
      </c>
      <c r="F109" s="20"/>
      <c r="G109" s="20"/>
      <c r="H109" s="20"/>
      <c r="I109" s="20"/>
      <c r="J109" s="27" t="str">
        <f t="shared" si="2"/>
        <v>0</v>
      </c>
      <c r="K109" s="27" t="str">
        <f>IF(C109="","0",SUMIFS(借支明细表!$H:$H,借支明细表!$F:$F,$C109,借支明细表!$D:$D,$D$2))</f>
        <v>0</v>
      </c>
      <c r="L109" s="27" t="str">
        <f t="shared" si="3"/>
        <v>0</v>
      </c>
      <c r="M109" s="28"/>
    </row>
    <row r="110" customHeight="1" spans="2:13">
      <c r="B110" s="20"/>
      <c r="C110" s="20"/>
      <c r="D110" s="21" t="str">
        <f>IF(C110="","-",VLOOKUP(C110,员工信息表!B:C,2,FALSE))</f>
        <v>-</v>
      </c>
      <c r="E110" s="21" t="str">
        <f>IF(C110="","-",VLOOKUP(C110,员工信息表!B:D,3,FALSE))</f>
        <v>-</v>
      </c>
      <c r="F110" s="20"/>
      <c r="G110" s="20"/>
      <c r="H110" s="20"/>
      <c r="I110" s="20"/>
      <c r="J110" s="27" t="str">
        <f t="shared" si="2"/>
        <v>0</v>
      </c>
      <c r="K110" s="27" t="str">
        <f>IF(C110="","0",SUMIFS(借支明细表!$H:$H,借支明细表!$F:$F,$C110,借支明细表!$D:$D,$D$2))</f>
        <v>0</v>
      </c>
      <c r="L110" s="27" t="str">
        <f t="shared" si="3"/>
        <v>0</v>
      </c>
      <c r="M110" s="28"/>
    </row>
    <row r="111" customHeight="1" spans="2:13">
      <c r="B111" s="20"/>
      <c r="C111" s="20"/>
      <c r="D111" s="21" t="str">
        <f>IF(C111="","-",VLOOKUP(C111,员工信息表!B:C,2,FALSE))</f>
        <v>-</v>
      </c>
      <c r="E111" s="21" t="str">
        <f>IF(C111="","-",VLOOKUP(C111,员工信息表!B:D,3,FALSE))</f>
        <v>-</v>
      </c>
      <c r="F111" s="20"/>
      <c r="G111" s="20"/>
      <c r="H111" s="20"/>
      <c r="I111" s="20"/>
      <c r="J111" s="27" t="str">
        <f t="shared" si="2"/>
        <v>0</v>
      </c>
      <c r="K111" s="27" t="str">
        <f>IF(C111="","0",SUMIFS(借支明细表!$H:$H,借支明细表!$F:$F,$C111,借支明细表!$D:$D,$D$2))</f>
        <v>0</v>
      </c>
      <c r="L111" s="27" t="str">
        <f t="shared" si="3"/>
        <v>0</v>
      </c>
      <c r="M111" s="28"/>
    </row>
    <row r="112" customHeight="1" spans="2:13">
      <c r="B112" s="20"/>
      <c r="C112" s="20"/>
      <c r="D112" s="21" t="str">
        <f>IF(C112="","-",VLOOKUP(C112,员工信息表!B:C,2,FALSE))</f>
        <v>-</v>
      </c>
      <c r="E112" s="21" t="str">
        <f>IF(C112="","-",VLOOKUP(C112,员工信息表!B:D,3,FALSE))</f>
        <v>-</v>
      </c>
      <c r="F112" s="20"/>
      <c r="G112" s="20"/>
      <c r="H112" s="20"/>
      <c r="I112" s="20"/>
      <c r="J112" s="27" t="str">
        <f t="shared" si="2"/>
        <v>0</v>
      </c>
      <c r="K112" s="27" t="str">
        <f>IF(C112="","0",SUMIFS(借支明细表!$H:$H,借支明细表!$F:$F,$C112,借支明细表!$D:$D,$D$2))</f>
        <v>0</v>
      </c>
      <c r="L112" s="27" t="str">
        <f t="shared" si="3"/>
        <v>0</v>
      </c>
      <c r="M112" s="28"/>
    </row>
    <row r="113" customHeight="1" spans="2:13">
      <c r="B113" s="20"/>
      <c r="C113" s="20"/>
      <c r="D113" s="21" t="str">
        <f>IF(C113="","-",VLOOKUP(C113,员工信息表!B:C,2,FALSE))</f>
        <v>-</v>
      </c>
      <c r="E113" s="21" t="str">
        <f>IF(C113="","-",VLOOKUP(C113,员工信息表!B:D,3,FALSE))</f>
        <v>-</v>
      </c>
      <c r="F113" s="20"/>
      <c r="G113" s="20"/>
      <c r="H113" s="20"/>
      <c r="I113" s="20"/>
      <c r="J113" s="27" t="str">
        <f t="shared" si="2"/>
        <v>0</v>
      </c>
      <c r="K113" s="27" t="str">
        <f>IF(C113="","0",SUMIFS(借支明细表!$H:$H,借支明细表!$F:$F,$C113,借支明细表!$D:$D,$D$2))</f>
        <v>0</v>
      </c>
      <c r="L113" s="27" t="str">
        <f t="shared" si="3"/>
        <v>0</v>
      </c>
      <c r="M113" s="28"/>
    </row>
    <row r="114" customHeight="1" spans="2:13">
      <c r="B114" s="20"/>
      <c r="C114" s="20"/>
      <c r="D114" s="21" t="str">
        <f>IF(C114="","-",VLOOKUP(C114,员工信息表!B:C,2,FALSE))</f>
        <v>-</v>
      </c>
      <c r="E114" s="21" t="str">
        <f>IF(C114="","-",VLOOKUP(C114,员工信息表!B:D,3,FALSE))</f>
        <v>-</v>
      </c>
      <c r="F114" s="20"/>
      <c r="G114" s="20"/>
      <c r="H114" s="20"/>
      <c r="I114" s="20"/>
      <c r="J114" s="27" t="str">
        <f t="shared" si="2"/>
        <v>0</v>
      </c>
      <c r="K114" s="27" t="str">
        <f>IF(C114="","0",SUMIFS(借支明细表!$H:$H,借支明细表!$F:$F,$C114,借支明细表!$D:$D,$D$2))</f>
        <v>0</v>
      </c>
      <c r="L114" s="27" t="str">
        <f t="shared" si="3"/>
        <v>0</v>
      </c>
      <c r="M114" s="28"/>
    </row>
    <row r="115" customHeight="1" spans="2:13">
      <c r="B115" s="20"/>
      <c r="C115" s="20"/>
      <c r="D115" s="21" t="str">
        <f>IF(C115="","-",VLOOKUP(C115,员工信息表!B:C,2,FALSE))</f>
        <v>-</v>
      </c>
      <c r="E115" s="21" t="str">
        <f>IF(C115="","-",VLOOKUP(C115,员工信息表!B:D,3,FALSE))</f>
        <v>-</v>
      </c>
      <c r="F115" s="20"/>
      <c r="G115" s="20"/>
      <c r="H115" s="20"/>
      <c r="I115" s="20"/>
      <c r="J115" s="27" t="str">
        <f t="shared" si="2"/>
        <v>0</v>
      </c>
      <c r="K115" s="27" t="str">
        <f>IF(C115="","0",SUMIFS(借支明细表!$H:$H,借支明细表!$F:$F,$C115,借支明细表!$D:$D,$D$2))</f>
        <v>0</v>
      </c>
      <c r="L115" s="27" t="str">
        <f t="shared" si="3"/>
        <v>0</v>
      </c>
      <c r="M115" s="28"/>
    </row>
    <row r="116" customHeight="1" spans="2:13">
      <c r="B116" s="20"/>
      <c r="C116" s="20"/>
      <c r="D116" s="21" t="str">
        <f>IF(C116="","-",VLOOKUP(C116,员工信息表!B:C,2,FALSE))</f>
        <v>-</v>
      </c>
      <c r="E116" s="21" t="str">
        <f>IF(C116="","-",VLOOKUP(C116,员工信息表!B:D,3,FALSE))</f>
        <v>-</v>
      </c>
      <c r="F116" s="20"/>
      <c r="G116" s="20"/>
      <c r="H116" s="20"/>
      <c r="I116" s="20"/>
      <c r="J116" s="27" t="str">
        <f t="shared" si="2"/>
        <v>0</v>
      </c>
      <c r="K116" s="27" t="str">
        <f>IF(C116="","0",SUMIFS(借支明细表!$H:$H,借支明细表!$F:$F,$C116,借支明细表!$D:$D,$D$2))</f>
        <v>0</v>
      </c>
      <c r="L116" s="27" t="str">
        <f t="shared" si="3"/>
        <v>0</v>
      </c>
      <c r="M116" s="28"/>
    </row>
    <row r="117" customHeight="1" spans="2:13">
      <c r="B117" s="20"/>
      <c r="C117" s="20"/>
      <c r="D117" s="21" t="str">
        <f>IF(C117="","-",VLOOKUP(C117,员工信息表!B:C,2,FALSE))</f>
        <v>-</v>
      </c>
      <c r="E117" s="21" t="str">
        <f>IF(C117="","-",VLOOKUP(C117,员工信息表!B:D,3,FALSE))</f>
        <v>-</v>
      </c>
      <c r="F117" s="20"/>
      <c r="G117" s="20"/>
      <c r="H117" s="20"/>
      <c r="I117" s="20"/>
      <c r="J117" s="27" t="str">
        <f t="shared" si="2"/>
        <v>0</v>
      </c>
      <c r="K117" s="27" t="str">
        <f>IF(C117="","0",SUMIFS(借支明细表!$H:$H,借支明细表!$F:$F,$C117,借支明细表!$D:$D,$D$2))</f>
        <v>0</v>
      </c>
      <c r="L117" s="27" t="str">
        <f t="shared" si="3"/>
        <v>0</v>
      </c>
      <c r="M117" s="28"/>
    </row>
    <row r="118" customHeight="1" spans="2:13">
      <c r="B118" s="20"/>
      <c r="C118" s="20"/>
      <c r="D118" s="21" t="str">
        <f>IF(C118="","-",VLOOKUP(C118,员工信息表!B:C,2,FALSE))</f>
        <v>-</v>
      </c>
      <c r="E118" s="21" t="str">
        <f>IF(C118="","-",VLOOKUP(C118,员工信息表!B:D,3,FALSE))</f>
        <v>-</v>
      </c>
      <c r="F118" s="20"/>
      <c r="G118" s="20"/>
      <c r="H118" s="20"/>
      <c r="I118" s="20"/>
      <c r="J118" s="27" t="str">
        <f t="shared" si="2"/>
        <v>0</v>
      </c>
      <c r="K118" s="27" t="str">
        <f>IF(C118="","0",SUMIFS(借支明细表!$H:$H,借支明细表!$F:$F,$C118,借支明细表!$D:$D,$D$2))</f>
        <v>0</v>
      </c>
      <c r="L118" s="27" t="str">
        <f t="shared" si="3"/>
        <v>0</v>
      </c>
      <c r="M118" s="28"/>
    </row>
    <row r="119" customHeight="1" spans="2:13">
      <c r="B119" s="20"/>
      <c r="C119" s="20"/>
      <c r="D119" s="21" t="str">
        <f>IF(C119="","-",VLOOKUP(C119,员工信息表!B:C,2,FALSE))</f>
        <v>-</v>
      </c>
      <c r="E119" s="21" t="str">
        <f>IF(C119="","-",VLOOKUP(C119,员工信息表!B:D,3,FALSE))</f>
        <v>-</v>
      </c>
      <c r="F119" s="20"/>
      <c r="G119" s="20"/>
      <c r="H119" s="20"/>
      <c r="I119" s="20"/>
      <c r="J119" s="27" t="str">
        <f t="shared" si="2"/>
        <v>0</v>
      </c>
      <c r="K119" s="27" t="str">
        <f>IF(C119="","0",SUMIFS(借支明细表!$H:$H,借支明细表!$F:$F,$C119,借支明细表!$D:$D,$D$2))</f>
        <v>0</v>
      </c>
      <c r="L119" s="27" t="str">
        <f t="shared" si="3"/>
        <v>0</v>
      </c>
      <c r="M119" s="28"/>
    </row>
    <row r="120" customHeight="1" spans="2:13">
      <c r="B120" s="20"/>
      <c r="C120" s="20"/>
      <c r="D120" s="21" t="str">
        <f>IF(C120="","-",VLOOKUP(C120,员工信息表!B:C,2,FALSE))</f>
        <v>-</v>
      </c>
      <c r="E120" s="21" t="str">
        <f>IF(C120="","-",VLOOKUP(C120,员工信息表!B:D,3,FALSE))</f>
        <v>-</v>
      </c>
      <c r="F120" s="20"/>
      <c r="G120" s="20"/>
      <c r="H120" s="20"/>
      <c r="I120" s="20"/>
      <c r="J120" s="27" t="str">
        <f t="shared" si="2"/>
        <v>0</v>
      </c>
      <c r="K120" s="27" t="str">
        <f>IF(C120="","0",SUMIFS(借支明细表!$H:$H,借支明细表!$F:$F,$C120,借支明细表!$D:$D,$D$2))</f>
        <v>0</v>
      </c>
      <c r="L120" s="27" t="str">
        <f t="shared" si="3"/>
        <v>0</v>
      </c>
      <c r="M120" s="28"/>
    </row>
    <row r="121" customHeight="1" spans="2:13">
      <c r="B121" s="20"/>
      <c r="C121" s="20"/>
      <c r="D121" s="21" t="str">
        <f>IF(C121="","-",VLOOKUP(C121,员工信息表!B:C,2,FALSE))</f>
        <v>-</v>
      </c>
      <c r="E121" s="21" t="str">
        <f>IF(C121="","-",VLOOKUP(C121,员工信息表!B:D,3,FALSE))</f>
        <v>-</v>
      </c>
      <c r="F121" s="20"/>
      <c r="G121" s="20"/>
      <c r="H121" s="20"/>
      <c r="I121" s="20"/>
      <c r="J121" s="27" t="str">
        <f t="shared" si="2"/>
        <v>0</v>
      </c>
      <c r="K121" s="27" t="str">
        <f>IF(C121="","0",SUMIFS(借支明细表!$H:$H,借支明细表!$F:$F,$C121,借支明细表!$D:$D,$D$2))</f>
        <v>0</v>
      </c>
      <c r="L121" s="27" t="str">
        <f t="shared" si="3"/>
        <v>0</v>
      </c>
      <c r="M121" s="28"/>
    </row>
    <row r="122" customHeight="1" spans="2:13">
      <c r="B122" s="20"/>
      <c r="C122" s="20"/>
      <c r="D122" s="21" t="str">
        <f>IF(C122="","-",VLOOKUP(C122,员工信息表!B:C,2,FALSE))</f>
        <v>-</v>
      </c>
      <c r="E122" s="21" t="str">
        <f>IF(C122="","-",VLOOKUP(C122,员工信息表!B:D,3,FALSE))</f>
        <v>-</v>
      </c>
      <c r="F122" s="20"/>
      <c r="G122" s="20"/>
      <c r="H122" s="20"/>
      <c r="I122" s="20"/>
      <c r="J122" s="27" t="str">
        <f t="shared" si="2"/>
        <v>0</v>
      </c>
      <c r="K122" s="27" t="str">
        <f>IF(C122="","0",SUMIFS(借支明细表!$H:$H,借支明细表!$F:$F,$C122,借支明细表!$D:$D,$D$2))</f>
        <v>0</v>
      </c>
      <c r="L122" s="27" t="str">
        <f t="shared" si="3"/>
        <v>0</v>
      </c>
      <c r="M122" s="28"/>
    </row>
    <row r="123" customHeight="1" spans="2:13">
      <c r="B123" s="20"/>
      <c r="C123" s="20"/>
      <c r="D123" s="21" t="str">
        <f>IF(C123="","-",VLOOKUP(C123,员工信息表!B:C,2,FALSE))</f>
        <v>-</v>
      </c>
      <c r="E123" s="21" t="str">
        <f>IF(C123="","-",VLOOKUP(C123,员工信息表!B:D,3,FALSE))</f>
        <v>-</v>
      </c>
      <c r="F123" s="20"/>
      <c r="G123" s="20"/>
      <c r="H123" s="20"/>
      <c r="I123" s="20"/>
      <c r="J123" s="27" t="str">
        <f t="shared" si="2"/>
        <v>0</v>
      </c>
      <c r="K123" s="27" t="str">
        <f>IF(C123="","0",SUMIFS(借支明细表!$H:$H,借支明细表!$F:$F,$C123,借支明细表!$D:$D,$D$2))</f>
        <v>0</v>
      </c>
      <c r="L123" s="27" t="str">
        <f t="shared" si="3"/>
        <v>0</v>
      </c>
      <c r="M123" s="28"/>
    </row>
    <row r="124" customHeight="1" spans="2:13">
      <c r="B124" s="20"/>
      <c r="C124" s="20"/>
      <c r="D124" s="21" t="str">
        <f>IF(C124="","-",VLOOKUP(C124,员工信息表!B:C,2,FALSE))</f>
        <v>-</v>
      </c>
      <c r="E124" s="21" t="str">
        <f>IF(C124="","-",VLOOKUP(C124,员工信息表!B:D,3,FALSE))</f>
        <v>-</v>
      </c>
      <c r="F124" s="20"/>
      <c r="G124" s="20"/>
      <c r="H124" s="20"/>
      <c r="I124" s="20"/>
      <c r="J124" s="27" t="str">
        <f t="shared" si="2"/>
        <v>0</v>
      </c>
      <c r="K124" s="27" t="str">
        <f>IF(C124="","0",SUMIFS(借支明细表!$H:$H,借支明细表!$F:$F,$C124,借支明细表!$D:$D,$D$2))</f>
        <v>0</v>
      </c>
      <c r="L124" s="27" t="str">
        <f t="shared" si="3"/>
        <v>0</v>
      </c>
      <c r="M124" s="28"/>
    </row>
    <row r="125" customHeight="1" spans="2:13">
      <c r="B125" s="20"/>
      <c r="C125" s="20"/>
      <c r="D125" s="21" t="str">
        <f>IF(C125="","-",VLOOKUP(C125,员工信息表!B:C,2,FALSE))</f>
        <v>-</v>
      </c>
      <c r="E125" s="21" t="str">
        <f>IF(C125="","-",VLOOKUP(C125,员工信息表!B:D,3,FALSE))</f>
        <v>-</v>
      </c>
      <c r="F125" s="20"/>
      <c r="G125" s="20"/>
      <c r="H125" s="20"/>
      <c r="I125" s="20"/>
      <c r="J125" s="27" t="str">
        <f t="shared" si="2"/>
        <v>0</v>
      </c>
      <c r="K125" s="27" t="str">
        <f>IF(C125="","0",SUMIFS(借支明细表!$H:$H,借支明细表!$F:$F,$C125,借支明细表!$D:$D,$D$2))</f>
        <v>0</v>
      </c>
      <c r="L125" s="27" t="str">
        <f t="shared" si="3"/>
        <v>0</v>
      </c>
      <c r="M125" s="28"/>
    </row>
    <row r="126" customHeight="1" spans="2:13">
      <c r="B126" s="20"/>
      <c r="C126" s="20"/>
      <c r="D126" s="21" t="str">
        <f>IF(C126="","-",VLOOKUP(C126,员工信息表!B:C,2,FALSE))</f>
        <v>-</v>
      </c>
      <c r="E126" s="21" t="str">
        <f>IF(C126="","-",VLOOKUP(C126,员工信息表!B:D,3,FALSE))</f>
        <v>-</v>
      </c>
      <c r="F126" s="20"/>
      <c r="G126" s="20"/>
      <c r="H126" s="20"/>
      <c r="I126" s="20"/>
      <c r="J126" s="27" t="str">
        <f t="shared" si="2"/>
        <v>0</v>
      </c>
      <c r="K126" s="27" t="str">
        <f>IF(C126="","0",SUMIFS(借支明细表!$H:$H,借支明细表!$F:$F,$C126,借支明细表!$D:$D,$D$2))</f>
        <v>0</v>
      </c>
      <c r="L126" s="27" t="str">
        <f t="shared" si="3"/>
        <v>0</v>
      </c>
      <c r="M126" s="28"/>
    </row>
    <row r="127" customHeight="1" spans="2:13">
      <c r="B127" s="20"/>
      <c r="C127" s="20"/>
      <c r="D127" s="21" t="str">
        <f>IF(C127="","-",VLOOKUP(C127,员工信息表!B:C,2,FALSE))</f>
        <v>-</v>
      </c>
      <c r="E127" s="21" t="str">
        <f>IF(C127="","-",VLOOKUP(C127,员工信息表!B:D,3,FALSE))</f>
        <v>-</v>
      </c>
      <c r="F127" s="20"/>
      <c r="G127" s="20"/>
      <c r="H127" s="20"/>
      <c r="I127" s="20"/>
      <c r="J127" s="27" t="str">
        <f t="shared" si="2"/>
        <v>0</v>
      </c>
      <c r="K127" s="27" t="str">
        <f>IF(C127="","0",SUMIFS(借支明细表!$H:$H,借支明细表!$F:$F,$C127,借支明细表!$D:$D,$D$2))</f>
        <v>0</v>
      </c>
      <c r="L127" s="27" t="str">
        <f t="shared" si="3"/>
        <v>0</v>
      </c>
      <c r="M127" s="28"/>
    </row>
    <row r="128" customHeight="1" spans="2:13">
      <c r="B128" s="20"/>
      <c r="C128" s="20"/>
      <c r="D128" s="21" t="str">
        <f>IF(C128="","-",VLOOKUP(C128,员工信息表!B:C,2,FALSE))</f>
        <v>-</v>
      </c>
      <c r="E128" s="21" t="str">
        <f>IF(C128="","-",VLOOKUP(C128,员工信息表!B:D,3,FALSE))</f>
        <v>-</v>
      </c>
      <c r="F128" s="20"/>
      <c r="G128" s="20"/>
      <c r="H128" s="20"/>
      <c r="I128" s="20"/>
      <c r="J128" s="27" t="str">
        <f t="shared" si="2"/>
        <v>0</v>
      </c>
      <c r="K128" s="27" t="str">
        <f>IF(C128="","0",SUMIFS(借支明细表!$H:$H,借支明细表!$F:$F,$C128,借支明细表!$D:$D,$D$2))</f>
        <v>0</v>
      </c>
      <c r="L128" s="27" t="str">
        <f t="shared" si="3"/>
        <v>0</v>
      </c>
      <c r="M128" s="28"/>
    </row>
    <row r="129" customHeight="1" spans="2:13">
      <c r="B129" s="20"/>
      <c r="C129" s="20"/>
      <c r="D129" s="21" t="str">
        <f>IF(C129="","-",VLOOKUP(C129,员工信息表!B:C,2,FALSE))</f>
        <v>-</v>
      </c>
      <c r="E129" s="21" t="str">
        <f>IF(C129="","-",VLOOKUP(C129,员工信息表!B:D,3,FALSE))</f>
        <v>-</v>
      </c>
      <c r="F129" s="20"/>
      <c r="G129" s="20"/>
      <c r="H129" s="20"/>
      <c r="I129" s="20"/>
      <c r="J129" s="27" t="str">
        <f t="shared" si="2"/>
        <v>0</v>
      </c>
      <c r="K129" s="27" t="str">
        <f>IF(C129="","0",SUMIFS(借支明细表!$H:$H,借支明细表!$F:$F,$C129,借支明细表!$D:$D,$D$2))</f>
        <v>0</v>
      </c>
      <c r="L129" s="27" t="str">
        <f t="shared" si="3"/>
        <v>0</v>
      </c>
      <c r="M129" s="28"/>
    </row>
    <row r="130" customHeight="1" spans="2:13">
      <c r="B130" s="20"/>
      <c r="C130" s="20"/>
      <c r="D130" s="21" t="str">
        <f>IF(C130="","-",VLOOKUP(C130,员工信息表!B:C,2,FALSE))</f>
        <v>-</v>
      </c>
      <c r="E130" s="21" t="str">
        <f>IF(C130="","-",VLOOKUP(C130,员工信息表!B:D,3,FALSE))</f>
        <v>-</v>
      </c>
      <c r="F130" s="20"/>
      <c r="G130" s="20"/>
      <c r="H130" s="20"/>
      <c r="I130" s="20"/>
      <c r="J130" s="27" t="str">
        <f t="shared" si="2"/>
        <v>0</v>
      </c>
      <c r="K130" s="27" t="str">
        <f>IF(C130="","0",SUMIFS(借支明细表!$H:$H,借支明细表!$F:$F,$C130,借支明细表!$D:$D,$D$2))</f>
        <v>0</v>
      </c>
      <c r="L130" s="27" t="str">
        <f t="shared" si="3"/>
        <v>0</v>
      </c>
      <c r="M130" s="28"/>
    </row>
    <row r="131" customHeight="1" spans="2:13">
      <c r="B131" s="20"/>
      <c r="C131" s="20"/>
      <c r="D131" s="21" t="str">
        <f>IF(C131="","-",VLOOKUP(C131,员工信息表!B:C,2,FALSE))</f>
        <v>-</v>
      </c>
      <c r="E131" s="21" t="str">
        <f>IF(C131="","-",VLOOKUP(C131,员工信息表!B:D,3,FALSE))</f>
        <v>-</v>
      </c>
      <c r="F131" s="20"/>
      <c r="G131" s="20"/>
      <c r="H131" s="20"/>
      <c r="I131" s="20"/>
      <c r="J131" s="27" t="str">
        <f t="shared" si="2"/>
        <v>0</v>
      </c>
      <c r="K131" s="27" t="str">
        <f>IF(C131="","0",SUMIFS(借支明细表!$H:$H,借支明细表!$F:$F,$C131,借支明细表!$D:$D,$D$2))</f>
        <v>0</v>
      </c>
      <c r="L131" s="27" t="str">
        <f t="shared" si="3"/>
        <v>0</v>
      </c>
      <c r="M131" s="28"/>
    </row>
    <row r="132" customHeight="1" spans="2:13">
      <c r="B132" s="20"/>
      <c r="C132" s="20"/>
      <c r="D132" s="21" t="str">
        <f>IF(C132="","-",VLOOKUP(C132,员工信息表!B:C,2,FALSE))</f>
        <v>-</v>
      </c>
      <c r="E132" s="21" t="str">
        <f>IF(C132="","-",VLOOKUP(C132,员工信息表!B:D,3,FALSE))</f>
        <v>-</v>
      </c>
      <c r="F132" s="20"/>
      <c r="G132" s="20"/>
      <c r="H132" s="20"/>
      <c r="I132" s="20"/>
      <c r="J132" s="27" t="str">
        <f t="shared" si="2"/>
        <v>0</v>
      </c>
      <c r="K132" s="27" t="str">
        <f>IF(C132="","0",SUMIFS(借支明细表!$H:$H,借支明细表!$F:$F,$C132,借支明细表!$D:$D,$D$2))</f>
        <v>0</v>
      </c>
      <c r="L132" s="27" t="str">
        <f t="shared" si="3"/>
        <v>0</v>
      </c>
      <c r="M132" s="28"/>
    </row>
    <row r="133" customHeight="1" spans="2:13">
      <c r="B133" s="20"/>
      <c r="C133" s="20"/>
      <c r="D133" s="21" t="str">
        <f>IF(C133="","-",VLOOKUP(C133,员工信息表!B:C,2,FALSE))</f>
        <v>-</v>
      </c>
      <c r="E133" s="21" t="str">
        <f>IF(C133="","-",VLOOKUP(C133,员工信息表!B:D,3,FALSE))</f>
        <v>-</v>
      </c>
      <c r="F133" s="20"/>
      <c r="G133" s="20"/>
      <c r="H133" s="20"/>
      <c r="I133" s="20"/>
      <c r="J133" s="27" t="str">
        <f t="shared" ref="J133:J196" si="4">IF(C133="","0",(E133*F133)+(G133*H133)+I133)</f>
        <v>0</v>
      </c>
      <c r="K133" s="27" t="str">
        <f>IF(C133="","0",SUMIFS(借支明细表!$H:$H,借支明细表!$F:$F,$C133,借支明细表!$D:$D,$D$2))</f>
        <v>0</v>
      </c>
      <c r="L133" s="27" t="str">
        <f t="shared" ref="L133:L196" si="5">IF(C133="","0",J133-K133)</f>
        <v>0</v>
      </c>
      <c r="M133" s="28"/>
    </row>
    <row r="134" customHeight="1" spans="2:13">
      <c r="B134" s="20"/>
      <c r="C134" s="20"/>
      <c r="D134" s="21" t="str">
        <f>IF(C134="","-",VLOOKUP(C134,员工信息表!B:C,2,FALSE))</f>
        <v>-</v>
      </c>
      <c r="E134" s="21" t="str">
        <f>IF(C134="","-",VLOOKUP(C134,员工信息表!B:D,3,FALSE))</f>
        <v>-</v>
      </c>
      <c r="F134" s="20"/>
      <c r="G134" s="20"/>
      <c r="H134" s="20"/>
      <c r="I134" s="20"/>
      <c r="J134" s="27" t="str">
        <f t="shared" si="4"/>
        <v>0</v>
      </c>
      <c r="K134" s="27" t="str">
        <f>IF(C134="","0",SUMIFS(借支明细表!$H:$H,借支明细表!$F:$F,$C134,借支明细表!$D:$D,$D$2))</f>
        <v>0</v>
      </c>
      <c r="L134" s="27" t="str">
        <f t="shared" si="5"/>
        <v>0</v>
      </c>
      <c r="M134" s="28"/>
    </row>
    <row r="135" customHeight="1" spans="2:13">
      <c r="B135" s="20"/>
      <c r="C135" s="20"/>
      <c r="D135" s="21" t="str">
        <f>IF(C135="","-",VLOOKUP(C135,员工信息表!B:C,2,FALSE))</f>
        <v>-</v>
      </c>
      <c r="E135" s="21" t="str">
        <f>IF(C135="","-",VLOOKUP(C135,员工信息表!B:D,3,FALSE))</f>
        <v>-</v>
      </c>
      <c r="F135" s="20"/>
      <c r="G135" s="20"/>
      <c r="H135" s="20"/>
      <c r="I135" s="20"/>
      <c r="J135" s="27" t="str">
        <f t="shared" si="4"/>
        <v>0</v>
      </c>
      <c r="K135" s="27" t="str">
        <f>IF(C135="","0",SUMIFS(借支明细表!$H:$H,借支明细表!$F:$F,$C135,借支明细表!$D:$D,$D$2))</f>
        <v>0</v>
      </c>
      <c r="L135" s="27" t="str">
        <f t="shared" si="5"/>
        <v>0</v>
      </c>
      <c r="M135" s="28"/>
    </row>
    <row r="136" customHeight="1" spans="2:13">
      <c r="B136" s="20"/>
      <c r="C136" s="20"/>
      <c r="D136" s="21" t="str">
        <f>IF(C136="","-",VLOOKUP(C136,员工信息表!B:C,2,FALSE))</f>
        <v>-</v>
      </c>
      <c r="E136" s="21" t="str">
        <f>IF(C136="","-",VLOOKUP(C136,员工信息表!B:D,3,FALSE))</f>
        <v>-</v>
      </c>
      <c r="F136" s="20"/>
      <c r="G136" s="20"/>
      <c r="H136" s="20"/>
      <c r="I136" s="20"/>
      <c r="J136" s="27" t="str">
        <f t="shared" si="4"/>
        <v>0</v>
      </c>
      <c r="K136" s="27" t="str">
        <f>IF(C136="","0",SUMIFS(借支明细表!$H:$H,借支明细表!$F:$F,$C136,借支明细表!$D:$D,$D$2))</f>
        <v>0</v>
      </c>
      <c r="L136" s="27" t="str">
        <f t="shared" si="5"/>
        <v>0</v>
      </c>
      <c r="M136" s="28"/>
    </row>
    <row r="137" customHeight="1" spans="2:13">
      <c r="B137" s="20"/>
      <c r="C137" s="20"/>
      <c r="D137" s="21" t="str">
        <f>IF(C137="","-",VLOOKUP(C137,员工信息表!B:C,2,FALSE))</f>
        <v>-</v>
      </c>
      <c r="E137" s="21" t="str">
        <f>IF(C137="","-",VLOOKUP(C137,员工信息表!B:D,3,FALSE))</f>
        <v>-</v>
      </c>
      <c r="F137" s="20"/>
      <c r="G137" s="20"/>
      <c r="H137" s="20"/>
      <c r="I137" s="20"/>
      <c r="J137" s="27" t="str">
        <f t="shared" si="4"/>
        <v>0</v>
      </c>
      <c r="K137" s="27" t="str">
        <f>IF(C137="","0",SUMIFS(借支明细表!$H:$H,借支明细表!$F:$F,$C137,借支明细表!$D:$D,$D$2))</f>
        <v>0</v>
      </c>
      <c r="L137" s="27" t="str">
        <f t="shared" si="5"/>
        <v>0</v>
      </c>
      <c r="M137" s="28"/>
    </row>
    <row r="138" customHeight="1" spans="2:13">
      <c r="B138" s="20"/>
      <c r="C138" s="20"/>
      <c r="D138" s="21" t="str">
        <f>IF(C138="","-",VLOOKUP(C138,员工信息表!B:C,2,FALSE))</f>
        <v>-</v>
      </c>
      <c r="E138" s="21" t="str">
        <f>IF(C138="","-",VLOOKUP(C138,员工信息表!B:D,3,FALSE))</f>
        <v>-</v>
      </c>
      <c r="F138" s="20"/>
      <c r="G138" s="20"/>
      <c r="H138" s="20"/>
      <c r="I138" s="20"/>
      <c r="J138" s="27" t="str">
        <f t="shared" si="4"/>
        <v>0</v>
      </c>
      <c r="K138" s="27" t="str">
        <f>IF(C138="","0",SUMIFS(借支明细表!$H:$H,借支明细表!$F:$F,$C138,借支明细表!$D:$D,$D$2))</f>
        <v>0</v>
      </c>
      <c r="L138" s="27" t="str">
        <f t="shared" si="5"/>
        <v>0</v>
      </c>
      <c r="M138" s="28"/>
    </row>
    <row r="139" customHeight="1" spans="2:13">
      <c r="B139" s="20"/>
      <c r="C139" s="20"/>
      <c r="D139" s="21" t="str">
        <f>IF(C139="","-",VLOOKUP(C139,员工信息表!B:C,2,FALSE))</f>
        <v>-</v>
      </c>
      <c r="E139" s="21" t="str">
        <f>IF(C139="","-",VLOOKUP(C139,员工信息表!B:D,3,FALSE))</f>
        <v>-</v>
      </c>
      <c r="F139" s="20"/>
      <c r="G139" s="20"/>
      <c r="H139" s="20"/>
      <c r="I139" s="20"/>
      <c r="J139" s="27" t="str">
        <f t="shared" si="4"/>
        <v>0</v>
      </c>
      <c r="K139" s="27" t="str">
        <f>IF(C139="","0",SUMIFS(借支明细表!$H:$H,借支明细表!$F:$F,$C139,借支明细表!$D:$D,$D$2))</f>
        <v>0</v>
      </c>
      <c r="L139" s="27" t="str">
        <f t="shared" si="5"/>
        <v>0</v>
      </c>
      <c r="M139" s="28"/>
    </row>
    <row r="140" customHeight="1" spans="2:13">
      <c r="B140" s="20"/>
      <c r="C140" s="20"/>
      <c r="D140" s="21" t="str">
        <f>IF(C140="","-",VLOOKUP(C140,员工信息表!B:C,2,FALSE))</f>
        <v>-</v>
      </c>
      <c r="E140" s="21" t="str">
        <f>IF(C140="","-",VLOOKUP(C140,员工信息表!B:D,3,FALSE))</f>
        <v>-</v>
      </c>
      <c r="F140" s="20"/>
      <c r="G140" s="20"/>
      <c r="H140" s="20"/>
      <c r="I140" s="20"/>
      <c r="J140" s="27" t="str">
        <f t="shared" si="4"/>
        <v>0</v>
      </c>
      <c r="K140" s="27" t="str">
        <f>IF(C140="","0",SUMIFS(借支明细表!$H:$H,借支明细表!$F:$F,$C140,借支明细表!$D:$D,$D$2))</f>
        <v>0</v>
      </c>
      <c r="L140" s="27" t="str">
        <f t="shared" si="5"/>
        <v>0</v>
      </c>
      <c r="M140" s="28"/>
    </row>
    <row r="141" customHeight="1" spans="2:13">
      <c r="B141" s="20"/>
      <c r="C141" s="20"/>
      <c r="D141" s="21" t="str">
        <f>IF(C141="","-",VLOOKUP(C141,员工信息表!B:C,2,FALSE))</f>
        <v>-</v>
      </c>
      <c r="E141" s="21" t="str">
        <f>IF(C141="","-",VLOOKUP(C141,员工信息表!B:D,3,FALSE))</f>
        <v>-</v>
      </c>
      <c r="F141" s="20"/>
      <c r="G141" s="20"/>
      <c r="H141" s="20"/>
      <c r="I141" s="20"/>
      <c r="J141" s="27" t="str">
        <f t="shared" si="4"/>
        <v>0</v>
      </c>
      <c r="K141" s="27" t="str">
        <f>IF(C141="","0",SUMIFS(借支明细表!$H:$H,借支明细表!$F:$F,$C141,借支明细表!$D:$D,$D$2))</f>
        <v>0</v>
      </c>
      <c r="L141" s="27" t="str">
        <f t="shared" si="5"/>
        <v>0</v>
      </c>
      <c r="M141" s="28"/>
    </row>
    <row r="142" customHeight="1" spans="2:13">
      <c r="B142" s="20"/>
      <c r="C142" s="20"/>
      <c r="D142" s="21" t="str">
        <f>IF(C142="","-",VLOOKUP(C142,员工信息表!B:C,2,FALSE))</f>
        <v>-</v>
      </c>
      <c r="E142" s="21" t="str">
        <f>IF(C142="","-",VLOOKUP(C142,员工信息表!B:D,3,FALSE))</f>
        <v>-</v>
      </c>
      <c r="F142" s="20"/>
      <c r="G142" s="20"/>
      <c r="H142" s="20"/>
      <c r="I142" s="20"/>
      <c r="J142" s="27" t="str">
        <f t="shared" si="4"/>
        <v>0</v>
      </c>
      <c r="K142" s="27" t="str">
        <f>IF(C142="","0",SUMIFS(借支明细表!$H:$H,借支明细表!$F:$F,$C142,借支明细表!$D:$D,$D$2))</f>
        <v>0</v>
      </c>
      <c r="L142" s="27" t="str">
        <f t="shared" si="5"/>
        <v>0</v>
      </c>
      <c r="M142" s="28"/>
    </row>
    <row r="143" customHeight="1" spans="2:13">
      <c r="B143" s="20"/>
      <c r="C143" s="20"/>
      <c r="D143" s="21" t="str">
        <f>IF(C143="","-",VLOOKUP(C143,员工信息表!B:C,2,FALSE))</f>
        <v>-</v>
      </c>
      <c r="E143" s="21" t="str">
        <f>IF(C143="","-",VLOOKUP(C143,员工信息表!B:D,3,FALSE))</f>
        <v>-</v>
      </c>
      <c r="F143" s="20"/>
      <c r="G143" s="20"/>
      <c r="H143" s="20"/>
      <c r="I143" s="20"/>
      <c r="J143" s="27" t="str">
        <f t="shared" si="4"/>
        <v>0</v>
      </c>
      <c r="K143" s="27" t="str">
        <f>IF(C143="","0",SUMIFS(借支明细表!$H:$H,借支明细表!$F:$F,$C143,借支明细表!$D:$D,$D$2))</f>
        <v>0</v>
      </c>
      <c r="L143" s="27" t="str">
        <f t="shared" si="5"/>
        <v>0</v>
      </c>
      <c r="M143" s="28"/>
    </row>
    <row r="144" customHeight="1" spans="2:13">
      <c r="B144" s="20"/>
      <c r="C144" s="20"/>
      <c r="D144" s="21" t="str">
        <f>IF(C144="","-",VLOOKUP(C144,员工信息表!B:C,2,FALSE))</f>
        <v>-</v>
      </c>
      <c r="E144" s="21" t="str">
        <f>IF(C144="","-",VLOOKUP(C144,员工信息表!B:D,3,FALSE))</f>
        <v>-</v>
      </c>
      <c r="F144" s="20"/>
      <c r="G144" s="20"/>
      <c r="H144" s="20"/>
      <c r="I144" s="20"/>
      <c r="J144" s="27" t="str">
        <f t="shared" si="4"/>
        <v>0</v>
      </c>
      <c r="K144" s="27" t="str">
        <f>IF(C144="","0",SUMIFS(借支明细表!$H:$H,借支明细表!$F:$F,$C144,借支明细表!$D:$D,$D$2))</f>
        <v>0</v>
      </c>
      <c r="L144" s="27" t="str">
        <f t="shared" si="5"/>
        <v>0</v>
      </c>
      <c r="M144" s="28"/>
    </row>
    <row r="145" customHeight="1" spans="2:13">
      <c r="B145" s="20"/>
      <c r="C145" s="20"/>
      <c r="D145" s="21" t="str">
        <f>IF(C145="","-",VLOOKUP(C145,员工信息表!B:C,2,FALSE))</f>
        <v>-</v>
      </c>
      <c r="E145" s="21" t="str">
        <f>IF(C145="","-",VLOOKUP(C145,员工信息表!B:D,3,FALSE))</f>
        <v>-</v>
      </c>
      <c r="F145" s="20"/>
      <c r="G145" s="20"/>
      <c r="H145" s="20"/>
      <c r="I145" s="20"/>
      <c r="J145" s="27" t="str">
        <f t="shared" si="4"/>
        <v>0</v>
      </c>
      <c r="K145" s="27" t="str">
        <f>IF(C145="","0",SUMIFS(借支明细表!$H:$H,借支明细表!$F:$F,$C145,借支明细表!$D:$D,$D$2))</f>
        <v>0</v>
      </c>
      <c r="L145" s="27" t="str">
        <f t="shared" si="5"/>
        <v>0</v>
      </c>
      <c r="M145" s="28"/>
    </row>
    <row r="146" customHeight="1" spans="2:13">
      <c r="B146" s="20"/>
      <c r="C146" s="20"/>
      <c r="D146" s="21" t="str">
        <f>IF(C146="","-",VLOOKUP(C146,员工信息表!B:C,2,FALSE))</f>
        <v>-</v>
      </c>
      <c r="E146" s="21" t="str">
        <f>IF(C146="","-",VLOOKUP(C146,员工信息表!B:D,3,FALSE))</f>
        <v>-</v>
      </c>
      <c r="F146" s="20"/>
      <c r="G146" s="20"/>
      <c r="H146" s="20"/>
      <c r="I146" s="20"/>
      <c r="J146" s="27" t="str">
        <f t="shared" si="4"/>
        <v>0</v>
      </c>
      <c r="K146" s="27" t="str">
        <f>IF(C146="","0",SUMIFS(借支明细表!$H:$H,借支明细表!$F:$F,$C146,借支明细表!$D:$D,$D$2))</f>
        <v>0</v>
      </c>
      <c r="L146" s="27" t="str">
        <f t="shared" si="5"/>
        <v>0</v>
      </c>
      <c r="M146" s="28"/>
    </row>
    <row r="147" customHeight="1" spans="2:13">
      <c r="B147" s="20"/>
      <c r="C147" s="20"/>
      <c r="D147" s="21" t="str">
        <f>IF(C147="","-",VLOOKUP(C147,员工信息表!B:C,2,FALSE))</f>
        <v>-</v>
      </c>
      <c r="E147" s="21" t="str">
        <f>IF(C147="","-",VLOOKUP(C147,员工信息表!B:D,3,FALSE))</f>
        <v>-</v>
      </c>
      <c r="F147" s="20"/>
      <c r="G147" s="20"/>
      <c r="H147" s="20"/>
      <c r="I147" s="20"/>
      <c r="J147" s="27" t="str">
        <f t="shared" si="4"/>
        <v>0</v>
      </c>
      <c r="K147" s="27" t="str">
        <f>IF(C147="","0",SUMIFS(借支明细表!$H:$H,借支明细表!$F:$F,$C147,借支明细表!$D:$D,$D$2))</f>
        <v>0</v>
      </c>
      <c r="L147" s="27" t="str">
        <f t="shared" si="5"/>
        <v>0</v>
      </c>
      <c r="M147" s="28"/>
    </row>
    <row r="148" customHeight="1" spans="2:13">
      <c r="B148" s="20"/>
      <c r="C148" s="20"/>
      <c r="D148" s="21" t="str">
        <f>IF(C148="","-",VLOOKUP(C148,员工信息表!B:C,2,FALSE))</f>
        <v>-</v>
      </c>
      <c r="E148" s="21" t="str">
        <f>IF(C148="","-",VLOOKUP(C148,员工信息表!B:D,3,FALSE))</f>
        <v>-</v>
      </c>
      <c r="F148" s="20"/>
      <c r="G148" s="20"/>
      <c r="H148" s="20"/>
      <c r="I148" s="20"/>
      <c r="J148" s="27" t="str">
        <f t="shared" si="4"/>
        <v>0</v>
      </c>
      <c r="K148" s="27" t="str">
        <f>IF(C148="","0",SUMIFS(借支明细表!$H:$H,借支明细表!$F:$F,$C148,借支明细表!$D:$D,$D$2))</f>
        <v>0</v>
      </c>
      <c r="L148" s="27" t="str">
        <f t="shared" si="5"/>
        <v>0</v>
      </c>
      <c r="M148" s="28"/>
    </row>
    <row r="149" customHeight="1" spans="2:13">
      <c r="B149" s="20"/>
      <c r="C149" s="20"/>
      <c r="D149" s="21" t="str">
        <f>IF(C149="","-",VLOOKUP(C149,员工信息表!B:C,2,FALSE))</f>
        <v>-</v>
      </c>
      <c r="E149" s="21" t="str">
        <f>IF(C149="","-",VLOOKUP(C149,员工信息表!B:D,3,FALSE))</f>
        <v>-</v>
      </c>
      <c r="F149" s="20"/>
      <c r="G149" s="20"/>
      <c r="H149" s="20"/>
      <c r="I149" s="20"/>
      <c r="J149" s="27" t="str">
        <f t="shared" si="4"/>
        <v>0</v>
      </c>
      <c r="K149" s="27" t="str">
        <f>IF(C149="","0",SUMIFS(借支明细表!$H:$H,借支明细表!$F:$F,$C149,借支明细表!$D:$D,$D$2))</f>
        <v>0</v>
      </c>
      <c r="L149" s="27" t="str">
        <f t="shared" si="5"/>
        <v>0</v>
      </c>
      <c r="M149" s="28"/>
    </row>
    <row r="150" customHeight="1" spans="2:13">
      <c r="B150" s="20"/>
      <c r="C150" s="20"/>
      <c r="D150" s="21" t="str">
        <f>IF(C150="","-",VLOOKUP(C150,员工信息表!B:C,2,FALSE))</f>
        <v>-</v>
      </c>
      <c r="E150" s="21" t="str">
        <f>IF(C150="","-",VLOOKUP(C150,员工信息表!B:D,3,FALSE))</f>
        <v>-</v>
      </c>
      <c r="F150" s="20"/>
      <c r="G150" s="20"/>
      <c r="H150" s="20"/>
      <c r="I150" s="20"/>
      <c r="J150" s="27" t="str">
        <f t="shared" si="4"/>
        <v>0</v>
      </c>
      <c r="K150" s="27" t="str">
        <f>IF(C150="","0",SUMIFS(借支明细表!$H:$H,借支明细表!$F:$F,$C150,借支明细表!$D:$D,$D$2))</f>
        <v>0</v>
      </c>
      <c r="L150" s="27" t="str">
        <f t="shared" si="5"/>
        <v>0</v>
      </c>
      <c r="M150" s="28"/>
    </row>
    <row r="151" customHeight="1" spans="2:13">
      <c r="B151" s="20"/>
      <c r="C151" s="20"/>
      <c r="D151" s="21" t="str">
        <f>IF(C151="","-",VLOOKUP(C151,员工信息表!B:C,2,FALSE))</f>
        <v>-</v>
      </c>
      <c r="E151" s="21" t="str">
        <f>IF(C151="","-",VLOOKUP(C151,员工信息表!B:D,3,FALSE))</f>
        <v>-</v>
      </c>
      <c r="F151" s="20"/>
      <c r="G151" s="20"/>
      <c r="H151" s="20"/>
      <c r="I151" s="20"/>
      <c r="J151" s="27" t="str">
        <f t="shared" si="4"/>
        <v>0</v>
      </c>
      <c r="K151" s="27" t="str">
        <f>IF(C151="","0",SUMIFS(借支明细表!$H:$H,借支明细表!$F:$F,$C151,借支明细表!$D:$D,$D$2))</f>
        <v>0</v>
      </c>
      <c r="L151" s="27" t="str">
        <f t="shared" si="5"/>
        <v>0</v>
      </c>
      <c r="M151" s="28"/>
    </row>
    <row r="152" customHeight="1" spans="2:13">
      <c r="B152" s="20"/>
      <c r="C152" s="20"/>
      <c r="D152" s="21" t="str">
        <f>IF(C152="","-",VLOOKUP(C152,员工信息表!B:C,2,FALSE))</f>
        <v>-</v>
      </c>
      <c r="E152" s="21" t="str">
        <f>IF(C152="","-",VLOOKUP(C152,员工信息表!B:D,3,FALSE))</f>
        <v>-</v>
      </c>
      <c r="F152" s="20"/>
      <c r="G152" s="20"/>
      <c r="H152" s="20"/>
      <c r="I152" s="20"/>
      <c r="J152" s="27" t="str">
        <f t="shared" si="4"/>
        <v>0</v>
      </c>
      <c r="K152" s="27" t="str">
        <f>IF(C152="","0",SUMIFS(借支明细表!$H:$H,借支明细表!$F:$F,$C152,借支明细表!$D:$D,$D$2))</f>
        <v>0</v>
      </c>
      <c r="L152" s="27" t="str">
        <f t="shared" si="5"/>
        <v>0</v>
      </c>
      <c r="M152" s="28"/>
    </row>
    <row r="153" customHeight="1" spans="2:13">
      <c r="B153" s="20"/>
      <c r="C153" s="20"/>
      <c r="D153" s="21" t="str">
        <f>IF(C153="","-",VLOOKUP(C153,员工信息表!B:C,2,FALSE))</f>
        <v>-</v>
      </c>
      <c r="E153" s="21" t="str">
        <f>IF(C153="","-",VLOOKUP(C153,员工信息表!B:D,3,FALSE))</f>
        <v>-</v>
      </c>
      <c r="F153" s="20"/>
      <c r="G153" s="20"/>
      <c r="H153" s="20"/>
      <c r="I153" s="20"/>
      <c r="J153" s="27" t="str">
        <f t="shared" si="4"/>
        <v>0</v>
      </c>
      <c r="K153" s="27" t="str">
        <f>IF(C153="","0",SUMIFS(借支明细表!$H:$H,借支明细表!$F:$F,$C153,借支明细表!$D:$D,$D$2))</f>
        <v>0</v>
      </c>
      <c r="L153" s="27" t="str">
        <f t="shared" si="5"/>
        <v>0</v>
      </c>
      <c r="M153" s="28"/>
    </row>
    <row r="154" customHeight="1" spans="2:13">
      <c r="B154" s="20"/>
      <c r="C154" s="20"/>
      <c r="D154" s="21" t="str">
        <f>IF(C154="","-",VLOOKUP(C154,员工信息表!B:C,2,FALSE))</f>
        <v>-</v>
      </c>
      <c r="E154" s="21" t="str">
        <f>IF(C154="","-",VLOOKUP(C154,员工信息表!B:D,3,FALSE))</f>
        <v>-</v>
      </c>
      <c r="F154" s="20"/>
      <c r="G154" s="20"/>
      <c r="H154" s="20"/>
      <c r="I154" s="20"/>
      <c r="J154" s="27" t="str">
        <f t="shared" si="4"/>
        <v>0</v>
      </c>
      <c r="K154" s="27" t="str">
        <f>IF(C154="","0",SUMIFS(借支明细表!$H:$H,借支明细表!$F:$F,$C154,借支明细表!$D:$D,$D$2))</f>
        <v>0</v>
      </c>
      <c r="L154" s="27" t="str">
        <f t="shared" si="5"/>
        <v>0</v>
      </c>
      <c r="M154" s="28"/>
    </row>
    <row r="155" customHeight="1" spans="2:13">
      <c r="B155" s="20"/>
      <c r="C155" s="20"/>
      <c r="D155" s="21" t="str">
        <f>IF(C155="","-",VLOOKUP(C155,员工信息表!B:C,2,FALSE))</f>
        <v>-</v>
      </c>
      <c r="E155" s="21" t="str">
        <f>IF(C155="","-",VLOOKUP(C155,员工信息表!B:D,3,FALSE))</f>
        <v>-</v>
      </c>
      <c r="F155" s="20"/>
      <c r="G155" s="20"/>
      <c r="H155" s="20"/>
      <c r="I155" s="20"/>
      <c r="J155" s="27" t="str">
        <f t="shared" si="4"/>
        <v>0</v>
      </c>
      <c r="K155" s="27" t="str">
        <f>IF(C155="","0",SUMIFS(借支明细表!$H:$H,借支明细表!$F:$F,$C155,借支明细表!$D:$D,$D$2))</f>
        <v>0</v>
      </c>
      <c r="L155" s="27" t="str">
        <f t="shared" si="5"/>
        <v>0</v>
      </c>
      <c r="M155" s="28"/>
    </row>
    <row r="156" customHeight="1" spans="2:13">
      <c r="B156" s="20"/>
      <c r="C156" s="20"/>
      <c r="D156" s="21" t="str">
        <f>IF(C156="","-",VLOOKUP(C156,员工信息表!B:C,2,FALSE))</f>
        <v>-</v>
      </c>
      <c r="E156" s="21" t="str">
        <f>IF(C156="","-",VLOOKUP(C156,员工信息表!B:D,3,FALSE))</f>
        <v>-</v>
      </c>
      <c r="F156" s="20"/>
      <c r="G156" s="20"/>
      <c r="H156" s="20"/>
      <c r="I156" s="20"/>
      <c r="J156" s="27" t="str">
        <f t="shared" si="4"/>
        <v>0</v>
      </c>
      <c r="K156" s="27" t="str">
        <f>IF(C156="","0",SUMIFS(借支明细表!$H:$H,借支明细表!$F:$F,$C156,借支明细表!$D:$D,$D$2))</f>
        <v>0</v>
      </c>
      <c r="L156" s="27" t="str">
        <f t="shared" si="5"/>
        <v>0</v>
      </c>
      <c r="M156" s="28"/>
    </row>
    <row r="157" customHeight="1" spans="2:13">
      <c r="B157" s="20"/>
      <c r="C157" s="20"/>
      <c r="D157" s="21" t="str">
        <f>IF(C157="","-",VLOOKUP(C157,员工信息表!B:C,2,FALSE))</f>
        <v>-</v>
      </c>
      <c r="E157" s="21" t="str">
        <f>IF(C157="","-",VLOOKUP(C157,员工信息表!B:D,3,FALSE))</f>
        <v>-</v>
      </c>
      <c r="F157" s="20"/>
      <c r="G157" s="20"/>
      <c r="H157" s="20"/>
      <c r="I157" s="20"/>
      <c r="J157" s="27" t="str">
        <f t="shared" si="4"/>
        <v>0</v>
      </c>
      <c r="K157" s="27" t="str">
        <f>IF(C157="","0",SUMIFS(借支明细表!$H:$H,借支明细表!$F:$F,$C157,借支明细表!$D:$D,$D$2))</f>
        <v>0</v>
      </c>
      <c r="L157" s="27" t="str">
        <f t="shared" si="5"/>
        <v>0</v>
      </c>
      <c r="M157" s="28"/>
    </row>
    <row r="158" customHeight="1" spans="2:13">
      <c r="B158" s="20"/>
      <c r="C158" s="20"/>
      <c r="D158" s="21" t="str">
        <f>IF(C158="","-",VLOOKUP(C158,员工信息表!B:C,2,FALSE))</f>
        <v>-</v>
      </c>
      <c r="E158" s="21" t="str">
        <f>IF(C158="","-",VLOOKUP(C158,员工信息表!B:D,3,FALSE))</f>
        <v>-</v>
      </c>
      <c r="F158" s="20"/>
      <c r="G158" s="20"/>
      <c r="H158" s="20"/>
      <c r="I158" s="20"/>
      <c r="J158" s="27" t="str">
        <f t="shared" si="4"/>
        <v>0</v>
      </c>
      <c r="K158" s="27" t="str">
        <f>IF(C158="","0",SUMIFS(借支明细表!$H:$H,借支明细表!$F:$F,$C158,借支明细表!$D:$D,$D$2))</f>
        <v>0</v>
      </c>
      <c r="L158" s="27" t="str">
        <f t="shared" si="5"/>
        <v>0</v>
      </c>
      <c r="M158" s="28"/>
    </row>
    <row r="159" customHeight="1" spans="2:13">
      <c r="B159" s="20"/>
      <c r="C159" s="20"/>
      <c r="D159" s="21" t="str">
        <f>IF(C159="","-",VLOOKUP(C159,员工信息表!B:C,2,FALSE))</f>
        <v>-</v>
      </c>
      <c r="E159" s="21" t="str">
        <f>IF(C159="","-",VLOOKUP(C159,员工信息表!B:D,3,FALSE))</f>
        <v>-</v>
      </c>
      <c r="F159" s="20"/>
      <c r="G159" s="20"/>
      <c r="H159" s="20"/>
      <c r="I159" s="20"/>
      <c r="J159" s="27" t="str">
        <f t="shared" si="4"/>
        <v>0</v>
      </c>
      <c r="K159" s="27" t="str">
        <f>IF(C159="","0",SUMIFS(借支明细表!$H:$H,借支明细表!$F:$F,$C159,借支明细表!$D:$D,$D$2))</f>
        <v>0</v>
      </c>
      <c r="L159" s="27" t="str">
        <f t="shared" si="5"/>
        <v>0</v>
      </c>
      <c r="M159" s="28"/>
    </row>
    <row r="160" customHeight="1" spans="2:13">
      <c r="B160" s="20"/>
      <c r="C160" s="20"/>
      <c r="D160" s="21" t="str">
        <f>IF(C160="","-",VLOOKUP(C160,员工信息表!B:C,2,FALSE))</f>
        <v>-</v>
      </c>
      <c r="E160" s="21" t="str">
        <f>IF(C160="","-",VLOOKUP(C160,员工信息表!B:D,3,FALSE))</f>
        <v>-</v>
      </c>
      <c r="F160" s="20"/>
      <c r="G160" s="20"/>
      <c r="H160" s="20"/>
      <c r="I160" s="20"/>
      <c r="J160" s="27" t="str">
        <f t="shared" si="4"/>
        <v>0</v>
      </c>
      <c r="K160" s="27" t="str">
        <f>IF(C160="","0",SUMIFS(借支明细表!$H:$H,借支明细表!$F:$F,$C160,借支明细表!$D:$D,$D$2))</f>
        <v>0</v>
      </c>
      <c r="L160" s="27" t="str">
        <f t="shared" si="5"/>
        <v>0</v>
      </c>
      <c r="M160" s="28"/>
    </row>
    <row r="161" customHeight="1" spans="2:13">
      <c r="B161" s="20"/>
      <c r="C161" s="20"/>
      <c r="D161" s="21" t="str">
        <f>IF(C161="","-",VLOOKUP(C161,员工信息表!B:C,2,FALSE))</f>
        <v>-</v>
      </c>
      <c r="E161" s="21" t="str">
        <f>IF(C161="","-",VLOOKUP(C161,员工信息表!B:D,3,FALSE))</f>
        <v>-</v>
      </c>
      <c r="F161" s="20"/>
      <c r="G161" s="20"/>
      <c r="H161" s="20"/>
      <c r="I161" s="20"/>
      <c r="J161" s="27" t="str">
        <f t="shared" si="4"/>
        <v>0</v>
      </c>
      <c r="K161" s="27" t="str">
        <f>IF(C161="","0",SUMIFS(借支明细表!$H:$H,借支明细表!$F:$F,$C161,借支明细表!$D:$D,$D$2))</f>
        <v>0</v>
      </c>
      <c r="L161" s="27" t="str">
        <f t="shared" si="5"/>
        <v>0</v>
      </c>
      <c r="M161" s="28"/>
    </row>
    <row r="162" customHeight="1" spans="2:13">
      <c r="B162" s="20"/>
      <c r="C162" s="20"/>
      <c r="D162" s="21" t="str">
        <f>IF(C162="","-",VLOOKUP(C162,员工信息表!B:C,2,FALSE))</f>
        <v>-</v>
      </c>
      <c r="E162" s="21" t="str">
        <f>IF(C162="","-",VLOOKUP(C162,员工信息表!B:D,3,FALSE))</f>
        <v>-</v>
      </c>
      <c r="F162" s="20"/>
      <c r="G162" s="20"/>
      <c r="H162" s="20"/>
      <c r="I162" s="20"/>
      <c r="J162" s="27" t="str">
        <f t="shared" si="4"/>
        <v>0</v>
      </c>
      <c r="K162" s="27" t="str">
        <f>IF(C162="","0",SUMIFS(借支明细表!$H:$H,借支明细表!$F:$F,$C162,借支明细表!$D:$D,$D$2))</f>
        <v>0</v>
      </c>
      <c r="L162" s="27" t="str">
        <f t="shared" si="5"/>
        <v>0</v>
      </c>
      <c r="M162" s="28"/>
    </row>
    <row r="163" customHeight="1" spans="2:13">
      <c r="B163" s="20"/>
      <c r="C163" s="20"/>
      <c r="D163" s="21" t="str">
        <f>IF(C163="","-",VLOOKUP(C163,员工信息表!B:C,2,FALSE))</f>
        <v>-</v>
      </c>
      <c r="E163" s="21" t="str">
        <f>IF(C163="","-",VLOOKUP(C163,员工信息表!B:D,3,FALSE))</f>
        <v>-</v>
      </c>
      <c r="F163" s="20"/>
      <c r="G163" s="20"/>
      <c r="H163" s="20"/>
      <c r="I163" s="20"/>
      <c r="J163" s="27" t="str">
        <f t="shared" si="4"/>
        <v>0</v>
      </c>
      <c r="K163" s="27" t="str">
        <f>IF(C163="","0",SUMIFS(借支明细表!$H:$H,借支明细表!$F:$F,$C163,借支明细表!$D:$D,$D$2))</f>
        <v>0</v>
      </c>
      <c r="L163" s="27" t="str">
        <f t="shared" si="5"/>
        <v>0</v>
      </c>
      <c r="M163" s="28"/>
    </row>
    <row r="164" customHeight="1" spans="2:13">
      <c r="B164" s="20"/>
      <c r="C164" s="20"/>
      <c r="D164" s="21" t="str">
        <f>IF(C164="","-",VLOOKUP(C164,员工信息表!B:C,2,FALSE))</f>
        <v>-</v>
      </c>
      <c r="E164" s="21" t="str">
        <f>IF(C164="","-",VLOOKUP(C164,员工信息表!B:D,3,FALSE))</f>
        <v>-</v>
      </c>
      <c r="F164" s="20"/>
      <c r="G164" s="20"/>
      <c r="H164" s="20"/>
      <c r="I164" s="20"/>
      <c r="J164" s="27" t="str">
        <f t="shared" si="4"/>
        <v>0</v>
      </c>
      <c r="K164" s="27" t="str">
        <f>IF(C164="","0",SUMIFS(借支明细表!$H:$H,借支明细表!$F:$F,$C164,借支明细表!$D:$D,$D$2))</f>
        <v>0</v>
      </c>
      <c r="L164" s="27" t="str">
        <f t="shared" si="5"/>
        <v>0</v>
      </c>
      <c r="M164" s="28"/>
    </row>
    <row r="165" customHeight="1" spans="2:13">
      <c r="B165" s="20"/>
      <c r="C165" s="20"/>
      <c r="D165" s="21" t="str">
        <f>IF(C165="","-",VLOOKUP(C165,员工信息表!B:C,2,FALSE))</f>
        <v>-</v>
      </c>
      <c r="E165" s="21" t="str">
        <f>IF(C165="","-",VLOOKUP(C165,员工信息表!B:D,3,FALSE))</f>
        <v>-</v>
      </c>
      <c r="F165" s="20"/>
      <c r="G165" s="20"/>
      <c r="H165" s="20"/>
      <c r="I165" s="20"/>
      <c r="J165" s="27" t="str">
        <f t="shared" si="4"/>
        <v>0</v>
      </c>
      <c r="K165" s="27" t="str">
        <f>IF(C165="","0",SUMIFS(借支明细表!$H:$H,借支明细表!$F:$F,$C165,借支明细表!$D:$D,$D$2))</f>
        <v>0</v>
      </c>
      <c r="L165" s="27" t="str">
        <f t="shared" si="5"/>
        <v>0</v>
      </c>
      <c r="M165" s="28"/>
    </row>
    <row r="166" customHeight="1" spans="2:13">
      <c r="B166" s="20"/>
      <c r="C166" s="20"/>
      <c r="D166" s="21" t="str">
        <f>IF(C166="","-",VLOOKUP(C166,员工信息表!B:C,2,FALSE))</f>
        <v>-</v>
      </c>
      <c r="E166" s="21" t="str">
        <f>IF(C166="","-",VLOOKUP(C166,员工信息表!B:D,3,FALSE))</f>
        <v>-</v>
      </c>
      <c r="F166" s="20"/>
      <c r="G166" s="20"/>
      <c r="H166" s="20"/>
      <c r="I166" s="20"/>
      <c r="J166" s="27" t="str">
        <f t="shared" si="4"/>
        <v>0</v>
      </c>
      <c r="K166" s="27" t="str">
        <f>IF(C166="","0",SUMIFS(借支明细表!$H:$H,借支明细表!$F:$F,$C166,借支明细表!$D:$D,$D$2))</f>
        <v>0</v>
      </c>
      <c r="L166" s="27" t="str">
        <f t="shared" si="5"/>
        <v>0</v>
      </c>
      <c r="M166" s="28"/>
    </row>
    <row r="167" customHeight="1" spans="2:13">
      <c r="B167" s="20"/>
      <c r="C167" s="20"/>
      <c r="D167" s="21" t="str">
        <f>IF(C167="","-",VLOOKUP(C167,员工信息表!B:C,2,FALSE))</f>
        <v>-</v>
      </c>
      <c r="E167" s="21" t="str">
        <f>IF(C167="","-",VLOOKUP(C167,员工信息表!B:D,3,FALSE))</f>
        <v>-</v>
      </c>
      <c r="F167" s="20"/>
      <c r="G167" s="20"/>
      <c r="H167" s="20"/>
      <c r="I167" s="20"/>
      <c r="J167" s="27" t="str">
        <f t="shared" si="4"/>
        <v>0</v>
      </c>
      <c r="K167" s="27" t="str">
        <f>IF(C167="","0",SUMIFS(借支明细表!$H:$H,借支明细表!$F:$F,$C167,借支明细表!$D:$D,$D$2))</f>
        <v>0</v>
      </c>
      <c r="L167" s="27" t="str">
        <f t="shared" si="5"/>
        <v>0</v>
      </c>
      <c r="M167" s="28"/>
    </row>
    <row r="168" customHeight="1" spans="2:13">
      <c r="B168" s="20"/>
      <c r="C168" s="20"/>
      <c r="D168" s="21" t="str">
        <f>IF(C168="","-",VLOOKUP(C168,员工信息表!B:C,2,FALSE))</f>
        <v>-</v>
      </c>
      <c r="E168" s="21" t="str">
        <f>IF(C168="","-",VLOOKUP(C168,员工信息表!B:D,3,FALSE))</f>
        <v>-</v>
      </c>
      <c r="F168" s="20"/>
      <c r="G168" s="20"/>
      <c r="H168" s="20"/>
      <c r="I168" s="20"/>
      <c r="J168" s="27" t="str">
        <f t="shared" si="4"/>
        <v>0</v>
      </c>
      <c r="K168" s="27" t="str">
        <f>IF(C168="","0",SUMIFS(借支明细表!$H:$H,借支明细表!$F:$F,$C168,借支明细表!$D:$D,$D$2))</f>
        <v>0</v>
      </c>
      <c r="L168" s="27" t="str">
        <f t="shared" si="5"/>
        <v>0</v>
      </c>
      <c r="M168" s="28"/>
    </row>
    <row r="169" customHeight="1" spans="2:13">
      <c r="B169" s="20"/>
      <c r="C169" s="20"/>
      <c r="D169" s="21" t="str">
        <f>IF(C169="","-",VLOOKUP(C169,员工信息表!B:C,2,FALSE))</f>
        <v>-</v>
      </c>
      <c r="E169" s="21" t="str">
        <f>IF(C169="","-",VLOOKUP(C169,员工信息表!B:D,3,FALSE))</f>
        <v>-</v>
      </c>
      <c r="F169" s="20"/>
      <c r="G169" s="20"/>
      <c r="H169" s="20"/>
      <c r="I169" s="20"/>
      <c r="J169" s="27" t="str">
        <f t="shared" si="4"/>
        <v>0</v>
      </c>
      <c r="K169" s="27" t="str">
        <f>IF(C169="","0",SUMIFS(借支明细表!$H:$H,借支明细表!$F:$F,$C169,借支明细表!$D:$D,$D$2))</f>
        <v>0</v>
      </c>
      <c r="L169" s="27" t="str">
        <f t="shared" si="5"/>
        <v>0</v>
      </c>
      <c r="M169" s="28"/>
    </row>
    <row r="170" customHeight="1" spans="2:13">
      <c r="B170" s="20"/>
      <c r="C170" s="20"/>
      <c r="D170" s="21" t="str">
        <f>IF(C170="","-",VLOOKUP(C170,员工信息表!B:C,2,FALSE))</f>
        <v>-</v>
      </c>
      <c r="E170" s="21" t="str">
        <f>IF(C170="","-",VLOOKUP(C170,员工信息表!B:D,3,FALSE))</f>
        <v>-</v>
      </c>
      <c r="F170" s="20"/>
      <c r="G170" s="20"/>
      <c r="H170" s="20"/>
      <c r="I170" s="20"/>
      <c r="J170" s="27" t="str">
        <f t="shared" si="4"/>
        <v>0</v>
      </c>
      <c r="K170" s="27" t="str">
        <f>IF(C170="","0",SUMIFS(借支明细表!$H:$H,借支明细表!$F:$F,$C170,借支明细表!$D:$D,$D$2))</f>
        <v>0</v>
      </c>
      <c r="L170" s="27" t="str">
        <f t="shared" si="5"/>
        <v>0</v>
      </c>
      <c r="M170" s="28"/>
    </row>
    <row r="171" customHeight="1" spans="2:13">
      <c r="B171" s="20"/>
      <c r="C171" s="20"/>
      <c r="D171" s="21" t="str">
        <f>IF(C171="","-",VLOOKUP(C171,员工信息表!B:C,2,FALSE))</f>
        <v>-</v>
      </c>
      <c r="E171" s="21" t="str">
        <f>IF(C171="","-",VLOOKUP(C171,员工信息表!B:D,3,FALSE))</f>
        <v>-</v>
      </c>
      <c r="F171" s="20"/>
      <c r="G171" s="20"/>
      <c r="H171" s="20"/>
      <c r="I171" s="20"/>
      <c r="J171" s="27" t="str">
        <f t="shared" si="4"/>
        <v>0</v>
      </c>
      <c r="K171" s="27" t="str">
        <f>IF(C171="","0",SUMIFS(借支明细表!$H:$H,借支明细表!$F:$F,$C171,借支明细表!$D:$D,$D$2))</f>
        <v>0</v>
      </c>
      <c r="L171" s="27" t="str">
        <f t="shared" si="5"/>
        <v>0</v>
      </c>
      <c r="M171" s="28"/>
    </row>
    <row r="172" customHeight="1" spans="2:13">
      <c r="B172" s="20"/>
      <c r="C172" s="20"/>
      <c r="D172" s="21" t="str">
        <f>IF(C172="","-",VLOOKUP(C172,员工信息表!B:C,2,FALSE))</f>
        <v>-</v>
      </c>
      <c r="E172" s="21" t="str">
        <f>IF(C172="","-",VLOOKUP(C172,员工信息表!B:D,3,FALSE))</f>
        <v>-</v>
      </c>
      <c r="F172" s="20"/>
      <c r="G172" s="20"/>
      <c r="H172" s="20"/>
      <c r="I172" s="20"/>
      <c r="J172" s="27" t="str">
        <f t="shared" si="4"/>
        <v>0</v>
      </c>
      <c r="K172" s="27" t="str">
        <f>IF(C172="","0",SUMIFS(借支明细表!$H:$H,借支明细表!$F:$F,$C172,借支明细表!$D:$D,$D$2))</f>
        <v>0</v>
      </c>
      <c r="L172" s="27" t="str">
        <f t="shared" si="5"/>
        <v>0</v>
      </c>
      <c r="M172" s="28"/>
    </row>
    <row r="173" customHeight="1" spans="2:13">
      <c r="B173" s="20"/>
      <c r="C173" s="20"/>
      <c r="D173" s="21" t="str">
        <f>IF(C173="","-",VLOOKUP(C173,员工信息表!B:C,2,FALSE))</f>
        <v>-</v>
      </c>
      <c r="E173" s="21" t="str">
        <f>IF(C173="","-",VLOOKUP(C173,员工信息表!B:D,3,FALSE))</f>
        <v>-</v>
      </c>
      <c r="F173" s="20"/>
      <c r="G173" s="20"/>
      <c r="H173" s="20"/>
      <c r="I173" s="20"/>
      <c r="J173" s="27" t="str">
        <f t="shared" si="4"/>
        <v>0</v>
      </c>
      <c r="K173" s="27" t="str">
        <f>IF(C173="","0",SUMIFS(借支明细表!$H:$H,借支明细表!$F:$F,$C173,借支明细表!$D:$D,$D$2))</f>
        <v>0</v>
      </c>
      <c r="L173" s="27" t="str">
        <f t="shared" si="5"/>
        <v>0</v>
      </c>
      <c r="M173" s="28"/>
    </row>
    <row r="174" customHeight="1" spans="2:13">
      <c r="B174" s="20"/>
      <c r="C174" s="20"/>
      <c r="D174" s="21" t="str">
        <f>IF(C174="","-",VLOOKUP(C174,员工信息表!B:C,2,FALSE))</f>
        <v>-</v>
      </c>
      <c r="E174" s="21" t="str">
        <f>IF(C174="","-",VLOOKUP(C174,员工信息表!B:D,3,FALSE))</f>
        <v>-</v>
      </c>
      <c r="F174" s="20"/>
      <c r="G174" s="20"/>
      <c r="H174" s="20"/>
      <c r="I174" s="20"/>
      <c r="J174" s="27" t="str">
        <f t="shared" si="4"/>
        <v>0</v>
      </c>
      <c r="K174" s="27" t="str">
        <f>IF(C174="","0",SUMIFS(借支明细表!$H:$H,借支明细表!$F:$F,$C174,借支明细表!$D:$D,$D$2))</f>
        <v>0</v>
      </c>
      <c r="L174" s="27" t="str">
        <f t="shared" si="5"/>
        <v>0</v>
      </c>
      <c r="M174" s="28"/>
    </row>
    <row r="175" customHeight="1" spans="2:13">
      <c r="B175" s="20"/>
      <c r="C175" s="20"/>
      <c r="D175" s="21" t="str">
        <f>IF(C175="","-",VLOOKUP(C175,员工信息表!B:C,2,FALSE))</f>
        <v>-</v>
      </c>
      <c r="E175" s="21" t="str">
        <f>IF(C175="","-",VLOOKUP(C175,员工信息表!B:D,3,FALSE))</f>
        <v>-</v>
      </c>
      <c r="F175" s="20"/>
      <c r="G175" s="20"/>
      <c r="H175" s="20"/>
      <c r="I175" s="20"/>
      <c r="J175" s="27" t="str">
        <f t="shared" si="4"/>
        <v>0</v>
      </c>
      <c r="K175" s="27" t="str">
        <f>IF(C175="","0",SUMIFS(借支明细表!$H:$H,借支明细表!$F:$F,$C175,借支明细表!$D:$D,$D$2))</f>
        <v>0</v>
      </c>
      <c r="L175" s="27" t="str">
        <f t="shared" si="5"/>
        <v>0</v>
      </c>
      <c r="M175" s="28"/>
    </row>
    <row r="176" customHeight="1" spans="2:13">
      <c r="B176" s="20"/>
      <c r="C176" s="20"/>
      <c r="D176" s="21" t="str">
        <f>IF(C176="","-",VLOOKUP(C176,员工信息表!B:C,2,FALSE))</f>
        <v>-</v>
      </c>
      <c r="E176" s="21" t="str">
        <f>IF(C176="","-",VLOOKUP(C176,员工信息表!B:D,3,FALSE))</f>
        <v>-</v>
      </c>
      <c r="F176" s="20"/>
      <c r="G176" s="20"/>
      <c r="H176" s="20"/>
      <c r="I176" s="20"/>
      <c r="J176" s="27" t="str">
        <f t="shared" si="4"/>
        <v>0</v>
      </c>
      <c r="K176" s="27" t="str">
        <f>IF(C176="","0",SUMIFS(借支明细表!$H:$H,借支明细表!$F:$F,$C176,借支明细表!$D:$D,$D$2))</f>
        <v>0</v>
      </c>
      <c r="L176" s="27" t="str">
        <f t="shared" si="5"/>
        <v>0</v>
      </c>
      <c r="M176" s="28"/>
    </row>
    <row r="177" customHeight="1" spans="2:13">
      <c r="B177" s="20"/>
      <c r="C177" s="20"/>
      <c r="D177" s="21" t="str">
        <f>IF(C177="","-",VLOOKUP(C177,员工信息表!B:C,2,FALSE))</f>
        <v>-</v>
      </c>
      <c r="E177" s="21" t="str">
        <f>IF(C177="","-",VLOOKUP(C177,员工信息表!B:D,3,FALSE))</f>
        <v>-</v>
      </c>
      <c r="F177" s="20"/>
      <c r="G177" s="20"/>
      <c r="H177" s="20"/>
      <c r="I177" s="20"/>
      <c r="J177" s="27" t="str">
        <f t="shared" si="4"/>
        <v>0</v>
      </c>
      <c r="K177" s="27" t="str">
        <f>IF(C177="","0",SUMIFS(借支明细表!$H:$H,借支明细表!$F:$F,$C177,借支明细表!$D:$D,$D$2))</f>
        <v>0</v>
      </c>
      <c r="L177" s="27" t="str">
        <f t="shared" si="5"/>
        <v>0</v>
      </c>
      <c r="M177" s="28"/>
    </row>
    <row r="178" customHeight="1" spans="2:13">
      <c r="B178" s="20"/>
      <c r="C178" s="20"/>
      <c r="D178" s="21" t="str">
        <f>IF(C178="","-",VLOOKUP(C178,员工信息表!B:C,2,FALSE))</f>
        <v>-</v>
      </c>
      <c r="E178" s="21" t="str">
        <f>IF(C178="","-",VLOOKUP(C178,员工信息表!B:D,3,FALSE))</f>
        <v>-</v>
      </c>
      <c r="F178" s="20"/>
      <c r="G178" s="20"/>
      <c r="H178" s="20"/>
      <c r="I178" s="20"/>
      <c r="J178" s="27" t="str">
        <f t="shared" si="4"/>
        <v>0</v>
      </c>
      <c r="K178" s="27" t="str">
        <f>IF(C178="","0",SUMIFS(借支明细表!$H:$H,借支明细表!$F:$F,$C178,借支明细表!$D:$D,$D$2))</f>
        <v>0</v>
      </c>
      <c r="L178" s="27" t="str">
        <f t="shared" si="5"/>
        <v>0</v>
      </c>
      <c r="M178" s="28"/>
    </row>
    <row r="179" customHeight="1" spans="2:13">
      <c r="B179" s="20"/>
      <c r="C179" s="20"/>
      <c r="D179" s="21" t="str">
        <f>IF(C179="","-",VLOOKUP(C179,员工信息表!B:C,2,FALSE))</f>
        <v>-</v>
      </c>
      <c r="E179" s="21" t="str">
        <f>IF(C179="","-",VLOOKUP(C179,员工信息表!B:D,3,FALSE))</f>
        <v>-</v>
      </c>
      <c r="F179" s="20"/>
      <c r="G179" s="20"/>
      <c r="H179" s="20"/>
      <c r="I179" s="20"/>
      <c r="J179" s="27" t="str">
        <f t="shared" si="4"/>
        <v>0</v>
      </c>
      <c r="K179" s="27" t="str">
        <f>IF(C179="","0",SUMIFS(借支明细表!$H:$H,借支明细表!$F:$F,$C179,借支明细表!$D:$D,$D$2))</f>
        <v>0</v>
      </c>
      <c r="L179" s="27" t="str">
        <f t="shared" si="5"/>
        <v>0</v>
      </c>
      <c r="M179" s="28"/>
    </row>
    <row r="180" customHeight="1" spans="2:13">
      <c r="B180" s="20"/>
      <c r="C180" s="20"/>
      <c r="D180" s="21" t="str">
        <f>IF(C180="","-",VLOOKUP(C180,员工信息表!B:C,2,FALSE))</f>
        <v>-</v>
      </c>
      <c r="E180" s="21" t="str">
        <f>IF(C180="","-",VLOOKUP(C180,员工信息表!B:D,3,FALSE))</f>
        <v>-</v>
      </c>
      <c r="F180" s="20"/>
      <c r="G180" s="20"/>
      <c r="H180" s="20"/>
      <c r="I180" s="20"/>
      <c r="J180" s="27" t="str">
        <f t="shared" si="4"/>
        <v>0</v>
      </c>
      <c r="K180" s="27" t="str">
        <f>IF(C180="","0",SUMIFS(借支明细表!$H:$H,借支明细表!$F:$F,$C180,借支明细表!$D:$D,$D$2))</f>
        <v>0</v>
      </c>
      <c r="L180" s="27" t="str">
        <f t="shared" si="5"/>
        <v>0</v>
      </c>
      <c r="M180" s="28"/>
    </row>
    <row r="181" customHeight="1" spans="2:13">
      <c r="B181" s="20"/>
      <c r="C181" s="20"/>
      <c r="D181" s="21" t="str">
        <f>IF(C181="","-",VLOOKUP(C181,员工信息表!B:C,2,FALSE))</f>
        <v>-</v>
      </c>
      <c r="E181" s="21" t="str">
        <f>IF(C181="","-",VLOOKUP(C181,员工信息表!B:D,3,FALSE))</f>
        <v>-</v>
      </c>
      <c r="F181" s="20"/>
      <c r="G181" s="20"/>
      <c r="H181" s="20"/>
      <c r="I181" s="20"/>
      <c r="J181" s="27" t="str">
        <f t="shared" si="4"/>
        <v>0</v>
      </c>
      <c r="K181" s="27" t="str">
        <f>IF(C181="","0",SUMIFS(借支明细表!$H:$H,借支明细表!$F:$F,$C181,借支明细表!$D:$D,$D$2))</f>
        <v>0</v>
      </c>
      <c r="L181" s="27" t="str">
        <f t="shared" si="5"/>
        <v>0</v>
      </c>
      <c r="M181" s="28"/>
    </row>
    <row r="182" customHeight="1" spans="2:13">
      <c r="B182" s="20"/>
      <c r="C182" s="20"/>
      <c r="D182" s="21" t="str">
        <f>IF(C182="","-",VLOOKUP(C182,员工信息表!B:C,2,FALSE))</f>
        <v>-</v>
      </c>
      <c r="E182" s="21" t="str">
        <f>IF(C182="","-",VLOOKUP(C182,员工信息表!B:D,3,FALSE))</f>
        <v>-</v>
      </c>
      <c r="F182" s="20"/>
      <c r="G182" s="20"/>
      <c r="H182" s="20"/>
      <c r="I182" s="20"/>
      <c r="J182" s="27" t="str">
        <f t="shared" si="4"/>
        <v>0</v>
      </c>
      <c r="K182" s="27" t="str">
        <f>IF(C182="","0",SUMIFS(借支明细表!$H:$H,借支明细表!$F:$F,$C182,借支明细表!$D:$D,$D$2))</f>
        <v>0</v>
      </c>
      <c r="L182" s="27" t="str">
        <f t="shared" si="5"/>
        <v>0</v>
      </c>
      <c r="M182" s="28"/>
    </row>
    <row r="183" customHeight="1" spans="2:13">
      <c r="B183" s="20"/>
      <c r="C183" s="20"/>
      <c r="D183" s="21" t="str">
        <f>IF(C183="","-",VLOOKUP(C183,员工信息表!B:C,2,FALSE))</f>
        <v>-</v>
      </c>
      <c r="E183" s="21" t="str">
        <f>IF(C183="","-",VLOOKUP(C183,员工信息表!B:D,3,FALSE))</f>
        <v>-</v>
      </c>
      <c r="F183" s="20"/>
      <c r="G183" s="20"/>
      <c r="H183" s="20"/>
      <c r="I183" s="20"/>
      <c r="J183" s="27" t="str">
        <f t="shared" si="4"/>
        <v>0</v>
      </c>
      <c r="K183" s="27" t="str">
        <f>IF(C183="","0",SUMIFS(借支明细表!$H:$H,借支明细表!$F:$F,$C183,借支明细表!$D:$D,$D$2))</f>
        <v>0</v>
      </c>
      <c r="L183" s="27" t="str">
        <f t="shared" si="5"/>
        <v>0</v>
      </c>
      <c r="M183" s="28"/>
    </row>
    <row r="184" customHeight="1" spans="2:13">
      <c r="B184" s="20"/>
      <c r="C184" s="20"/>
      <c r="D184" s="21" t="str">
        <f>IF(C184="","-",VLOOKUP(C184,员工信息表!B:C,2,FALSE))</f>
        <v>-</v>
      </c>
      <c r="E184" s="21" t="str">
        <f>IF(C184="","-",VLOOKUP(C184,员工信息表!B:D,3,FALSE))</f>
        <v>-</v>
      </c>
      <c r="F184" s="20"/>
      <c r="G184" s="20"/>
      <c r="H184" s="20"/>
      <c r="I184" s="20"/>
      <c r="J184" s="27" t="str">
        <f t="shared" si="4"/>
        <v>0</v>
      </c>
      <c r="K184" s="27" t="str">
        <f>IF(C184="","0",SUMIFS(借支明细表!$H:$H,借支明细表!$F:$F,$C184,借支明细表!$D:$D,$D$2))</f>
        <v>0</v>
      </c>
      <c r="L184" s="27" t="str">
        <f t="shared" si="5"/>
        <v>0</v>
      </c>
      <c r="M184" s="28"/>
    </row>
    <row r="185" customHeight="1" spans="2:13">
      <c r="B185" s="20"/>
      <c r="C185" s="20"/>
      <c r="D185" s="21" t="str">
        <f>IF(C185="","-",VLOOKUP(C185,员工信息表!B:C,2,FALSE))</f>
        <v>-</v>
      </c>
      <c r="E185" s="21" t="str">
        <f>IF(C185="","-",VLOOKUP(C185,员工信息表!B:D,3,FALSE))</f>
        <v>-</v>
      </c>
      <c r="F185" s="20"/>
      <c r="G185" s="20"/>
      <c r="H185" s="20"/>
      <c r="I185" s="20"/>
      <c r="J185" s="27" t="str">
        <f t="shared" si="4"/>
        <v>0</v>
      </c>
      <c r="K185" s="27" t="str">
        <f>IF(C185="","0",SUMIFS(借支明细表!$H:$H,借支明细表!$F:$F,$C185,借支明细表!$D:$D,$D$2))</f>
        <v>0</v>
      </c>
      <c r="L185" s="27" t="str">
        <f t="shared" si="5"/>
        <v>0</v>
      </c>
      <c r="M185" s="28"/>
    </row>
    <row r="186" customHeight="1" spans="2:13">
      <c r="B186" s="20"/>
      <c r="C186" s="20"/>
      <c r="D186" s="21" t="str">
        <f>IF(C186="","-",VLOOKUP(C186,员工信息表!B:C,2,FALSE))</f>
        <v>-</v>
      </c>
      <c r="E186" s="21" t="str">
        <f>IF(C186="","-",VLOOKUP(C186,员工信息表!B:D,3,FALSE))</f>
        <v>-</v>
      </c>
      <c r="F186" s="20"/>
      <c r="G186" s="20"/>
      <c r="H186" s="20"/>
      <c r="I186" s="20"/>
      <c r="J186" s="27" t="str">
        <f t="shared" si="4"/>
        <v>0</v>
      </c>
      <c r="K186" s="27" t="str">
        <f>IF(C186="","0",SUMIFS(借支明细表!$H:$H,借支明细表!$F:$F,$C186,借支明细表!$D:$D,$D$2))</f>
        <v>0</v>
      </c>
      <c r="L186" s="27" t="str">
        <f t="shared" si="5"/>
        <v>0</v>
      </c>
      <c r="M186" s="28"/>
    </row>
    <row r="187" customHeight="1" spans="2:13">
      <c r="B187" s="20"/>
      <c r="C187" s="20"/>
      <c r="D187" s="21" t="str">
        <f>IF(C187="","-",VLOOKUP(C187,员工信息表!B:C,2,FALSE))</f>
        <v>-</v>
      </c>
      <c r="E187" s="21" t="str">
        <f>IF(C187="","-",VLOOKUP(C187,员工信息表!B:D,3,FALSE))</f>
        <v>-</v>
      </c>
      <c r="F187" s="20"/>
      <c r="G187" s="20"/>
      <c r="H187" s="20"/>
      <c r="I187" s="20"/>
      <c r="J187" s="27" t="str">
        <f t="shared" si="4"/>
        <v>0</v>
      </c>
      <c r="K187" s="27" t="str">
        <f>IF(C187="","0",SUMIFS(借支明细表!$H:$H,借支明细表!$F:$F,$C187,借支明细表!$D:$D,$D$2))</f>
        <v>0</v>
      </c>
      <c r="L187" s="27" t="str">
        <f t="shared" si="5"/>
        <v>0</v>
      </c>
      <c r="M187" s="28"/>
    </row>
    <row r="188" customHeight="1" spans="2:13">
      <c r="B188" s="20"/>
      <c r="C188" s="20"/>
      <c r="D188" s="21" t="str">
        <f>IF(C188="","-",VLOOKUP(C188,员工信息表!B:C,2,FALSE))</f>
        <v>-</v>
      </c>
      <c r="E188" s="21" t="str">
        <f>IF(C188="","-",VLOOKUP(C188,员工信息表!B:D,3,FALSE))</f>
        <v>-</v>
      </c>
      <c r="F188" s="20"/>
      <c r="G188" s="20"/>
      <c r="H188" s="20"/>
      <c r="I188" s="20"/>
      <c r="J188" s="27" t="str">
        <f t="shared" si="4"/>
        <v>0</v>
      </c>
      <c r="K188" s="27" t="str">
        <f>IF(C188="","0",SUMIFS(借支明细表!$H:$H,借支明细表!$F:$F,$C188,借支明细表!$D:$D,$D$2))</f>
        <v>0</v>
      </c>
      <c r="L188" s="27" t="str">
        <f t="shared" si="5"/>
        <v>0</v>
      </c>
      <c r="M188" s="28"/>
    </row>
    <row r="189" customHeight="1" spans="2:13">
      <c r="B189" s="20"/>
      <c r="C189" s="20"/>
      <c r="D189" s="21" t="str">
        <f>IF(C189="","-",VLOOKUP(C189,员工信息表!B:C,2,FALSE))</f>
        <v>-</v>
      </c>
      <c r="E189" s="21" t="str">
        <f>IF(C189="","-",VLOOKUP(C189,员工信息表!B:D,3,FALSE))</f>
        <v>-</v>
      </c>
      <c r="F189" s="20"/>
      <c r="G189" s="20"/>
      <c r="H189" s="20"/>
      <c r="I189" s="20"/>
      <c r="J189" s="27" t="str">
        <f t="shared" si="4"/>
        <v>0</v>
      </c>
      <c r="K189" s="27" t="str">
        <f>IF(C189="","0",SUMIFS(借支明细表!$H:$H,借支明细表!$F:$F,$C189,借支明细表!$D:$D,$D$2))</f>
        <v>0</v>
      </c>
      <c r="L189" s="27" t="str">
        <f t="shared" si="5"/>
        <v>0</v>
      </c>
      <c r="M189" s="28"/>
    </row>
    <row r="190" customHeight="1" spans="2:13">
      <c r="B190" s="20"/>
      <c r="C190" s="20"/>
      <c r="D190" s="21" t="str">
        <f>IF(C190="","-",VLOOKUP(C190,员工信息表!B:C,2,FALSE))</f>
        <v>-</v>
      </c>
      <c r="E190" s="21" t="str">
        <f>IF(C190="","-",VLOOKUP(C190,员工信息表!B:D,3,FALSE))</f>
        <v>-</v>
      </c>
      <c r="F190" s="20"/>
      <c r="G190" s="20"/>
      <c r="H190" s="20"/>
      <c r="I190" s="20"/>
      <c r="J190" s="27" t="str">
        <f t="shared" si="4"/>
        <v>0</v>
      </c>
      <c r="K190" s="27" t="str">
        <f>IF(C190="","0",SUMIFS(借支明细表!$H:$H,借支明细表!$F:$F,$C190,借支明细表!$D:$D,$D$2))</f>
        <v>0</v>
      </c>
      <c r="L190" s="27" t="str">
        <f t="shared" si="5"/>
        <v>0</v>
      </c>
      <c r="M190" s="28"/>
    </row>
    <row r="191" customHeight="1" spans="2:13">
      <c r="B191" s="20"/>
      <c r="C191" s="20"/>
      <c r="D191" s="21" t="str">
        <f>IF(C191="","-",VLOOKUP(C191,员工信息表!B:C,2,FALSE))</f>
        <v>-</v>
      </c>
      <c r="E191" s="21" t="str">
        <f>IF(C191="","-",VLOOKUP(C191,员工信息表!B:D,3,FALSE))</f>
        <v>-</v>
      </c>
      <c r="F191" s="20"/>
      <c r="G191" s="20"/>
      <c r="H191" s="20"/>
      <c r="I191" s="20"/>
      <c r="J191" s="27" t="str">
        <f t="shared" si="4"/>
        <v>0</v>
      </c>
      <c r="K191" s="27" t="str">
        <f>IF(C191="","0",SUMIFS(借支明细表!$H:$H,借支明细表!$F:$F,$C191,借支明细表!$D:$D,$D$2))</f>
        <v>0</v>
      </c>
      <c r="L191" s="27" t="str">
        <f t="shared" si="5"/>
        <v>0</v>
      </c>
      <c r="M191" s="28"/>
    </row>
    <row r="192" customHeight="1" spans="2:13">
      <c r="B192" s="20"/>
      <c r="C192" s="20"/>
      <c r="D192" s="21" t="str">
        <f>IF(C192="","-",VLOOKUP(C192,员工信息表!B:C,2,FALSE))</f>
        <v>-</v>
      </c>
      <c r="E192" s="21" t="str">
        <f>IF(C192="","-",VLOOKUP(C192,员工信息表!B:D,3,FALSE))</f>
        <v>-</v>
      </c>
      <c r="F192" s="20"/>
      <c r="G192" s="20"/>
      <c r="H192" s="20"/>
      <c r="I192" s="20"/>
      <c r="J192" s="27" t="str">
        <f t="shared" si="4"/>
        <v>0</v>
      </c>
      <c r="K192" s="27" t="str">
        <f>IF(C192="","0",SUMIFS(借支明细表!$H:$H,借支明细表!$F:$F,$C192,借支明细表!$D:$D,$D$2))</f>
        <v>0</v>
      </c>
      <c r="L192" s="27" t="str">
        <f t="shared" si="5"/>
        <v>0</v>
      </c>
      <c r="M192" s="28"/>
    </row>
    <row r="193" customHeight="1" spans="2:13">
      <c r="B193" s="20"/>
      <c r="C193" s="20"/>
      <c r="D193" s="21" t="str">
        <f>IF(C193="","-",VLOOKUP(C193,员工信息表!B:C,2,FALSE))</f>
        <v>-</v>
      </c>
      <c r="E193" s="21" t="str">
        <f>IF(C193="","-",VLOOKUP(C193,员工信息表!B:D,3,FALSE))</f>
        <v>-</v>
      </c>
      <c r="F193" s="20"/>
      <c r="G193" s="20"/>
      <c r="H193" s="20"/>
      <c r="I193" s="20"/>
      <c r="J193" s="27" t="str">
        <f t="shared" si="4"/>
        <v>0</v>
      </c>
      <c r="K193" s="27" t="str">
        <f>IF(C193="","0",SUMIFS(借支明细表!$H:$H,借支明细表!$F:$F,$C193,借支明细表!$D:$D,$D$2))</f>
        <v>0</v>
      </c>
      <c r="L193" s="27" t="str">
        <f t="shared" si="5"/>
        <v>0</v>
      </c>
      <c r="M193" s="28"/>
    </row>
    <row r="194" customHeight="1" spans="2:13">
      <c r="B194" s="20"/>
      <c r="C194" s="20"/>
      <c r="D194" s="21" t="str">
        <f>IF(C194="","-",VLOOKUP(C194,员工信息表!B:C,2,FALSE))</f>
        <v>-</v>
      </c>
      <c r="E194" s="21" t="str">
        <f>IF(C194="","-",VLOOKUP(C194,员工信息表!B:D,3,FALSE))</f>
        <v>-</v>
      </c>
      <c r="F194" s="20"/>
      <c r="G194" s="20"/>
      <c r="H194" s="20"/>
      <c r="I194" s="20"/>
      <c r="J194" s="27" t="str">
        <f t="shared" si="4"/>
        <v>0</v>
      </c>
      <c r="K194" s="27" t="str">
        <f>IF(C194="","0",SUMIFS(借支明细表!$H:$H,借支明细表!$F:$F,$C194,借支明细表!$D:$D,$D$2))</f>
        <v>0</v>
      </c>
      <c r="L194" s="27" t="str">
        <f t="shared" si="5"/>
        <v>0</v>
      </c>
      <c r="M194" s="28"/>
    </row>
    <row r="195" customHeight="1" spans="2:13">
      <c r="B195" s="20"/>
      <c r="C195" s="20"/>
      <c r="D195" s="21" t="str">
        <f>IF(C195="","-",VLOOKUP(C195,员工信息表!B:C,2,FALSE))</f>
        <v>-</v>
      </c>
      <c r="E195" s="21" t="str">
        <f>IF(C195="","-",VLOOKUP(C195,员工信息表!B:D,3,FALSE))</f>
        <v>-</v>
      </c>
      <c r="F195" s="20"/>
      <c r="G195" s="20"/>
      <c r="H195" s="20"/>
      <c r="I195" s="20"/>
      <c r="J195" s="27" t="str">
        <f t="shared" si="4"/>
        <v>0</v>
      </c>
      <c r="K195" s="27" t="str">
        <f>IF(C195="","0",SUMIFS(借支明细表!$H:$H,借支明细表!$F:$F,$C195,借支明细表!$D:$D,$D$2))</f>
        <v>0</v>
      </c>
      <c r="L195" s="27" t="str">
        <f t="shared" si="5"/>
        <v>0</v>
      </c>
      <c r="M195" s="28"/>
    </row>
    <row r="196" customHeight="1" spans="2:13">
      <c r="B196" s="20"/>
      <c r="C196" s="20"/>
      <c r="D196" s="21" t="str">
        <f>IF(C196="","-",VLOOKUP(C196,员工信息表!B:C,2,FALSE))</f>
        <v>-</v>
      </c>
      <c r="E196" s="21" t="str">
        <f>IF(C196="","-",VLOOKUP(C196,员工信息表!B:D,3,FALSE))</f>
        <v>-</v>
      </c>
      <c r="F196" s="20"/>
      <c r="G196" s="20"/>
      <c r="H196" s="20"/>
      <c r="I196" s="20"/>
      <c r="J196" s="27" t="str">
        <f t="shared" si="4"/>
        <v>0</v>
      </c>
      <c r="K196" s="27" t="str">
        <f>IF(C196="","0",SUMIFS(借支明细表!$H:$H,借支明细表!$F:$F,$C196,借支明细表!$D:$D,$D$2))</f>
        <v>0</v>
      </c>
      <c r="L196" s="27" t="str">
        <f t="shared" si="5"/>
        <v>0</v>
      </c>
      <c r="M196" s="28"/>
    </row>
    <row r="197" customHeight="1" spans="2:13">
      <c r="B197" s="20"/>
      <c r="C197" s="20"/>
      <c r="D197" s="21" t="str">
        <f>IF(C197="","-",VLOOKUP(C197,员工信息表!B:C,2,FALSE))</f>
        <v>-</v>
      </c>
      <c r="E197" s="21" t="str">
        <f>IF(C197="","-",VLOOKUP(C197,员工信息表!B:D,3,FALSE))</f>
        <v>-</v>
      </c>
      <c r="F197" s="20"/>
      <c r="G197" s="20"/>
      <c r="H197" s="20"/>
      <c r="I197" s="20"/>
      <c r="J197" s="27" t="str">
        <f t="shared" ref="J197:J260" si="6">IF(C197="","0",(E197*F197)+(G197*H197)+I197)</f>
        <v>0</v>
      </c>
      <c r="K197" s="27" t="str">
        <f>IF(C197="","0",SUMIFS(借支明细表!$H:$H,借支明细表!$F:$F,$C197,借支明细表!$D:$D,$D$2))</f>
        <v>0</v>
      </c>
      <c r="L197" s="27" t="str">
        <f t="shared" ref="L197:L260" si="7">IF(C197="","0",J197-K197)</f>
        <v>0</v>
      </c>
      <c r="M197" s="28"/>
    </row>
    <row r="198" customHeight="1" spans="2:13">
      <c r="B198" s="20"/>
      <c r="C198" s="20"/>
      <c r="D198" s="21" t="str">
        <f>IF(C198="","-",VLOOKUP(C198,员工信息表!B:C,2,FALSE))</f>
        <v>-</v>
      </c>
      <c r="E198" s="21" t="str">
        <f>IF(C198="","-",VLOOKUP(C198,员工信息表!B:D,3,FALSE))</f>
        <v>-</v>
      </c>
      <c r="F198" s="20"/>
      <c r="G198" s="20"/>
      <c r="H198" s="20"/>
      <c r="I198" s="20"/>
      <c r="J198" s="27" t="str">
        <f t="shared" si="6"/>
        <v>0</v>
      </c>
      <c r="K198" s="27" t="str">
        <f>IF(C198="","0",SUMIFS(借支明细表!$H:$H,借支明细表!$F:$F,$C198,借支明细表!$D:$D,$D$2))</f>
        <v>0</v>
      </c>
      <c r="L198" s="27" t="str">
        <f t="shared" si="7"/>
        <v>0</v>
      </c>
      <c r="M198" s="28"/>
    </row>
    <row r="199" customHeight="1" spans="2:13">
      <c r="B199" s="20"/>
      <c r="C199" s="20"/>
      <c r="D199" s="21" t="str">
        <f>IF(C199="","-",VLOOKUP(C199,员工信息表!B:C,2,FALSE))</f>
        <v>-</v>
      </c>
      <c r="E199" s="21" t="str">
        <f>IF(C199="","-",VLOOKUP(C199,员工信息表!B:D,3,FALSE))</f>
        <v>-</v>
      </c>
      <c r="F199" s="20"/>
      <c r="G199" s="20"/>
      <c r="H199" s="20"/>
      <c r="I199" s="20"/>
      <c r="J199" s="27" t="str">
        <f t="shared" si="6"/>
        <v>0</v>
      </c>
      <c r="K199" s="27" t="str">
        <f>IF(C199="","0",SUMIFS(借支明细表!$H:$H,借支明细表!$F:$F,$C199,借支明细表!$D:$D,$D$2))</f>
        <v>0</v>
      </c>
      <c r="L199" s="27" t="str">
        <f t="shared" si="7"/>
        <v>0</v>
      </c>
      <c r="M199" s="28"/>
    </row>
    <row r="200" customHeight="1" spans="2:13">
      <c r="B200" s="20"/>
      <c r="C200" s="20"/>
      <c r="D200" s="21" t="str">
        <f>IF(C200="","-",VLOOKUP(C200,员工信息表!B:C,2,FALSE))</f>
        <v>-</v>
      </c>
      <c r="E200" s="21" t="str">
        <f>IF(C200="","-",VLOOKUP(C200,员工信息表!B:D,3,FALSE))</f>
        <v>-</v>
      </c>
      <c r="F200" s="20"/>
      <c r="G200" s="20"/>
      <c r="H200" s="20"/>
      <c r="I200" s="20"/>
      <c r="J200" s="27" t="str">
        <f t="shared" si="6"/>
        <v>0</v>
      </c>
      <c r="K200" s="27" t="str">
        <f>IF(C200="","0",SUMIFS(借支明细表!$H:$H,借支明细表!$F:$F,$C200,借支明细表!$D:$D,$D$2))</f>
        <v>0</v>
      </c>
      <c r="L200" s="27" t="str">
        <f t="shared" si="7"/>
        <v>0</v>
      </c>
      <c r="M200" s="28"/>
    </row>
    <row r="201" customHeight="1" spans="2:13">
      <c r="B201" s="20"/>
      <c r="C201" s="20"/>
      <c r="D201" s="21" t="str">
        <f>IF(C201="","-",VLOOKUP(C201,员工信息表!B:C,2,FALSE))</f>
        <v>-</v>
      </c>
      <c r="E201" s="21" t="str">
        <f>IF(C201="","-",VLOOKUP(C201,员工信息表!B:D,3,FALSE))</f>
        <v>-</v>
      </c>
      <c r="F201" s="20"/>
      <c r="G201" s="20"/>
      <c r="H201" s="20"/>
      <c r="I201" s="20"/>
      <c r="J201" s="27" t="str">
        <f t="shared" si="6"/>
        <v>0</v>
      </c>
      <c r="K201" s="27" t="str">
        <f>IF(C201="","0",SUMIFS(借支明细表!$H:$H,借支明细表!$F:$F,$C201,借支明细表!$D:$D,$D$2))</f>
        <v>0</v>
      </c>
      <c r="L201" s="27" t="str">
        <f t="shared" si="7"/>
        <v>0</v>
      </c>
      <c r="M201" s="28"/>
    </row>
    <row r="202" customHeight="1" spans="2:13">
      <c r="B202" s="20"/>
      <c r="C202" s="20"/>
      <c r="D202" s="21" t="str">
        <f>IF(C202="","-",VLOOKUP(C202,员工信息表!B:C,2,FALSE))</f>
        <v>-</v>
      </c>
      <c r="E202" s="21" t="str">
        <f>IF(C202="","-",VLOOKUP(C202,员工信息表!B:D,3,FALSE))</f>
        <v>-</v>
      </c>
      <c r="F202" s="20"/>
      <c r="G202" s="20"/>
      <c r="H202" s="20"/>
      <c r="I202" s="20"/>
      <c r="J202" s="27" t="str">
        <f t="shared" si="6"/>
        <v>0</v>
      </c>
      <c r="K202" s="27" t="str">
        <f>IF(C202="","0",SUMIFS(借支明细表!$H:$H,借支明细表!$F:$F,$C202,借支明细表!$D:$D,$D$2))</f>
        <v>0</v>
      </c>
      <c r="L202" s="27" t="str">
        <f t="shared" si="7"/>
        <v>0</v>
      </c>
      <c r="M202" s="28"/>
    </row>
    <row r="203" customHeight="1" spans="2:13">
      <c r="B203" s="20"/>
      <c r="C203" s="20"/>
      <c r="D203" s="21" t="str">
        <f>IF(C203="","-",VLOOKUP(C203,员工信息表!B:C,2,FALSE))</f>
        <v>-</v>
      </c>
      <c r="E203" s="21" t="str">
        <f>IF(C203="","-",VLOOKUP(C203,员工信息表!B:D,3,FALSE))</f>
        <v>-</v>
      </c>
      <c r="F203" s="20"/>
      <c r="G203" s="20"/>
      <c r="H203" s="20"/>
      <c r="I203" s="20"/>
      <c r="J203" s="27" t="str">
        <f t="shared" si="6"/>
        <v>0</v>
      </c>
      <c r="K203" s="27" t="str">
        <f>IF(C203="","0",SUMIFS(借支明细表!$H:$H,借支明细表!$F:$F,$C203,借支明细表!$D:$D,$D$2))</f>
        <v>0</v>
      </c>
      <c r="L203" s="27" t="str">
        <f t="shared" si="7"/>
        <v>0</v>
      </c>
      <c r="M203" s="28"/>
    </row>
    <row r="204" customHeight="1" spans="2:13">
      <c r="B204" s="20"/>
      <c r="C204" s="20"/>
      <c r="D204" s="21" t="str">
        <f>IF(C204="","-",VLOOKUP(C204,员工信息表!B:C,2,FALSE))</f>
        <v>-</v>
      </c>
      <c r="E204" s="21" t="str">
        <f>IF(C204="","-",VLOOKUP(C204,员工信息表!B:D,3,FALSE))</f>
        <v>-</v>
      </c>
      <c r="F204" s="20"/>
      <c r="G204" s="20"/>
      <c r="H204" s="20"/>
      <c r="I204" s="20"/>
      <c r="J204" s="27" t="str">
        <f t="shared" si="6"/>
        <v>0</v>
      </c>
      <c r="K204" s="27" t="str">
        <f>IF(C204="","0",SUMIFS(借支明细表!$H:$H,借支明细表!$F:$F,$C204,借支明细表!$D:$D,$D$2))</f>
        <v>0</v>
      </c>
      <c r="L204" s="27" t="str">
        <f t="shared" si="7"/>
        <v>0</v>
      </c>
      <c r="M204" s="28"/>
    </row>
    <row r="205" customHeight="1" spans="2:13">
      <c r="B205" s="20"/>
      <c r="C205" s="20"/>
      <c r="D205" s="21" t="str">
        <f>IF(C205="","-",VLOOKUP(C205,员工信息表!B:C,2,FALSE))</f>
        <v>-</v>
      </c>
      <c r="E205" s="21" t="str">
        <f>IF(C205="","-",VLOOKUP(C205,员工信息表!B:D,3,FALSE))</f>
        <v>-</v>
      </c>
      <c r="F205" s="20"/>
      <c r="G205" s="20"/>
      <c r="H205" s="20"/>
      <c r="I205" s="20"/>
      <c r="J205" s="27" t="str">
        <f t="shared" si="6"/>
        <v>0</v>
      </c>
      <c r="K205" s="27" t="str">
        <f>IF(C205="","0",SUMIFS(借支明细表!$H:$H,借支明细表!$F:$F,$C205,借支明细表!$D:$D,$D$2))</f>
        <v>0</v>
      </c>
      <c r="L205" s="27" t="str">
        <f t="shared" si="7"/>
        <v>0</v>
      </c>
      <c r="M205" s="28"/>
    </row>
    <row r="206" customHeight="1" spans="2:13">
      <c r="B206" s="20"/>
      <c r="C206" s="20"/>
      <c r="D206" s="21" t="str">
        <f>IF(C206="","-",VLOOKUP(C206,员工信息表!B:C,2,FALSE))</f>
        <v>-</v>
      </c>
      <c r="E206" s="21" t="str">
        <f>IF(C206="","-",VLOOKUP(C206,员工信息表!B:D,3,FALSE))</f>
        <v>-</v>
      </c>
      <c r="F206" s="20"/>
      <c r="G206" s="20"/>
      <c r="H206" s="20"/>
      <c r="I206" s="20"/>
      <c r="J206" s="27" t="str">
        <f t="shared" si="6"/>
        <v>0</v>
      </c>
      <c r="K206" s="27" t="str">
        <f>IF(C206="","0",SUMIFS(借支明细表!$H:$H,借支明细表!$F:$F,$C206,借支明细表!$D:$D,$D$2))</f>
        <v>0</v>
      </c>
      <c r="L206" s="27" t="str">
        <f t="shared" si="7"/>
        <v>0</v>
      </c>
      <c r="M206" s="28"/>
    </row>
    <row r="207" customHeight="1" spans="2:13">
      <c r="B207" s="20"/>
      <c r="C207" s="20"/>
      <c r="D207" s="21" t="str">
        <f>IF(C207="","-",VLOOKUP(C207,员工信息表!B:C,2,FALSE))</f>
        <v>-</v>
      </c>
      <c r="E207" s="21" t="str">
        <f>IF(C207="","-",VLOOKUP(C207,员工信息表!B:D,3,FALSE))</f>
        <v>-</v>
      </c>
      <c r="F207" s="20"/>
      <c r="G207" s="20"/>
      <c r="H207" s="20"/>
      <c r="I207" s="20"/>
      <c r="J207" s="27" t="str">
        <f t="shared" si="6"/>
        <v>0</v>
      </c>
      <c r="K207" s="27" t="str">
        <f>IF(C207="","0",SUMIFS(借支明细表!$H:$H,借支明细表!$F:$F,$C207,借支明细表!$D:$D,$D$2))</f>
        <v>0</v>
      </c>
      <c r="L207" s="27" t="str">
        <f t="shared" si="7"/>
        <v>0</v>
      </c>
      <c r="M207" s="28"/>
    </row>
    <row r="208" customHeight="1" spans="2:13">
      <c r="B208" s="20"/>
      <c r="C208" s="20"/>
      <c r="D208" s="21" t="str">
        <f>IF(C208="","-",VLOOKUP(C208,员工信息表!B:C,2,FALSE))</f>
        <v>-</v>
      </c>
      <c r="E208" s="21" t="str">
        <f>IF(C208="","-",VLOOKUP(C208,员工信息表!B:D,3,FALSE))</f>
        <v>-</v>
      </c>
      <c r="F208" s="20"/>
      <c r="G208" s="20"/>
      <c r="H208" s="20"/>
      <c r="I208" s="20"/>
      <c r="J208" s="27" t="str">
        <f t="shared" si="6"/>
        <v>0</v>
      </c>
      <c r="K208" s="27" t="str">
        <f>IF(C208="","0",SUMIFS(借支明细表!$H:$H,借支明细表!$F:$F,$C208,借支明细表!$D:$D,$D$2))</f>
        <v>0</v>
      </c>
      <c r="L208" s="27" t="str">
        <f t="shared" si="7"/>
        <v>0</v>
      </c>
      <c r="M208" s="28"/>
    </row>
    <row r="209" customHeight="1" spans="2:13">
      <c r="B209" s="20"/>
      <c r="C209" s="20"/>
      <c r="D209" s="21" t="str">
        <f>IF(C209="","-",VLOOKUP(C209,员工信息表!B:C,2,FALSE))</f>
        <v>-</v>
      </c>
      <c r="E209" s="21" t="str">
        <f>IF(C209="","-",VLOOKUP(C209,员工信息表!B:D,3,FALSE))</f>
        <v>-</v>
      </c>
      <c r="F209" s="20"/>
      <c r="G209" s="20"/>
      <c r="H209" s="20"/>
      <c r="I209" s="20"/>
      <c r="J209" s="27" t="str">
        <f t="shared" si="6"/>
        <v>0</v>
      </c>
      <c r="K209" s="27" t="str">
        <f>IF(C209="","0",SUMIFS(借支明细表!$H:$H,借支明细表!$F:$F,$C209,借支明细表!$D:$D,$D$2))</f>
        <v>0</v>
      </c>
      <c r="L209" s="27" t="str">
        <f t="shared" si="7"/>
        <v>0</v>
      </c>
      <c r="M209" s="28"/>
    </row>
    <row r="210" customHeight="1" spans="2:13">
      <c r="B210" s="20"/>
      <c r="C210" s="20"/>
      <c r="D210" s="21" t="str">
        <f>IF(C210="","-",VLOOKUP(C210,员工信息表!B:C,2,FALSE))</f>
        <v>-</v>
      </c>
      <c r="E210" s="21" t="str">
        <f>IF(C210="","-",VLOOKUP(C210,员工信息表!B:D,3,FALSE))</f>
        <v>-</v>
      </c>
      <c r="F210" s="20"/>
      <c r="G210" s="20"/>
      <c r="H210" s="20"/>
      <c r="I210" s="20"/>
      <c r="J210" s="27" t="str">
        <f t="shared" si="6"/>
        <v>0</v>
      </c>
      <c r="K210" s="27" t="str">
        <f>IF(C210="","0",SUMIFS(借支明细表!$H:$H,借支明细表!$F:$F,$C210,借支明细表!$D:$D,$D$2))</f>
        <v>0</v>
      </c>
      <c r="L210" s="27" t="str">
        <f t="shared" si="7"/>
        <v>0</v>
      </c>
      <c r="M210" s="28"/>
    </row>
    <row r="211" customHeight="1" spans="2:13">
      <c r="B211" s="20"/>
      <c r="C211" s="20"/>
      <c r="D211" s="21" t="str">
        <f>IF(C211="","-",VLOOKUP(C211,员工信息表!B:C,2,FALSE))</f>
        <v>-</v>
      </c>
      <c r="E211" s="21" t="str">
        <f>IF(C211="","-",VLOOKUP(C211,员工信息表!B:D,3,FALSE))</f>
        <v>-</v>
      </c>
      <c r="F211" s="20"/>
      <c r="G211" s="20"/>
      <c r="H211" s="20"/>
      <c r="I211" s="20"/>
      <c r="J211" s="27" t="str">
        <f t="shared" si="6"/>
        <v>0</v>
      </c>
      <c r="K211" s="27" t="str">
        <f>IF(C211="","0",SUMIFS(借支明细表!$H:$H,借支明细表!$F:$F,$C211,借支明细表!$D:$D,$D$2))</f>
        <v>0</v>
      </c>
      <c r="L211" s="27" t="str">
        <f t="shared" si="7"/>
        <v>0</v>
      </c>
      <c r="M211" s="28"/>
    </row>
    <row r="212" customHeight="1" spans="2:13">
      <c r="B212" s="20"/>
      <c r="C212" s="20"/>
      <c r="D212" s="21" t="str">
        <f>IF(C212="","-",VLOOKUP(C212,员工信息表!B:C,2,FALSE))</f>
        <v>-</v>
      </c>
      <c r="E212" s="21" t="str">
        <f>IF(C212="","-",VLOOKUP(C212,员工信息表!B:D,3,FALSE))</f>
        <v>-</v>
      </c>
      <c r="F212" s="20"/>
      <c r="G212" s="20"/>
      <c r="H212" s="20"/>
      <c r="I212" s="20"/>
      <c r="J212" s="27" t="str">
        <f t="shared" si="6"/>
        <v>0</v>
      </c>
      <c r="K212" s="27" t="str">
        <f>IF(C212="","0",SUMIFS(借支明细表!$H:$H,借支明细表!$F:$F,$C212,借支明细表!$D:$D,$D$2))</f>
        <v>0</v>
      </c>
      <c r="L212" s="27" t="str">
        <f t="shared" si="7"/>
        <v>0</v>
      </c>
      <c r="M212" s="28"/>
    </row>
    <row r="213" customHeight="1" spans="2:13">
      <c r="B213" s="20"/>
      <c r="C213" s="20"/>
      <c r="D213" s="21" t="str">
        <f>IF(C213="","-",VLOOKUP(C213,员工信息表!B:C,2,FALSE))</f>
        <v>-</v>
      </c>
      <c r="E213" s="21" t="str">
        <f>IF(C213="","-",VLOOKUP(C213,员工信息表!B:D,3,FALSE))</f>
        <v>-</v>
      </c>
      <c r="F213" s="20"/>
      <c r="G213" s="20"/>
      <c r="H213" s="20"/>
      <c r="I213" s="20"/>
      <c r="J213" s="27" t="str">
        <f t="shared" si="6"/>
        <v>0</v>
      </c>
      <c r="K213" s="27" t="str">
        <f>IF(C213="","0",SUMIFS(借支明细表!$H:$H,借支明细表!$F:$F,$C213,借支明细表!$D:$D,$D$2))</f>
        <v>0</v>
      </c>
      <c r="L213" s="27" t="str">
        <f t="shared" si="7"/>
        <v>0</v>
      </c>
      <c r="M213" s="28"/>
    </row>
    <row r="214" customHeight="1" spans="2:13">
      <c r="B214" s="20"/>
      <c r="C214" s="20"/>
      <c r="D214" s="21" t="str">
        <f>IF(C214="","-",VLOOKUP(C214,员工信息表!B:C,2,FALSE))</f>
        <v>-</v>
      </c>
      <c r="E214" s="21" t="str">
        <f>IF(C214="","-",VLOOKUP(C214,员工信息表!B:D,3,FALSE))</f>
        <v>-</v>
      </c>
      <c r="F214" s="20"/>
      <c r="G214" s="20"/>
      <c r="H214" s="20"/>
      <c r="I214" s="20"/>
      <c r="J214" s="27" t="str">
        <f t="shared" si="6"/>
        <v>0</v>
      </c>
      <c r="K214" s="27" t="str">
        <f>IF(C214="","0",SUMIFS(借支明细表!$H:$H,借支明细表!$F:$F,$C214,借支明细表!$D:$D,$D$2))</f>
        <v>0</v>
      </c>
      <c r="L214" s="27" t="str">
        <f t="shared" si="7"/>
        <v>0</v>
      </c>
      <c r="M214" s="28"/>
    </row>
    <row r="215" customHeight="1" spans="2:13">
      <c r="B215" s="20"/>
      <c r="C215" s="20"/>
      <c r="D215" s="21" t="str">
        <f>IF(C215="","-",VLOOKUP(C215,员工信息表!B:C,2,FALSE))</f>
        <v>-</v>
      </c>
      <c r="E215" s="21" t="str">
        <f>IF(C215="","-",VLOOKUP(C215,员工信息表!B:D,3,FALSE))</f>
        <v>-</v>
      </c>
      <c r="F215" s="20"/>
      <c r="G215" s="20"/>
      <c r="H215" s="20"/>
      <c r="I215" s="20"/>
      <c r="J215" s="27" t="str">
        <f t="shared" si="6"/>
        <v>0</v>
      </c>
      <c r="K215" s="27" t="str">
        <f>IF(C215="","0",SUMIFS(借支明细表!$H:$H,借支明细表!$F:$F,$C215,借支明细表!$D:$D,$D$2))</f>
        <v>0</v>
      </c>
      <c r="L215" s="27" t="str">
        <f t="shared" si="7"/>
        <v>0</v>
      </c>
      <c r="M215" s="28"/>
    </row>
    <row r="216" customHeight="1" spans="2:13">
      <c r="B216" s="20"/>
      <c r="C216" s="20"/>
      <c r="D216" s="21" t="str">
        <f>IF(C216="","-",VLOOKUP(C216,员工信息表!B:C,2,FALSE))</f>
        <v>-</v>
      </c>
      <c r="E216" s="21" t="str">
        <f>IF(C216="","-",VLOOKUP(C216,员工信息表!B:D,3,FALSE))</f>
        <v>-</v>
      </c>
      <c r="F216" s="20"/>
      <c r="G216" s="20"/>
      <c r="H216" s="20"/>
      <c r="I216" s="20"/>
      <c r="J216" s="27" t="str">
        <f t="shared" si="6"/>
        <v>0</v>
      </c>
      <c r="K216" s="27" t="str">
        <f>IF(C216="","0",SUMIFS(借支明细表!$H:$H,借支明细表!$F:$F,$C216,借支明细表!$D:$D,$D$2))</f>
        <v>0</v>
      </c>
      <c r="L216" s="27" t="str">
        <f t="shared" si="7"/>
        <v>0</v>
      </c>
      <c r="M216" s="28"/>
    </row>
    <row r="217" customHeight="1" spans="2:13">
      <c r="B217" s="20"/>
      <c r="C217" s="20"/>
      <c r="D217" s="21" t="str">
        <f>IF(C217="","-",VLOOKUP(C217,员工信息表!B:C,2,FALSE))</f>
        <v>-</v>
      </c>
      <c r="E217" s="21" t="str">
        <f>IF(C217="","-",VLOOKUP(C217,员工信息表!B:D,3,FALSE))</f>
        <v>-</v>
      </c>
      <c r="F217" s="20"/>
      <c r="G217" s="20"/>
      <c r="H217" s="20"/>
      <c r="I217" s="20"/>
      <c r="J217" s="27" t="str">
        <f t="shared" si="6"/>
        <v>0</v>
      </c>
      <c r="K217" s="27" t="str">
        <f>IF(C217="","0",SUMIFS(借支明细表!$H:$H,借支明细表!$F:$F,$C217,借支明细表!$D:$D,$D$2))</f>
        <v>0</v>
      </c>
      <c r="L217" s="27" t="str">
        <f t="shared" si="7"/>
        <v>0</v>
      </c>
      <c r="M217" s="28"/>
    </row>
    <row r="218" customHeight="1" spans="2:13">
      <c r="B218" s="20"/>
      <c r="C218" s="20"/>
      <c r="D218" s="21" t="str">
        <f>IF(C218="","-",VLOOKUP(C218,员工信息表!B:C,2,FALSE))</f>
        <v>-</v>
      </c>
      <c r="E218" s="21" t="str">
        <f>IF(C218="","-",VLOOKUP(C218,员工信息表!B:D,3,FALSE))</f>
        <v>-</v>
      </c>
      <c r="F218" s="20"/>
      <c r="G218" s="20"/>
      <c r="H218" s="20"/>
      <c r="I218" s="20"/>
      <c r="J218" s="27" t="str">
        <f t="shared" si="6"/>
        <v>0</v>
      </c>
      <c r="K218" s="27" t="str">
        <f>IF(C218="","0",SUMIFS(借支明细表!$H:$H,借支明细表!$F:$F,$C218,借支明细表!$D:$D,$D$2))</f>
        <v>0</v>
      </c>
      <c r="L218" s="27" t="str">
        <f t="shared" si="7"/>
        <v>0</v>
      </c>
      <c r="M218" s="28"/>
    </row>
    <row r="219" customHeight="1" spans="2:13">
      <c r="B219" s="20"/>
      <c r="C219" s="20"/>
      <c r="D219" s="21" t="str">
        <f>IF(C219="","-",VLOOKUP(C219,员工信息表!B:C,2,FALSE))</f>
        <v>-</v>
      </c>
      <c r="E219" s="21" t="str">
        <f>IF(C219="","-",VLOOKUP(C219,员工信息表!B:D,3,FALSE))</f>
        <v>-</v>
      </c>
      <c r="F219" s="20"/>
      <c r="G219" s="20"/>
      <c r="H219" s="20"/>
      <c r="I219" s="20"/>
      <c r="J219" s="27" t="str">
        <f t="shared" si="6"/>
        <v>0</v>
      </c>
      <c r="K219" s="27" t="str">
        <f>IF(C219="","0",SUMIFS(借支明细表!$H:$H,借支明细表!$F:$F,$C219,借支明细表!$D:$D,$D$2))</f>
        <v>0</v>
      </c>
      <c r="L219" s="27" t="str">
        <f t="shared" si="7"/>
        <v>0</v>
      </c>
      <c r="M219" s="28"/>
    </row>
    <row r="220" customHeight="1" spans="2:13">
      <c r="B220" s="20"/>
      <c r="C220" s="20"/>
      <c r="D220" s="21" t="str">
        <f>IF(C220="","-",VLOOKUP(C220,员工信息表!B:C,2,FALSE))</f>
        <v>-</v>
      </c>
      <c r="E220" s="21" t="str">
        <f>IF(C220="","-",VLOOKUP(C220,员工信息表!B:D,3,FALSE))</f>
        <v>-</v>
      </c>
      <c r="F220" s="20"/>
      <c r="G220" s="20"/>
      <c r="H220" s="20"/>
      <c r="I220" s="20"/>
      <c r="J220" s="27" t="str">
        <f t="shared" si="6"/>
        <v>0</v>
      </c>
      <c r="K220" s="27" t="str">
        <f>IF(C220="","0",SUMIFS(借支明细表!$H:$H,借支明细表!$F:$F,$C220,借支明细表!$D:$D,$D$2))</f>
        <v>0</v>
      </c>
      <c r="L220" s="27" t="str">
        <f t="shared" si="7"/>
        <v>0</v>
      </c>
      <c r="M220" s="28"/>
    </row>
    <row r="221" customHeight="1" spans="2:13">
      <c r="B221" s="20"/>
      <c r="C221" s="20"/>
      <c r="D221" s="21" t="str">
        <f>IF(C221="","-",VLOOKUP(C221,员工信息表!B:C,2,FALSE))</f>
        <v>-</v>
      </c>
      <c r="E221" s="21" t="str">
        <f>IF(C221="","-",VLOOKUP(C221,员工信息表!B:D,3,FALSE))</f>
        <v>-</v>
      </c>
      <c r="F221" s="20"/>
      <c r="G221" s="20"/>
      <c r="H221" s="20"/>
      <c r="I221" s="20"/>
      <c r="J221" s="27" t="str">
        <f t="shared" si="6"/>
        <v>0</v>
      </c>
      <c r="K221" s="27" t="str">
        <f>IF(C221="","0",SUMIFS(借支明细表!$H:$H,借支明细表!$F:$F,$C221,借支明细表!$D:$D,$D$2))</f>
        <v>0</v>
      </c>
      <c r="L221" s="27" t="str">
        <f t="shared" si="7"/>
        <v>0</v>
      </c>
      <c r="M221" s="28"/>
    </row>
    <row r="222" customHeight="1" spans="2:13">
      <c r="B222" s="20"/>
      <c r="C222" s="20"/>
      <c r="D222" s="21" t="str">
        <f>IF(C222="","-",VLOOKUP(C222,员工信息表!B:C,2,FALSE))</f>
        <v>-</v>
      </c>
      <c r="E222" s="21" t="str">
        <f>IF(C222="","-",VLOOKUP(C222,员工信息表!B:D,3,FALSE))</f>
        <v>-</v>
      </c>
      <c r="F222" s="20"/>
      <c r="G222" s="20"/>
      <c r="H222" s="20"/>
      <c r="I222" s="20"/>
      <c r="J222" s="27" t="str">
        <f t="shared" si="6"/>
        <v>0</v>
      </c>
      <c r="K222" s="27" t="str">
        <f>IF(C222="","0",SUMIFS(借支明细表!$H:$H,借支明细表!$F:$F,$C222,借支明细表!$D:$D,$D$2))</f>
        <v>0</v>
      </c>
      <c r="L222" s="27" t="str">
        <f t="shared" si="7"/>
        <v>0</v>
      </c>
      <c r="M222" s="28"/>
    </row>
    <row r="223" customHeight="1" spans="2:13">
      <c r="B223" s="20"/>
      <c r="C223" s="20"/>
      <c r="D223" s="21" t="str">
        <f>IF(C223="","-",VLOOKUP(C223,员工信息表!B:C,2,FALSE))</f>
        <v>-</v>
      </c>
      <c r="E223" s="21" t="str">
        <f>IF(C223="","-",VLOOKUP(C223,员工信息表!B:D,3,FALSE))</f>
        <v>-</v>
      </c>
      <c r="F223" s="20"/>
      <c r="G223" s="20"/>
      <c r="H223" s="20"/>
      <c r="I223" s="20"/>
      <c r="J223" s="27" t="str">
        <f t="shared" si="6"/>
        <v>0</v>
      </c>
      <c r="K223" s="27" t="str">
        <f>IF(C223="","0",SUMIFS(借支明细表!$H:$H,借支明细表!$F:$F,$C223,借支明细表!$D:$D,$D$2))</f>
        <v>0</v>
      </c>
      <c r="L223" s="27" t="str">
        <f t="shared" si="7"/>
        <v>0</v>
      </c>
      <c r="M223" s="28"/>
    </row>
    <row r="224" customHeight="1" spans="2:13">
      <c r="B224" s="20"/>
      <c r="C224" s="20"/>
      <c r="D224" s="21" t="str">
        <f>IF(C224="","-",VLOOKUP(C224,员工信息表!B:C,2,FALSE))</f>
        <v>-</v>
      </c>
      <c r="E224" s="21" t="str">
        <f>IF(C224="","-",VLOOKUP(C224,员工信息表!B:D,3,FALSE))</f>
        <v>-</v>
      </c>
      <c r="F224" s="20"/>
      <c r="G224" s="20"/>
      <c r="H224" s="20"/>
      <c r="I224" s="20"/>
      <c r="J224" s="27" t="str">
        <f t="shared" si="6"/>
        <v>0</v>
      </c>
      <c r="K224" s="27" t="str">
        <f>IF(C224="","0",SUMIFS(借支明细表!$H:$H,借支明细表!$F:$F,$C224,借支明细表!$D:$D,$D$2))</f>
        <v>0</v>
      </c>
      <c r="L224" s="27" t="str">
        <f t="shared" si="7"/>
        <v>0</v>
      </c>
      <c r="M224" s="28"/>
    </row>
    <row r="225" customHeight="1" spans="2:13">
      <c r="B225" s="20"/>
      <c r="C225" s="20"/>
      <c r="D225" s="21" t="str">
        <f>IF(C225="","-",VLOOKUP(C225,员工信息表!B:C,2,FALSE))</f>
        <v>-</v>
      </c>
      <c r="E225" s="21" t="str">
        <f>IF(C225="","-",VLOOKUP(C225,员工信息表!B:D,3,FALSE))</f>
        <v>-</v>
      </c>
      <c r="F225" s="20"/>
      <c r="G225" s="20"/>
      <c r="H225" s="20"/>
      <c r="I225" s="20"/>
      <c r="J225" s="27" t="str">
        <f t="shared" si="6"/>
        <v>0</v>
      </c>
      <c r="K225" s="27" t="str">
        <f>IF(C225="","0",SUMIFS(借支明细表!$H:$H,借支明细表!$F:$F,$C225,借支明细表!$D:$D,$D$2))</f>
        <v>0</v>
      </c>
      <c r="L225" s="27" t="str">
        <f t="shared" si="7"/>
        <v>0</v>
      </c>
      <c r="M225" s="28"/>
    </row>
    <row r="226" customHeight="1" spans="2:13">
      <c r="B226" s="20"/>
      <c r="C226" s="20"/>
      <c r="D226" s="21" t="str">
        <f>IF(C226="","-",VLOOKUP(C226,员工信息表!B:C,2,FALSE))</f>
        <v>-</v>
      </c>
      <c r="E226" s="21" t="str">
        <f>IF(C226="","-",VLOOKUP(C226,员工信息表!B:D,3,FALSE))</f>
        <v>-</v>
      </c>
      <c r="F226" s="20"/>
      <c r="G226" s="20"/>
      <c r="H226" s="20"/>
      <c r="I226" s="20"/>
      <c r="J226" s="27" t="str">
        <f t="shared" si="6"/>
        <v>0</v>
      </c>
      <c r="K226" s="27" t="str">
        <f>IF(C226="","0",SUMIFS(借支明细表!$H:$H,借支明细表!$F:$F,$C226,借支明细表!$D:$D,$D$2))</f>
        <v>0</v>
      </c>
      <c r="L226" s="27" t="str">
        <f t="shared" si="7"/>
        <v>0</v>
      </c>
      <c r="M226" s="28"/>
    </row>
    <row r="227" customHeight="1" spans="2:13">
      <c r="B227" s="20"/>
      <c r="C227" s="20"/>
      <c r="D227" s="21" t="str">
        <f>IF(C227="","-",VLOOKUP(C227,员工信息表!B:C,2,FALSE))</f>
        <v>-</v>
      </c>
      <c r="E227" s="21" t="str">
        <f>IF(C227="","-",VLOOKUP(C227,员工信息表!B:D,3,FALSE))</f>
        <v>-</v>
      </c>
      <c r="F227" s="20"/>
      <c r="G227" s="20"/>
      <c r="H227" s="20"/>
      <c r="I227" s="20"/>
      <c r="J227" s="27" t="str">
        <f t="shared" si="6"/>
        <v>0</v>
      </c>
      <c r="K227" s="27" t="str">
        <f>IF(C227="","0",SUMIFS(借支明细表!$H:$H,借支明细表!$F:$F,$C227,借支明细表!$D:$D,$D$2))</f>
        <v>0</v>
      </c>
      <c r="L227" s="27" t="str">
        <f t="shared" si="7"/>
        <v>0</v>
      </c>
      <c r="M227" s="28"/>
    </row>
    <row r="228" customHeight="1" spans="2:13">
      <c r="B228" s="20"/>
      <c r="C228" s="20"/>
      <c r="D228" s="21" t="str">
        <f>IF(C228="","-",VLOOKUP(C228,员工信息表!B:C,2,FALSE))</f>
        <v>-</v>
      </c>
      <c r="E228" s="21" t="str">
        <f>IF(C228="","-",VLOOKUP(C228,员工信息表!B:D,3,FALSE))</f>
        <v>-</v>
      </c>
      <c r="F228" s="20"/>
      <c r="G228" s="20"/>
      <c r="H228" s="20"/>
      <c r="I228" s="20"/>
      <c r="J228" s="27" t="str">
        <f t="shared" si="6"/>
        <v>0</v>
      </c>
      <c r="K228" s="27" t="str">
        <f>IF(C228="","0",SUMIFS(借支明细表!$H:$H,借支明细表!$F:$F,$C228,借支明细表!$D:$D,$D$2))</f>
        <v>0</v>
      </c>
      <c r="L228" s="27" t="str">
        <f t="shared" si="7"/>
        <v>0</v>
      </c>
      <c r="M228" s="28"/>
    </row>
    <row r="229" customHeight="1" spans="2:13">
      <c r="B229" s="20"/>
      <c r="C229" s="20"/>
      <c r="D229" s="21" t="str">
        <f>IF(C229="","-",VLOOKUP(C229,员工信息表!B:C,2,FALSE))</f>
        <v>-</v>
      </c>
      <c r="E229" s="21" t="str">
        <f>IF(C229="","-",VLOOKUP(C229,员工信息表!B:D,3,FALSE))</f>
        <v>-</v>
      </c>
      <c r="F229" s="20"/>
      <c r="G229" s="20"/>
      <c r="H229" s="20"/>
      <c r="I229" s="20"/>
      <c r="J229" s="27" t="str">
        <f t="shared" si="6"/>
        <v>0</v>
      </c>
      <c r="K229" s="27" t="str">
        <f>IF(C229="","0",SUMIFS(借支明细表!$H:$H,借支明细表!$F:$F,$C229,借支明细表!$D:$D,$D$2))</f>
        <v>0</v>
      </c>
      <c r="L229" s="27" t="str">
        <f t="shared" si="7"/>
        <v>0</v>
      </c>
      <c r="M229" s="28"/>
    </row>
    <row r="230" customHeight="1" spans="2:13">
      <c r="B230" s="20"/>
      <c r="C230" s="20"/>
      <c r="D230" s="21" t="str">
        <f>IF(C230="","-",VLOOKUP(C230,员工信息表!B:C,2,FALSE))</f>
        <v>-</v>
      </c>
      <c r="E230" s="21" t="str">
        <f>IF(C230="","-",VLOOKUP(C230,员工信息表!B:D,3,FALSE))</f>
        <v>-</v>
      </c>
      <c r="F230" s="20"/>
      <c r="G230" s="20"/>
      <c r="H230" s="20"/>
      <c r="I230" s="20"/>
      <c r="J230" s="27" t="str">
        <f t="shared" si="6"/>
        <v>0</v>
      </c>
      <c r="K230" s="27" t="str">
        <f>IF(C230="","0",SUMIFS(借支明细表!$H:$H,借支明细表!$F:$F,$C230,借支明细表!$D:$D,$D$2))</f>
        <v>0</v>
      </c>
      <c r="L230" s="27" t="str">
        <f t="shared" si="7"/>
        <v>0</v>
      </c>
      <c r="M230" s="28"/>
    </row>
    <row r="231" customHeight="1" spans="2:13">
      <c r="B231" s="20"/>
      <c r="C231" s="20"/>
      <c r="D231" s="21" t="str">
        <f>IF(C231="","-",VLOOKUP(C231,员工信息表!B:C,2,FALSE))</f>
        <v>-</v>
      </c>
      <c r="E231" s="21" t="str">
        <f>IF(C231="","-",VLOOKUP(C231,员工信息表!B:D,3,FALSE))</f>
        <v>-</v>
      </c>
      <c r="F231" s="20"/>
      <c r="G231" s="20"/>
      <c r="H231" s="20"/>
      <c r="I231" s="20"/>
      <c r="J231" s="27" t="str">
        <f t="shared" si="6"/>
        <v>0</v>
      </c>
      <c r="K231" s="27" t="str">
        <f>IF(C231="","0",SUMIFS(借支明细表!$H:$H,借支明细表!$F:$F,$C231,借支明细表!$D:$D,$D$2))</f>
        <v>0</v>
      </c>
      <c r="L231" s="27" t="str">
        <f t="shared" si="7"/>
        <v>0</v>
      </c>
      <c r="M231" s="28"/>
    </row>
    <row r="232" customHeight="1" spans="2:13">
      <c r="B232" s="20"/>
      <c r="C232" s="20"/>
      <c r="D232" s="21" t="str">
        <f>IF(C232="","-",VLOOKUP(C232,员工信息表!B:C,2,FALSE))</f>
        <v>-</v>
      </c>
      <c r="E232" s="21" t="str">
        <f>IF(C232="","-",VLOOKUP(C232,员工信息表!B:D,3,FALSE))</f>
        <v>-</v>
      </c>
      <c r="F232" s="20"/>
      <c r="G232" s="20"/>
      <c r="H232" s="20"/>
      <c r="I232" s="20"/>
      <c r="J232" s="27" t="str">
        <f t="shared" si="6"/>
        <v>0</v>
      </c>
      <c r="K232" s="27" t="str">
        <f>IF(C232="","0",SUMIFS(借支明细表!$H:$H,借支明细表!$F:$F,$C232,借支明细表!$D:$D,$D$2))</f>
        <v>0</v>
      </c>
      <c r="L232" s="27" t="str">
        <f t="shared" si="7"/>
        <v>0</v>
      </c>
      <c r="M232" s="28"/>
    </row>
    <row r="233" customHeight="1" spans="2:13">
      <c r="B233" s="20"/>
      <c r="C233" s="20"/>
      <c r="D233" s="21" t="str">
        <f>IF(C233="","-",VLOOKUP(C233,员工信息表!B:C,2,FALSE))</f>
        <v>-</v>
      </c>
      <c r="E233" s="21" t="str">
        <f>IF(C233="","-",VLOOKUP(C233,员工信息表!B:D,3,FALSE))</f>
        <v>-</v>
      </c>
      <c r="F233" s="20"/>
      <c r="G233" s="20"/>
      <c r="H233" s="20"/>
      <c r="I233" s="20"/>
      <c r="J233" s="27" t="str">
        <f t="shared" si="6"/>
        <v>0</v>
      </c>
      <c r="K233" s="27" t="str">
        <f>IF(C233="","0",SUMIFS(借支明细表!$H:$H,借支明细表!$F:$F,$C233,借支明细表!$D:$D,$D$2))</f>
        <v>0</v>
      </c>
      <c r="L233" s="27" t="str">
        <f t="shared" si="7"/>
        <v>0</v>
      </c>
      <c r="M233" s="28"/>
    </row>
    <row r="234" customHeight="1" spans="2:13">
      <c r="B234" s="20"/>
      <c r="C234" s="20"/>
      <c r="D234" s="21" t="str">
        <f>IF(C234="","-",VLOOKUP(C234,员工信息表!B:C,2,FALSE))</f>
        <v>-</v>
      </c>
      <c r="E234" s="21" t="str">
        <f>IF(C234="","-",VLOOKUP(C234,员工信息表!B:D,3,FALSE))</f>
        <v>-</v>
      </c>
      <c r="F234" s="20"/>
      <c r="G234" s="20"/>
      <c r="H234" s="20"/>
      <c r="I234" s="20"/>
      <c r="J234" s="27" t="str">
        <f t="shared" si="6"/>
        <v>0</v>
      </c>
      <c r="K234" s="27" t="str">
        <f>IF(C234="","0",SUMIFS(借支明细表!$H:$H,借支明细表!$F:$F,$C234,借支明细表!$D:$D,$D$2))</f>
        <v>0</v>
      </c>
      <c r="L234" s="27" t="str">
        <f t="shared" si="7"/>
        <v>0</v>
      </c>
      <c r="M234" s="28"/>
    </row>
    <row r="235" customHeight="1" spans="2:13">
      <c r="B235" s="20"/>
      <c r="C235" s="20"/>
      <c r="D235" s="21" t="str">
        <f>IF(C235="","-",VLOOKUP(C235,员工信息表!B:C,2,FALSE))</f>
        <v>-</v>
      </c>
      <c r="E235" s="21" t="str">
        <f>IF(C235="","-",VLOOKUP(C235,员工信息表!B:D,3,FALSE))</f>
        <v>-</v>
      </c>
      <c r="F235" s="20"/>
      <c r="G235" s="20"/>
      <c r="H235" s="20"/>
      <c r="I235" s="20"/>
      <c r="J235" s="27" t="str">
        <f t="shared" si="6"/>
        <v>0</v>
      </c>
      <c r="K235" s="27" t="str">
        <f>IF(C235="","0",SUMIFS(借支明细表!$H:$H,借支明细表!$F:$F,$C235,借支明细表!$D:$D,$D$2))</f>
        <v>0</v>
      </c>
      <c r="L235" s="27" t="str">
        <f t="shared" si="7"/>
        <v>0</v>
      </c>
      <c r="M235" s="28"/>
    </row>
    <row r="236" customHeight="1" spans="2:13">
      <c r="B236" s="20"/>
      <c r="C236" s="20"/>
      <c r="D236" s="21" t="str">
        <f>IF(C236="","-",VLOOKUP(C236,员工信息表!B:C,2,FALSE))</f>
        <v>-</v>
      </c>
      <c r="E236" s="21" t="str">
        <f>IF(C236="","-",VLOOKUP(C236,员工信息表!B:D,3,FALSE))</f>
        <v>-</v>
      </c>
      <c r="F236" s="20"/>
      <c r="G236" s="20"/>
      <c r="H236" s="20"/>
      <c r="I236" s="20"/>
      <c r="J236" s="27" t="str">
        <f t="shared" si="6"/>
        <v>0</v>
      </c>
      <c r="K236" s="27" t="str">
        <f>IF(C236="","0",SUMIFS(借支明细表!$H:$H,借支明细表!$F:$F,$C236,借支明细表!$D:$D,$D$2))</f>
        <v>0</v>
      </c>
      <c r="L236" s="27" t="str">
        <f t="shared" si="7"/>
        <v>0</v>
      </c>
      <c r="M236" s="28"/>
    </row>
    <row r="237" customHeight="1" spans="2:13">
      <c r="B237" s="20"/>
      <c r="C237" s="20"/>
      <c r="D237" s="21" t="str">
        <f>IF(C237="","-",VLOOKUP(C237,员工信息表!B:C,2,FALSE))</f>
        <v>-</v>
      </c>
      <c r="E237" s="21" t="str">
        <f>IF(C237="","-",VLOOKUP(C237,员工信息表!B:D,3,FALSE))</f>
        <v>-</v>
      </c>
      <c r="F237" s="20"/>
      <c r="G237" s="20"/>
      <c r="H237" s="20"/>
      <c r="I237" s="20"/>
      <c r="J237" s="27" t="str">
        <f t="shared" si="6"/>
        <v>0</v>
      </c>
      <c r="K237" s="27" t="str">
        <f>IF(C237="","0",SUMIFS(借支明细表!$H:$H,借支明细表!$F:$F,$C237,借支明细表!$D:$D,$D$2))</f>
        <v>0</v>
      </c>
      <c r="L237" s="27" t="str">
        <f t="shared" si="7"/>
        <v>0</v>
      </c>
      <c r="M237" s="28"/>
    </row>
    <row r="238" customHeight="1" spans="2:13">
      <c r="B238" s="20"/>
      <c r="C238" s="20"/>
      <c r="D238" s="21" t="str">
        <f>IF(C238="","-",VLOOKUP(C238,员工信息表!B:C,2,FALSE))</f>
        <v>-</v>
      </c>
      <c r="E238" s="21" t="str">
        <f>IF(C238="","-",VLOOKUP(C238,员工信息表!B:D,3,FALSE))</f>
        <v>-</v>
      </c>
      <c r="F238" s="20"/>
      <c r="G238" s="20"/>
      <c r="H238" s="20"/>
      <c r="I238" s="20"/>
      <c r="J238" s="27" t="str">
        <f t="shared" si="6"/>
        <v>0</v>
      </c>
      <c r="K238" s="27" t="str">
        <f>IF(C238="","0",SUMIFS(借支明细表!$H:$H,借支明细表!$F:$F,$C238,借支明细表!$D:$D,$D$2))</f>
        <v>0</v>
      </c>
      <c r="L238" s="27" t="str">
        <f t="shared" si="7"/>
        <v>0</v>
      </c>
      <c r="M238" s="28"/>
    </row>
    <row r="239" customHeight="1" spans="2:13">
      <c r="B239" s="20"/>
      <c r="C239" s="20"/>
      <c r="D239" s="21" t="str">
        <f>IF(C239="","-",VLOOKUP(C239,员工信息表!B:C,2,FALSE))</f>
        <v>-</v>
      </c>
      <c r="E239" s="21" t="str">
        <f>IF(C239="","-",VLOOKUP(C239,员工信息表!B:D,3,FALSE))</f>
        <v>-</v>
      </c>
      <c r="F239" s="20"/>
      <c r="G239" s="20"/>
      <c r="H239" s="20"/>
      <c r="I239" s="20"/>
      <c r="J239" s="27" t="str">
        <f t="shared" si="6"/>
        <v>0</v>
      </c>
      <c r="K239" s="27" t="str">
        <f>IF(C239="","0",SUMIFS(借支明细表!$H:$H,借支明细表!$F:$F,$C239,借支明细表!$D:$D,$D$2))</f>
        <v>0</v>
      </c>
      <c r="L239" s="27" t="str">
        <f t="shared" si="7"/>
        <v>0</v>
      </c>
      <c r="M239" s="28"/>
    </row>
    <row r="240" customHeight="1" spans="2:13">
      <c r="B240" s="20"/>
      <c r="C240" s="20"/>
      <c r="D240" s="21" t="str">
        <f>IF(C240="","-",VLOOKUP(C240,员工信息表!B:C,2,FALSE))</f>
        <v>-</v>
      </c>
      <c r="E240" s="21" t="str">
        <f>IF(C240="","-",VLOOKUP(C240,员工信息表!B:D,3,FALSE))</f>
        <v>-</v>
      </c>
      <c r="F240" s="20"/>
      <c r="G240" s="20"/>
      <c r="H240" s="20"/>
      <c r="I240" s="20"/>
      <c r="J240" s="27" t="str">
        <f t="shared" si="6"/>
        <v>0</v>
      </c>
      <c r="K240" s="27" t="str">
        <f>IF(C240="","0",SUMIFS(借支明细表!$H:$H,借支明细表!$F:$F,$C240,借支明细表!$D:$D,$D$2))</f>
        <v>0</v>
      </c>
      <c r="L240" s="27" t="str">
        <f t="shared" si="7"/>
        <v>0</v>
      </c>
      <c r="M240" s="28"/>
    </row>
    <row r="241" customHeight="1" spans="2:13">
      <c r="B241" s="20"/>
      <c r="C241" s="20"/>
      <c r="D241" s="21" t="str">
        <f>IF(C241="","-",VLOOKUP(C241,员工信息表!B:C,2,FALSE))</f>
        <v>-</v>
      </c>
      <c r="E241" s="21" t="str">
        <f>IF(C241="","-",VLOOKUP(C241,员工信息表!B:D,3,FALSE))</f>
        <v>-</v>
      </c>
      <c r="F241" s="20"/>
      <c r="G241" s="20"/>
      <c r="H241" s="20"/>
      <c r="I241" s="20"/>
      <c r="J241" s="27" t="str">
        <f t="shared" si="6"/>
        <v>0</v>
      </c>
      <c r="K241" s="27" t="str">
        <f>IF(C241="","0",SUMIFS(借支明细表!$H:$H,借支明细表!$F:$F,$C241,借支明细表!$D:$D,$D$2))</f>
        <v>0</v>
      </c>
      <c r="L241" s="27" t="str">
        <f t="shared" si="7"/>
        <v>0</v>
      </c>
      <c r="M241" s="28"/>
    </row>
    <row r="242" customHeight="1" spans="2:13">
      <c r="B242" s="20"/>
      <c r="C242" s="20"/>
      <c r="D242" s="21" t="str">
        <f>IF(C242="","-",VLOOKUP(C242,员工信息表!B:C,2,FALSE))</f>
        <v>-</v>
      </c>
      <c r="E242" s="21" t="str">
        <f>IF(C242="","-",VLOOKUP(C242,员工信息表!B:D,3,FALSE))</f>
        <v>-</v>
      </c>
      <c r="F242" s="20"/>
      <c r="G242" s="20"/>
      <c r="H242" s="20"/>
      <c r="I242" s="20"/>
      <c r="J242" s="27" t="str">
        <f t="shared" si="6"/>
        <v>0</v>
      </c>
      <c r="K242" s="27" t="str">
        <f>IF(C242="","0",SUMIFS(借支明细表!$H:$H,借支明细表!$F:$F,$C242,借支明细表!$D:$D,$D$2))</f>
        <v>0</v>
      </c>
      <c r="L242" s="27" t="str">
        <f t="shared" si="7"/>
        <v>0</v>
      </c>
      <c r="M242" s="28"/>
    </row>
    <row r="243" customHeight="1" spans="2:13">
      <c r="B243" s="20"/>
      <c r="C243" s="20"/>
      <c r="D243" s="21" t="str">
        <f>IF(C243="","-",VLOOKUP(C243,员工信息表!B:C,2,FALSE))</f>
        <v>-</v>
      </c>
      <c r="E243" s="21" t="str">
        <f>IF(C243="","-",VLOOKUP(C243,员工信息表!B:D,3,FALSE))</f>
        <v>-</v>
      </c>
      <c r="F243" s="20"/>
      <c r="G243" s="20"/>
      <c r="H243" s="20"/>
      <c r="I243" s="20"/>
      <c r="J243" s="27" t="str">
        <f t="shared" si="6"/>
        <v>0</v>
      </c>
      <c r="K243" s="27" t="str">
        <f>IF(C243="","0",SUMIFS(借支明细表!$H:$H,借支明细表!$F:$F,$C243,借支明细表!$D:$D,$D$2))</f>
        <v>0</v>
      </c>
      <c r="L243" s="27" t="str">
        <f t="shared" si="7"/>
        <v>0</v>
      </c>
      <c r="M243" s="28"/>
    </row>
    <row r="244" customHeight="1" spans="2:13">
      <c r="B244" s="20"/>
      <c r="C244" s="20"/>
      <c r="D244" s="21" t="str">
        <f>IF(C244="","-",VLOOKUP(C244,员工信息表!B:C,2,FALSE))</f>
        <v>-</v>
      </c>
      <c r="E244" s="21" t="str">
        <f>IF(C244="","-",VLOOKUP(C244,员工信息表!B:D,3,FALSE))</f>
        <v>-</v>
      </c>
      <c r="F244" s="20"/>
      <c r="G244" s="20"/>
      <c r="H244" s="20"/>
      <c r="I244" s="20"/>
      <c r="J244" s="27" t="str">
        <f t="shared" si="6"/>
        <v>0</v>
      </c>
      <c r="K244" s="27" t="str">
        <f>IF(C244="","0",SUMIFS(借支明细表!$H:$H,借支明细表!$F:$F,$C244,借支明细表!$D:$D,$D$2))</f>
        <v>0</v>
      </c>
      <c r="L244" s="27" t="str">
        <f t="shared" si="7"/>
        <v>0</v>
      </c>
      <c r="M244" s="28"/>
    </row>
    <row r="245" customHeight="1" spans="2:13">
      <c r="B245" s="20"/>
      <c r="C245" s="20"/>
      <c r="D245" s="21" t="str">
        <f>IF(C245="","-",VLOOKUP(C245,员工信息表!B:C,2,FALSE))</f>
        <v>-</v>
      </c>
      <c r="E245" s="21" t="str">
        <f>IF(C245="","-",VLOOKUP(C245,员工信息表!B:D,3,FALSE))</f>
        <v>-</v>
      </c>
      <c r="F245" s="20"/>
      <c r="G245" s="20"/>
      <c r="H245" s="20"/>
      <c r="I245" s="20"/>
      <c r="J245" s="27" t="str">
        <f t="shared" si="6"/>
        <v>0</v>
      </c>
      <c r="K245" s="27" t="str">
        <f>IF(C245="","0",SUMIFS(借支明细表!$H:$H,借支明细表!$F:$F,$C245,借支明细表!$D:$D,$D$2))</f>
        <v>0</v>
      </c>
      <c r="L245" s="27" t="str">
        <f t="shared" si="7"/>
        <v>0</v>
      </c>
      <c r="M245" s="28"/>
    </row>
    <row r="246" customHeight="1" spans="2:13">
      <c r="B246" s="20"/>
      <c r="C246" s="20"/>
      <c r="D246" s="21" t="str">
        <f>IF(C246="","-",VLOOKUP(C246,员工信息表!B:C,2,FALSE))</f>
        <v>-</v>
      </c>
      <c r="E246" s="21" t="str">
        <f>IF(C246="","-",VLOOKUP(C246,员工信息表!B:D,3,FALSE))</f>
        <v>-</v>
      </c>
      <c r="F246" s="20"/>
      <c r="G246" s="20"/>
      <c r="H246" s="20"/>
      <c r="I246" s="20"/>
      <c r="J246" s="27" t="str">
        <f t="shared" si="6"/>
        <v>0</v>
      </c>
      <c r="K246" s="27" t="str">
        <f>IF(C246="","0",SUMIFS(借支明细表!$H:$H,借支明细表!$F:$F,$C246,借支明细表!$D:$D,$D$2))</f>
        <v>0</v>
      </c>
      <c r="L246" s="27" t="str">
        <f t="shared" si="7"/>
        <v>0</v>
      </c>
      <c r="M246" s="28"/>
    </row>
    <row r="247" customHeight="1" spans="2:13">
      <c r="B247" s="20"/>
      <c r="C247" s="20"/>
      <c r="D247" s="21" t="str">
        <f>IF(C247="","-",VLOOKUP(C247,员工信息表!B:C,2,FALSE))</f>
        <v>-</v>
      </c>
      <c r="E247" s="21" t="str">
        <f>IF(C247="","-",VLOOKUP(C247,员工信息表!B:D,3,FALSE))</f>
        <v>-</v>
      </c>
      <c r="F247" s="20"/>
      <c r="G247" s="20"/>
      <c r="H247" s="20"/>
      <c r="I247" s="20"/>
      <c r="J247" s="27" t="str">
        <f t="shared" si="6"/>
        <v>0</v>
      </c>
      <c r="K247" s="27" t="str">
        <f>IF(C247="","0",SUMIFS(借支明细表!$H:$H,借支明细表!$F:$F,$C247,借支明细表!$D:$D,$D$2))</f>
        <v>0</v>
      </c>
      <c r="L247" s="27" t="str">
        <f t="shared" si="7"/>
        <v>0</v>
      </c>
      <c r="M247" s="28"/>
    </row>
    <row r="248" customHeight="1" spans="2:13">
      <c r="B248" s="20"/>
      <c r="C248" s="20"/>
      <c r="D248" s="21" t="str">
        <f>IF(C248="","-",VLOOKUP(C248,员工信息表!B:C,2,FALSE))</f>
        <v>-</v>
      </c>
      <c r="E248" s="21" t="str">
        <f>IF(C248="","-",VLOOKUP(C248,员工信息表!B:D,3,FALSE))</f>
        <v>-</v>
      </c>
      <c r="F248" s="20"/>
      <c r="G248" s="20"/>
      <c r="H248" s="20"/>
      <c r="I248" s="20"/>
      <c r="J248" s="27" t="str">
        <f t="shared" si="6"/>
        <v>0</v>
      </c>
      <c r="K248" s="27" t="str">
        <f>IF(C248="","0",SUMIFS(借支明细表!$H:$H,借支明细表!$F:$F,$C248,借支明细表!$D:$D,$D$2))</f>
        <v>0</v>
      </c>
      <c r="L248" s="27" t="str">
        <f t="shared" si="7"/>
        <v>0</v>
      </c>
      <c r="M248" s="28"/>
    </row>
    <row r="249" customHeight="1" spans="2:13">
      <c r="B249" s="20"/>
      <c r="C249" s="20"/>
      <c r="D249" s="21" t="str">
        <f>IF(C249="","-",VLOOKUP(C249,员工信息表!B:C,2,FALSE))</f>
        <v>-</v>
      </c>
      <c r="E249" s="21" t="str">
        <f>IF(C249="","-",VLOOKUP(C249,员工信息表!B:D,3,FALSE))</f>
        <v>-</v>
      </c>
      <c r="F249" s="20"/>
      <c r="G249" s="20"/>
      <c r="H249" s="20"/>
      <c r="I249" s="20"/>
      <c r="J249" s="27" t="str">
        <f t="shared" si="6"/>
        <v>0</v>
      </c>
      <c r="K249" s="27" t="str">
        <f>IF(C249="","0",SUMIFS(借支明细表!$H:$H,借支明细表!$F:$F,$C249,借支明细表!$D:$D,$D$2))</f>
        <v>0</v>
      </c>
      <c r="L249" s="27" t="str">
        <f t="shared" si="7"/>
        <v>0</v>
      </c>
      <c r="M249" s="28"/>
    </row>
    <row r="250" customHeight="1" spans="2:13">
      <c r="B250" s="20"/>
      <c r="C250" s="20"/>
      <c r="D250" s="21" t="str">
        <f>IF(C250="","-",VLOOKUP(C250,员工信息表!B:C,2,FALSE))</f>
        <v>-</v>
      </c>
      <c r="E250" s="21" t="str">
        <f>IF(C250="","-",VLOOKUP(C250,员工信息表!B:D,3,FALSE))</f>
        <v>-</v>
      </c>
      <c r="F250" s="20"/>
      <c r="G250" s="20"/>
      <c r="H250" s="20"/>
      <c r="I250" s="20"/>
      <c r="J250" s="27" t="str">
        <f t="shared" si="6"/>
        <v>0</v>
      </c>
      <c r="K250" s="27" t="str">
        <f>IF(C250="","0",SUMIFS(借支明细表!$H:$H,借支明细表!$F:$F,$C250,借支明细表!$D:$D,$D$2))</f>
        <v>0</v>
      </c>
      <c r="L250" s="27" t="str">
        <f t="shared" si="7"/>
        <v>0</v>
      </c>
      <c r="M250" s="28"/>
    </row>
    <row r="251" customHeight="1" spans="2:13">
      <c r="B251" s="20"/>
      <c r="C251" s="20"/>
      <c r="D251" s="21" t="str">
        <f>IF(C251="","-",VLOOKUP(C251,员工信息表!B:C,2,FALSE))</f>
        <v>-</v>
      </c>
      <c r="E251" s="21" t="str">
        <f>IF(C251="","-",VLOOKUP(C251,员工信息表!B:D,3,FALSE))</f>
        <v>-</v>
      </c>
      <c r="F251" s="20"/>
      <c r="G251" s="20"/>
      <c r="H251" s="20"/>
      <c r="I251" s="20"/>
      <c r="J251" s="27" t="str">
        <f t="shared" si="6"/>
        <v>0</v>
      </c>
      <c r="K251" s="27" t="str">
        <f>IF(C251="","0",SUMIFS(借支明细表!$H:$H,借支明细表!$F:$F,$C251,借支明细表!$D:$D,$D$2))</f>
        <v>0</v>
      </c>
      <c r="L251" s="27" t="str">
        <f t="shared" si="7"/>
        <v>0</v>
      </c>
      <c r="M251" s="28"/>
    </row>
    <row r="252" customHeight="1" spans="2:13">
      <c r="B252" s="20"/>
      <c r="C252" s="20"/>
      <c r="D252" s="21" t="str">
        <f>IF(C252="","-",VLOOKUP(C252,员工信息表!B:C,2,FALSE))</f>
        <v>-</v>
      </c>
      <c r="E252" s="21" t="str">
        <f>IF(C252="","-",VLOOKUP(C252,员工信息表!B:D,3,FALSE))</f>
        <v>-</v>
      </c>
      <c r="F252" s="20"/>
      <c r="G252" s="20"/>
      <c r="H252" s="20"/>
      <c r="I252" s="20"/>
      <c r="J252" s="27" t="str">
        <f t="shared" si="6"/>
        <v>0</v>
      </c>
      <c r="K252" s="27" t="str">
        <f>IF(C252="","0",SUMIFS(借支明细表!$H:$H,借支明细表!$F:$F,$C252,借支明细表!$D:$D,$D$2))</f>
        <v>0</v>
      </c>
      <c r="L252" s="27" t="str">
        <f t="shared" si="7"/>
        <v>0</v>
      </c>
      <c r="M252" s="28"/>
    </row>
    <row r="253" customHeight="1" spans="2:13">
      <c r="B253" s="20"/>
      <c r="C253" s="20"/>
      <c r="D253" s="21" t="str">
        <f>IF(C253="","-",VLOOKUP(C253,员工信息表!B:C,2,FALSE))</f>
        <v>-</v>
      </c>
      <c r="E253" s="21" t="str">
        <f>IF(C253="","-",VLOOKUP(C253,员工信息表!B:D,3,FALSE))</f>
        <v>-</v>
      </c>
      <c r="F253" s="20"/>
      <c r="G253" s="20"/>
      <c r="H253" s="20"/>
      <c r="I253" s="20"/>
      <c r="J253" s="27" t="str">
        <f t="shared" si="6"/>
        <v>0</v>
      </c>
      <c r="K253" s="27" t="str">
        <f>IF(C253="","0",SUMIFS(借支明细表!$H:$H,借支明细表!$F:$F,$C253,借支明细表!$D:$D,$D$2))</f>
        <v>0</v>
      </c>
      <c r="L253" s="27" t="str">
        <f t="shared" si="7"/>
        <v>0</v>
      </c>
      <c r="M253" s="28"/>
    </row>
    <row r="254" customHeight="1" spans="2:13">
      <c r="B254" s="20"/>
      <c r="C254" s="20"/>
      <c r="D254" s="21" t="str">
        <f>IF(C254="","-",VLOOKUP(C254,员工信息表!B:C,2,FALSE))</f>
        <v>-</v>
      </c>
      <c r="E254" s="21" t="str">
        <f>IF(C254="","-",VLOOKUP(C254,员工信息表!B:D,3,FALSE))</f>
        <v>-</v>
      </c>
      <c r="F254" s="20"/>
      <c r="G254" s="20"/>
      <c r="H254" s="20"/>
      <c r="I254" s="20"/>
      <c r="J254" s="27" t="str">
        <f t="shared" si="6"/>
        <v>0</v>
      </c>
      <c r="K254" s="27" t="str">
        <f>IF(C254="","0",SUMIFS(借支明细表!$H:$H,借支明细表!$F:$F,$C254,借支明细表!$D:$D,$D$2))</f>
        <v>0</v>
      </c>
      <c r="L254" s="27" t="str">
        <f t="shared" si="7"/>
        <v>0</v>
      </c>
      <c r="M254" s="28"/>
    </row>
    <row r="255" customHeight="1" spans="2:13">
      <c r="B255" s="20"/>
      <c r="C255" s="20"/>
      <c r="D255" s="21" t="str">
        <f>IF(C255="","-",VLOOKUP(C255,员工信息表!B:C,2,FALSE))</f>
        <v>-</v>
      </c>
      <c r="E255" s="21" t="str">
        <f>IF(C255="","-",VLOOKUP(C255,员工信息表!B:D,3,FALSE))</f>
        <v>-</v>
      </c>
      <c r="F255" s="20"/>
      <c r="G255" s="20"/>
      <c r="H255" s="20"/>
      <c r="I255" s="20"/>
      <c r="J255" s="27" t="str">
        <f t="shared" si="6"/>
        <v>0</v>
      </c>
      <c r="K255" s="27" t="str">
        <f>IF(C255="","0",SUMIFS(借支明细表!$H:$H,借支明细表!$F:$F,$C255,借支明细表!$D:$D,$D$2))</f>
        <v>0</v>
      </c>
      <c r="L255" s="27" t="str">
        <f t="shared" si="7"/>
        <v>0</v>
      </c>
      <c r="M255" s="28"/>
    </row>
    <row r="256" customHeight="1" spans="2:13">
      <c r="B256" s="20"/>
      <c r="C256" s="20"/>
      <c r="D256" s="21" t="str">
        <f>IF(C256="","-",VLOOKUP(C256,员工信息表!B:C,2,FALSE))</f>
        <v>-</v>
      </c>
      <c r="E256" s="21" t="str">
        <f>IF(C256="","-",VLOOKUP(C256,员工信息表!B:D,3,FALSE))</f>
        <v>-</v>
      </c>
      <c r="F256" s="20"/>
      <c r="G256" s="20"/>
      <c r="H256" s="20"/>
      <c r="I256" s="20"/>
      <c r="J256" s="27" t="str">
        <f t="shared" si="6"/>
        <v>0</v>
      </c>
      <c r="K256" s="27" t="str">
        <f>IF(C256="","0",SUMIFS(借支明细表!$H:$H,借支明细表!$F:$F,$C256,借支明细表!$D:$D,$D$2))</f>
        <v>0</v>
      </c>
      <c r="L256" s="27" t="str">
        <f t="shared" si="7"/>
        <v>0</v>
      </c>
      <c r="M256" s="28"/>
    </row>
    <row r="257" customHeight="1" spans="2:13">
      <c r="B257" s="20"/>
      <c r="C257" s="20"/>
      <c r="D257" s="21" t="str">
        <f>IF(C257="","-",VLOOKUP(C257,员工信息表!B:C,2,FALSE))</f>
        <v>-</v>
      </c>
      <c r="E257" s="21" t="str">
        <f>IF(C257="","-",VLOOKUP(C257,员工信息表!B:D,3,FALSE))</f>
        <v>-</v>
      </c>
      <c r="F257" s="20"/>
      <c r="G257" s="20"/>
      <c r="H257" s="20"/>
      <c r="I257" s="20"/>
      <c r="J257" s="27" t="str">
        <f t="shared" si="6"/>
        <v>0</v>
      </c>
      <c r="K257" s="27" t="str">
        <f>IF(C257="","0",SUMIFS(借支明细表!$H:$H,借支明细表!$F:$F,$C257,借支明细表!$D:$D,$D$2))</f>
        <v>0</v>
      </c>
      <c r="L257" s="27" t="str">
        <f t="shared" si="7"/>
        <v>0</v>
      </c>
      <c r="M257" s="28"/>
    </row>
    <row r="258" customHeight="1" spans="2:13">
      <c r="B258" s="20"/>
      <c r="C258" s="20"/>
      <c r="D258" s="21" t="str">
        <f>IF(C258="","-",VLOOKUP(C258,员工信息表!B:C,2,FALSE))</f>
        <v>-</v>
      </c>
      <c r="E258" s="21" t="str">
        <f>IF(C258="","-",VLOOKUP(C258,员工信息表!B:D,3,FALSE))</f>
        <v>-</v>
      </c>
      <c r="F258" s="20"/>
      <c r="G258" s="20"/>
      <c r="H258" s="20"/>
      <c r="I258" s="20"/>
      <c r="J258" s="27" t="str">
        <f t="shared" si="6"/>
        <v>0</v>
      </c>
      <c r="K258" s="27" t="str">
        <f>IF(C258="","0",SUMIFS(借支明细表!$H:$H,借支明细表!$F:$F,$C258,借支明细表!$D:$D,$D$2))</f>
        <v>0</v>
      </c>
      <c r="L258" s="27" t="str">
        <f t="shared" si="7"/>
        <v>0</v>
      </c>
      <c r="M258" s="28"/>
    </row>
    <row r="259" customHeight="1" spans="2:13">
      <c r="B259" s="20"/>
      <c r="C259" s="20"/>
      <c r="D259" s="21" t="str">
        <f>IF(C259="","-",VLOOKUP(C259,员工信息表!B:C,2,FALSE))</f>
        <v>-</v>
      </c>
      <c r="E259" s="21" t="str">
        <f>IF(C259="","-",VLOOKUP(C259,员工信息表!B:D,3,FALSE))</f>
        <v>-</v>
      </c>
      <c r="F259" s="20"/>
      <c r="G259" s="20"/>
      <c r="H259" s="20"/>
      <c r="I259" s="20"/>
      <c r="J259" s="27" t="str">
        <f t="shared" si="6"/>
        <v>0</v>
      </c>
      <c r="K259" s="27" t="str">
        <f>IF(C259="","0",SUMIFS(借支明细表!$H:$H,借支明细表!$F:$F,$C259,借支明细表!$D:$D,$D$2))</f>
        <v>0</v>
      </c>
      <c r="L259" s="27" t="str">
        <f t="shared" si="7"/>
        <v>0</v>
      </c>
      <c r="M259" s="28"/>
    </row>
    <row r="260" customHeight="1" spans="2:13">
      <c r="B260" s="20"/>
      <c r="C260" s="20"/>
      <c r="D260" s="21" t="str">
        <f>IF(C260="","-",VLOOKUP(C260,员工信息表!B:C,2,FALSE))</f>
        <v>-</v>
      </c>
      <c r="E260" s="21" t="str">
        <f>IF(C260="","-",VLOOKUP(C260,员工信息表!B:D,3,FALSE))</f>
        <v>-</v>
      </c>
      <c r="F260" s="20"/>
      <c r="G260" s="20"/>
      <c r="H260" s="20"/>
      <c r="I260" s="20"/>
      <c r="J260" s="27" t="str">
        <f t="shared" si="6"/>
        <v>0</v>
      </c>
      <c r="K260" s="27" t="str">
        <f>IF(C260="","0",SUMIFS(借支明细表!$H:$H,借支明细表!$F:$F,$C260,借支明细表!$D:$D,$D$2))</f>
        <v>0</v>
      </c>
      <c r="L260" s="27" t="str">
        <f t="shared" si="7"/>
        <v>0</v>
      </c>
      <c r="M260" s="28"/>
    </row>
    <row r="261" customHeight="1" spans="2:13">
      <c r="B261" s="20"/>
      <c r="C261" s="20"/>
      <c r="D261" s="21" t="str">
        <f>IF(C261="","-",VLOOKUP(C261,员工信息表!B:C,2,FALSE))</f>
        <v>-</v>
      </c>
      <c r="E261" s="21" t="str">
        <f>IF(C261="","-",VLOOKUP(C261,员工信息表!B:D,3,FALSE))</f>
        <v>-</v>
      </c>
      <c r="F261" s="20"/>
      <c r="G261" s="20"/>
      <c r="H261" s="20"/>
      <c r="I261" s="20"/>
      <c r="J261" s="27" t="str">
        <f t="shared" ref="J261:J324" si="8">IF(C261="","0",(E261*F261)+(G261*H261)+I261)</f>
        <v>0</v>
      </c>
      <c r="K261" s="27" t="str">
        <f>IF(C261="","0",SUMIFS(借支明细表!$H:$H,借支明细表!$F:$F,$C261,借支明细表!$D:$D,$D$2))</f>
        <v>0</v>
      </c>
      <c r="L261" s="27" t="str">
        <f t="shared" ref="L261:L324" si="9">IF(C261="","0",J261-K261)</f>
        <v>0</v>
      </c>
      <c r="M261" s="28"/>
    </row>
    <row r="262" customHeight="1" spans="2:13">
      <c r="B262" s="20"/>
      <c r="C262" s="20"/>
      <c r="D262" s="21" t="str">
        <f>IF(C262="","-",VLOOKUP(C262,员工信息表!B:C,2,FALSE))</f>
        <v>-</v>
      </c>
      <c r="E262" s="21" t="str">
        <f>IF(C262="","-",VLOOKUP(C262,员工信息表!B:D,3,FALSE))</f>
        <v>-</v>
      </c>
      <c r="F262" s="20"/>
      <c r="G262" s="20"/>
      <c r="H262" s="20"/>
      <c r="I262" s="20"/>
      <c r="J262" s="27" t="str">
        <f t="shared" si="8"/>
        <v>0</v>
      </c>
      <c r="K262" s="27" t="str">
        <f>IF(C262="","0",SUMIFS(借支明细表!$H:$H,借支明细表!$F:$F,$C262,借支明细表!$D:$D,$D$2))</f>
        <v>0</v>
      </c>
      <c r="L262" s="27" t="str">
        <f t="shared" si="9"/>
        <v>0</v>
      </c>
      <c r="M262" s="28"/>
    </row>
    <row r="263" customHeight="1" spans="2:13">
      <c r="B263" s="20"/>
      <c r="C263" s="20"/>
      <c r="D263" s="21" t="str">
        <f>IF(C263="","-",VLOOKUP(C263,员工信息表!B:C,2,FALSE))</f>
        <v>-</v>
      </c>
      <c r="E263" s="21" t="str">
        <f>IF(C263="","-",VLOOKUP(C263,员工信息表!B:D,3,FALSE))</f>
        <v>-</v>
      </c>
      <c r="F263" s="20"/>
      <c r="G263" s="20"/>
      <c r="H263" s="20"/>
      <c r="I263" s="20"/>
      <c r="J263" s="27" t="str">
        <f t="shared" si="8"/>
        <v>0</v>
      </c>
      <c r="K263" s="27" t="str">
        <f>IF(C263="","0",SUMIFS(借支明细表!$H:$H,借支明细表!$F:$F,$C263,借支明细表!$D:$D,$D$2))</f>
        <v>0</v>
      </c>
      <c r="L263" s="27" t="str">
        <f t="shared" si="9"/>
        <v>0</v>
      </c>
      <c r="M263" s="28"/>
    </row>
    <row r="264" customHeight="1" spans="2:13">
      <c r="B264" s="20"/>
      <c r="C264" s="20"/>
      <c r="D264" s="21" t="str">
        <f>IF(C264="","-",VLOOKUP(C264,员工信息表!B:C,2,FALSE))</f>
        <v>-</v>
      </c>
      <c r="E264" s="21" t="str">
        <f>IF(C264="","-",VLOOKUP(C264,员工信息表!B:D,3,FALSE))</f>
        <v>-</v>
      </c>
      <c r="F264" s="20"/>
      <c r="G264" s="20"/>
      <c r="H264" s="20"/>
      <c r="I264" s="20"/>
      <c r="J264" s="27" t="str">
        <f t="shared" si="8"/>
        <v>0</v>
      </c>
      <c r="K264" s="27" t="str">
        <f>IF(C264="","0",SUMIFS(借支明细表!$H:$H,借支明细表!$F:$F,$C264,借支明细表!$D:$D,$D$2))</f>
        <v>0</v>
      </c>
      <c r="L264" s="27" t="str">
        <f t="shared" si="9"/>
        <v>0</v>
      </c>
      <c r="M264" s="28"/>
    </row>
    <row r="265" customHeight="1" spans="2:13">
      <c r="B265" s="20"/>
      <c r="C265" s="20"/>
      <c r="D265" s="21" t="str">
        <f>IF(C265="","-",VLOOKUP(C265,员工信息表!B:C,2,FALSE))</f>
        <v>-</v>
      </c>
      <c r="E265" s="21" t="str">
        <f>IF(C265="","-",VLOOKUP(C265,员工信息表!B:D,3,FALSE))</f>
        <v>-</v>
      </c>
      <c r="F265" s="20"/>
      <c r="G265" s="20"/>
      <c r="H265" s="20"/>
      <c r="I265" s="20"/>
      <c r="J265" s="27" t="str">
        <f t="shared" si="8"/>
        <v>0</v>
      </c>
      <c r="K265" s="27" t="str">
        <f>IF(C265="","0",SUMIFS(借支明细表!$H:$H,借支明细表!$F:$F,$C265,借支明细表!$D:$D,$D$2))</f>
        <v>0</v>
      </c>
      <c r="L265" s="27" t="str">
        <f t="shared" si="9"/>
        <v>0</v>
      </c>
      <c r="M265" s="28"/>
    </row>
    <row r="266" customHeight="1" spans="2:13">
      <c r="B266" s="20"/>
      <c r="C266" s="20"/>
      <c r="D266" s="21" t="str">
        <f>IF(C266="","-",VLOOKUP(C266,员工信息表!B:C,2,FALSE))</f>
        <v>-</v>
      </c>
      <c r="E266" s="21" t="str">
        <f>IF(C266="","-",VLOOKUP(C266,员工信息表!B:D,3,FALSE))</f>
        <v>-</v>
      </c>
      <c r="F266" s="20"/>
      <c r="G266" s="20"/>
      <c r="H266" s="20"/>
      <c r="I266" s="20"/>
      <c r="J266" s="27" t="str">
        <f t="shared" si="8"/>
        <v>0</v>
      </c>
      <c r="K266" s="27" t="str">
        <f>IF(C266="","0",SUMIFS(借支明细表!$H:$H,借支明细表!$F:$F,$C266,借支明细表!$D:$D,$D$2))</f>
        <v>0</v>
      </c>
      <c r="L266" s="27" t="str">
        <f t="shared" si="9"/>
        <v>0</v>
      </c>
      <c r="M266" s="28"/>
    </row>
    <row r="267" customHeight="1" spans="2:13">
      <c r="B267" s="20"/>
      <c r="C267" s="20"/>
      <c r="D267" s="21" t="str">
        <f>IF(C267="","-",VLOOKUP(C267,员工信息表!B:C,2,FALSE))</f>
        <v>-</v>
      </c>
      <c r="E267" s="21" t="str">
        <f>IF(C267="","-",VLOOKUP(C267,员工信息表!B:D,3,FALSE))</f>
        <v>-</v>
      </c>
      <c r="F267" s="20"/>
      <c r="G267" s="20"/>
      <c r="H267" s="20"/>
      <c r="I267" s="20"/>
      <c r="J267" s="27" t="str">
        <f t="shared" si="8"/>
        <v>0</v>
      </c>
      <c r="K267" s="27" t="str">
        <f>IF(C267="","0",SUMIFS(借支明细表!$H:$H,借支明细表!$F:$F,$C267,借支明细表!$D:$D,$D$2))</f>
        <v>0</v>
      </c>
      <c r="L267" s="27" t="str">
        <f t="shared" si="9"/>
        <v>0</v>
      </c>
      <c r="M267" s="28"/>
    </row>
    <row r="268" customHeight="1" spans="2:13">
      <c r="B268" s="20"/>
      <c r="C268" s="20"/>
      <c r="D268" s="21" t="str">
        <f>IF(C268="","-",VLOOKUP(C268,员工信息表!B:C,2,FALSE))</f>
        <v>-</v>
      </c>
      <c r="E268" s="21" t="str">
        <f>IF(C268="","-",VLOOKUP(C268,员工信息表!B:D,3,FALSE))</f>
        <v>-</v>
      </c>
      <c r="F268" s="20"/>
      <c r="G268" s="20"/>
      <c r="H268" s="20"/>
      <c r="I268" s="20"/>
      <c r="J268" s="27" t="str">
        <f t="shared" si="8"/>
        <v>0</v>
      </c>
      <c r="K268" s="27" t="str">
        <f>IF(C268="","0",SUMIFS(借支明细表!$H:$H,借支明细表!$F:$F,$C268,借支明细表!$D:$D,$D$2))</f>
        <v>0</v>
      </c>
      <c r="L268" s="27" t="str">
        <f t="shared" si="9"/>
        <v>0</v>
      </c>
      <c r="M268" s="28"/>
    </row>
    <row r="269" customHeight="1" spans="2:13">
      <c r="B269" s="20"/>
      <c r="C269" s="20"/>
      <c r="D269" s="21" t="str">
        <f>IF(C269="","-",VLOOKUP(C269,员工信息表!B:C,2,FALSE))</f>
        <v>-</v>
      </c>
      <c r="E269" s="21" t="str">
        <f>IF(C269="","-",VLOOKUP(C269,员工信息表!B:D,3,FALSE))</f>
        <v>-</v>
      </c>
      <c r="F269" s="20"/>
      <c r="G269" s="20"/>
      <c r="H269" s="20"/>
      <c r="I269" s="20"/>
      <c r="J269" s="27" t="str">
        <f t="shared" si="8"/>
        <v>0</v>
      </c>
      <c r="K269" s="27" t="str">
        <f>IF(C269="","0",SUMIFS(借支明细表!$H:$H,借支明细表!$F:$F,$C269,借支明细表!$D:$D,$D$2))</f>
        <v>0</v>
      </c>
      <c r="L269" s="27" t="str">
        <f t="shared" si="9"/>
        <v>0</v>
      </c>
      <c r="M269" s="28"/>
    </row>
    <row r="270" customHeight="1" spans="2:13">
      <c r="B270" s="20"/>
      <c r="C270" s="20"/>
      <c r="D270" s="21" t="str">
        <f>IF(C270="","-",VLOOKUP(C270,员工信息表!B:C,2,FALSE))</f>
        <v>-</v>
      </c>
      <c r="E270" s="21" t="str">
        <f>IF(C270="","-",VLOOKUP(C270,员工信息表!B:D,3,FALSE))</f>
        <v>-</v>
      </c>
      <c r="F270" s="20"/>
      <c r="G270" s="20"/>
      <c r="H270" s="20"/>
      <c r="I270" s="20"/>
      <c r="J270" s="27" t="str">
        <f t="shared" si="8"/>
        <v>0</v>
      </c>
      <c r="K270" s="27" t="str">
        <f>IF(C270="","0",SUMIFS(借支明细表!$H:$H,借支明细表!$F:$F,$C270,借支明细表!$D:$D,$D$2))</f>
        <v>0</v>
      </c>
      <c r="L270" s="27" t="str">
        <f t="shared" si="9"/>
        <v>0</v>
      </c>
      <c r="M270" s="28"/>
    </row>
    <row r="271" customHeight="1" spans="2:13">
      <c r="B271" s="20"/>
      <c r="C271" s="20"/>
      <c r="D271" s="21" t="str">
        <f>IF(C271="","-",VLOOKUP(C271,员工信息表!B:C,2,FALSE))</f>
        <v>-</v>
      </c>
      <c r="E271" s="21" t="str">
        <f>IF(C271="","-",VLOOKUP(C271,员工信息表!B:D,3,FALSE))</f>
        <v>-</v>
      </c>
      <c r="F271" s="20"/>
      <c r="G271" s="20"/>
      <c r="H271" s="20"/>
      <c r="I271" s="20"/>
      <c r="J271" s="27" t="str">
        <f t="shared" si="8"/>
        <v>0</v>
      </c>
      <c r="K271" s="27" t="str">
        <f>IF(C271="","0",SUMIFS(借支明细表!$H:$H,借支明细表!$F:$F,$C271,借支明细表!$D:$D,$D$2))</f>
        <v>0</v>
      </c>
      <c r="L271" s="27" t="str">
        <f t="shared" si="9"/>
        <v>0</v>
      </c>
      <c r="M271" s="28"/>
    </row>
    <row r="272" customHeight="1" spans="2:13">
      <c r="B272" s="20"/>
      <c r="C272" s="20"/>
      <c r="D272" s="21" t="str">
        <f>IF(C272="","-",VLOOKUP(C272,员工信息表!B:C,2,FALSE))</f>
        <v>-</v>
      </c>
      <c r="E272" s="21" t="str">
        <f>IF(C272="","-",VLOOKUP(C272,员工信息表!B:D,3,FALSE))</f>
        <v>-</v>
      </c>
      <c r="F272" s="20"/>
      <c r="G272" s="20"/>
      <c r="H272" s="20"/>
      <c r="I272" s="20"/>
      <c r="J272" s="27" t="str">
        <f t="shared" si="8"/>
        <v>0</v>
      </c>
      <c r="K272" s="27" t="str">
        <f>IF(C272="","0",SUMIFS(借支明细表!$H:$H,借支明细表!$F:$F,$C272,借支明细表!$D:$D,$D$2))</f>
        <v>0</v>
      </c>
      <c r="L272" s="27" t="str">
        <f t="shared" si="9"/>
        <v>0</v>
      </c>
      <c r="M272" s="28"/>
    </row>
    <row r="273" customHeight="1" spans="2:13">
      <c r="B273" s="20"/>
      <c r="C273" s="20"/>
      <c r="D273" s="21" t="str">
        <f>IF(C273="","-",VLOOKUP(C273,员工信息表!B:C,2,FALSE))</f>
        <v>-</v>
      </c>
      <c r="E273" s="21" t="str">
        <f>IF(C273="","-",VLOOKUP(C273,员工信息表!B:D,3,FALSE))</f>
        <v>-</v>
      </c>
      <c r="F273" s="20"/>
      <c r="G273" s="20"/>
      <c r="H273" s="20"/>
      <c r="I273" s="20"/>
      <c r="J273" s="27" t="str">
        <f t="shared" si="8"/>
        <v>0</v>
      </c>
      <c r="K273" s="27" t="str">
        <f>IF(C273="","0",SUMIFS(借支明细表!$H:$H,借支明细表!$F:$F,$C273,借支明细表!$D:$D,$D$2))</f>
        <v>0</v>
      </c>
      <c r="L273" s="27" t="str">
        <f t="shared" si="9"/>
        <v>0</v>
      </c>
      <c r="M273" s="28"/>
    </row>
    <row r="274" customHeight="1" spans="2:13">
      <c r="B274" s="20"/>
      <c r="C274" s="20"/>
      <c r="D274" s="21" t="str">
        <f>IF(C274="","-",VLOOKUP(C274,员工信息表!B:C,2,FALSE))</f>
        <v>-</v>
      </c>
      <c r="E274" s="21" t="str">
        <f>IF(C274="","-",VLOOKUP(C274,员工信息表!B:D,3,FALSE))</f>
        <v>-</v>
      </c>
      <c r="F274" s="20"/>
      <c r="G274" s="20"/>
      <c r="H274" s="20"/>
      <c r="I274" s="20"/>
      <c r="J274" s="27" t="str">
        <f t="shared" si="8"/>
        <v>0</v>
      </c>
      <c r="K274" s="27" t="str">
        <f>IF(C274="","0",SUMIFS(借支明细表!$H:$H,借支明细表!$F:$F,$C274,借支明细表!$D:$D,$D$2))</f>
        <v>0</v>
      </c>
      <c r="L274" s="27" t="str">
        <f t="shared" si="9"/>
        <v>0</v>
      </c>
      <c r="M274" s="28"/>
    </row>
    <row r="275" customHeight="1" spans="2:13">
      <c r="B275" s="20"/>
      <c r="C275" s="20"/>
      <c r="D275" s="21" t="str">
        <f>IF(C275="","-",VLOOKUP(C275,员工信息表!B:C,2,FALSE))</f>
        <v>-</v>
      </c>
      <c r="E275" s="21" t="str">
        <f>IF(C275="","-",VLOOKUP(C275,员工信息表!B:D,3,FALSE))</f>
        <v>-</v>
      </c>
      <c r="F275" s="20"/>
      <c r="G275" s="20"/>
      <c r="H275" s="20"/>
      <c r="I275" s="20"/>
      <c r="J275" s="27" t="str">
        <f t="shared" si="8"/>
        <v>0</v>
      </c>
      <c r="K275" s="27" t="str">
        <f>IF(C275="","0",SUMIFS(借支明细表!$H:$H,借支明细表!$F:$F,$C275,借支明细表!$D:$D,$D$2))</f>
        <v>0</v>
      </c>
      <c r="L275" s="27" t="str">
        <f t="shared" si="9"/>
        <v>0</v>
      </c>
      <c r="M275" s="28"/>
    </row>
    <row r="276" customHeight="1" spans="2:13">
      <c r="B276" s="20"/>
      <c r="C276" s="20"/>
      <c r="D276" s="21" t="str">
        <f>IF(C276="","-",VLOOKUP(C276,员工信息表!B:C,2,FALSE))</f>
        <v>-</v>
      </c>
      <c r="E276" s="21" t="str">
        <f>IF(C276="","-",VLOOKUP(C276,员工信息表!B:D,3,FALSE))</f>
        <v>-</v>
      </c>
      <c r="F276" s="20"/>
      <c r="G276" s="20"/>
      <c r="H276" s="20"/>
      <c r="I276" s="20"/>
      <c r="J276" s="27" t="str">
        <f t="shared" si="8"/>
        <v>0</v>
      </c>
      <c r="K276" s="27" t="str">
        <f>IF(C276="","0",SUMIFS(借支明细表!$H:$H,借支明细表!$F:$F,$C276,借支明细表!$D:$D,$D$2))</f>
        <v>0</v>
      </c>
      <c r="L276" s="27" t="str">
        <f t="shared" si="9"/>
        <v>0</v>
      </c>
      <c r="M276" s="28"/>
    </row>
    <row r="277" customHeight="1" spans="2:13">
      <c r="B277" s="20"/>
      <c r="C277" s="20"/>
      <c r="D277" s="21" t="str">
        <f>IF(C277="","-",VLOOKUP(C277,员工信息表!B:C,2,FALSE))</f>
        <v>-</v>
      </c>
      <c r="E277" s="21" t="str">
        <f>IF(C277="","-",VLOOKUP(C277,员工信息表!B:D,3,FALSE))</f>
        <v>-</v>
      </c>
      <c r="F277" s="20"/>
      <c r="G277" s="20"/>
      <c r="H277" s="20"/>
      <c r="I277" s="20"/>
      <c r="J277" s="27" t="str">
        <f t="shared" si="8"/>
        <v>0</v>
      </c>
      <c r="K277" s="27" t="str">
        <f>IF(C277="","0",SUMIFS(借支明细表!$H:$H,借支明细表!$F:$F,$C277,借支明细表!$D:$D,$D$2))</f>
        <v>0</v>
      </c>
      <c r="L277" s="27" t="str">
        <f t="shared" si="9"/>
        <v>0</v>
      </c>
      <c r="M277" s="28"/>
    </row>
    <row r="278" customHeight="1" spans="2:13">
      <c r="B278" s="20"/>
      <c r="C278" s="20"/>
      <c r="D278" s="21" t="str">
        <f>IF(C278="","-",VLOOKUP(C278,员工信息表!B:C,2,FALSE))</f>
        <v>-</v>
      </c>
      <c r="E278" s="21" t="str">
        <f>IF(C278="","-",VLOOKUP(C278,员工信息表!B:D,3,FALSE))</f>
        <v>-</v>
      </c>
      <c r="F278" s="20"/>
      <c r="G278" s="20"/>
      <c r="H278" s="20"/>
      <c r="I278" s="20"/>
      <c r="J278" s="27" t="str">
        <f t="shared" si="8"/>
        <v>0</v>
      </c>
      <c r="K278" s="27" t="str">
        <f>IF(C278="","0",SUMIFS(借支明细表!$H:$H,借支明细表!$F:$F,$C278,借支明细表!$D:$D,$D$2))</f>
        <v>0</v>
      </c>
      <c r="L278" s="27" t="str">
        <f t="shared" si="9"/>
        <v>0</v>
      </c>
      <c r="M278" s="28"/>
    </row>
    <row r="279" customHeight="1" spans="2:13">
      <c r="B279" s="20"/>
      <c r="C279" s="20"/>
      <c r="D279" s="21" t="str">
        <f>IF(C279="","-",VLOOKUP(C279,员工信息表!B:C,2,FALSE))</f>
        <v>-</v>
      </c>
      <c r="E279" s="21" t="str">
        <f>IF(C279="","-",VLOOKUP(C279,员工信息表!B:D,3,FALSE))</f>
        <v>-</v>
      </c>
      <c r="F279" s="20"/>
      <c r="G279" s="20"/>
      <c r="H279" s="20"/>
      <c r="I279" s="20"/>
      <c r="J279" s="27" t="str">
        <f t="shared" si="8"/>
        <v>0</v>
      </c>
      <c r="K279" s="27" t="str">
        <f>IF(C279="","0",SUMIFS(借支明细表!$H:$H,借支明细表!$F:$F,$C279,借支明细表!$D:$D,$D$2))</f>
        <v>0</v>
      </c>
      <c r="L279" s="27" t="str">
        <f t="shared" si="9"/>
        <v>0</v>
      </c>
      <c r="M279" s="28"/>
    </row>
    <row r="280" customHeight="1" spans="2:13">
      <c r="B280" s="20"/>
      <c r="C280" s="20"/>
      <c r="D280" s="21" t="str">
        <f>IF(C280="","-",VLOOKUP(C280,员工信息表!B:C,2,FALSE))</f>
        <v>-</v>
      </c>
      <c r="E280" s="21" t="str">
        <f>IF(C280="","-",VLOOKUP(C280,员工信息表!B:D,3,FALSE))</f>
        <v>-</v>
      </c>
      <c r="F280" s="20"/>
      <c r="G280" s="20"/>
      <c r="H280" s="20"/>
      <c r="I280" s="20"/>
      <c r="J280" s="27" t="str">
        <f t="shared" si="8"/>
        <v>0</v>
      </c>
      <c r="K280" s="27" t="str">
        <f>IF(C280="","0",SUMIFS(借支明细表!$H:$H,借支明细表!$F:$F,$C280,借支明细表!$D:$D,$D$2))</f>
        <v>0</v>
      </c>
      <c r="L280" s="27" t="str">
        <f t="shared" si="9"/>
        <v>0</v>
      </c>
      <c r="M280" s="28"/>
    </row>
    <row r="281" customHeight="1" spans="2:13">
      <c r="B281" s="20"/>
      <c r="C281" s="20"/>
      <c r="D281" s="21" t="str">
        <f>IF(C281="","-",VLOOKUP(C281,员工信息表!B:C,2,FALSE))</f>
        <v>-</v>
      </c>
      <c r="E281" s="21" t="str">
        <f>IF(C281="","-",VLOOKUP(C281,员工信息表!B:D,3,FALSE))</f>
        <v>-</v>
      </c>
      <c r="F281" s="20"/>
      <c r="G281" s="20"/>
      <c r="H281" s="20"/>
      <c r="I281" s="20"/>
      <c r="J281" s="27" t="str">
        <f t="shared" si="8"/>
        <v>0</v>
      </c>
      <c r="K281" s="27" t="str">
        <f>IF(C281="","0",SUMIFS(借支明细表!$H:$H,借支明细表!$F:$F,$C281,借支明细表!$D:$D,$D$2))</f>
        <v>0</v>
      </c>
      <c r="L281" s="27" t="str">
        <f t="shared" si="9"/>
        <v>0</v>
      </c>
      <c r="M281" s="28"/>
    </row>
    <row r="282" customHeight="1" spans="2:13">
      <c r="B282" s="20"/>
      <c r="C282" s="20"/>
      <c r="D282" s="21" t="str">
        <f>IF(C282="","-",VLOOKUP(C282,员工信息表!B:C,2,FALSE))</f>
        <v>-</v>
      </c>
      <c r="E282" s="21" t="str">
        <f>IF(C282="","-",VLOOKUP(C282,员工信息表!B:D,3,FALSE))</f>
        <v>-</v>
      </c>
      <c r="F282" s="20"/>
      <c r="G282" s="20"/>
      <c r="H282" s="20"/>
      <c r="I282" s="20"/>
      <c r="J282" s="27" t="str">
        <f t="shared" si="8"/>
        <v>0</v>
      </c>
      <c r="K282" s="27" t="str">
        <f>IF(C282="","0",SUMIFS(借支明细表!$H:$H,借支明细表!$F:$F,$C282,借支明细表!$D:$D,$D$2))</f>
        <v>0</v>
      </c>
      <c r="L282" s="27" t="str">
        <f t="shared" si="9"/>
        <v>0</v>
      </c>
      <c r="M282" s="28"/>
    </row>
    <row r="283" customHeight="1" spans="2:13">
      <c r="B283" s="20"/>
      <c r="C283" s="20"/>
      <c r="D283" s="21" t="str">
        <f>IF(C283="","-",VLOOKUP(C283,员工信息表!B:C,2,FALSE))</f>
        <v>-</v>
      </c>
      <c r="E283" s="21" t="str">
        <f>IF(C283="","-",VLOOKUP(C283,员工信息表!B:D,3,FALSE))</f>
        <v>-</v>
      </c>
      <c r="F283" s="20"/>
      <c r="G283" s="20"/>
      <c r="H283" s="20"/>
      <c r="I283" s="20"/>
      <c r="J283" s="27" t="str">
        <f t="shared" si="8"/>
        <v>0</v>
      </c>
      <c r="K283" s="27" t="str">
        <f>IF(C283="","0",SUMIFS(借支明细表!$H:$H,借支明细表!$F:$F,$C283,借支明细表!$D:$D,$D$2))</f>
        <v>0</v>
      </c>
      <c r="L283" s="27" t="str">
        <f t="shared" si="9"/>
        <v>0</v>
      </c>
      <c r="M283" s="28"/>
    </row>
    <row r="284" customHeight="1" spans="2:13">
      <c r="B284" s="20"/>
      <c r="C284" s="20"/>
      <c r="D284" s="21" t="str">
        <f>IF(C284="","-",VLOOKUP(C284,员工信息表!B:C,2,FALSE))</f>
        <v>-</v>
      </c>
      <c r="E284" s="21" t="str">
        <f>IF(C284="","-",VLOOKUP(C284,员工信息表!B:D,3,FALSE))</f>
        <v>-</v>
      </c>
      <c r="F284" s="20"/>
      <c r="G284" s="20"/>
      <c r="H284" s="20"/>
      <c r="I284" s="20"/>
      <c r="J284" s="27" t="str">
        <f t="shared" si="8"/>
        <v>0</v>
      </c>
      <c r="K284" s="27" t="str">
        <f>IF(C284="","0",SUMIFS(借支明细表!$H:$H,借支明细表!$F:$F,$C284,借支明细表!$D:$D,$D$2))</f>
        <v>0</v>
      </c>
      <c r="L284" s="27" t="str">
        <f t="shared" si="9"/>
        <v>0</v>
      </c>
      <c r="M284" s="28"/>
    </row>
    <row r="285" customHeight="1" spans="2:13">
      <c r="B285" s="20"/>
      <c r="C285" s="20"/>
      <c r="D285" s="21" t="str">
        <f>IF(C285="","-",VLOOKUP(C285,员工信息表!B:C,2,FALSE))</f>
        <v>-</v>
      </c>
      <c r="E285" s="21" t="str">
        <f>IF(C285="","-",VLOOKUP(C285,员工信息表!B:D,3,FALSE))</f>
        <v>-</v>
      </c>
      <c r="F285" s="20"/>
      <c r="G285" s="20"/>
      <c r="H285" s="20"/>
      <c r="I285" s="20"/>
      <c r="J285" s="27" t="str">
        <f t="shared" si="8"/>
        <v>0</v>
      </c>
      <c r="K285" s="27" t="str">
        <f>IF(C285="","0",SUMIFS(借支明细表!$H:$H,借支明细表!$F:$F,$C285,借支明细表!$D:$D,$D$2))</f>
        <v>0</v>
      </c>
      <c r="L285" s="27" t="str">
        <f t="shared" si="9"/>
        <v>0</v>
      </c>
      <c r="M285" s="28"/>
    </row>
    <row r="286" customHeight="1" spans="2:13">
      <c r="B286" s="20"/>
      <c r="C286" s="20"/>
      <c r="D286" s="21" t="str">
        <f>IF(C286="","-",VLOOKUP(C286,员工信息表!B:C,2,FALSE))</f>
        <v>-</v>
      </c>
      <c r="E286" s="21" t="str">
        <f>IF(C286="","-",VLOOKUP(C286,员工信息表!B:D,3,FALSE))</f>
        <v>-</v>
      </c>
      <c r="F286" s="20"/>
      <c r="G286" s="20"/>
      <c r="H286" s="20"/>
      <c r="I286" s="20"/>
      <c r="J286" s="27" t="str">
        <f t="shared" si="8"/>
        <v>0</v>
      </c>
      <c r="K286" s="27" t="str">
        <f>IF(C286="","0",SUMIFS(借支明细表!$H:$H,借支明细表!$F:$F,$C286,借支明细表!$D:$D,$D$2))</f>
        <v>0</v>
      </c>
      <c r="L286" s="27" t="str">
        <f t="shared" si="9"/>
        <v>0</v>
      </c>
      <c r="M286" s="28"/>
    </row>
    <row r="287" customHeight="1" spans="2:13">
      <c r="B287" s="20"/>
      <c r="C287" s="20"/>
      <c r="D287" s="21" t="str">
        <f>IF(C287="","-",VLOOKUP(C287,员工信息表!B:C,2,FALSE))</f>
        <v>-</v>
      </c>
      <c r="E287" s="21" t="str">
        <f>IF(C287="","-",VLOOKUP(C287,员工信息表!B:D,3,FALSE))</f>
        <v>-</v>
      </c>
      <c r="F287" s="20"/>
      <c r="G287" s="20"/>
      <c r="H287" s="20"/>
      <c r="I287" s="20"/>
      <c r="J287" s="27" t="str">
        <f t="shared" si="8"/>
        <v>0</v>
      </c>
      <c r="K287" s="27" t="str">
        <f>IF(C287="","0",SUMIFS(借支明细表!$H:$H,借支明细表!$F:$F,$C287,借支明细表!$D:$D,$D$2))</f>
        <v>0</v>
      </c>
      <c r="L287" s="27" t="str">
        <f t="shared" si="9"/>
        <v>0</v>
      </c>
      <c r="M287" s="28"/>
    </row>
    <row r="288" customHeight="1" spans="2:13">
      <c r="B288" s="20"/>
      <c r="C288" s="20"/>
      <c r="D288" s="21" t="str">
        <f>IF(C288="","-",VLOOKUP(C288,员工信息表!B:C,2,FALSE))</f>
        <v>-</v>
      </c>
      <c r="E288" s="21" t="str">
        <f>IF(C288="","-",VLOOKUP(C288,员工信息表!B:D,3,FALSE))</f>
        <v>-</v>
      </c>
      <c r="F288" s="20"/>
      <c r="G288" s="20"/>
      <c r="H288" s="20"/>
      <c r="I288" s="20"/>
      <c r="J288" s="27" t="str">
        <f t="shared" si="8"/>
        <v>0</v>
      </c>
      <c r="K288" s="27" t="str">
        <f>IF(C288="","0",SUMIFS(借支明细表!$H:$H,借支明细表!$F:$F,$C288,借支明细表!$D:$D,$D$2))</f>
        <v>0</v>
      </c>
      <c r="L288" s="27" t="str">
        <f t="shared" si="9"/>
        <v>0</v>
      </c>
      <c r="M288" s="28"/>
    </row>
    <row r="289" customHeight="1" spans="2:13">
      <c r="B289" s="20"/>
      <c r="C289" s="20"/>
      <c r="D289" s="21" t="str">
        <f>IF(C289="","-",VLOOKUP(C289,员工信息表!B:C,2,FALSE))</f>
        <v>-</v>
      </c>
      <c r="E289" s="21" t="str">
        <f>IF(C289="","-",VLOOKUP(C289,员工信息表!B:D,3,FALSE))</f>
        <v>-</v>
      </c>
      <c r="F289" s="20"/>
      <c r="G289" s="20"/>
      <c r="H289" s="20"/>
      <c r="I289" s="20"/>
      <c r="J289" s="27" t="str">
        <f t="shared" si="8"/>
        <v>0</v>
      </c>
      <c r="K289" s="27" t="str">
        <f>IF(C289="","0",SUMIFS(借支明细表!$H:$H,借支明细表!$F:$F,$C289,借支明细表!$D:$D,$D$2))</f>
        <v>0</v>
      </c>
      <c r="L289" s="27" t="str">
        <f t="shared" si="9"/>
        <v>0</v>
      </c>
      <c r="M289" s="28"/>
    </row>
    <row r="290" customHeight="1" spans="2:13">
      <c r="B290" s="20"/>
      <c r="C290" s="20"/>
      <c r="D290" s="21" t="str">
        <f>IF(C290="","-",VLOOKUP(C290,员工信息表!B:C,2,FALSE))</f>
        <v>-</v>
      </c>
      <c r="E290" s="21" t="str">
        <f>IF(C290="","-",VLOOKUP(C290,员工信息表!B:D,3,FALSE))</f>
        <v>-</v>
      </c>
      <c r="F290" s="20"/>
      <c r="G290" s="20"/>
      <c r="H290" s="20"/>
      <c r="I290" s="20"/>
      <c r="J290" s="27" t="str">
        <f t="shared" si="8"/>
        <v>0</v>
      </c>
      <c r="K290" s="27" t="str">
        <f>IF(C290="","0",SUMIFS(借支明细表!$H:$H,借支明细表!$F:$F,$C290,借支明细表!$D:$D,$D$2))</f>
        <v>0</v>
      </c>
      <c r="L290" s="27" t="str">
        <f t="shared" si="9"/>
        <v>0</v>
      </c>
      <c r="M290" s="28"/>
    </row>
    <row r="291" customHeight="1" spans="2:13">
      <c r="B291" s="20"/>
      <c r="C291" s="20"/>
      <c r="D291" s="21" t="str">
        <f>IF(C291="","-",VLOOKUP(C291,员工信息表!B:C,2,FALSE))</f>
        <v>-</v>
      </c>
      <c r="E291" s="21" t="str">
        <f>IF(C291="","-",VLOOKUP(C291,员工信息表!B:D,3,FALSE))</f>
        <v>-</v>
      </c>
      <c r="F291" s="20"/>
      <c r="G291" s="20"/>
      <c r="H291" s="20"/>
      <c r="I291" s="20"/>
      <c r="J291" s="27" t="str">
        <f t="shared" si="8"/>
        <v>0</v>
      </c>
      <c r="K291" s="27" t="str">
        <f>IF(C291="","0",SUMIFS(借支明细表!$H:$H,借支明细表!$F:$F,$C291,借支明细表!$D:$D,$D$2))</f>
        <v>0</v>
      </c>
      <c r="L291" s="27" t="str">
        <f t="shared" si="9"/>
        <v>0</v>
      </c>
      <c r="M291" s="28"/>
    </row>
    <row r="292" customHeight="1" spans="2:13">
      <c r="B292" s="20"/>
      <c r="C292" s="20"/>
      <c r="D292" s="21" t="str">
        <f>IF(C292="","-",VLOOKUP(C292,员工信息表!B:C,2,FALSE))</f>
        <v>-</v>
      </c>
      <c r="E292" s="21" t="str">
        <f>IF(C292="","-",VLOOKUP(C292,员工信息表!B:D,3,FALSE))</f>
        <v>-</v>
      </c>
      <c r="F292" s="20"/>
      <c r="G292" s="20"/>
      <c r="H292" s="20"/>
      <c r="I292" s="20"/>
      <c r="J292" s="27" t="str">
        <f t="shared" si="8"/>
        <v>0</v>
      </c>
      <c r="K292" s="27" t="str">
        <f>IF(C292="","0",SUMIFS(借支明细表!$H:$H,借支明细表!$F:$F,$C292,借支明细表!$D:$D,$D$2))</f>
        <v>0</v>
      </c>
      <c r="L292" s="27" t="str">
        <f t="shared" si="9"/>
        <v>0</v>
      </c>
      <c r="M292" s="28"/>
    </row>
    <row r="293" customHeight="1" spans="2:13">
      <c r="B293" s="20"/>
      <c r="C293" s="20"/>
      <c r="D293" s="21" t="str">
        <f>IF(C293="","-",VLOOKUP(C293,员工信息表!B:C,2,FALSE))</f>
        <v>-</v>
      </c>
      <c r="E293" s="21" t="str">
        <f>IF(C293="","-",VLOOKUP(C293,员工信息表!B:D,3,FALSE))</f>
        <v>-</v>
      </c>
      <c r="F293" s="20"/>
      <c r="G293" s="20"/>
      <c r="H293" s="20"/>
      <c r="I293" s="20"/>
      <c r="J293" s="27" t="str">
        <f t="shared" si="8"/>
        <v>0</v>
      </c>
      <c r="K293" s="27" t="str">
        <f>IF(C293="","0",SUMIFS(借支明细表!$H:$H,借支明细表!$F:$F,$C293,借支明细表!$D:$D,$D$2))</f>
        <v>0</v>
      </c>
      <c r="L293" s="27" t="str">
        <f t="shared" si="9"/>
        <v>0</v>
      </c>
      <c r="M293" s="28"/>
    </row>
    <row r="294" customHeight="1" spans="2:13">
      <c r="B294" s="20"/>
      <c r="C294" s="20"/>
      <c r="D294" s="21" t="str">
        <f>IF(C294="","-",VLOOKUP(C294,员工信息表!B:C,2,FALSE))</f>
        <v>-</v>
      </c>
      <c r="E294" s="21" t="str">
        <f>IF(C294="","-",VLOOKUP(C294,员工信息表!B:D,3,FALSE))</f>
        <v>-</v>
      </c>
      <c r="F294" s="20"/>
      <c r="G294" s="20"/>
      <c r="H294" s="20"/>
      <c r="I294" s="20"/>
      <c r="J294" s="27" t="str">
        <f t="shared" si="8"/>
        <v>0</v>
      </c>
      <c r="K294" s="27" t="str">
        <f>IF(C294="","0",SUMIFS(借支明细表!$H:$H,借支明细表!$F:$F,$C294,借支明细表!$D:$D,$D$2))</f>
        <v>0</v>
      </c>
      <c r="L294" s="27" t="str">
        <f t="shared" si="9"/>
        <v>0</v>
      </c>
      <c r="M294" s="28"/>
    </row>
    <row r="295" customHeight="1" spans="2:13">
      <c r="B295" s="20"/>
      <c r="C295" s="20"/>
      <c r="D295" s="21" t="str">
        <f>IF(C295="","-",VLOOKUP(C295,员工信息表!B:C,2,FALSE))</f>
        <v>-</v>
      </c>
      <c r="E295" s="21" t="str">
        <f>IF(C295="","-",VLOOKUP(C295,员工信息表!B:D,3,FALSE))</f>
        <v>-</v>
      </c>
      <c r="F295" s="20"/>
      <c r="G295" s="20"/>
      <c r="H295" s="20"/>
      <c r="I295" s="20"/>
      <c r="J295" s="27" t="str">
        <f t="shared" si="8"/>
        <v>0</v>
      </c>
      <c r="K295" s="27" t="str">
        <f>IF(C295="","0",SUMIFS(借支明细表!$H:$H,借支明细表!$F:$F,$C295,借支明细表!$D:$D,$D$2))</f>
        <v>0</v>
      </c>
      <c r="L295" s="27" t="str">
        <f t="shared" si="9"/>
        <v>0</v>
      </c>
      <c r="M295" s="28"/>
    </row>
    <row r="296" customHeight="1" spans="2:13">
      <c r="B296" s="20"/>
      <c r="C296" s="20"/>
      <c r="D296" s="21" t="str">
        <f>IF(C296="","-",VLOOKUP(C296,员工信息表!B:C,2,FALSE))</f>
        <v>-</v>
      </c>
      <c r="E296" s="21" t="str">
        <f>IF(C296="","-",VLOOKUP(C296,员工信息表!B:D,3,FALSE))</f>
        <v>-</v>
      </c>
      <c r="F296" s="20"/>
      <c r="G296" s="20"/>
      <c r="H296" s="20"/>
      <c r="I296" s="20"/>
      <c r="J296" s="27" t="str">
        <f t="shared" si="8"/>
        <v>0</v>
      </c>
      <c r="K296" s="27" t="str">
        <f>IF(C296="","0",SUMIFS(借支明细表!$H:$H,借支明细表!$F:$F,$C296,借支明细表!$D:$D,$D$2))</f>
        <v>0</v>
      </c>
      <c r="L296" s="27" t="str">
        <f t="shared" si="9"/>
        <v>0</v>
      </c>
      <c r="M296" s="28"/>
    </row>
    <row r="297" customHeight="1" spans="2:13">
      <c r="B297" s="20"/>
      <c r="C297" s="20"/>
      <c r="D297" s="21" t="str">
        <f>IF(C297="","-",VLOOKUP(C297,员工信息表!B:C,2,FALSE))</f>
        <v>-</v>
      </c>
      <c r="E297" s="21" t="str">
        <f>IF(C297="","-",VLOOKUP(C297,员工信息表!B:D,3,FALSE))</f>
        <v>-</v>
      </c>
      <c r="F297" s="20"/>
      <c r="G297" s="20"/>
      <c r="H297" s="20"/>
      <c r="I297" s="20"/>
      <c r="J297" s="27" t="str">
        <f t="shared" si="8"/>
        <v>0</v>
      </c>
      <c r="K297" s="27" t="str">
        <f>IF(C297="","0",SUMIFS(借支明细表!$H:$H,借支明细表!$F:$F,$C297,借支明细表!$D:$D,$D$2))</f>
        <v>0</v>
      </c>
      <c r="L297" s="27" t="str">
        <f t="shared" si="9"/>
        <v>0</v>
      </c>
      <c r="M297" s="28"/>
    </row>
    <row r="298" customHeight="1" spans="2:13">
      <c r="B298" s="20"/>
      <c r="C298" s="20"/>
      <c r="D298" s="21" t="str">
        <f>IF(C298="","-",VLOOKUP(C298,员工信息表!B:C,2,FALSE))</f>
        <v>-</v>
      </c>
      <c r="E298" s="21" t="str">
        <f>IF(C298="","-",VLOOKUP(C298,员工信息表!B:D,3,FALSE))</f>
        <v>-</v>
      </c>
      <c r="F298" s="20"/>
      <c r="G298" s="20"/>
      <c r="H298" s="20"/>
      <c r="I298" s="20"/>
      <c r="J298" s="27" t="str">
        <f t="shared" si="8"/>
        <v>0</v>
      </c>
      <c r="K298" s="27" t="str">
        <f>IF(C298="","0",SUMIFS(借支明细表!$H:$H,借支明细表!$F:$F,$C298,借支明细表!$D:$D,$D$2))</f>
        <v>0</v>
      </c>
      <c r="L298" s="27" t="str">
        <f t="shared" si="9"/>
        <v>0</v>
      </c>
      <c r="M298" s="28"/>
    </row>
    <row r="299" customHeight="1" spans="2:13">
      <c r="B299" s="20"/>
      <c r="C299" s="20"/>
      <c r="D299" s="21" t="str">
        <f>IF(C299="","-",VLOOKUP(C299,员工信息表!B:C,2,FALSE))</f>
        <v>-</v>
      </c>
      <c r="E299" s="21" t="str">
        <f>IF(C299="","-",VLOOKUP(C299,员工信息表!B:D,3,FALSE))</f>
        <v>-</v>
      </c>
      <c r="F299" s="20"/>
      <c r="G299" s="20"/>
      <c r="H299" s="20"/>
      <c r="I299" s="20"/>
      <c r="J299" s="27" t="str">
        <f t="shared" si="8"/>
        <v>0</v>
      </c>
      <c r="K299" s="27" t="str">
        <f>IF(C299="","0",SUMIFS(借支明细表!$H:$H,借支明细表!$F:$F,$C299,借支明细表!$D:$D,$D$2))</f>
        <v>0</v>
      </c>
      <c r="L299" s="27" t="str">
        <f t="shared" si="9"/>
        <v>0</v>
      </c>
      <c r="M299" s="28"/>
    </row>
    <row r="300" customHeight="1" spans="2:13">
      <c r="B300" s="20"/>
      <c r="C300" s="20"/>
      <c r="D300" s="21" t="str">
        <f>IF(C300="","-",VLOOKUP(C300,员工信息表!B:C,2,FALSE))</f>
        <v>-</v>
      </c>
      <c r="E300" s="21" t="str">
        <f>IF(C300="","-",VLOOKUP(C300,员工信息表!B:D,3,FALSE))</f>
        <v>-</v>
      </c>
      <c r="F300" s="20"/>
      <c r="G300" s="20"/>
      <c r="H300" s="20"/>
      <c r="I300" s="20"/>
      <c r="J300" s="27" t="str">
        <f t="shared" si="8"/>
        <v>0</v>
      </c>
      <c r="K300" s="27" t="str">
        <f>IF(C300="","0",SUMIFS(借支明细表!$H:$H,借支明细表!$F:$F,$C300,借支明细表!$D:$D,$D$2))</f>
        <v>0</v>
      </c>
      <c r="L300" s="27" t="str">
        <f t="shared" si="9"/>
        <v>0</v>
      </c>
      <c r="M300" s="28"/>
    </row>
    <row r="301" customHeight="1" spans="2:13">
      <c r="B301" s="20"/>
      <c r="C301" s="20"/>
      <c r="D301" s="21" t="str">
        <f>IF(C301="","-",VLOOKUP(C301,员工信息表!B:C,2,FALSE))</f>
        <v>-</v>
      </c>
      <c r="E301" s="21" t="str">
        <f>IF(C301="","-",VLOOKUP(C301,员工信息表!B:D,3,FALSE))</f>
        <v>-</v>
      </c>
      <c r="F301" s="20"/>
      <c r="G301" s="20"/>
      <c r="H301" s="20"/>
      <c r="I301" s="20"/>
      <c r="J301" s="27" t="str">
        <f t="shared" si="8"/>
        <v>0</v>
      </c>
      <c r="K301" s="27" t="str">
        <f>IF(C301="","0",SUMIFS(借支明细表!$H:$H,借支明细表!$F:$F,$C301,借支明细表!$D:$D,$D$2))</f>
        <v>0</v>
      </c>
      <c r="L301" s="27" t="str">
        <f t="shared" si="9"/>
        <v>0</v>
      </c>
      <c r="M301" s="28"/>
    </row>
    <row r="302" customHeight="1" spans="2:13">
      <c r="B302" s="20"/>
      <c r="C302" s="20"/>
      <c r="D302" s="21" t="str">
        <f>IF(C302="","-",VLOOKUP(C302,员工信息表!B:C,2,FALSE))</f>
        <v>-</v>
      </c>
      <c r="E302" s="21" t="str">
        <f>IF(C302="","-",VLOOKUP(C302,员工信息表!B:D,3,FALSE))</f>
        <v>-</v>
      </c>
      <c r="F302" s="20"/>
      <c r="G302" s="20"/>
      <c r="H302" s="20"/>
      <c r="I302" s="20"/>
      <c r="J302" s="27" t="str">
        <f t="shared" si="8"/>
        <v>0</v>
      </c>
      <c r="K302" s="27" t="str">
        <f>IF(C302="","0",SUMIFS(借支明细表!$H:$H,借支明细表!$F:$F,$C302,借支明细表!$D:$D,$D$2))</f>
        <v>0</v>
      </c>
      <c r="L302" s="27" t="str">
        <f t="shared" si="9"/>
        <v>0</v>
      </c>
      <c r="M302" s="28"/>
    </row>
    <row r="303" customHeight="1" spans="2:13">
      <c r="B303" s="20"/>
      <c r="C303" s="20"/>
      <c r="D303" s="21" t="str">
        <f>IF(C303="","-",VLOOKUP(C303,员工信息表!B:C,2,FALSE))</f>
        <v>-</v>
      </c>
      <c r="E303" s="21" t="str">
        <f>IF(C303="","-",VLOOKUP(C303,员工信息表!B:D,3,FALSE))</f>
        <v>-</v>
      </c>
      <c r="F303" s="20"/>
      <c r="G303" s="20"/>
      <c r="H303" s="20"/>
      <c r="I303" s="20"/>
      <c r="J303" s="27" t="str">
        <f t="shared" si="8"/>
        <v>0</v>
      </c>
      <c r="K303" s="27" t="str">
        <f>IF(C303="","0",SUMIFS(借支明细表!$H:$H,借支明细表!$F:$F,$C303,借支明细表!$D:$D,$D$2))</f>
        <v>0</v>
      </c>
      <c r="L303" s="27" t="str">
        <f t="shared" si="9"/>
        <v>0</v>
      </c>
      <c r="M303" s="28"/>
    </row>
    <row r="304" customHeight="1" spans="2:13">
      <c r="B304" s="20"/>
      <c r="C304" s="20"/>
      <c r="D304" s="21" t="str">
        <f>IF(C304="","-",VLOOKUP(C304,员工信息表!B:C,2,FALSE))</f>
        <v>-</v>
      </c>
      <c r="E304" s="21" t="str">
        <f>IF(C304="","-",VLOOKUP(C304,员工信息表!B:D,3,FALSE))</f>
        <v>-</v>
      </c>
      <c r="F304" s="20"/>
      <c r="G304" s="20"/>
      <c r="H304" s="20"/>
      <c r="I304" s="20"/>
      <c r="J304" s="27" t="str">
        <f t="shared" si="8"/>
        <v>0</v>
      </c>
      <c r="K304" s="27" t="str">
        <f>IF(C304="","0",SUMIFS(借支明细表!$H:$H,借支明细表!$F:$F,$C304,借支明细表!$D:$D,$D$2))</f>
        <v>0</v>
      </c>
      <c r="L304" s="27" t="str">
        <f t="shared" si="9"/>
        <v>0</v>
      </c>
      <c r="M304" s="28"/>
    </row>
    <row r="305" customHeight="1" spans="2:13">
      <c r="B305" s="20"/>
      <c r="C305" s="20"/>
      <c r="D305" s="21" t="str">
        <f>IF(C305="","-",VLOOKUP(C305,员工信息表!B:C,2,FALSE))</f>
        <v>-</v>
      </c>
      <c r="E305" s="21" t="str">
        <f>IF(C305="","-",VLOOKUP(C305,员工信息表!B:D,3,FALSE))</f>
        <v>-</v>
      </c>
      <c r="F305" s="20"/>
      <c r="G305" s="20"/>
      <c r="H305" s="20"/>
      <c r="I305" s="20"/>
      <c r="J305" s="27" t="str">
        <f t="shared" si="8"/>
        <v>0</v>
      </c>
      <c r="K305" s="27" t="str">
        <f>IF(C305="","0",SUMIFS(借支明细表!$H:$H,借支明细表!$F:$F,$C305,借支明细表!$D:$D,$D$2))</f>
        <v>0</v>
      </c>
      <c r="L305" s="27" t="str">
        <f t="shared" si="9"/>
        <v>0</v>
      </c>
      <c r="M305" s="28"/>
    </row>
    <row r="306" customHeight="1" spans="2:13">
      <c r="B306" s="20"/>
      <c r="C306" s="20"/>
      <c r="D306" s="21" t="str">
        <f>IF(C306="","-",VLOOKUP(C306,员工信息表!B:C,2,FALSE))</f>
        <v>-</v>
      </c>
      <c r="E306" s="21" t="str">
        <f>IF(C306="","-",VLOOKUP(C306,员工信息表!B:D,3,FALSE))</f>
        <v>-</v>
      </c>
      <c r="F306" s="20"/>
      <c r="G306" s="20"/>
      <c r="H306" s="20"/>
      <c r="I306" s="20"/>
      <c r="J306" s="27" t="str">
        <f t="shared" si="8"/>
        <v>0</v>
      </c>
      <c r="K306" s="27" t="str">
        <f>IF(C306="","0",SUMIFS(借支明细表!$H:$H,借支明细表!$F:$F,$C306,借支明细表!$D:$D,$D$2))</f>
        <v>0</v>
      </c>
      <c r="L306" s="27" t="str">
        <f t="shared" si="9"/>
        <v>0</v>
      </c>
      <c r="M306" s="28"/>
    </row>
    <row r="307" customHeight="1" spans="2:13">
      <c r="B307" s="20"/>
      <c r="C307" s="20"/>
      <c r="D307" s="21" t="str">
        <f>IF(C307="","-",VLOOKUP(C307,员工信息表!B:C,2,FALSE))</f>
        <v>-</v>
      </c>
      <c r="E307" s="21" t="str">
        <f>IF(C307="","-",VLOOKUP(C307,员工信息表!B:D,3,FALSE))</f>
        <v>-</v>
      </c>
      <c r="F307" s="20"/>
      <c r="G307" s="20"/>
      <c r="H307" s="20"/>
      <c r="I307" s="20"/>
      <c r="J307" s="27" t="str">
        <f t="shared" si="8"/>
        <v>0</v>
      </c>
      <c r="K307" s="27" t="str">
        <f>IF(C307="","0",SUMIFS(借支明细表!$H:$H,借支明细表!$F:$F,$C307,借支明细表!$D:$D,$D$2))</f>
        <v>0</v>
      </c>
      <c r="L307" s="27" t="str">
        <f t="shared" si="9"/>
        <v>0</v>
      </c>
      <c r="M307" s="28"/>
    </row>
    <row r="308" customHeight="1" spans="2:13">
      <c r="B308" s="20"/>
      <c r="C308" s="20"/>
      <c r="D308" s="21" t="str">
        <f>IF(C308="","-",VLOOKUP(C308,员工信息表!B:C,2,FALSE))</f>
        <v>-</v>
      </c>
      <c r="E308" s="21" t="str">
        <f>IF(C308="","-",VLOOKUP(C308,员工信息表!B:D,3,FALSE))</f>
        <v>-</v>
      </c>
      <c r="F308" s="20"/>
      <c r="G308" s="20"/>
      <c r="H308" s="20"/>
      <c r="I308" s="20"/>
      <c r="J308" s="27" t="str">
        <f t="shared" si="8"/>
        <v>0</v>
      </c>
      <c r="K308" s="27" t="str">
        <f>IF(C308="","0",SUMIFS(借支明细表!$H:$H,借支明细表!$F:$F,$C308,借支明细表!$D:$D,$D$2))</f>
        <v>0</v>
      </c>
      <c r="L308" s="27" t="str">
        <f t="shared" si="9"/>
        <v>0</v>
      </c>
      <c r="M308" s="28"/>
    </row>
    <row r="309" customHeight="1" spans="2:13">
      <c r="B309" s="20"/>
      <c r="C309" s="20"/>
      <c r="D309" s="21" t="str">
        <f>IF(C309="","-",VLOOKUP(C309,员工信息表!B:C,2,FALSE))</f>
        <v>-</v>
      </c>
      <c r="E309" s="21" t="str">
        <f>IF(C309="","-",VLOOKUP(C309,员工信息表!B:D,3,FALSE))</f>
        <v>-</v>
      </c>
      <c r="F309" s="20"/>
      <c r="G309" s="20"/>
      <c r="H309" s="20"/>
      <c r="I309" s="20"/>
      <c r="J309" s="27" t="str">
        <f t="shared" si="8"/>
        <v>0</v>
      </c>
      <c r="K309" s="27" t="str">
        <f>IF(C309="","0",SUMIFS(借支明细表!$H:$H,借支明细表!$F:$F,$C309,借支明细表!$D:$D,$D$2))</f>
        <v>0</v>
      </c>
      <c r="L309" s="27" t="str">
        <f t="shared" si="9"/>
        <v>0</v>
      </c>
      <c r="M309" s="28"/>
    </row>
    <row r="310" customHeight="1" spans="2:13">
      <c r="B310" s="20"/>
      <c r="C310" s="20"/>
      <c r="D310" s="21" t="str">
        <f>IF(C310="","-",VLOOKUP(C310,员工信息表!B:C,2,FALSE))</f>
        <v>-</v>
      </c>
      <c r="E310" s="21" t="str">
        <f>IF(C310="","-",VLOOKUP(C310,员工信息表!B:D,3,FALSE))</f>
        <v>-</v>
      </c>
      <c r="F310" s="20"/>
      <c r="G310" s="20"/>
      <c r="H310" s="20"/>
      <c r="I310" s="20"/>
      <c r="J310" s="27" t="str">
        <f t="shared" si="8"/>
        <v>0</v>
      </c>
      <c r="K310" s="27" t="str">
        <f>IF(C310="","0",SUMIFS(借支明细表!$H:$H,借支明细表!$F:$F,$C310,借支明细表!$D:$D,$D$2))</f>
        <v>0</v>
      </c>
      <c r="L310" s="27" t="str">
        <f t="shared" si="9"/>
        <v>0</v>
      </c>
      <c r="M310" s="28"/>
    </row>
    <row r="311" customHeight="1" spans="2:13">
      <c r="B311" s="20"/>
      <c r="C311" s="20"/>
      <c r="D311" s="21" t="str">
        <f>IF(C311="","-",VLOOKUP(C311,员工信息表!B:C,2,FALSE))</f>
        <v>-</v>
      </c>
      <c r="E311" s="21" t="str">
        <f>IF(C311="","-",VLOOKUP(C311,员工信息表!B:D,3,FALSE))</f>
        <v>-</v>
      </c>
      <c r="F311" s="20"/>
      <c r="G311" s="20"/>
      <c r="H311" s="20"/>
      <c r="I311" s="20"/>
      <c r="J311" s="27" t="str">
        <f t="shared" si="8"/>
        <v>0</v>
      </c>
      <c r="K311" s="27" t="str">
        <f>IF(C311="","0",SUMIFS(借支明细表!$H:$H,借支明细表!$F:$F,$C311,借支明细表!$D:$D,$D$2))</f>
        <v>0</v>
      </c>
      <c r="L311" s="27" t="str">
        <f t="shared" si="9"/>
        <v>0</v>
      </c>
      <c r="M311" s="28"/>
    </row>
    <row r="312" customHeight="1" spans="2:13">
      <c r="B312" s="20"/>
      <c r="C312" s="20"/>
      <c r="D312" s="21" t="str">
        <f>IF(C312="","-",VLOOKUP(C312,员工信息表!B:C,2,FALSE))</f>
        <v>-</v>
      </c>
      <c r="E312" s="21" t="str">
        <f>IF(C312="","-",VLOOKUP(C312,员工信息表!B:D,3,FALSE))</f>
        <v>-</v>
      </c>
      <c r="F312" s="20"/>
      <c r="G312" s="20"/>
      <c r="H312" s="20"/>
      <c r="I312" s="20"/>
      <c r="J312" s="27" t="str">
        <f t="shared" si="8"/>
        <v>0</v>
      </c>
      <c r="K312" s="27" t="str">
        <f>IF(C312="","0",SUMIFS(借支明细表!$H:$H,借支明细表!$F:$F,$C312,借支明细表!$D:$D,$D$2))</f>
        <v>0</v>
      </c>
      <c r="L312" s="27" t="str">
        <f t="shared" si="9"/>
        <v>0</v>
      </c>
      <c r="M312" s="28"/>
    </row>
    <row r="313" customHeight="1" spans="2:13">
      <c r="B313" s="20"/>
      <c r="C313" s="20"/>
      <c r="D313" s="21" t="str">
        <f>IF(C313="","-",VLOOKUP(C313,员工信息表!B:C,2,FALSE))</f>
        <v>-</v>
      </c>
      <c r="E313" s="21" t="str">
        <f>IF(C313="","-",VLOOKUP(C313,员工信息表!B:D,3,FALSE))</f>
        <v>-</v>
      </c>
      <c r="F313" s="20"/>
      <c r="G313" s="20"/>
      <c r="H313" s="20"/>
      <c r="I313" s="20"/>
      <c r="J313" s="27" t="str">
        <f t="shared" si="8"/>
        <v>0</v>
      </c>
      <c r="K313" s="27" t="str">
        <f>IF(C313="","0",SUMIFS(借支明细表!$H:$H,借支明细表!$F:$F,$C313,借支明细表!$D:$D,$D$2))</f>
        <v>0</v>
      </c>
      <c r="L313" s="27" t="str">
        <f t="shared" si="9"/>
        <v>0</v>
      </c>
      <c r="M313" s="28"/>
    </row>
    <row r="314" customHeight="1" spans="2:13">
      <c r="B314" s="20"/>
      <c r="C314" s="20"/>
      <c r="D314" s="21" t="str">
        <f>IF(C314="","-",VLOOKUP(C314,员工信息表!B:C,2,FALSE))</f>
        <v>-</v>
      </c>
      <c r="E314" s="21" t="str">
        <f>IF(C314="","-",VLOOKUP(C314,员工信息表!B:D,3,FALSE))</f>
        <v>-</v>
      </c>
      <c r="F314" s="20"/>
      <c r="G314" s="20"/>
      <c r="H314" s="20"/>
      <c r="I314" s="20"/>
      <c r="J314" s="27" t="str">
        <f t="shared" si="8"/>
        <v>0</v>
      </c>
      <c r="K314" s="27" t="str">
        <f>IF(C314="","0",SUMIFS(借支明细表!$H:$H,借支明细表!$F:$F,$C314,借支明细表!$D:$D,$D$2))</f>
        <v>0</v>
      </c>
      <c r="L314" s="27" t="str">
        <f t="shared" si="9"/>
        <v>0</v>
      </c>
      <c r="M314" s="28"/>
    </row>
    <row r="315" customHeight="1" spans="2:13">
      <c r="B315" s="20"/>
      <c r="C315" s="20"/>
      <c r="D315" s="21" t="str">
        <f>IF(C315="","-",VLOOKUP(C315,员工信息表!B:C,2,FALSE))</f>
        <v>-</v>
      </c>
      <c r="E315" s="21" t="str">
        <f>IF(C315="","-",VLOOKUP(C315,员工信息表!B:D,3,FALSE))</f>
        <v>-</v>
      </c>
      <c r="F315" s="20"/>
      <c r="G315" s="20"/>
      <c r="H315" s="20"/>
      <c r="I315" s="20"/>
      <c r="J315" s="27" t="str">
        <f t="shared" si="8"/>
        <v>0</v>
      </c>
      <c r="K315" s="27" t="str">
        <f>IF(C315="","0",SUMIFS(借支明细表!$H:$H,借支明细表!$F:$F,$C315,借支明细表!$D:$D,$D$2))</f>
        <v>0</v>
      </c>
      <c r="L315" s="27" t="str">
        <f t="shared" si="9"/>
        <v>0</v>
      </c>
      <c r="M315" s="28"/>
    </row>
    <row r="316" customHeight="1" spans="2:13">
      <c r="B316" s="20"/>
      <c r="C316" s="20"/>
      <c r="D316" s="21" t="str">
        <f>IF(C316="","-",VLOOKUP(C316,员工信息表!B:C,2,FALSE))</f>
        <v>-</v>
      </c>
      <c r="E316" s="21" t="str">
        <f>IF(C316="","-",VLOOKUP(C316,员工信息表!B:D,3,FALSE))</f>
        <v>-</v>
      </c>
      <c r="F316" s="20"/>
      <c r="G316" s="20"/>
      <c r="H316" s="20"/>
      <c r="I316" s="20"/>
      <c r="J316" s="27" t="str">
        <f t="shared" si="8"/>
        <v>0</v>
      </c>
      <c r="K316" s="27" t="str">
        <f>IF(C316="","0",SUMIFS(借支明细表!$H:$H,借支明细表!$F:$F,$C316,借支明细表!$D:$D,$D$2))</f>
        <v>0</v>
      </c>
      <c r="L316" s="27" t="str">
        <f t="shared" si="9"/>
        <v>0</v>
      </c>
      <c r="M316" s="28"/>
    </row>
    <row r="317" customHeight="1" spans="2:13">
      <c r="B317" s="20"/>
      <c r="C317" s="20"/>
      <c r="D317" s="21" t="str">
        <f>IF(C317="","-",VLOOKUP(C317,员工信息表!B:C,2,FALSE))</f>
        <v>-</v>
      </c>
      <c r="E317" s="21" t="str">
        <f>IF(C317="","-",VLOOKUP(C317,员工信息表!B:D,3,FALSE))</f>
        <v>-</v>
      </c>
      <c r="F317" s="20"/>
      <c r="G317" s="20"/>
      <c r="H317" s="20"/>
      <c r="I317" s="20"/>
      <c r="J317" s="27" t="str">
        <f t="shared" si="8"/>
        <v>0</v>
      </c>
      <c r="K317" s="27" t="str">
        <f>IF(C317="","0",SUMIFS(借支明细表!$H:$H,借支明细表!$F:$F,$C317,借支明细表!$D:$D,$D$2))</f>
        <v>0</v>
      </c>
      <c r="L317" s="27" t="str">
        <f t="shared" si="9"/>
        <v>0</v>
      </c>
      <c r="M317" s="28"/>
    </row>
    <row r="318" customHeight="1" spans="2:13">
      <c r="B318" s="20"/>
      <c r="C318" s="20"/>
      <c r="D318" s="21" t="str">
        <f>IF(C318="","-",VLOOKUP(C318,员工信息表!B:C,2,FALSE))</f>
        <v>-</v>
      </c>
      <c r="E318" s="21" t="str">
        <f>IF(C318="","-",VLOOKUP(C318,员工信息表!B:D,3,FALSE))</f>
        <v>-</v>
      </c>
      <c r="F318" s="20"/>
      <c r="G318" s="20"/>
      <c r="H318" s="20"/>
      <c r="I318" s="20"/>
      <c r="J318" s="27" t="str">
        <f t="shared" si="8"/>
        <v>0</v>
      </c>
      <c r="K318" s="27" t="str">
        <f>IF(C318="","0",SUMIFS(借支明细表!$H:$H,借支明细表!$F:$F,$C318,借支明细表!$D:$D,$D$2))</f>
        <v>0</v>
      </c>
      <c r="L318" s="27" t="str">
        <f t="shared" si="9"/>
        <v>0</v>
      </c>
      <c r="M318" s="28"/>
    </row>
    <row r="319" customHeight="1" spans="2:13">
      <c r="B319" s="20"/>
      <c r="C319" s="20"/>
      <c r="D319" s="21" t="str">
        <f>IF(C319="","-",VLOOKUP(C319,员工信息表!B:C,2,FALSE))</f>
        <v>-</v>
      </c>
      <c r="E319" s="21" t="str">
        <f>IF(C319="","-",VLOOKUP(C319,员工信息表!B:D,3,FALSE))</f>
        <v>-</v>
      </c>
      <c r="F319" s="20"/>
      <c r="G319" s="20"/>
      <c r="H319" s="20"/>
      <c r="I319" s="20"/>
      <c r="J319" s="27" t="str">
        <f t="shared" si="8"/>
        <v>0</v>
      </c>
      <c r="K319" s="27" t="str">
        <f>IF(C319="","0",SUMIFS(借支明细表!$H:$H,借支明细表!$F:$F,$C319,借支明细表!$D:$D,$D$2))</f>
        <v>0</v>
      </c>
      <c r="L319" s="27" t="str">
        <f t="shared" si="9"/>
        <v>0</v>
      </c>
      <c r="M319" s="28"/>
    </row>
    <row r="320" customHeight="1" spans="2:13">
      <c r="B320" s="20"/>
      <c r="C320" s="20"/>
      <c r="D320" s="21" t="str">
        <f>IF(C320="","-",VLOOKUP(C320,员工信息表!B:C,2,FALSE))</f>
        <v>-</v>
      </c>
      <c r="E320" s="21" t="str">
        <f>IF(C320="","-",VLOOKUP(C320,员工信息表!B:D,3,FALSE))</f>
        <v>-</v>
      </c>
      <c r="F320" s="20"/>
      <c r="G320" s="20"/>
      <c r="H320" s="20"/>
      <c r="I320" s="20"/>
      <c r="J320" s="27" t="str">
        <f t="shared" si="8"/>
        <v>0</v>
      </c>
      <c r="K320" s="27" t="str">
        <f>IF(C320="","0",SUMIFS(借支明细表!$H:$H,借支明细表!$F:$F,$C320,借支明细表!$D:$D,$D$2))</f>
        <v>0</v>
      </c>
      <c r="L320" s="27" t="str">
        <f t="shared" si="9"/>
        <v>0</v>
      </c>
      <c r="M320" s="28"/>
    </row>
    <row r="321" customHeight="1" spans="2:13">
      <c r="B321" s="20"/>
      <c r="C321" s="20"/>
      <c r="D321" s="21" t="str">
        <f>IF(C321="","-",VLOOKUP(C321,员工信息表!B:C,2,FALSE))</f>
        <v>-</v>
      </c>
      <c r="E321" s="21" t="str">
        <f>IF(C321="","-",VLOOKUP(C321,员工信息表!B:D,3,FALSE))</f>
        <v>-</v>
      </c>
      <c r="F321" s="20"/>
      <c r="G321" s="20"/>
      <c r="H321" s="20"/>
      <c r="I321" s="20"/>
      <c r="J321" s="27" t="str">
        <f t="shared" si="8"/>
        <v>0</v>
      </c>
      <c r="K321" s="27" t="str">
        <f>IF(C321="","0",SUMIFS(借支明细表!$H:$H,借支明细表!$F:$F,$C321,借支明细表!$D:$D,$D$2))</f>
        <v>0</v>
      </c>
      <c r="L321" s="27" t="str">
        <f t="shared" si="9"/>
        <v>0</v>
      </c>
      <c r="M321" s="28"/>
    </row>
    <row r="322" customHeight="1" spans="2:13">
      <c r="B322" s="20"/>
      <c r="C322" s="20"/>
      <c r="D322" s="21" t="str">
        <f>IF(C322="","-",VLOOKUP(C322,员工信息表!B:C,2,FALSE))</f>
        <v>-</v>
      </c>
      <c r="E322" s="21" t="str">
        <f>IF(C322="","-",VLOOKUP(C322,员工信息表!B:D,3,FALSE))</f>
        <v>-</v>
      </c>
      <c r="F322" s="20"/>
      <c r="G322" s="20"/>
      <c r="H322" s="20"/>
      <c r="I322" s="20"/>
      <c r="J322" s="27" t="str">
        <f t="shared" si="8"/>
        <v>0</v>
      </c>
      <c r="K322" s="27" t="str">
        <f>IF(C322="","0",SUMIFS(借支明细表!$H:$H,借支明细表!$F:$F,$C322,借支明细表!$D:$D,$D$2))</f>
        <v>0</v>
      </c>
      <c r="L322" s="27" t="str">
        <f t="shared" si="9"/>
        <v>0</v>
      </c>
      <c r="M322" s="28"/>
    </row>
    <row r="323" customHeight="1" spans="2:13">
      <c r="B323" s="20"/>
      <c r="C323" s="20"/>
      <c r="D323" s="21" t="str">
        <f>IF(C323="","-",VLOOKUP(C323,员工信息表!B:C,2,FALSE))</f>
        <v>-</v>
      </c>
      <c r="E323" s="21" t="str">
        <f>IF(C323="","-",VLOOKUP(C323,员工信息表!B:D,3,FALSE))</f>
        <v>-</v>
      </c>
      <c r="F323" s="20"/>
      <c r="G323" s="20"/>
      <c r="H323" s="20"/>
      <c r="I323" s="20"/>
      <c r="J323" s="27" t="str">
        <f t="shared" si="8"/>
        <v>0</v>
      </c>
      <c r="K323" s="27" t="str">
        <f>IF(C323="","0",SUMIFS(借支明细表!$H:$H,借支明细表!$F:$F,$C323,借支明细表!$D:$D,$D$2))</f>
        <v>0</v>
      </c>
      <c r="L323" s="27" t="str">
        <f t="shared" si="9"/>
        <v>0</v>
      </c>
      <c r="M323" s="28"/>
    </row>
    <row r="324" customHeight="1" spans="2:13">
      <c r="B324" s="20"/>
      <c r="C324" s="20"/>
      <c r="D324" s="21" t="str">
        <f>IF(C324="","-",VLOOKUP(C324,员工信息表!B:C,2,FALSE))</f>
        <v>-</v>
      </c>
      <c r="E324" s="21" t="str">
        <f>IF(C324="","-",VLOOKUP(C324,员工信息表!B:D,3,FALSE))</f>
        <v>-</v>
      </c>
      <c r="F324" s="20"/>
      <c r="G324" s="20"/>
      <c r="H324" s="20"/>
      <c r="I324" s="20"/>
      <c r="J324" s="27" t="str">
        <f t="shared" si="8"/>
        <v>0</v>
      </c>
      <c r="K324" s="27" t="str">
        <f>IF(C324="","0",SUMIFS(借支明细表!$H:$H,借支明细表!$F:$F,$C324,借支明细表!$D:$D,$D$2))</f>
        <v>0</v>
      </c>
      <c r="L324" s="27" t="str">
        <f t="shared" si="9"/>
        <v>0</v>
      </c>
      <c r="M324" s="28"/>
    </row>
    <row r="325" customHeight="1" spans="2:13">
      <c r="B325" s="20"/>
      <c r="C325" s="20"/>
      <c r="D325" s="21" t="str">
        <f>IF(C325="","-",VLOOKUP(C325,员工信息表!B:C,2,FALSE))</f>
        <v>-</v>
      </c>
      <c r="E325" s="21" t="str">
        <f>IF(C325="","-",VLOOKUP(C325,员工信息表!B:D,3,FALSE))</f>
        <v>-</v>
      </c>
      <c r="F325" s="20"/>
      <c r="G325" s="20"/>
      <c r="H325" s="20"/>
      <c r="I325" s="20"/>
      <c r="J325" s="27" t="str">
        <f>IF(C325="","0",(E325*F325)+(G325*H325)+I325)</f>
        <v>0</v>
      </c>
      <c r="K325" s="27" t="str">
        <f>IF(C325="","0",SUMIFS(借支明细表!$H:$H,借支明细表!$F:$F,$C325,借支明细表!$D:$D,$D$2))</f>
        <v>0</v>
      </c>
      <c r="L325" s="27" t="str">
        <f>IF(C325="","0",J325-K325)</f>
        <v>0</v>
      </c>
      <c r="M325" s="28"/>
    </row>
    <row r="326" customHeight="1" spans="2:13">
      <c r="B326" s="20"/>
      <c r="C326" s="20"/>
      <c r="D326" s="21" t="str">
        <f>IF(C326="","-",VLOOKUP(C326,员工信息表!B:C,2,FALSE))</f>
        <v>-</v>
      </c>
      <c r="E326" s="21" t="str">
        <f>IF(C326="","-",VLOOKUP(C326,员工信息表!B:D,3,FALSE))</f>
        <v>-</v>
      </c>
      <c r="F326" s="20"/>
      <c r="G326" s="20"/>
      <c r="H326" s="20"/>
      <c r="I326" s="20"/>
      <c r="J326" s="27" t="str">
        <f>IF(C326="","0",(E326*F326)+(G326*H326)+I326)</f>
        <v>0</v>
      </c>
      <c r="K326" s="27" t="str">
        <f>IF(C326="","0",SUMIFS(借支明细表!$H:$H,借支明细表!$F:$F,$C326,借支明细表!$D:$D,$D$2))</f>
        <v>0</v>
      </c>
      <c r="L326" s="27" t="str">
        <f>IF(C326="","0",J326-K326)</f>
        <v>0</v>
      </c>
      <c r="M326" s="28"/>
    </row>
    <row r="327" customHeight="1" spans="2:13">
      <c r="B327" s="20"/>
      <c r="C327" s="20"/>
      <c r="D327" s="21" t="str">
        <f>IF(C327="","-",VLOOKUP(C327,员工信息表!B:C,2,FALSE))</f>
        <v>-</v>
      </c>
      <c r="E327" s="21" t="str">
        <f>IF(C327="","-",VLOOKUP(C327,员工信息表!B:D,3,FALSE))</f>
        <v>-</v>
      </c>
      <c r="F327" s="20"/>
      <c r="G327" s="20"/>
      <c r="H327" s="20"/>
      <c r="I327" s="20"/>
      <c r="J327" s="27" t="str">
        <f>IF(C327="","0",(E327*F327)+(G327*H327)+I327)</f>
        <v>0</v>
      </c>
      <c r="K327" s="27" t="str">
        <f>IF(C327="","0",SUMIFS(借支明细表!$H:$H,借支明细表!$F:$F,$C327,借支明细表!$D:$D,$D$2))</f>
        <v>0</v>
      </c>
      <c r="L327" s="27" t="str">
        <f>IF(C327="","0",J327-K327)</f>
        <v>0</v>
      </c>
      <c r="M327" s="28"/>
    </row>
  </sheetData>
  <sheetProtection selectLockedCells="1" selectUnlockedCells="1"/>
  <mergeCells count="4">
    <mergeCell ref="B1:M1"/>
    <mergeCell ref="B2:C2"/>
    <mergeCell ref="G2:I2"/>
    <mergeCell ref="K2:M2"/>
  </mergeCells>
  <dataValidations count="3">
    <dataValidation type="list" allowBlank="1" showInputMessage="1" showErrorMessage="1" sqref="B2:C2">
      <formula1>年份</formula1>
    </dataValidation>
    <dataValidation type="list" allowBlank="1" showInputMessage="1" showErrorMessage="1" sqref="D2">
      <formula1>月份</formula1>
    </dataValidation>
    <dataValidation type="list" allowBlank="1" showInputMessage="1" showErrorMessage="1" sqref="C4:C1048576">
      <formula1>员工信息表!$B$3:$B$3000</formula1>
    </dataValidation>
  </dataValidations>
  <printOptions horizontalCentered="1"/>
  <pageMargins left="0.196527777777778" right="0.196527777777778" top="0.196527777777778" bottom="0.196527777777778" header="0" footer="0"/>
  <pageSetup paperSize="9" scale="53" fitToHeight="0" pageOrder="overThenDown" orientation="landscape" horizontalDpi="600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XEE327"/>
  <sheetViews>
    <sheetView showGridLines="0" topLeftCell="A4" workbookViewId="0">
      <selection activeCell="J4" sqref="J4:L327"/>
    </sheetView>
  </sheetViews>
  <sheetFormatPr defaultColWidth="9" defaultRowHeight="19" customHeight="1"/>
  <cols>
    <col min="1" max="1" width="18.875" style="35" customWidth="1"/>
    <col min="2" max="2" width="6.00833333333333" style="5" customWidth="1"/>
    <col min="3" max="3" width="7.75833333333333" style="5" customWidth="1"/>
    <col min="4" max="4" width="12.5" style="5" customWidth="1"/>
    <col min="5" max="5" width="13.125" style="5" customWidth="1"/>
    <col min="6" max="6" width="13.375" style="5" customWidth="1"/>
    <col min="7" max="7" width="11.625" style="6" customWidth="1"/>
    <col min="8" max="8" width="14.625" style="5" customWidth="1"/>
    <col min="9" max="9" width="11.125" style="5" customWidth="1"/>
    <col min="10" max="11" width="11.375" style="5" customWidth="1"/>
    <col min="12" max="12" width="11.875" style="5" customWidth="1"/>
    <col min="13" max="13" width="12.5" style="5" customWidth="1"/>
    <col min="14" max="14" width="2.625" style="30" customWidth="1"/>
    <col min="15" max="16328" width="9" style="30"/>
  </cols>
  <sheetData>
    <row r="1" s="30" customFormat="1" ht="39" customHeight="1" spans="1:13">
      <c r="A1" s="24"/>
      <c r="B1" s="9" t="str">
        <f>D2&amp;"月工资明细表"</f>
        <v>2月工资明细表</v>
      </c>
      <c r="C1" s="9"/>
      <c r="D1" s="9"/>
      <c r="E1" s="9"/>
      <c r="F1" s="9"/>
      <c r="G1" s="10"/>
      <c r="H1" s="9"/>
      <c r="I1" s="9"/>
      <c r="J1" s="9"/>
      <c r="K1" s="9"/>
      <c r="L1" s="9"/>
      <c r="M1" s="9"/>
    </row>
    <row r="2" s="33" customFormat="1" ht="20" customHeight="1" spans="1:13">
      <c r="A2" s="11"/>
      <c r="B2" s="12">
        <v>2021</v>
      </c>
      <c r="C2" s="12"/>
      <c r="D2" s="13">
        <v>2</v>
      </c>
      <c r="E2" s="2"/>
      <c r="F2" s="14"/>
      <c r="G2" s="15" t="str">
        <f>"本月 "&amp;DAY(DATE(B2,D2+1,1)-1)&amp;" 天"</f>
        <v>本月 28 天</v>
      </c>
      <c r="H2" s="16"/>
      <c r="I2" s="16"/>
      <c r="J2" s="25"/>
      <c r="K2" s="26"/>
      <c r="L2" s="26"/>
      <c r="M2" s="26"/>
    </row>
    <row r="3" s="34" customFormat="1" ht="27" customHeight="1" spans="1:16328">
      <c r="A3" s="17" t="s">
        <v>75</v>
      </c>
      <c r="B3" s="18" t="s">
        <v>76</v>
      </c>
      <c r="C3" s="18" t="s">
        <v>2</v>
      </c>
      <c r="D3" s="18" t="s">
        <v>77</v>
      </c>
      <c r="E3" s="18" t="s">
        <v>4</v>
      </c>
      <c r="F3" s="18" t="s">
        <v>55</v>
      </c>
      <c r="G3" s="18" t="s">
        <v>62</v>
      </c>
      <c r="H3" s="18" t="s">
        <v>63</v>
      </c>
      <c r="I3" s="18" t="s">
        <v>64</v>
      </c>
      <c r="J3" s="18" t="s">
        <v>56</v>
      </c>
      <c r="K3" s="18" t="s">
        <v>70</v>
      </c>
      <c r="L3" s="18" t="s">
        <v>71</v>
      </c>
      <c r="M3" s="18" t="s">
        <v>78</v>
      </c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  <c r="BN3" s="33"/>
      <c r="BO3" s="33"/>
      <c r="BP3" s="33"/>
      <c r="BQ3" s="33"/>
      <c r="BR3" s="33"/>
      <c r="BS3" s="33"/>
      <c r="BT3" s="33"/>
      <c r="BU3" s="33"/>
      <c r="BV3" s="33"/>
      <c r="BW3" s="33"/>
      <c r="BX3" s="33"/>
      <c r="BY3" s="33"/>
      <c r="BZ3" s="33"/>
      <c r="CA3" s="33"/>
      <c r="CB3" s="33"/>
      <c r="CC3" s="33"/>
      <c r="CD3" s="33"/>
      <c r="CE3" s="33"/>
      <c r="CF3" s="33"/>
      <c r="CG3" s="33"/>
      <c r="CH3" s="33"/>
      <c r="CI3" s="33"/>
      <c r="CJ3" s="33"/>
      <c r="CK3" s="33"/>
      <c r="CL3" s="33"/>
      <c r="CM3" s="33"/>
      <c r="CN3" s="33"/>
      <c r="CO3" s="33"/>
      <c r="CP3" s="33"/>
      <c r="CQ3" s="33"/>
      <c r="CR3" s="33"/>
      <c r="CS3" s="33"/>
      <c r="CT3" s="33"/>
      <c r="CU3" s="33"/>
      <c r="CV3" s="33"/>
      <c r="CW3" s="33"/>
      <c r="CX3" s="33"/>
      <c r="CY3" s="33"/>
      <c r="CZ3" s="33"/>
      <c r="DA3" s="33"/>
      <c r="DB3" s="33"/>
      <c r="DC3" s="33"/>
      <c r="DD3" s="33"/>
      <c r="DE3" s="33"/>
      <c r="DF3" s="33"/>
      <c r="DG3" s="33"/>
      <c r="DH3" s="33"/>
      <c r="DI3" s="33"/>
      <c r="DJ3" s="33"/>
      <c r="DK3" s="33"/>
      <c r="DL3" s="33"/>
      <c r="DM3" s="33"/>
      <c r="DN3" s="33"/>
      <c r="DO3" s="33"/>
      <c r="DP3" s="33"/>
      <c r="DQ3" s="33"/>
      <c r="DR3" s="33"/>
      <c r="DS3" s="33"/>
      <c r="DT3" s="33"/>
      <c r="DU3" s="33"/>
      <c r="DV3" s="33"/>
      <c r="DW3" s="33"/>
      <c r="DX3" s="33"/>
      <c r="DY3" s="33"/>
      <c r="DZ3" s="33"/>
      <c r="EA3" s="33"/>
      <c r="EB3" s="33"/>
      <c r="EC3" s="33"/>
      <c r="ED3" s="33"/>
      <c r="EE3" s="33"/>
      <c r="EF3" s="33"/>
      <c r="EG3" s="33"/>
      <c r="EH3" s="33"/>
      <c r="EI3" s="33"/>
      <c r="EJ3" s="33"/>
      <c r="EK3" s="33"/>
      <c r="EL3" s="33"/>
      <c r="EM3" s="33"/>
      <c r="EN3" s="33"/>
      <c r="EO3" s="33"/>
      <c r="EP3" s="33"/>
      <c r="EQ3" s="33"/>
      <c r="ER3" s="33"/>
      <c r="ES3" s="33"/>
      <c r="ET3" s="33"/>
      <c r="EU3" s="33"/>
      <c r="EV3" s="33"/>
      <c r="EW3" s="33"/>
      <c r="EX3" s="33"/>
      <c r="EY3" s="33"/>
      <c r="EZ3" s="33"/>
      <c r="FA3" s="33"/>
      <c r="FB3" s="33"/>
      <c r="FC3" s="33"/>
      <c r="FD3" s="33"/>
      <c r="FE3" s="33"/>
      <c r="FF3" s="33"/>
      <c r="FG3" s="33"/>
      <c r="FH3" s="33"/>
      <c r="FI3" s="33"/>
      <c r="FJ3" s="33"/>
      <c r="FK3" s="33"/>
      <c r="FL3" s="33"/>
      <c r="FM3" s="33"/>
      <c r="FN3" s="33"/>
      <c r="FO3" s="33"/>
      <c r="FP3" s="33"/>
      <c r="FQ3" s="33"/>
      <c r="FR3" s="33"/>
      <c r="FS3" s="33"/>
      <c r="FT3" s="33"/>
      <c r="FU3" s="33"/>
      <c r="FV3" s="33"/>
      <c r="FW3" s="33"/>
      <c r="FX3" s="33"/>
      <c r="FY3" s="33"/>
      <c r="FZ3" s="33"/>
      <c r="GA3" s="33"/>
      <c r="GB3" s="33"/>
      <c r="GC3" s="33"/>
      <c r="GD3" s="33"/>
      <c r="GE3" s="33"/>
      <c r="GF3" s="33"/>
      <c r="GG3" s="33"/>
      <c r="GH3" s="33"/>
      <c r="GI3" s="33"/>
      <c r="GJ3" s="33"/>
      <c r="GK3" s="33"/>
      <c r="GL3" s="33"/>
      <c r="GM3" s="33"/>
      <c r="GN3" s="33"/>
      <c r="GO3" s="33"/>
      <c r="GP3" s="33"/>
      <c r="GQ3" s="33"/>
      <c r="GR3" s="33"/>
      <c r="GS3" s="33"/>
      <c r="GT3" s="33"/>
      <c r="GU3" s="33"/>
      <c r="GV3" s="33"/>
      <c r="GW3" s="33"/>
      <c r="GX3" s="33"/>
      <c r="GY3" s="33"/>
      <c r="GZ3" s="33"/>
      <c r="HA3" s="33"/>
      <c r="HB3" s="33"/>
      <c r="HC3" s="33"/>
      <c r="HD3" s="33"/>
      <c r="HE3" s="33"/>
      <c r="HF3" s="33"/>
      <c r="HG3" s="33"/>
      <c r="HH3" s="33"/>
      <c r="HI3" s="33"/>
      <c r="HJ3" s="33"/>
      <c r="HK3" s="33"/>
      <c r="HL3" s="33"/>
      <c r="HM3" s="33"/>
      <c r="HN3" s="33"/>
      <c r="HO3" s="33"/>
      <c r="HP3" s="33"/>
      <c r="HQ3" s="33"/>
      <c r="HR3" s="33"/>
      <c r="HS3" s="33"/>
      <c r="HT3" s="33"/>
      <c r="HU3" s="33"/>
      <c r="HV3" s="33"/>
      <c r="HW3" s="33"/>
      <c r="HX3" s="33"/>
      <c r="HY3" s="33"/>
      <c r="HZ3" s="33"/>
      <c r="IA3" s="33"/>
      <c r="IB3" s="33"/>
      <c r="IC3" s="33"/>
      <c r="ID3" s="33"/>
      <c r="IE3" s="33"/>
      <c r="IF3" s="33"/>
      <c r="IG3" s="33"/>
      <c r="IH3" s="33"/>
      <c r="II3" s="33"/>
      <c r="IJ3" s="33"/>
      <c r="IK3" s="33"/>
      <c r="IL3" s="33"/>
      <c r="IM3" s="33"/>
      <c r="IN3" s="33"/>
      <c r="IO3" s="33"/>
      <c r="IP3" s="33"/>
      <c r="IQ3" s="33"/>
      <c r="IR3" s="33"/>
      <c r="IS3" s="33"/>
      <c r="IT3" s="33"/>
      <c r="IU3" s="33"/>
      <c r="IV3" s="33"/>
      <c r="IW3" s="33"/>
      <c r="IX3" s="33"/>
      <c r="IY3" s="33"/>
      <c r="IZ3" s="33"/>
      <c r="JA3" s="33"/>
      <c r="JB3" s="33"/>
      <c r="JC3" s="33"/>
      <c r="JD3" s="33"/>
      <c r="JE3" s="33"/>
      <c r="JF3" s="33"/>
      <c r="JG3" s="33"/>
      <c r="JH3" s="33"/>
      <c r="JI3" s="33"/>
      <c r="JJ3" s="33"/>
      <c r="JK3" s="33"/>
      <c r="JL3" s="33"/>
      <c r="JM3" s="33"/>
      <c r="JN3" s="33"/>
      <c r="JO3" s="33"/>
      <c r="JP3" s="33"/>
      <c r="JQ3" s="33"/>
      <c r="JR3" s="33"/>
      <c r="JS3" s="33"/>
      <c r="JT3" s="33"/>
      <c r="JU3" s="33"/>
      <c r="JV3" s="33"/>
      <c r="JW3" s="33"/>
      <c r="JX3" s="33"/>
      <c r="JY3" s="33"/>
      <c r="JZ3" s="33"/>
      <c r="KA3" s="33"/>
      <c r="KB3" s="33"/>
      <c r="KC3" s="33"/>
      <c r="KD3" s="33"/>
      <c r="KE3" s="33"/>
      <c r="KF3" s="33"/>
      <c r="KG3" s="33"/>
      <c r="KH3" s="33"/>
      <c r="KI3" s="33"/>
      <c r="KJ3" s="33"/>
      <c r="KK3" s="33"/>
      <c r="KL3" s="33"/>
      <c r="KM3" s="33"/>
      <c r="KN3" s="33"/>
      <c r="KO3" s="33"/>
      <c r="KP3" s="33"/>
      <c r="KQ3" s="33"/>
      <c r="KR3" s="33"/>
      <c r="KS3" s="33"/>
      <c r="KT3" s="33"/>
      <c r="KU3" s="33"/>
      <c r="KV3" s="33"/>
      <c r="KW3" s="33"/>
      <c r="KX3" s="33"/>
      <c r="KY3" s="33"/>
      <c r="KZ3" s="33"/>
      <c r="LA3" s="33"/>
      <c r="LB3" s="33"/>
      <c r="LC3" s="33"/>
      <c r="LD3" s="33"/>
      <c r="LE3" s="33"/>
      <c r="LF3" s="33"/>
      <c r="LG3" s="33"/>
      <c r="LH3" s="33"/>
      <c r="LI3" s="33"/>
      <c r="LJ3" s="33"/>
      <c r="LK3" s="33"/>
      <c r="LL3" s="33"/>
      <c r="LM3" s="33"/>
      <c r="LN3" s="33"/>
      <c r="LO3" s="33"/>
      <c r="LP3" s="33"/>
      <c r="LQ3" s="33"/>
      <c r="LR3" s="33"/>
      <c r="LS3" s="33"/>
      <c r="LT3" s="33"/>
      <c r="LU3" s="33"/>
      <c r="LV3" s="33"/>
      <c r="LW3" s="33"/>
      <c r="LX3" s="33"/>
      <c r="LY3" s="33"/>
      <c r="LZ3" s="33"/>
      <c r="MA3" s="33"/>
      <c r="MB3" s="33"/>
      <c r="MC3" s="33"/>
      <c r="MD3" s="33"/>
      <c r="ME3" s="33"/>
      <c r="MF3" s="33"/>
      <c r="MG3" s="33"/>
      <c r="MH3" s="33"/>
      <c r="MI3" s="33"/>
      <c r="MJ3" s="33"/>
      <c r="MK3" s="33"/>
      <c r="ML3" s="33"/>
      <c r="MM3" s="33"/>
      <c r="MN3" s="33"/>
      <c r="MO3" s="33"/>
      <c r="MP3" s="33"/>
      <c r="MQ3" s="33"/>
      <c r="MR3" s="33"/>
      <c r="MS3" s="33"/>
      <c r="MT3" s="33"/>
      <c r="MU3" s="33"/>
      <c r="MV3" s="33"/>
      <c r="MW3" s="33"/>
      <c r="MX3" s="33"/>
      <c r="MY3" s="33"/>
      <c r="MZ3" s="33"/>
      <c r="NA3" s="33"/>
      <c r="NB3" s="33"/>
      <c r="NC3" s="33"/>
      <c r="ND3" s="33"/>
      <c r="NE3" s="33"/>
      <c r="NF3" s="33"/>
      <c r="NG3" s="33"/>
      <c r="NH3" s="33"/>
      <c r="NI3" s="33"/>
      <c r="NJ3" s="33"/>
      <c r="NK3" s="33"/>
      <c r="NL3" s="33"/>
      <c r="NM3" s="33"/>
      <c r="NN3" s="33"/>
      <c r="NO3" s="33"/>
      <c r="NP3" s="33"/>
      <c r="NQ3" s="33"/>
      <c r="NR3" s="33"/>
      <c r="NS3" s="33"/>
      <c r="NT3" s="33"/>
      <c r="NU3" s="33"/>
      <c r="NV3" s="33"/>
      <c r="NW3" s="33"/>
      <c r="NX3" s="33"/>
      <c r="NY3" s="33"/>
      <c r="NZ3" s="33"/>
      <c r="OA3" s="33"/>
      <c r="OB3" s="33"/>
      <c r="OC3" s="33"/>
      <c r="OD3" s="33"/>
      <c r="OE3" s="33"/>
      <c r="OF3" s="33"/>
      <c r="OG3" s="33"/>
      <c r="OH3" s="33"/>
      <c r="OI3" s="33"/>
      <c r="OJ3" s="33"/>
      <c r="OK3" s="33"/>
      <c r="OL3" s="33"/>
      <c r="OM3" s="33"/>
      <c r="ON3" s="33"/>
      <c r="OO3" s="33"/>
      <c r="OP3" s="33"/>
      <c r="OQ3" s="33"/>
      <c r="OR3" s="33"/>
      <c r="OS3" s="33"/>
      <c r="OT3" s="33"/>
      <c r="OU3" s="33"/>
      <c r="OV3" s="33"/>
      <c r="OW3" s="33"/>
      <c r="OX3" s="33"/>
      <c r="OY3" s="33"/>
      <c r="OZ3" s="33"/>
      <c r="PA3" s="33"/>
      <c r="PB3" s="33"/>
      <c r="PC3" s="33"/>
      <c r="PD3" s="33"/>
      <c r="PE3" s="33"/>
      <c r="PF3" s="33"/>
      <c r="PG3" s="33"/>
      <c r="PH3" s="33"/>
      <c r="PI3" s="33"/>
      <c r="PJ3" s="33"/>
      <c r="PK3" s="33"/>
      <c r="PL3" s="33"/>
      <c r="PM3" s="33"/>
      <c r="PN3" s="33"/>
      <c r="PO3" s="33"/>
      <c r="PP3" s="33"/>
      <c r="PQ3" s="33"/>
      <c r="PR3" s="33"/>
      <c r="PS3" s="33"/>
      <c r="PT3" s="33"/>
      <c r="PU3" s="33"/>
      <c r="PV3" s="33"/>
      <c r="PW3" s="33"/>
      <c r="PX3" s="33"/>
      <c r="PY3" s="33"/>
      <c r="PZ3" s="33"/>
      <c r="QA3" s="33"/>
      <c r="QB3" s="33"/>
      <c r="QC3" s="33"/>
      <c r="QD3" s="33"/>
      <c r="QE3" s="33"/>
      <c r="QF3" s="33"/>
      <c r="QG3" s="33"/>
      <c r="QH3" s="33"/>
      <c r="QI3" s="33"/>
      <c r="QJ3" s="33"/>
      <c r="QK3" s="33"/>
      <c r="QL3" s="33"/>
      <c r="QM3" s="33"/>
      <c r="QN3" s="33"/>
      <c r="QO3" s="33"/>
      <c r="QP3" s="33"/>
      <c r="QQ3" s="33"/>
      <c r="QR3" s="33"/>
      <c r="QS3" s="33"/>
      <c r="QT3" s="33"/>
      <c r="QU3" s="33"/>
      <c r="QV3" s="33"/>
      <c r="QW3" s="33"/>
      <c r="QX3" s="33"/>
      <c r="QY3" s="33"/>
      <c r="QZ3" s="33"/>
      <c r="RA3" s="33"/>
      <c r="RB3" s="33"/>
      <c r="RC3" s="33"/>
      <c r="RD3" s="33"/>
      <c r="RE3" s="33"/>
      <c r="RF3" s="33"/>
      <c r="RG3" s="33"/>
      <c r="RH3" s="33"/>
      <c r="RI3" s="33"/>
      <c r="RJ3" s="33"/>
      <c r="RK3" s="33"/>
      <c r="RL3" s="33"/>
      <c r="RM3" s="33"/>
      <c r="RN3" s="33"/>
      <c r="RO3" s="33"/>
      <c r="RP3" s="33"/>
      <c r="RQ3" s="33"/>
      <c r="RR3" s="33"/>
      <c r="RS3" s="33"/>
      <c r="RT3" s="33"/>
      <c r="RU3" s="33"/>
      <c r="RV3" s="33"/>
      <c r="RW3" s="33"/>
      <c r="RX3" s="33"/>
      <c r="RY3" s="33"/>
      <c r="RZ3" s="33"/>
      <c r="SA3" s="33"/>
      <c r="SB3" s="33"/>
      <c r="SC3" s="33"/>
      <c r="SD3" s="33"/>
      <c r="SE3" s="33"/>
      <c r="SF3" s="33"/>
      <c r="SG3" s="33"/>
      <c r="SH3" s="33"/>
      <c r="SI3" s="33"/>
      <c r="SJ3" s="33"/>
      <c r="SK3" s="33"/>
      <c r="SL3" s="33"/>
      <c r="SM3" s="33"/>
      <c r="SN3" s="33"/>
      <c r="SO3" s="33"/>
      <c r="SP3" s="33"/>
      <c r="SQ3" s="33"/>
      <c r="SR3" s="33"/>
      <c r="SS3" s="33"/>
      <c r="ST3" s="33"/>
      <c r="SU3" s="33"/>
      <c r="SV3" s="33"/>
      <c r="SW3" s="33"/>
      <c r="SX3" s="33"/>
      <c r="SY3" s="33"/>
      <c r="SZ3" s="33"/>
      <c r="TA3" s="33"/>
      <c r="TB3" s="33"/>
      <c r="TC3" s="33"/>
      <c r="TD3" s="33"/>
      <c r="TE3" s="33"/>
      <c r="TF3" s="33"/>
      <c r="TG3" s="33"/>
      <c r="TH3" s="33"/>
      <c r="TI3" s="33"/>
      <c r="TJ3" s="33"/>
      <c r="TK3" s="33"/>
      <c r="TL3" s="33"/>
      <c r="TM3" s="33"/>
      <c r="TN3" s="33"/>
      <c r="TO3" s="33"/>
      <c r="TP3" s="33"/>
      <c r="TQ3" s="33"/>
      <c r="TR3" s="33"/>
      <c r="TS3" s="33"/>
      <c r="TT3" s="33"/>
      <c r="TU3" s="33"/>
      <c r="TV3" s="33"/>
      <c r="TW3" s="33"/>
      <c r="TX3" s="33"/>
      <c r="TY3" s="33"/>
      <c r="TZ3" s="33"/>
      <c r="UA3" s="33"/>
      <c r="UB3" s="33"/>
      <c r="UC3" s="33"/>
      <c r="UD3" s="33"/>
      <c r="UE3" s="33"/>
      <c r="UF3" s="33"/>
      <c r="UG3" s="33"/>
      <c r="UH3" s="33"/>
      <c r="UI3" s="33"/>
      <c r="UJ3" s="33"/>
      <c r="UK3" s="33"/>
      <c r="UL3" s="33"/>
      <c r="UM3" s="33"/>
      <c r="UN3" s="33"/>
      <c r="UO3" s="33"/>
      <c r="UP3" s="33"/>
      <c r="UQ3" s="33"/>
      <c r="UR3" s="33"/>
      <c r="US3" s="33"/>
      <c r="UT3" s="33"/>
      <c r="UU3" s="33"/>
      <c r="UV3" s="33"/>
      <c r="UW3" s="33"/>
      <c r="UX3" s="33"/>
      <c r="UY3" s="33"/>
      <c r="UZ3" s="33"/>
      <c r="VA3" s="33"/>
      <c r="VB3" s="33"/>
      <c r="VC3" s="33"/>
      <c r="VD3" s="33"/>
      <c r="VE3" s="33"/>
      <c r="VF3" s="33"/>
      <c r="VG3" s="33"/>
      <c r="VH3" s="33"/>
      <c r="VI3" s="33"/>
      <c r="VJ3" s="33"/>
      <c r="VK3" s="33"/>
      <c r="VL3" s="33"/>
      <c r="VM3" s="33"/>
      <c r="VN3" s="33"/>
      <c r="VO3" s="33"/>
      <c r="VP3" s="33"/>
      <c r="VQ3" s="33"/>
      <c r="VR3" s="33"/>
      <c r="VS3" s="33"/>
      <c r="VT3" s="33"/>
      <c r="VU3" s="33"/>
      <c r="VV3" s="33"/>
      <c r="VW3" s="33"/>
      <c r="VX3" s="33"/>
      <c r="VY3" s="33"/>
      <c r="VZ3" s="33"/>
      <c r="WA3" s="33"/>
      <c r="WB3" s="33"/>
      <c r="WC3" s="33"/>
      <c r="WD3" s="33"/>
      <c r="WE3" s="33"/>
      <c r="WF3" s="33"/>
      <c r="WG3" s="33"/>
      <c r="WH3" s="33"/>
      <c r="WI3" s="33"/>
      <c r="WJ3" s="33"/>
      <c r="WK3" s="33"/>
      <c r="WL3" s="33"/>
      <c r="WM3" s="33"/>
      <c r="WN3" s="33"/>
      <c r="WO3" s="33"/>
      <c r="WP3" s="33"/>
      <c r="WQ3" s="33"/>
      <c r="WR3" s="33"/>
      <c r="WS3" s="33"/>
      <c r="WT3" s="33"/>
      <c r="WU3" s="33"/>
      <c r="WV3" s="33"/>
      <c r="WW3" s="33"/>
      <c r="WX3" s="33"/>
      <c r="WY3" s="33"/>
      <c r="WZ3" s="33"/>
      <c r="XA3" s="33"/>
      <c r="XB3" s="33"/>
      <c r="XC3" s="33"/>
      <c r="XD3" s="33"/>
      <c r="XE3" s="33"/>
      <c r="XF3" s="33"/>
      <c r="XG3" s="33"/>
      <c r="XH3" s="33"/>
      <c r="XI3" s="33"/>
      <c r="XJ3" s="33"/>
      <c r="XK3" s="33"/>
      <c r="XL3" s="33"/>
      <c r="XM3" s="33"/>
      <c r="XN3" s="33"/>
      <c r="XO3" s="33"/>
      <c r="XP3" s="33"/>
      <c r="XQ3" s="33"/>
      <c r="XR3" s="33"/>
      <c r="XS3" s="33"/>
      <c r="XT3" s="33"/>
      <c r="XU3" s="33"/>
      <c r="XV3" s="33"/>
      <c r="XW3" s="33"/>
      <c r="XX3" s="33"/>
      <c r="XY3" s="33"/>
      <c r="XZ3" s="33"/>
      <c r="YA3" s="33"/>
      <c r="YB3" s="33"/>
      <c r="YC3" s="33"/>
      <c r="YD3" s="33"/>
      <c r="YE3" s="33"/>
      <c r="YF3" s="33"/>
      <c r="YG3" s="33"/>
      <c r="YH3" s="33"/>
      <c r="YI3" s="33"/>
      <c r="YJ3" s="33"/>
      <c r="YK3" s="33"/>
      <c r="YL3" s="33"/>
      <c r="YM3" s="33"/>
      <c r="YN3" s="33"/>
      <c r="YO3" s="33"/>
      <c r="YP3" s="33"/>
      <c r="YQ3" s="33"/>
      <c r="YR3" s="33"/>
      <c r="YS3" s="33"/>
      <c r="YT3" s="33"/>
      <c r="YU3" s="33"/>
      <c r="YV3" s="33"/>
      <c r="YW3" s="33"/>
      <c r="YX3" s="33"/>
      <c r="YY3" s="33"/>
      <c r="YZ3" s="33"/>
      <c r="ZA3" s="33"/>
      <c r="ZB3" s="33"/>
      <c r="ZC3" s="33"/>
      <c r="ZD3" s="33"/>
      <c r="ZE3" s="33"/>
      <c r="ZF3" s="33"/>
      <c r="ZG3" s="33"/>
      <c r="ZH3" s="33"/>
      <c r="ZI3" s="33"/>
      <c r="ZJ3" s="33"/>
      <c r="ZK3" s="33"/>
      <c r="ZL3" s="33"/>
      <c r="ZM3" s="33"/>
      <c r="ZN3" s="33"/>
      <c r="ZO3" s="33"/>
      <c r="ZP3" s="33"/>
      <c r="ZQ3" s="33"/>
      <c r="ZR3" s="33"/>
      <c r="ZS3" s="33"/>
      <c r="ZT3" s="33"/>
      <c r="ZU3" s="33"/>
      <c r="ZV3" s="33"/>
      <c r="ZW3" s="33"/>
      <c r="ZX3" s="33"/>
      <c r="ZY3" s="33"/>
      <c r="ZZ3" s="33"/>
      <c r="AAA3" s="33"/>
      <c r="AAB3" s="33"/>
      <c r="AAC3" s="33"/>
      <c r="AAD3" s="33"/>
      <c r="AAE3" s="33"/>
      <c r="AAF3" s="33"/>
      <c r="AAG3" s="33"/>
      <c r="AAH3" s="33"/>
      <c r="AAI3" s="33"/>
      <c r="AAJ3" s="33"/>
      <c r="AAK3" s="33"/>
      <c r="AAL3" s="33"/>
      <c r="AAM3" s="33"/>
      <c r="AAN3" s="33"/>
      <c r="AAO3" s="33"/>
      <c r="AAP3" s="33"/>
      <c r="AAQ3" s="33"/>
      <c r="AAR3" s="33"/>
      <c r="AAS3" s="33"/>
      <c r="AAT3" s="33"/>
      <c r="AAU3" s="33"/>
      <c r="AAV3" s="33"/>
      <c r="AAW3" s="33"/>
      <c r="AAX3" s="33"/>
      <c r="AAY3" s="33"/>
      <c r="AAZ3" s="33"/>
      <c r="ABA3" s="33"/>
      <c r="ABB3" s="33"/>
      <c r="ABC3" s="33"/>
      <c r="ABD3" s="33"/>
      <c r="ABE3" s="33"/>
      <c r="ABF3" s="33"/>
      <c r="ABG3" s="33"/>
      <c r="ABH3" s="33"/>
      <c r="ABI3" s="33"/>
      <c r="ABJ3" s="33"/>
      <c r="ABK3" s="33"/>
      <c r="ABL3" s="33"/>
      <c r="ABM3" s="33"/>
      <c r="ABN3" s="33"/>
      <c r="ABO3" s="33"/>
      <c r="ABP3" s="33"/>
      <c r="ABQ3" s="33"/>
      <c r="ABR3" s="33"/>
      <c r="ABS3" s="33"/>
      <c r="ABT3" s="33"/>
      <c r="ABU3" s="33"/>
      <c r="ABV3" s="33"/>
      <c r="ABW3" s="33"/>
      <c r="ABX3" s="33"/>
      <c r="ABY3" s="33"/>
      <c r="ABZ3" s="33"/>
      <c r="ACA3" s="33"/>
      <c r="ACB3" s="33"/>
      <c r="ACC3" s="33"/>
      <c r="ACD3" s="33"/>
      <c r="ACE3" s="33"/>
      <c r="ACF3" s="33"/>
      <c r="ACG3" s="33"/>
      <c r="ACH3" s="33"/>
      <c r="ACI3" s="33"/>
      <c r="ACJ3" s="33"/>
      <c r="ACK3" s="33"/>
      <c r="ACL3" s="33"/>
      <c r="ACM3" s="33"/>
      <c r="ACN3" s="33"/>
      <c r="ACO3" s="33"/>
      <c r="ACP3" s="33"/>
      <c r="ACQ3" s="33"/>
      <c r="ACR3" s="33"/>
      <c r="ACS3" s="33"/>
      <c r="ACT3" s="33"/>
      <c r="ACU3" s="33"/>
      <c r="ACV3" s="33"/>
      <c r="ACW3" s="33"/>
      <c r="ACX3" s="33"/>
      <c r="ACY3" s="33"/>
      <c r="ACZ3" s="33"/>
      <c r="ADA3" s="33"/>
      <c r="ADB3" s="33"/>
      <c r="ADC3" s="33"/>
      <c r="ADD3" s="33"/>
      <c r="ADE3" s="33"/>
      <c r="ADF3" s="33"/>
      <c r="ADG3" s="33"/>
      <c r="ADH3" s="33"/>
      <c r="ADI3" s="33"/>
      <c r="ADJ3" s="33"/>
      <c r="ADK3" s="33"/>
      <c r="ADL3" s="33"/>
      <c r="ADM3" s="33"/>
      <c r="ADN3" s="33"/>
      <c r="ADO3" s="33"/>
      <c r="ADP3" s="33"/>
      <c r="ADQ3" s="33"/>
      <c r="ADR3" s="33"/>
      <c r="ADS3" s="33"/>
      <c r="ADT3" s="33"/>
      <c r="ADU3" s="33"/>
      <c r="ADV3" s="33"/>
      <c r="ADW3" s="33"/>
      <c r="ADX3" s="33"/>
      <c r="ADY3" s="33"/>
      <c r="ADZ3" s="33"/>
      <c r="AEA3" s="33"/>
      <c r="AEB3" s="33"/>
      <c r="AEC3" s="33"/>
      <c r="AED3" s="33"/>
      <c r="AEE3" s="33"/>
      <c r="AEF3" s="33"/>
      <c r="AEG3" s="33"/>
      <c r="AEH3" s="33"/>
      <c r="AEI3" s="33"/>
      <c r="AEJ3" s="33"/>
      <c r="AEK3" s="33"/>
      <c r="AEL3" s="33"/>
      <c r="AEM3" s="33"/>
      <c r="AEN3" s="33"/>
      <c r="AEO3" s="33"/>
      <c r="AEP3" s="33"/>
      <c r="AEQ3" s="33"/>
      <c r="AER3" s="33"/>
      <c r="AES3" s="33"/>
      <c r="AET3" s="33"/>
      <c r="AEU3" s="33"/>
      <c r="AEV3" s="33"/>
      <c r="AEW3" s="33"/>
      <c r="AEX3" s="33"/>
      <c r="AEY3" s="33"/>
      <c r="AEZ3" s="33"/>
      <c r="AFA3" s="33"/>
      <c r="AFB3" s="33"/>
      <c r="AFC3" s="33"/>
      <c r="AFD3" s="33"/>
      <c r="AFE3" s="33"/>
      <c r="AFF3" s="33"/>
      <c r="AFG3" s="33"/>
      <c r="AFH3" s="33"/>
      <c r="AFI3" s="33"/>
      <c r="AFJ3" s="33"/>
      <c r="AFK3" s="33"/>
      <c r="AFL3" s="33"/>
      <c r="AFM3" s="33"/>
      <c r="AFN3" s="33"/>
      <c r="AFO3" s="33"/>
      <c r="AFP3" s="33"/>
      <c r="AFQ3" s="33"/>
      <c r="AFR3" s="33"/>
      <c r="AFS3" s="33"/>
      <c r="AFT3" s="33"/>
      <c r="AFU3" s="33"/>
      <c r="AFV3" s="33"/>
      <c r="AFW3" s="33"/>
      <c r="AFX3" s="33"/>
      <c r="AFY3" s="33"/>
      <c r="AFZ3" s="33"/>
      <c r="AGA3" s="33"/>
      <c r="AGB3" s="33"/>
      <c r="AGC3" s="33"/>
      <c r="AGD3" s="33"/>
      <c r="AGE3" s="33"/>
      <c r="AGF3" s="33"/>
      <c r="AGG3" s="33"/>
      <c r="AGH3" s="33"/>
      <c r="AGI3" s="33"/>
      <c r="AGJ3" s="33"/>
      <c r="AGK3" s="33"/>
      <c r="AGL3" s="33"/>
      <c r="AGM3" s="33"/>
      <c r="AGN3" s="33"/>
      <c r="AGO3" s="33"/>
      <c r="AGP3" s="33"/>
      <c r="AGQ3" s="33"/>
      <c r="AGR3" s="33"/>
      <c r="AGS3" s="33"/>
      <c r="AGT3" s="33"/>
      <c r="AGU3" s="33"/>
      <c r="AGV3" s="33"/>
      <c r="AGW3" s="33"/>
      <c r="AGX3" s="33"/>
      <c r="AGY3" s="33"/>
      <c r="AGZ3" s="33"/>
      <c r="AHA3" s="33"/>
      <c r="AHB3" s="33"/>
      <c r="AHC3" s="33"/>
      <c r="AHD3" s="33"/>
      <c r="AHE3" s="33"/>
      <c r="AHF3" s="33"/>
      <c r="AHG3" s="33"/>
      <c r="AHH3" s="33"/>
      <c r="AHI3" s="33"/>
      <c r="AHJ3" s="33"/>
      <c r="AHK3" s="33"/>
      <c r="AHL3" s="33"/>
      <c r="AHM3" s="33"/>
      <c r="AHN3" s="33"/>
      <c r="AHO3" s="33"/>
      <c r="AHP3" s="33"/>
      <c r="AHQ3" s="33"/>
      <c r="AHR3" s="33"/>
      <c r="AHS3" s="33"/>
      <c r="AHT3" s="33"/>
      <c r="AHU3" s="33"/>
      <c r="AHV3" s="33"/>
      <c r="AHW3" s="33"/>
      <c r="AHX3" s="33"/>
      <c r="AHY3" s="33"/>
      <c r="AHZ3" s="33"/>
      <c r="AIA3" s="33"/>
      <c r="AIB3" s="33"/>
      <c r="AIC3" s="33"/>
      <c r="AID3" s="33"/>
      <c r="AIE3" s="33"/>
      <c r="AIF3" s="33"/>
      <c r="AIG3" s="33"/>
      <c r="AIH3" s="33"/>
      <c r="AII3" s="33"/>
      <c r="AIJ3" s="33"/>
      <c r="AIK3" s="33"/>
      <c r="AIL3" s="33"/>
      <c r="AIM3" s="33"/>
      <c r="AIN3" s="33"/>
      <c r="AIO3" s="33"/>
      <c r="AIP3" s="33"/>
      <c r="AIQ3" s="33"/>
      <c r="AIR3" s="33"/>
      <c r="AIS3" s="33"/>
      <c r="AIT3" s="33"/>
      <c r="AIU3" s="33"/>
      <c r="AIV3" s="33"/>
      <c r="AIW3" s="33"/>
      <c r="AIX3" s="33"/>
      <c r="AIY3" s="33"/>
      <c r="AIZ3" s="33"/>
      <c r="AJA3" s="33"/>
      <c r="AJB3" s="33"/>
      <c r="AJC3" s="33"/>
      <c r="AJD3" s="33"/>
      <c r="AJE3" s="33"/>
      <c r="AJF3" s="33"/>
      <c r="AJG3" s="33"/>
      <c r="AJH3" s="33"/>
      <c r="AJI3" s="33"/>
      <c r="AJJ3" s="33"/>
      <c r="AJK3" s="33"/>
      <c r="AJL3" s="33"/>
      <c r="AJM3" s="33"/>
      <c r="AJN3" s="33"/>
      <c r="AJO3" s="33"/>
      <c r="AJP3" s="33"/>
      <c r="AJQ3" s="33"/>
      <c r="AJR3" s="33"/>
      <c r="AJS3" s="33"/>
      <c r="AJT3" s="33"/>
      <c r="AJU3" s="33"/>
      <c r="AJV3" s="33"/>
      <c r="AJW3" s="33"/>
      <c r="AJX3" s="33"/>
      <c r="AJY3" s="33"/>
      <c r="AJZ3" s="33"/>
      <c r="AKA3" s="33"/>
      <c r="AKB3" s="33"/>
      <c r="AKC3" s="33"/>
      <c r="AKD3" s="33"/>
      <c r="AKE3" s="33"/>
      <c r="AKF3" s="33"/>
      <c r="AKG3" s="33"/>
      <c r="AKH3" s="33"/>
      <c r="AKI3" s="33"/>
      <c r="AKJ3" s="33"/>
      <c r="AKK3" s="33"/>
      <c r="AKL3" s="33"/>
      <c r="AKM3" s="33"/>
      <c r="AKN3" s="33"/>
      <c r="AKO3" s="33"/>
      <c r="AKP3" s="33"/>
      <c r="AKQ3" s="33"/>
      <c r="AKR3" s="33"/>
      <c r="AKS3" s="33"/>
      <c r="AKT3" s="33"/>
      <c r="AKU3" s="33"/>
      <c r="AKV3" s="33"/>
      <c r="AKW3" s="33"/>
      <c r="AKX3" s="33"/>
      <c r="AKY3" s="33"/>
      <c r="AKZ3" s="33"/>
      <c r="ALA3" s="33"/>
      <c r="ALB3" s="33"/>
      <c r="ALC3" s="33"/>
      <c r="ALD3" s="33"/>
      <c r="ALE3" s="33"/>
      <c r="ALF3" s="33"/>
      <c r="ALG3" s="33"/>
      <c r="ALH3" s="33"/>
      <c r="ALI3" s="33"/>
      <c r="ALJ3" s="33"/>
      <c r="ALK3" s="33"/>
      <c r="ALL3" s="33"/>
      <c r="ALM3" s="33"/>
      <c r="ALN3" s="33"/>
      <c r="ALO3" s="33"/>
      <c r="ALP3" s="33"/>
      <c r="ALQ3" s="33"/>
      <c r="ALR3" s="33"/>
      <c r="ALS3" s="33"/>
      <c r="ALT3" s="33"/>
      <c r="ALU3" s="33"/>
      <c r="ALV3" s="33"/>
      <c r="ALW3" s="33"/>
      <c r="ALX3" s="33"/>
      <c r="ALY3" s="33"/>
      <c r="ALZ3" s="33"/>
      <c r="AMA3" s="33"/>
      <c r="AMB3" s="33"/>
      <c r="AMC3" s="33"/>
      <c r="AMD3" s="33"/>
      <c r="AME3" s="33"/>
      <c r="AMF3" s="33"/>
      <c r="AMG3" s="33"/>
      <c r="AMH3" s="33"/>
      <c r="AMI3" s="33"/>
      <c r="AMJ3" s="33"/>
      <c r="AMK3" s="33"/>
      <c r="AML3" s="33"/>
      <c r="AMM3" s="33"/>
      <c r="AMN3" s="33"/>
      <c r="AMO3" s="33"/>
      <c r="AMP3" s="33"/>
      <c r="AMQ3" s="33"/>
      <c r="AMR3" s="33"/>
      <c r="AMS3" s="33"/>
      <c r="AMT3" s="33"/>
      <c r="AMU3" s="33"/>
      <c r="AMV3" s="33"/>
      <c r="AMW3" s="33"/>
      <c r="AMX3" s="33"/>
      <c r="AMY3" s="33"/>
      <c r="AMZ3" s="33"/>
      <c r="ANA3" s="33"/>
      <c r="ANB3" s="33"/>
      <c r="ANC3" s="33"/>
      <c r="AND3" s="33"/>
      <c r="ANE3" s="33"/>
      <c r="ANF3" s="33"/>
      <c r="ANG3" s="33"/>
      <c r="ANH3" s="33"/>
      <c r="ANI3" s="33"/>
      <c r="ANJ3" s="33"/>
      <c r="ANK3" s="33"/>
      <c r="ANL3" s="33"/>
      <c r="ANM3" s="33"/>
      <c r="ANN3" s="33"/>
      <c r="ANO3" s="33"/>
      <c r="ANP3" s="33"/>
      <c r="ANQ3" s="33"/>
      <c r="ANR3" s="33"/>
      <c r="ANS3" s="33"/>
      <c r="ANT3" s="33"/>
      <c r="ANU3" s="33"/>
      <c r="ANV3" s="33"/>
      <c r="ANW3" s="33"/>
      <c r="ANX3" s="33"/>
      <c r="ANY3" s="33"/>
      <c r="ANZ3" s="33"/>
      <c r="AOA3" s="33"/>
      <c r="AOB3" s="33"/>
      <c r="AOC3" s="33"/>
      <c r="AOD3" s="33"/>
      <c r="AOE3" s="33"/>
      <c r="AOF3" s="33"/>
      <c r="AOG3" s="33"/>
      <c r="AOH3" s="33"/>
      <c r="AOI3" s="33"/>
      <c r="AOJ3" s="33"/>
      <c r="AOK3" s="33"/>
      <c r="AOL3" s="33"/>
      <c r="AOM3" s="33"/>
      <c r="AON3" s="33"/>
      <c r="AOO3" s="33"/>
      <c r="AOP3" s="33"/>
      <c r="AOQ3" s="33"/>
      <c r="AOR3" s="33"/>
      <c r="AOS3" s="33"/>
      <c r="AOT3" s="33"/>
      <c r="AOU3" s="33"/>
      <c r="AOV3" s="33"/>
      <c r="AOW3" s="33"/>
      <c r="AOX3" s="33"/>
      <c r="AOY3" s="33"/>
      <c r="AOZ3" s="33"/>
      <c r="APA3" s="33"/>
      <c r="APB3" s="33"/>
      <c r="APC3" s="33"/>
      <c r="APD3" s="33"/>
      <c r="APE3" s="33"/>
      <c r="APF3" s="33"/>
      <c r="APG3" s="33"/>
      <c r="APH3" s="33"/>
      <c r="API3" s="33"/>
      <c r="APJ3" s="33"/>
      <c r="APK3" s="33"/>
      <c r="APL3" s="33"/>
      <c r="APM3" s="33"/>
      <c r="APN3" s="33"/>
      <c r="APO3" s="33"/>
      <c r="APP3" s="33"/>
      <c r="APQ3" s="33"/>
      <c r="APR3" s="33"/>
      <c r="APS3" s="33"/>
      <c r="APT3" s="33"/>
      <c r="APU3" s="33"/>
      <c r="APV3" s="33"/>
      <c r="APW3" s="33"/>
      <c r="APX3" s="33"/>
      <c r="APY3" s="33"/>
      <c r="APZ3" s="33"/>
      <c r="AQA3" s="33"/>
      <c r="AQB3" s="33"/>
      <c r="AQC3" s="33"/>
      <c r="AQD3" s="33"/>
      <c r="AQE3" s="33"/>
      <c r="AQF3" s="33"/>
      <c r="AQG3" s="33"/>
      <c r="AQH3" s="33"/>
      <c r="AQI3" s="33"/>
      <c r="AQJ3" s="33"/>
      <c r="AQK3" s="33"/>
      <c r="AQL3" s="33"/>
      <c r="AQM3" s="33"/>
      <c r="AQN3" s="33"/>
      <c r="AQO3" s="33"/>
      <c r="AQP3" s="33"/>
      <c r="AQQ3" s="33"/>
      <c r="AQR3" s="33"/>
      <c r="AQS3" s="33"/>
      <c r="AQT3" s="33"/>
      <c r="AQU3" s="33"/>
      <c r="AQV3" s="33"/>
      <c r="AQW3" s="33"/>
      <c r="AQX3" s="33"/>
      <c r="AQY3" s="33"/>
      <c r="AQZ3" s="33"/>
      <c r="ARA3" s="33"/>
      <c r="ARB3" s="33"/>
      <c r="ARC3" s="33"/>
      <c r="ARD3" s="33"/>
      <c r="ARE3" s="33"/>
      <c r="ARF3" s="33"/>
      <c r="ARG3" s="33"/>
      <c r="ARH3" s="33"/>
      <c r="ARI3" s="33"/>
      <c r="ARJ3" s="33"/>
      <c r="ARK3" s="33"/>
      <c r="ARL3" s="33"/>
      <c r="ARM3" s="33"/>
      <c r="ARN3" s="33"/>
      <c r="ARO3" s="33"/>
      <c r="ARP3" s="33"/>
      <c r="ARQ3" s="33"/>
      <c r="ARR3" s="33"/>
      <c r="ARS3" s="33"/>
      <c r="ART3" s="33"/>
      <c r="ARU3" s="33"/>
      <c r="ARV3" s="33"/>
      <c r="ARW3" s="33"/>
      <c r="ARX3" s="33"/>
      <c r="ARY3" s="33"/>
      <c r="ARZ3" s="33"/>
      <c r="ASA3" s="33"/>
      <c r="ASB3" s="33"/>
      <c r="ASC3" s="33"/>
      <c r="ASD3" s="33"/>
      <c r="ASE3" s="33"/>
      <c r="ASF3" s="33"/>
      <c r="ASG3" s="33"/>
      <c r="ASH3" s="33"/>
      <c r="ASI3" s="33"/>
      <c r="ASJ3" s="33"/>
      <c r="ASK3" s="33"/>
      <c r="ASL3" s="33"/>
      <c r="ASM3" s="33"/>
      <c r="ASN3" s="33"/>
      <c r="ASO3" s="33"/>
      <c r="ASP3" s="33"/>
      <c r="ASQ3" s="33"/>
      <c r="ASR3" s="33"/>
      <c r="ASS3" s="33"/>
      <c r="AST3" s="33"/>
      <c r="ASU3" s="33"/>
      <c r="ASV3" s="33"/>
      <c r="ASW3" s="33"/>
      <c r="ASX3" s="33"/>
      <c r="ASY3" s="33"/>
      <c r="ASZ3" s="33"/>
      <c r="ATA3" s="33"/>
      <c r="ATB3" s="33"/>
      <c r="ATC3" s="33"/>
      <c r="ATD3" s="33"/>
      <c r="ATE3" s="33"/>
      <c r="ATF3" s="33"/>
      <c r="ATG3" s="33"/>
      <c r="ATH3" s="33"/>
      <c r="ATI3" s="33"/>
      <c r="ATJ3" s="33"/>
      <c r="ATK3" s="33"/>
      <c r="ATL3" s="33"/>
      <c r="ATM3" s="33"/>
      <c r="ATN3" s="33"/>
      <c r="ATO3" s="33"/>
      <c r="ATP3" s="33"/>
      <c r="ATQ3" s="33"/>
      <c r="ATR3" s="33"/>
      <c r="ATS3" s="33"/>
      <c r="ATT3" s="33"/>
      <c r="ATU3" s="33"/>
      <c r="ATV3" s="33"/>
      <c r="ATW3" s="33"/>
      <c r="ATX3" s="33"/>
      <c r="ATY3" s="33"/>
      <c r="ATZ3" s="33"/>
      <c r="AUA3" s="33"/>
      <c r="AUB3" s="33"/>
      <c r="AUC3" s="33"/>
      <c r="AUD3" s="33"/>
      <c r="AUE3" s="33"/>
      <c r="AUF3" s="33"/>
      <c r="AUG3" s="33"/>
      <c r="AUH3" s="33"/>
      <c r="AUI3" s="33"/>
      <c r="AUJ3" s="33"/>
      <c r="AUK3" s="33"/>
      <c r="AUL3" s="33"/>
      <c r="AUM3" s="33"/>
      <c r="AUN3" s="33"/>
      <c r="AUO3" s="33"/>
      <c r="AUP3" s="33"/>
      <c r="AUQ3" s="33"/>
      <c r="AUR3" s="33"/>
      <c r="AUS3" s="33"/>
      <c r="AUT3" s="33"/>
      <c r="AUU3" s="33"/>
      <c r="AUV3" s="33"/>
      <c r="AUW3" s="33"/>
      <c r="AUX3" s="33"/>
      <c r="AUY3" s="33"/>
      <c r="AUZ3" s="33"/>
      <c r="AVA3" s="33"/>
      <c r="AVB3" s="33"/>
      <c r="AVC3" s="33"/>
      <c r="AVD3" s="33"/>
      <c r="AVE3" s="33"/>
      <c r="AVF3" s="33"/>
      <c r="AVG3" s="33"/>
      <c r="AVH3" s="33"/>
      <c r="AVI3" s="33"/>
      <c r="AVJ3" s="33"/>
      <c r="AVK3" s="33"/>
      <c r="AVL3" s="33"/>
      <c r="AVM3" s="33"/>
      <c r="AVN3" s="33"/>
      <c r="AVO3" s="33"/>
      <c r="AVP3" s="33"/>
      <c r="AVQ3" s="33"/>
      <c r="AVR3" s="33"/>
      <c r="AVS3" s="33"/>
      <c r="AVT3" s="33"/>
      <c r="AVU3" s="33"/>
      <c r="AVV3" s="33"/>
      <c r="AVW3" s="33"/>
      <c r="AVX3" s="33"/>
      <c r="AVY3" s="33"/>
      <c r="AVZ3" s="33"/>
      <c r="AWA3" s="33"/>
      <c r="AWB3" s="33"/>
      <c r="AWC3" s="33"/>
      <c r="AWD3" s="33"/>
      <c r="AWE3" s="33"/>
      <c r="AWF3" s="33"/>
      <c r="AWG3" s="33"/>
      <c r="AWH3" s="33"/>
      <c r="AWI3" s="33"/>
      <c r="AWJ3" s="33"/>
      <c r="AWK3" s="33"/>
      <c r="AWL3" s="33"/>
      <c r="AWM3" s="33"/>
      <c r="AWN3" s="33"/>
      <c r="AWO3" s="33"/>
      <c r="AWP3" s="33"/>
      <c r="AWQ3" s="33"/>
      <c r="AWR3" s="33"/>
      <c r="AWS3" s="33"/>
      <c r="AWT3" s="33"/>
      <c r="AWU3" s="33"/>
      <c r="AWV3" s="33"/>
      <c r="AWW3" s="33"/>
      <c r="AWX3" s="33"/>
      <c r="AWY3" s="33"/>
      <c r="AWZ3" s="33"/>
      <c r="AXA3" s="33"/>
      <c r="AXB3" s="33"/>
      <c r="AXC3" s="33"/>
      <c r="AXD3" s="33"/>
      <c r="AXE3" s="33"/>
      <c r="AXF3" s="33"/>
      <c r="AXG3" s="33"/>
      <c r="AXH3" s="33"/>
      <c r="AXI3" s="33"/>
      <c r="AXJ3" s="33"/>
      <c r="AXK3" s="33"/>
      <c r="AXL3" s="33"/>
      <c r="AXM3" s="33"/>
      <c r="AXN3" s="33"/>
      <c r="AXO3" s="33"/>
      <c r="AXP3" s="33"/>
      <c r="AXQ3" s="33"/>
      <c r="AXR3" s="33"/>
      <c r="AXS3" s="33"/>
      <c r="AXT3" s="33"/>
      <c r="AXU3" s="33"/>
      <c r="AXV3" s="33"/>
      <c r="AXW3" s="33"/>
      <c r="AXX3" s="33"/>
      <c r="AXY3" s="33"/>
      <c r="AXZ3" s="33"/>
      <c r="AYA3" s="33"/>
      <c r="AYB3" s="33"/>
      <c r="AYC3" s="33"/>
      <c r="AYD3" s="33"/>
      <c r="AYE3" s="33"/>
      <c r="AYF3" s="33"/>
      <c r="AYG3" s="33"/>
      <c r="AYH3" s="33"/>
      <c r="AYI3" s="33"/>
      <c r="AYJ3" s="33"/>
      <c r="AYK3" s="33"/>
      <c r="AYL3" s="33"/>
      <c r="AYM3" s="33"/>
      <c r="AYN3" s="33"/>
      <c r="AYO3" s="33"/>
      <c r="AYP3" s="33"/>
      <c r="AYQ3" s="33"/>
      <c r="AYR3" s="33"/>
      <c r="AYS3" s="33"/>
      <c r="AYT3" s="33"/>
      <c r="AYU3" s="33"/>
      <c r="AYV3" s="33"/>
      <c r="AYW3" s="33"/>
      <c r="AYX3" s="33"/>
      <c r="AYY3" s="33"/>
      <c r="AYZ3" s="33"/>
      <c r="AZA3" s="33"/>
      <c r="AZB3" s="33"/>
      <c r="AZC3" s="33"/>
      <c r="AZD3" s="33"/>
      <c r="AZE3" s="33"/>
      <c r="AZF3" s="33"/>
      <c r="AZG3" s="33"/>
      <c r="AZH3" s="33"/>
      <c r="AZI3" s="33"/>
      <c r="AZJ3" s="33"/>
      <c r="AZK3" s="33"/>
      <c r="AZL3" s="33"/>
      <c r="AZM3" s="33"/>
      <c r="AZN3" s="33"/>
      <c r="AZO3" s="33"/>
      <c r="AZP3" s="33"/>
      <c r="AZQ3" s="33"/>
      <c r="AZR3" s="33"/>
      <c r="AZS3" s="33"/>
      <c r="AZT3" s="33"/>
      <c r="AZU3" s="33"/>
      <c r="AZV3" s="33"/>
      <c r="AZW3" s="33"/>
      <c r="AZX3" s="33"/>
      <c r="AZY3" s="33"/>
      <c r="AZZ3" s="33"/>
      <c r="BAA3" s="33"/>
      <c r="BAB3" s="33"/>
      <c r="BAC3" s="33"/>
      <c r="BAD3" s="33"/>
      <c r="BAE3" s="33"/>
      <c r="BAF3" s="33"/>
      <c r="BAG3" s="33"/>
      <c r="BAH3" s="33"/>
      <c r="BAI3" s="33"/>
      <c r="BAJ3" s="33"/>
      <c r="BAK3" s="33"/>
      <c r="BAL3" s="33"/>
      <c r="BAM3" s="33"/>
      <c r="BAN3" s="33"/>
      <c r="BAO3" s="33"/>
      <c r="BAP3" s="33"/>
      <c r="BAQ3" s="33"/>
      <c r="BAR3" s="33"/>
      <c r="BAS3" s="33"/>
      <c r="BAT3" s="33"/>
      <c r="BAU3" s="33"/>
      <c r="BAV3" s="33"/>
      <c r="BAW3" s="33"/>
      <c r="BAX3" s="33"/>
      <c r="BAY3" s="33"/>
      <c r="BAZ3" s="33"/>
      <c r="BBA3" s="33"/>
      <c r="BBB3" s="33"/>
      <c r="BBC3" s="33"/>
      <c r="BBD3" s="33"/>
      <c r="BBE3" s="33"/>
      <c r="BBF3" s="33"/>
      <c r="BBG3" s="33"/>
      <c r="BBH3" s="33"/>
      <c r="BBI3" s="33"/>
      <c r="BBJ3" s="33"/>
      <c r="BBK3" s="33"/>
      <c r="BBL3" s="33"/>
      <c r="BBM3" s="33"/>
      <c r="BBN3" s="33"/>
      <c r="BBO3" s="33"/>
      <c r="BBP3" s="33"/>
      <c r="BBQ3" s="33"/>
      <c r="BBR3" s="33"/>
      <c r="BBS3" s="33"/>
      <c r="BBT3" s="33"/>
      <c r="BBU3" s="33"/>
      <c r="BBV3" s="33"/>
      <c r="BBW3" s="33"/>
      <c r="BBX3" s="33"/>
      <c r="BBY3" s="33"/>
      <c r="BBZ3" s="33"/>
      <c r="BCA3" s="33"/>
      <c r="BCB3" s="33"/>
      <c r="BCC3" s="33"/>
      <c r="BCD3" s="33"/>
      <c r="BCE3" s="33"/>
      <c r="BCF3" s="33"/>
      <c r="BCG3" s="33"/>
      <c r="BCH3" s="33"/>
      <c r="BCI3" s="33"/>
      <c r="BCJ3" s="33"/>
      <c r="BCK3" s="33"/>
      <c r="BCL3" s="33"/>
      <c r="BCM3" s="33"/>
      <c r="BCN3" s="33"/>
      <c r="BCO3" s="33"/>
      <c r="BCP3" s="33"/>
      <c r="BCQ3" s="33"/>
      <c r="BCR3" s="33"/>
      <c r="BCS3" s="33"/>
      <c r="BCT3" s="33"/>
      <c r="BCU3" s="33"/>
      <c r="BCV3" s="33"/>
      <c r="BCW3" s="33"/>
      <c r="BCX3" s="33"/>
      <c r="BCY3" s="33"/>
      <c r="BCZ3" s="33"/>
      <c r="BDA3" s="33"/>
      <c r="BDB3" s="33"/>
      <c r="BDC3" s="33"/>
      <c r="BDD3" s="33"/>
      <c r="BDE3" s="33"/>
      <c r="BDF3" s="33"/>
      <c r="BDG3" s="33"/>
      <c r="BDH3" s="33"/>
      <c r="BDI3" s="33"/>
      <c r="BDJ3" s="33"/>
      <c r="BDK3" s="33"/>
      <c r="BDL3" s="33"/>
      <c r="BDM3" s="33"/>
      <c r="BDN3" s="33"/>
      <c r="BDO3" s="33"/>
      <c r="BDP3" s="33"/>
      <c r="BDQ3" s="33"/>
      <c r="BDR3" s="33"/>
      <c r="BDS3" s="33"/>
      <c r="BDT3" s="33"/>
      <c r="BDU3" s="33"/>
      <c r="BDV3" s="33"/>
      <c r="BDW3" s="33"/>
      <c r="BDX3" s="33"/>
      <c r="BDY3" s="33"/>
      <c r="BDZ3" s="33"/>
      <c r="BEA3" s="33"/>
      <c r="BEB3" s="33"/>
      <c r="BEC3" s="33"/>
      <c r="BED3" s="33"/>
      <c r="BEE3" s="33"/>
      <c r="BEF3" s="33"/>
      <c r="BEG3" s="33"/>
      <c r="BEH3" s="33"/>
      <c r="BEI3" s="33"/>
      <c r="BEJ3" s="33"/>
      <c r="BEK3" s="33"/>
      <c r="BEL3" s="33"/>
      <c r="BEM3" s="33"/>
      <c r="BEN3" s="33"/>
      <c r="BEO3" s="33"/>
      <c r="BEP3" s="33"/>
      <c r="BEQ3" s="33"/>
      <c r="BER3" s="33"/>
      <c r="BES3" s="33"/>
      <c r="BET3" s="33"/>
      <c r="BEU3" s="33"/>
      <c r="BEV3" s="33"/>
      <c r="BEW3" s="33"/>
      <c r="BEX3" s="33"/>
      <c r="BEY3" s="33"/>
      <c r="BEZ3" s="33"/>
      <c r="BFA3" s="33"/>
      <c r="BFB3" s="33"/>
      <c r="BFC3" s="33"/>
      <c r="BFD3" s="33"/>
      <c r="BFE3" s="33"/>
      <c r="BFF3" s="33"/>
      <c r="BFG3" s="33"/>
      <c r="BFH3" s="33"/>
      <c r="BFI3" s="33"/>
      <c r="BFJ3" s="33"/>
      <c r="BFK3" s="33"/>
      <c r="BFL3" s="33"/>
      <c r="BFM3" s="33"/>
      <c r="BFN3" s="33"/>
      <c r="BFO3" s="33"/>
      <c r="BFP3" s="33"/>
      <c r="BFQ3" s="33"/>
      <c r="BFR3" s="33"/>
      <c r="BFS3" s="33"/>
      <c r="BFT3" s="33"/>
      <c r="BFU3" s="33"/>
      <c r="BFV3" s="33"/>
      <c r="BFW3" s="33"/>
      <c r="BFX3" s="33"/>
      <c r="BFY3" s="33"/>
      <c r="BFZ3" s="33"/>
      <c r="BGA3" s="33"/>
      <c r="BGB3" s="33"/>
      <c r="BGC3" s="33"/>
      <c r="BGD3" s="33"/>
      <c r="BGE3" s="33"/>
      <c r="BGF3" s="33"/>
      <c r="BGG3" s="33"/>
      <c r="BGH3" s="33"/>
      <c r="BGI3" s="33"/>
      <c r="BGJ3" s="33"/>
      <c r="BGK3" s="33"/>
      <c r="BGL3" s="33"/>
      <c r="BGM3" s="33"/>
      <c r="BGN3" s="33"/>
      <c r="BGO3" s="33"/>
      <c r="BGP3" s="33"/>
      <c r="BGQ3" s="33"/>
      <c r="BGR3" s="33"/>
      <c r="BGS3" s="33"/>
      <c r="BGT3" s="33"/>
      <c r="BGU3" s="33"/>
      <c r="BGV3" s="33"/>
      <c r="BGW3" s="33"/>
      <c r="BGX3" s="33"/>
      <c r="BGY3" s="33"/>
      <c r="BGZ3" s="33"/>
      <c r="BHA3" s="33"/>
      <c r="BHB3" s="33"/>
      <c r="BHC3" s="33"/>
      <c r="BHD3" s="33"/>
      <c r="BHE3" s="33"/>
      <c r="BHF3" s="33"/>
      <c r="BHG3" s="33"/>
      <c r="BHH3" s="33"/>
      <c r="BHI3" s="33"/>
      <c r="BHJ3" s="33"/>
      <c r="BHK3" s="33"/>
      <c r="BHL3" s="33"/>
      <c r="BHM3" s="33"/>
      <c r="BHN3" s="33"/>
      <c r="BHO3" s="33"/>
      <c r="BHP3" s="33"/>
      <c r="BHQ3" s="33"/>
      <c r="BHR3" s="33"/>
      <c r="BHS3" s="33"/>
      <c r="BHT3" s="33"/>
      <c r="BHU3" s="33"/>
      <c r="BHV3" s="33"/>
      <c r="BHW3" s="33"/>
      <c r="BHX3" s="33"/>
      <c r="BHY3" s="33"/>
      <c r="BHZ3" s="33"/>
      <c r="BIA3" s="33"/>
      <c r="BIB3" s="33"/>
      <c r="BIC3" s="33"/>
      <c r="BID3" s="33"/>
      <c r="BIE3" s="33"/>
      <c r="BIF3" s="33"/>
      <c r="BIG3" s="33"/>
      <c r="BIH3" s="33"/>
      <c r="BII3" s="33"/>
      <c r="BIJ3" s="33"/>
      <c r="BIK3" s="33"/>
      <c r="BIL3" s="33"/>
      <c r="BIM3" s="33"/>
      <c r="BIN3" s="33"/>
      <c r="BIO3" s="33"/>
      <c r="BIP3" s="33"/>
      <c r="BIQ3" s="33"/>
      <c r="BIR3" s="33"/>
      <c r="BIS3" s="33"/>
      <c r="BIT3" s="33"/>
      <c r="BIU3" s="33"/>
      <c r="BIV3" s="33"/>
      <c r="BIW3" s="33"/>
      <c r="BIX3" s="33"/>
      <c r="BIY3" s="33"/>
      <c r="BIZ3" s="33"/>
      <c r="BJA3" s="33"/>
      <c r="BJB3" s="33"/>
      <c r="BJC3" s="33"/>
      <c r="BJD3" s="33"/>
      <c r="BJE3" s="33"/>
      <c r="BJF3" s="33"/>
      <c r="BJG3" s="33"/>
      <c r="BJH3" s="33"/>
      <c r="BJI3" s="33"/>
      <c r="BJJ3" s="33"/>
      <c r="BJK3" s="33"/>
      <c r="BJL3" s="33"/>
      <c r="BJM3" s="33"/>
      <c r="BJN3" s="33"/>
      <c r="BJO3" s="33"/>
      <c r="BJP3" s="33"/>
      <c r="BJQ3" s="33"/>
      <c r="BJR3" s="33"/>
      <c r="BJS3" s="33"/>
      <c r="BJT3" s="33"/>
      <c r="BJU3" s="33"/>
      <c r="BJV3" s="33"/>
      <c r="BJW3" s="33"/>
      <c r="BJX3" s="33"/>
      <c r="BJY3" s="33"/>
      <c r="BJZ3" s="33"/>
      <c r="BKA3" s="33"/>
      <c r="BKB3" s="33"/>
      <c r="BKC3" s="33"/>
      <c r="BKD3" s="33"/>
      <c r="BKE3" s="33"/>
      <c r="BKF3" s="33"/>
      <c r="BKG3" s="33"/>
      <c r="BKH3" s="33"/>
      <c r="BKI3" s="33"/>
      <c r="BKJ3" s="33"/>
      <c r="BKK3" s="33"/>
      <c r="BKL3" s="33"/>
      <c r="BKM3" s="33"/>
      <c r="BKN3" s="33"/>
      <c r="BKO3" s="33"/>
      <c r="BKP3" s="33"/>
      <c r="BKQ3" s="33"/>
      <c r="BKR3" s="33"/>
      <c r="BKS3" s="33"/>
      <c r="BKT3" s="33"/>
      <c r="BKU3" s="33"/>
      <c r="BKV3" s="33"/>
      <c r="BKW3" s="33"/>
      <c r="BKX3" s="33"/>
      <c r="BKY3" s="33"/>
      <c r="BKZ3" s="33"/>
      <c r="BLA3" s="33"/>
      <c r="BLB3" s="33"/>
      <c r="BLC3" s="33"/>
      <c r="BLD3" s="33"/>
      <c r="BLE3" s="33"/>
      <c r="BLF3" s="33"/>
      <c r="BLG3" s="33"/>
      <c r="BLH3" s="33"/>
      <c r="BLI3" s="33"/>
      <c r="BLJ3" s="33"/>
      <c r="BLK3" s="33"/>
      <c r="BLL3" s="33"/>
      <c r="BLM3" s="33"/>
      <c r="BLN3" s="33"/>
      <c r="BLO3" s="33"/>
      <c r="BLP3" s="33"/>
      <c r="BLQ3" s="33"/>
      <c r="BLR3" s="33"/>
      <c r="BLS3" s="33"/>
      <c r="BLT3" s="33"/>
      <c r="BLU3" s="33"/>
      <c r="BLV3" s="33"/>
      <c r="BLW3" s="33"/>
      <c r="BLX3" s="33"/>
      <c r="BLY3" s="33"/>
      <c r="BLZ3" s="33"/>
      <c r="BMA3" s="33"/>
      <c r="BMB3" s="33"/>
      <c r="BMC3" s="33"/>
      <c r="BMD3" s="33"/>
      <c r="BME3" s="33"/>
      <c r="BMF3" s="33"/>
      <c r="BMG3" s="33"/>
      <c r="BMH3" s="33"/>
      <c r="BMI3" s="33"/>
      <c r="BMJ3" s="33"/>
      <c r="BMK3" s="33"/>
      <c r="BML3" s="33"/>
      <c r="BMM3" s="33"/>
      <c r="BMN3" s="33"/>
      <c r="BMO3" s="33"/>
      <c r="BMP3" s="33"/>
      <c r="BMQ3" s="33"/>
      <c r="BMR3" s="33"/>
      <c r="BMS3" s="33"/>
      <c r="BMT3" s="33"/>
      <c r="BMU3" s="33"/>
      <c r="BMV3" s="33"/>
      <c r="BMW3" s="33"/>
      <c r="BMX3" s="33"/>
      <c r="BMY3" s="33"/>
      <c r="BMZ3" s="33"/>
      <c r="BNA3" s="33"/>
      <c r="BNB3" s="33"/>
      <c r="BNC3" s="33"/>
      <c r="BND3" s="33"/>
      <c r="BNE3" s="33"/>
      <c r="BNF3" s="33"/>
      <c r="BNG3" s="33"/>
      <c r="BNH3" s="33"/>
      <c r="BNI3" s="33"/>
      <c r="BNJ3" s="33"/>
      <c r="BNK3" s="33"/>
      <c r="BNL3" s="33"/>
      <c r="BNM3" s="33"/>
      <c r="BNN3" s="33"/>
      <c r="BNO3" s="33"/>
      <c r="BNP3" s="33"/>
      <c r="BNQ3" s="33"/>
      <c r="BNR3" s="33"/>
      <c r="BNS3" s="33"/>
      <c r="BNT3" s="33"/>
      <c r="BNU3" s="33"/>
      <c r="BNV3" s="33"/>
      <c r="BNW3" s="33"/>
      <c r="BNX3" s="33"/>
      <c r="BNY3" s="33"/>
      <c r="BNZ3" s="33"/>
      <c r="BOA3" s="33"/>
      <c r="BOB3" s="33"/>
      <c r="BOC3" s="33"/>
      <c r="BOD3" s="33"/>
      <c r="BOE3" s="33"/>
      <c r="BOF3" s="33"/>
      <c r="BOG3" s="33"/>
      <c r="BOH3" s="33"/>
      <c r="BOI3" s="33"/>
      <c r="BOJ3" s="33"/>
      <c r="BOK3" s="33"/>
      <c r="BOL3" s="33"/>
      <c r="BOM3" s="33"/>
      <c r="BON3" s="33"/>
      <c r="BOO3" s="33"/>
      <c r="BOP3" s="33"/>
      <c r="BOQ3" s="33"/>
      <c r="BOR3" s="33"/>
      <c r="BOS3" s="33"/>
      <c r="BOT3" s="33"/>
      <c r="BOU3" s="33"/>
      <c r="BOV3" s="33"/>
      <c r="BOW3" s="33"/>
      <c r="BOX3" s="33"/>
      <c r="BOY3" s="33"/>
      <c r="BOZ3" s="33"/>
      <c r="BPA3" s="33"/>
      <c r="BPB3" s="33"/>
      <c r="BPC3" s="33"/>
      <c r="BPD3" s="33"/>
      <c r="BPE3" s="33"/>
      <c r="BPF3" s="33"/>
      <c r="BPG3" s="33"/>
      <c r="BPH3" s="33"/>
      <c r="BPI3" s="33"/>
      <c r="BPJ3" s="33"/>
      <c r="BPK3" s="33"/>
      <c r="BPL3" s="33"/>
      <c r="BPM3" s="33"/>
      <c r="BPN3" s="33"/>
      <c r="BPO3" s="33"/>
      <c r="BPP3" s="33"/>
      <c r="BPQ3" s="33"/>
      <c r="BPR3" s="33"/>
      <c r="BPS3" s="33"/>
      <c r="BPT3" s="33"/>
      <c r="BPU3" s="33"/>
      <c r="BPV3" s="33"/>
      <c r="BPW3" s="33"/>
      <c r="BPX3" s="33"/>
      <c r="BPY3" s="33"/>
      <c r="BPZ3" s="33"/>
      <c r="BQA3" s="33"/>
      <c r="BQB3" s="33"/>
      <c r="BQC3" s="33"/>
      <c r="BQD3" s="33"/>
      <c r="BQE3" s="33"/>
      <c r="BQF3" s="33"/>
      <c r="BQG3" s="33"/>
      <c r="BQH3" s="33"/>
      <c r="BQI3" s="33"/>
      <c r="BQJ3" s="33"/>
      <c r="BQK3" s="33"/>
      <c r="BQL3" s="33"/>
      <c r="BQM3" s="33"/>
      <c r="BQN3" s="33"/>
      <c r="BQO3" s="33"/>
      <c r="BQP3" s="33"/>
      <c r="BQQ3" s="33"/>
      <c r="BQR3" s="33"/>
      <c r="BQS3" s="33"/>
      <c r="BQT3" s="33"/>
      <c r="BQU3" s="33"/>
      <c r="BQV3" s="33"/>
      <c r="BQW3" s="33"/>
      <c r="BQX3" s="33"/>
      <c r="BQY3" s="33"/>
      <c r="BQZ3" s="33"/>
      <c r="BRA3" s="33"/>
      <c r="BRB3" s="33"/>
      <c r="BRC3" s="33"/>
      <c r="BRD3" s="33"/>
      <c r="BRE3" s="33"/>
      <c r="BRF3" s="33"/>
      <c r="BRG3" s="33"/>
      <c r="BRH3" s="33"/>
      <c r="BRI3" s="33"/>
      <c r="BRJ3" s="33"/>
      <c r="BRK3" s="33"/>
      <c r="BRL3" s="33"/>
      <c r="BRM3" s="33"/>
      <c r="BRN3" s="33"/>
      <c r="BRO3" s="33"/>
      <c r="BRP3" s="33"/>
      <c r="BRQ3" s="33"/>
      <c r="BRR3" s="33"/>
      <c r="BRS3" s="33"/>
      <c r="BRT3" s="33"/>
      <c r="BRU3" s="33"/>
      <c r="BRV3" s="33"/>
      <c r="BRW3" s="33"/>
      <c r="BRX3" s="33"/>
      <c r="BRY3" s="33"/>
      <c r="BRZ3" s="33"/>
      <c r="BSA3" s="33"/>
      <c r="BSB3" s="33"/>
      <c r="BSC3" s="33"/>
      <c r="BSD3" s="33"/>
      <c r="BSE3" s="33"/>
      <c r="BSF3" s="33"/>
      <c r="BSG3" s="33"/>
      <c r="BSH3" s="33"/>
      <c r="BSI3" s="33"/>
      <c r="BSJ3" s="33"/>
      <c r="BSK3" s="33"/>
      <c r="BSL3" s="33"/>
      <c r="BSM3" s="33"/>
      <c r="BSN3" s="33"/>
      <c r="BSO3" s="33"/>
      <c r="BSP3" s="33"/>
      <c r="BSQ3" s="33"/>
      <c r="BSR3" s="33"/>
      <c r="BSS3" s="33"/>
      <c r="BST3" s="33"/>
      <c r="BSU3" s="33"/>
      <c r="BSV3" s="33"/>
      <c r="BSW3" s="33"/>
      <c r="BSX3" s="33"/>
      <c r="BSY3" s="33"/>
      <c r="BSZ3" s="33"/>
      <c r="BTA3" s="33"/>
      <c r="BTB3" s="33"/>
      <c r="BTC3" s="33"/>
      <c r="BTD3" s="33"/>
      <c r="BTE3" s="33"/>
      <c r="BTF3" s="33"/>
      <c r="BTG3" s="33"/>
      <c r="BTH3" s="33"/>
      <c r="BTI3" s="33"/>
      <c r="BTJ3" s="33"/>
      <c r="BTK3" s="33"/>
      <c r="BTL3" s="33"/>
      <c r="BTM3" s="33"/>
      <c r="BTN3" s="33"/>
      <c r="BTO3" s="33"/>
      <c r="BTP3" s="33"/>
      <c r="BTQ3" s="33"/>
      <c r="BTR3" s="33"/>
      <c r="BTS3" s="33"/>
      <c r="BTT3" s="33"/>
      <c r="BTU3" s="33"/>
      <c r="BTV3" s="33"/>
      <c r="BTW3" s="33"/>
      <c r="BTX3" s="33"/>
      <c r="BTY3" s="33"/>
      <c r="BTZ3" s="33"/>
      <c r="BUA3" s="33"/>
      <c r="BUB3" s="33"/>
      <c r="BUC3" s="33"/>
      <c r="BUD3" s="33"/>
      <c r="BUE3" s="33"/>
      <c r="BUF3" s="33"/>
      <c r="BUG3" s="33"/>
      <c r="BUH3" s="33"/>
      <c r="BUI3" s="33"/>
      <c r="BUJ3" s="33"/>
      <c r="BUK3" s="33"/>
      <c r="BUL3" s="33"/>
      <c r="BUM3" s="33"/>
      <c r="BUN3" s="33"/>
      <c r="BUO3" s="33"/>
      <c r="BUP3" s="33"/>
      <c r="BUQ3" s="33"/>
      <c r="BUR3" s="33"/>
      <c r="BUS3" s="33"/>
      <c r="BUT3" s="33"/>
      <c r="BUU3" s="33"/>
      <c r="BUV3" s="33"/>
      <c r="BUW3" s="33"/>
      <c r="BUX3" s="33"/>
      <c r="BUY3" s="33"/>
      <c r="BUZ3" s="33"/>
      <c r="BVA3" s="33"/>
      <c r="BVB3" s="33"/>
      <c r="BVC3" s="33"/>
      <c r="BVD3" s="33"/>
      <c r="BVE3" s="33"/>
      <c r="BVF3" s="33"/>
      <c r="BVG3" s="33"/>
      <c r="BVH3" s="33"/>
      <c r="BVI3" s="33"/>
      <c r="BVJ3" s="33"/>
      <c r="BVK3" s="33"/>
      <c r="BVL3" s="33"/>
      <c r="BVM3" s="33"/>
      <c r="BVN3" s="33"/>
      <c r="BVO3" s="33"/>
      <c r="BVP3" s="33"/>
      <c r="BVQ3" s="33"/>
      <c r="BVR3" s="33"/>
      <c r="BVS3" s="33"/>
      <c r="BVT3" s="33"/>
      <c r="BVU3" s="33"/>
      <c r="BVV3" s="33"/>
      <c r="BVW3" s="33"/>
      <c r="BVX3" s="33"/>
      <c r="BVY3" s="33"/>
      <c r="BVZ3" s="33"/>
      <c r="BWA3" s="33"/>
      <c r="BWB3" s="33"/>
      <c r="BWC3" s="33"/>
      <c r="BWD3" s="33"/>
      <c r="BWE3" s="33"/>
      <c r="BWF3" s="33"/>
      <c r="BWG3" s="33"/>
      <c r="BWH3" s="33"/>
      <c r="BWI3" s="33"/>
      <c r="BWJ3" s="33"/>
      <c r="BWK3" s="33"/>
      <c r="BWL3" s="33"/>
      <c r="BWM3" s="33"/>
      <c r="BWN3" s="33"/>
      <c r="BWO3" s="33"/>
      <c r="BWP3" s="33"/>
      <c r="BWQ3" s="33"/>
      <c r="BWR3" s="33"/>
      <c r="BWS3" s="33"/>
      <c r="BWT3" s="33"/>
      <c r="BWU3" s="33"/>
      <c r="BWV3" s="33"/>
      <c r="BWW3" s="33"/>
      <c r="BWX3" s="33"/>
      <c r="BWY3" s="33"/>
      <c r="BWZ3" s="33"/>
      <c r="BXA3" s="33"/>
      <c r="BXB3" s="33"/>
      <c r="BXC3" s="33"/>
      <c r="BXD3" s="33"/>
      <c r="BXE3" s="33"/>
      <c r="BXF3" s="33"/>
      <c r="BXG3" s="33"/>
      <c r="BXH3" s="33"/>
      <c r="BXI3" s="33"/>
      <c r="BXJ3" s="33"/>
      <c r="BXK3" s="33"/>
      <c r="BXL3" s="33"/>
      <c r="BXM3" s="33"/>
      <c r="BXN3" s="33"/>
      <c r="BXO3" s="33"/>
      <c r="BXP3" s="33"/>
      <c r="BXQ3" s="33"/>
      <c r="BXR3" s="33"/>
      <c r="BXS3" s="33"/>
      <c r="BXT3" s="33"/>
      <c r="BXU3" s="33"/>
      <c r="BXV3" s="33"/>
      <c r="BXW3" s="33"/>
      <c r="BXX3" s="33"/>
      <c r="BXY3" s="33"/>
      <c r="BXZ3" s="33"/>
      <c r="BYA3" s="33"/>
      <c r="BYB3" s="33"/>
      <c r="BYC3" s="33"/>
      <c r="BYD3" s="33"/>
      <c r="BYE3" s="33"/>
      <c r="BYF3" s="33"/>
      <c r="BYG3" s="33"/>
      <c r="BYH3" s="33"/>
      <c r="BYI3" s="33"/>
      <c r="BYJ3" s="33"/>
      <c r="BYK3" s="33"/>
      <c r="BYL3" s="33"/>
      <c r="BYM3" s="33"/>
      <c r="BYN3" s="33"/>
      <c r="BYO3" s="33"/>
      <c r="BYP3" s="33"/>
      <c r="BYQ3" s="33"/>
      <c r="BYR3" s="33"/>
      <c r="BYS3" s="33"/>
      <c r="BYT3" s="33"/>
      <c r="BYU3" s="33"/>
      <c r="BYV3" s="33"/>
      <c r="BYW3" s="33"/>
      <c r="BYX3" s="33"/>
      <c r="BYY3" s="33"/>
      <c r="BYZ3" s="33"/>
      <c r="BZA3" s="33"/>
      <c r="BZB3" s="33"/>
      <c r="BZC3" s="33"/>
      <c r="BZD3" s="33"/>
      <c r="BZE3" s="33"/>
      <c r="BZF3" s="33"/>
      <c r="BZG3" s="33"/>
      <c r="BZH3" s="33"/>
      <c r="BZI3" s="33"/>
      <c r="BZJ3" s="33"/>
      <c r="BZK3" s="33"/>
      <c r="BZL3" s="33"/>
      <c r="BZM3" s="33"/>
      <c r="BZN3" s="33"/>
      <c r="BZO3" s="33"/>
      <c r="BZP3" s="33"/>
      <c r="BZQ3" s="33"/>
      <c r="BZR3" s="33"/>
      <c r="BZS3" s="33"/>
      <c r="BZT3" s="33"/>
      <c r="BZU3" s="33"/>
      <c r="BZV3" s="33"/>
      <c r="BZW3" s="33"/>
      <c r="BZX3" s="33"/>
      <c r="BZY3" s="33"/>
      <c r="BZZ3" s="33"/>
      <c r="CAA3" s="33"/>
      <c r="CAB3" s="33"/>
      <c r="CAC3" s="33"/>
      <c r="CAD3" s="33"/>
      <c r="CAE3" s="33"/>
      <c r="CAF3" s="33"/>
      <c r="CAG3" s="33"/>
      <c r="CAH3" s="33"/>
      <c r="CAI3" s="33"/>
      <c r="CAJ3" s="33"/>
      <c r="CAK3" s="33"/>
      <c r="CAL3" s="33"/>
      <c r="CAM3" s="33"/>
      <c r="CAN3" s="33"/>
      <c r="CAO3" s="33"/>
      <c r="CAP3" s="33"/>
      <c r="CAQ3" s="33"/>
      <c r="CAR3" s="33"/>
      <c r="CAS3" s="33"/>
      <c r="CAT3" s="33"/>
      <c r="CAU3" s="33"/>
      <c r="CAV3" s="33"/>
      <c r="CAW3" s="33"/>
      <c r="CAX3" s="33"/>
      <c r="CAY3" s="33"/>
      <c r="CAZ3" s="33"/>
      <c r="CBA3" s="33"/>
      <c r="CBB3" s="33"/>
      <c r="CBC3" s="33"/>
      <c r="CBD3" s="33"/>
      <c r="CBE3" s="33"/>
      <c r="CBF3" s="33"/>
      <c r="CBG3" s="33"/>
      <c r="CBH3" s="33"/>
      <c r="CBI3" s="33"/>
      <c r="CBJ3" s="33"/>
      <c r="CBK3" s="33"/>
      <c r="CBL3" s="33"/>
      <c r="CBM3" s="33"/>
      <c r="CBN3" s="33"/>
      <c r="CBO3" s="33"/>
      <c r="CBP3" s="33"/>
      <c r="CBQ3" s="33"/>
      <c r="CBR3" s="33"/>
      <c r="CBS3" s="33"/>
      <c r="CBT3" s="33"/>
      <c r="CBU3" s="33"/>
      <c r="CBV3" s="33"/>
      <c r="CBW3" s="33"/>
      <c r="CBX3" s="33"/>
      <c r="CBY3" s="33"/>
      <c r="CBZ3" s="33"/>
      <c r="CCA3" s="33"/>
      <c r="CCB3" s="33"/>
      <c r="CCC3" s="33"/>
      <c r="CCD3" s="33"/>
      <c r="CCE3" s="33"/>
      <c r="CCF3" s="33"/>
      <c r="CCG3" s="33"/>
      <c r="CCH3" s="33"/>
      <c r="CCI3" s="33"/>
      <c r="CCJ3" s="33"/>
      <c r="CCK3" s="33"/>
      <c r="CCL3" s="33"/>
      <c r="CCM3" s="33"/>
      <c r="CCN3" s="33"/>
      <c r="CCO3" s="33"/>
      <c r="CCP3" s="33"/>
      <c r="CCQ3" s="33"/>
      <c r="CCR3" s="33"/>
      <c r="CCS3" s="33"/>
      <c r="CCT3" s="33"/>
      <c r="CCU3" s="33"/>
      <c r="CCV3" s="33"/>
      <c r="CCW3" s="33"/>
      <c r="CCX3" s="33"/>
      <c r="CCY3" s="33"/>
      <c r="CCZ3" s="33"/>
      <c r="CDA3" s="33"/>
      <c r="CDB3" s="33"/>
      <c r="CDC3" s="33"/>
      <c r="CDD3" s="33"/>
      <c r="CDE3" s="33"/>
      <c r="CDF3" s="33"/>
      <c r="CDG3" s="33"/>
      <c r="CDH3" s="33"/>
      <c r="CDI3" s="33"/>
      <c r="CDJ3" s="33"/>
      <c r="CDK3" s="33"/>
      <c r="CDL3" s="33"/>
      <c r="CDM3" s="33"/>
      <c r="CDN3" s="33"/>
      <c r="CDO3" s="33"/>
      <c r="CDP3" s="33"/>
      <c r="CDQ3" s="33"/>
      <c r="CDR3" s="33"/>
      <c r="CDS3" s="33"/>
      <c r="CDT3" s="33"/>
      <c r="CDU3" s="33"/>
      <c r="CDV3" s="33"/>
      <c r="CDW3" s="33"/>
      <c r="CDX3" s="33"/>
      <c r="CDY3" s="33"/>
      <c r="CDZ3" s="33"/>
      <c r="CEA3" s="33"/>
      <c r="CEB3" s="33"/>
      <c r="CEC3" s="33"/>
      <c r="CED3" s="33"/>
      <c r="CEE3" s="33"/>
      <c r="CEF3" s="33"/>
      <c r="CEG3" s="33"/>
      <c r="CEH3" s="33"/>
      <c r="CEI3" s="33"/>
      <c r="CEJ3" s="33"/>
      <c r="CEK3" s="33"/>
      <c r="CEL3" s="33"/>
      <c r="CEM3" s="33"/>
      <c r="CEN3" s="33"/>
      <c r="CEO3" s="33"/>
      <c r="CEP3" s="33"/>
      <c r="CEQ3" s="33"/>
      <c r="CER3" s="33"/>
      <c r="CES3" s="33"/>
      <c r="CET3" s="33"/>
      <c r="CEU3" s="33"/>
      <c r="CEV3" s="33"/>
      <c r="CEW3" s="33"/>
      <c r="CEX3" s="33"/>
      <c r="CEY3" s="33"/>
      <c r="CEZ3" s="33"/>
      <c r="CFA3" s="33"/>
      <c r="CFB3" s="33"/>
      <c r="CFC3" s="33"/>
      <c r="CFD3" s="33"/>
      <c r="CFE3" s="33"/>
      <c r="CFF3" s="33"/>
      <c r="CFG3" s="33"/>
      <c r="CFH3" s="33"/>
      <c r="CFI3" s="33"/>
      <c r="CFJ3" s="33"/>
      <c r="CFK3" s="33"/>
      <c r="CFL3" s="33"/>
      <c r="CFM3" s="33"/>
      <c r="CFN3" s="33"/>
      <c r="CFO3" s="33"/>
      <c r="CFP3" s="33"/>
      <c r="CFQ3" s="33"/>
      <c r="CFR3" s="33"/>
      <c r="CFS3" s="33"/>
      <c r="CFT3" s="33"/>
      <c r="CFU3" s="33"/>
      <c r="CFV3" s="33"/>
      <c r="CFW3" s="33"/>
      <c r="CFX3" s="33"/>
      <c r="CFY3" s="33"/>
      <c r="CFZ3" s="33"/>
      <c r="CGA3" s="33"/>
      <c r="CGB3" s="33"/>
      <c r="CGC3" s="33"/>
      <c r="CGD3" s="33"/>
      <c r="CGE3" s="33"/>
      <c r="CGF3" s="33"/>
      <c r="CGG3" s="33"/>
      <c r="CGH3" s="33"/>
      <c r="CGI3" s="33"/>
      <c r="CGJ3" s="33"/>
      <c r="CGK3" s="33"/>
      <c r="CGL3" s="33"/>
      <c r="CGM3" s="33"/>
      <c r="CGN3" s="33"/>
      <c r="CGO3" s="33"/>
      <c r="CGP3" s="33"/>
      <c r="CGQ3" s="33"/>
      <c r="CGR3" s="33"/>
      <c r="CGS3" s="33"/>
      <c r="CGT3" s="33"/>
      <c r="CGU3" s="33"/>
      <c r="CGV3" s="33"/>
      <c r="CGW3" s="33"/>
      <c r="CGX3" s="33"/>
      <c r="CGY3" s="33"/>
      <c r="CGZ3" s="33"/>
      <c r="CHA3" s="33"/>
      <c r="CHB3" s="33"/>
      <c r="CHC3" s="33"/>
      <c r="CHD3" s="33"/>
      <c r="CHE3" s="33"/>
      <c r="CHF3" s="33"/>
      <c r="CHG3" s="33"/>
      <c r="CHH3" s="33"/>
      <c r="CHI3" s="33"/>
      <c r="CHJ3" s="33"/>
      <c r="CHK3" s="33"/>
      <c r="CHL3" s="33"/>
      <c r="CHM3" s="33"/>
      <c r="CHN3" s="33"/>
      <c r="CHO3" s="33"/>
      <c r="CHP3" s="33"/>
      <c r="CHQ3" s="33"/>
      <c r="CHR3" s="33"/>
      <c r="CHS3" s="33"/>
      <c r="CHT3" s="33"/>
      <c r="CHU3" s="33"/>
      <c r="CHV3" s="33"/>
      <c r="CHW3" s="33"/>
      <c r="CHX3" s="33"/>
      <c r="CHY3" s="33"/>
      <c r="CHZ3" s="33"/>
      <c r="CIA3" s="33"/>
      <c r="CIB3" s="33"/>
      <c r="CIC3" s="33"/>
      <c r="CID3" s="33"/>
      <c r="CIE3" s="33"/>
      <c r="CIF3" s="33"/>
      <c r="CIG3" s="33"/>
      <c r="CIH3" s="33"/>
      <c r="CII3" s="33"/>
      <c r="CIJ3" s="33"/>
      <c r="CIK3" s="33"/>
      <c r="CIL3" s="33"/>
      <c r="CIM3" s="33"/>
      <c r="CIN3" s="33"/>
      <c r="CIO3" s="33"/>
      <c r="CIP3" s="33"/>
      <c r="CIQ3" s="33"/>
      <c r="CIR3" s="33"/>
      <c r="CIS3" s="33"/>
      <c r="CIT3" s="33"/>
      <c r="CIU3" s="33"/>
      <c r="CIV3" s="33"/>
      <c r="CIW3" s="33"/>
      <c r="CIX3" s="33"/>
      <c r="CIY3" s="33"/>
      <c r="CIZ3" s="33"/>
      <c r="CJA3" s="33"/>
      <c r="CJB3" s="33"/>
      <c r="CJC3" s="33"/>
      <c r="CJD3" s="33"/>
      <c r="CJE3" s="33"/>
      <c r="CJF3" s="33"/>
      <c r="CJG3" s="33"/>
      <c r="CJH3" s="33"/>
      <c r="CJI3" s="33"/>
      <c r="CJJ3" s="33"/>
      <c r="CJK3" s="33"/>
      <c r="CJL3" s="33"/>
      <c r="CJM3" s="33"/>
      <c r="CJN3" s="33"/>
      <c r="CJO3" s="33"/>
      <c r="CJP3" s="33"/>
      <c r="CJQ3" s="33"/>
      <c r="CJR3" s="33"/>
      <c r="CJS3" s="33"/>
      <c r="CJT3" s="33"/>
      <c r="CJU3" s="33"/>
      <c r="CJV3" s="33"/>
      <c r="CJW3" s="33"/>
      <c r="CJX3" s="33"/>
      <c r="CJY3" s="33"/>
      <c r="CJZ3" s="33"/>
      <c r="CKA3" s="33"/>
      <c r="CKB3" s="33"/>
      <c r="CKC3" s="33"/>
      <c r="CKD3" s="33"/>
      <c r="CKE3" s="33"/>
      <c r="CKF3" s="33"/>
      <c r="CKG3" s="33"/>
      <c r="CKH3" s="33"/>
      <c r="CKI3" s="33"/>
      <c r="CKJ3" s="33"/>
      <c r="CKK3" s="33"/>
      <c r="CKL3" s="33"/>
      <c r="CKM3" s="33"/>
      <c r="CKN3" s="33"/>
      <c r="CKO3" s="33"/>
      <c r="CKP3" s="33"/>
      <c r="CKQ3" s="33"/>
      <c r="CKR3" s="33"/>
      <c r="CKS3" s="33"/>
      <c r="CKT3" s="33"/>
      <c r="CKU3" s="33"/>
      <c r="CKV3" s="33"/>
      <c r="CKW3" s="33"/>
      <c r="CKX3" s="33"/>
      <c r="CKY3" s="33"/>
      <c r="CKZ3" s="33"/>
      <c r="CLA3" s="33"/>
      <c r="CLB3" s="33"/>
      <c r="CLC3" s="33"/>
      <c r="CLD3" s="33"/>
      <c r="CLE3" s="33"/>
      <c r="CLF3" s="33"/>
      <c r="CLG3" s="33"/>
      <c r="CLH3" s="33"/>
      <c r="CLI3" s="33"/>
      <c r="CLJ3" s="33"/>
      <c r="CLK3" s="33"/>
      <c r="CLL3" s="33"/>
      <c r="CLM3" s="33"/>
      <c r="CLN3" s="33"/>
      <c r="CLO3" s="33"/>
      <c r="CLP3" s="33"/>
      <c r="CLQ3" s="33"/>
      <c r="CLR3" s="33"/>
      <c r="CLS3" s="33"/>
      <c r="CLT3" s="33"/>
      <c r="CLU3" s="33"/>
      <c r="CLV3" s="33"/>
      <c r="CLW3" s="33"/>
      <c r="CLX3" s="33"/>
      <c r="CLY3" s="33"/>
      <c r="CLZ3" s="33"/>
      <c r="CMA3" s="33"/>
      <c r="CMB3" s="33"/>
      <c r="CMC3" s="33"/>
      <c r="CMD3" s="33"/>
      <c r="CME3" s="33"/>
      <c r="CMF3" s="33"/>
      <c r="CMG3" s="33"/>
      <c r="CMH3" s="33"/>
      <c r="CMI3" s="33"/>
      <c r="CMJ3" s="33"/>
      <c r="CMK3" s="33"/>
      <c r="CML3" s="33"/>
      <c r="CMM3" s="33"/>
      <c r="CMN3" s="33"/>
      <c r="CMO3" s="33"/>
      <c r="CMP3" s="33"/>
      <c r="CMQ3" s="33"/>
      <c r="CMR3" s="33"/>
      <c r="CMS3" s="33"/>
      <c r="CMT3" s="33"/>
      <c r="CMU3" s="33"/>
      <c r="CMV3" s="33"/>
      <c r="CMW3" s="33"/>
      <c r="CMX3" s="33"/>
      <c r="CMY3" s="33"/>
      <c r="CMZ3" s="33"/>
      <c r="CNA3" s="33"/>
      <c r="CNB3" s="33"/>
      <c r="CNC3" s="33"/>
      <c r="CND3" s="33"/>
      <c r="CNE3" s="33"/>
      <c r="CNF3" s="33"/>
      <c r="CNG3" s="33"/>
      <c r="CNH3" s="33"/>
      <c r="CNI3" s="33"/>
      <c r="CNJ3" s="33"/>
      <c r="CNK3" s="33"/>
      <c r="CNL3" s="33"/>
      <c r="CNM3" s="33"/>
      <c r="CNN3" s="33"/>
      <c r="CNO3" s="33"/>
      <c r="CNP3" s="33"/>
      <c r="CNQ3" s="33"/>
      <c r="CNR3" s="33"/>
      <c r="CNS3" s="33"/>
      <c r="CNT3" s="33"/>
      <c r="CNU3" s="33"/>
      <c r="CNV3" s="33"/>
      <c r="CNW3" s="33"/>
      <c r="CNX3" s="33"/>
      <c r="CNY3" s="33"/>
      <c r="CNZ3" s="33"/>
      <c r="COA3" s="33"/>
      <c r="COB3" s="33"/>
      <c r="COC3" s="33"/>
      <c r="COD3" s="33"/>
      <c r="COE3" s="33"/>
      <c r="COF3" s="33"/>
      <c r="COG3" s="33"/>
      <c r="COH3" s="33"/>
      <c r="COI3" s="33"/>
      <c r="COJ3" s="33"/>
      <c r="COK3" s="33"/>
      <c r="COL3" s="33"/>
      <c r="COM3" s="33"/>
      <c r="CON3" s="33"/>
      <c r="COO3" s="33"/>
      <c r="COP3" s="33"/>
      <c r="COQ3" s="33"/>
      <c r="COR3" s="33"/>
      <c r="COS3" s="33"/>
      <c r="COT3" s="33"/>
      <c r="COU3" s="33"/>
      <c r="COV3" s="33"/>
      <c r="COW3" s="33"/>
      <c r="COX3" s="33"/>
      <c r="COY3" s="33"/>
      <c r="COZ3" s="33"/>
      <c r="CPA3" s="33"/>
      <c r="CPB3" s="33"/>
      <c r="CPC3" s="33"/>
      <c r="CPD3" s="33"/>
      <c r="CPE3" s="33"/>
      <c r="CPF3" s="33"/>
      <c r="CPG3" s="33"/>
      <c r="CPH3" s="33"/>
      <c r="CPI3" s="33"/>
      <c r="CPJ3" s="33"/>
      <c r="CPK3" s="33"/>
      <c r="CPL3" s="33"/>
      <c r="CPM3" s="33"/>
      <c r="CPN3" s="33"/>
      <c r="CPO3" s="33"/>
      <c r="CPP3" s="33"/>
      <c r="CPQ3" s="33"/>
      <c r="CPR3" s="33"/>
      <c r="CPS3" s="33"/>
      <c r="CPT3" s="33"/>
      <c r="CPU3" s="33"/>
      <c r="CPV3" s="33"/>
      <c r="CPW3" s="33"/>
      <c r="CPX3" s="33"/>
      <c r="CPY3" s="33"/>
      <c r="CPZ3" s="33"/>
      <c r="CQA3" s="33"/>
      <c r="CQB3" s="33"/>
      <c r="CQC3" s="33"/>
      <c r="CQD3" s="33"/>
      <c r="CQE3" s="33"/>
      <c r="CQF3" s="33"/>
      <c r="CQG3" s="33"/>
      <c r="CQH3" s="33"/>
      <c r="CQI3" s="33"/>
      <c r="CQJ3" s="33"/>
      <c r="CQK3" s="33"/>
      <c r="CQL3" s="33"/>
      <c r="CQM3" s="33"/>
      <c r="CQN3" s="33"/>
      <c r="CQO3" s="33"/>
      <c r="CQP3" s="33"/>
      <c r="CQQ3" s="33"/>
      <c r="CQR3" s="33"/>
      <c r="CQS3" s="33"/>
      <c r="CQT3" s="33"/>
      <c r="CQU3" s="33"/>
      <c r="CQV3" s="33"/>
      <c r="CQW3" s="33"/>
      <c r="CQX3" s="33"/>
      <c r="CQY3" s="33"/>
      <c r="CQZ3" s="33"/>
      <c r="CRA3" s="33"/>
      <c r="CRB3" s="33"/>
      <c r="CRC3" s="33"/>
      <c r="CRD3" s="33"/>
      <c r="CRE3" s="33"/>
      <c r="CRF3" s="33"/>
      <c r="CRG3" s="33"/>
      <c r="CRH3" s="33"/>
      <c r="CRI3" s="33"/>
      <c r="CRJ3" s="33"/>
      <c r="CRK3" s="33"/>
      <c r="CRL3" s="33"/>
      <c r="CRM3" s="33"/>
      <c r="CRN3" s="33"/>
      <c r="CRO3" s="33"/>
      <c r="CRP3" s="33"/>
      <c r="CRQ3" s="33"/>
      <c r="CRR3" s="33"/>
      <c r="CRS3" s="33"/>
      <c r="CRT3" s="33"/>
      <c r="CRU3" s="33"/>
      <c r="CRV3" s="33"/>
      <c r="CRW3" s="33"/>
      <c r="CRX3" s="33"/>
      <c r="CRY3" s="33"/>
      <c r="CRZ3" s="33"/>
      <c r="CSA3" s="33"/>
      <c r="CSB3" s="33"/>
      <c r="CSC3" s="33"/>
      <c r="CSD3" s="33"/>
      <c r="CSE3" s="33"/>
      <c r="CSF3" s="33"/>
      <c r="CSG3" s="33"/>
      <c r="CSH3" s="33"/>
      <c r="CSI3" s="33"/>
      <c r="CSJ3" s="33"/>
      <c r="CSK3" s="33"/>
      <c r="CSL3" s="33"/>
      <c r="CSM3" s="33"/>
      <c r="CSN3" s="33"/>
      <c r="CSO3" s="33"/>
      <c r="CSP3" s="33"/>
      <c r="CSQ3" s="33"/>
      <c r="CSR3" s="33"/>
      <c r="CSS3" s="33"/>
      <c r="CST3" s="33"/>
      <c r="CSU3" s="33"/>
      <c r="CSV3" s="33"/>
      <c r="CSW3" s="33"/>
      <c r="CSX3" s="33"/>
      <c r="CSY3" s="33"/>
      <c r="CSZ3" s="33"/>
      <c r="CTA3" s="33"/>
      <c r="CTB3" s="33"/>
      <c r="CTC3" s="33"/>
      <c r="CTD3" s="33"/>
      <c r="CTE3" s="33"/>
      <c r="CTF3" s="33"/>
      <c r="CTG3" s="33"/>
      <c r="CTH3" s="33"/>
      <c r="CTI3" s="33"/>
      <c r="CTJ3" s="33"/>
      <c r="CTK3" s="33"/>
      <c r="CTL3" s="33"/>
      <c r="CTM3" s="33"/>
      <c r="CTN3" s="33"/>
      <c r="CTO3" s="33"/>
      <c r="CTP3" s="33"/>
      <c r="CTQ3" s="33"/>
      <c r="CTR3" s="33"/>
      <c r="CTS3" s="33"/>
      <c r="CTT3" s="33"/>
      <c r="CTU3" s="33"/>
      <c r="CTV3" s="33"/>
      <c r="CTW3" s="33"/>
      <c r="CTX3" s="33"/>
      <c r="CTY3" s="33"/>
      <c r="CTZ3" s="33"/>
      <c r="CUA3" s="33"/>
      <c r="CUB3" s="33"/>
      <c r="CUC3" s="33"/>
      <c r="CUD3" s="33"/>
      <c r="CUE3" s="33"/>
      <c r="CUF3" s="33"/>
      <c r="CUG3" s="33"/>
      <c r="CUH3" s="33"/>
      <c r="CUI3" s="33"/>
      <c r="CUJ3" s="33"/>
      <c r="CUK3" s="33"/>
      <c r="CUL3" s="33"/>
      <c r="CUM3" s="33"/>
      <c r="CUN3" s="33"/>
      <c r="CUO3" s="33"/>
      <c r="CUP3" s="33"/>
      <c r="CUQ3" s="33"/>
      <c r="CUR3" s="33"/>
      <c r="CUS3" s="33"/>
      <c r="CUT3" s="33"/>
      <c r="CUU3" s="33"/>
      <c r="CUV3" s="33"/>
      <c r="CUW3" s="33"/>
      <c r="CUX3" s="33"/>
      <c r="CUY3" s="33"/>
      <c r="CUZ3" s="33"/>
      <c r="CVA3" s="33"/>
      <c r="CVB3" s="33"/>
      <c r="CVC3" s="33"/>
      <c r="CVD3" s="33"/>
      <c r="CVE3" s="33"/>
      <c r="CVF3" s="33"/>
      <c r="CVG3" s="33"/>
      <c r="CVH3" s="33"/>
      <c r="CVI3" s="33"/>
      <c r="CVJ3" s="33"/>
      <c r="CVK3" s="33"/>
      <c r="CVL3" s="33"/>
      <c r="CVM3" s="33"/>
      <c r="CVN3" s="33"/>
      <c r="CVO3" s="33"/>
      <c r="CVP3" s="33"/>
      <c r="CVQ3" s="33"/>
      <c r="CVR3" s="33"/>
      <c r="CVS3" s="33"/>
      <c r="CVT3" s="33"/>
      <c r="CVU3" s="33"/>
      <c r="CVV3" s="33"/>
      <c r="CVW3" s="33"/>
      <c r="CVX3" s="33"/>
      <c r="CVY3" s="33"/>
      <c r="CVZ3" s="33"/>
      <c r="CWA3" s="33"/>
      <c r="CWB3" s="33"/>
      <c r="CWC3" s="33"/>
      <c r="CWD3" s="33"/>
      <c r="CWE3" s="33"/>
      <c r="CWF3" s="33"/>
      <c r="CWG3" s="33"/>
      <c r="CWH3" s="33"/>
      <c r="CWI3" s="33"/>
      <c r="CWJ3" s="33"/>
      <c r="CWK3" s="33"/>
      <c r="CWL3" s="33"/>
      <c r="CWM3" s="33"/>
      <c r="CWN3" s="33"/>
      <c r="CWO3" s="33"/>
      <c r="CWP3" s="33"/>
      <c r="CWQ3" s="33"/>
      <c r="CWR3" s="33"/>
      <c r="CWS3" s="33"/>
      <c r="CWT3" s="33"/>
      <c r="CWU3" s="33"/>
      <c r="CWV3" s="33"/>
      <c r="CWW3" s="33"/>
      <c r="CWX3" s="33"/>
      <c r="CWY3" s="33"/>
      <c r="CWZ3" s="33"/>
      <c r="CXA3" s="33"/>
      <c r="CXB3" s="33"/>
      <c r="CXC3" s="33"/>
      <c r="CXD3" s="33"/>
      <c r="CXE3" s="33"/>
      <c r="CXF3" s="33"/>
      <c r="CXG3" s="33"/>
      <c r="CXH3" s="33"/>
      <c r="CXI3" s="33"/>
      <c r="CXJ3" s="33"/>
      <c r="CXK3" s="33"/>
      <c r="CXL3" s="33"/>
      <c r="CXM3" s="33"/>
      <c r="CXN3" s="33"/>
      <c r="CXO3" s="33"/>
      <c r="CXP3" s="33"/>
      <c r="CXQ3" s="33"/>
      <c r="CXR3" s="33"/>
      <c r="CXS3" s="33"/>
      <c r="CXT3" s="33"/>
      <c r="CXU3" s="33"/>
      <c r="CXV3" s="33"/>
      <c r="CXW3" s="33"/>
      <c r="CXX3" s="33"/>
      <c r="CXY3" s="33"/>
      <c r="CXZ3" s="33"/>
      <c r="CYA3" s="33"/>
      <c r="CYB3" s="33"/>
      <c r="CYC3" s="33"/>
      <c r="CYD3" s="33"/>
      <c r="CYE3" s="33"/>
      <c r="CYF3" s="33"/>
      <c r="CYG3" s="33"/>
      <c r="CYH3" s="33"/>
      <c r="CYI3" s="33"/>
      <c r="CYJ3" s="33"/>
      <c r="CYK3" s="33"/>
      <c r="CYL3" s="33"/>
      <c r="CYM3" s="33"/>
      <c r="CYN3" s="33"/>
      <c r="CYO3" s="33"/>
      <c r="CYP3" s="33"/>
      <c r="CYQ3" s="33"/>
      <c r="CYR3" s="33"/>
      <c r="CYS3" s="33"/>
      <c r="CYT3" s="33"/>
      <c r="CYU3" s="33"/>
      <c r="CYV3" s="33"/>
      <c r="CYW3" s="33"/>
      <c r="CYX3" s="33"/>
      <c r="CYY3" s="33"/>
      <c r="CYZ3" s="33"/>
      <c r="CZA3" s="33"/>
      <c r="CZB3" s="33"/>
      <c r="CZC3" s="33"/>
      <c r="CZD3" s="33"/>
      <c r="CZE3" s="33"/>
      <c r="CZF3" s="33"/>
      <c r="CZG3" s="33"/>
      <c r="CZH3" s="33"/>
      <c r="CZI3" s="33"/>
      <c r="CZJ3" s="33"/>
      <c r="CZK3" s="33"/>
      <c r="CZL3" s="33"/>
      <c r="CZM3" s="33"/>
      <c r="CZN3" s="33"/>
      <c r="CZO3" s="33"/>
      <c r="CZP3" s="33"/>
      <c r="CZQ3" s="33"/>
      <c r="CZR3" s="33"/>
      <c r="CZS3" s="33"/>
      <c r="CZT3" s="33"/>
      <c r="CZU3" s="33"/>
      <c r="CZV3" s="33"/>
      <c r="CZW3" s="33"/>
      <c r="CZX3" s="33"/>
      <c r="CZY3" s="33"/>
      <c r="CZZ3" s="33"/>
      <c r="DAA3" s="33"/>
      <c r="DAB3" s="33"/>
      <c r="DAC3" s="33"/>
      <c r="DAD3" s="33"/>
      <c r="DAE3" s="33"/>
      <c r="DAF3" s="33"/>
      <c r="DAG3" s="33"/>
      <c r="DAH3" s="33"/>
      <c r="DAI3" s="33"/>
      <c r="DAJ3" s="33"/>
      <c r="DAK3" s="33"/>
      <c r="DAL3" s="33"/>
      <c r="DAM3" s="33"/>
      <c r="DAN3" s="33"/>
      <c r="DAO3" s="33"/>
      <c r="DAP3" s="33"/>
      <c r="DAQ3" s="33"/>
      <c r="DAR3" s="33"/>
      <c r="DAS3" s="33"/>
      <c r="DAT3" s="33"/>
      <c r="DAU3" s="33"/>
      <c r="DAV3" s="33"/>
      <c r="DAW3" s="33"/>
      <c r="DAX3" s="33"/>
      <c r="DAY3" s="33"/>
      <c r="DAZ3" s="33"/>
      <c r="DBA3" s="33"/>
      <c r="DBB3" s="33"/>
      <c r="DBC3" s="33"/>
      <c r="DBD3" s="33"/>
      <c r="DBE3" s="33"/>
      <c r="DBF3" s="33"/>
      <c r="DBG3" s="33"/>
      <c r="DBH3" s="33"/>
      <c r="DBI3" s="33"/>
      <c r="DBJ3" s="33"/>
      <c r="DBK3" s="33"/>
      <c r="DBL3" s="33"/>
      <c r="DBM3" s="33"/>
      <c r="DBN3" s="33"/>
      <c r="DBO3" s="33"/>
      <c r="DBP3" s="33"/>
      <c r="DBQ3" s="33"/>
      <c r="DBR3" s="33"/>
      <c r="DBS3" s="33"/>
      <c r="DBT3" s="33"/>
      <c r="DBU3" s="33"/>
      <c r="DBV3" s="33"/>
      <c r="DBW3" s="33"/>
      <c r="DBX3" s="33"/>
      <c r="DBY3" s="33"/>
      <c r="DBZ3" s="33"/>
      <c r="DCA3" s="33"/>
      <c r="DCB3" s="33"/>
      <c r="DCC3" s="33"/>
      <c r="DCD3" s="33"/>
      <c r="DCE3" s="33"/>
      <c r="DCF3" s="33"/>
      <c r="DCG3" s="33"/>
      <c r="DCH3" s="33"/>
      <c r="DCI3" s="33"/>
      <c r="DCJ3" s="33"/>
      <c r="DCK3" s="33"/>
      <c r="DCL3" s="33"/>
      <c r="DCM3" s="33"/>
      <c r="DCN3" s="33"/>
      <c r="DCO3" s="33"/>
      <c r="DCP3" s="33"/>
      <c r="DCQ3" s="33"/>
      <c r="DCR3" s="33"/>
      <c r="DCS3" s="33"/>
      <c r="DCT3" s="33"/>
      <c r="DCU3" s="33"/>
      <c r="DCV3" s="33"/>
      <c r="DCW3" s="33"/>
      <c r="DCX3" s="33"/>
      <c r="DCY3" s="33"/>
      <c r="DCZ3" s="33"/>
      <c r="DDA3" s="33"/>
      <c r="DDB3" s="33"/>
      <c r="DDC3" s="33"/>
      <c r="DDD3" s="33"/>
      <c r="DDE3" s="33"/>
      <c r="DDF3" s="33"/>
      <c r="DDG3" s="33"/>
      <c r="DDH3" s="33"/>
      <c r="DDI3" s="33"/>
      <c r="DDJ3" s="33"/>
      <c r="DDK3" s="33"/>
      <c r="DDL3" s="33"/>
      <c r="DDM3" s="33"/>
      <c r="DDN3" s="33"/>
      <c r="DDO3" s="33"/>
      <c r="DDP3" s="33"/>
      <c r="DDQ3" s="33"/>
      <c r="DDR3" s="33"/>
      <c r="DDS3" s="33"/>
      <c r="DDT3" s="33"/>
      <c r="DDU3" s="33"/>
      <c r="DDV3" s="33"/>
      <c r="DDW3" s="33"/>
      <c r="DDX3" s="33"/>
      <c r="DDY3" s="33"/>
      <c r="DDZ3" s="33"/>
      <c r="DEA3" s="33"/>
      <c r="DEB3" s="33"/>
      <c r="DEC3" s="33"/>
      <c r="DED3" s="33"/>
      <c r="DEE3" s="33"/>
      <c r="DEF3" s="33"/>
      <c r="DEG3" s="33"/>
      <c r="DEH3" s="33"/>
      <c r="DEI3" s="33"/>
      <c r="DEJ3" s="33"/>
      <c r="DEK3" s="33"/>
      <c r="DEL3" s="33"/>
      <c r="DEM3" s="33"/>
      <c r="DEN3" s="33"/>
      <c r="DEO3" s="33"/>
      <c r="DEP3" s="33"/>
      <c r="DEQ3" s="33"/>
      <c r="DER3" s="33"/>
      <c r="DES3" s="33"/>
      <c r="DET3" s="33"/>
      <c r="DEU3" s="33"/>
      <c r="DEV3" s="33"/>
      <c r="DEW3" s="33"/>
      <c r="DEX3" s="33"/>
      <c r="DEY3" s="33"/>
      <c r="DEZ3" s="33"/>
      <c r="DFA3" s="33"/>
      <c r="DFB3" s="33"/>
      <c r="DFC3" s="33"/>
      <c r="DFD3" s="33"/>
      <c r="DFE3" s="33"/>
      <c r="DFF3" s="33"/>
      <c r="DFG3" s="33"/>
      <c r="DFH3" s="33"/>
      <c r="DFI3" s="33"/>
      <c r="DFJ3" s="33"/>
      <c r="DFK3" s="33"/>
      <c r="DFL3" s="33"/>
      <c r="DFM3" s="33"/>
      <c r="DFN3" s="33"/>
      <c r="DFO3" s="33"/>
      <c r="DFP3" s="33"/>
      <c r="DFQ3" s="33"/>
      <c r="DFR3" s="33"/>
      <c r="DFS3" s="33"/>
      <c r="DFT3" s="33"/>
      <c r="DFU3" s="33"/>
      <c r="DFV3" s="33"/>
      <c r="DFW3" s="33"/>
      <c r="DFX3" s="33"/>
      <c r="DFY3" s="33"/>
      <c r="DFZ3" s="33"/>
      <c r="DGA3" s="33"/>
      <c r="DGB3" s="33"/>
      <c r="DGC3" s="33"/>
      <c r="DGD3" s="33"/>
      <c r="DGE3" s="33"/>
      <c r="DGF3" s="33"/>
      <c r="DGG3" s="33"/>
      <c r="DGH3" s="33"/>
      <c r="DGI3" s="33"/>
      <c r="DGJ3" s="33"/>
      <c r="DGK3" s="33"/>
      <c r="DGL3" s="33"/>
      <c r="DGM3" s="33"/>
      <c r="DGN3" s="33"/>
      <c r="DGO3" s="33"/>
      <c r="DGP3" s="33"/>
      <c r="DGQ3" s="33"/>
      <c r="DGR3" s="33"/>
      <c r="DGS3" s="33"/>
      <c r="DGT3" s="33"/>
      <c r="DGU3" s="33"/>
      <c r="DGV3" s="33"/>
      <c r="DGW3" s="33"/>
      <c r="DGX3" s="33"/>
      <c r="DGY3" s="33"/>
      <c r="DGZ3" s="33"/>
      <c r="DHA3" s="33"/>
      <c r="DHB3" s="33"/>
      <c r="DHC3" s="33"/>
      <c r="DHD3" s="33"/>
      <c r="DHE3" s="33"/>
      <c r="DHF3" s="33"/>
      <c r="DHG3" s="33"/>
      <c r="DHH3" s="33"/>
      <c r="DHI3" s="33"/>
      <c r="DHJ3" s="33"/>
      <c r="DHK3" s="33"/>
      <c r="DHL3" s="33"/>
      <c r="DHM3" s="33"/>
      <c r="DHN3" s="33"/>
      <c r="DHO3" s="33"/>
      <c r="DHP3" s="33"/>
      <c r="DHQ3" s="33"/>
      <c r="DHR3" s="33"/>
      <c r="DHS3" s="33"/>
      <c r="DHT3" s="33"/>
      <c r="DHU3" s="33"/>
      <c r="DHV3" s="33"/>
      <c r="DHW3" s="33"/>
      <c r="DHX3" s="33"/>
      <c r="DHY3" s="33"/>
      <c r="DHZ3" s="33"/>
      <c r="DIA3" s="33"/>
      <c r="DIB3" s="33"/>
      <c r="DIC3" s="33"/>
      <c r="DID3" s="33"/>
      <c r="DIE3" s="33"/>
      <c r="DIF3" s="33"/>
      <c r="DIG3" s="33"/>
      <c r="DIH3" s="33"/>
      <c r="DII3" s="33"/>
      <c r="DIJ3" s="33"/>
      <c r="DIK3" s="33"/>
      <c r="DIL3" s="33"/>
      <c r="DIM3" s="33"/>
      <c r="DIN3" s="33"/>
      <c r="DIO3" s="33"/>
      <c r="DIP3" s="33"/>
      <c r="DIQ3" s="33"/>
      <c r="DIR3" s="33"/>
      <c r="DIS3" s="33"/>
      <c r="DIT3" s="33"/>
      <c r="DIU3" s="33"/>
      <c r="DIV3" s="33"/>
      <c r="DIW3" s="33"/>
      <c r="DIX3" s="33"/>
      <c r="DIY3" s="33"/>
      <c r="DIZ3" s="33"/>
      <c r="DJA3" s="33"/>
      <c r="DJB3" s="33"/>
      <c r="DJC3" s="33"/>
      <c r="DJD3" s="33"/>
      <c r="DJE3" s="33"/>
      <c r="DJF3" s="33"/>
      <c r="DJG3" s="33"/>
      <c r="DJH3" s="33"/>
      <c r="DJI3" s="33"/>
      <c r="DJJ3" s="33"/>
      <c r="DJK3" s="33"/>
      <c r="DJL3" s="33"/>
      <c r="DJM3" s="33"/>
      <c r="DJN3" s="33"/>
      <c r="DJO3" s="33"/>
      <c r="DJP3" s="33"/>
      <c r="DJQ3" s="33"/>
      <c r="DJR3" s="33"/>
      <c r="DJS3" s="33"/>
      <c r="DJT3" s="33"/>
      <c r="DJU3" s="33"/>
      <c r="DJV3" s="33"/>
      <c r="DJW3" s="33"/>
      <c r="DJX3" s="33"/>
      <c r="DJY3" s="33"/>
      <c r="DJZ3" s="33"/>
      <c r="DKA3" s="33"/>
      <c r="DKB3" s="33"/>
      <c r="DKC3" s="33"/>
      <c r="DKD3" s="33"/>
      <c r="DKE3" s="33"/>
      <c r="DKF3" s="33"/>
      <c r="DKG3" s="33"/>
      <c r="DKH3" s="33"/>
      <c r="DKI3" s="33"/>
      <c r="DKJ3" s="33"/>
      <c r="DKK3" s="33"/>
      <c r="DKL3" s="33"/>
      <c r="DKM3" s="33"/>
      <c r="DKN3" s="33"/>
      <c r="DKO3" s="33"/>
      <c r="DKP3" s="33"/>
      <c r="DKQ3" s="33"/>
      <c r="DKR3" s="33"/>
      <c r="DKS3" s="33"/>
      <c r="DKT3" s="33"/>
      <c r="DKU3" s="33"/>
      <c r="DKV3" s="33"/>
      <c r="DKW3" s="33"/>
      <c r="DKX3" s="33"/>
      <c r="DKY3" s="33"/>
      <c r="DKZ3" s="33"/>
      <c r="DLA3" s="33"/>
      <c r="DLB3" s="33"/>
      <c r="DLC3" s="33"/>
      <c r="DLD3" s="33"/>
      <c r="DLE3" s="33"/>
      <c r="DLF3" s="33"/>
      <c r="DLG3" s="33"/>
      <c r="DLH3" s="33"/>
      <c r="DLI3" s="33"/>
      <c r="DLJ3" s="33"/>
      <c r="DLK3" s="33"/>
      <c r="DLL3" s="33"/>
      <c r="DLM3" s="33"/>
      <c r="DLN3" s="33"/>
      <c r="DLO3" s="33"/>
      <c r="DLP3" s="33"/>
      <c r="DLQ3" s="33"/>
      <c r="DLR3" s="33"/>
      <c r="DLS3" s="33"/>
      <c r="DLT3" s="33"/>
      <c r="DLU3" s="33"/>
      <c r="DLV3" s="33"/>
      <c r="DLW3" s="33"/>
      <c r="DLX3" s="33"/>
      <c r="DLY3" s="33"/>
      <c r="DLZ3" s="33"/>
      <c r="DMA3" s="33"/>
      <c r="DMB3" s="33"/>
      <c r="DMC3" s="33"/>
      <c r="DMD3" s="33"/>
      <c r="DME3" s="33"/>
      <c r="DMF3" s="33"/>
      <c r="DMG3" s="33"/>
      <c r="DMH3" s="33"/>
      <c r="DMI3" s="33"/>
      <c r="DMJ3" s="33"/>
      <c r="DMK3" s="33"/>
      <c r="DML3" s="33"/>
      <c r="DMM3" s="33"/>
      <c r="DMN3" s="33"/>
      <c r="DMO3" s="33"/>
      <c r="DMP3" s="33"/>
      <c r="DMQ3" s="33"/>
      <c r="DMR3" s="33"/>
      <c r="DMS3" s="33"/>
      <c r="DMT3" s="33"/>
      <c r="DMU3" s="33"/>
      <c r="DMV3" s="33"/>
      <c r="DMW3" s="33"/>
      <c r="DMX3" s="33"/>
      <c r="DMY3" s="33"/>
      <c r="DMZ3" s="33"/>
      <c r="DNA3" s="33"/>
      <c r="DNB3" s="33"/>
      <c r="DNC3" s="33"/>
      <c r="DND3" s="33"/>
      <c r="DNE3" s="33"/>
      <c r="DNF3" s="33"/>
      <c r="DNG3" s="33"/>
      <c r="DNH3" s="33"/>
      <c r="DNI3" s="33"/>
      <c r="DNJ3" s="33"/>
      <c r="DNK3" s="33"/>
      <c r="DNL3" s="33"/>
      <c r="DNM3" s="33"/>
      <c r="DNN3" s="33"/>
      <c r="DNO3" s="33"/>
      <c r="DNP3" s="33"/>
      <c r="DNQ3" s="33"/>
      <c r="DNR3" s="33"/>
      <c r="DNS3" s="33"/>
      <c r="DNT3" s="33"/>
      <c r="DNU3" s="33"/>
      <c r="DNV3" s="33"/>
      <c r="DNW3" s="33"/>
      <c r="DNX3" s="33"/>
      <c r="DNY3" s="33"/>
      <c r="DNZ3" s="33"/>
      <c r="DOA3" s="33"/>
      <c r="DOB3" s="33"/>
      <c r="DOC3" s="33"/>
      <c r="DOD3" s="33"/>
      <c r="DOE3" s="33"/>
      <c r="DOF3" s="33"/>
      <c r="DOG3" s="33"/>
      <c r="DOH3" s="33"/>
      <c r="DOI3" s="33"/>
      <c r="DOJ3" s="33"/>
      <c r="DOK3" s="33"/>
      <c r="DOL3" s="33"/>
      <c r="DOM3" s="33"/>
      <c r="DON3" s="33"/>
      <c r="DOO3" s="33"/>
      <c r="DOP3" s="33"/>
      <c r="DOQ3" s="33"/>
      <c r="DOR3" s="33"/>
      <c r="DOS3" s="33"/>
      <c r="DOT3" s="33"/>
      <c r="DOU3" s="33"/>
      <c r="DOV3" s="33"/>
      <c r="DOW3" s="33"/>
      <c r="DOX3" s="33"/>
      <c r="DOY3" s="33"/>
      <c r="DOZ3" s="33"/>
      <c r="DPA3" s="33"/>
      <c r="DPB3" s="33"/>
      <c r="DPC3" s="33"/>
      <c r="DPD3" s="33"/>
      <c r="DPE3" s="33"/>
      <c r="DPF3" s="33"/>
      <c r="DPG3" s="33"/>
      <c r="DPH3" s="33"/>
      <c r="DPI3" s="33"/>
      <c r="DPJ3" s="33"/>
      <c r="DPK3" s="33"/>
      <c r="DPL3" s="33"/>
      <c r="DPM3" s="33"/>
      <c r="DPN3" s="33"/>
      <c r="DPO3" s="33"/>
      <c r="DPP3" s="33"/>
      <c r="DPQ3" s="33"/>
      <c r="DPR3" s="33"/>
      <c r="DPS3" s="33"/>
      <c r="DPT3" s="33"/>
      <c r="DPU3" s="33"/>
      <c r="DPV3" s="33"/>
      <c r="DPW3" s="33"/>
      <c r="DPX3" s="33"/>
      <c r="DPY3" s="33"/>
      <c r="DPZ3" s="33"/>
      <c r="DQA3" s="33"/>
      <c r="DQB3" s="33"/>
      <c r="DQC3" s="33"/>
      <c r="DQD3" s="33"/>
      <c r="DQE3" s="33"/>
      <c r="DQF3" s="33"/>
      <c r="DQG3" s="33"/>
      <c r="DQH3" s="33"/>
      <c r="DQI3" s="33"/>
      <c r="DQJ3" s="33"/>
      <c r="DQK3" s="33"/>
      <c r="DQL3" s="33"/>
      <c r="DQM3" s="33"/>
      <c r="DQN3" s="33"/>
      <c r="DQO3" s="33"/>
      <c r="DQP3" s="33"/>
      <c r="DQQ3" s="33"/>
      <c r="DQR3" s="33"/>
      <c r="DQS3" s="33"/>
      <c r="DQT3" s="33"/>
      <c r="DQU3" s="33"/>
      <c r="DQV3" s="33"/>
      <c r="DQW3" s="33"/>
      <c r="DQX3" s="33"/>
      <c r="DQY3" s="33"/>
      <c r="DQZ3" s="33"/>
      <c r="DRA3" s="33"/>
      <c r="DRB3" s="33"/>
      <c r="DRC3" s="33"/>
      <c r="DRD3" s="33"/>
      <c r="DRE3" s="33"/>
      <c r="DRF3" s="33"/>
      <c r="DRG3" s="33"/>
      <c r="DRH3" s="33"/>
      <c r="DRI3" s="33"/>
      <c r="DRJ3" s="33"/>
      <c r="DRK3" s="33"/>
      <c r="DRL3" s="33"/>
      <c r="DRM3" s="33"/>
      <c r="DRN3" s="33"/>
      <c r="DRO3" s="33"/>
      <c r="DRP3" s="33"/>
      <c r="DRQ3" s="33"/>
      <c r="DRR3" s="33"/>
      <c r="DRS3" s="33"/>
      <c r="DRT3" s="33"/>
      <c r="DRU3" s="33"/>
      <c r="DRV3" s="33"/>
      <c r="DRW3" s="33"/>
      <c r="DRX3" s="33"/>
      <c r="DRY3" s="33"/>
      <c r="DRZ3" s="33"/>
      <c r="DSA3" s="33"/>
      <c r="DSB3" s="33"/>
      <c r="DSC3" s="33"/>
      <c r="DSD3" s="33"/>
      <c r="DSE3" s="33"/>
      <c r="DSF3" s="33"/>
      <c r="DSG3" s="33"/>
      <c r="DSH3" s="33"/>
      <c r="DSI3" s="33"/>
      <c r="DSJ3" s="33"/>
      <c r="DSK3" s="33"/>
      <c r="DSL3" s="33"/>
      <c r="DSM3" s="33"/>
      <c r="DSN3" s="33"/>
      <c r="DSO3" s="33"/>
      <c r="DSP3" s="33"/>
      <c r="DSQ3" s="33"/>
      <c r="DSR3" s="33"/>
      <c r="DSS3" s="33"/>
      <c r="DST3" s="33"/>
      <c r="DSU3" s="33"/>
      <c r="DSV3" s="33"/>
      <c r="DSW3" s="33"/>
      <c r="DSX3" s="33"/>
      <c r="DSY3" s="33"/>
      <c r="DSZ3" s="33"/>
      <c r="DTA3" s="33"/>
      <c r="DTB3" s="33"/>
      <c r="DTC3" s="33"/>
      <c r="DTD3" s="33"/>
      <c r="DTE3" s="33"/>
      <c r="DTF3" s="33"/>
      <c r="DTG3" s="33"/>
      <c r="DTH3" s="33"/>
      <c r="DTI3" s="33"/>
      <c r="DTJ3" s="33"/>
      <c r="DTK3" s="33"/>
      <c r="DTL3" s="33"/>
      <c r="DTM3" s="33"/>
      <c r="DTN3" s="33"/>
      <c r="DTO3" s="33"/>
      <c r="DTP3" s="33"/>
      <c r="DTQ3" s="33"/>
      <c r="DTR3" s="33"/>
      <c r="DTS3" s="33"/>
      <c r="DTT3" s="33"/>
      <c r="DTU3" s="33"/>
      <c r="DTV3" s="33"/>
      <c r="DTW3" s="33"/>
      <c r="DTX3" s="33"/>
      <c r="DTY3" s="33"/>
      <c r="DTZ3" s="33"/>
      <c r="DUA3" s="33"/>
      <c r="DUB3" s="33"/>
      <c r="DUC3" s="33"/>
      <c r="DUD3" s="33"/>
      <c r="DUE3" s="33"/>
      <c r="DUF3" s="33"/>
      <c r="DUG3" s="33"/>
      <c r="DUH3" s="33"/>
      <c r="DUI3" s="33"/>
      <c r="DUJ3" s="33"/>
      <c r="DUK3" s="33"/>
      <c r="DUL3" s="33"/>
      <c r="DUM3" s="33"/>
      <c r="DUN3" s="33"/>
      <c r="DUO3" s="33"/>
      <c r="DUP3" s="33"/>
      <c r="DUQ3" s="33"/>
      <c r="DUR3" s="33"/>
      <c r="DUS3" s="33"/>
      <c r="DUT3" s="33"/>
      <c r="DUU3" s="33"/>
      <c r="DUV3" s="33"/>
      <c r="DUW3" s="33"/>
      <c r="DUX3" s="33"/>
      <c r="DUY3" s="33"/>
      <c r="DUZ3" s="33"/>
      <c r="DVA3" s="33"/>
      <c r="DVB3" s="33"/>
      <c r="DVC3" s="33"/>
      <c r="DVD3" s="33"/>
      <c r="DVE3" s="33"/>
      <c r="DVF3" s="33"/>
      <c r="DVG3" s="33"/>
      <c r="DVH3" s="33"/>
      <c r="DVI3" s="33"/>
      <c r="DVJ3" s="33"/>
      <c r="DVK3" s="33"/>
      <c r="DVL3" s="33"/>
      <c r="DVM3" s="33"/>
      <c r="DVN3" s="33"/>
      <c r="DVO3" s="33"/>
      <c r="DVP3" s="33"/>
      <c r="DVQ3" s="33"/>
      <c r="DVR3" s="33"/>
      <c r="DVS3" s="33"/>
      <c r="DVT3" s="33"/>
      <c r="DVU3" s="33"/>
      <c r="DVV3" s="33"/>
      <c r="DVW3" s="33"/>
      <c r="DVX3" s="33"/>
      <c r="DVY3" s="33"/>
      <c r="DVZ3" s="33"/>
      <c r="DWA3" s="33"/>
      <c r="DWB3" s="33"/>
      <c r="DWC3" s="33"/>
      <c r="DWD3" s="33"/>
      <c r="DWE3" s="33"/>
      <c r="DWF3" s="33"/>
      <c r="DWG3" s="33"/>
      <c r="DWH3" s="33"/>
      <c r="DWI3" s="33"/>
      <c r="DWJ3" s="33"/>
      <c r="DWK3" s="33"/>
      <c r="DWL3" s="33"/>
      <c r="DWM3" s="33"/>
      <c r="DWN3" s="33"/>
      <c r="DWO3" s="33"/>
      <c r="DWP3" s="33"/>
      <c r="DWQ3" s="33"/>
      <c r="DWR3" s="33"/>
      <c r="DWS3" s="33"/>
      <c r="DWT3" s="33"/>
      <c r="DWU3" s="33"/>
      <c r="DWV3" s="33"/>
      <c r="DWW3" s="33"/>
      <c r="DWX3" s="33"/>
      <c r="DWY3" s="33"/>
      <c r="DWZ3" s="33"/>
      <c r="DXA3" s="33"/>
      <c r="DXB3" s="33"/>
      <c r="DXC3" s="33"/>
      <c r="DXD3" s="33"/>
      <c r="DXE3" s="33"/>
      <c r="DXF3" s="33"/>
      <c r="DXG3" s="33"/>
      <c r="DXH3" s="33"/>
      <c r="DXI3" s="33"/>
      <c r="DXJ3" s="33"/>
      <c r="DXK3" s="33"/>
      <c r="DXL3" s="33"/>
      <c r="DXM3" s="33"/>
      <c r="DXN3" s="33"/>
      <c r="DXO3" s="33"/>
      <c r="DXP3" s="33"/>
      <c r="DXQ3" s="33"/>
      <c r="DXR3" s="33"/>
      <c r="DXS3" s="33"/>
      <c r="DXT3" s="33"/>
      <c r="DXU3" s="33"/>
      <c r="DXV3" s="33"/>
      <c r="DXW3" s="33"/>
      <c r="DXX3" s="33"/>
      <c r="DXY3" s="33"/>
      <c r="DXZ3" s="33"/>
      <c r="DYA3" s="33"/>
      <c r="DYB3" s="33"/>
      <c r="DYC3" s="33"/>
      <c r="DYD3" s="33"/>
      <c r="DYE3" s="33"/>
      <c r="DYF3" s="33"/>
      <c r="DYG3" s="33"/>
      <c r="DYH3" s="33"/>
      <c r="DYI3" s="33"/>
      <c r="DYJ3" s="33"/>
      <c r="DYK3" s="33"/>
      <c r="DYL3" s="33"/>
      <c r="DYM3" s="33"/>
      <c r="DYN3" s="33"/>
      <c r="DYO3" s="33"/>
      <c r="DYP3" s="33"/>
      <c r="DYQ3" s="33"/>
      <c r="DYR3" s="33"/>
      <c r="DYS3" s="33"/>
      <c r="DYT3" s="33"/>
      <c r="DYU3" s="33"/>
      <c r="DYV3" s="33"/>
      <c r="DYW3" s="33"/>
      <c r="DYX3" s="33"/>
      <c r="DYY3" s="33"/>
      <c r="DYZ3" s="33"/>
      <c r="DZA3" s="33"/>
      <c r="DZB3" s="33"/>
      <c r="DZC3" s="33"/>
      <c r="DZD3" s="33"/>
      <c r="DZE3" s="33"/>
      <c r="DZF3" s="33"/>
      <c r="DZG3" s="33"/>
      <c r="DZH3" s="33"/>
      <c r="DZI3" s="33"/>
      <c r="DZJ3" s="33"/>
      <c r="DZK3" s="33"/>
      <c r="DZL3" s="33"/>
      <c r="DZM3" s="33"/>
      <c r="DZN3" s="33"/>
      <c r="DZO3" s="33"/>
      <c r="DZP3" s="33"/>
      <c r="DZQ3" s="33"/>
      <c r="DZR3" s="33"/>
      <c r="DZS3" s="33"/>
      <c r="DZT3" s="33"/>
      <c r="DZU3" s="33"/>
      <c r="DZV3" s="33"/>
      <c r="DZW3" s="33"/>
      <c r="DZX3" s="33"/>
      <c r="DZY3" s="33"/>
      <c r="DZZ3" s="33"/>
      <c r="EAA3" s="33"/>
      <c r="EAB3" s="33"/>
      <c r="EAC3" s="33"/>
      <c r="EAD3" s="33"/>
      <c r="EAE3" s="33"/>
      <c r="EAF3" s="33"/>
      <c r="EAG3" s="33"/>
      <c r="EAH3" s="33"/>
      <c r="EAI3" s="33"/>
      <c r="EAJ3" s="33"/>
      <c r="EAK3" s="33"/>
      <c r="EAL3" s="33"/>
      <c r="EAM3" s="33"/>
      <c r="EAN3" s="33"/>
      <c r="EAO3" s="33"/>
      <c r="EAP3" s="33"/>
      <c r="EAQ3" s="33"/>
      <c r="EAR3" s="33"/>
      <c r="EAS3" s="33"/>
      <c r="EAT3" s="33"/>
      <c r="EAU3" s="33"/>
      <c r="EAV3" s="33"/>
      <c r="EAW3" s="33"/>
      <c r="EAX3" s="33"/>
      <c r="EAY3" s="33"/>
      <c r="EAZ3" s="33"/>
      <c r="EBA3" s="33"/>
      <c r="EBB3" s="33"/>
      <c r="EBC3" s="33"/>
      <c r="EBD3" s="33"/>
      <c r="EBE3" s="33"/>
      <c r="EBF3" s="33"/>
      <c r="EBG3" s="33"/>
      <c r="EBH3" s="33"/>
      <c r="EBI3" s="33"/>
      <c r="EBJ3" s="33"/>
      <c r="EBK3" s="33"/>
      <c r="EBL3" s="33"/>
      <c r="EBM3" s="33"/>
      <c r="EBN3" s="33"/>
      <c r="EBO3" s="33"/>
      <c r="EBP3" s="33"/>
      <c r="EBQ3" s="33"/>
      <c r="EBR3" s="33"/>
      <c r="EBS3" s="33"/>
      <c r="EBT3" s="33"/>
      <c r="EBU3" s="33"/>
      <c r="EBV3" s="33"/>
      <c r="EBW3" s="33"/>
      <c r="EBX3" s="33"/>
      <c r="EBY3" s="33"/>
      <c r="EBZ3" s="33"/>
      <c r="ECA3" s="33"/>
      <c r="ECB3" s="33"/>
      <c r="ECC3" s="33"/>
      <c r="ECD3" s="33"/>
      <c r="ECE3" s="33"/>
      <c r="ECF3" s="33"/>
      <c r="ECG3" s="33"/>
      <c r="ECH3" s="33"/>
      <c r="ECI3" s="33"/>
      <c r="ECJ3" s="33"/>
      <c r="ECK3" s="33"/>
      <c r="ECL3" s="33"/>
      <c r="ECM3" s="33"/>
      <c r="ECN3" s="33"/>
      <c r="ECO3" s="33"/>
      <c r="ECP3" s="33"/>
      <c r="ECQ3" s="33"/>
      <c r="ECR3" s="33"/>
      <c r="ECS3" s="33"/>
      <c r="ECT3" s="33"/>
      <c r="ECU3" s="33"/>
      <c r="ECV3" s="33"/>
      <c r="ECW3" s="33"/>
      <c r="ECX3" s="33"/>
      <c r="ECY3" s="33"/>
      <c r="ECZ3" s="33"/>
      <c r="EDA3" s="33"/>
      <c r="EDB3" s="33"/>
      <c r="EDC3" s="33"/>
      <c r="EDD3" s="33"/>
      <c r="EDE3" s="33"/>
      <c r="EDF3" s="33"/>
      <c r="EDG3" s="33"/>
      <c r="EDH3" s="33"/>
      <c r="EDI3" s="33"/>
      <c r="EDJ3" s="33"/>
      <c r="EDK3" s="33"/>
      <c r="EDL3" s="33"/>
      <c r="EDM3" s="33"/>
      <c r="EDN3" s="33"/>
      <c r="EDO3" s="33"/>
      <c r="EDP3" s="33"/>
      <c r="EDQ3" s="33"/>
      <c r="EDR3" s="33"/>
      <c r="EDS3" s="33"/>
      <c r="EDT3" s="33"/>
      <c r="EDU3" s="33"/>
      <c r="EDV3" s="33"/>
      <c r="EDW3" s="33"/>
      <c r="EDX3" s="33"/>
      <c r="EDY3" s="33"/>
      <c r="EDZ3" s="33"/>
      <c r="EEA3" s="33"/>
      <c r="EEB3" s="33"/>
      <c r="EEC3" s="33"/>
      <c r="EED3" s="33"/>
      <c r="EEE3" s="33"/>
      <c r="EEF3" s="33"/>
      <c r="EEG3" s="33"/>
      <c r="EEH3" s="33"/>
      <c r="EEI3" s="33"/>
      <c r="EEJ3" s="33"/>
      <c r="EEK3" s="33"/>
      <c r="EEL3" s="33"/>
      <c r="EEM3" s="33"/>
      <c r="EEN3" s="33"/>
      <c r="EEO3" s="33"/>
      <c r="EEP3" s="33"/>
      <c r="EEQ3" s="33"/>
      <c r="EER3" s="33"/>
      <c r="EES3" s="33"/>
      <c r="EET3" s="33"/>
      <c r="EEU3" s="33"/>
      <c r="EEV3" s="33"/>
      <c r="EEW3" s="33"/>
      <c r="EEX3" s="33"/>
      <c r="EEY3" s="33"/>
      <c r="EEZ3" s="33"/>
      <c r="EFA3" s="33"/>
      <c r="EFB3" s="33"/>
      <c r="EFC3" s="33"/>
      <c r="EFD3" s="33"/>
      <c r="EFE3" s="33"/>
      <c r="EFF3" s="33"/>
      <c r="EFG3" s="33"/>
      <c r="EFH3" s="33"/>
      <c r="EFI3" s="33"/>
      <c r="EFJ3" s="33"/>
      <c r="EFK3" s="33"/>
      <c r="EFL3" s="33"/>
      <c r="EFM3" s="33"/>
      <c r="EFN3" s="33"/>
      <c r="EFO3" s="33"/>
      <c r="EFP3" s="33"/>
      <c r="EFQ3" s="33"/>
      <c r="EFR3" s="33"/>
      <c r="EFS3" s="33"/>
      <c r="EFT3" s="33"/>
      <c r="EFU3" s="33"/>
      <c r="EFV3" s="33"/>
      <c r="EFW3" s="33"/>
      <c r="EFX3" s="33"/>
      <c r="EFY3" s="33"/>
      <c r="EFZ3" s="33"/>
      <c r="EGA3" s="33"/>
      <c r="EGB3" s="33"/>
      <c r="EGC3" s="33"/>
      <c r="EGD3" s="33"/>
      <c r="EGE3" s="33"/>
      <c r="EGF3" s="33"/>
      <c r="EGG3" s="33"/>
      <c r="EGH3" s="33"/>
      <c r="EGI3" s="33"/>
      <c r="EGJ3" s="33"/>
      <c r="EGK3" s="33"/>
      <c r="EGL3" s="33"/>
      <c r="EGM3" s="33"/>
      <c r="EGN3" s="33"/>
      <c r="EGO3" s="33"/>
      <c r="EGP3" s="33"/>
      <c r="EGQ3" s="33"/>
      <c r="EGR3" s="33"/>
      <c r="EGS3" s="33"/>
      <c r="EGT3" s="33"/>
      <c r="EGU3" s="33"/>
      <c r="EGV3" s="33"/>
      <c r="EGW3" s="33"/>
      <c r="EGX3" s="33"/>
      <c r="EGY3" s="33"/>
      <c r="EGZ3" s="33"/>
      <c r="EHA3" s="33"/>
      <c r="EHB3" s="33"/>
      <c r="EHC3" s="33"/>
      <c r="EHD3" s="33"/>
      <c r="EHE3" s="33"/>
      <c r="EHF3" s="33"/>
      <c r="EHG3" s="33"/>
      <c r="EHH3" s="33"/>
      <c r="EHI3" s="33"/>
      <c r="EHJ3" s="33"/>
      <c r="EHK3" s="33"/>
      <c r="EHL3" s="33"/>
      <c r="EHM3" s="33"/>
      <c r="EHN3" s="33"/>
      <c r="EHO3" s="33"/>
      <c r="EHP3" s="33"/>
      <c r="EHQ3" s="33"/>
      <c r="EHR3" s="33"/>
      <c r="EHS3" s="33"/>
      <c r="EHT3" s="33"/>
      <c r="EHU3" s="33"/>
      <c r="EHV3" s="33"/>
      <c r="EHW3" s="33"/>
      <c r="EHX3" s="33"/>
      <c r="EHY3" s="33"/>
      <c r="EHZ3" s="33"/>
      <c r="EIA3" s="33"/>
      <c r="EIB3" s="33"/>
      <c r="EIC3" s="33"/>
      <c r="EID3" s="33"/>
      <c r="EIE3" s="33"/>
      <c r="EIF3" s="33"/>
      <c r="EIG3" s="33"/>
      <c r="EIH3" s="33"/>
      <c r="EII3" s="33"/>
      <c r="EIJ3" s="33"/>
      <c r="EIK3" s="33"/>
      <c r="EIL3" s="33"/>
      <c r="EIM3" s="33"/>
      <c r="EIN3" s="33"/>
      <c r="EIO3" s="33"/>
      <c r="EIP3" s="33"/>
      <c r="EIQ3" s="33"/>
      <c r="EIR3" s="33"/>
      <c r="EIS3" s="33"/>
      <c r="EIT3" s="33"/>
      <c r="EIU3" s="33"/>
      <c r="EIV3" s="33"/>
      <c r="EIW3" s="33"/>
      <c r="EIX3" s="33"/>
      <c r="EIY3" s="33"/>
      <c r="EIZ3" s="33"/>
      <c r="EJA3" s="33"/>
      <c r="EJB3" s="33"/>
      <c r="EJC3" s="33"/>
      <c r="EJD3" s="33"/>
      <c r="EJE3" s="33"/>
      <c r="EJF3" s="33"/>
      <c r="EJG3" s="33"/>
      <c r="EJH3" s="33"/>
      <c r="EJI3" s="33"/>
      <c r="EJJ3" s="33"/>
      <c r="EJK3" s="33"/>
      <c r="EJL3" s="33"/>
      <c r="EJM3" s="33"/>
      <c r="EJN3" s="33"/>
      <c r="EJO3" s="33"/>
      <c r="EJP3" s="33"/>
      <c r="EJQ3" s="33"/>
      <c r="EJR3" s="33"/>
      <c r="EJS3" s="33"/>
      <c r="EJT3" s="33"/>
      <c r="EJU3" s="33"/>
      <c r="EJV3" s="33"/>
      <c r="EJW3" s="33"/>
      <c r="EJX3" s="33"/>
      <c r="EJY3" s="33"/>
      <c r="EJZ3" s="33"/>
      <c r="EKA3" s="33"/>
      <c r="EKB3" s="33"/>
      <c r="EKC3" s="33"/>
      <c r="EKD3" s="33"/>
      <c r="EKE3" s="33"/>
      <c r="EKF3" s="33"/>
      <c r="EKG3" s="33"/>
      <c r="EKH3" s="33"/>
      <c r="EKI3" s="33"/>
      <c r="EKJ3" s="33"/>
      <c r="EKK3" s="33"/>
      <c r="EKL3" s="33"/>
      <c r="EKM3" s="33"/>
      <c r="EKN3" s="33"/>
      <c r="EKO3" s="33"/>
      <c r="EKP3" s="33"/>
      <c r="EKQ3" s="33"/>
      <c r="EKR3" s="33"/>
      <c r="EKS3" s="33"/>
      <c r="EKT3" s="33"/>
      <c r="EKU3" s="33"/>
      <c r="EKV3" s="33"/>
      <c r="EKW3" s="33"/>
      <c r="EKX3" s="33"/>
      <c r="EKY3" s="33"/>
      <c r="EKZ3" s="33"/>
      <c r="ELA3" s="33"/>
      <c r="ELB3" s="33"/>
      <c r="ELC3" s="33"/>
      <c r="ELD3" s="33"/>
      <c r="ELE3" s="33"/>
      <c r="ELF3" s="33"/>
      <c r="ELG3" s="33"/>
      <c r="ELH3" s="33"/>
      <c r="ELI3" s="33"/>
      <c r="ELJ3" s="33"/>
      <c r="ELK3" s="33"/>
      <c r="ELL3" s="33"/>
      <c r="ELM3" s="33"/>
      <c r="ELN3" s="33"/>
      <c r="ELO3" s="33"/>
      <c r="ELP3" s="33"/>
      <c r="ELQ3" s="33"/>
      <c r="ELR3" s="33"/>
      <c r="ELS3" s="33"/>
      <c r="ELT3" s="33"/>
      <c r="ELU3" s="33"/>
      <c r="ELV3" s="33"/>
      <c r="ELW3" s="33"/>
      <c r="ELX3" s="33"/>
      <c r="ELY3" s="33"/>
      <c r="ELZ3" s="33"/>
      <c r="EMA3" s="33"/>
      <c r="EMB3" s="33"/>
      <c r="EMC3" s="33"/>
      <c r="EMD3" s="33"/>
      <c r="EME3" s="33"/>
      <c r="EMF3" s="33"/>
      <c r="EMG3" s="33"/>
      <c r="EMH3" s="33"/>
      <c r="EMI3" s="33"/>
      <c r="EMJ3" s="33"/>
      <c r="EMK3" s="33"/>
      <c r="EML3" s="33"/>
      <c r="EMM3" s="33"/>
      <c r="EMN3" s="33"/>
      <c r="EMO3" s="33"/>
      <c r="EMP3" s="33"/>
      <c r="EMQ3" s="33"/>
      <c r="EMR3" s="33"/>
      <c r="EMS3" s="33"/>
      <c r="EMT3" s="33"/>
      <c r="EMU3" s="33"/>
      <c r="EMV3" s="33"/>
      <c r="EMW3" s="33"/>
      <c r="EMX3" s="33"/>
      <c r="EMY3" s="33"/>
      <c r="EMZ3" s="33"/>
      <c r="ENA3" s="33"/>
      <c r="ENB3" s="33"/>
      <c r="ENC3" s="33"/>
      <c r="END3" s="33"/>
      <c r="ENE3" s="33"/>
      <c r="ENF3" s="33"/>
      <c r="ENG3" s="33"/>
      <c r="ENH3" s="33"/>
      <c r="ENI3" s="33"/>
      <c r="ENJ3" s="33"/>
      <c r="ENK3" s="33"/>
      <c r="ENL3" s="33"/>
      <c r="ENM3" s="33"/>
      <c r="ENN3" s="33"/>
      <c r="ENO3" s="33"/>
      <c r="ENP3" s="33"/>
      <c r="ENQ3" s="33"/>
      <c r="ENR3" s="33"/>
      <c r="ENS3" s="33"/>
      <c r="ENT3" s="33"/>
      <c r="ENU3" s="33"/>
      <c r="ENV3" s="33"/>
      <c r="ENW3" s="33"/>
      <c r="ENX3" s="33"/>
      <c r="ENY3" s="33"/>
      <c r="ENZ3" s="33"/>
      <c r="EOA3" s="33"/>
      <c r="EOB3" s="33"/>
      <c r="EOC3" s="33"/>
      <c r="EOD3" s="33"/>
      <c r="EOE3" s="33"/>
      <c r="EOF3" s="33"/>
      <c r="EOG3" s="33"/>
      <c r="EOH3" s="33"/>
      <c r="EOI3" s="33"/>
      <c r="EOJ3" s="33"/>
      <c r="EOK3" s="33"/>
      <c r="EOL3" s="33"/>
      <c r="EOM3" s="33"/>
      <c r="EON3" s="33"/>
      <c r="EOO3" s="33"/>
      <c r="EOP3" s="33"/>
      <c r="EOQ3" s="33"/>
      <c r="EOR3" s="33"/>
      <c r="EOS3" s="33"/>
      <c r="EOT3" s="33"/>
      <c r="EOU3" s="33"/>
      <c r="EOV3" s="33"/>
      <c r="EOW3" s="33"/>
      <c r="EOX3" s="33"/>
      <c r="EOY3" s="33"/>
      <c r="EOZ3" s="33"/>
      <c r="EPA3" s="33"/>
      <c r="EPB3" s="33"/>
      <c r="EPC3" s="33"/>
      <c r="EPD3" s="33"/>
      <c r="EPE3" s="33"/>
      <c r="EPF3" s="33"/>
      <c r="EPG3" s="33"/>
      <c r="EPH3" s="33"/>
      <c r="EPI3" s="33"/>
      <c r="EPJ3" s="33"/>
      <c r="EPK3" s="33"/>
      <c r="EPL3" s="33"/>
      <c r="EPM3" s="33"/>
      <c r="EPN3" s="33"/>
      <c r="EPO3" s="33"/>
      <c r="EPP3" s="33"/>
      <c r="EPQ3" s="33"/>
      <c r="EPR3" s="33"/>
      <c r="EPS3" s="33"/>
      <c r="EPT3" s="33"/>
      <c r="EPU3" s="33"/>
      <c r="EPV3" s="33"/>
      <c r="EPW3" s="33"/>
      <c r="EPX3" s="33"/>
      <c r="EPY3" s="33"/>
      <c r="EPZ3" s="33"/>
      <c r="EQA3" s="33"/>
      <c r="EQB3" s="33"/>
      <c r="EQC3" s="33"/>
      <c r="EQD3" s="33"/>
      <c r="EQE3" s="33"/>
      <c r="EQF3" s="33"/>
      <c r="EQG3" s="33"/>
      <c r="EQH3" s="33"/>
      <c r="EQI3" s="33"/>
      <c r="EQJ3" s="33"/>
      <c r="EQK3" s="33"/>
      <c r="EQL3" s="33"/>
      <c r="EQM3" s="33"/>
      <c r="EQN3" s="33"/>
      <c r="EQO3" s="33"/>
      <c r="EQP3" s="33"/>
      <c r="EQQ3" s="33"/>
      <c r="EQR3" s="33"/>
      <c r="EQS3" s="33"/>
      <c r="EQT3" s="33"/>
      <c r="EQU3" s="33"/>
      <c r="EQV3" s="33"/>
      <c r="EQW3" s="33"/>
      <c r="EQX3" s="33"/>
      <c r="EQY3" s="33"/>
      <c r="EQZ3" s="33"/>
      <c r="ERA3" s="33"/>
      <c r="ERB3" s="33"/>
      <c r="ERC3" s="33"/>
      <c r="ERD3" s="33"/>
      <c r="ERE3" s="33"/>
      <c r="ERF3" s="33"/>
      <c r="ERG3" s="33"/>
      <c r="ERH3" s="33"/>
      <c r="ERI3" s="33"/>
      <c r="ERJ3" s="33"/>
      <c r="ERK3" s="33"/>
      <c r="ERL3" s="33"/>
      <c r="ERM3" s="33"/>
      <c r="ERN3" s="33"/>
      <c r="ERO3" s="33"/>
      <c r="ERP3" s="33"/>
      <c r="ERQ3" s="33"/>
      <c r="ERR3" s="33"/>
      <c r="ERS3" s="33"/>
      <c r="ERT3" s="33"/>
      <c r="ERU3" s="33"/>
      <c r="ERV3" s="33"/>
      <c r="ERW3" s="33"/>
      <c r="ERX3" s="33"/>
      <c r="ERY3" s="33"/>
      <c r="ERZ3" s="33"/>
      <c r="ESA3" s="33"/>
      <c r="ESB3" s="33"/>
      <c r="ESC3" s="33"/>
      <c r="ESD3" s="33"/>
      <c r="ESE3" s="33"/>
      <c r="ESF3" s="33"/>
      <c r="ESG3" s="33"/>
      <c r="ESH3" s="33"/>
      <c r="ESI3" s="33"/>
      <c r="ESJ3" s="33"/>
      <c r="ESK3" s="33"/>
      <c r="ESL3" s="33"/>
      <c r="ESM3" s="33"/>
      <c r="ESN3" s="33"/>
      <c r="ESO3" s="33"/>
      <c r="ESP3" s="33"/>
      <c r="ESQ3" s="33"/>
      <c r="ESR3" s="33"/>
      <c r="ESS3" s="33"/>
      <c r="EST3" s="33"/>
      <c r="ESU3" s="33"/>
      <c r="ESV3" s="33"/>
      <c r="ESW3" s="33"/>
      <c r="ESX3" s="33"/>
      <c r="ESY3" s="33"/>
      <c r="ESZ3" s="33"/>
      <c r="ETA3" s="33"/>
      <c r="ETB3" s="33"/>
      <c r="ETC3" s="33"/>
      <c r="ETD3" s="33"/>
      <c r="ETE3" s="33"/>
      <c r="ETF3" s="33"/>
      <c r="ETG3" s="33"/>
      <c r="ETH3" s="33"/>
      <c r="ETI3" s="33"/>
      <c r="ETJ3" s="33"/>
      <c r="ETK3" s="33"/>
      <c r="ETL3" s="33"/>
      <c r="ETM3" s="33"/>
      <c r="ETN3" s="33"/>
      <c r="ETO3" s="33"/>
      <c r="ETP3" s="33"/>
      <c r="ETQ3" s="33"/>
      <c r="ETR3" s="33"/>
      <c r="ETS3" s="33"/>
      <c r="ETT3" s="33"/>
      <c r="ETU3" s="33"/>
      <c r="ETV3" s="33"/>
      <c r="ETW3" s="33"/>
      <c r="ETX3" s="33"/>
      <c r="ETY3" s="33"/>
      <c r="ETZ3" s="33"/>
      <c r="EUA3" s="33"/>
      <c r="EUB3" s="33"/>
      <c r="EUC3" s="33"/>
      <c r="EUD3" s="33"/>
      <c r="EUE3" s="33"/>
      <c r="EUF3" s="33"/>
      <c r="EUG3" s="33"/>
      <c r="EUH3" s="33"/>
      <c r="EUI3" s="33"/>
      <c r="EUJ3" s="33"/>
      <c r="EUK3" s="33"/>
      <c r="EUL3" s="33"/>
      <c r="EUM3" s="33"/>
      <c r="EUN3" s="33"/>
      <c r="EUO3" s="33"/>
      <c r="EUP3" s="33"/>
      <c r="EUQ3" s="33"/>
      <c r="EUR3" s="33"/>
      <c r="EUS3" s="33"/>
      <c r="EUT3" s="33"/>
      <c r="EUU3" s="33"/>
      <c r="EUV3" s="33"/>
      <c r="EUW3" s="33"/>
      <c r="EUX3" s="33"/>
      <c r="EUY3" s="33"/>
      <c r="EUZ3" s="33"/>
      <c r="EVA3" s="33"/>
      <c r="EVB3" s="33"/>
      <c r="EVC3" s="33"/>
      <c r="EVD3" s="33"/>
      <c r="EVE3" s="33"/>
      <c r="EVF3" s="33"/>
      <c r="EVG3" s="33"/>
      <c r="EVH3" s="33"/>
      <c r="EVI3" s="33"/>
      <c r="EVJ3" s="33"/>
      <c r="EVK3" s="33"/>
      <c r="EVL3" s="33"/>
      <c r="EVM3" s="33"/>
      <c r="EVN3" s="33"/>
      <c r="EVO3" s="33"/>
      <c r="EVP3" s="33"/>
      <c r="EVQ3" s="33"/>
      <c r="EVR3" s="33"/>
      <c r="EVS3" s="33"/>
      <c r="EVT3" s="33"/>
      <c r="EVU3" s="33"/>
      <c r="EVV3" s="33"/>
      <c r="EVW3" s="33"/>
      <c r="EVX3" s="33"/>
      <c r="EVY3" s="33"/>
      <c r="EVZ3" s="33"/>
      <c r="EWA3" s="33"/>
      <c r="EWB3" s="33"/>
      <c r="EWC3" s="33"/>
      <c r="EWD3" s="33"/>
      <c r="EWE3" s="33"/>
      <c r="EWF3" s="33"/>
      <c r="EWG3" s="33"/>
      <c r="EWH3" s="33"/>
      <c r="EWI3" s="33"/>
      <c r="EWJ3" s="33"/>
      <c r="EWK3" s="33"/>
      <c r="EWL3" s="33"/>
      <c r="EWM3" s="33"/>
      <c r="EWN3" s="33"/>
      <c r="EWO3" s="33"/>
      <c r="EWP3" s="33"/>
      <c r="EWQ3" s="33"/>
      <c r="EWR3" s="33"/>
      <c r="EWS3" s="33"/>
      <c r="EWT3" s="33"/>
      <c r="EWU3" s="33"/>
      <c r="EWV3" s="33"/>
      <c r="EWW3" s="33"/>
      <c r="EWX3" s="33"/>
      <c r="EWY3" s="33"/>
      <c r="EWZ3" s="33"/>
      <c r="EXA3" s="33"/>
      <c r="EXB3" s="33"/>
      <c r="EXC3" s="33"/>
      <c r="EXD3" s="33"/>
      <c r="EXE3" s="33"/>
      <c r="EXF3" s="33"/>
      <c r="EXG3" s="33"/>
      <c r="EXH3" s="33"/>
      <c r="EXI3" s="33"/>
      <c r="EXJ3" s="33"/>
      <c r="EXK3" s="33"/>
      <c r="EXL3" s="33"/>
      <c r="EXM3" s="33"/>
      <c r="EXN3" s="33"/>
      <c r="EXO3" s="33"/>
      <c r="EXP3" s="33"/>
      <c r="EXQ3" s="33"/>
      <c r="EXR3" s="33"/>
      <c r="EXS3" s="33"/>
      <c r="EXT3" s="33"/>
      <c r="EXU3" s="33"/>
      <c r="EXV3" s="33"/>
      <c r="EXW3" s="33"/>
      <c r="EXX3" s="33"/>
      <c r="EXY3" s="33"/>
      <c r="EXZ3" s="33"/>
      <c r="EYA3" s="33"/>
      <c r="EYB3" s="33"/>
      <c r="EYC3" s="33"/>
      <c r="EYD3" s="33"/>
      <c r="EYE3" s="33"/>
      <c r="EYF3" s="33"/>
      <c r="EYG3" s="33"/>
      <c r="EYH3" s="33"/>
      <c r="EYI3" s="33"/>
      <c r="EYJ3" s="33"/>
      <c r="EYK3" s="33"/>
      <c r="EYL3" s="33"/>
      <c r="EYM3" s="33"/>
      <c r="EYN3" s="33"/>
      <c r="EYO3" s="33"/>
      <c r="EYP3" s="33"/>
      <c r="EYQ3" s="33"/>
      <c r="EYR3" s="33"/>
      <c r="EYS3" s="33"/>
      <c r="EYT3" s="33"/>
      <c r="EYU3" s="33"/>
      <c r="EYV3" s="33"/>
      <c r="EYW3" s="33"/>
      <c r="EYX3" s="33"/>
      <c r="EYY3" s="33"/>
      <c r="EYZ3" s="33"/>
      <c r="EZA3" s="33"/>
      <c r="EZB3" s="33"/>
      <c r="EZC3" s="33"/>
      <c r="EZD3" s="33"/>
      <c r="EZE3" s="33"/>
      <c r="EZF3" s="33"/>
      <c r="EZG3" s="33"/>
      <c r="EZH3" s="33"/>
      <c r="EZI3" s="33"/>
      <c r="EZJ3" s="33"/>
      <c r="EZK3" s="33"/>
      <c r="EZL3" s="33"/>
      <c r="EZM3" s="33"/>
      <c r="EZN3" s="33"/>
      <c r="EZO3" s="33"/>
      <c r="EZP3" s="33"/>
      <c r="EZQ3" s="33"/>
      <c r="EZR3" s="33"/>
      <c r="EZS3" s="33"/>
      <c r="EZT3" s="33"/>
      <c r="EZU3" s="33"/>
      <c r="EZV3" s="33"/>
      <c r="EZW3" s="33"/>
      <c r="EZX3" s="33"/>
      <c r="EZY3" s="33"/>
      <c r="EZZ3" s="33"/>
      <c r="FAA3" s="33"/>
      <c r="FAB3" s="33"/>
      <c r="FAC3" s="33"/>
      <c r="FAD3" s="33"/>
      <c r="FAE3" s="33"/>
      <c r="FAF3" s="33"/>
      <c r="FAG3" s="33"/>
      <c r="FAH3" s="33"/>
      <c r="FAI3" s="33"/>
      <c r="FAJ3" s="33"/>
      <c r="FAK3" s="33"/>
      <c r="FAL3" s="33"/>
      <c r="FAM3" s="33"/>
      <c r="FAN3" s="33"/>
      <c r="FAO3" s="33"/>
      <c r="FAP3" s="33"/>
      <c r="FAQ3" s="33"/>
      <c r="FAR3" s="33"/>
      <c r="FAS3" s="33"/>
      <c r="FAT3" s="33"/>
      <c r="FAU3" s="33"/>
      <c r="FAV3" s="33"/>
      <c r="FAW3" s="33"/>
      <c r="FAX3" s="33"/>
      <c r="FAY3" s="33"/>
      <c r="FAZ3" s="33"/>
      <c r="FBA3" s="33"/>
      <c r="FBB3" s="33"/>
      <c r="FBC3" s="33"/>
      <c r="FBD3" s="33"/>
      <c r="FBE3" s="33"/>
      <c r="FBF3" s="33"/>
      <c r="FBG3" s="33"/>
      <c r="FBH3" s="33"/>
      <c r="FBI3" s="33"/>
      <c r="FBJ3" s="33"/>
      <c r="FBK3" s="33"/>
      <c r="FBL3" s="33"/>
      <c r="FBM3" s="33"/>
      <c r="FBN3" s="33"/>
      <c r="FBO3" s="33"/>
      <c r="FBP3" s="33"/>
      <c r="FBQ3" s="33"/>
      <c r="FBR3" s="33"/>
      <c r="FBS3" s="33"/>
      <c r="FBT3" s="33"/>
      <c r="FBU3" s="33"/>
      <c r="FBV3" s="33"/>
      <c r="FBW3" s="33"/>
      <c r="FBX3" s="33"/>
      <c r="FBY3" s="33"/>
      <c r="FBZ3" s="33"/>
      <c r="FCA3" s="33"/>
      <c r="FCB3" s="33"/>
      <c r="FCC3" s="33"/>
      <c r="FCD3" s="33"/>
      <c r="FCE3" s="33"/>
      <c r="FCF3" s="33"/>
      <c r="FCG3" s="33"/>
      <c r="FCH3" s="33"/>
      <c r="FCI3" s="33"/>
      <c r="FCJ3" s="33"/>
      <c r="FCK3" s="33"/>
      <c r="FCL3" s="33"/>
      <c r="FCM3" s="33"/>
      <c r="FCN3" s="33"/>
      <c r="FCO3" s="33"/>
      <c r="FCP3" s="33"/>
      <c r="FCQ3" s="33"/>
      <c r="FCR3" s="33"/>
      <c r="FCS3" s="33"/>
      <c r="FCT3" s="33"/>
      <c r="FCU3" s="33"/>
      <c r="FCV3" s="33"/>
      <c r="FCW3" s="33"/>
      <c r="FCX3" s="33"/>
      <c r="FCY3" s="33"/>
      <c r="FCZ3" s="33"/>
      <c r="FDA3" s="33"/>
      <c r="FDB3" s="33"/>
      <c r="FDC3" s="33"/>
      <c r="FDD3" s="33"/>
      <c r="FDE3" s="33"/>
      <c r="FDF3" s="33"/>
      <c r="FDG3" s="33"/>
      <c r="FDH3" s="33"/>
      <c r="FDI3" s="33"/>
      <c r="FDJ3" s="33"/>
      <c r="FDK3" s="33"/>
      <c r="FDL3" s="33"/>
      <c r="FDM3" s="33"/>
      <c r="FDN3" s="33"/>
      <c r="FDO3" s="33"/>
      <c r="FDP3" s="33"/>
      <c r="FDQ3" s="33"/>
      <c r="FDR3" s="33"/>
      <c r="FDS3" s="33"/>
      <c r="FDT3" s="33"/>
      <c r="FDU3" s="33"/>
      <c r="FDV3" s="33"/>
      <c r="FDW3" s="33"/>
      <c r="FDX3" s="33"/>
      <c r="FDY3" s="33"/>
      <c r="FDZ3" s="33"/>
      <c r="FEA3" s="33"/>
      <c r="FEB3" s="33"/>
      <c r="FEC3" s="33"/>
      <c r="FED3" s="33"/>
      <c r="FEE3" s="33"/>
      <c r="FEF3" s="33"/>
      <c r="FEG3" s="33"/>
      <c r="FEH3" s="33"/>
      <c r="FEI3" s="33"/>
      <c r="FEJ3" s="33"/>
      <c r="FEK3" s="33"/>
      <c r="FEL3" s="33"/>
      <c r="FEM3" s="33"/>
      <c r="FEN3" s="33"/>
      <c r="FEO3" s="33"/>
      <c r="FEP3" s="33"/>
      <c r="FEQ3" s="33"/>
      <c r="FER3" s="33"/>
      <c r="FES3" s="33"/>
      <c r="FET3" s="33"/>
      <c r="FEU3" s="33"/>
      <c r="FEV3" s="33"/>
      <c r="FEW3" s="33"/>
      <c r="FEX3" s="33"/>
      <c r="FEY3" s="33"/>
      <c r="FEZ3" s="33"/>
      <c r="FFA3" s="33"/>
      <c r="FFB3" s="33"/>
      <c r="FFC3" s="33"/>
      <c r="FFD3" s="33"/>
      <c r="FFE3" s="33"/>
      <c r="FFF3" s="33"/>
      <c r="FFG3" s="33"/>
      <c r="FFH3" s="33"/>
      <c r="FFI3" s="33"/>
      <c r="FFJ3" s="33"/>
      <c r="FFK3" s="33"/>
      <c r="FFL3" s="33"/>
      <c r="FFM3" s="33"/>
      <c r="FFN3" s="33"/>
      <c r="FFO3" s="33"/>
      <c r="FFP3" s="33"/>
      <c r="FFQ3" s="33"/>
      <c r="FFR3" s="33"/>
      <c r="FFS3" s="33"/>
      <c r="FFT3" s="33"/>
      <c r="FFU3" s="33"/>
      <c r="FFV3" s="33"/>
      <c r="FFW3" s="33"/>
      <c r="FFX3" s="33"/>
      <c r="FFY3" s="33"/>
      <c r="FFZ3" s="33"/>
      <c r="FGA3" s="33"/>
      <c r="FGB3" s="33"/>
      <c r="FGC3" s="33"/>
      <c r="FGD3" s="33"/>
      <c r="FGE3" s="33"/>
      <c r="FGF3" s="33"/>
      <c r="FGG3" s="33"/>
      <c r="FGH3" s="33"/>
      <c r="FGI3" s="33"/>
      <c r="FGJ3" s="33"/>
      <c r="FGK3" s="33"/>
      <c r="FGL3" s="33"/>
      <c r="FGM3" s="33"/>
      <c r="FGN3" s="33"/>
      <c r="FGO3" s="33"/>
      <c r="FGP3" s="33"/>
      <c r="FGQ3" s="33"/>
      <c r="FGR3" s="33"/>
      <c r="FGS3" s="33"/>
      <c r="FGT3" s="33"/>
      <c r="FGU3" s="33"/>
      <c r="FGV3" s="33"/>
      <c r="FGW3" s="33"/>
      <c r="FGX3" s="33"/>
      <c r="FGY3" s="33"/>
      <c r="FGZ3" s="33"/>
      <c r="FHA3" s="33"/>
      <c r="FHB3" s="33"/>
      <c r="FHC3" s="33"/>
      <c r="FHD3" s="33"/>
      <c r="FHE3" s="33"/>
      <c r="FHF3" s="33"/>
      <c r="FHG3" s="33"/>
      <c r="FHH3" s="33"/>
      <c r="FHI3" s="33"/>
      <c r="FHJ3" s="33"/>
      <c r="FHK3" s="33"/>
      <c r="FHL3" s="33"/>
      <c r="FHM3" s="33"/>
      <c r="FHN3" s="33"/>
      <c r="FHO3" s="33"/>
      <c r="FHP3" s="33"/>
      <c r="FHQ3" s="33"/>
      <c r="FHR3" s="33"/>
      <c r="FHS3" s="33"/>
      <c r="FHT3" s="33"/>
      <c r="FHU3" s="33"/>
      <c r="FHV3" s="33"/>
      <c r="FHW3" s="33"/>
      <c r="FHX3" s="33"/>
      <c r="FHY3" s="33"/>
      <c r="FHZ3" s="33"/>
      <c r="FIA3" s="33"/>
      <c r="FIB3" s="33"/>
      <c r="FIC3" s="33"/>
      <c r="FID3" s="33"/>
      <c r="FIE3" s="33"/>
      <c r="FIF3" s="33"/>
      <c r="FIG3" s="33"/>
      <c r="FIH3" s="33"/>
      <c r="FII3" s="33"/>
      <c r="FIJ3" s="33"/>
      <c r="FIK3" s="33"/>
      <c r="FIL3" s="33"/>
      <c r="FIM3" s="33"/>
      <c r="FIN3" s="33"/>
      <c r="FIO3" s="33"/>
      <c r="FIP3" s="33"/>
      <c r="FIQ3" s="33"/>
      <c r="FIR3" s="33"/>
      <c r="FIS3" s="33"/>
      <c r="FIT3" s="33"/>
      <c r="FIU3" s="33"/>
      <c r="FIV3" s="33"/>
      <c r="FIW3" s="33"/>
      <c r="FIX3" s="33"/>
      <c r="FIY3" s="33"/>
      <c r="FIZ3" s="33"/>
      <c r="FJA3" s="33"/>
      <c r="FJB3" s="33"/>
      <c r="FJC3" s="33"/>
      <c r="FJD3" s="33"/>
      <c r="FJE3" s="33"/>
      <c r="FJF3" s="33"/>
      <c r="FJG3" s="33"/>
      <c r="FJH3" s="33"/>
      <c r="FJI3" s="33"/>
      <c r="FJJ3" s="33"/>
      <c r="FJK3" s="33"/>
      <c r="FJL3" s="33"/>
      <c r="FJM3" s="33"/>
      <c r="FJN3" s="33"/>
      <c r="FJO3" s="33"/>
      <c r="FJP3" s="33"/>
      <c r="FJQ3" s="33"/>
      <c r="FJR3" s="33"/>
      <c r="FJS3" s="33"/>
      <c r="FJT3" s="33"/>
      <c r="FJU3" s="33"/>
      <c r="FJV3" s="33"/>
      <c r="FJW3" s="33"/>
      <c r="FJX3" s="33"/>
      <c r="FJY3" s="33"/>
      <c r="FJZ3" s="33"/>
      <c r="FKA3" s="33"/>
      <c r="FKB3" s="33"/>
      <c r="FKC3" s="33"/>
      <c r="FKD3" s="33"/>
      <c r="FKE3" s="33"/>
      <c r="FKF3" s="33"/>
      <c r="FKG3" s="33"/>
      <c r="FKH3" s="33"/>
      <c r="FKI3" s="33"/>
      <c r="FKJ3" s="33"/>
      <c r="FKK3" s="33"/>
      <c r="FKL3" s="33"/>
      <c r="FKM3" s="33"/>
      <c r="FKN3" s="33"/>
      <c r="FKO3" s="33"/>
      <c r="FKP3" s="33"/>
      <c r="FKQ3" s="33"/>
      <c r="FKR3" s="33"/>
      <c r="FKS3" s="33"/>
      <c r="FKT3" s="33"/>
      <c r="FKU3" s="33"/>
      <c r="FKV3" s="33"/>
      <c r="FKW3" s="33"/>
      <c r="FKX3" s="33"/>
      <c r="FKY3" s="33"/>
      <c r="FKZ3" s="33"/>
      <c r="FLA3" s="33"/>
      <c r="FLB3" s="33"/>
      <c r="FLC3" s="33"/>
      <c r="FLD3" s="33"/>
      <c r="FLE3" s="33"/>
      <c r="FLF3" s="33"/>
      <c r="FLG3" s="33"/>
      <c r="FLH3" s="33"/>
      <c r="FLI3" s="33"/>
      <c r="FLJ3" s="33"/>
      <c r="FLK3" s="33"/>
      <c r="FLL3" s="33"/>
      <c r="FLM3" s="33"/>
      <c r="FLN3" s="33"/>
      <c r="FLO3" s="33"/>
      <c r="FLP3" s="33"/>
      <c r="FLQ3" s="33"/>
      <c r="FLR3" s="33"/>
      <c r="FLS3" s="33"/>
      <c r="FLT3" s="33"/>
      <c r="FLU3" s="33"/>
      <c r="FLV3" s="33"/>
      <c r="FLW3" s="33"/>
      <c r="FLX3" s="33"/>
      <c r="FLY3" s="33"/>
      <c r="FLZ3" s="33"/>
      <c r="FMA3" s="33"/>
      <c r="FMB3" s="33"/>
      <c r="FMC3" s="33"/>
      <c r="FMD3" s="33"/>
      <c r="FME3" s="33"/>
      <c r="FMF3" s="33"/>
      <c r="FMG3" s="33"/>
      <c r="FMH3" s="33"/>
      <c r="FMI3" s="33"/>
      <c r="FMJ3" s="33"/>
      <c r="FMK3" s="33"/>
      <c r="FML3" s="33"/>
      <c r="FMM3" s="33"/>
      <c r="FMN3" s="33"/>
      <c r="FMO3" s="33"/>
      <c r="FMP3" s="33"/>
      <c r="FMQ3" s="33"/>
      <c r="FMR3" s="33"/>
      <c r="FMS3" s="33"/>
      <c r="FMT3" s="33"/>
      <c r="FMU3" s="33"/>
      <c r="FMV3" s="33"/>
      <c r="FMW3" s="33"/>
      <c r="FMX3" s="33"/>
      <c r="FMY3" s="33"/>
      <c r="FMZ3" s="33"/>
      <c r="FNA3" s="33"/>
      <c r="FNB3" s="33"/>
      <c r="FNC3" s="33"/>
      <c r="FND3" s="33"/>
      <c r="FNE3" s="33"/>
      <c r="FNF3" s="33"/>
      <c r="FNG3" s="33"/>
      <c r="FNH3" s="33"/>
      <c r="FNI3" s="33"/>
      <c r="FNJ3" s="33"/>
      <c r="FNK3" s="33"/>
      <c r="FNL3" s="33"/>
      <c r="FNM3" s="33"/>
      <c r="FNN3" s="33"/>
      <c r="FNO3" s="33"/>
      <c r="FNP3" s="33"/>
      <c r="FNQ3" s="33"/>
      <c r="FNR3" s="33"/>
      <c r="FNS3" s="33"/>
      <c r="FNT3" s="33"/>
      <c r="FNU3" s="33"/>
      <c r="FNV3" s="33"/>
      <c r="FNW3" s="33"/>
      <c r="FNX3" s="33"/>
      <c r="FNY3" s="33"/>
      <c r="FNZ3" s="33"/>
      <c r="FOA3" s="33"/>
      <c r="FOB3" s="33"/>
      <c r="FOC3" s="33"/>
      <c r="FOD3" s="33"/>
      <c r="FOE3" s="33"/>
      <c r="FOF3" s="33"/>
      <c r="FOG3" s="33"/>
      <c r="FOH3" s="33"/>
      <c r="FOI3" s="33"/>
      <c r="FOJ3" s="33"/>
      <c r="FOK3" s="33"/>
      <c r="FOL3" s="33"/>
      <c r="FOM3" s="33"/>
      <c r="FON3" s="33"/>
      <c r="FOO3" s="33"/>
      <c r="FOP3" s="33"/>
      <c r="FOQ3" s="33"/>
      <c r="FOR3" s="33"/>
      <c r="FOS3" s="33"/>
      <c r="FOT3" s="33"/>
      <c r="FOU3" s="33"/>
      <c r="FOV3" s="33"/>
      <c r="FOW3" s="33"/>
      <c r="FOX3" s="33"/>
      <c r="FOY3" s="33"/>
      <c r="FOZ3" s="33"/>
      <c r="FPA3" s="33"/>
      <c r="FPB3" s="33"/>
      <c r="FPC3" s="33"/>
      <c r="FPD3" s="33"/>
      <c r="FPE3" s="33"/>
      <c r="FPF3" s="33"/>
      <c r="FPG3" s="33"/>
      <c r="FPH3" s="33"/>
      <c r="FPI3" s="33"/>
      <c r="FPJ3" s="33"/>
      <c r="FPK3" s="33"/>
      <c r="FPL3" s="33"/>
      <c r="FPM3" s="33"/>
      <c r="FPN3" s="33"/>
      <c r="FPO3" s="33"/>
      <c r="FPP3" s="33"/>
      <c r="FPQ3" s="33"/>
      <c r="FPR3" s="33"/>
      <c r="FPS3" s="33"/>
      <c r="FPT3" s="33"/>
      <c r="FPU3" s="33"/>
      <c r="FPV3" s="33"/>
      <c r="FPW3" s="33"/>
      <c r="FPX3" s="33"/>
      <c r="FPY3" s="33"/>
      <c r="FPZ3" s="33"/>
      <c r="FQA3" s="33"/>
      <c r="FQB3" s="33"/>
      <c r="FQC3" s="33"/>
      <c r="FQD3" s="33"/>
      <c r="FQE3" s="33"/>
      <c r="FQF3" s="33"/>
      <c r="FQG3" s="33"/>
      <c r="FQH3" s="33"/>
      <c r="FQI3" s="33"/>
      <c r="FQJ3" s="33"/>
      <c r="FQK3" s="33"/>
      <c r="FQL3" s="33"/>
      <c r="FQM3" s="33"/>
      <c r="FQN3" s="33"/>
      <c r="FQO3" s="33"/>
      <c r="FQP3" s="33"/>
      <c r="FQQ3" s="33"/>
      <c r="FQR3" s="33"/>
      <c r="FQS3" s="33"/>
      <c r="FQT3" s="33"/>
      <c r="FQU3" s="33"/>
      <c r="FQV3" s="33"/>
      <c r="FQW3" s="33"/>
      <c r="FQX3" s="33"/>
      <c r="FQY3" s="33"/>
      <c r="FQZ3" s="33"/>
      <c r="FRA3" s="33"/>
      <c r="FRB3" s="33"/>
      <c r="FRC3" s="33"/>
      <c r="FRD3" s="33"/>
      <c r="FRE3" s="33"/>
      <c r="FRF3" s="33"/>
      <c r="FRG3" s="33"/>
      <c r="FRH3" s="33"/>
      <c r="FRI3" s="33"/>
      <c r="FRJ3" s="33"/>
      <c r="FRK3" s="33"/>
      <c r="FRL3" s="33"/>
      <c r="FRM3" s="33"/>
      <c r="FRN3" s="33"/>
      <c r="FRO3" s="33"/>
      <c r="FRP3" s="33"/>
      <c r="FRQ3" s="33"/>
      <c r="FRR3" s="33"/>
      <c r="FRS3" s="33"/>
      <c r="FRT3" s="33"/>
      <c r="FRU3" s="33"/>
      <c r="FRV3" s="33"/>
      <c r="FRW3" s="33"/>
      <c r="FRX3" s="33"/>
      <c r="FRY3" s="33"/>
      <c r="FRZ3" s="33"/>
      <c r="FSA3" s="33"/>
      <c r="FSB3" s="33"/>
      <c r="FSC3" s="33"/>
      <c r="FSD3" s="33"/>
      <c r="FSE3" s="33"/>
      <c r="FSF3" s="33"/>
      <c r="FSG3" s="33"/>
      <c r="FSH3" s="33"/>
      <c r="FSI3" s="33"/>
      <c r="FSJ3" s="33"/>
      <c r="FSK3" s="33"/>
      <c r="FSL3" s="33"/>
      <c r="FSM3" s="33"/>
      <c r="FSN3" s="33"/>
      <c r="FSO3" s="33"/>
      <c r="FSP3" s="33"/>
      <c r="FSQ3" s="33"/>
      <c r="FSR3" s="33"/>
      <c r="FSS3" s="33"/>
      <c r="FST3" s="33"/>
      <c r="FSU3" s="33"/>
      <c r="FSV3" s="33"/>
      <c r="FSW3" s="33"/>
      <c r="FSX3" s="33"/>
      <c r="FSY3" s="33"/>
      <c r="FSZ3" s="33"/>
      <c r="FTA3" s="33"/>
      <c r="FTB3" s="33"/>
      <c r="FTC3" s="33"/>
      <c r="FTD3" s="33"/>
      <c r="FTE3" s="33"/>
      <c r="FTF3" s="33"/>
      <c r="FTG3" s="33"/>
      <c r="FTH3" s="33"/>
      <c r="FTI3" s="33"/>
      <c r="FTJ3" s="33"/>
      <c r="FTK3" s="33"/>
      <c r="FTL3" s="33"/>
      <c r="FTM3" s="33"/>
      <c r="FTN3" s="33"/>
      <c r="FTO3" s="33"/>
      <c r="FTP3" s="33"/>
      <c r="FTQ3" s="33"/>
      <c r="FTR3" s="33"/>
      <c r="FTS3" s="33"/>
      <c r="FTT3" s="33"/>
      <c r="FTU3" s="33"/>
      <c r="FTV3" s="33"/>
      <c r="FTW3" s="33"/>
      <c r="FTX3" s="33"/>
      <c r="FTY3" s="33"/>
      <c r="FTZ3" s="33"/>
      <c r="FUA3" s="33"/>
      <c r="FUB3" s="33"/>
      <c r="FUC3" s="33"/>
      <c r="FUD3" s="33"/>
      <c r="FUE3" s="33"/>
      <c r="FUF3" s="33"/>
      <c r="FUG3" s="33"/>
      <c r="FUH3" s="33"/>
      <c r="FUI3" s="33"/>
      <c r="FUJ3" s="33"/>
      <c r="FUK3" s="33"/>
      <c r="FUL3" s="33"/>
      <c r="FUM3" s="33"/>
      <c r="FUN3" s="33"/>
      <c r="FUO3" s="33"/>
      <c r="FUP3" s="33"/>
      <c r="FUQ3" s="33"/>
      <c r="FUR3" s="33"/>
      <c r="FUS3" s="33"/>
      <c r="FUT3" s="33"/>
      <c r="FUU3" s="33"/>
      <c r="FUV3" s="33"/>
      <c r="FUW3" s="33"/>
      <c r="FUX3" s="33"/>
      <c r="FUY3" s="33"/>
      <c r="FUZ3" s="33"/>
      <c r="FVA3" s="33"/>
      <c r="FVB3" s="33"/>
      <c r="FVC3" s="33"/>
      <c r="FVD3" s="33"/>
      <c r="FVE3" s="33"/>
      <c r="FVF3" s="33"/>
      <c r="FVG3" s="33"/>
      <c r="FVH3" s="33"/>
      <c r="FVI3" s="33"/>
      <c r="FVJ3" s="33"/>
      <c r="FVK3" s="33"/>
      <c r="FVL3" s="33"/>
      <c r="FVM3" s="33"/>
      <c r="FVN3" s="33"/>
      <c r="FVO3" s="33"/>
      <c r="FVP3" s="33"/>
      <c r="FVQ3" s="33"/>
      <c r="FVR3" s="33"/>
      <c r="FVS3" s="33"/>
      <c r="FVT3" s="33"/>
      <c r="FVU3" s="33"/>
      <c r="FVV3" s="33"/>
      <c r="FVW3" s="33"/>
      <c r="FVX3" s="33"/>
      <c r="FVY3" s="33"/>
      <c r="FVZ3" s="33"/>
      <c r="FWA3" s="33"/>
      <c r="FWB3" s="33"/>
      <c r="FWC3" s="33"/>
      <c r="FWD3" s="33"/>
      <c r="FWE3" s="33"/>
      <c r="FWF3" s="33"/>
      <c r="FWG3" s="33"/>
      <c r="FWH3" s="33"/>
      <c r="FWI3" s="33"/>
      <c r="FWJ3" s="33"/>
      <c r="FWK3" s="33"/>
      <c r="FWL3" s="33"/>
      <c r="FWM3" s="33"/>
      <c r="FWN3" s="33"/>
      <c r="FWO3" s="33"/>
      <c r="FWP3" s="33"/>
      <c r="FWQ3" s="33"/>
      <c r="FWR3" s="33"/>
      <c r="FWS3" s="33"/>
      <c r="FWT3" s="33"/>
      <c r="FWU3" s="33"/>
      <c r="FWV3" s="33"/>
      <c r="FWW3" s="33"/>
      <c r="FWX3" s="33"/>
      <c r="FWY3" s="33"/>
      <c r="FWZ3" s="33"/>
      <c r="FXA3" s="33"/>
      <c r="FXB3" s="33"/>
      <c r="FXC3" s="33"/>
      <c r="FXD3" s="33"/>
      <c r="FXE3" s="33"/>
      <c r="FXF3" s="33"/>
      <c r="FXG3" s="33"/>
      <c r="FXH3" s="33"/>
      <c r="FXI3" s="33"/>
      <c r="FXJ3" s="33"/>
      <c r="FXK3" s="33"/>
      <c r="FXL3" s="33"/>
      <c r="FXM3" s="33"/>
      <c r="FXN3" s="33"/>
      <c r="FXO3" s="33"/>
      <c r="FXP3" s="33"/>
      <c r="FXQ3" s="33"/>
      <c r="FXR3" s="33"/>
      <c r="FXS3" s="33"/>
      <c r="FXT3" s="33"/>
      <c r="FXU3" s="33"/>
      <c r="FXV3" s="33"/>
      <c r="FXW3" s="33"/>
      <c r="FXX3" s="33"/>
      <c r="FXY3" s="33"/>
      <c r="FXZ3" s="33"/>
      <c r="FYA3" s="33"/>
      <c r="FYB3" s="33"/>
      <c r="FYC3" s="33"/>
      <c r="FYD3" s="33"/>
      <c r="FYE3" s="33"/>
      <c r="FYF3" s="33"/>
      <c r="FYG3" s="33"/>
      <c r="FYH3" s="33"/>
      <c r="FYI3" s="33"/>
      <c r="FYJ3" s="33"/>
      <c r="FYK3" s="33"/>
      <c r="FYL3" s="33"/>
      <c r="FYM3" s="33"/>
      <c r="FYN3" s="33"/>
      <c r="FYO3" s="33"/>
      <c r="FYP3" s="33"/>
      <c r="FYQ3" s="33"/>
      <c r="FYR3" s="33"/>
      <c r="FYS3" s="33"/>
      <c r="FYT3" s="33"/>
      <c r="FYU3" s="33"/>
      <c r="FYV3" s="33"/>
      <c r="FYW3" s="33"/>
      <c r="FYX3" s="33"/>
      <c r="FYY3" s="33"/>
      <c r="FYZ3" s="33"/>
      <c r="FZA3" s="33"/>
      <c r="FZB3" s="33"/>
      <c r="FZC3" s="33"/>
      <c r="FZD3" s="33"/>
      <c r="FZE3" s="33"/>
      <c r="FZF3" s="33"/>
      <c r="FZG3" s="33"/>
      <c r="FZH3" s="33"/>
      <c r="FZI3" s="33"/>
      <c r="FZJ3" s="33"/>
      <c r="FZK3" s="33"/>
      <c r="FZL3" s="33"/>
      <c r="FZM3" s="33"/>
      <c r="FZN3" s="33"/>
      <c r="FZO3" s="33"/>
      <c r="FZP3" s="33"/>
      <c r="FZQ3" s="33"/>
      <c r="FZR3" s="33"/>
      <c r="FZS3" s="33"/>
      <c r="FZT3" s="33"/>
      <c r="FZU3" s="33"/>
      <c r="FZV3" s="33"/>
      <c r="FZW3" s="33"/>
      <c r="FZX3" s="33"/>
      <c r="FZY3" s="33"/>
      <c r="FZZ3" s="33"/>
      <c r="GAA3" s="33"/>
      <c r="GAB3" s="33"/>
      <c r="GAC3" s="33"/>
      <c r="GAD3" s="33"/>
      <c r="GAE3" s="33"/>
      <c r="GAF3" s="33"/>
      <c r="GAG3" s="33"/>
      <c r="GAH3" s="33"/>
      <c r="GAI3" s="33"/>
      <c r="GAJ3" s="33"/>
      <c r="GAK3" s="33"/>
      <c r="GAL3" s="33"/>
      <c r="GAM3" s="33"/>
      <c r="GAN3" s="33"/>
      <c r="GAO3" s="33"/>
      <c r="GAP3" s="33"/>
      <c r="GAQ3" s="33"/>
      <c r="GAR3" s="33"/>
      <c r="GAS3" s="33"/>
      <c r="GAT3" s="33"/>
      <c r="GAU3" s="33"/>
      <c r="GAV3" s="33"/>
      <c r="GAW3" s="33"/>
      <c r="GAX3" s="33"/>
      <c r="GAY3" s="33"/>
      <c r="GAZ3" s="33"/>
      <c r="GBA3" s="33"/>
      <c r="GBB3" s="33"/>
      <c r="GBC3" s="33"/>
      <c r="GBD3" s="33"/>
      <c r="GBE3" s="33"/>
      <c r="GBF3" s="33"/>
      <c r="GBG3" s="33"/>
      <c r="GBH3" s="33"/>
      <c r="GBI3" s="33"/>
      <c r="GBJ3" s="33"/>
      <c r="GBK3" s="33"/>
      <c r="GBL3" s="33"/>
      <c r="GBM3" s="33"/>
      <c r="GBN3" s="33"/>
      <c r="GBO3" s="33"/>
      <c r="GBP3" s="33"/>
      <c r="GBQ3" s="33"/>
      <c r="GBR3" s="33"/>
      <c r="GBS3" s="33"/>
      <c r="GBT3" s="33"/>
      <c r="GBU3" s="33"/>
      <c r="GBV3" s="33"/>
      <c r="GBW3" s="33"/>
      <c r="GBX3" s="33"/>
      <c r="GBY3" s="33"/>
      <c r="GBZ3" s="33"/>
      <c r="GCA3" s="33"/>
      <c r="GCB3" s="33"/>
      <c r="GCC3" s="33"/>
      <c r="GCD3" s="33"/>
      <c r="GCE3" s="33"/>
      <c r="GCF3" s="33"/>
      <c r="GCG3" s="33"/>
      <c r="GCH3" s="33"/>
      <c r="GCI3" s="33"/>
      <c r="GCJ3" s="33"/>
      <c r="GCK3" s="33"/>
      <c r="GCL3" s="33"/>
      <c r="GCM3" s="33"/>
      <c r="GCN3" s="33"/>
      <c r="GCO3" s="33"/>
      <c r="GCP3" s="33"/>
      <c r="GCQ3" s="33"/>
      <c r="GCR3" s="33"/>
      <c r="GCS3" s="33"/>
      <c r="GCT3" s="33"/>
      <c r="GCU3" s="33"/>
      <c r="GCV3" s="33"/>
      <c r="GCW3" s="33"/>
      <c r="GCX3" s="33"/>
      <c r="GCY3" s="33"/>
      <c r="GCZ3" s="33"/>
      <c r="GDA3" s="33"/>
      <c r="GDB3" s="33"/>
      <c r="GDC3" s="33"/>
      <c r="GDD3" s="33"/>
      <c r="GDE3" s="33"/>
      <c r="GDF3" s="33"/>
      <c r="GDG3" s="33"/>
      <c r="GDH3" s="33"/>
      <c r="GDI3" s="33"/>
      <c r="GDJ3" s="33"/>
      <c r="GDK3" s="33"/>
      <c r="GDL3" s="33"/>
      <c r="GDM3" s="33"/>
      <c r="GDN3" s="33"/>
      <c r="GDO3" s="33"/>
      <c r="GDP3" s="33"/>
      <c r="GDQ3" s="33"/>
      <c r="GDR3" s="33"/>
      <c r="GDS3" s="33"/>
      <c r="GDT3" s="33"/>
      <c r="GDU3" s="33"/>
      <c r="GDV3" s="33"/>
      <c r="GDW3" s="33"/>
      <c r="GDX3" s="33"/>
      <c r="GDY3" s="33"/>
      <c r="GDZ3" s="33"/>
      <c r="GEA3" s="33"/>
      <c r="GEB3" s="33"/>
      <c r="GEC3" s="33"/>
      <c r="GED3" s="33"/>
      <c r="GEE3" s="33"/>
      <c r="GEF3" s="33"/>
      <c r="GEG3" s="33"/>
      <c r="GEH3" s="33"/>
      <c r="GEI3" s="33"/>
      <c r="GEJ3" s="33"/>
      <c r="GEK3" s="33"/>
      <c r="GEL3" s="33"/>
      <c r="GEM3" s="33"/>
      <c r="GEN3" s="33"/>
      <c r="GEO3" s="33"/>
      <c r="GEP3" s="33"/>
      <c r="GEQ3" s="33"/>
      <c r="GER3" s="33"/>
      <c r="GES3" s="33"/>
      <c r="GET3" s="33"/>
      <c r="GEU3" s="33"/>
      <c r="GEV3" s="33"/>
      <c r="GEW3" s="33"/>
      <c r="GEX3" s="33"/>
      <c r="GEY3" s="33"/>
      <c r="GEZ3" s="33"/>
      <c r="GFA3" s="33"/>
      <c r="GFB3" s="33"/>
      <c r="GFC3" s="33"/>
      <c r="GFD3" s="33"/>
      <c r="GFE3" s="33"/>
      <c r="GFF3" s="33"/>
      <c r="GFG3" s="33"/>
      <c r="GFH3" s="33"/>
      <c r="GFI3" s="33"/>
      <c r="GFJ3" s="33"/>
      <c r="GFK3" s="33"/>
      <c r="GFL3" s="33"/>
      <c r="GFM3" s="33"/>
      <c r="GFN3" s="33"/>
      <c r="GFO3" s="33"/>
      <c r="GFP3" s="33"/>
      <c r="GFQ3" s="33"/>
      <c r="GFR3" s="33"/>
      <c r="GFS3" s="33"/>
      <c r="GFT3" s="33"/>
      <c r="GFU3" s="33"/>
      <c r="GFV3" s="33"/>
      <c r="GFW3" s="33"/>
      <c r="GFX3" s="33"/>
      <c r="GFY3" s="33"/>
      <c r="GFZ3" s="33"/>
      <c r="GGA3" s="33"/>
      <c r="GGB3" s="33"/>
      <c r="GGC3" s="33"/>
      <c r="GGD3" s="33"/>
      <c r="GGE3" s="33"/>
      <c r="GGF3" s="33"/>
      <c r="GGG3" s="33"/>
      <c r="GGH3" s="33"/>
      <c r="GGI3" s="33"/>
      <c r="GGJ3" s="33"/>
      <c r="GGK3" s="33"/>
      <c r="GGL3" s="33"/>
      <c r="GGM3" s="33"/>
      <c r="GGN3" s="33"/>
      <c r="GGO3" s="33"/>
      <c r="GGP3" s="33"/>
      <c r="GGQ3" s="33"/>
      <c r="GGR3" s="33"/>
      <c r="GGS3" s="33"/>
      <c r="GGT3" s="33"/>
      <c r="GGU3" s="33"/>
      <c r="GGV3" s="33"/>
      <c r="GGW3" s="33"/>
      <c r="GGX3" s="33"/>
      <c r="GGY3" s="33"/>
      <c r="GGZ3" s="33"/>
      <c r="GHA3" s="33"/>
      <c r="GHB3" s="33"/>
      <c r="GHC3" s="33"/>
      <c r="GHD3" s="33"/>
      <c r="GHE3" s="33"/>
      <c r="GHF3" s="33"/>
      <c r="GHG3" s="33"/>
      <c r="GHH3" s="33"/>
      <c r="GHI3" s="33"/>
      <c r="GHJ3" s="33"/>
      <c r="GHK3" s="33"/>
      <c r="GHL3" s="33"/>
      <c r="GHM3" s="33"/>
      <c r="GHN3" s="33"/>
      <c r="GHO3" s="33"/>
      <c r="GHP3" s="33"/>
      <c r="GHQ3" s="33"/>
      <c r="GHR3" s="33"/>
      <c r="GHS3" s="33"/>
      <c r="GHT3" s="33"/>
      <c r="GHU3" s="33"/>
      <c r="GHV3" s="33"/>
      <c r="GHW3" s="33"/>
      <c r="GHX3" s="33"/>
      <c r="GHY3" s="33"/>
      <c r="GHZ3" s="33"/>
      <c r="GIA3" s="33"/>
      <c r="GIB3" s="33"/>
      <c r="GIC3" s="33"/>
      <c r="GID3" s="33"/>
      <c r="GIE3" s="33"/>
      <c r="GIF3" s="33"/>
      <c r="GIG3" s="33"/>
      <c r="GIH3" s="33"/>
      <c r="GII3" s="33"/>
      <c r="GIJ3" s="33"/>
      <c r="GIK3" s="33"/>
      <c r="GIL3" s="33"/>
      <c r="GIM3" s="33"/>
      <c r="GIN3" s="33"/>
      <c r="GIO3" s="33"/>
      <c r="GIP3" s="33"/>
      <c r="GIQ3" s="33"/>
      <c r="GIR3" s="33"/>
      <c r="GIS3" s="33"/>
      <c r="GIT3" s="33"/>
      <c r="GIU3" s="33"/>
      <c r="GIV3" s="33"/>
      <c r="GIW3" s="33"/>
      <c r="GIX3" s="33"/>
      <c r="GIY3" s="33"/>
      <c r="GIZ3" s="33"/>
      <c r="GJA3" s="33"/>
      <c r="GJB3" s="33"/>
      <c r="GJC3" s="33"/>
      <c r="GJD3" s="33"/>
      <c r="GJE3" s="33"/>
      <c r="GJF3" s="33"/>
      <c r="GJG3" s="33"/>
      <c r="GJH3" s="33"/>
      <c r="GJI3" s="33"/>
      <c r="GJJ3" s="33"/>
      <c r="GJK3" s="33"/>
      <c r="GJL3" s="33"/>
      <c r="GJM3" s="33"/>
      <c r="GJN3" s="33"/>
      <c r="GJO3" s="33"/>
      <c r="GJP3" s="33"/>
      <c r="GJQ3" s="33"/>
      <c r="GJR3" s="33"/>
      <c r="GJS3" s="33"/>
      <c r="GJT3" s="33"/>
      <c r="GJU3" s="33"/>
      <c r="GJV3" s="33"/>
      <c r="GJW3" s="33"/>
      <c r="GJX3" s="33"/>
      <c r="GJY3" s="33"/>
      <c r="GJZ3" s="33"/>
      <c r="GKA3" s="33"/>
      <c r="GKB3" s="33"/>
      <c r="GKC3" s="33"/>
      <c r="GKD3" s="33"/>
      <c r="GKE3" s="33"/>
      <c r="GKF3" s="33"/>
      <c r="GKG3" s="33"/>
      <c r="GKH3" s="33"/>
      <c r="GKI3" s="33"/>
      <c r="GKJ3" s="33"/>
      <c r="GKK3" s="33"/>
      <c r="GKL3" s="33"/>
      <c r="GKM3" s="33"/>
      <c r="GKN3" s="33"/>
      <c r="GKO3" s="33"/>
      <c r="GKP3" s="33"/>
      <c r="GKQ3" s="33"/>
      <c r="GKR3" s="33"/>
      <c r="GKS3" s="33"/>
      <c r="GKT3" s="33"/>
      <c r="GKU3" s="33"/>
      <c r="GKV3" s="33"/>
      <c r="GKW3" s="33"/>
      <c r="GKX3" s="33"/>
      <c r="GKY3" s="33"/>
      <c r="GKZ3" s="33"/>
      <c r="GLA3" s="33"/>
      <c r="GLB3" s="33"/>
      <c r="GLC3" s="33"/>
      <c r="GLD3" s="33"/>
      <c r="GLE3" s="33"/>
      <c r="GLF3" s="33"/>
      <c r="GLG3" s="33"/>
      <c r="GLH3" s="33"/>
      <c r="GLI3" s="33"/>
      <c r="GLJ3" s="33"/>
      <c r="GLK3" s="33"/>
      <c r="GLL3" s="33"/>
      <c r="GLM3" s="33"/>
      <c r="GLN3" s="33"/>
      <c r="GLO3" s="33"/>
      <c r="GLP3" s="33"/>
      <c r="GLQ3" s="33"/>
      <c r="GLR3" s="33"/>
      <c r="GLS3" s="33"/>
      <c r="GLT3" s="33"/>
      <c r="GLU3" s="33"/>
      <c r="GLV3" s="33"/>
      <c r="GLW3" s="33"/>
      <c r="GLX3" s="33"/>
      <c r="GLY3" s="33"/>
      <c r="GLZ3" s="33"/>
      <c r="GMA3" s="33"/>
      <c r="GMB3" s="33"/>
      <c r="GMC3" s="33"/>
      <c r="GMD3" s="33"/>
      <c r="GME3" s="33"/>
      <c r="GMF3" s="33"/>
      <c r="GMG3" s="33"/>
      <c r="GMH3" s="33"/>
      <c r="GMI3" s="33"/>
      <c r="GMJ3" s="33"/>
      <c r="GMK3" s="33"/>
      <c r="GML3" s="33"/>
      <c r="GMM3" s="33"/>
      <c r="GMN3" s="33"/>
      <c r="GMO3" s="33"/>
      <c r="GMP3" s="33"/>
      <c r="GMQ3" s="33"/>
      <c r="GMR3" s="33"/>
      <c r="GMS3" s="33"/>
      <c r="GMT3" s="33"/>
      <c r="GMU3" s="33"/>
      <c r="GMV3" s="33"/>
      <c r="GMW3" s="33"/>
      <c r="GMX3" s="33"/>
      <c r="GMY3" s="33"/>
      <c r="GMZ3" s="33"/>
      <c r="GNA3" s="33"/>
      <c r="GNB3" s="33"/>
      <c r="GNC3" s="33"/>
      <c r="GND3" s="33"/>
      <c r="GNE3" s="33"/>
      <c r="GNF3" s="33"/>
      <c r="GNG3" s="33"/>
      <c r="GNH3" s="33"/>
      <c r="GNI3" s="33"/>
      <c r="GNJ3" s="33"/>
      <c r="GNK3" s="33"/>
      <c r="GNL3" s="33"/>
      <c r="GNM3" s="33"/>
      <c r="GNN3" s="33"/>
      <c r="GNO3" s="33"/>
      <c r="GNP3" s="33"/>
      <c r="GNQ3" s="33"/>
      <c r="GNR3" s="33"/>
      <c r="GNS3" s="33"/>
      <c r="GNT3" s="33"/>
      <c r="GNU3" s="33"/>
      <c r="GNV3" s="33"/>
      <c r="GNW3" s="33"/>
      <c r="GNX3" s="33"/>
      <c r="GNY3" s="33"/>
      <c r="GNZ3" s="33"/>
      <c r="GOA3" s="33"/>
      <c r="GOB3" s="33"/>
      <c r="GOC3" s="33"/>
      <c r="GOD3" s="33"/>
      <c r="GOE3" s="33"/>
      <c r="GOF3" s="33"/>
      <c r="GOG3" s="33"/>
      <c r="GOH3" s="33"/>
      <c r="GOI3" s="33"/>
      <c r="GOJ3" s="33"/>
      <c r="GOK3" s="33"/>
      <c r="GOL3" s="33"/>
      <c r="GOM3" s="33"/>
      <c r="GON3" s="33"/>
      <c r="GOO3" s="33"/>
      <c r="GOP3" s="33"/>
      <c r="GOQ3" s="33"/>
      <c r="GOR3" s="33"/>
      <c r="GOS3" s="33"/>
      <c r="GOT3" s="33"/>
      <c r="GOU3" s="33"/>
      <c r="GOV3" s="33"/>
      <c r="GOW3" s="33"/>
      <c r="GOX3" s="33"/>
      <c r="GOY3" s="33"/>
      <c r="GOZ3" s="33"/>
      <c r="GPA3" s="33"/>
      <c r="GPB3" s="33"/>
      <c r="GPC3" s="33"/>
      <c r="GPD3" s="33"/>
      <c r="GPE3" s="33"/>
      <c r="GPF3" s="33"/>
      <c r="GPG3" s="33"/>
      <c r="GPH3" s="33"/>
      <c r="GPI3" s="33"/>
      <c r="GPJ3" s="33"/>
      <c r="GPK3" s="33"/>
      <c r="GPL3" s="33"/>
      <c r="GPM3" s="33"/>
      <c r="GPN3" s="33"/>
      <c r="GPO3" s="33"/>
      <c r="GPP3" s="33"/>
      <c r="GPQ3" s="33"/>
      <c r="GPR3" s="33"/>
      <c r="GPS3" s="33"/>
      <c r="GPT3" s="33"/>
      <c r="GPU3" s="33"/>
      <c r="GPV3" s="33"/>
      <c r="GPW3" s="33"/>
      <c r="GPX3" s="33"/>
      <c r="GPY3" s="33"/>
      <c r="GPZ3" s="33"/>
      <c r="GQA3" s="33"/>
      <c r="GQB3" s="33"/>
      <c r="GQC3" s="33"/>
      <c r="GQD3" s="33"/>
      <c r="GQE3" s="33"/>
      <c r="GQF3" s="33"/>
      <c r="GQG3" s="33"/>
      <c r="GQH3" s="33"/>
      <c r="GQI3" s="33"/>
      <c r="GQJ3" s="33"/>
      <c r="GQK3" s="33"/>
      <c r="GQL3" s="33"/>
      <c r="GQM3" s="33"/>
      <c r="GQN3" s="33"/>
      <c r="GQO3" s="33"/>
      <c r="GQP3" s="33"/>
      <c r="GQQ3" s="33"/>
      <c r="GQR3" s="33"/>
      <c r="GQS3" s="33"/>
      <c r="GQT3" s="33"/>
      <c r="GQU3" s="33"/>
      <c r="GQV3" s="33"/>
      <c r="GQW3" s="33"/>
      <c r="GQX3" s="33"/>
      <c r="GQY3" s="33"/>
      <c r="GQZ3" s="33"/>
      <c r="GRA3" s="33"/>
      <c r="GRB3" s="33"/>
      <c r="GRC3" s="33"/>
      <c r="GRD3" s="33"/>
      <c r="GRE3" s="33"/>
      <c r="GRF3" s="33"/>
      <c r="GRG3" s="33"/>
      <c r="GRH3" s="33"/>
      <c r="GRI3" s="33"/>
      <c r="GRJ3" s="33"/>
      <c r="GRK3" s="33"/>
      <c r="GRL3" s="33"/>
      <c r="GRM3" s="33"/>
      <c r="GRN3" s="33"/>
      <c r="GRO3" s="33"/>
      <c r="GRP3" s="33"/>
      <c r="GRQ3" s="33"/>
      <c r="GRR3" s="33"/>
      <c r="GRS3" s="33"/>
      <c r="GRT3" s="33"/>
      <c r="GRU3" s="33"/>
      <c r="GRV3" s="33"/>
      <c r="GRW3" s="33"/>
      <c r="GRX3" s="33"/>
      <c r="GRY3" s="33"/>
      <c r="GRZ3" s="33"/>
      <c r="GSA3" s="33"/>
      <c r="GSB3" s="33"/>
      <c r="GSC3" s="33"/>
      <c r="GSD3" s="33"/>
      <c r="GSE3" s="33"/>
      <c r="GSF3" s="33"/>
      <c r="GSG3" s="33"/>
      <c r="GSH3" s="33"/>
      <c r="GSI3" s="33"/>
      <c r="GSJ3" s="33"/>
      <c r="GSK3" s="33"/>
      <c r="GSL3" s="33"/>
      <c r="GSM3" s="33"/>
      <c r="GSN3" s="33"/>
      <c r="GSO3" s="33"/>
      <c r="GSP3" s="33"/>
      <c r="GSQ3" s="33"/>
      <c r="GSR3" s="33"/>
      <c r="GSS3" s="33"/>
      <c r="GST3" s="33"/>
      <c r="GSU3" s="33"/>
      <c r="GSV3" s="33"/>
      <c r="GSW3" s="33"/>
      <c r="GSX3" s="33"/>
      <c r="GSY3" s="33"/>
      <c r="GSZ3" s="33"/>
      <c r="GTA3" s="33"/>
      <c r="GTB3" s="33"/>
      <c r="GTC3" s="33"/>
      <c r="GTD3" s="33"/>
      <c r="GTE3" s="33"/>
      <c r="GTF3" s="33"/>
      <c r="GTG3" s="33"/>
      <c r="GTH3" s="33"/>
      <c r="GTI3" s="33"/>
      <c r="GTJ3" s="33"/>
      <c r="GTK3" s="33"/>
      <c r="GTL3" s="33"/>
      <c r="GTM3" s="33"/>
      <c r="GTN3" s="33"/>
      <c r="GTO3" s="33"/>
      <c r="GTP3" s="33"/>
      <c r="GTQ3" s="33"/>
      <c r="GTR3" s="33"/>
      <c r="GTS3" s="33"/>
      <c r="GTT3" s="33"/>
      <c r="GTU3" s="33"/>
      <c r="GTV3" s="33"/>
      <c r="GTW3" s="33"/>
      <c r="GTX3" s="33"/>
      <c r="GTY3" s="33"/>
      <c r="GTZ3" s="33"/>
      <c r="GUA3" s="33"/>
      <c r="GUB3" s="33"/>
      <c r="GUC3" s="33"/>
      <c r="GUD3" s="33"/>
      <c r="GUE3" s="33"/>
      <c r="GUF3" s="33"/>
      <c r="GUG3" s="33"/>
      <c r="GUH3" s="33"/>
      <c r="GUI3" s="33"/>
      <c r="GUJ3" s="33"/>
      <c r="GUK3" s="33"/>
      <c r="GUL3" s="33"/>
      <c r="GUM3" s="33"/>
      <c r="GUN3" s="33"/>
      <c r="GUO3" s="33"/>
      <c r="GUP3" s="33"/>
      <c r="GUQ3" s="33"/>
      <c r="GUR3" s="33"/>
      <c r="GUS3" s="33"/>
      <c r="GUT3" s="33"/>
      <c r="GUU3" s="33"/>
      <c r="GUV3" s="33"/>
      <c r="GUW3" s="33"/>
      <c r="GUX3" s="33"/>
      <c r="GUY3" s="33"/>
      <c r="GUZ3" s="33"/>
      <c r="GVA3" s="33"/>
      <c r="GVB3" s="33"/>
      <c r="GVC3" s="33"/>
      <c r="GVD3" s="33"/>
      <c r="GVE3" s="33"/>
      <c r="GVF3" s="33"/>
      <c r="GVG3" s="33"/>
      <c r="GVH3" s="33"/>
      <c r="GVI3" s="33"/>
      <c r="GVJ3" s="33"/>
      <c r="GVK3" s="33"/>
      <c r="GVL3" s="33"/>
      <c r="GVM3" s="33"/>
      <c r="GVN3" s="33"/>
      <c r="GVO3" s="33"/>
      <c r="GVP3" s="33"/>
      <c r="GVQ3" s="33"/>
      <c r="GVR3" s="33"/>
      <c r="GVS3" s="33"/>
      <c r="GVT3" s="33"/>
      <c r="GVU3" s="33"/>
      <c r="GVV3" s="33"/>
      <c r="GVW3" s="33"/>
      <c r="GVX3" s="33"/>
      <c r="GVY3" s="33"/>
      <c r="GVZ3" s="33"/>
      <c r="GWA3" s="33"/>
      <c r="GWB3" s="33"/>
      <c r="GWC3" s="33"/>
      <c r="GWD3" s="33"/>
      <c r="GWE3" s="33"/>
      <c r="GWF3" s="33"/>
      <c r="GWG3" s="33"/>
      <c r="GWH3" s="33"/>
      <c r="GWI3" s="33"/>
      <c r="GWJ3" s="33"/>
      <c r="GWK3" s="33"/>
      <c r="GWL3" s="33"/>
      <c r="GWM3" s="33"/>
      <c r="GWN3" s="33"/>
      <c r="GWO3" s="33"/>
      <c r="GWP3" s="33"/>
      <c r="GWQ3" s="33"/>
      <c r="GWR3" s="33"/>
      <c r="GWS3" s="33"/>
      <c r="GWT3" s="33"/>
      <c r="GWU3" s="33"/>
      <c r="GWV3" s="33"/>
      <c r="GWW3" s="33"/>
      <c r="GWX3" s="33"/>
      <c r="GWY3" s="33"/>
      <c r="GWZ3" s="33"/>
      <c r="GXA3" s="33"/>
      <c r="GXB3" s="33"/>
      <c r="GXC3" s="33"/>
      <c r="GXD3" s="33"/>
      <c r="GXE3" s="33"/>
      <c r="GXF3" s="33"/>
      <c r="GXG3" s="33"/>
      <c r="GXH3" s="33"/>
      <c r="GXI3" s="33"/>
      <c r="GXJ3" s="33"/>
      <c r="GXK3" s="33"/>
      <c r="GXL3" s="33"/>
      <c r="GXM3" s="33"/>
      <c r="GXN3" s="33"/>
      <c r="GXO3" s="33"/>
      <c r="GXP3" s="33"/>
      <c r="GXQ3" s="33"/>
      <c r="GXR3" s="33"/>
      <c r="GXS3" s="33"/>
      <c r="GXT3" s="33"/>
      <c r="GXU3" s="33"/>
      <c r="GXV3" s="33"/>
      <c r="GXW3" s="33"/>
      <c r="GXX3" s="33"/>
      <c r="GXY3" s="33"/>
      <c r="GXZ3" s="33"/>
      <c r="GYA3" s="33"/>
      <c r="GYB3" s="33"/>
      <c r="GYC3" s="33"/>
      <c r="GYD3" s="33"/>
      <c r="GYE3" s="33"/>
      <c r="GYF3" s="33"/>
      <c r="GYG3" s="33"/>
      <c r="GYH3" s="33"/>
      <c r="GYI3" s="33"/>
      <c r="GYJ3" s="33"/>
      <c r="GYK3" s="33"/>
      <c r="GYL3" s="33"/>
      <c r="GYM3" s="33"/>
      <c r="GYN3" s="33"/>
      <c r="GYO3" s="33"/>
      <c r="GYP3" s="33"/>
      <c r="GYQ3" s="33"/>
      <c r="GYR3" s="33"/>
      <c r="GYS3" s="33"/>
      <c r="GYT3" s="33"/>
      <c r="GYU3" s="33"/>
      <c r="GYV3" s="33"/>
      <c r="GYW3" s="33"/>
      <c r="GYX3" s="33"/>
      <c r="GYY3" s="33"/>
      <c r="GYZ3" s="33"/>
      <c r="GZA3" s="33"/>
      <c r="GZB3" s="33"/>
      <c r="GZC3" s="33"/>
      <c r="GZD3" s="33"/>
      <c r="GZE3" s="33"/>
      <c r="GZF3" s="33"/>
      <c r="GZG3" s="33"/>
      <c r="GZH3" s="33"/>
      <c r="GZI3" s="33"/>
      <c r="GZJ3" s="33"/>
      <c r="GZK3" s="33"/>
      <c r="GZL3" s="33"/>
      <c r="GZM3" s="33"/>
      <c r="GZN3" s="33"/>
      <c r="GZO3" s="33"/>
      <c r="GZP3" s="33"/>
      <c r="GZQ3" s="33"/>
      <c r="GZR3" s="33"/>
      <c r="GZS3" s="33"/>
      <c r="GZT3" s="33"/>
      <c r="GZU3" s="33"/>
      <c r="GZV3" s="33"/>
      <c r="GZW3" s="33"/>
      <c r="GZX3" s="33"/>
      <c r="GZY3" s="33"/>
      <c r="GZZ3" s="33"/>
      <c r="HAA3" s="33"/>
      <c r="HAB3" s="33"/>
      <c r="HAC3" s="33"/>
      <c r="HAD3" s="33"/>
      <c r="HAE3" s="33"/>
      <c r="HAF3" s="33"/>
      <c r="HAG3" s="33"/>
      <c r="HAH3" s="33"/>
      <c r="HAI3" s="33"/>
      <c r="HAJ3" s="33"/>
      <c r="HAK3" s="33"/>
      <c r="HAL3" s="33"/>
      <c r="HAM3" s="33"/>
      <c r="HAN3" s="33"/>
      <c r="HAO3" s="33"/>
      <c r="HAP3" s="33"/>
      <c r="HAQ3" s="33"/>
      <c r="HAR3" s="33"/>
      <c r="HAS3" s="33"/>
      <c r="HAT3" s="33"/>
      <c r="HAU3" s="33"/>
      <c r="HAV3" s="33"/>
      <c r="HAW3" s="33"/>
      <c r="HAX3" s="33"/>
      <c r="HAY3" s="33"/>
      <c r="HAZ3" s="33"/>
      <c r="HBA3" s="33"/>
      <c r="HBB3" s="33"/>
      <c r="HBC3" s="33"/>
      <c r="HBD3" s="33"/>
      <c r="HBE3" s="33"/>
      <c r="HBF3" s="33"/>
      <c r="HBG3" s="33"/>
      <c r="HBH3" s="33"/>
      <c r="HBI3" s="33"/>
      <c r="HBJ3" s="33"/>
      <c r="HBK3" s="33"/>
      <c r="HBL3" s="33"/>
      <c r="HBM3" s="33"/>
      <c r="HBN3" s="33"/>
      <c r="HBO3" s="33"/>
      <c r="HBP3" s="33"/>
      <c r="HBQ3" s="33"/>
      <c r="HBR3" s="33"/>
      <c r="HBS3" s="33"/>
      <c r="HBT3" s="33"/>
      <c r="HBU3" s="33"/>
      <c r="HBV3" s="33"/>
      <c r="HBW3" s="33"/>
      <c r="HBX3" s="33"/>
      <c r="HBY3" s="33"/>
      <c r="HBZ3" s="33"/>
      <c r="HCA3" s="33"/>
      <c r="HCB3" s="33"/>
      <c r="HCC3" s="33"/>
      <c r="HCD3" s="33"/>
      <c r="HCE3" s="33"/>
      <c r="HCF3" s="33"/>
      <c r="HCG3" s="33"/>
      <c r="HCH3" s="33"/>
      <c r="HCI3" s="33"/>
      <c r="HCJ3" s="33"/>
      <c r="HCK3" s="33"/>
      <c r="HCL3" s="33"/>
      <c r="HCM3" s="33"/>
      <c r="HCN3" s="33"/>
      <c r="HCO3" s="33"/>
      <c r="HCP3" s="33"/>
      <c r="HCQ3" s="33"/>
      <c r="HCR3" s="33"/>
      <c r="HCS3" s="33"/>
      <c r="HCT3" s="33"/>
      <c r="HCU3" s="33"/>
      <c r="HCV3" s="33"/>
      <c r="HCW3" s="33"/>
      <c r="HCX3" s="33"/>
      <c r="HCY3" s="33"/>
      <c r="HCZ3" s="33"/>
      <c r="HDA3" s="33"/>
      <c r="HDB3" s="33"/>
      <c r="HDC3" s="33"/>
      <c r="HDD3" s="33"/>
      <c r="HDE3" s="33"/>
      <c r="HDF3" s="33"/>
      <c r="HDG3" s="33"/>
      <c r="HDH3" s="33"/>
      <c r="HDI3" s="33"/>
      <c r="HDJ3" s="33"/>
      <c r="HDK3" s="33"/>
      <c r="HDL3" s="33"/>
      <c r="HDM3" s="33"/>
      <c r="HDN3" s="33"/>
      <c r="HDO3" s="33"/>
      <c r="HDP3" s="33"/>
      <c r="HDQ3" s="33"/>
      <c r="HDR3" s="33"/>
      <c r="HDS3" s="33"/>
      <c r="HDT3" s="33"/>
      <c r="HDU3" s="33"/>
      <c r="HDV3" s="33"/>
      <c r="HDW3" s="33"/>
      <c r="HDX3" s="33"/>
      <c r="HDY3" s="33"/>
      <c r="HDZ3" s="33"/>
      <c r="HEA3" s="33"/>
      <c r="HEB3" s="33"/>
      <c r="HEC3" s="33"/>
      <c r="HED3" s="33"/>
      <c r="HEE3" s="33"/>
      <c r="HEF3" s="33"/>
      <c r="HEG3" s="33"/>
      <c r="HEH3" s="33"/>
      <c r="HEI3" s="33"/>
      <c r="HEJ3" s="33"/>
      <c r="HEK3" s="33"/>
      <c r="HEL3" s="33"/>
      <c r="HEM3" s="33"/>
      <c r="HEN3" s="33"/>
      <c r="HEO3" s="33"/>
      <c r="HEP3" s="33"/>
      <c r="HEQ3" s="33"/>
      <c r="HER3" s="33"/>
      <c r="HES3" s="33"/>
      <c r="HET3" s="33"/>
      <c r="HEU3" s="33"/>
      <c r="HEV3" s="33"/>
      <c r="HEW3" s="33"/>
      <c r="HEX3" s="33"/>
      <c r="HEY3" s="33"/>
      <c r="HEZ3" s="33"/>
      <c r="HFA3" s="33"/>
      <c r="HFB3" s="33"/>
      <c r="HFC3" s="33"/>
      <c r="HFD3" s="33"/>
      <c r="HFE3" s="33"/>
      <c r="HFF3" s="33"/>
      <c r="HFG3" s="33"/>
      <c r="HFH3" s="33"/>
      <c r="HFI3" s="33"/>
      <c r="HFJ3" s="33"/>
      <c r="HFK3" s="33"/>
      <c r="HFL3" s="33"/>
      <c r="HFM3" s="33"/>
      <c r="HFN3" s="33"/>
      <c r="HFO3" s="33"/>
      <c r="HFP3" s="33"/>
      <c r="HFQ3" s="33"/>
      <c r="HFR3" s="33"/>
      <c r="HFS3" s="33"/>
      <c r="HFT3" s="33"/>
      <c r="HFU3" s="33"/>
      <c r="HFV3" s="33"/>
      <c r="HFW3" s="33"/>
      <c r="HFX3" s="33"/>
      <c r="HFY3" s="33"/>
      <c r="HFZ3" s="33"/>
      <c r="HGA3" s="33"/>
      <c r="HGB3" s="33"/>
      <c r="HGC3" s="33"/>
      <c r="HGD3" s="33"/>
      <c r="HGE3" s="33"/>
      <c r="HGF3" s="33"/>
      <c r="HGG3" s="33"/>
      <c r="HGH3" s="33"/>
      <c r="HGI3" s="33"/>
      <c r="HGJ3" s="33"/>
      <c r="HGK3" s="33"/>
      <c r="HGL3" s="33"/>
      <c r="HGM3" s="33"/>
      <c r="HGN3" s="33"/>
      <c r="HGO3" s="33"/>
      <c r="HGP3" s="33"/>
      <c r="HGQ3" s="33"/>
      <c r="HGR3" s="33"/>
      <c r="HGS3" s="33"/>
      <c r="HGT3" s="33"/>
      <c r="HGU3" s="33"/>
      <c r="HGV3" s="33"/>
      <c r="HGW3" s="33"/>
      <c r="HGX3" s="33"/>
      <c r="HGY3" s="33"/>
      <c r="HGZ3" s="33"/>
      <c r="HHA3" s="33"/>
      <c r="HHB3" s="33"/>
      <c r="HHC3" s="33"/>
      <c r="HHD3" s="33"/>
      <c r="HHE3" s="33"/>
      <c r="HHF3" s="33"/>
      <c r="HHG3" s="33"/>
      <c r="HHH3" s="33"/>
      <c r="HHI3" s="33"/>
      <c r="HHJ3" s="33"/>
      <c r="HHK3" s="33"/>
      <c r="HHL3" s="33"/>
      <c r="HHM3" s="33"/>
      <c r="HHN3" s="33"/>
      <c r="HHO3" s="33"/>
      <c r="HHP3" s="33"/>
      <c r="HHQ3" s="33"/>
      <c r="HHR3" s="33"/>
      <c r="HHS3" s="33"/>
      <c r="HHT3" s="33"/>
      <c r="HHU3" s="33"/>
      <c r="HHV3" s="33"/>
      <c r="HHW3" s="33"/>
      <c r="HHX3" s="33"/>
      <c r="HHY3" s="33"/>
      <c r="HHZ3" s="33"/>
      <c r="HIA3" s="33"/>
      <c r="HIB3" s="33"/>
      <c r="HIC3" s="33"/>
      <c r="HID3" s="33"/>
      <c r="HIE3" s="33"/>
      <c r="HIF3" s="33"/>
      <c r="HIG3" s="33"/>
      <c r="HIH3" s="33"/>
      <c r="HII3" s="33"/>
      <c r="HIJ3" s="33"/>
      <c r="HIK3" s="33"/>
      <c r="HIL3" s="33"/>
      <c r="HIM3" s="33"/>
      <c r="HIN3" s="33"/>
      <c r="HIO3" s="33"/>
      <c r="HIP3" s="33"/>
      <c r="HIQ3" s="33"/>
      <c r="HIR3" s="33"/>
      <c r="HIS3" s="33"/>
      <c r="HIT3" s="33"/>
      <c r="HIU3" s="33"/>
      <c r="HIV3" s="33"/>
      <c r="HIW3" s="33"/>
      <c r="HIX3" s="33"/>
      <c r="HIY3" s="33"/>
      <c r="HIZ3" s="33"/>
      <c r="HJA3" s="33"/>
      <c r="HJB3" s="33"/>
      <c r="HJC3" s="33"/>
      <c r="HJD3" s="33"/>
      <c r="HJE3" s="33"/>
      <c r="HJF3" s="33"/>
      <c r="HJG3" s="33"/>
      <c r="HJH3" s="33"/>
      <c r="HJI3" s="33"/>
      <c r="HJJ3" s="33"/>
      <c r="HJK3" s="33"/>
      <c r="HJL3" s="33"/>
      <c r="HJM3" s="33"/>
      <c r="HJN3" s="33"/>
      <c r="HJO3" s="33"/>
      <c r="HJP3" s="33"/>
      <c r="HJQ3" s="33"/>
      <c r="HJR3" s="33"/>
      <c r="HJS3" s="33"/>
      <c r="HJT3" s="33"/>
      <c r="HJU3" s="33"/>
      <c r="HJV3" s="33"/>
      <c r="HJW3" s="33"/>
      <c r="HJX3" s="33"/>
      <c r="HJY3" s="33"/>
      <c r="HJZ3" s="33"/>
      <c r="HKA3" s="33"/>
      <c r="HKB3" s="33"/>
      <c r="HKC3" s="33"/>
      <c r="HKD3" s="33"/>
      <c r="HKE3" s="33"/>
      <c r="HKF3" s="33"/>
      <c r="HKG3" s="33"/>
      <c r="HKH3" s="33"/>
      <c r="HKI3" s="33"/>
      <c r="HKJ3" s="33"/>
      <c r="HKK3" s="33"/>
      <c r="HKL3" s="33"/>
      <c r="HKM3" s="33"/>
      <c r="HKN3" s="33"/>
      <c r="HKO3" s="33"/>
      <c r="HKP3" s="33"/>
      <c r="HKQ3" s="33"/>
      <c r="HKR3" s="33"/>
      <c r="HKS3" s="33"/>
      <c r="HKT3" s="33"/>
      <c r="HKU3" s="33"/>
      <c r="HKV3" s="33"/>
      <c r="HKW3" s="33"/>
      <c r="HKX3" s="33"/>
      <c r="HKY3" s="33"/>
      <c r="HKZ3" s="33"/>
      <c r="HLA3" s="33"/>
      <c r="HLB3" s="33"/>
      <c r="HLC3" s="33"/>
      <c r="HLD3" s="33"/>
      <c r="HLE3" s="33"/>
      <c r="HLF3" s="33"/>
      <c r="HLG3" s="33"/>
      <c r="HLH3" s="33"/>
      <c r="HLI3" s="33"/>
      <c r="HLJ3" s="33"/>
      <c r="HLK3" s="33"/>
      <c r="HLL3" s="33"/>
      <c r="HLM3" s="33"/>
      <c r="HLN3" s="33"/>
      <c r="HLO3" s="33"/>
      <c r="HLP3" s="33"/>
      <c r="HLQ3" s="33"/>
      <c r="HLR3" s="33"/>
      <c r="HLS3" s="33"/>
      <c r="HLT3" s="33"/>
      <c r="HLU3" s="33"/>
      <c r="HLV3" s="33"/>
      <c r="HLW3" s="33"/>
      <c r="HLX3" s="33"/>
      <c r="HLY3" s="33"/>
      <c r="HLZ3" s="33"/>
      <c r="HMA3" s="33"/>
      <c r="HMB3" s="33"/>
      <c r="HMC3" s="33"/>
      <c r="HMD3" s="33"/>
      <c r="HME3" s="33"/>
      <c r="HMF3" s="33"/>
      <c r="HMG3" s="33"/>
      <c r="HMH3" s="33"/>
      <c r="HMI3" s="33"/>
      <c r="HMJ3" s="33"/>
      <c r="HMK3" s="33"/>
      <c r="HML3" s="33"/>
      <c r="HMM3" s="33"/>
      <c r="HMN3" s="33"/>
      <c r="HMO3" s="33"/>
      <c r="HMP3" s="33"/>
      <c r="HMQ3" s="33"/>
      <c r="HMR3" s="33"/>
      <c r="HMS3" s="33"/>
      <c r="HMT3" s="33"/>
      <c r="HMU3" s="33"/>
      <c r="HMV3" s="33"/>
      <c r="HMW3" s="33"/>
      <c r="HMX3" s="33"/>
      <c r="HMY3" s="33"/>
      <c r="HMZ3" s="33"/>
      <c r="HNA3" s="33"/>
      <c r="HNB3" s="33"/>
      <c r="HNC3" s="33"/>
      <c r="HND3" s="33"/>
      <c r="HNE3" s="33"/>
      <c r="HNF3" s="33"/>
      <c r="HNG3" s="33"/>
      <c r="HNH3" s="33"/>
      <c r="HNI3" s="33"/>
      <c r="HNJ3" s="33"/>
      <c r="HNK3" s="33"/>
      <c r="HNL3" s="33"/>
      <c r="HNM3" s="33"/>
      <c r="HNN3" s="33"/>
      <c r="HNO3" s="33"/>
      <c r="HNP3" s="33"/>
      <c r="HNQ3" s="33"/>
      <c r="HNR3" s="33"/>
      <c r="HNS3" s="33"/>
      <c r="HNT3" s="33"/>
      <c r="HNU3" s="33"/>
      <c r="HNV3" s="33"/>
      <c r="HNW3" s="33"/>
      <c r="HNX3" s="33"/>
      <c r="HNY3" s="33"/>
      <c r="HNZ3" s="33"/>
      <c r="HOA3" s="33"/>
      <c r="HOB3" s="33"/>
      <c r="HOC3" s="33"/>
      <c r="HOD3" s="33"/>
      <c r="HOE3" s="33"/>
      <c r="HOF3" s="33"/>
      <c r="HOG3" s="33"/>
      <c r="HOH3" s="33"/>
      <c r="HOI3" s="33"/>
      <c r="HOJ3" s="33"/>
      <c r="HOK3" s="33"/>
      <c r="HOL3" s="33"/>
      <c r="HOM3" s="33"/>
      <c r="HON3" s="33"/>
      <c r="HOO3" s="33"/>
      <c r="HOP3" s="33"/>
      <c r="HOQ3" s="33"/>
      <c r="HOR3" s="33"/>
      <c r="HOS3" s="33"/>
      <c r="HOT3" s="33"/>
      <c r="HOU3" s="33"/>
      <c r="HOV3" s="33"/>
      <c r="HOW3" s="33"/>
      <c r="HOX3" s="33"/>
      <c r="HOY3" s="33"/>
      <c r="HOZ3" s="33"/>
      <c r="HPA3" s="33"/>
      <c r="HPB3" s="33"/>
      <c r="HPC3" s="33"/>
      <c r="HPD3" s="33"/>
      <c r="HPE3" s="33"/>
      <c r="HPF3" s="33"/>
      <c r="HPG3" s="33"/>
      <c r="HPH3" s="33"/>
      <c r="HPI3" s="33"/>
      <c r="HPJ3" s="33"/>
      <c r="HPK3" s="33"/>
      <c r="HPL3" s="33"/>
      <c r="HPM3" s="33"/>
      <c r="HPN3" s="33"/>
      <c r="HPO3" s="33"/>
      <c r="HPP3" s="33"/>
      <c r="HPQ3" s="33"/>
      <c r="HPR3" s="33"/>
      <c r="HPS3" s="33"/>
      <c r="HPT3" s="33"/>
      <c r="HPU3" s="33"/>
      <c r="HPV3" s="33"/>
      <c r="HPW3" s="33"/>
      <c r="HPX3" s="33"/>
      <c r="HPY3" s="33"/>
      <c r="HPZ3" s="33"/>
      <c r="HQA3" s="33"/>
      <c r="HQB3" s="33"/>
      <c r="HQC3" s="33"/>
      <c r="HQD3" s="33"/>
      <c r="HQE3" s="33"/>
      <c r="HQF3" s="33"/>
      <c r="HQG3" s="33"/>
      <c r="HQH3" s="33"/>
      <c r="HQI3" s="33"/>
      <c r="HQJ3" s="33"/>
      <c r="HQK3" s="33"/>
      <c r="HQL3" s="33"/>
      <c r="HQM3" s="33"/>
      <c r="HQN3" s="33"/>
      <c r="HQO3" s="33"/>
      <c r="HQP3" s="33"/>
      <c r="HQQ3" s="33"/>
      <c r="HQR3" s="33"/>
      <c r="HQS3" s="33"/>
      <c r="HQT3" s="33"/>
      <c r="HQU3" s="33"/>
      <c r="HQV3" s="33"/>
      <c r="HQW3" s="33"/>
      <c r="HQX3" s="33"/>
      <c r="HQY3" s="33"/>
      <c r="HQZ3" s="33"/>
      <c r="HRA3" s="33"/>
      <c r="HRB3" s="33"/>
      <c r="HRC3" s="33"/>
      <c r="HRD3" s="33"/>
      <c r="HRE3" s="33"/>
      <c r="HRF3" s="33"/>
      <c r="HRG3" s="33"/>
      <c r="HRH3" s="33"/>
      <c r="HRI3" s="33"/>
      <c r="HRJ3" s="33"/>
      <c r="HRK3" s="33"/>
      <c r="HRL3" s="33"/>
      <c r="HRM3" s="33"/>
      <c r="HRN3" s="33"/>
      <c r="HRO3" s="33"/>
      <c r="HRP3" s="33"/>
      <c r="HRQ3" s="33"/>
      <c r="HRR3" s="33"/>
      <c r="HRS3" s="33"/>
      <c r="HRT3" s="33"/>
      <c r="HRU3" s="33"/>
      <c r="HRV3" s="33"/>
      <c r="HRW3" s="33"/>
      <c r="HRX3" s="33"/>
      <c r="HRY3" s="33"/>
      <c r="HRZ3" s="33"/>
      <c r="HSA3" s="33"/>
      <c r="HSB3" s="33"/>
      <c r="HSC3" s="33"/>
      <c r="HSD3" s="33"/>
      <c r="HSE3" s="33"/>
      <c r="HSF3" s="33"/>
      <c r="HSG3" s="33"/>
      <c r="HSH3" s="33"/>
      <c r="HSI3" s="33"/>
      <c r="HSJ3" s="33"/>
      <c r="HSK3" s="33"/>
      <c r="HSL3" s="33"/>
      <c r="HSM3" s="33"/>
      <c r="HSN3" s="33"/>
      <c r="HSO3" s="33"/>
      <c r="HSP3" s="33"/>
      <c r="HSQ3" s="33"/>
      <c r="HSR3" s="33"/>
      <c r="HSS3" s="33"/>
      <c r="HST3" s="33"/>
      <c r="HSU3" s="33"/>
      <c r="HSV3" s="33"/>
      <c r="HSW3" s="33"/>
      <c r="HSX3" s="33"/>
      <c r="HSY3" s="33"/>
      <c r="HSZ3" s="33"/>
      <c r="HTA3" s="33"/>
      <c r="HTB3" s="33"/>
      <c r="HTC3" s="33"/>
      <c r="HTD3" s="33"/>
      <c r="HTE3" s="33"/>
      <c r="HTF3" s="33"/>
      <c r="HTG3" s="33"/>
      <c r="HTH3" s="33"/>
      <c r="HTI3" s="33"/>
      <c r="HTJ3" s="33"/>
      <c r="HTK3" s="33"/>
      <c r="HTL3" s="33"/>
      <c r="HTM3" s="33"/>
      <c r="HTN3" s="33"/>
      <c r="HTO3" s="33"/>
      <c r="HTP3" s="33"/>
      <c r="HTQ3" s="33"/>
      <c r="HTR3" s="33"/>
      <c r="HTS3" s="33"/>
      <c r="HTT3" s="33"/>
      <c r="HTU3" s="33"/>
      <c r="HTV3" s="33"/>
      <c r="HTW3" s="33"/>
      <c r="HTX3" s="33"/>
      <c r="HTY3" s="33"/>
      <c r="HTZ3" s="33"/>
      <c r="HUA3" s="33"/>
      <c r="HUB3" s="33"/>
      <c r="HUC3" s="33"/>
      <c r="HUD3" s="33"/>
      <c r="HUE3" s="33"/>
      <c r="HUF3" s="33"/>
      <c r="HUG3" s="33"/>
      <c r="HUH3" s="33"/>
      <c r="HUI3" s="33"/>
      <c r="HUJ3" s="33"/>
      <c r="HUK3" s="33"/>
      <c r="HUL3" s="33"/>
      <c r="HUM3" s="33"/>
      <c r="HUN3" s="33"/>
      <c r="HUO3" s="33"/>
      <c r="HUP3" s="33"/>
      <c r="HUQ3" s="33"/>
      <c r="HUR3" s="33"/>
      <c r="HUS3" s="33"/>
      <c r="HUT3" s="33"/>
      <c r="HUU3" s="33"/>
      <c r="HUV3" s="33"/>
      <c r="HUW3" s="33"/>
      <c r="HUX3" s="33"/>
      <c r="HUY3" s="33"/>
      <c r="HUZ3" s="33"/>
      <c r="HVA3" s="33"/>
      <c r="HVB3" s="33"/>
      <c r="HVC3" s="33"/>
      <c r="HVD3" s="33"/>
      <c r="HVE3" s="33"/>
      <c r="HVF3" s="33"/>
      <c r="HVG3" s="33"/>
      <c r="HVH3" s="33"/>
      <c r="HVI3" s="33"/>
      <c r="HVJ3" s="33"/>
      <c r="HVK3" s="33"/>
      <c r="HVL3" s="33"/>
      <c r="HVM3" s="33"/>
      <c r="HVN3" s="33"/>
      <c r="HVO3" s="33"/>
      <c r="HVP3" s="33"/>
      <c r="HVQ3" s="33"/>
      <c r="HVR3" s="33"/>
      <c r="HVS3" s="33"/>
      <c r="HVT3" s="33"/>
      <c r="HVU3" s="33"/>
      <c r="HVV3" s="33"/>
      <c r="HVW3" s="33"/>
      <c r="HVX3" s="33"/>
      <c r="HVY3" s="33"/>
      <c r="HVZ3" s="33"/>
      <c r="HWA3" s="33"/>
      <c r="HWB3" s="33"/>
      <c r="HWC3" s="33"/>
      <c r="HWD3" s="33"/>
      <c r="HWE3" s="33"/>
      <c r="HWF3" s="33"/>
      <c r="HWG3" s="33"/>
      <c r="HWH3" s="33"/>
      <c r="HWI3" s="33"/>
      <c r="HWJ3" s="33"/>
      <c r="HWK3" s="33"/>
      <c r="HWL3" s="33"/>
      <c r="HWM3" s="33"/>
      <c r="HWN3" s="33"/>
      <c r="HWO3" s="33"/>
      <c r="HWP3" s="33"/>
      <c r="HWQ3" s="33"/>
      <c r="HWR3" s="33"/>
      <c r="HWS3" s="33"/>
      <c r="HWT3" s="33"/>
      <c r="HWU3" s="33"/>
      <c r="HWV3" s="33"/>
      <c r="HWW3" s="33"/>
      <c r="HWX3" s="33"/>
      <c r="HWY3" s="33"/>
      <c r="HWZ3" s="33"/>
      <c r="HXA3" s="33"/>
      <c r="HXB3" s="33"/>
      <c r="HXC3" s="33"/>
      <c r="HXD3" s="33"/>
      <c r="HXE3" s="33"/>
      <c r="HXF3" s="33"/>
      <c r="HXG3" s="33"/>
      <c r="HXH3" s="33"/>
      <c r="HXI3" s="33"/>
      <c r="HXJ3" s="33"/>
      <c r="HXK3" s="33"/>
      <c r="HXL3" s="33"/>
      <c r="HXM3" s="33"/>
      <c r="HXN3" s="33"/>
      <c r="HXO3" s="33"/>
      <c r="HXP3" s="33"/>
      <c r="HXQ3" s="33"/>
      <c r="HXR3" s="33"/>
      <c r="HXS3" s="33"/>
      <c r="HXT3" s="33"/>
      <c r="HXU3" s="33"/>
      <c r="HXV3" s="33"/>
      <c r="HXW3" s="33"/>
      <c r="HXX3" s="33"/>
      <c r="HXY3" s="33"/>
      <c r="HXZ3" s="33"/>
      <c r="HYA3" s="33"/>
      <c r="HYB3" s="33"/>
      <c r="HYC3" s="33"/>
      <c r="HYD3" s="33"/>
      <c r="HYE3" s="33"/>
      <c r="HYF3" s="33"/>
      <c r="HYG3" s="33"/>
      <c r="HYH3" s="33"/>
      <c r="HYI3" s="33"/>
      <c r="HYJ3" s="33"/>
      <c r="HYK3" s="33"/>
      <c r="HYL3" s="33"/>
      <c r="HYM3" s="33"/>
      <c r="HYN3" s="33"/>
      <c r="HYO3" s="33"/>
      <c r="HYP3" s="33"/>
      <c r="HYQ3" s="33"/>
      <c r="HYR3" s="33"/>
      <c r="HYS3" s="33"/>
      <c r="HYT3" s="33"/>
      <c r="HYU3" s="33"/>
      <c r="HYV3" s="33"/>
      <c r="HYW3" s="33"/>
      <c r="HYX3" s="33"/>
      <c r="HYY3" s="33"/>
      <c r="HYZ3" s="33"/>
      <c r="HZA3" s="33"/>
      <c r="HZB3" s="33"/>
      <c r="HZC3" s="33"/>
      <c r="HZD3" s="33"/>
      <c r="HZE3" s="33"/>
      <c r="HZF3" s="33"/>
      <c r="HZG3" s="33"/>
      <c r="HZH3" s="33"/>
      <c r="HZI3" s="33"/>
      <c r="HZJ3" s="33"/>
      <c r="HZK3" s="33"/>
      <c r="HZL3" s="33"/>
      <c r="HZM3" s="33"/>
      <c r="HZN3" s="33"/>
      <c r="HZO3" s="33"/>
      <c r="HZP3" s="33"/>
      <c r="HZQ3" s="33"/>
      <c r="HZR3" s="33"/>
      <c r="HZS3" s="33"/>
      <c r="HZT3" s="33"/>
      <c r="HZU3" s="33"/>
      <c r="HZV3" s="33"/>
      <c r="HZW3" s="33"/>
      <c r="HZX3" s="33"/>
      <c r="HZY3" s="33"/>
      <c r="HZZ3" s="33"/>
      <c r="IAA3" s="33"/>
      <c r="IAB3" s="33"/>
      <c r="IAC3" s="33"/>
      <c r="IAD3" s="33"/>
      <c r="IAE3" s="33"/>
      <c r="IAF3" s="33"/>
      <c r="IAG3" s="33"/>
      <c r="IAH3" s="33"/>
      <c r="IAI3" s="33"/>
      <c r="IAJ3" s="33"/>
      <c r="IAK3" s="33"/>
      <c r="IAL3" s="33"/>
      <c r="IAM3" s="33"/>
      <c r="IAN3" s="33"/>
      <c r="IAO3" s="33"/>
      <c r="IAP3" s="33"/>
      <c r="IAQ3" s="33"/>
      <c r="IAR3" s="33"/>
      <c r="IAS3" s="33"/>
      <c r="IAT3" s="33"/>
      <c r="IAU3" s="33"/>
      <c r="IAV3" s="33"/>
      <c r="IAW3" s="33"/>
      <c r="IAX3" s="33"/>
      <c r="IAY3" s="33"/>
      <c r="IAZ3" s="33"/>
      <c r="IBA3" s="33"/>
      <c r="IBB3" s="33"/>
      <c r="IBC3" s="33"/>
      <c r="IBD3" s="33"/>
      <c r="IBE3" s="33"/>
      <c r="IBF3" s="33"/>
      <c r="IBG3" s="33"/>
      <c r="IBH3" s="33"/>
      <c r="IBI3" s="33"/>
      <c r="IBJ3" s="33"/>
      <c r="IBK3" s="33"/>
      <c r="IBL3" s="33"/>
      <c r="IBM3" s="33"/>
      <c r="IBN3" s="33"/>
      <c r="IBO3" s="33"/>
      <c r="IBP3" s="33"/>
      <c r="IBQ3" s="33"/>
      <c r="IBR3" s="33"/>
      <c r="IBS3" s="33"/>
      <c r="IBT3" s="33"/>
      <c r="IBU3" s="33"/>
      <c r="IBV3" s="33"/>
      <c r="IBW3" s="33"/>
      <c r="IBX3" s="33"/>
      <c r="IBY3" s="33"/>
      <c r="IBZ3" s="33"/>
      <c r="ICA3" s="33"/>
      <c r="ICB3" s="33"/>
      <c r="ICC3" s="33"/>
      <c r="ICD3" s="33"/>
      <c r="ICE3" s="33"/>
      <c r="ICF3" s="33"/>
      <c r="ICG3" s="33"/>
      <c r="ICH3" s="33"/>
      <c r="ICI3" s="33"/>
      <c r="ICJ3" s="33"/>
      <c r="ICK3" s="33"/>
      <c r="ICL3" s="33"/>
      <c r="ICM3" s="33"/>
      <c r="ICN3" s="33"/>
      <c r="ICO3" s="33"/>
      <c r="ICP3" s="33"/>
      <c r="ICQ3" s="33"/>
      <c r="ICR3" s="33"/>
      <c r="ICS3" s="33"/>
      <c r="ICT3" s="33"/>
      <c r="ICU3" s="33"/>
      <c r="ICV3" s="33"/>
      <c r="ICW3" s="33"/>
      <c r="ICX3" s="33"/>
      <c r="ICY3" s="33"/>
      <c r="ICZ3" s="33"/>
      <c r="IDA3" s="33"/>
      <c r="IDB3" s="33"/>
      <c r="IDC3" s="33"/>
      <c r="IDD3" s="33"/>
      <c r="IDE3" s="33"/>
      <c r="IDF3" s="33"/>
      <c r="IDG3" s="33"/>
      <c r="IDH3" s="33"/>
      <c r="IDI3" s="33"/>
      <c r="IDJ3" s="33"/>
      <c r="IDK3" s="33"/>
      <c r="IDL3" s="33"/>
      <c r="IDM3" s="33"/>
      <c r="IDN3" s="33"/>
      <c r="IDO3" s="33"/>
      <c r="IDP3" s="33"/>
      <c r="IDQ3" s="33"/>
      <c r="IDR3" s="33"/>
      <c r="IDS3" s="33"/>
      <c r="IDT3" s="33"/>
      <c r="IDU3" s="33"/>
      <c r="IDV3" s="33"/>
      <c r="IDW3" s="33"/>
      <c r="IDX3" s="33"/>
      <c r="IDY3" s="33"/>
      <c r="IDZ3" s="33"/>
      <c r="IEA3" s="33"/>
      <c r="IEB3" s="33"/>
      <c r="IEC3" s="33"/>
      <c r="IED3" s="33"/>
      <c r="IEE3" s="33"/>
      <c r="IEF3" s="33"/>
      <c r="IEG3" s="33"/>
      <c r="IEH3" s="33"/>
      <c r="IEI3" s="33"/>
      <c r="IEJ3" s="33"/>
      <c r="IEK3" s="33"/>
      <c r="IEL3" s="33"/>
      <c r="IEM3" s="33"/>
      <c r="IEN3" s="33"/>
      <c r="IEO3" s="33"/>
      <c r="IEP3" s="33"/>
      <c r="IEQ3" s="33"/>
      <c r="IER3" s="33"/>
      <c r="IES3" s="33"/>
      <c r="IET3" s="33"/>
      <c r="IEU3" s="33"/>
      <c r="IEV3" s="33"/>
      <c r="IEW3" s="33"/>
      <c r="IEX3" s="33"/>
      <c r="IEY3" s="33"/>
      <c r="IEZ3" s="33"/>
      <c r="IFA3" s="33"/>
      <c r="IFB3" s="33"/>
      <c r="IFC3" s="33"/>
      <c r="IFD3" s="33"/>
      <c r="IFE3" s="33"/>
      <c r="IFF3" s="33"/>
      <c r="IFG3" s="33"/>
      <c r="IFH3" s="33"/>
      <c r="IFI3" s="33"/>
      <c r="IFJ3" s="33"/>
      <c r="IFK3" s="33"/>
      <c r="IFL3" s="33"/>
      <c r="IFM3" s="33"/>
      <c r="IFN3" s="33"/>
      <c r="IFO3" s="33"/>
      <c r="IFP3" s="33"/>
      <c r="IFQ3" s="33"/>
      <c r="IFR3" s="33"/>
      <c r="IFS3" s="33"/>
      <c r="IFT3" s="33"/>
      <c r="IFU3" s="33"/>
      <c r="IFV3" s="33"/>
      <c r="IFW3" s="33"/>
      <c r="IFX3" s="33"/>
      <c r="IFY3" s="33"/>
      <c r="IFZ3" s="33"/>
      <c r="IGA3" s="33"/>
      <c r="IGB3" s="33"/>
      <c r="IGC3" s="33"/>
      <c r="IGD3" s="33"/>
      <c r="IGE3" s="33"/>
      <c r="IGF3" s="33"/>
      <c r="IGG3" s="33"/>
      <c r="IGH3" s="33"/>
      <c r="IGI3" s="33"/>
      <c r="IGJ3" s="33"/>
      <c r="IGK3" s="33"/>
      <c r="IGL3" s="33"/>
      <c r="IGM3" s="33"/>
      <c r="IGN3" s="33"/>
      <c r="IGO3" s="33"/>
      <c r="IGP3" s="33"/>
      <c r="IGQ3" s="33"/>
      <c r="IGR3" s="33"/>
      <c r="IGS3" s="33"/>
      <c r="IGT3" s="33"/>
      <c r="IGU3" s="33"/>
      <c r="IGV3" s="33"/>
      <c r="IGW3" s="33"/>
      <c r="IGX3" s="33"/>
      <c r="IGY3" s="33"/>
      <c r="IGZ3" s="33"/>
      <c r="IHA3" s="33"/>
      <c r="IHB3" s="33"/>
      <c r="IHC3" s="33"/>
      <c r="IHD3" s="33"/>
      <c r="IHE3" s="33"/>
      <c r="IHF3" s="33"/>
      <c r="IHG3" s="33"/>
      <c r="IHH3" s="33"/>
      <c r="IHI3" s="33"/>
      <c r="IHJ3" s="33"/>
      <c r="IHK3" s="33"/>
      <c r="IHL3" s="33"/>
      <c r="IHM3" s="33"/>
      <c r="IHN3" s="33"/>
      <c r="IHO3" s="33"/>
      <c r="IHP3" s="33"/>
      <c r="IHQ3" s="33"/>
      <c r="IHR3" s="33"/>
      <c r="IHS3" s="33"/>
      <c r="IHT3" s="33"/>
      <c r="IHU3" s="33"/>
      <c r="IHV3" s="33"/>
      <c r="IHW3" s="33"/>
      <c r="IHX3" s="33"/>
      <c r="IHY3" s="33"/>
      <c r="IHZ3" s="33"/>
      <c r="IIA3" s="33"/>
      <c r="IIB3" s="33"/>
      <c r="IIC3" s="33"/>
      <c r="IID3" s="33"/>
      <c r="IIE3" s="33"/>
      <c r="IIF3" s="33"/>
      <c r="IIG3" s="33"/>
      <c r="IIH3" s="33"/>
      <c r="III3" s="33"/>
      <c r="IIJ3" s="33"/>
      <c r="IIK3" s="33"/>
      <c r="IIL3" s="33"/>
      <c r="IIM3" s="33"/>
      <c r="IIN3" s="33"/>
      <c r="IIO3" s="33"/>
      <c r="IIP3" s="33"/>
      <c r="IIQ3" s="33"/>
      <c r="IIR3" s="33"/>
      <c r="IIS3" s="33"/>
      <c r="IIT3" s="33"/>
      <c r="IIU3" s="33"/>
      <c r="IIV3" s="33"/>
      <c r="IIW3" s="33"/>
      <c r="IIX3" s="33"/>
      <c r="IIY3" s="33"/>
      <c r="IIZ3" s="33"/>
      <c r="IJA3" s="33"/>
      <c r="IJB3" s="33"/>
      <c r="IJC3" s="33"/>
      <c r="IJD3" s="33"/>
      <c r="IJE3" s="33"/>
      <c r="IJF3" s="33"/>
      <c r="IJG3" s="33"/>
      <c r="IJH3" s="33"/>
      <c r="IJI3" s="33"/>
      <c r="IJJ3" s="33"/>
      <c r="IJK3" s="33"/>
      <c r="IJL3" s="33"/>
      <c r="IJM3" s="33"/>
      <c r="IJN3" s="33"/>
      <c r="IJO3" s="33"/>
      <c r="IJP3" s="33"/>
      <c r="IJQ3" s="33"/>
      <c r="IJR3" s="33"/>
      <c r="IJS3" s="33"/>
      <c r="IJT3" s="33"/>
      <c r="IJU3" s="33"/>
      <c r="IJV3" s="33"/>
      <c r="IJW3" s="33"/>
      <c r="IJX3" s="33"/>
      <c r="IJY3" s="33"/>
      <c r="IJZ3" s="33"/>
      <c r="IKA3" s="33"/>
      <c r="IKB3" s="33"/>
      <c r="IKC3" s="33"/>
      <c r="IKD3" s="33"/>
      <c r="IKE3" s="33"/>
      <c r="IKF3" s="33"/>
      <c r="IKG3" s="33"/>
      <c r="IKH3" s="33"/>
      <c r="IKI3" s="33"/>
      <c r="IKJ3" s="33"/>
      <c r="IKK3" s="33"/>
      <c r="IKL3" s="33"/>
      <c r="IKM3" s="33"/>
      <c r="IKN3" s="33"/>
      <c r="IKO3" s="33"/>
      <c r="IKP3" s="33"/>
      <c r="IKQ3" s="33"/>
      <c r="IKR3" s="33"/>
      <c r="IKS3" s="33"/>
      <c r="IKT3" s="33"/>
      <c r="IKU3" s="33"/>
      <c r="IKV3" s="33"/>
      <c r="IKW3" s="33"/>
      <c r="IKX3" s="33"/>
      <c r="IKY3" s="33"/>
      <c r="IKZ3" s="33"/>
      <c r="ILA3" s="33"/>
      <c r="ILB3" s="33"/>
      <c r="ILC3" s="33"/>
      <c r="ILD3" s="33"/>
      <c r="ILE3" s="33"/>
      <c r="ILF3" s="33"/>
      <c r="ILG3" s="33"/>
      <c r="ILH3" s="33"/>
      <c r="ILI3" s="33"/>
      <c r="ILJ3" s="33"/>
      <c r="ILK3" s="33"/>
      <c r="ILL3" s="33"/>
      <c r="ILM3" s="33"/>
      <c r="ILN3" s="33"/>
      <c r="ILO3" s="33"/>
      <c r="ILP3" s="33"/>
      <c r="ILQ3" s="33"/>
      <c r="ILR3" s="33"/>
      <c r="ILS3" s="33"/>
      <c r="ILT3" s="33"/>
      <c r="ILU3" s="33"/>
      <c r="ILV3" s="33"/>
      <c r="ILW3" s="33"/>
      <c r="ILX3" s="33"/>
      <c r="ILY3" s="33"/>
      <c r="ILZ3" s="33"/>
      <c r="IMA3" s="33"/>
      <c r="IMB3" s="33"/>
      <c r="IMC3" s="33"/>
      <c r="IMD3" s="33"/>
      <c r="IME3" s="33"/>
      <c r="IMF3" s="33"/>
      <c r="IMG3" s="33"/>
      <c r="IMH3" s="33"/>
      <c r="IMI3" s="33"/>
      <c r="IMJ3" s="33"/>
      <c r="IMK3" s="33"/>
      <c r="IML3" s="33"/>
      <c r="IMM3" s="33"/>
      <c r="IMN3" s="33"/>
      <c r="IMO3" s="33"/>
      <c r="IMP3" s="33"/>
      <c r="IMQ3" s="33"/>
      <c r="IMR3" s="33"/>
      <c r="IMS3" s="33"/>
      <c r="IMT3" s="33"/>
      <c r="IMU3" s="33"/>
      <c r="IMV3" s="33"/>
      <c r="IMW3" s="33"/>
      <c r="IMX3" s="33"/>
      <c r="IMY3" s="33"/>
      <c r="IMZ3" s="33"/>
      <c r="INA3" s="33"/>
      <c r="INB3" s="33"/>
      <c r="INC3" s="33"/>
      <c r="IND3" s="33"/>
      <c r="INE3" s="33"/>
      <c r="INF3" s="33"/>
      <c r="ING3" s="33"/>
      <c r="INH3" s="33"/>
      <c r="INI3" s="33"/>
      <c r="INJ3" s="33"/>
      <c r="INK3" s="33"/>
      <c r="INL3" s="33"/>
      <c r="INM3" s="33"/>
      <c r="INN3" s="33"/>
      <c r="INO3" s="33"/>
      <c r="INP3" s="33"/>
      <c r="INQ3" s="33"/>
      <c r="INR3" s="33"/>
      <c r="INS3" s="33"/>
      <c r="INT3" s="33"/>
      <c r="INU3" s="33"/>
      <c r="INV3" s="33"/>
      <c r="INW3" s="33"/>
      <c r="INX3" s="33"/>
      <c r="INY3" s="33"/>
      <c r="INZ3" s="33"/>
      <c r="IOA3" s="33"/>
      <c r="IOB3" s="33"/>
      <c r="IOC3" s="33"/>
      <c r="IOD3" s="33"/>
      <c r="IOE3" s="33"/>
      <c r="IOF3" s="33"/>
      <c r="IOG3" s="33"/>
      <c r="IOH3" s="33"/>
      <c r="IOI3" s="33"/>
      <c r="IOJ3" s="33"/>
      <c r="IOK3" s="33"/>
      <c r="IOL3" s="33"/>
      <c r="IOM3" s="33"/>
      <c r="ION3" s="33"/>
      <c r="IOO3" s="33"/>
      <c r="IOP3" s="33"/>
      <c r="IOQ3" s="33"/>
      <c r="IOR3" s="33"/>
      <c r="IOS3" s="33"/>
      <c r="IOT3" s="33"/>
      <c r="IOU3" s="33"/>
      <c r="IOV3" s="33"/>
      <c r="IOW3" s="33"/>
      <c r="IOX3" s="33"/>
      <c r="IOY3" s="33"/>
      <c r="IOZ3" s="33"/>
      <c r="IPA3" s="33"/>
      <c r="IPB3" s="33"/>
      <c r="IPC3" s="33"/>
      <c r="IPD3" s="33"/>
      <c r="IPE3" s="33"/>
      <c r="IPF3" s="33"/>
      <c r="IPG3" s="33"/>
      <c r="IPH3" s="33"/>
      <c r="IPI3" s="33"/>
      <c r="IPJ3" s="33"/>
      <c r="IPK3" s="33"/>
      <c r="IPL3" s="33"/>
      <c r="IPM3" s="33"/>
      <c r="IPN3" s="33"/>
      <c r="IPO3" s="33"/>
      <c r="IPP3" s="33"/>
      <c r="IPQ3" s="33"/>
      <c r="IPR3" s="33"/>
      <c r="IPS3" s="33"/>
      <c r="IPT3" s="33"/>
      <c r="IPU3" s="33"/>
      <c r="IPV3" s="33"/>
      <c r="IPW3" s="33"/>
      <c r="IPX3" s="33"/>
      <c r="IPY3" s="33"/>
      <c r="IPZ3" s="33"/>
      <c r="IQA3" s="33"/>
      <c r="IQB3" s="33"/>
      <c r="IQC3" s="33"/>
      <c r="IQD3" s="33"/>
      <c r="IQE3" s="33"/>
      <c r="IQF3" s="33"/>
      <c r="IQG3" s="33"/>
      <c r="IQH3" s="33"/>
      <c r="IQI3" s="33"/>
      <c r="IQJ3" s="33"/>
      <c r="IQK3" s="33"/>
      <c r="IQL3" s="33"/>
      <c r="IQM3" s="33"/>
      <c r="IQN3" s="33"/>
      <c r="IQO3" s="33"/>
      <c r="IQP3" s="33"/>
      <c r="IQQ3" s="33"/>
      <c r="IQR3" s="33"/>
      <c r="IQS3" s="33"/>
      <c r="IQT3" s="33"/>
      <c r="IQU3" s="33"/>
      <c r="IQV3" s="33"/>
      <c r="IQW3" s="33"/>
      <c r="IQX3" s="33"/>
      <c r="IQY3" s="33"/>
      <c r="IQZ3" s="33"/>
      <c r="IRA3" s="33"/>
      <c r="IRB3" s="33"/>
      <c r="IRC3" s="33"/>
      <c r="IRD3" s="33"/>
      <c r="IRE3" s="33"/>
      <c r="IRF3" s="33"/>
      <c r="IRG3" s="33"/>
      <c r="IRH3" s="33"/>
      <c r="IRI3" s="33"/>
      <c r="IRJ3" s="33"/>
      <c r="IRK3" s="33"/>
      <c r="IRL3" s="33"/>
      <c r="IRM3" s="33"/>
      <c r="IRN3" s="33"/>
      <c r="IRO3" s="33"/>
      <c r="IRP3" s="33"/>
      <c r="IRQ3" s="33"/>
      <c r="IRR3" s="33"/>
      <c r="IRS3" s="33"/>
      <c r="IRT3" s="33"/>
      <c r="IRU3" s="33"/>
      <c r="IRV3" s="33"/>
      <c r="IRW3" s="33"/>
      <c r="IRX3" s="33"/>
      <c r="IRY3" s="33"/>
      <c r="IRZ3" s="33"/>
      <c r="ISA3" s="33"/>
      <c r="ISB3" s="33"/>
      <c r="ISC3" s="33"/>
      <c r="ISD3" s="33"/>
      <c r="ISE3" s="33"/>
      <c r="ISF3" s="33"/>
      <c r="ISG3" s="33"/>
      <c r="ISH3" s="33"/>
      <c r="ISI3" s="33"/>
      <c r="ISJ3" s="33"/>
      <c r="ISK3" s="33"/>
      <c r="ISL3" s="33"/>
      <c r="ISM3" s="33"/>
      <c r="ISN3" s="33"/>
      <c r="ISO3" s="33"/>
      <c r="ISP3" s="33"/>
      <c r="ISQ3" s="33"/>
      <c r="ISR3" s="33"/>
      <c r="ISS3" s="33"/>
      <c r="IST3" s="33"/>
      <c r="ISU3" s="33"/>
      <c r="ISV3" s="33"/>
      <c r="ISW3" s="33"/>
      <c r="ISX3" s="33"/>
      <c r="ISY3" s="33"/>
      <c r="ISZ3" s="33"/>
      <c r="ITA3" s="33"/>
      <c r="ITB3" s="33"/>
      <c r="ITC3" s="33"/>
      <c r="ITD3" s="33"/>
      <c r="ITE3" s="33"/>
      <c r="ITF3" s="33"/>
      <c r="ITG3" s="33"/>
      <c r="ITH3" s="33"/>
      <c r="ITI3" s="33"/>
      <c r="ITJ3" s="33"/>
      <c r="ITK3" s="33"/>
      <c r="ITL3" s="33"/>
      <c r="ITM3" s="33"/>
      <c r="ITN3" s="33"/>
      <c r="ITO3" s="33"/>
      <c r="ITP3" s="33"/>
      <c r="ITQ3" s="33"/>
      <c r="ITR3" s="33"/>
      <c r="ITS3" s="33"/>
      <c r="ITT3" s="33"/>
      <c r="ITU3" s="33"/>
      <c r="ITV3" s="33"/>
      <c r="ITW3" s="33"/>
      <c r="ITX3" s="33"/>
      <c r="ITY3" s="33"/>
      <c r="ITZ3" s="33"/>
      <c r="IUA3" s="33"/>
      <c r="IUB3" s="33"/>
      <c r="IUC3" s="33"/>
      <c r="IUD3" s="33"/>
      <c r="IUE3" s="33"/>
      <c r="IUF3" s="33"/>
      <c r="IUG3" s="33"/>
      <c r="IUH3" s="33"/>
      <c r="IUI3" s="33"/>
      <c r="IUJ3" s="33"/>
      <c r="IUK3" s="33"/>
      <c r="IUL3" s="33"/>
      <c r="IUM3" s="33"/>
      <c r="IUN3" s="33"/>
      <c r="IUO3" s="33"/>
      <c r="IUP3" s="33"/>
      <c r="IUQ3" s="33"/>
      <c r="IUR3" s="33"/>
      <c r="IUS3" s="33"/>
      <c r="IUT3" s="33"/>
      <c r="IUU3" s="33"/>
      <c r="IUV3" s="33"/>
      <c r="IUW3" s="33"/>
      <c r="IUX3" s="33"/>
      <c r="IUY3" s="33"/>
      <c r="IUZ3" s="33"/>
      <c r="IVA3" s="33"/>
      <c r="IVB3" s="33"/>
      <c r="IVC3" s="33"/>
      <c r="IVD3" s="33"/>
      <c r="IVE3" s="33"/>
      <c r="IVF3" s="33"/>
      <c r="IVG3" s="33"/>
      <c r="IVH3" s="33"/>
      <c r="IVI3" s="33"/>
      <c r="IVJ3" s="33"/>
      <c r="IVK3" s="33"/>
      <c r="IVL3" s="33"/>
      <c r="IVM3" s="33"/>
      <c r="IVN3" s="33"/>
      <c r="IVO3" s="33"/>
      <c r="IVP3" s="33"/>
      <c r="IVQ3" s="33"/>
      <c r="IVR3" s="33"/>
      <c r="IVS3" s="33"/>
      <c r="IVT3" s="33"/>
      <c r="IVU3" s="33"/>
      <c r="IVV3" s="33"/>
      <c r="IVW3" s="33"/>
      <c r="IVX3" s="33"/>
      <c r="IVY3" s="33"/>
      <c r="IVZ3" s="33"/>
      <c r="IWA3" s="33"/>
      <c r="IWB3" s="33"/>
      <c r="IWC3" s="33"/>
      <c r="IWD3" s="33"/>
      <c r="IWE3" s="33"/>
      <c r="IWF3" s="33"/>
      <c r="IWG3" s="33"/>
      <c r="IWH3" s="33"/>
      <c r="IWI3" s="33"/>
      <c r="IWJ3" s="33"/>
      <c r="IWK3" s="33"/>
      <c r="IWL3" s="33"/>
      <c r="IWM3" s="33"/>
      <c r="IWN3" s="33"/>
      <c r="IWO3" s="33"/>
      <c r="IWP3" s="33"/>
      <c r="IWQ3" s="33"/>
      <c r="IWR3" s="33"/>
      <c r="IWS3" s="33"/>
      <c r="IWT3" s="33"/>
      <c r="IWU3" s="33"/>
      <c r="IWV3" s="33"/>
      <c r="IWW3" s="33"/>
      <c r="IWX3" s="33"/>
      <c r="IWY3" s="33"/>
      <c r="IWZ3" s="33"/>
      <c r="IXA3" s="33"/>
      <c r="IXB3" s="33"/>
      <c r="IXC3" s="33"/>
      <c r="IXD3" s="33"/>
      <c r="IXE3" s="33"/>
      <c r="IXF3" s="33"/>
      <c r="IXG3" s="33"/>
      <c r="IXH3" s="33"/>
      <c r="IXI3" s="33"/>
      <c r="IXJ3" s="33"/>
      <c r="IXK3" s="33"/>
      <c r="IXL3" s="33"/>
      <c r="IXM3" s="33"/>
      <c r="IXN3" s="33"/>
      <c r="IXO3" s="33"/>
      <c r="IXP3" s="33"/>
      <c r="IXQ3" s="33"/>
      <c r="IXR3" s="33"/>
      <c r="IXS3" s="33"/>
      <c r="IXT3" s="33"/>
      <c r="IXU3" s="33"/>
      <c r="IXV3" s="33"/>
      <c r="IXW3" s="33"/>
      <c r="IXX3" s="33"/>
      <c r="IXY3" s="33"/>
      <c r="IXZ3" s="33"/>
      <c r="IYA3" s="33"/>
      <c r="IYB3" s="33"/>
      <c r="IYC3" s="33"/>
      <c r="IYD3" s="33"/>
      <c r="IYE3" s="33"/>
      <c r="IYF3" s="33"/>
      <c r="IYG3" s="33"/>
      <c r="IYH3" s="33"/>
      <c r="IYI3" s="33"/>
      <c r="IYJ3" s="33"/>
      <c r="IYK3" s="33"/>
      <c r="IYL3" s="33"/>
      <c r="IYM3" s="33"/>
      <c r="IYN3" s="33"/>
      <c r="IYO3" s="33"/>
      <c r="IYP3" s="33"/>
      <c r="IYQ3" s="33"/>
      <c r="IYR3" s="33"/>
      <c r="IYS3" s="33"/>
      <c r="IYT3" s="33"/>
      <c r="IYU3" s="33"/>
      <c r="IYV3" s="33"/>
      <c r="IYW3" s="33"/>
      <c r="IYX3" s="33"/>
      <c r="IYY3" s="33"/>
      <c r="IYZ3" s="33"/>
      <c r="IZA3" s="33"/>
      <c r="IZB3" s="33"/>
      <c r="IZC3" s="33"/>
      <c r="IZD3" s="33"/>
      <c r="IZE3" s="33"/>
      <c r="IZF3" s="33"/>
      <c r="IZG3" s="33"/>
      <c r="IZH3" s="33"/>
      <c r="IZI3" s="33"/>
      <c r="IZJ3" s="33"/>
      <c r="IZK3" s="33"/>
      <c r="IZL3" s="33"/>
      <c r="IZM3" s="33"/>
      <c r="IZN3" s="33"/>
      <c r="IZO3" s="33"/>
      <c r="IZP3" s="33"/>
      <c r="IZQ3" s="33"/>
      <c r="IZR3" s="33"/>
      <c r="IZS3" s="33"/>
      <c r="IZT3" s="33"/>
      <c r="IZU3" s="33"/>
      <c r="IZV3" s="33"/>
      <c r="IZW3" s="33"/>
      <c r="IZX3" s="33"/>
      <c r="IZY3" s="33"/>
      <c r="IZZ3" s="33"/>
      <c r="JAA3" s="33"/>
      <c r="JAB3" s="33"/>
      <c r="JAC3" s="33"/>
      <c r="JAD3" s="33"/>
      <c r="JAE3" s="33"/>
      <c r="JAF3" s="33"/>
      <c r="JAG3" s="33"/>
      <c r="JAH3" s="33"/>
      <c r="JAI3" s="33"/>
      <c r="JAJ3" s="33"/>
      <c r="JAK3" s="33"/>
      <c r="JAL3" s="33"/>
      <c r="JAM3" s="33"/>
      <c r="JAN3" s="33"/>
      <c r="JAO3" s="33"/>
      <c r="JAP3" s="33"/>
      <c r="JAQ3" s="33"/>
      <c r="JAR3" s="33"/>
      <c r="JAS3" s="33"/>
      <c r="JAT3" s="33"/>
      <c r="JAU3" s="33"/>
      <c r="JAV3" s="33"/>
      <c r="JAW3" s="33"/>
      <c r="JAX3" s="33"/>
      <c r="JAY3" s="33"/>
      <c r="JAZ3" s="33"/>
      <c r="JBA3" s="33"/>
      <c r="JBB3" s="33"/>
      <c r="JBC3" s="33"/>
      <c r="JBD3" s="33"/>
      <c r="JBE3" s="33"/>
      <c r="JBF3" s="33"/>
      <c r="JBG3" s="33"/>
      <c r="JBH3" s="33"/>
      <c r="JBI3" s="33"/>
      <c r="JBJ3" s="33"/>
      <c r="JBK3" s="33"/>
      <c r="JBL3" s="33"/>
      <c r="JBM3" s="33"/>
      <c r="JBN3" s="33"/>
      <c r="JBO3" s="33"/>
      <c r="JBP3" s="33"/>
      <c r="JBQ3" s="33"/>
      <c r="JBR3" s="33"/>
      <c r="JBS3" s="33"/>
      <c r="JBT3" s="33"/>
      <c r="JBU3" s="33"/>
      <c r="JBV3" s="33"/>
      <c r="JBW3" s="33"/>
      <c r="JBX3" s="33"/>
      <c r="JBY3" s="33"/>
      <c r="JBZ3" s="33"/>
      <c r="JCA3" s="33"/>
      <c r="JCB3" s="33"/>
      <c r="JCC3" s="33"/>
      <c r="JCD3" s="33"/>
      <c r="JCE3" s="33"/>
      <c r="JCF3" s="33"/>
      <c r="JCG3" s="33"/>
      <c r="JCH3" s="33"/>
      <c r="JCI3" s="33"/>
      <c r="JCJ3" s="33"/>
      <c r="JCK3" s="33"/>
      <c r="JCL3" s="33"/>
      <c r="JCM3" s="33"/>
      <c r="JCN3" s="33"/>
      <c r="JCO3" s="33"/>
      <c r="JCP3" s="33"/>
      <c r="JCQ3" s="33"/>
      <c r="JCR3" s="33"/>
      <c r="JCS3" s="33"/>
      <c r="JCT3" s="33"/>
      <c r="JCU3" s="33"/>
      <c r="JCV3" s="33"/>
      <c r="JCW3" s="33"/>
      <c r="JCX3" s="33"/>
      <c r="JCY3" s="33"/>
      <c r="JCZ3" s="33"/>
      <c r="JDA3" s="33"/>
      <c r="JDB3" s="33"/>
      <c r="JDC3" s="33"/>
      <c r="JDD3" s="33"/>
      <c r="JDE3" s="33"/>
      <c r="JDF3" s="33"/>
      <c r="JDG3" s="33"/>
      <c r="JDH3" s="33"/>
      <c r="JDI3" s="33"/>
      <c r="JDJ3" s="33"/>
      <c r="JDK3" s="33"/>
      <c r="JDL3" s="33"/>
      <c r="JDM3" s="33"/>
      <c r="JDN3" s="33"/>
      <c r="JDO3" s="33"/>
      <c r="JDP3" s="33"/>
      <c r="JDQ3" s="33"/>
      <c r="JDR3" s="33"/>
      <c r="JDS3" s="33"/>
      <c r="JDT3" s="33"/>
      <c r="JDU3" s="33"/>
      <c r="JDV3" s="33"/>
      <c r="JDW3" s="33"/>
      <c r="JDX3" s="33"/>
      <c r="JDY3" s="33"/>
      <c r="JDZ3" s="33"/>
      <c r="JEA3" s="33"/>
      <c r="JEB3" s="33"/>
      <c r="JEC3" s="33"/>
      <c r="JED3" s="33"/>
      <c r="JEE3" s="33"/>
      <c r="JEF3" s="33"/>
      <c r="JEG3" s="33"/>
      <c r="JEH3" s="33"/>
      <c r="JEI3" s="33"/>
      <c r="JEJ3" s="33"/>
      <c r="JEK3" s="33"/>
      <c r="JEL3" s="33"/>
      <c r="JEM3" s="33"/>
      <c r="JEN3" s="33"/>
      <c r="JEO3" s="33"/>
      <c r="JEP3" s="33"/>
      <c r="JEQ3" s="33"/>
      <c r="JER3" s="33"/>
      <c r="JES3" s="33"/>
      <c r="JET3" s="33"/>
      <c r="JEU3" s="33"/>
      <c r="JEV3" s="33"/>
      <c r="JEW3" s="33"/>
      <c r="JEX3" s="33"/>
      <c r="JEY3" s="33"/>
      <c r="JEZ3" s="33"/>
      <c r="JFA3" s="33"/>
      <c r="JFB3" s="33"/>
      <c r="JFC3" s="33"/>
      <c r="JFD3" s="33"/>
      <c r="JFE3" s="33"/>
      <c r="JFF3" s="33"/>
      <c r="JFG3" s="33"/>
      <c r="JFH3" s="33"/>
      <c r="JFI3" s="33"/>
      <c r="JFJ3" s="33"/>
      <c r="JFK3" s="33"/>
      <c r="JFL3" s="33"/>
      <c r="JFM3" s="33"/>
      <c r="JFN3" s="33"/>
      <c r="JFO3" s="33"/>
      <c r="JFP3" s="33"/>
      <c r="JFQ3" s="33"/>
      <c r="JFR3" s="33"/>
      <c r="JFS3" s="33"/>
      <c r="JFT3" s="33"/>
      <c r="JFU3" s="33"/>
      <c r="JFV3" s="33"/>
      <c r="JFW3" s="33"/>
      <c r="JFX3" s="33"/>
      <c r="JFY3" s="33"/>
      <c r="JFZ3" s="33"/>
      <c r="JGA3" s="33"/>
      <c r="JGB3" s="33"/>
      <c r="JGC3" s="33"/>
      <c r="JGD3" s="33"/>
      <c r="JGE3" s="33"/>
      <c r="JGF3" s="33"/>
      <c r="JGG3" s="33"/>
      <c r="JGH3" s="33"/>
      <c r="JGI3" s="33"/>
      <c r="JGJ3" s="33"/>
      <c r="JGK3" s="33"/>
      <c r="JGL3" s="33"/>
      <c r="JGM3" s="33"/>
      <c r="JGN3" s="33"/>
      <c r="JGO3" s="33"/>
      <c r="JGP3" s="33"/>
      <c r="JGQ3" s="33"/>
      <c r="JGR3" s="33"/>
      <c r="JGS3" s="33"/>
      <c r="JGT3" s="33"/>
      <c r="JGU3" s="33"/>
      <c r="JGV3" s="33"/>
      <c r="JGW3" s="33"/>
      <c r="JGX3" s="33"/>
      <c r="JGY3" s="33"/>
      <c r="JGZ3" s="33"/>
      <c r="JHA3" s="33"/>
      <c r="JHB3" s="33"/>
      <c r="JHC3" s="33"/>
      <c r="JHD3" s="33"/>
      <c r="JHE3" s="33"/>
      <c r="JHF3" s="33"/>
      <c r="JHG3" s="33"/>
      <c r="JHH3" s="33"/>
      <c r="JHI3" s="33"/>
      <c r="JHJ3" s="33"/>
      <c r="JHK3" s="33"/>
      <c r="JHL3" s="33"/>
      <c r="JHM3" s="33"/>
      <c r="JHN3" s="33"/>
      <c r="JHO3" s="33"/>
      <c r="JHP3" s="33"/>
      <c r="JHQ3" s="33"/>
      <c r="JHR3" s="33"/>
      <c r="JHS3" s="33"/>
      <c r="JHT3" s="33"/>
      <c r="JHU3" s="33"/>
      <c r="JHV3" s="33"/>
      <c r="JHW3" s="33"/>
      <c r="JHX3" s="33"/>
      <c r="JHY3" s="33"/>
      <c r="JHZ3" s="33"/>
      <c r="JIA3" s="33"/>
      <c r="JIB3" s="33"/>
      <c r="JIC3" s="33"/>
      <c r="JID3" s="33"/>
      <c r="JIE3" s="33"/>
      <c r="JIF3" s="33"/>
      <c r="JIG3" s="33"/>
      <c r="JIH3" s="33"/>
      <c r="JII3" s="33"/>
      <c r="JIJ3" s="33"/>
      <c r="JIK3" s="33"/>
      <c r="JIL3" s="33"/>
      <c r="JIM3" s="33"/>
      <c r="JIN3" s="33"/>
      <c r="JIO3" s="33"/>
      <c r="JIP3" s="33"/>
      <c r="JIQ3" s="33"/>
      <c r="JIR3" s="33"/>
      <c r="JIS3" s="33"/>
      <c r="JIT3" s="33"/>
      <c r="JIU3" s="33"/>
      <c r="JIV3" s="33"/>
      <c r="JIW3" s="33"/>
      <c r="JIX3" s="33"/>
      <c r="JIY3" s="33"/>
      <c r="JIZ3" s="33"/>
      <c r="JJA3" s="33"/>
      <c r="JJB3" s="33"/>
      <c r="JJC3" s="33"/>
      <c r="JJD3" s="33"/>
      <c r="JJE3" s="33"/>
      <c r="JJF3" s="33"/>
      <c r="JJG3" s="33"/>
      <c r="JJH3" s="33"/>
      <c r="JJI3" s="33"/>
      <c r="JJJ3" s="33"/>
      <c r="JJK3" s="33"/>
      <c r="JJL3" s="33"/>
      <c r="JJM3" s="33"/>
      <c r="JJN3" s="33"/>
      <c r="JJO3" s="33"/>
      <c r="JJP3" s="33"/>
      <c r="JJQ3" s="33"/>
      <c r="JJR3" s="33"/>
      <c r="JJS3" s="33"/>
      <c r="JJT3" s="33"/>
      <c r="JJU3" s="33"/>
      <c r="JJV3" s="33"/>
      <c r="JJW3" s="33"/>
      <c r="JJX3" s="33"/>
      <c r="JJY3" s="33"/>
      <c r="JJZ3" s="33"/>
      <c r="JKA3" s="33"/>
      <c r="JKB3" s="33"/>
      <c r="JKC3" s="33"/>
      <c r="JKD3" s="33"/>
      <c r="JKE3" s="33"/>
      <c r="JKF3" s="33"/>
      <c r="JKG3" s="33"/>
      <c r="JKH3" s="33"/>
      <c r="JKI3" s="33"/>
      <c r="JKJ3" s="33"/>
      <c r="JKK3" s="33"/>
      <c r="JKL3" s="33"/>
      <c r="JKM3" s="33"/>
      <c r="JKN3" s="33"/>
      <c r="JKO3" s="33"/>
      <c r="JKP3" s="33"/>
      <c r="JKQ3" s="33"/>
      <c r="JKR3" s="33"/>
      <c r="JKS3" s="33"/>
      <c r="JKT3" s="33"/>
      <c r="JKU3" s="33"/>
      <c r="JKV3" s="33"/>
      <c r="JKW3" s="33"/>
      <c r="JKX3" s="33"/>
      <c r="JKY3" s="33"/>
      <c r="JKZ3" s="33"/>
      <c r="JLA3" s="33"/>
      <c r="JLB3" s="33"/>
      <c r="JLC3" s="33"/>
      <c r="JLD3" s="33"/>
      <c r="JLE3" s="33"/>
      <c r="JLF3" s="33"/>
      <c r="JLG3" s="33"/>
      <c r="JLH3" s="33"/>
      <c r="JLI3" s="33"/>
      <c r="JLJ3" s="33"/>
      <c r="JLK3" s="33"/>
      <c r="JLL3" s="33"/>
      <c r="JLM3" s="33"/>
      <c r="JLN3" s="33"/>
      <c r="JLO3" s="33"/>
      <c r="JLP3" s="33"/>
      <c r="JLQ3" s="33"/>
      <c r="JLR3" s="33"/>
      <c r="JLS3" s="33"/>
      <c r="JLT3" s="33"/>
      <c r="JLU3" s="33"/>
      <c r="JLV3" s="33"/>
      <c r="JLW3" s="33"/>
      <c r="JLX3" s="33"/>
      <c r="JLY3" s="33"/>
      <c r="JLZ3" s="33"/>
      <c r="JMA3" s="33"/>
      <c r="JMB3" s="33"/>
      <c r="JMC3" s="33"/>
      <c r="JMD3" s="33"/>
      <c r="JME3" s="33"/>
      <c r="JMF3" s="33"/>
      <c r="JMG3" s="33"/>
      <c r="JMH3" s="33"/>
      <c r="JMI3" s="33"/>
      <c r="JMJ3" s="33"/>
      <c r="JMK3" s="33"/>
      <c r="JML3" s="33"/>
      <c r="JMM3" s="33"/>
      <c r="JMN3" s="33"/>
      <c r="JMO3" s="33"/>
      <c r="JMP3" s="33"/>
      <c r="JMQ3" s="33"/>
      <c r="JMR3" s="33"/>
      <c r="JMS3" s="33"/>
      <c r="JMT3" s="33"/>
      <c r="JMU3" s="33"/>
      <c r="JMV3" s="33"/>
      <c r="JMW3" s="33"/>
      <c r="JMX3" s="33"/>
      <c r="JMY3" s="33"/>
      <c r="JMZ3" s="33"/>
      <c r="JNA3" s="33"/>
      <c r="JNB3" s="33"/>
      <c r="JNC3" s="33"/>
      <c r="JND3" s="33"/>
      <c r="JNE3" s="33"/>
      <c r="JNF3" s="33"/>
      <c r="JNG3" s="33"/>
      <c r="JNH3" s="33"/>
      <c r="JNI3" s="33"/>
      <c r="JNJ3" s="33"/>
      <c r="JNK3" s="33"/>
      <c r="JNL3" s="33"/>
      <c r="JNM3" s="33"/>
      <c r="JNN3" s="33"/>
      <c r="JNO3" s="33"/>
      <c r="JNP3" s="33"/>
      <c r="JNQ3" s="33"/>
      <c r="JNR3" s="33"/>
      <c r="JNS3" s="33"/>
      <c r="JNT3" s="33"/>
      <c r="JNU3" s="33"/>
      <c r="JNV3" s="33"/>
      <c r="JNW3" s="33"/>
      <c r="JNX3" s="33"/>
      <c r="JNY3" s="33"/>
      <c r="JNZ3" s="33"/>
      <c r="JOA3" s="33"/>
      <c r="JOB3" s="33"/>
      <c r="JOC3" s="33"/>
      <c r="JOD3" s="33"/>
      <c r="JOE3" s="33"/>
      <c r="JOF3" s="33"/>
      <c r="JOG3" s="33"/>
      <c r="JOH3" s="33"/>
      <c r="JOI3" s="33"/>
      <c r="JOJ3" s="33"/>
      <c r="JOK3" s="33"/>
      <c r="JOL3" s="33"/>
      <c r="JOM3" s="33"/>
      <c r="JON3" s="33"/>
      <c r="JOO3" s="33"/>
      <c r="JOP3" s="33"/>
      <c r="JOQ3" s="33"/>
      <c r="JOR3" s="33"/>
      <c r="JOS3" s="33"/>
      <c r="JOT3" s="33"/>
      <c r="JOU3" s="33"/>
      <c r="JOV3" s="33"/>
      <c r="JOW3" s="33"/>
      <c r="JOX3" s="33"/>
      <c r="JOY3" s="33"/>
      <c r="JOZ3" s="33"/>
      <c r="JPA3" s="33"/>
      <c r="JPB3" s="33"/>
      <c r="JPC3" s="33"/>
      <c r="JPD3" s="33"/>
      <c r="JPE3" s="33"/>
      <c r="JPF3" s="33"/>
      <c r="JPG3" s="33"/>
      <c r="JPH3" s="33"/>
      <c r="JPI3" s="33"/>
      <c r="JPJ3" s="33"/>
      <c r="JPK3" s="33"/>
      <c r="JPL3" s="33"/>
      <c r="JPM3" s="33"/>
      <c r="JPN3" s="33"/>
      <c r="JPO3" s="33"/>
      <c r="JPP3" s="33"/>
      <c r="JPQ3" s="33"/>
      <c r="JPR3" s="33"/>
      <c r="JPS3" s="33"/>
      <c r="JPT3" s="33"/>
      <c r="JPU3" s="33"/>
      <c r="JPV3" s="33"/>
      <c r="JPW3" s="33"/>
      <c r="JPX3" s="33"/>
      <c r="JPY3" s="33"/>
      <c r="JPZ3" s="33"/>
      <c r="JQA3" s="33"/>
      <c r="JQB3" s="33"/>
      <c r="JQC3" s="33"/>
      <c r="JQD3" s="33"/>
      <c r="JQE3" s="33"/>
      <c r="JQF3" s="33"/>
      <c r="JQG3" s="33"/>
      <c r="JQH3" s="33"/>
      <c r="JQI3" s="33"/>
      <c r="JQJ3" s="33"/>
      <c r="JQK3" s="33"/>
      <c r="JQL3" s="33"/>
      <c r="JQM3" s="33"/>
      <c r="JQN3" s="33"/>
      <c r="JQO3" s="33"/>
      <c r="JQP3" s="33"/>
      <c r="JQQ3" s="33"/>
      <c r="JQR3" s="33"/>
      <c r="JQS3" s="33"/>
      <c r="JQT3" s="33"/>
      <c r="JQU3" s="33"/>
      <c r="JQV3" s="33"/>
      <c r="JQW3" s="33"/>
      <c r="JQX3" s="33"/>
      <c r="JQY3" s="33"/>
      <c r="JQZ3" s="33"/>
      <c r="JRA3" s="33"/>
      <c r="JRB3" s="33"/>
      <c r="JRC3" s="33"/>
      <c r="JRD3" s="33"/>
      <c r="JRE3" s="33"/>
      <c r="JRF3" s="33"/>
      <c r="JRG3" s="33"/>
      <c r="JRH3" s="33"/>
      <c r="JRI3" s="33"/>
      <c r="JRJ3" s="33"/>
      <c r="JRK3" s="33"/>
      <c r="JRL3" s="33"/>
      <c r="JRM3" s="33"/>
      <c r="JRN3" s="33"/>
      <c r="JRO3" s="33"/>
      <c r="JRP3" s="33"/>
      <c r="JRQ3" s="33"/>
      <c r="JRR3" s="33"/>
      <c r="JRS3" s="33"/>
      <c r="JRT3" s="33"/>
      <c r="JRU3" s="33"/>
      <c r="JRV3" s="33"/>
      <c r="JRW3" s="33"/>
      <c r="JRX3" s="33"/>
      <c r="JRY3" s="33"/>
      <c r="JRZ3" s="33"/>
      <c r="JSA3" s="33"/>
      <c r="JSB3" s="33"/>
      <c r="JSC3" s="33"/>
      <c r="JSD3" s="33"/>
      <c r="JSE3" s="33"/>
      <c r="JSF3" s="33"/>
      <c r="JSG3" s="33"/>
      <c r="JSH3" s="33"/>
      <c r="JSI3" s="33"/>
      <c r="JSJ3" s="33"/>
      <c r="JSK3" s="33"/>
      <c r="JSL3" s="33"/>
      <c r="JSM3" s="33"/>
      <c r="JSN3" s="33"/>
      <c r="JSO3" s="33"/>
      <c r="JSP3" s="33"/>
      <c r="JSQ3" s="33"/>
      <c r="JSR3" s="33"/>
      <c r="JSS3" s="33"/>
      <c r="JST3" s="33"/>
      <c r="JSU3" s="33"/>
      <c r="JSV3" s="33"/>
      <c r="JSW3" s="33"/>
      <c r="JSX3" s="33"/>
      <c r="JSY3" s="33"/>
      <c r="JSZ3" s="33"/>
      <c r="JTA3" s="33"/>
      <c r="JTB3" s="33"/>
      <c r="JTC3" s="33"/>
      <c r="JTD3" s="33"/>
      <c r="JTE3" s="33"/>
      <c r="JTF3" s="33"/>
      <c r="JTG3" s="33"/>
      <c r="JTH3" s="33"/>
      <c r="JTI3" s="33"/>
      <c r="JTJ3" s="33"/>
      <c r="JTK3" s="33"/>
      <c r="JTL3" s="33"/>
      <c r="JTM3" s="33"/>
      <c r="JTN3" s="33"/>
      <c r="JTO3" s="33"/>
      <c r="JTP3" s="33"/>
      <c r="JTQ3" s="33"/>
      <c r="JTR3" s="33"/>
      <c r="JTS3" s="33"/>
      <c r="JTT3" s="33"/>
      <c r="JTU3" s="33"/>
      <c r="JTV3" s="33"/>
      <c r="JTW3" s="33"/>
      <c r="JTX3" s="33"/>
      <c r="JTY3" s="33"/>
      <c r="JTZ3" s="33"/>
      <c r="JUA3" s="33"/>
      <c r="JUB3" s="33"/>
      <c r="JUC3" s="33"/>
      <c r="JUD3" s="33"/>
      <c r="JUE3" s="33"/>
      <c r="JUF3" s="33"/>
      <c r="JUG3" s="33"/>
      <c r="JUH3" s="33"/>
      <c r="JUI3" s="33"/>
      <c r="JUJ3" s="33"/>
      <c r="JUK3" s="33"/>
      <c r="JUL3" s="33"/>
      <c r="JUM3" s="33"/>
      <c r="JUN3" s="33"/>
      <c r="JUO3" s="33"/>
      <c r="JUP3" s="33"/>
      <c r="JUQ3" s="33"/>
      <c r="JUR3" s="33"/>
      <c r="JUS3" s="33"/>
      <c r="JUT3" s="33"/>
      <c r="JUU3" s="33"/>
      <c r="JUV3" s="33"/>
      <c r="JUW3" s="33"/>
      <c r="JUX3" s="33"/>
      <c r="JUY3" s="33"/>
      <c r="JUZ3" s="33"/>
      <c r="JVA3" s="33"/>
      <c r="JVB3" s="33"/>
      <c r="JVC3" s="33"/>
      <c r="JVD3" s="33"/>
      <c r="JVE3" s="33"/>
      <c r="JVF3" s="33"/>
      <c r="JVG3" s="33"/>
      <c r="JVH3" s="33"/>
      <c r="JVI3" s="33"/>
      <c r="JVJ3" s="33"/>
      <c r="JVK3" s="33"/>
      <c r="JVL3" s="33"/>
      <c r="JVM3" s="33"/>
      <c r="JVN3" s="33"/>
      <c r="JVO3" s="33"/>
      <c r="JVP3" s="33"/>
      <c r="JVQ3" s="33"/>
      <c r="JVR3" s="33"/>
      <c r="JVS3" s="33"/>
      <c r="JVT3" s="33"/>
      <c r="JVU3" s="33"/>
      <c r="JVV3" s="33"/>
      <c r="JVW3" s="33"/>
      <c r="JVX3" s="33"/>
      <c r="JVY3" s="33"/>
      <c r="JVZ3" s="33"/>
      <c r="JWA3" s="33"/>
      <c r="JWB3" s="33"/>
      <c r="JWC3" s="33"/>
      <c r="JWD3" s="33"/>
      <c r="JWE3" s="33"/>
      <c r="JWF3" s="33"/>
      <c r="JWG3" s="33"/>
      <c r="JWH3" s="33"/>
      <c r="JWI3" s="33"/>
      <c r="JWJ3" s="33"/>
      <c r="JWK3" s="33"/>
      <c r="JWL3" s="33"/>
      <c r="JWM3" s="33"/>
      <c r="JWN3" s="33"/>
      <c r="JWO3" s="33"/>
      <c r="JWP3" s="33"/>
      <c r="JWQ3" s="33"/>
      <c r="JWR3" s="33"/>
      <c r="JWS3" s="33"/>
      <c r="JWT3" s="33"/>
      <c r="JWU3" s="33"/>
      <c r="JWV3" s="33"/>
      <c r="JWW3" s="33"/>
      <c r="JWX3" s="33"/>
      <c r="JWY3" s="33"/>
      <c r="JWZ3" s="33"/>
      <c r="JXA3" s="33"/>
      <c r="JXB3" s="33"/>
      <c r="JXC3" s="33"/>
      <c r="JXD3" s="33"/>
      <c r="JXE3" s="33"/>
      <c r="JXF3" s="33"/>
      <c r="JXG3" s="33"/>
      <c r="JXH3" s="33"/>
      <c r="JXI3" s="33"/>
      <c r="JXJ3" s="33"/>
      <c r="JXK3" s="33"/>
      <c r="JXL3" s="33"/>
      <c r="JXM3" s="33"/>
      <c r="JXN3" s="33"/>
      <c r="JXO3" s="33"/>
      <c r="JXP3" s="33"/>
      <c r="JXQ3" s="33"/>
      <c r="JXR3" s="33"/>
      <c r="JXS3" s="33"/>
      <c r="JXT3" s="33"/>
      <c r="JXU3" s="33"/>
      <c r="JXV3" s="33"/>
      <c r="JXW3" s="33"/>
      <c r="JXX3" s="33"/>
      <c r="JXY3" s="33"/>
      <c r="JXZ3" s="33"/>
      <c r="JYA3" s="33"/>
      <c r="JYB3" s="33"/>
      <c r="JYC3" s="33"/>
      <c r="JYD3" s="33"/>
      <c r="JYE3" s="33"/>
      <c r="JYF3" s="33"/>
      <c r="JYG3" s="33"/>
      <c r="JYH3" s="33"/>
      <c r="JYI3" s="33"/>
      <c r="JYJ3" s="33"/>
      <c r="JYK3" s="33"/>
      <c r="JYL3" s="33"/>
      <c r="JYM3" s="33"/>
      <c r="JYN3" s="33"/>
      <c r="JYO3" s="33"/>
      <c r="JYP3" s="33"/>
      <c r="JYQ3" s="33"/>
      <c r="JYR3" s="33"/>
      <c r="JYS3" s="33"/>
      <c r="JYT3" s="33"/>
      <c r="JYU3" s="33"/>
      <c r="JYV3" s="33"/>
      <c r="JYW3" s="33"/>
      <c r="JYX3" s="33"/>
      <c r="JYY3" s="33"/>
      <c r="JYZ3" s="33"/>
      <c r="JZA3" s="33"/>
      <c r="JZB3" s="33"/>
      <c r="JZC3" s="33"/>
      <c r="JZD3" s="33"/>
      <c r="JZE3" s="33"/>
      <c r="JZF3" s="33"/>
      <c r="JZG3" s="33"/>
      <c r="JZH3" s="33"/>
      <c r="JZI3" s="33"/>
      <c r="JZJ3" s="33"/>
      <c r="JZK3" s="33"/>
      <c r="JZL3" s="33"/>
      <c r="JZM3" s="33"/>
      <c r="JZN3" s="33"/>
      <c r="JZO3" s="33"/>
      <c r="JZP3" s="33"/>
      <c r="JZQ3" s="33"/>
      <c r="JZR3" s="33"/>
      <c r="JZS3" s="33"/>
      <c r="JZT3" s="33"/>
      <c r="JZU3" s="33"/>
      <c r="JZV3" s="33"/>
      <c r="JZW3" s="33"/>
      <c r="JZX3" s="33"/>
      <c r="JZY3" s="33"/>
      <c r="JZZ3" s="33"/>
      <c r="KAA3" s="33"/>
      <c r="KAB3" s="33"/>
      <c r="KAC3" s="33"/>
      <c r="KAD3" s="33"/>
      <c r="KAE3" s="33"/>
      <c r="KAF3" s="33"/>
      <c r="KAG3" s="33"/>
      <c r="KAH3" s="33"/>
      <c r="KAI3" s="33"/>
      <c r="KAJ3" s="33"/>
      <c r="KAK3" s="33"/>
      <c r="KAL3" s="33"/>
      <c r="KAM3" s="33"/>
      <c r="KAN3" s="33"/>
      <c r="KAO3" s="33"/>
      <c r="KAP3" s="33"/>
      <c r="KAQ3" s="33"/>
      <c r="KAR3" s="33"/>
      <c r="KAS3" s="33"/>
      <c r="KAT3" s="33"/>
      <c r="KAU3" s="33"/>
      <c r="KAV3" s="33"/>
      <c r="KAW3" s="33"/>
      <c r="KAX3" s="33"/>
      <c r="KAY3" s="33"/>
      <c r="KAZ3" s="33"/>
      <c r="KBA3" s="33"/>
      <c r="KBB3" s="33"/>
      <c r="KBC3" s="33"/>
      <c r="KBD3" s="33"/>
      <c r="KBE3" s="33"/>
      <c r="KBF3" s="33"/>
      <c r="KBG3" s="33"/>
      <c r="KBH3" s="33"/>
      <c r="KBI3" s="33"/>
      <c r="KBJ3" s="33"/>
      <c r="KBK3" s="33"/>
      <c r="KBL3" s="33"/>
      <c r="KBM3" s="33"/>
      <c r="KBN3" s="33"/>
      <c r="KBO3" s="33"/>
      <c r="KBP3" s="33"/>
      <c r="KBQ3" s="33"/>
      <c r="KBR3" s="33"/>
      <c r="KBS3" s="33"/>
      <c r="KBT3" s="33"/>
      <c r="KBU3" s="33"/>
      <c r="KBV3" s="33"/>
      <c r="KBW3" s="33"/>
      <c r="KBX3" s="33"/>
      <c r="KBY3" s="33"/>
      <c r="KBZ3" s="33"/>
      <c r="KCA3" s="33"/>
      <c r="KCB3" s="33"/>
      <c r="KCC3" s="33"/>
      <c r="KCD3" s="33"/>
      <c r="KCE3" s="33"/>
      <c r="KCF3" s="33"/>
      <c r="KCG3" s="33"/>
      <c r="KCH3" s="33"/>
      <c r="KCI3" s="33"/>
      <c r="KCJ3" s="33"/>
      <c r="KCK3" s="33"/>
      <c r="KCL3" s="33"/>
      <c r="KCM3" s="33"/>
      <c r="KCN3" s="33"/>
      <c r="KCO3" s="33"/>
      <c r="KCP3" s="33"/>
      <c r="KCQ3" s="33"/>
      <c r="KCR3" s="33"/>
      <c r="KCS3" s="33"/>
      <c r="KCT3" s="33"/>
      <c r="KCU3" s="33"/>
      <c r="KCV3" s="33"/>
      <c r="KCW3" s="33"/>
      <c r="KCX3" s="33"/>
      <c r="KCY3" s="33"/>
      <c r="KCZ3" s="33"/>
      <c r="KDA3" s="33"/>
      <c r="KDB3" s="33"/>
      <c r="KDC3" s="33"/>
      <c r="KDD3" s="33"/>
      <c r="KDE3" s="33"/>
      <c r="KDF3" s="33"/>
      <c r="KDG3" s="33"/>
      <c r="KDH3" s="33"/>
      <c r="KDI3" s="33"/>
      <c r="KDJ3" s="33"/>
      <c r="KDK3" s="33"/>
      <c r="KDL3" s="33"/>
      <c r="KDM3" s="33"/>
      <c r="KDN3" s="33"/>
      <c r="KDO3" s="33"/>
      <c r="KDP3" s="33"/>
      <c r="KDQ3" s="33"/>
      <c r="KDR3" s="33"/>
      <c r="KDS3" s="33"/>
      <c r="KDT3" s="33"/>
      <c r="KDU3" s="33"/>
      <c r="KDV3" s="33"/>
      <c r="KDW3" s="33"/>
      <c r="KDX3" s="33"/>
      <c r="KDY3" s="33"/>
      <c r="KDZ3" s="33"/>
      <c r="KEA3" s="33"/>
      <c r="KEB3" s="33"/>
      <c r="KEC3" s="33"/>
      <c r="KED3" s="33"/>
      <c r="KEE3" s="33"/>
      <c r="KEF3" s="33"/>
      <c r="KEG3" s="33"/>
      <c r="KEH3" s="33"/>
      <c r="KEI3" s="33"/>
      <c r="KEJ3" s="33"/>
      <c r="KEK3" s="33"/>
      <c r="KEL3" s="33"/>
      <c r="KEM3" s="33"/>
      <c r="KEN3" s="33"/>
      <c r="KEO3" s="33"/>
      <c r="KEP3" s="33"/>
      <c r="KEQ3" s="33"/>
      <c r="KER3" s="33"/>
      <c r="KES3" s="33"/>
      <c r="KET3" s="33"/>
      <c r="KEU3" s="33"/>
      <c r="KEV3" s="33"/>
      <c r="KEW3" s="33"/>
      <c r="KEX3" s="33"/>
      <c r="KEY3" s="33"/>
      <c r="KEZ3" s="33"/>
      <c r="KFA3" s="33"/>
      <c r="KFB3" s="33"/>
      <c r="KFC3" s="33"/>
      <c r="KFD3" s="33"/>
      <c r="KFE3" s="33"/>
      <c r="KFF3" s="33"/>
      <c r="KFG3" s="33"/>
      <c r="KFH3" s="33"/>
      <c r="KFI3" s="33"/>
      <c r="KFJ3" s="33"/>
      <c r="KFK3" s="33"/>
      <c r="KFL3" s="33"/>
      <c r="KFM3" s="33"/>
      <c r="KFN3" s="33"/>
      <c r="KFO3" s="33"/>
      <c r="KFP3" s="33"/>
      <c r="KFQ3" s="33"/>
      <c r="KFR3" s="33"/>
      <c r="KFS3" s="33"/>
      <c r="KFT3" s="33"/>
      <c r="KFU3" s="33"/>
      <c r="KFV3" s="33"/>
      <c r="KFW3" s="33"/>
      <c r="KFX3" s="33"/>
      <c r="KFY3" s="33"/>
      <c r="KFZ3" s="33"/>
      <c r="KGA3" s="33"/>
      <c r="KGB3" s="33"/>
      <c r="KGC3" s="33"/>
      <c r="KGD3" s="33"/>
      <c r="KGE3" s="33"/>
      <c r="KGF3" s="33"/>
      <c r="KGG3" s="33"/>
      <c r="KGH3" s="33"/>
      <c r="KGI3" s="33"/>
      <c r="KGJ3" s="33"/>
      <c r="KGK3" s="33"/>
      <c r="KGL3" s="33"/>
      <c r="KGM3" s="33"/>
      <c r="KGN3" s="33"/>
      <c r="KGO3" s="33"/>
      <c r="KGP3" s="33"/>
      <c r="KGQ3" s="33"/>
      <c r="KGR3" s="33"/>
      <c r="KGS3" s="33"/>
      <c r="KGT3" s="33"/>
      <c r="KGU3" s="33"/>
      <c r="KGV3" s="33"/>
      <c r="KGW3" s="33"/>
      <c r="KGX3" s="33"/>
      <c r="KGY3" s="33"/>
      <c r="KGZ3" s="33"/>
      <c r="KHA3" s="33"/>
      <c r="KHB3" s="33"/>
      <c r="KHC3" s="33"/>
      <c r="KHD3" s="33"/>
      <c r="KHE3" s="33"/>
      <c r="KHF3" s="33"/>
      <c r="KHG3" s="33"/>
      <c r="KHH3" s="33"/>
      <c r="KHI3" s="33"/>
      <c r="KHJ3" s="33"/>
      <c r="KHK3" s="33"/>
      <c r="KHL3" s="33"/>
      <c r="KHM3" s="33"/>
      <c r="KHN3" s="33"/>
      <c r="KHO3" s="33"/>
      <c r="KHP3" s="33"/>
      <c r="KHQ3" s="33"/>
      <c r="KHR3" s="33"/>
      <c r="KHS3" s="33"/>
      <c r="KHT3" s="33"/>
      <c r="KHU3" s="33"/>
      <c r="KHV3" s="33"/>
      <c r="KHW3" s="33"/>
      <c r="KHX3" s="33"/>
      <c r="KHY3" s="33"/>
      <c r="KHZ3" s="33"/>
      <c r="KIA3" s="33"/>
      <c r="KIB3" s="33"/>
      <c r="KIC3" s="33"/>
      <c r="KID3" s="33"/>
      <c r="KIE3" s="33"/>
      <c r="KIF3" s="33"/>
      <c r="KIG3" s="33"/>
      <c r="KIH3" s="33"/>
      <c r="KII3" s="33"/>
      <c r="KIJ3" s="33"/>
      <c r="KIK3" s="33"/>
      <c r="KIL3" s="33"/>
      <c r="KIM3" s="33"/>
      <c r="KIN3" s="33"/>
      <c r="KIO3" s="33"/>
      <c r="KIP3" s="33"/>
      <c r="KIQ3" s="33"/>
      <c r="KIR3" s="33"/>
      <c r="KIS3" s="33"/>
      <c r="KIT3" s="33"/>
      <c r="KIU3" s="33"/>
      <c r="KIV3" s="33"/>
      <c r="KIW3" s="33"/>
      <c r="KIX3" s="33"/>
      <c r="KIY3" s="33"/>
      <c r="KIZ3" s="33"/>
      <c r="KJA3" s="33"/>
      <c r="KJB3" s="33"/>
      <c r="KJC3" s="33"/>
      <c r="KJD3" s="33"/>
      <c r="KJE3" s="33"/>
      <c r="KJF3" s="33"/>
      <c r="KJG3" s="33"/>
      <c r="KJH3" s="33"/>
      <c r="KJI3" s="33"/>
      <c r="KJJ3" s="33"/>
      <c r="KJK3" s="33"/>
      <c r="KJL3" s="33"/>
      <c r="KJM3" s="33"/>
      <c r="KJN3" s="33"/>
      <c r="KJO3" s="33"/>
      <c r="KJP3" s="33"/>
      <c r="KJQ3" s="33"/>
      <c r="KJR3" s="33"/>
      <c r="KJS3" s="33"/>
      <c r="KJT3" s="33"/>
      <c r="KJU3" s="33"/>
      <c r="KJV3" s="33"/>
      <c r="KJW3" s="33"/>
      <c r="KJX3" s="33"/>
      <c r="KJY3" s="33"/>
      <c r="KJZ3" s="33"/>
      <c r="KKA3" s="33"/>
      <c r="KKB3" s="33"/>
      <c r="KKC3" s="33"/>
      <c r="KKD3" s="33"/>
      <c r="KKE3" s="33"/>
      <c r="KKF3" s="33"/>
      <c r="KKG3" s="33"/>
      <c r="KKH3" s="33"/>
      <c r="KKI3" s="33"/>
      <c r="KKJ3" s="33"/>
      <c r="KKK3" s="33"/>
      <c r="KKL3" s="33"/>
      <c r="KKM3" s="33"/>
      <c r="KKN3" s="33"/>
      <c r="KKO3" s="33"/>
      <c r="KKP3" s="33"/>
      <c r="KKQ3" s="33"/>
      <c r="KKR3" s="33"/>
      <c r="KKS3" s="33"/>
      <c r="KKT3" s="33"/>
      <c r="KKU3" s="33"/>
      <c r="KKV3" s="33"/>
      <c r="KKW3" s="33"/>
      <c r="KKX3" s="33"/>
      <c r="KKY3" s="33"/>
      <c r="KKZ3" s="33"/>
      <c r="KLA3" s="33"/>
      <c r="KLB3" s="33"/>
      <c r="KLC3" s="33"/>
      <c r="KLD3" s="33"/>
      <c r="KLE3" s="33"/>
      <c r="KLF3" s="33"/>
      <c r="KLG3" s="33"/>
      <c r="KLH3" s="33"/>
      <c r="KLI3" s="33"/>
      <c r="KLJ3" s="33"/>
      <c r="KLK3" s="33"/>
      <c r="KLL3" s="33"/>
      <c r="KLM3" s="33"/>
      <c r="KLN3" s="33"/>
      <c r="KLO3" s="33"/>
      <c r="KLP3" s="33"/>
      <c r="KLQ3" s="33"/>
      <c r="KLR3" s="33"/>
      <c r="KLS3" s="33"/>
      <c r="KLT3" s="33"/>
      <c r="KLU3" s="33"/>
      <c r="KLV3" s="33"/>
      <c r="KLW3" s="33"/>
      <c r="KLX3" s="33"/>
      <c r="KLY3" s="33"/>
      <c r="KLZ3" s="33"/>
      <c r="KMA3" s="33"/>
      <c r="KMB3" s="33"/>
      <c r="KMC3" s="33"/>
      <c r="KMD3" s="33"/>
      <c r="KME3" s="33"/>
      <c r="KMF3" s="33"/>
      <c r="KMG3" s="33"/>
      <c r="KMH3" s="33"/>
      <c r="KMI3" s="33"/>
      <c r="KMJ3" s="33"/>
      <c r="KMK3" s="33"/>
      <c r="KML3" s="33"/>
      <c r="KMM3" s="33"/>
      <c r="KMN3" s="33"/>
      <c r="KMO3" s="33"/>
      <c r="KMP3" s="33"/>
      <c r="KMQ3" s="33"/>
      <c r="KMR3" s="33"/>
      <c r="KMS3" s="33"/>
      <c r="KMT3" s="33"/>
      <c r="KMU3" s="33"/>
      <c r="KMV3" s="33"/>
      <c r="KMW3" s="33"/>
      <c r="KMX3" s="33"/>
      <c r="KMY3" s="33"/>
      <c r="KMZ3" s="33"/>
      <c r="KNA3" s="33"/>
      <c r="KNB3" s="33"/>
      <c r="KNC3" s="33"/>
      <c r="KND3" s="33"/>
      <c r="KNE3" s="33"/>
      <c r="KNF3" s="33"/>
      <c r="KNG3" s="33"/>
      <c r="KNH3" s="33"/>
      <c r="KNI3" s="33"/>
      <c r="KNJ3" s="33"/>
      <c r="KNK3" s="33"/>
      <c r="KNL3" s="33"/>
      <c r="KNM3" s="33"/>
      <c r="KNN3" s="33"/>
      <c r="KNO3" s="33"/>
      <c r="KNP3" s="33"/>
      <c r="KNQ3" s="33"/>
      <c r="KNR3" s="33"/>
      <c r="KNS3" s="33"/>
      <c r="KNT3" s="33"/>
      <c r="KNU3" s="33"/>
      <c r="KNV3" s="33"/>
      <c r="KNW3" s="33"/>
      <c r="KNX3" s="33"/>
      <c r="KNY3" s="33"/>
      <c r="KNZ3" s="33"/>
      <c r="KOA3" s="33"/>
      <c r="KOB3" s="33"/>
      <c r="KOC3" s="33"/>
      <c r="KOD3" s="33"/>
      <c r="KOE3" s="33"/>
      <c r="KOF3" s="33"/>
      <c r="KOG3" s="33"/>
      <c r="KOH3" s="33"/>
      <c r="KOI3" s="33"/>
      <c r="KOJ3" s="33"/>
      <c r="KOK3" s="33"/>
      <c r="KOL3" s="33"/>
      <c r="KOM3" s="33"/>
      <c r="KON3" s="33"/>
      <c r="KOO3" s="33"/>
      <c r="KOP3" s="33"/>
      <c r="KOQ3" s="33"/>
      <c r="KOR3" s="33"/>
      <c r="KOS3" s="33"/>
      <c r="KOT3" s="33"/>
      <c r="KOU3" s="33"/>
      <c r="KOV3" s="33"/>
      <c r="KOW3" s="33"/>
      <c r="KOX3" s="33"/>
      <c r="KOY3" s="33"/>
      <c r="KOZ3" s="33"/>
      <c r="KPA3" s="33"/>
      <c r="KPB3" s="33"/>
      <c r="KPC3" s="33"/>
      <c r="KPD3" s="33"/>
      <c r="KPE3" s="33"/>
      <c r="KPF3" s="33"/>
      <c r="KPG3" s="33"/>
      <c r="KPH3" s="33"/>
      <c r="KPI3" s="33"/>
      <c r="KPJ3" s="33"/>
      <c r="KPK3" s="33"/>
      <c r="KPL3" s="33"/>
      <c r="KPM3" s="33"/>
      <c r="KPN3" s="33"/>
      <c r="KPO3" s="33"/>
      <c r="KPP3" s="33"/>
      <c r="KPQ3" s="33"/>
      <c r="KPR3" s="33"/>
      <c r="KPS3" s="33"/>
      <c r="KPT3" s="33"/>
      <c r="KPU3" s="33"/>
      <c r="KPV3" s="33"/>
      <c r="KPW3" s="33"/>
      <c r="KPX3" s="33"/>
      <c r="KPY3" s="33"/>
      <c r="KPZ3" s="33"/>
      <c r="KQA3" s="33"/>
      <c r="KQB3" s="33"/>
      <c r="KQC3" s="33"/>
      <c r="KQD3" s="33"/>
      <c r="KQE3" s="33"/>
      <c r="KQF3" s="33"/>
      <c r="KQG3" s="33"/>
      <c r="KQH3" s="33"/>
      <c r="KQI3" s="33"/>
      <c r="KQJ3" s="33"/>
      <c r="KQK3" s="33"/>
      <c r="KQL3" s="33"/>
      <c r="KQM3" s="33"/>
      <c r="KQN3" s="33"/>
      <c r="KQO3" s="33"/>
      <c r="KQP3" s="33"/>
      <c r="KQQ3" s="33"/>
      <c r="KQR3" s="33"/>
      <c r="KQS3" s="33"/>
      <c r="KQT3" s="33"/>
      <c r="KQU3" s="33"/>
      <c r="KQV3" s="33"/>
      <c r="KQW3" s="33"/>
      <c r="KQX3" s="33"/>
      <c r="KQY3" s="33"/>
      <c r="KQZ3" s="33"/>
      <c r="KRA3" s="33"/>
      <c r="KRB3" s="33"/>
      <c r="KRC3" s="33"/>
      <c r="KRD3" s="33"/>
      <c r="KRE3" s="33"/>
      <c r="KRF3" s="33"/>
      <c r="KRG3" s="33"/>
      <c r="KRH3" s="33"/>
      <c r="KRI3" s="33"/>
      <c r="KRJ3" s="33"/>
      <c r="KRK3" s="33"/>
      <c r="KRL3" s="33"/>
      <c r="KRM3" s="33"/>
      <c r="KRN3" s="33"/>
      <c r="KRO3" s="33"/>
      <c r="KRP3" s="33"/>
      <c r="KRQ3" s="33"/>
      <c r="KRR3" s="33"/>
      <c r="KRS3" s="33"/>
      <c r="KRT3" s="33"/>
      <c r="KRU3" s="33"/>
      <c r="KRV3" s="33"/>
      <c r="KRW3" s="33"/>
      <c r="KRX3" s="33"/>
      <c r="KRY3" s="33"/>
      <c r="KRZ3" s="33"/>
      <c r="KSA3" s="33"/>
      <c r="KSB3" s="33"/>
      <c r="KSC3" s="33"/>
      <c r="KSD3" s="33"/>
      <c r="KSE3" s="33"/>
      <c r="KSF3" s="33"/>
      <c r="KSG3" s="33"/>
      <c r="KSH3" s="33"/>
      <c r="KSI3" s="33"/>
      <c r="KSJ3" s="33"/>
      <c r="KSK3" s="33"/>
      <c r="KSL3" s="33"/>
      <c r="KSM3" s="33"/>
      <c r="KSN3" s="33"/>
      <c r="KSO3" s="33"/>
      <c r="KSP3" s="33"/>
      <c r="KSQ3" s="33"/>
      <c r="KSR3" s="33"/>
      <c r="KSS3" s="33"/>
      <c r="KST3" s="33"/>
      <c r="KSU3" s="33"/>
      <c r="KSV3" s="33"/>
      <c r="KSW3" s="33"/>
      <c r="KSX3" s="33"/>
      <c r="KSY3" s="33"/>
      <c r="KSZ3" s="33"/>
      <c r="KTA3" s="33"/>
      <c r="KTB3" s="33"/>
      <c r="KTC3" s="33"/>
      <c r="KTD3" s="33"/>
      <c r="KTE3" s="33"/>
      <c r="KTF3" s="33"/>
      <c r="KTG3" s="33"/>
      <c r="KTH3" s="33"/>
      <c r="KTI3" s="33"/>
      <c r="KTJ3" s="33"/>
      <c r="KTK3" s="33"/>
      <c r="KTL3" s="33"/>
      <c r="KTM3" s="33"/>
      <c r="KTN3" s="33"/>
      <c r="KTO3" s="33"/>
      <c r="KTP3" s="33"/>
      <c r="KTQ3" s="33"/>
      <c r="KTR3" s="33"/>
      <c r="KTS3" s="33"/>
      <c r="KTT3" s="33"/>
      <c r="KTU3" s="33"/>
      <c r="KTV3" s="33"/>
      <c r="KTW3" s="33"/>
      <c r="KTX3" s="33"/>
      <c r="KTY3" s="33"/>
      <c r="KTZ3" s="33"/>
      <c r="KUA3" s="33"/>
      <c r="KUB3" s="33"/>
      <c r="KUC3" s="33"/>
      <c r="KUD3" s="33"/>
      <c r="KUE3" s="33"/>
      <c r="KUF3" s="33"/>
      <c r="KUG3" s="33"/>
      <c r="KUH3" s="33"/>
      <c r="KUI3" s="33"/>
      <c r="KUJ3" s="33"/>
      <c r="KUK3" s="33"/>
      <c r="KUL3" s="33"/>
      <c r="KUM3" s="33"/>
      <c r="KUN3" s="33"/>
      <c r="KUO3" s="33"/>
      <c r="KUP3" s="33"/>
      <c r="KUQ3" s="33"/>
      <c r="KUR3" s="33"/>
      <c r="KUS3" s="33"/>
      <c r="KUT3" s="33"/>
      <c r="KUU3" s="33"/>
      <c r="KUV3" s="33"/>
      <c r="KUW3" s="33"/>
      <c r="KUX3" s="33"/>
      <c r="KUY3" s="33"/>
      <c r="KUZ3" s="33"/>
      <c r="KVA3" s="33"/>
      <c r="KVB3" s="33"/>
      <c r="KVC3" s="33"/>
      <c r="KVD3" s="33"/>
      <c r="KVE3" s="33"/>
      <c r="KVF3" s="33"/>
      <c r="KVG3" s="33"/>
      <c r="KVH3" s="33"/>
      <c r="KVI3" s="33"/>
      <c r="KVJ3" s="33"/>
      <c r="KVK3" s="33"/>
      <c r="KVL3" s="33"/>
      <c r="KVM3" s="33"/>
      <c r="KVN3" s="33"/>
      <c r="KVO3" s="33"/>
      <c r="KVP3" s="33"/>
      <c r="KVQ3" s="33"/>
      <c r="KVR3" s="33"/>
      <c r="KVS3" s="33"/>
      <c r="KVT3" s="33"/>
      <c r="KVU3" s="33"/>
      <c r="KVV3" s="33"/>
      <c r="KVW3" s="33"/>
      <c r="KVX3" s="33"/>
      <c r="KVY3" s="33"/>
      <c r="KVZ3" s="33"/>
      <c r="KWA3" s="33"/>
      <c r="KWB3" s="33"/>
      <c r="KWC3" s="33"/>
      <c r="KWD3" s="33"/>
      <c r="KWE3" s="33"/>
      <c r="KWF3" s="33"/>
      <c r="KWG3" s="33"/>
      <c r="KWH3" s="33"/>
      <c r="KWI3" s="33"/>
      <c r="KWJ3" s="33"/>
      <c r="KWK3" s="33"/>
      <c r="KWL3" s="33"/>
      <c r="KWM3" s="33"/>
      <c r="KWN3" s="33"/>
      <c r="KWO3" s="33"/>
      <c r="KWP3" s="33"/>
      <c r="KWQ3" s="33"/>
      <c r="KWR3" s="33"/>
      <c r="KWS3" s="33"/>
      <c r="KWT3" s="33"/>
      <c r="KWU3" s="33"/>
      <c r="KWV3" s="33"/>
      <c r="KWW3" s="33"/>
      <c r="KWX3" s="33"/>
      <c r="KWY3" s="33"/>
      <c r="KWZ3" s="33"/>
      <c r="KXA3" s="33"/>
      <c r="KXB3" s="33"/>
      <c r="KXC3" s="33"/>
      <c r="KXD3" s="33"/>
      <c r="KXE3" s="33"/>
      <c r="KXF3" s="33"/>
      <c r="KXG3" s="33"/>
      <c r="KXH3" s="33"/>
      <c r="KXI3" s="33"/>
      <c r="KXJ3" s="33"/>
      <c r="KXK3" s="33"/>
      <c r="KXL3" s="33"/>
      <c r="KXM3" s="33"/>
      <c r="KXN3" s="33"/>
      <c r="KXO3" s="33"/>
      <c r="KXP3" s="33"/>
      <c r="KXQ3" s="33"/>
      <c r="KXR3" s="33"/>
      <c r="KXS3" s="33"/>
      <c r="KXT3" s="33"/>
      <c r="KXU3" s="33"/>
      <c r="KXV3" s="33"/>
      <c r="KXW3" s="33"/>
      <c r="KXX3" s="33"/>
      <c r="KXY3" s="33"/>
      <c r="KXZ3" s="33"/>
      <c r="KYA3" s="33"/>
      <c r="KYB3" s="33"/>
      <c r="KYC3" s="33"/>
      <c r="KYD3" s="33"/>
      <c r="KYE3" s="33"/>
      <c r="KYF3" s="33"/>
      <c r="KYG3" s="33"/>
      <c r="KYH3" s="33"/>
      <c r="KYI3" s="33"/>
      <c r="KYJ3" s="33"/>
      <c r="KYK3" s="33"/>
      <c r="KYL3" s="33"/>
      <c r="KYM3" s="33"/>
      <c r="KYN3" s="33"/>
      <c r="KYO3" s="33"/>
      <c r="KYP3" s="33"/>
      <c r="KYQ3" s="33"/>
      <c r="KYR3" s="33"/>
      <c r="KYS3" s="33"/>
      <c r="KYT3" s="33"/>
      <c r="KYU3" s="33"/>
      <c r="KYV3" s="33"/>
      <c r="KYW3" s="33"/>
      <c r="KYX3" s="33"/>
      <c r="KYY3" s="33"/>
      <c r="KYZ3" s="33"/>
      <c r="KZA3" s="33"/>
      <c r="KZB3" s="33"/>
      <c r="KZC3" s="33"/>
      <c r="KZD3" s="33"/>
      <c r="KZE3" s="33"/>
      <c r="KZF3" s="33"/>
      <c r="KZG3" s="33"/>
      <c r="KZH3" s="33"/>
      <c r="KZI3" s="33"/>
      <c r="KZJ3" s="33"/>
      <c r="KZK3" s="33"/>
      <c r="KZL3" s="33"/>
      <c r="KZM3" s="33"/>
      <c r="KZN3" s="33"/>
      <c r="KZO3" s="33"/>
      <c r="KZP3" s="33"/>
      <c r="KZQ3" s="33"/>
      <c r="KZR3" s="33"/>
      <c r="KZS3" s="33"/>
      <c r="KZT3" s="33"/>
      <c r="KZU3" s="33"/>
      <c r="KZV3" s="33"/>
      <c r="KZW3" s="33"/>
      <c r="KZX3" s="33"/>
      <c r="KZY3" s="33"/>
      <c r="KZZ3" s="33"/>
      <c r="LAA3" s="33"/>
      <c r="LAB3" s="33"/>
      <c r="LAC3" s="33"/>
      <c r="LAD3" s="33"/>
      <c r="LAE3" s="33"/>
      <c r="LAF3" s="33"/>
      <c r="LAG3" s="33"/>
      <c r="LAH3" s="33"/>
      <c r="LAI3" s="33"/>
      <c r="LAJ3" s="33"/>
      <c r="LAK3" s="33"/>
      <c r="LAL3" s="33"/>
      <c r="LAM3" s="33"/>
      <c r="LAN3" s="33"/>
      <c r="LAO3" s="33"/>
      <c r="LAP3" s="33"/>
      <c r="LAQ3" s="33"/>
      <c r="LAR3" s="33"/>
      <c r="LAS3" s="33"/>
      <c r="LAT3" s="33"/>
      <c r="LAU3" s="33"/>
      <c r="LAV3" s="33"/>
      <c r="LAW3" s="33"/>
      <c r="LAX3" s="33"/>
      <c r="LAY3" s="33"/>
      <c r="LAZ3" s="33"/>
      <c r="LBA3" s="33"/>
      <c r="LBB3" s="33"/>
      <c r="LBC3" s="33"/>
      <c r="LBD3" s="33"/>
      <c r="LBE3" s="33"/>
      <c r="LBF3" s="33"/>
      <c r="LBG3" s="33"/>
      <c r="LBH3" s="33"/>
      <c r="LBI3" s="33"/>
      <c r="LBJ3" s="33"/>
      <c r="LBK3" s="33"/>
      <c r="LBL3" s="33"/>
      <c r="LBM3" s="33"/>
      <c r="LBN3" s="33"/>
      <c r="LBO3" s="33"/>
      <c r="LBP3" s="33"/>
      <c r="LBQ3" s="33"/>
      <c r="LBR3" s="33"/>
      <c r="LBS3" s="33"/>
      <c r="LBT3" s="33"/>
      <c r="LBU3" s="33"/>
      <c r="LBV3" s="33"/>
      <c r="LBW3" s="33"/>
      <c r="LBX3" s="33"/>
      <c r="LBY3" s="33"/>
      <c r="LBZ3" s="33"/>
      <c r="LCA3" s="33"/>
      <c r="LCB3" s="33"/>
      <c r="LCC3" s="33"/>
      <c r="LCD3" s="33"/>
      <c r="LCE3" s="33"/>
      <c r="LCF3" s="33"/>
      <c r="LCG3" s="33"/>
      <c r="LCH3" s="33"/>
      <c r="LCI3" s="33"/>
      <c r="LCJ3" s="33"/>
      <c r="LCK3" s="33"/>
      <c r="LCL3" s="33"/>
      <c r="LCM3" s="33"/>
      <c r="LCN3" s="33"/>
      <c r="LCO3" s="33"/>
      <c r="LCP3" s="33"/>
      <c r="LCQ3" s="33"/>
      <c r="LCR3" s="33"/>
      <c r="LCS3" s="33"/>
      <c r="LCT3" s="33"/>
      <c r="LCU3" s="33"/>
      <c r="LCV3" s="33"/>
      <c r="LCW3" s="33"/>
      <c r="LCX3" s="33"/>
      <c r="LCY3" s="33"/>
      <c r="LCZ3" s="33"/>
      <c r="LDA3" s="33"/>
      <c r="LDB3" s="33"/>
      <c r="LDC3" s="33"/>
      <c r="LDD3" s="33"/>
      <c r="LDE3" s="33"/>
      <c r="LDF3" s="33"/>
      <c r="LDG3" s="33"/>
      <c r="LDH3" s="33"/>
      <c r="LDI3" s="33"/>
      <c r="LDJ3" s="33"/>
      <c r="LDK3" s="33"/>
      <c r="LDL3" s="33"/>
      <c r="LDM3" s="33"/>
      <c r="LDN3" s="33"/>
      <c r="LDO3" s="33"/>
      <c r="LDP3" s="33"/>
      <c r="LDQ3" s="33"/>
      <c r="LDR3" s="33"/>
      <c r="LDS3" s="33"/>
      <c r="LDT3" s="33"/>
      <c r="LDU3" s="33"/>
      <c r="LDV3" s="33"/>
      <c r="LDW3" s="33"/>
      <c r="LDX3" s="33"/>
      <c r="LDY3" s="33"/>
      <c r="LDZ3" s="33"/>
      <c r="LEA3" s="33"/>
      <c r="LEB3" s="33"/>
      <c r="LEC3" s="33"/>
      <c r="LED3" s="33"/>
      <c r="LEE3" s="33"/>
      <c r="LEF3" s="33"/>
      <c r="LEG3" s="33"/>
      <c r="LEH3" s="33"/>
      <c r="LEI3" s="33"/>
      <c r="LEJ3" s="33"/>
      <c r="LEK3" s="33"/>
      <c r="LEL3" s="33"/>
      <c r="LEM3" s="33"/>
      <c r="LEN3" s="33"/>
      <c r="LEO3" s="33"/>
      <c r="LEP3" s="33"/>
      <c r="LEQ3" s="33"/>
      <c r="LER3" s="33"/>
      <c r="LES3" s="33"/>
      <c r="LET3" s="33"/>
      <c r="LEU3" s="33"/>
      <c r="LEV3" s="33"/>
      <c r="LEW3" s="33"/>
      <c r="LEX3" s="33"/>
      <c r="LEY3" s="33"/>
      <c r="LEZ3" s="33"/>
      <c r="LFA3" s="33"/>
      <c r="LFB3" s="33"/>
      <c r="LFC3" s="33"/>
      <c r="LFD3" s="33"/>
      <c r="LFE3" s="33"/>
      <c r="LFF3" s="33"/>
      <c r="LFG3" s="33"/>
      <c r="LFH3" s="33"/>
      <c r="LFI3" s="33"/>
      <c r="LFJ3" s="33"/>
      <c r="LFK3" s="33"/>
      <c r="LFL3" s="33"/>
      <c r="LFM3" s="33"/>
      <c r="LFN3" s="33"/>
      <c r="LFO3" s="33"/>
      <c r="LFP3" s="33"/>
      <c r="LFQ3" s="33"/>
      <c r="LFR3" s="33"/>
      <c r="LFS3" s="33"/>
      <c r="LFT3" s="33"/>
      <c r="LFU3" s="33"/>
      <c r="LFV3" s="33"/>
      <c r="LFW3" s="33"/>
      <c r="LFX3" s="33"/>
      <c r="LFY3" s="33"/>
      <c r="LFZ3" s="33"/>
      <c r="LGA3" s="33"/>
      <c r="LGB3" s="33"/>
      <c r="LGC3" s="33"/>
      <c r="LGD3" s="33"/>
      <c r="LGE3" s="33"/>
      <c r="LGF3" s="33"/>
      <c r="LGG3" s="33"/>
      <c r="LGH3" s="33"/>
      <c r="LGI3" s="33"/>
      <c r="LGJ3" s="33"/>
      <c r="LGK3" s="33"/>
      <c r="LGL3" s="33"/>
      <c r="LGM3" s="33"/>
      <c r="LGN3" s="33"/>
      <c r="LGO3" s="33"/>
      <c r="LGP3" s="33"/>
      <c r="LGQ3" s="33"/>
      <c r="LGR3" s="33"/>
      <c r="LGS3" s="33"/>
      <c r="LGT3" s="33"/>
      <c r="LGU3" s="33"/>
      <c r="LGV3" s="33"/>
      <c r="LGW3" s="33"/>
      <c r="LGX3" s="33"/>
      <c r="LGY3" s="33"/>
      <c r="LGZ3" s="33"/>
      <c r="LHA3" s="33"/>
      <c r="LHB3" s="33"/>
      <c r="LHC3" s="33"/>
      <c r="LHD3" s="33"/>
      <c r="LHE3" s="33"/>
      <c r="LHF3" s="33"/>
      <c r="LHG3" s="33"/>
      <c r="LHH3" s="33"/>
      <c r="LHI3" s="33"/>
      <c r="LHJ3" s="33"/>
      <c r="LHK3" s="33"/>
      <c r="LHL3" s="33"/>
      <c r="LHM3" s="33"/>
      <c r="LHN3" s="33"/>
      <c r="LHO3" s="33"/>
      <c r="LHP3" s="33"/>
      <c r="LHQ3" s="33"/>
      <c r="LHR3" s="33"/>
      <c r="LHS3" s="33"/>
      <c r="LHT3" s="33"/>
      <c r="LHU3" s="33"/>
      <c r="LHV3" s="33"/>
      <c r="LHW3" s="33"/>
      <c r="LHX3" s="33"/>
      <c r="LHY3" s="33"/>
      <c r="LHZ3" s="33"/>
      <c r="LIA3" s="33"/>
      <c r="LIB3" s="33"/>
      <c r="LIC3" s="33"/>
      <c r="LID3" s="33"/>
      <c r="LIE3" s="33"/>
      <c r="LIF3" s="33"/>
      <c r="LIG3" s="33"/>
      <c r="LIH3" s="33"/>
      <c r="LII3" s="33"/>
      <c r="LIJ3" s="33"/>
      <c r="LIK3" s="33"/>
      <c r="LIL3" s="33"/>
      <c r="LIM3" s="33"/>
      <c r="LIN3" s="33"/>
      <c r="LIO3" s="33"/>
      <c r="LIP3" s="33"/>
      <c r="LIQ3" s="33"/>
      <c r="LIR3" s="33"/>
      <c r="LIS3" s="33"/>
      <c r="LIT3" s="33"/>
      <c r="LIU3" s="33"/>
      <c r="LIV3" s="33"/>
      <c r="LIW3" s="33"/>
      <c r="LIX3" s="33"/>
      <c r="LIY3" s="33"/>
      <c r="LIZ3" s="33"/>
      <c r="LJA3" s="33"/>
      <c r="LJB3" s="33"/>
      <c r="LJC3" s="33"/>
      <c r="LJD3" s="33"/>
      <c r="LJE3" s="33"/>
      <c r="LJF3" s="33"/>
      <c r="LJG3" s="33"/>
      <c r="LJH3" s="33"/>
      <c r="LJI3" s="33"/>
      <c r="LJJ3" s="33"/>
      <c r="LJK3" s="33"/>
      <c r="LJL3" s="33"/>
      <c r="LJM3" s="33"/>
      <c r="LJN3" s="33"/>
      <c r="LJO3" s="33"/>
      <c r="LJP3" s="33"/>
      <c r="LJQ3" s="33"/>
      <c r="LJR3" s="33"/>
      <c r="LJS3" s="33"/>
      <c r="LJT3" s="33"/>
      <c r="LJU3" s="33"/>
      <c r="LJV3" s="33"/>
      <c r="LJW3" s="33"/>
      <c r="LJX3" s="33"/>
      <c r="LJY3" s="33"/>
      <c r="LJZ3" s="33"/>
      <c r="LKA3" s="33"/>
      <c r="LKB3" s="33"/>
      <c r="LKC3" s="33"/>
      <c r="LKD3" s="33"/>
      <c r="LKE3" s="33"/>
      <c r="LKF3" s="33"/>
      <c r="LKG3" s="33"/>
      <c r="LKH3" s="33"/>
      <c r="LKI3" s="33"/>
      <c r="LKJ3" s="33"/>
      <c r="LKK3" s="33"/>
      <c r="LKL3" s="33"/>
      <c r="LKM3" s="33"/>
      <c r="LKN3" s="33"/>
      <c r="LKO3" s="33"/>
      <c r="LKP3" s="33"/>
      <c r="LKQ3" s="33"/>
      <c r="LKR3" s="33"/>
      <c r="LKS3" s="33"/>
      <c r="LKT3" s="33"/>
      <c r="LKU3" s="33"/>
      <c r="LKV3" s="33"/>
      <c r="LKW3" s="33"/>
      <c r="LKX3" s="33"/>
      <c r="LKY3" s="33"/>
      <c r="LKZ3" s="33"/>
      <c r="LLA3" s="33"/>
      <c r="LLB3" s="33"/>
      <c r="LLC3" s="33"/>
      <c r="LLD3" s="33"/>
      <c r="LLE3" s="33"/>
      <c r="LLF3" s="33"/>
      <c r="LLG3" s="33"/>
      <c r="LLH3" s="33"/>
      <c r="LLI3" s="33"/>
      <c r="LLJ3" s="33"/>
      <c r="LLK3" s="33"/>
      <c r="LLL3" s="33"/>
      <c r="LLM3" s="33"/>
      <c r="LLN3" s="33"/>
      <c r="LLO3" s="33"/>
      <c r="LLP3" s="33"/>
      <c r="LLQ3" s="33"/>
      <c r="LLR3" s="33"/>
      <c r="LLS3" s="33"/>
      <c r="LLT3" s="33"/>
      <c r="LLU3" s="33"/>
      <c r="LLV3" s="33"/>
      <c r="LLW3" s="33"/>
      <c r="LLX3" s="33"/>
      <c r="LLY3" s="33"/>
      <c r="LLZ3" s="33"/>
      <c r="LMA3" s="33"/>
      <c r="LMB3" s="33"/>
      <c r="LMC3" s="33"/>
      <c r="LMD3" s="33"/>
      <c r="LME3" s="33"/>
      <c r="LMF3" s="33"/>
      <c r="LMG3" s="33"/>
      <c r="LMH3" s="33"/>
      <c r="LMI3" s="33"/>
      <c r="LMJ3" s="33"/>
      <c r="LMK3" s="33"/>
      <c r="LML3" s="33"/>
      <c r="LMM3" s="33"/>
      <c r="LMN3" s="33"/>
      <c r="LMO3" s="33"/>
      <c r="LMP3" s="33"/>
      <c r="LMQ3" s="33"/>
      <c r="LMR3" s="33"/>
      <c r="LMS3" s="33"/>
      <c r="LMT3" s="33"/>
      <c r="LMU3" s="33"/>
      <c r="LMV3" s="33"/>
      <c r="LMW3" s="33"/>
      <c r="LMX3" s="33"/>
      <c r="LMY3" s="33"/>
      <c r="LMZ3" s="33"/>
      <c r="LNA3" s="33"/>
      <c r="LNB3" s="33"/>
      <c r="LNC3" s="33"/>
      <c r="LND3" s="33"/>
      <c r="LNE3" s="33"/>
      <c r="LNF3" s="33"/>
      <c r="LNG3" s="33"/>
      <c r="LNH3" s="33"/>
      <c r="LNI3" s="33"/>
      <c r="LNJ3" s="33"/>
      <c r="LNK3" s="33"/>
      <c r="LNL3" s="33"/>
      <c r="LNM3" s="33"/>
      <c r="LNN3" s="33"/>
      <c r="LNO3" s="33"/>
      <c r="LNP3" s="33"/>
      <c r="LNQ3" s="33"/>
      <c r="LNR3" s="33"/>
      <c r="LNS3" s="33"/>
      <c r="LNT3" s="33"/>
      <c r="LNU3" s="33"/>
      <c r="LNV3" s="33"/>
      <c r="LNW3" s="33"/>
      <c r="LNX3" s="33"/>
      <c r="LNY3" s="33"/>
      <c r="LNZ3" s="33"/>
      <c r="LOA3" s="33"/>
      <c r="LOB3" s="33"/>
      <c r="LOC3" s="33"/>
      <c r="LOD3" s="33"/>
      <c r="LOE3" s="33"/>
      <c r="LOF3" s="33"/>
      <c r="LOG3" s="33"/>
      <c r="LOH3" s="33"/>
      <c r="LOI3" s="33"/>
      <c r="LOJ3" s="33"/>
      <c r="LOK3" s="33"/>
      <c r="LOL3" s="33"/>
      <c r="LOM3" s="33"/>
      <c r="LON3" s="33"/>
      <c r="LOO3" s="33"/>
      <c r="LOP3" s="33"/>
      <c r="LOQ3" s="33"/>
      <c r="LOR3" s="33"/>
      <c r="LOS3" s="33"/>
      <c r="LOT3" s="33"/>
      <c r="LOU3" s="33"/>
      <c r="LOV3" s="33"/>
      <c r="LOW3" s="33"/>
      <c r="LOX3" s="33"/>
      <c r="LOY3" s="33"/>
      <c r="LOZ3" s="33"/>
      <c r="LPA3" s="33"/>
      <c r="LPB3" s="33"/>
      <c r="LPC3" s="33"/>
      <c r="LPD3" s="33"/>
      <c r="LPE3" s="33"/>
      <c r="LPF3" s="33"/>
      <c r="LPG3" s="33"/>
      <c r="LPH3" s="33"/>
      <c r="LPI3" s="33"/>
      <c r="LPJ3" s="33"/>
      <c r="LPK3" s="33"/>
      <c r="LPL3" s="33"/>
      <c r="LPM3" s="33"/>
      <c r="LPN3" s="33"/>
      <c r="LPO3" s="33"/>
      <c r="LPP3" s="33"/>
      <c r="LPQ3" s="33"/>
      <c r="LPR3" s="33"/>
      <c r="LPS3" s="33"/>
      <c r="LPT3" s="33"/>
      <c r="LPU3" s="33"/>
      <c r="LPV3" s="33"/>
      <c r="LPW3" s="33"/>
      <c r="LPX3" s="33"/>
      <c r="LPY3" s="33"/>
      <c r="LPZ3" s="33"/>
      <c r="LQA3" s="33"/>
      <c r="LQB3" s="33"/>
      <c r="LQC3" s="33"/>
      <c r="LQD3" s="33"/>
      <c r="LQE3" s="33"/>
      <c r="LQF3" s="33"/>
      <c r="LQG3" s="33"/>
      <c r="LQH3" s="33"/>
      <c r="LQI3" s="33"/>
      <c r="LQJ3" s="33"/>
      <c r="LQK3" s="33"/>
      <c r="LQL3" s="33"/>
      <c r="LQM3" s="33"/>
      <c r="LQN3" s="33"/>
      <c r="LQO3" s="33"/>
      <c r="LQP3" s="33"/>
      <c r="LQQ3" s="33"/>
      <c r="LQR3" s="33"/>
      <c r="LQS3" s="33"/>
      <c r="LQT3" s="33"/>
      <c r="LQU3" s="33"/>
      <c r="LQV3" s="33"/>
      <c r="LQW3" s="33"/>
      <c r="LQX3" s="33"/>
      <c r="LQY3" s="33"/>
      <c r="LQZ3" s="33"/>
      <c r="LRA3" s="33"/>
      <c r="LRB3" s="33"/>
      <c r="LRC3" s="33"/>
      <c r="LRD3" s="33"/>
      <c r="LRE3" s="33"/>
      <c r="LRF3" s="33"/>
      <c r="LRG3" s="33"/>
      <c r="LRH3" s="33"/>
      <c r="LRI3" s="33"/>
      <c r="LRJ3" s="33"/>
      <c r="LRK3" s="33"/>
      <c r="LRL3" s="33"/>
      <c r="LRM3" s="33"/>
      <c r="LRN3" s="33"/>
      <c r="LRO3" s="33"/>
      <c r="LRP3" s="33"/>
      <c r="LRQ3" s="33"/>
      <c r="LRR3" s="33"/>
      <c r="LRS3" s="33"/>
      <c r="LRT3" s="33"/>
      <c r="LRU3" s="33"/>
      <c r="LRV3" s="33"/>
      <c r="LRW3" s="33"/>
      <c r="LRX3" s="33"/>
      <c r="LRY3" s="33"/>
      <c r="LRZ3" s="33"/>
      <c r="LSA3" s="33"/>
      <c r="LSB3" s="33"/>
      <c r="LSC3" s="33"/>
      <c r="LSD3" s="33"/>
      <c r="LSE3" s="33"/>
      <c r="LSF3" s="33"/>
      <c r="LSG3" s="33"/>
      <c r="LSH3" s="33"/>
      <c r="LSI3" s="33"/>
      <c r="LSJ3" s="33"/>
      <c r="LSK3" s="33"/>
      <c r="LSL3" s="33"/>
      <c r="LSM3" s="33"/>
      <c r="LSN3" s="33"/>
      <c r="LSO3" s="33"/>
      <c r="LSP3" s="33"/>
      <c r="LSQ3" s="33"/>
      <c r="LSR3" s="33"/>
      <c r="LSS3" s="33"/>
      <c r="LST3" s="33"/>
      <c r="LSU3" s="33"/>
      <c r="LSV3" s="33"/>
      <c r="LSW3" s="33"/>
      <c r="LSX3" s="33"/>
      <c r="LSY3" s="33"/>
      <c r="LSZ3" s="33"/>
      <c r="LTA3" s="33"/>
      <c r="LTB3" s="33"/>
      <c r="LTC3" s="33"/>
      <c r="LTD3" s="33"/>
      <c r="LTE3" s="33"/>
      <c r="LTF3" s="33"/>
      <c r="LTG3" s="33"/>
      <c r="LTH3" s="33"/>
      <c r="LTI3" s="33"/>
      <c r="LTJ3" s="33"/>
      <c r="LTK3" s="33"/>
      <c r="LTL3" s="33"/>
      <c r="LTM3" s="33"/>
      <c r="LTN3" s="33"/>
      <c r="LTO3" s="33"/>
      <c r="LTP3" s="33"/>
      <c r="LTQ3" s="33"/>
      <c r="LTR3" s="33"/>
      <c r="LTS3" s="33"/>
      <c r="LTT3" s="33"/>
      <c r="LTU3" s="33"/>
      <c r="LTV3" s="33"/>
      <c r="LTW3" s="33"/>
      <c r="LTX3" s="33"/>
      <c r="LTY3" s="33"/>
      <c r="LTZ3" s="33"/>
      <c r="LUA3" s="33"/>
      <c r="LUB3" s="33"/>
      <c r="LUC3" s="33"/>
      <c r="LUD3" s="33"/>
      <c r="LUE3" s="33"/>
      <c r="LUF3" s="33"/>
      <c r="LUG3" s="33"/>
      <c r="LUH3" s="33"/>
      <c r="LUI3" s="33"/>
      <c r="LUJ3" s="33"/>
      <c r="LUK3" s="33"/>
      <c r="LUL3" s="33"/>
      <c r="LUM3" s="33"/>
      <c r="LUN3" s="33"/>
      <c r="LUO3" s="33"/>
      <c r="LUP3" s="33"/>
      <c r="LUQ3" s="33"/>
      <c r="LUR3" s="33"/>
      <c r="LUS3" s="33"/>
      <c r="LUT3" s="33"/>
      <c r="LUU3" s="33"/>
      <c r="LUV3" s="33"/>
      <c r="LUW3" s="33"/>
      <c r="LUX3" s="33"/>
      <c r="LUY3" s="33"/>
      <c r="LUZ3" s="33"/>
      <c r="LVA3" s="33"/>
      <c r="LVB3" s="33"/>
      <c r="LVC3" s="33"/>
      <c r="LVD3" s="33"/>
      <c r="LVE3" s="33"/>
      <c r="LVF3" s="33"/>
      <c r="LVG3" s="33"/>
      <c r="LVH3" s="33"/>
      <c r="LVI3" s="33"/>
      <c r="LVJ3" s="33"/>
      <c r="LVK3" s="33"/>
      <c r="LVL3" s="33"/>
      <c r="LVM3" s="33"/>
      <c r="LVN3" s="33"/>
      <c r="LVO3" s="33"/>
      <c r="LVP3" s="33"/>
      <c r="LVQ3" s="33"/>
      <c r="LVR3" s="33"/>
      <c r="LVS3" s="33"/>
      <c r="LVT3" s="33"/>
      <c r="LVU3" s="33"/>
      <c r="LVV3" s="33"/>
      <c r="LVW3" s="33"/>
      <c r="LVX3" s="33"/>
      <c r="LVY3" s="33"/>
      <c r="LVZ3" s="33"/>
      <c r="LWA3" s="33"/>
      <c r="LWB3" s="33"/>
      <c r="LWC3" s="33"/>
      <c r="LWD3" s="33"/>
      <c r="LWE3" s="33"/>
      <c r="LWF3" s="33"/>
      <c r="LWG3" s="33"/>
      <c r="LWH3" s="33"/>
      <c r="LWI3" s="33"/>
      <c r="LWJ3" s="33"/>
      <c r="LWK3" s="33"/>
      <c r="LWL3" s="33"/>
      <c r="LWM3" s="33"/>
      <c r="LWN3" s="33"/>
      <c r="LWO3" s="33"/>
      <c r="LWP3" s="33"/>
      <c r="LWQ3" s="33"/>
      <c r="LWR3" s="33"/>
      <c r="LWS3" s="33"/>
      <c r="LWT3" s="33"/>
      <c r="LWU3" s="33"/>
      <c r="LWV3" s="33"/>
      <c r="LWW3" s="33"/>
      <c r="LWX3" s="33"/>
      <c r="LWY3" s="33"/>
      <c r="LWZ3" s="33"/>
      <c r="LXA3" s="33"/>
      <c r="LXB3" s="33"/>
      <c r="LXC3" s="33"/>
      <c r="LXD3" s="33"/>
      <c r="LXE3" s="33"/>
      <c r="LXF3" s="33"/>
      <c r="LXG3" s="33"/>
      <c r="LXH3" s="33"/>
      <c r="LXI3" s="33"/>
      <c r="LXJ3" s="33"/>
      <c r="LXK3" s="33"/>
      <c r="LXL3" s="33"/>
      <c r="LXM3" s="33"/>
      <c r="LXN3" s="33"/>
      <c r="LXO3" s="33"/>
      <c r="LXP3" s="33"/>
      <c r="LXQ3" s="33"/>
      <c r="LXR3" s="33"/>
      <c r="LXS3" s="33"/>
      <c r="LXT3" s="33"/>
      <c r="LXU3" s="33"/>
      <c r="LXV3" s="33"/>
      <c r="LXW3" s="33"/>
      <c r="LXX3" s="33"/>
      <c r="LXY3" s="33"/>
      <c r="LXZ3" s="33"/>
      <c r="LYA3" s="33"/>
      <c r="LYB3" s="33"/>
      <c r="LYC3" s="33"/>
      <c r="LYD3" s="33"/>
      <c r="LYE3" s="33"/>
      <c r="LYF3" s="33"/>
      <c r="LYG3" s="33"/>
      <c r="LYH3" s="33"/>
      <c r="LYI3" s="33"/>
      <c r="LYJ3" s="33"/>
      <c r="LYK3" s="33"/>
      <c r="LYL3" s="33"/>
      <c r="LYM3" s="33"/>
      <c r="LYN3" s="33"/>
      <c r="LYO3" s="33"/>
      <c r="LYP3" s="33"/>
      <c r="LYQ3" s="33"/>
      <c r="LYR3" s="33"/>
      <c r="LYS3" s="33"/>
      <c r="LYT3" s="33"/>
      <c r="LYU3" s="33"/>
      <c r="LYV3" s="33"/>
      <c r="LYW3" s="33"/>
      <c r="LYX3" s="33"/>
      <c r="LYY3" s="33"/>
      <c r="LYZ3" s="33"/>
      <c r="LZA3" s="33"/>
      <c r="LZB3" s="33"/>
      <c r="LZC3" s="33"/>
      <c r="LZD3" s="33"/>
      <c r="LZE3" s="33"/>
      <c r="LZF3" s="33"/>
      <c r="LZG3" s="33"/>
      <c r="LZH3" s="33"/>
      <c r="LZI3" s="33"/>
      <c r="LZJ3" s="33"/>
      <c r="LZK3" s="33"/>
      <c r="LZL3" s="33"/>
      <c r="LZM3" s="33"/>
      <c r="LZN3" s="33"/>
      <c r="LZO3" s="33"/>
      <c r="LZP3" s="33"/>
      <c r="LZQ3" s="33"/>
      <c r="LZR3" s="33"/>
      <c r="LZS3" s="33"/>
      <c r="LZT3" s="33"/>
      <c r="LZU3" s="33"/>
      <c r="LZV3" s="33"/>
      <c r="LZW3" s="33"/>
      <c r="LZX3" s="33"/>
      <c r="LZY3" s="33"/>
      <c r="LZZ3" s="33"/>
      <c r="MAA3" s="33"/>
      <c r="MAB3" s="33"/>
      <c r="MAC3" s="33"/>
      <c r="MAD3" s="33"/>
      <c r="MAE3" s="33"/>
      <c r="MAF3" s="33"/>
      <c r="MAG3" s="33"/>
      <c r="MAH3" s="33"/>
      <c r="MAI3" s="33"/>
      <c r="MAJ3" s="33"/>
      <c r="MAK3" s="33"/>
      <c r="MAL3" s="33"/>
      <c r="MAM3" s="33"/>
      <c r="MAN3" s="33"/>
      <c r="MAO3" s="33"/>
      <c r="MAP3" s="33"/>
      <c r="MAQ3" s="33"/>
      <c r="MAR3" s="33"/>
      <c r="MAS3" s="33"/>
      <c r="MAT3" s="33"/>
      <c r="MAU3" s="33"/>
      <c r="MAV3" s="33"/>
      <c r="MAW3" s="33"/>
      <c r="MAX3" s="33"/>
      <c r="MAY3" s="33"/>
      <c r="MAZ3" s="33"/>
      <c r="MBA3" s="33"/>
      <c r="MBB3" s="33"/>
      <c r="MBC3" s="33"/>
      <c r="MBD3" s="33"/>
      <c r="MBE3" s="33"/>
      <c r="MBF3" s="33"/>
      <c r="MBG3" s="33"/>
      <c r="MBH3" s="33"/>
      <c r="MBI3" s="33"/>
      <c r="MBJ3" s="33"/>
      <c r="MBK3" s="33"/>
      <c r="MBL3" s="33"/>
      <c r="MBM3" s="33"/>
      <c r="MBN3" s="33"/>
      <c r="MBO3" s="33"/>
      <c r="MBP3" s="33"/>
      <c r="MBQ3" s="33"/>
      <c r="MBR3" s="33"/>
      <c r="MBS3" s="33"/>
      <c r="MBT3" s="33"/>
      <c r="MBU3" s="33"/>
      <c r="MBV3" s="33"/>
      <c r="MBW3" s="33"/>
      <c r="MBX3" s="33"/>
      <c r="MBY3" s="33"/>
      <c r="MBZ3" s="33"/>
      <c r="MCA3" s="33"/>
      <c r="MCB3" s="33"/>
      <c r="MCC3" s="33"/>
      <c r="MCD3" s="33"/>
      <c r="MCE3" s="33"/>
      <c r="MCF3" s="33"/>
      <c r="MCG3" s="33"/>
      <c r="MCH3" s="33"/>
      <c r="MCI3" s="33"/>
      <c r="MCJ3" s="33"/>
      <c r="MCK3" s="33"/>
      <c r="MCL3" s="33"/>
      <c r="MCM3" s="33"/>
      <c r="MCN3" s="33"/>
      <c r="MCO3" s="33"/>
      <c r="MCP3" s="33"/>
      <c r="MCQ3" s="33"/>
      <c r="MCR3" s="33"/>
      <c r="MCS3" s="33"/>
      <c r="MCT3" s="33"/>
      <c r="MCU3" s="33"/>
      <c r="MCV3" s="33"/>
      <c r="MCW3" s="33"/>
      <c r="MCX3" s="33"/>
      <c r="MCY3" s="33"/>
      <c r="MCZ3" s="33"/>
      <c r="MDA3" s="33"/>
      <c r="MDB3" s="33"/>
      <c r="MDC3" s="33"/>
      <c r="MDD3" s="33"/>
      <c r="MDE3" s="33"/>
      <c r="MDF3" s="33"/>
      <c r="MDG3" s="33"/>
      <c r="MDH3" s="33"/>
      <c r="MDI3" s="33"/>
      <c r="MDJ3" s="33"/>
      <c r="MDK3" s="33"/>
      <c r="MDL3" s="33"/>
      <c r="MDM3" s="33"/>
      <c r="MDN3" s="33"/>
      <c r="MDO3" s="33"/>
      <c r="MDP3" s="33"/>
      <c r="MDQ3" s="33"/>
      <c r="MDR3" s="33"/>
      <c r="MDS3" s="33"/>
      <c r="MDT3" s="33"/>
      <c r="MDU3" s="33"/>
      <c r="MDV3" s="33"/>
      <c r="MDW3" s="33"/>
      <c r="MDX3" s="33"/>
      <c r="MDY3" s="33"/>
      <c r="MDZ3" s="33"/>
      <c r="MEA3" s="33"/>
      <c r="MEB3" s="33"/>
      <c r="MEC3" s="33"/>
      <c r="MED3" s="33"/>
      <c r="MEE3" s="33"/>
      <c r="MEF3" s="33"/>
      <c r="MEG3" s="33"/>
      <c r="MEH3" s="33"/>
      <c r="MEI3" s="33"/>
      <c r="MEJ3" s="33"/>
      <c r="MEK3" s="33"/>
      <c r="MEL3" s="33"/>
      <c r="MEM3" s="33"/>
      <c r="MEN3" s="33"/>
      <c r="MEO3" s="33"/>
      <c r="MEP3" s="33"/>
      <c r="MEQ3" s="33"/>
      <c r="MER3" s="33"/>
      <c r="MES3" s="33"/>
      <c r="MET3" s="33"/>
      <c r="MEU3" s="33"/>
      <c r="MEV3" s="33"/>
      <c r="MEW3" s="33"/>
      <c r="MEX3" s="33"/>
      <c r="MEY3" s="33"/>
      <c r="MEZ3" s="33"/>
      <c r="MFA3" s="33"/>
      <c r="MFB3" s="33"/>
      <c r="MFC3" s="33"/>
      <c r="MFD3" s="33"/>
      <c r="MFE3" s="33"/>
      <c r="MFF3" s="33"/>
      <c r="MFG3" s="33"/>
      <c r="MFH3" s="33"/>
      <c r="MFI3" s="33"/>
      <c r="MFJ3" s="33"/>
      <c r="MFK3" s="33"/>
      <c r="MFL3" s="33"/>
      <c r="MFM3" s="33"/>
      <c r="MFN3" s="33"/>
      <c r="MFO3" s="33"/>
      <c r="MFP3" s="33"/>
      <c r="MFQ3" s="33"/>
      <c r="MFR3" s="33"/>
      <c r="MFS3" s="33"/>
      <c r="MFT3" s="33"/>
      <c r="MFU3" s="33"/>
      <c r="MFV3" s="33"/>
      <c r="MFW3" s="33"/>
      <c r="MFX3" s="33"/>
      <c r="MFY3" s="33"/>
      <c r="MFZ3" s="33"/>
      <c r="MGA3" s="33"/>
      <c r="MGB3" s="33"/>
      <c r="MGC3" s="33"/>
      <c r="MGD3" s="33"/>
      <c r="MGE3" s="33"/>
      <c r="MGF3" s="33"/>
      <c r="MGG3" s="33"/>
      <c r="MGH3" s="33"/>
      <c r="MGI3" s="33"/>
      <c r="MGJ3" s="33"/>
      <c r="MGK3" s="33"/>
      <c r="MGL3" s="33"/>
      <c r="MGM3" s="33"/>
      <c r="MGN3" s="33"/>
      <c r="MGO3" s="33"/>
      <c r="MGP3" s="33"/>
      <c r="MGQ3" s="33"/>
      <c r="MGR3" s="33"/>
      <c r="MGS3" s="33"/>
      <c r="MGT3" s="33"/>
      <c r="MGU3" s="33"/>
      <c r="MGV3" s="33"/>
      <c r="MGW3" s="33"/>
      <c r="MGX3" s="33"/>
      <c r="MGY3" s="33"/>
      <c r="MGZ3" s="33"/>
      <c r="MHA3" s="33"/>
      <c r="MHB3" s="33"/>
      <c r="MHC3" s="33"/>
      <c r="MHD3" s="33"/>
      <c r="MHE3" s="33"/>
      <c r="MHF3" s="33"/>
      <c r="MHG3" s="33"/>
      <c r="MHH3" s="33"/>
      <c r="MHI3" s="33"/>
      <c r="MHJ3" s="33"/>
      <c r="MHK3" s="33"/>
      <c r="MHL3" s="33"/>
      <c r="MHM3" s="33"/>
      <c r="MHN3" s="33"/>
      <c r="MHO3" s="33"/>
      <c r="MHP3" s="33"/>
      <c r="MHQ3" s="33"/>
      <c r="MHR3" s="33"/>
      <c r="MHS3" s="33"/>
      <c r="MHT3" s="33"/>
      <c r="MHU3" s="33"/>
      <c r="MHV3" s="33"/>
      <c r="MHW3" s="33"/>
      <c r="MHX3" s="33"/>
      <c r="MHY3" s="33"/>
      <c r="MHZ3" s="33"/>
      <c r="MIA3" s="33"/>
      <c r="MIB3" s="33"/>
      <c r="MIC3" s="33"/>
      <c r="MID3" s="33"/>
      <c r="MIE3" s="33"/>
      <c r="MIF3" s="33"/>
      <c r="MIG3" s="33"/>
      <c r="MIH3" s="33"/>
      <c r="MII3" s="33"/>
      <c r="MIJ3" s="33"/>
      <c r="MIK3" s="33"/>
      <c r="MIL3" s="33"/>
      <c r="MIM3" s="33"/>
      <c r="MIN3" s="33"/>
      <c r="MIO3" s="33"/>
      <c r="MIP3" s="33"/>
      <c r="MIQ3" s="33"/>
      <c r="MIR3" s="33"/>
      <c r="MIS3" s="33"/>
      <c r="MIT3" s="33"/>
      <c r="MIU3" s="33"/>
      <c r="MIV3" s="33"/>
      <c r="MIW3" s="33"/>
      <c r="MIX3" s="33"/>
      <c r="MIY3" s="33"/>
      <c r="MIZ3" s="33"/>
      <c r="MJA3" s="33"/>
      <c r="MJB3" s="33"/>
      <c r="MJC3" s="33"/>
      <c r="MJD3" s="33"/>
      <c r="MJE3" s="33"/>
      <c r="MJF3" s="33"/>
      <c r="MJG3" s="33"/>
      <c r="MJH3" s="33"/>
      <c r="MJI3" s="33"/>
      <c r="MJJ3" s="33"/>
      <c r="MJK3" s="33"/>
      <c r="MJL3" s="33"/>
      <c r="MJM3" s="33"/>
      <c r="MJN3" s="33"/>
      <c r="MJO3" s="33"/>
      <c r="MJP3" s="33"/>
      <c r="MJQ3" s="33"/>
      <c r="MJR3" s="33"/>
      <c r="MJS3" s="33"/>
      <c r="MJT3" s="33"/>
      <c r="MJU3" s="33"/>
      <c r="MJV3" s="33"/>
      <c r="MJW3" s="33"/>
      <c r="MJX3" s="33"/>
      <c r="MJY3" s="33"/>
      <c r="MJZ3" s="33"/>
      <c r="MKA3" s="33"/>
      <c r="MKB3" s="33"/>
      <c r="MKC3" s="33"/>
      <c r="MKD3" s="33"/>
      <c r="MKE3" s="33"/>
      <c r="MKF3" s="33"/>
      <c r="MKG3" s="33"/>
      <c r="MKH3" s="33"/>
      <c r="MKI3" s="33"/>
      <c r="MKJ3" s="33"/>
      <c r="MKK3" s="33"/>
      <c r="MKL3" s="33"/>
      <c r="MKM3" s="33"/>
      <c r="MKN3" s="33"/>
      <c r="MKO3" s="33"/>
      <c r="MKP3" s="33"/>
      <c r="MKQ3" s="33"/>
      <c r="MKR3" s="33"/>
      <c r="MKS3" s="33"/>
      <c r="MKT3" s="33"/>
      <c r="MKU3" s="33"/>
      <c r="MKV3" s="33"/>
      <c r="MKW3" s="33"/>
      <c r="MKX3" s="33"/>
      <c r="MKY3" s="33"/>
      <c r="MKZ3" s="33"/>
      <c r="MLA3" s="33"/>
      <c r="MLB3" s="33"/>
      <c r="MLC3" s="33"/>
      <c r="MLD3" s="33"/>
      <c r="MLE3" s="33"/>
      <c r="MLF3" s="33"/>
      <c r="MLG3" s="33"/>
      <c r="MLH3" s="33"/>
      <c r="MLI3" s="33"/>
      <c r="MLJ3" s="33"/>
      <c r="MLK3" s="33"/>
      <c r="MLL3" s="33"/>
      <c r="MLM3" s="33"/>
      <c r="MLN3" s="33"/>
      <c r="MLO3" s="33"/>
      <c r="MLP3" s="33"/>
      <c r="MLQ3" s="33"/>
      <c r="MLR3" s="33"/>
      <c r="MLS3" s="33"/>
      <c r="MLT3" s="33"/>
      <c r="MLU3" s="33"/>
      <c r="MLV3" s="33"/>
      <c r="MLW3" s="33"/>
      <c r="MLX3" s="33"/>
      <c r="MLY3" s="33"/>
      <c r="MLZ3" s="33"/>
      <c r="MMA3" s="33"/>
      <c r="MMB3" s="33"/>
      <c r="MMC3" s="33"/>
      <c r="MMD3" s="33"/>
      <c r="MME3" s="33"/>
      <c r="MMF3" s="33"/>
      <c r="MMG3" s="33"/>
      <c r="MMH3" s="33"/>
      <c r="MMI3" s="33"/>
      <c r="MMJ3" s="33"/>
      <c r="MMK3" s="33"/>
      <c r="MML3" s="33"/>
      <c r="MMM3" s="33"/>
      <c r="MMN3" s="33"/>
      <c r="MMO3" s="33"/>
      <c r="MMP3" s="33"/>
      <c r="MMQ3" s="33"/>
      <c r="MMR3" s="33"/>
      <c r="MMS3" s="33"/>
      <c r="MMT3" s="33"/>
      <c r="MMU3" s="33"/>
      <c r="MMV3" s="33"/>
      <c r="MMW3" s="33"/>
      <c r="MMX3" s="33"/>
      <c r="MMY3" s="33"/>
      <c r="MMZ3" s="33"/>
      <c r="MNA3" s="33"/>
      <c r="MNB3" s="33"/>
      <c r="MNC3" s="33"/>
      <c r="MND3" s="33"/>
      <c r="MNE3" s="33"/>
      <c r="MNF3" s="33"/>
      <c r="MNG3" s="33"/>
      <c r="MNH3" s="33"/>
      <c r="MNI3" s="33"/>
      <c r="MNJ3" s="33"/>
      <c r="MNK3" s="33"/>
      <c r="MNL3" s="33"/>
      <c r="MNM3" s="33"/>
      <c r="MNN3" s="33"/>
      <c r="MNO3" s="33"/>
      <c r="MNP3" s="33"/>
      <c r="MNQ3" s="33"/>
      <c r="MNR3" s="33"/>
      <c r="MNS3" s="33"/>
      <c r="MNT3" s="33"/>
      <c r="MNU3" s="33"/>
      <c r="MNV3" s="33"/>
      <c r="MNW3" s="33"/>
      <c r="MNX3" s="33"/>
      <c r="MNY3" s="33"/>
      <c r="MNZ3" s="33"/>
      <c r="MOA3" s="33"/>
      <c r="MOB3" s="33"/>
      <c r="MOC3" s="33"/>
      <c r="MOD3" s="33"/>
      <c r="MOE3" s="33"/>
      <c r="MOF3" s="33"/>
      <c r="MOG3" s="33"/>
      <c r="MOH3" s="33"/>
      <c r="MOI3" s="33"/>
      <c r="MOJ3" s="33"/>
      <c r="MOK3" s="33"/>
      <c r="MOL3" s="33"/>
      <c r="MOM3" s="33"/>
      <c r="MON3" s="33"/>
      <c r="MOO3" s="33"/>
      <c r="MOP3" s="33"/>
      <c r="MOQ3" s="33"/>
      <c r="MOR3" s="33"/>
      <c r="MOS3" s="33"/>
      <c r="MOT3" s="33"/>
      <c r="MOU3" s="33"/>
      <c r="MOV3" s="33"/>
      <c r="MOW3" s="33"/>
      <c r="MOX3" s="33"/>
      <c r="MOY3" s="33"/>
      <c r="MOZ3" s="33"/>
      <c r="MPA3" s="33"/>
      <c r="MPB3" s="33"/>
      <c r="MPC3" s="33"/>
      <c r="MPD3" s="33"/>
      <c r="MPE3" s="33"/>
      <c r="MPF3" s="33"/>
      <c r="MPG3" s="33"/>
      <c r="MPH3" s="33"/>
      <c r="MPI3" s="33"/>
      <c r="MPJ3" s="33"/>
      <c r="MPK3" s="33"/>
      <c r="MPL3" s="33"/>
      <c r="MPM3" s="33"/>
      <c r="MPN3" s="33"/>
      <c r="MPO3" s="33"/>
      <c r="MPP3" s="33"/>
      <c r="MPQ3" s="33"/>
      <c r="MPR3" s="33"/>
      <c r="MPS3" s="33"/>
      <c r="MPT3" s="33"/>
      <c r="MPU3" s="33"/>
      <c r="MPV3" s="33"/>
      <c r="MPW3" s="33"/>
      <c r="MPX3" s="33"/>
      <c r="MPY3" s="33"/>
      <c r="MPZ3" s="33"/>
      <c r="MQA3" s="33"/>
      <c r="MQB3" s="33"/>
      <c r="MQC3" s="33"/>
      <c r="MQD3" s="33"/>
      <c r="MQE3" s="33"/>
      <c r="MQF3" s="33"/>
      <c r="MQG3" s="33"/>
      <c r="MQH3" s="33"/>
      <c r="MQI3" s="33"/>
      <c r="MQJ3" s="33"/>
      <c r="MQK3" s="33"/>
      <c r="MQL3" s="33"/>
      <c r="MQM3" s="33"/>
      <c r="MQN3" s="33"/>
      <c r="MQO3" s="33"/>
      <c r="MQP3" s="33"/>
      <c r="MQQ3" s="33"/>
      <c r="MQR3" s="33"/>
      <c r="MQS3" s="33"/>
      <c r="MQT3" s="33"/>
      <c r="MQU3" s="33"/>
      <c r="MQV3" s="33"/>
      <c r="MQW3" s="33"/>
      <c r="MQX3" s="33"/>
      <c r="MQY3" s="33"/>
      <c r="MQZ3" s="33"/>
      <c r="MRA3" s="33"/>
      <c r="MRB3" s="33"/>
      <c r="MRC3" s="33"/>
      <c r="MRD3" s="33"/>
      <c r="MRE3" s="33"/>
      <c r="MRF3" s="33"/>
      <c r="MRG3" s="33"/>
      <c r="MRH3" s="33"/>
      <c r="MRI3" s="33"/>
      <c r="MRJ3" s="33"/>
      <c r="MRK3" s="33"/>
      <c r="MRL3" s="33"/>
      <c r="MRM3" s="33"/>
      <c r="MRN3" s="33"/>
      <c r="MRO3" s="33"/>
      <c r="MRP3" s="33"/>
      <c r="MRQ3" s="33"/>
      <c r="MRR3" s="33"/>
      <c r="MRS3" s="33"/>
      <c r="MRT3" s="33"/>
      <c r="MRU3" s="33"/>
      <c r="MRV3" s="33"/>
      <c r="MRW3" s="33"/>
      <c r="MRX3" s="33"/>
      <c r="MRY3" s="33"/>
      <c r="MRZ3" s="33"/>
      <c r="MSA3" s="33"/>
      <c r="MSB3" s="33"/>
      <c r="MSC3" s="33"/>
      <c r="MSD3" s="33"/>
      <c r="MSE3" s="33"/>
      <c r="MSF3" s="33"/>
      <c r="MSG3" s="33"/>
      <c r="MSH3" s="33"/>
      <c r="MSI3" s="33"/>
      <c r="MSJ3" s="33"/>
      <c r="MSK3" s="33"/>
      <c r="MSL3" s="33"/>
      <c r="MSM3" s="33"/>
      <c r="MSN3" s="33"/>
      <c r="MSO3" s="33"/>
      <c r="MSP3" s="33"/>
      <c r="MSQ3" s="33"/>
      <c r="MSR3" s="33"/>
      <c r="MSS3" s="33"/>
      <c r="MST3" s="33"/>
      <c r="MSU3" s="33"/>
      <c r="MSV3" s="33"/>
      <c r="MSW3" s="33"/>
      <c r="MSX3" s="33"/>
      <c r="MSY3" s="33"/>
      <c r="MSZ3" s="33"/>
      <c r="MTA3" s="33"/>
      <c r="MTB3" s="33"/>
      <c r="MTC3" s="33"/>
      <c r="MTD3" s="33"/>
      <c r="MTE3" s="33"/>
      <c r="MTF3" s="33"/>
      <c r="MTG3" s="33"/>
      <c r="MTH3" s="33"/>
      <c r="MTI3" s="33"/>
      <c r="MTJ3" s="33"/>
      <c r="MTK3" s="33"/>
      <c r="MTL3" s="33"/>
      <c r="MTM3" s="33"/>
      <c r="MTN3" s="33"/>
      <c r="MTO3" s="33"/>
      <c r="MTP3" s="33"/>
      <c r="MTQ3" s="33"/>
      <c r="MTR3" s="33"/>
      <c r="MTS3" s="33"/>
      <c r="MTT3" s="33"/>
      <c r="MTU3" s="33"/>
      <c r="MTV3" s="33"/>
      <c r="MTW3" s="33"/>
      <c r="MTX3" s="33"/>
      <c r="MTY3" s="33"/>
      <c r="MTZ3" s="33"/>
      <c r="MUA3" s="33"/>
      <c r="MUB3" s="33"/>
      <c r="MUC3" s="33"/>
      <c r="MUD3" s="33"/>
      <c r="MUE3" s="33"/>
      <c r="MUF3" s="33"/>
      <c r="MUG3" s="33"/>
      <c r="MUH3" s="33"/>
      <c r="MUI3" s="33"/>
      <c r="MUJ3" s="33"/>
      <c r="MUK3" s="33"/>
      <c r="MUL3" s="33"/>
      <c r="MUM3" s="33"/>
      <c r="MUN3" s="33"/>
      <c r="MUO3" s="33"/>
      <c r="MUP3" s="33"/>
      <c r="MUQ3" s="33"/>
      <c r="MUR3" s="33"/>
      <c r="MUS3" s="33"/>
      <c r="MUT3" s="33"/>
      <c r="MUU3" s="33"/>
      <c r="MUV3" s="33"/>
      <c r="MUW3" s="33"/>
      <c r="MUX3" s="33"/>
      <c r="MUY3" s="33"/>
      <c r="MUZ3" s="33"/>
      <c r="MVA3" s="33"/>
      <c r="MVB3" s="33"/>
      <c r="MVC3" s="33"/>
      <c r="MVD3" s="33"/>
      <c r="MVE3" s="33"/>
      <c r="MVF3" s="33"/>
      <c r="MVG3" s="33"/>
      <c r="MVH3" s="33"/>
      <c r="MVI3" s="33"/>
      <c r="MVJ3" s="33"/>
      <c r="MVK3" s="33"/>
      <c r="MVL3" s="33"/>
      <c r="MVM3" s="33"/>
      <c r="MVN3" s="33"/>
      <c r="MVO3" s="33"/>
      <c r="MVP3" s="33"/>
      <c r="MVQ3" s="33"/>
      <c r="MVR3" s="33"/>
      <c r="MVS3" s="33"/>
      <c r="MVT3" s="33"/>
      <c r="MVU3" s="33"/>
      <c r="MVV3" s="33"/>
      <c r="MVW3" s="33"/>
      <c r="MVX3" s="33"/>
      <c r="MVY3" s="33"/>
      <c r="MVZ3" s="33"/>
      <c r="MWA3" s="33"/>
      <c r="MWB3" s="33"/>
      <c r="MWC3" s="33"/>
      <c r="MWD3" s="33"/>
      <c r="MWE3" s="33"/>
      <c r="MWF3" s="33"/>
      <c r="MWG3" s="33"/>
      <c r="MWH3" s="33"/>
      <c r="MWI3" s="33"/>
      <c r="MWJ3" s="33"/>
      <c r="MWK3" s="33"/>
      <c r="MWL3" s="33"/>
      <c r="MWM3" s="33"/>
      <c r="MWN3" s="33"/>
      <c r="MWO3" s="33"/>
      <c r="MWP3" s="33"/>
      <c r="MWQ3" s="33"/>
      <c r="MWR3" s="33"/>
      <c r="MWS3" s="33"/>
      <c r="MWT3" s="33"/>
      <c r="MWU3" s="33"/>
      <c r="MWV3" s="33"/>
      <c r="MWW3" s="33"/>
      <c r="MWX3" s="33"/>
      <c r="MWY3" s="33"/>
      <c r="MWZ3" s="33"/>
      <c r="MXA3" s="33"/>
      <c r="MXB3" s="33"/>
      <c r="MXC3" s="33"/>
      <c r="MXD3" s="33"/>
      <c r="MXE3" s="33"/>
      <c r="MXF3" s="33"/>
      <c r="MXG3" s="33"/>
      <c r="MXH3" s="33"/>
      <c r="MXI3" s="33"/>
      <c r="MXJ3" s="33"/>
      <c r="MXK3" s="33"/>
      <c r="MXL3" s="33"/>
      <c r="MXM3" s="33"/>
      <c r="MXN3" s="33"/>
      <c r="MXO3" s="33"/>
      <c r="MXP3" s="33"/>
      <c r="MXQ3" s="33"/>
      <c r="MXR3" s="33"/>
      <c r="MXS3" s="33"/>
      <c r="MXT3" s="33"/>
      <c r="MXU3" s="33"/>
      <c r="MXV3" s="33"/>
      <c r="MXW3" s="33"/>
      <c r="MXX3" s="33"/>
      <c r="MXY3" s="33"/>
      <c r="MXZ3" s="33"/>
      <c r="MYA3" s="33"/>
      <c r="MYB3" s="33"/>
      <c r="MYC3" s="33"/>
      <c r="MYD3" s="33"/>
      <c r="MYE3" s="33"/>
      <c r="MYF3" s="33"/>
      <c r="MYG3" s="33"/>
      <c r="MYH3" s="33"/>
      <c r="MYI3" s="33"/>
      <c r="MYJ3" s="33"/>
      <c r="MYK3" s="33"/>
      <c r="MYL3" s="33"/>
      <c r="MYM3" s="33"/>
      <c r="MYN3" s="33"/>
      <c r="MYO3" s="33"/>
      <c r="MYP3" s="33"/>
      <c r="MYQ3" s="33"/>
      <c r="MYR3" s="33"/>
      <c r="MYS3" s="33"/>
      <c r="MYT3" s="33"/>
      <c r="MYU3" s="33"/>
      <c r="MYV3" s="33"/>
      <c r="MYW3" s="33"/>
      <c r="MYX3" s="33"/>
      <c r="MYY3" s="33"/>
      <c r="MYZ3" s="33"/>
      <c r="MZA3" s="33"/>
      <c r="MZB3" s="33"/>
      <c r="MZC3" s="33"/>
      <c r="MZD3" s="33"/>
      <c r="MZE3" s="33"/>
      <c r="MZF3" s="33"/>
      <c r="MZG3" s="33"/>
      <c r="MZH3" s="33"/>
      <c r="MZI3" s="33"/>
      <c r="MZJ3" s="33"/>
      <c r="MZK3" s="33"/>
      <c r="MZL3" s="33"/>
      <c r="MZM3" s="33"/>
      <c r="MZN3" s="33"/>
      <c r="MZO3" s="33"/>
      <c r="MZP3" s="33"/>
      <c r="MZQ3" s="33"/>
      <c r="MZR3" s="33"/>
      <c r="MZS3" s="33"/>
      <c r="MZT3" s="33"/>
      <c r="MZU3" s="33"/>
      <c r="MZV3" s="33"/>
      <c r="MZW3" s="33"/>
      <c r="MZX3" s="33"/>
      <c r="MZY3" s="33"/>
      <c r="MZZ3" s="33"/>
      <c r="NAA3" s="33"/>
      <c r="NAB3" s="33"/>
      <c r="NAC3" s="33"/>
      <c r="NAD3" s="33"/>
      <c r="NAE3" s="33"/>
      <c r="NAF3" s="33"/>
      <c r="NAG3" s="33"/>
      <c r="NAH3" s="33"/>
      <c r="NAI3" s="33"/>
      <c r="NAJ3" s="33"/>
      <c r="NAK3" s="33"/>
      <c r="NAL3" s="33"/>
      <c r="NAM3" s="33"/>
      <c r="NAN3" s="33"/>
      <c r="NAO3" s="33"/>
      <c r="NAP3" s="33"/>
      <c r="NAQ3" s="33"/>
      <c r="NAR3" s="33"/>
      <c r="NAS3" s="33"/>
      <c r="NAT3" s="33"/>
      <c r="NAU3" s="33"/>
      <c r="NAV3" s="33"/>
      <c r="NAW3" s="33"/>
      <c r="NAX3" s="33"/>
      <c r="NAY3" s="33"/>
      <c r="NAZ3" s="33"/>
      <c r="NBA3" s="33"/>
      <c r="NBB3" s="33"/>
      <c r="NBC3" s="33"/>
      <c r="NBD3" s="33"/>
      <c r="NBE3" s="33"/>
      <c r="NBF3" s="33"/>
      <c r="NBG3" s="33"/>
      <c r="NBH3" s="33"/>
      <c r="NBI3" s="33"/>
      <c r="NBJ3" s="33"/>
      <c r="NBK3" s="33"/>
      <c r="NBL3" s="33"/>
      <c r="NBM3" s="33"/>
      <c r="NBN3" s="33"/>
      <c r="NBO3" s="33"/>
      <c r="NBP3" s="33"/>
      <c r="NBQ3" s="33"/>
      <c r="NBR3" s="33"/>
      <c r="NBS3" s="33"/>
      <c r="NBT3" s="33"/>
      <c r="NBU3" s="33"/>
      <c r="NBV3" s="33"/>
      <c r="NBW3" s="33"/>
      <c r="NBX3" s="33"/>
      <c r="NBY3" s="33"/>
      <c r="NBZ3" s="33"/>
      <c r="NCA3" s="33"/>
      <c r="NCB3" s="33"/>
      <c r="NCC3" s="33"/>
      <c r="NCD3" s="33"/>
      <c r="NCE3" s="33"/>
      <c r="NCF3" s="33"/>
      <c r="NCG3" s="33"/>
      <c r="NCH3" s="33"/>
      <c r="NCI3" s="33"/>
      <c r="NCJ3" s="33"/>
      <c r="NCK3" s="33"/>
      <c r="NCL3" s="33"/>
      <c r="NCM3" s="33"/>
      <c r="NCN3" s="33"/>
      <c r="NCO3" s="33"/>
      <c r="NCP3" s="33"/>
      <c r="NCQ3" s="33"/>
      <c r="NCR3" s="33"/>
      <c r="NCS3" s="33"/>
      <c r="NCT3" s="33"/>
      <c r="NCU3" s="33"/>
      <c r="NCV3" s="33"/>
      <c r="NCW3" s="33"/>
      <c r="NCX3" s="33"/>
      <c r="NCY3" s="33"/>
      <c r="NCZ3" s="33"/>
      <c r="NDA3" s="33"/>
      <c r="NDB3" s="33"/>
      <c r="NDC3" s="33"/>
      <c r="NDD3" s="33"/>
      <c r="NDE3" s="33"/>
      <c r="NDF3" s="33"/>
      <c r="NDG3" s="33"/>
      <c r="NDH3" s="33"/>
      <c r="NDI3" s="33"/>
      <c r="NDJ3" s="33"/>
      <c r="NDK3" s="33"/>
      <c r="NDL3" s="33"/>
      <c r="NDM3" s="33"/>
      <c r="NDN3" s="33"/>
      <c r="NDO3" s="33"/>
      <c r="NDP3" s="33"/>
      <c r="NDQ3" s="33"/>
      <c r="NDR3" s="33"/>
      <c r="NDS3" s="33"/>
      <c r="NDT3" s="33"/>
      <c r="NDU3" s="33"/>
      <c r="NDV3" s="33"/>
      <c r="NDW3" s="33"/>
      <c r="NDX3" s="33"/>
      <c r="NDY3" s="33"/>
      <c r="NDZ3" s="33"/>
      <c r="NEA3" s="33"/>
      <c r="NEB3" s="33"/>
      <c r="NEC3" s="33"/>
      <c r="NED3" s="33"/>
      <c r="NEE3" s="33"/>
      <c r="NEF3" s="33"/>
      <c r="NEG3" s="33"/>
      <c r="NEH3" s="33"/>
      <c r="NEI3" s="33"/>
      <c r="NEJ3" s="33"/>
      <c r="NEK3" s="33"/>
      <c r="NEL3" s="33"/>
      <c r="NEM3" s="33"/>
      <c r="NEN3" s="33"/>
      <c r="NEO3" s="33"/>
      <c r="NEP3" s="33"/>
      <c r="NEQ3" s="33"/>
      <c r="NER3" s="33"/>
      <c r="NES3" s="33"/>
      <c r="NET3" s="33"/>
      <c r="NEU3" s="33"/>
      <c r="NEV3" s="33"/>
      <c r="NEW3" s="33"/>
      <c r="NEX3" s="33"/>
      <c r="NEY3" s="33"/>
      <c r="NEZ3" s="33"/>
      <c r="NFA3" s="33"/>
      <c r="NFB3" s="33"/>
      <c r="NFC3" s="33"/>
      <c r="NFD3" s="33"/>
      <c r="NFE3" s="33"/>
      <c r="NFF3" s="33"/>
      <c r="NFG3" s="33"/>
      <c r="NFH3" s="33"/>
      <c r="NFI3" s="33"/>
      <c r="NFJ3" s="33"/>
      <c r="NFK3" s="33"/>
      <c r="NFL3" s="33"/>
      <c r="NFM3" s="33"/>
      <c r="NFN3" s="33"/>
      <c r="NFO3" s="33"/>
      <c r="NFP3" s="33"/>
      <c r="NFQ3" s="33"/>
      <c r="NFR3" s="33"/>
      <c r="NFS3" s="33"/>
      <c r="NFT3" s="33"/>
      <c r="NFU3" s="33"/>
      <c r="NFV3" s="33"/>
      <c r="NFW3" s="33"/>
      <c r="NFX3" s="33"/>
      <c r="NFY3" s="33"/>
      <c r="NFZ3" s="33"/>
      <c r="NGA3" s="33"/>
      <c r="NGB3" s="33"/>
      <c r="NGC3" s="33"/>
      <c r="NGD3" s="33"/>
      <c r="NGE3" s="33"/>
      <c r="NGF3" s="33"/>
      <c r="NGG3" s="33"/>
      <c r="NGH3" s="33"/>
      <c r="NGI3" s="33"/>
      <c r="NGJ3" s="33"/>
      <c r="NGK3" s="33"/>
      <c r="NGL3" s="33"/>
      <c r="NGM3" s="33"/>
      <c r="NGN3" s="33"/>
      <c r="NGO3" s="33"/>
      <c r="NGP3" s="33"/>
      <c r="NGQ3" s="33"/>
      <c r="NGR3" s="33"/>
      <c r="NGS3" s="33"/>
      <c r="NGT3" s="33"/>
      <c r="NGU3" s="33"/>
      <c r="NGV3" s="33"/>
      <c r="NGW3" s="33"/>
      <c r="NGX3" s="33"/>
      <c r="NGY3" s="33"/>
      <c r="NGZ3" s="33"/>
      <c r="NHA3" s="33"/>
      <c r="NHB3" s="33"/>
      <c r="NHC3" s="33"/>
      <c r="NHD3" s="33"/>
      <c r="NHE3" s="33"/>
      <c r="NHF3" s="33"/>
      <c r="NHG3" s="33"/>
      <c r="NHH3" s="33"/>
      <c r="NHI3" s="33"/>
      <c r="NHJ3" s="33"/>
      <c r="NHK3" s="33"/>
      <c r="NHL3" s="33"/>
      <c r="NHM3" s="33"/>
      <c r="NHN3" s="33"/>
      <c r="NHO3" s="33"/>
      <c r="NHP3" s="33"/>
      <c r="NHQ3" s="33"/>
      <c r="NHR3" s="33"/>
      <c r="NHS3" s="33"/>
      <c r="NHT3" s="33"/>
      <c r="NHU3" s="33"/>
      <c r="NHV3" s="33"/>
      <c r="NHW3" s="33"/>
      <c r="NHX3" s="33"/>
      <c r="NHY3" s="33"/>
      <c r="NHZ3" s="33"/>
      <c r="NIA3" s="33"/>
      <c r="NIB3" s="33"/>
      <c r="NIC3" s="33"/>
      <c r="NID3" s="33"/>
      <c r="NIE3" s="33"/>
      <c r="NIF3" s="33"/>
      <c r="NIG3" s="33"/>
      <c r="NIH3" s="33"/>
      <c r="NII3" s="33"/>
      <c r="NIJ3" s="33"/>
      <c r="NIK3" s="33"/>
      <c r="NIL3" s="33"/>
      <c r="NIM3" s="33"/>
      <c r="NIN3" s="33"/>
      <c r="NIO3" s="33"/>
      <c r="NIP3" s="33"/>
      <c r="NIQ3" s="33"/>
      <c r="NIR3" s="33"/>
      <c r="NIS3" s="33"/>
      <c r="NIT3" s="33"/>
      <c r="NIU3" s="33"/>
      <c r="NIV3" s="33"/>
      <c r="NIW3" s="33"/>
      <c r="NIX3" s="33"/>
      <c r="NIY3" s="33"/>
      <c r="NIZ3" s="33"/>
      <c r="NJA3" s="33"/>
      <c r="NJB3" s="33"/>
      <c r="NJC3" s="33"/>
      <c r="NJD3" s="33"/>
      <c r="NJE3" s="33"/>
      <c r="NJF3" s="33"/>
      <c r="NJG3" s="33"/>
      <c r="NJH3" s="33"/>
      <c r="NJI3" s="33"/>
      <c r="NJJ3" s="33"/>
      <c r="NJK3" s="33"/>
      <c r="NJL3" s="33"/>
      <c r="NJM3" s="33"/>
      <c r="NJN3" s="33"/>
      <c r="NJO3" s="33"/>
      <c r="NJP3" s="33"/>
      <c r="NJQ3" s="33"/>
      <c r="NJR3" s="33"/>
      <c r="NJS3" s="33"/>
      <c r="NJT3" s="33"/>
      <c r="NJU3" s="33"/>
      <c r="NJV3" s="33"/>
      <c r="NJW3" s="33"/>
      <c r="NJX3" s="33"/>
      <c r="NJY3" s="33"/>
      <c r="NJZ3" s="33"/>
      <c r="NKA3" s="33"/>
      <c r="NKB3" s="33"/>
      <c r="NKC3" s="33"/>
      <c r="NKD3" s="33"/>
      <c r="NKE3" s="33"/>
      <c r="NKF3" s="33"/>
      <c r="NKG3" s="33"/>
      <c r="NKH3" s="33"/>
      <c r="NKI3" s="33"/>
      <c r="NKJ3" s="33"/>
      <c r="NKK3" s="33"/>
      <c r="NKL3" s="33"/>
      <c r="NKM3" s="33"/>
      <c r="NKN3" s="33"/>
      <c r="NKO3" s="33"/>
      <c r="NKP3" s="33"/>
      <c r="NKQ3" s="33"/>
      <c r="NKR3" s="33"/>
      <c r="NKS3" s="33"/>
      <c r="NKT3" s="33"/>
      <c r="NKU3" s="33"/>
      <c r="NKV3" s="33"/>
      <c r="NKW3" s="33"/>
      <c r="NKX3" s="33"/>
      <c r="NKY3" s="33"/>
      <c r="NKZ3" s="33"/>
      <c r="NLA3" s="33"/>
      <c r="NLB3" s="33"/>
      <c r="NLC3" s="33"/>
      <c r="NLD3" s="33"/>
      <c r="NLE3" s="33"/>
      <c r="NLF3" s="33"/>
      <c r="NLG3" s="33"/>
      <c r="NLH3" s="33"/>
      <c r="NLI3" s="33"/>
      <c r="NLJ3" s="33"/>
      <c r="NLK3" s="33"/>
      <c r="NLL3" s="33"/>
      <c r="NLM3" s="33"/>
      <c r="NLN3" s="33"/>
      <c r="NLO3" s="33"/>
      <c r="NLP3" s="33"/>
      <c r="NLQ3" s="33"/>
      <c r="NLR3" s="33"/>
      <c r="NLS3" s="33"/>
      <c r="NLT3" s="33"/>
      <c r="NLU3" s="33"/>
      <c r="NLV3" s="33"/>
      <c r="NLW3" s="33"/>
      <c r="NLX3" s="33"/>
      <c r="NLY3" s="33"/>
      <c r="NLZ3" s="33"/>
      <c r="NMA3" s="33"/>
      <c r="NMB3" s="33"/>
      <c r="NMC3" s="33"/>
      <c r="NMD3" s="33"/>
      <c r="NME3" s="33"/>
      <c r="NMF3" s="33"/>
      <c r="NMG3" s="33"/>
      <c r="NMH3" s="33"/>
      <c r="NMI3" s="33"/>
      <c r="NMJ3" s="33"/>
      <c r="NMK3" s="33"/>
      <c r="NML3" s="33"/>
      <c r="NMM3" s="33"/>
      <c r="NMN3" s="33"/>
      <c r="NMO3" s="33"/>
      <c r="NMP3" s="33"/>
      <c r="NMQ3" s="33"/>
      <c r="NMR3" s="33"/>
      <c r="NMS3" s="33"/>
      <c r="NMT3" s="33"/>
      <c r="NMU3" s="33"/>
      <c r="NMV3" s="33"/>
      <c r="NMW3" s="33"/>
      <c r="NMX3" s="33"/>
      <c r="NMY3" s="33"/>
      <c r="NMZ3" s="33"/>
      <c r="NNA3" s="33"/>
      <c r="NNB3" s="33"/>
      <c r="NNC3" s="33"/>
      <c r="NND3" s="33"/>
      <c r="NNE3" s="33"/>
      <c r="NNF3" s="33"/>
      <c r="NNG3" s="33"/>
      <c r="NNH3" s="33"/>
      <c r="NNI3" s="33"/>
      <c r="NNJ3" s="33"/>
      <c r="NNK3" s="33"/>
      <c r="NNL3" s="33"/>
      <c r="NNM3" s="33"/>
      <c r="NNN3" s="33"/>
      <c r="NNO3" s="33"/>
      <c r="NNP3" s="33"/>
      <c r="NNQ3" s="33"/>
      <c r="NNR3" s="33"/>
      <c r="NNS3" s="33"/>
      <c r="NNT3" s="33"/>
      <c r="NNU3" s="33"/>
      <c r="NNV3" s="33"/>
      <c r="NNW3" s="33"/>
      <c r="NNX3" s="33"/>
      <c r="NNY3" s="33"/>
      <c r="NNZ3" s="33"/>
      <c r="NOA3" s="33"/>
      <c r="NOB3" s="33"/>
      <c r="NOC3" s="33"/>
      <c r="NOD3" s="33"/>
      <c r="NOE3" s="33"/>
      <c r="NOF3" s="33"/>
      <c r="NOG3" s="33"/>
      <c r="NOH3" s="33"/>
      <c r="NOI3" s="33"/>
      <c r="NOJ3" s="33"/>
      <c r="NOK3" s="33"/>
      <c r="NOL3" s="33"/>
      <c r="NOM3" s="33"/>
      <c r="NON3" s="33"/>
      <c r="NOO3" s="33"/>
      <c r="NOP3" s="33"/>
      <c r="NOQ3" s="33"/>
      <c r="NOR3" s="33"/>
      <c r="NOS3" s="33"/>
      <c r="NOT3" s="33"/>
      <c r="NOU3" s="33"/>
      <c r="NOV3" s="33"/>
      <c r="NOW3" s="33"/>
      <c r="NOX3" s="33"/>
      <c r="NOY3" s="33"/>
      <c r="NOZ3" s="33"/>
      <c r="NPA3" s="33"/>
      <c r="NPB3" s="33"/>
      <c r="NPC3" s="33"/>
      <c r="NPD3" s="33"/>
      <c r="NPE3" s="33"/>
      <c r="NPF3" s="33"/>
      <c r="NPG3" s="33"/>
      <c r="NPH3" s="33"/>
      <c r="NPI3" s="33"/>
      <c r="NPJ3" s="33"/>
      <c r="NPK3" s="33"/>
      <c r="NPL3" s="33"/>
      <c r="NPM3" s="33"/>
      <c r="NPN3" s="33"/>
      <c r="NPO3" s="33"/>
      <c r="NPP3" s="33"/>
      <c r="NPQ3" s="33"/>
      <c r="NPR3" s="33"/>
      <c r="NPS3" s="33"/>
      <c r="NPT3" s="33"/>
      <c r="NPU3" s="33"/>
      <c r="NPV3" s="33"/>
      <c r="NPW3" s="33"/>
      <c r="NPX3" s="33"/>
      <c r="NPY3" s="33"/>
      <c r="NPZ3" s="33"/>
      <c r="NQA3" s="33"/>
      <c r="NQB3" s="33"/>
      <c r="NQC3" s="33"/>
      <c r="NQD3" s="33"/>
      <c r="NQE3" s="33"/>
      <c r="NQF3" s="33"/>
      <c r="NQG3" s="33"/>
      <c r="NQH3" s="33"/>
      <c r="NQI3" s="33"/>
      <c r="NQJ3" s="33"/>
      <c r="NQK3" s="33"/>
      <c r="NQL3" s="33"/>
      <c r="NQM3" s="33"/>
      <c r="NQN3" s="33"/>
      <c r="NQO3" s="33"/>
      <c r="NQP3" s="33"/>
      <c r="NQQ3" s="33"/>
      <c r="NQR3" s="33"/>
      <c r="NQS3" s="33"/>
      <c r="NQT3" s="33"/>
      <c r="NQU3" s="33"/>
      <c r="NQV3" s="33"/>
      <c r="NQW3" s="33"/>
      <c r="NQX3" s="33"/>
      <c r="NQY3" s="33"/>
      <c r="NQZ3" s="33"/>
      <c r="NRA3" s="33"/>
      <c r="NRB3" s="33"/>
      <c r="NRC3" s="33"/>
      <c r="NRD3" s="33"/>
      <c r="NRE3" s="33"/>
      <c r="NRF3" s="33"/>
      <c r="NRG3" s="33"/>
      <c r="NRH3" s="33"/>
      <c r="NRI3" s="33"/>
      <c r="NRJ3" s="33"/>
      <c r="NRK3" s="33"/>
      <c r="NRL3" s="33"/>
      <c r="NRM3" s="33"/>
      <c r="NRN3" s="33"/>
      <c r="NRO3" s="33"/>
      <c r="NRP3" s="33"/>
      <c r="NRQ3" s="33"/>
      <c r="NRR3" s="33"/>
      <c r="NRS3" s="33"/>
      <c r="NRT3" s="33"/>
      <c r="NRU3" s="33"/>
      <c r="NRV3" s="33"/>
      <c r="NRW3" s="33"/>
      <c r="NRX3" s="33"/>
      <c r="NRY3" s="33"/>
      <c r="NRZ3" s="33"/>
      <c r="NSA3" s="33"/>
      <c r="NSB3" s="33"/>
      <c r="NSC3" s="33"/>
      <c r="NSD3" s="33"/>
      <c r="NSE3" s="33"/>
      <c r="NSF3" s="33"/>
      <c r="NSG3" s="33"/>
      <c r="NSH3" s="33"/>
      <c r="NSI3" s="33"/>
      <c r="NSJ3" s="33"/>
      <c r="NSK3" s="33"/>
      <c r="NSL3" s="33"/>
      <c r="NSM3" s="33"/>
      <c r="NSN3" s="33"/>
      <c r="NSO3" s="33"/>
      <c r="NSP3" s="33"/>
      <c r="NSQ3" s="33"/>
      <c r="NSR3" s="33"/>
      <c r="NSS3" s="33"/>
      <c r="NST3" s="33"/>
      <c r="NSU3" s="33"/>
      <c r="NSV3" s="33"/>
      <c r="NSW3" s="33"/>
      <c r="NSX3" s="33"/>
      <c r="NSY3" s="33"/>
      <c r="NSZ3" s="33"/>
      <c r="NTA3" s="33"/>
      <c r="NTB3" s="33"/>
      <c r="NTC3" s="33"/>
      <c r="NTD3" s="33"/>
      <c r="NTE3" s="33"/>
      <c r="NTF3" s="33"/>
      <c r="NTG3" s="33"/>
      <c r="NTH3" s="33"/>
      <c r="NTI3" s="33"/>
      <c r="NTJ3" s="33"/>
      <c r="NTK3" s="33"/>
      <c r="NTL3" s="33"/>
      <c r="NTM3" s="33"/>
      <c r="NTN3" s="33"/>
      <c r="NTO3" s="33"/>
      <c r="NTP3" s="33"/>
      <c r="NTQ3" s="33"/>
      <c r="NTR3" s="33"/>
      <c r="NTS3" s="33"/>
      <c r="NTT3" s="33"/>
      <c r="NTU3" s="33"/>
      <c r="NTV3" s="33"/>
      <c r="NTW3" s="33"/>
      <c r="NTX3" s="33"/>
      <c r="NTY3" s="33"/>
      <c r="NTZ3" s="33"/>
      <c r="NUA3" s="33"/>
      <c r="NUB3" s="33"/>
      <c r="NUC3" s="33"/>
      <c r="NUD3" s="33"/>
      <c r="NUE3" s="33"/>
      <c r="NUF3" s="33"/>
      <c r="NUG3" s="33"/>
      <c r="NUH3" s="33"/>
      <c r="NUI3" s="33"/>
      <c r="NUJ3" s="33"/>
      <c r="NUK3" s="33"/>
      <c r="NUL3" s="33"/>
      <c r="NUM3" s="33"/>
      <c r="NUN3" s="33"/>
      <c r="NUO3" s="33"/>
      <c r="NUP3" s="33"/>
      <c r="NUQ3" s="33"/>
      <c r="NUR3" s="33"/>
      <c r="NUS3" s="33"/>
      <c r="NUT3" s="33"/>
      <c r="NUU3" s="33"/>
      <c r="NUV3" s="33"/>
      <c r="NUW3" s="33"/>
      <c r="NUX3" s="33"/>
      <c r="NUY3" s="33"/>
      <c r="NUZ3" s="33"/>
      <c r="NVA3" s="33"/>
      <c r="NVB3" s="33"/>
      <c r="NVC3" s="33"/>
      <c r="NVD3" s="33"/>
      <c r="NVE3" s="33"/>
      <c r="NVF3" s="33"/>
      <c r="NVG3" s="33"/>
      <c r="NVH3" s="33"/>
      <c r="NVI3" s="33"/>
      <c r="NVJ3" s="33"/>
      <c r="NVK3" s="33"/>
      <c r="NVL3" s="33"/>
      <c r="NVM3" s="33"/>
      <c r="NVN3" s="33"/>
      <c r="NVO3" s="33"/>
      <c r="NVP3" s="33"/>
      <c r="NVQ3" s="33"/>
      <c r="NVR3" s="33"/>
      <c r="NVS3" s="33"/>
      <c r="NVT3" s="33"/>
      <c r="NVU3" s="33"/>
      <c r="NVV3" s="33"/>
      <c r="NVW3" s="33"/>
      <c r="NVX3" s="33"/>
      <c r="NVY3" s="33"/>
      <c r="NVZ3" s="33"/>
      <c r="NWA3" s="33"/>
      <c r="NWB3" s="33"/>
      <c r="NWC3" s="33"/>
      <c r="NWD3" s="33"/>
      <c r="NWE3" s="33"/>
      <c r="NWF3" s="33"/>
      <c r="NWG3" s="33"/>
      <c r="NWH3" s="33"/>
      <c r="NWI3" s="33"/>
      <c r="NWJ3" s="33"/>
      <c r="NWK3" s="33"/>
      <c r="NWL3" s="33"/>
      <c r="NWM3" s="33"/>
      <c r="NWN3" s="33"/>
      <c r="NWO3" s="33"/>
      <c r="NWP3" s="33"/>
      <c r="NWQ3" s="33"/>
      <c r="NWR3" s="33"/>
      <c r="NWS3" s="33"/>
      <c r="NWT3" s="33"/>
      <c r="NWU3" s="33"/>
      <c r="NWV3" s="33"/>
      <c r="NWW3" s="33"/>
      <c r="NWX3" s="33"/>
      <c r="NWY3" s="33"/>
      <c r="NWZ3" s="33"/>
      <c r="NXA3" s="33"/>
      <c r="NXB3" s="33"/>
      <c r="NXC3" s="33"/>
      <c r="NXD3" s="33"/>
      <c r="NXE3" s="33"/>
      <c r="NXF3" s="33"/>
      <c r="NXG3" s="33"/>
      <c r="NXH3" s="33"/>
      <c r="NXI3" s="33"/>
      <c r="NXJ3" s="33"/>
      <c r="NXK3" s="33"/>
      <c r="NXL3" s="33"/>
      <c r="NXM3" s="33"/>
      <c r="NXN3" s="33"/>
      <c r="NXO3" s="33"/>
      <c r="NXP3" s="33"/>
      <c r="NXQ3" s="33"/>
      <c r="NXR3" s="33"/>
      <c r="NXS3" s="33"/>
      <c r="NXT3" s="33"/>
      <c r="NXU3" s="33"/>
      <c r="NXV3" s="33"/>
      <c r="NXW3" s="33"/>
      <c r="NXX3" s="33"/>
      <c r="NXY3" s="33"/>
      <c r="NXZ3" s="33"/>
      <c r="NYA3" s="33"/>
      <c r="NYB3" s="33"/>
      <c r="NYC3" s="33"/>
      <c r="NYD3" s="33"/>
      <c r="NYE3" s="33"/>
      <c r="NYF3" s="33"/>
      <c r="NYG3" s="33"/>
      <c r="NYH3" s="33"/>
      <c r="NYI3" s="33"/>
      <c r="NYJ3" s="33"/>
      <c r="NYK3" s="33"/>
      <c r="NYL3" s="33"/>
      <c r="NYM3" s="33"/>
      <c r="NYN3" s="33"/>
      <c r="NYO3" s="33"/>
      <c r="NYP3" s="33"/>
      <c r="NYQ3" s="33"/>
      <c r="NYR3" s="33"/>
      <c r="NYS3" s="33"/>
      <c r="NYT3" s="33"/>
      <c r="NYU3" s="33"/>
      <c r="NYV3" s="33"/>
      <c r="NYW3" s="33"/>
      <c r="NYX3" s="33"/>
      <c r="NYY3" s="33"/>
      <c r="NYZ3" s="33"/>
      <c r="NZA3" s="33"/>
      <c r="NZB3" s="33"/>
      <c r="NZC3" s="33"/>
      <c r="NZD3" s="33"/>
      <c r="NZE3" s="33"/>
      <c r="NZF3" s="33"/>
      <c r="NZG3" s="33"/>
      <c r="NZH3" s="33"/>
      <c r="NZI3" s="33"/>
      <c r="NZJ3" s="33"/>
      <c r="NZK3" s="33"/>
      <c r="NZL3" s="33"/>
      <c r="NZM3" s="33"/>
      <c r="NZN3" s="33"/>
      <c r="NZO3" s="33"/>
      <c r="NZP3" s="33"/>
      <c r="NZQ3" s="33"/>
      <c r="NZR3" s="33"/>
      <c r="NZS3" s="33"/>
      <c r="NZT3" s="33"/>
      <c r="NZU3" s="33"/>
      <c r="NZV3" s="33"/>
      <c r="NZW3" s="33"/>
      <c r="NZX3" s="33"/>
      <c r="NZY3" s="33"/>
      <c r="NZZ3" s="33"/>
      <c r="OAA3" s="33"/>
      <c r="OAB3" s="33"/>
      <c r="OAC3" s="33"/>
      <c r="OAD3" s="33"/>
      <c r="OAE3" s="33"/>
      <c r="OAF3" s="33"/>
      <c r="OAG3" s="33"/>
      <c r="OAH3" s="33"/>
      <c r="OAI3" s="33"/>
      <c r="OAJ3" s="33"/>
      <c r="OAK3" s="33"/>
      <c r="OAL3" s="33"/>
      <c r="OAM3" s="33"/>
      <c r="OAN3" s="33"/>
      <c r="OAO3" s="33"/>
      <c r="OAP3" s="33"/>
      <c r="OAQ3" s="33"/>
      <c r="OAR3" s="33"/>
      <c r="OAS3" s="33"/>
      <c r="OAT3" s="33"/>
      <c r="OAU3" s="33"/>
      <c r="OAV3" s="33"/>
      <c r="OAW3" s="33"/>
      <c r="OAX3" s="33"/>
      <c r="OAY3" s="33"/>
      <c r="OAZ3" s="33"/>
      <c r="OBA3" s="33"/>
      <c r="OBB3" s="33"/>
      <c r="OBC3" s="33"/>
      <c r="OBD3" s="33"/>
      <c r="OBE3" s="33"/>
      <c r="OBF3" s="33"/>
      <c r="OBG3" s="33"/>
      <c r="OBH3" s="33"/>
      <c r="OBI3" s="33"/>
      <c r="OBJ3" s="33"/>
      <c r="OBK3" s="33"/>
      <c r="OBL3" s="33"/>
      <c r="OBM3" s="33"/>
      <c r="OBN3" s="33"/>
      <c r="OBO3" s="33"/>
      <c r="OBP3" s="33"/>
      <c r="OBQ3" s="33"/>
      <c r="OBR3" s="33"/>
      <c r="OBS3" s="33"/>
      <c r="OBT3" s="33"/>
      <c r="OBU3" s="33"/>
      <c r="OBV3" s="33"/>
      <c r="OBW3" s="33"/>
      <c r="OBX3" s="33"/>
      <c r="OBY3" s="33"/>
      <c r="OBZ3" s="33"/>
      <c r="OCA3" s="33"/>
      <c r="OCB3" s="33"/>
      <c r="OCC3" s="33"/>
      <c r="OCD3" s="33"/>
      <c r="OCE3" s="33"/>
      <c r="OCF3" s="33"/>
      <c r="OCG3" s="33"/>
      <c r="OCH3" s="33"/>
      <c r="OCI3" s="33"/>
      <c r="OCJ3" s="33"/>
      <c r="OCK3" s="33"/>
      <c r="OCL3" s="33"/>
      <c r="OCM3" s="33"/>
      <c r="OCN3" s="33"/>
      <c r="OCO3" s="33"/>
      <c r="OCP3" s="33"/>
      <c r="OCQ3" s="33"/>
      <c r="OCR3" s="33"/>
      <c r="OCS3" s="33"/>
      <c r="OCT3" s="33"/>
      <c r="OCU3" s="33"/>
      <c r="OCV3" s="33"/>
      <c r="OCW3" s="33"/>
      <c r="OCX3" s="33"/>
      <c r="OCY3" s="33"/>
      <c r="OCZ3" s="33"/>
      <c r="ODA3" s="33"/>
      <c r="ODB3" s="33"/>
      <c r="ODC3" s="33"/>
      <c r="ODD3" s="33"/>
      <c r="ODE3" s="33"/>
      <c r="ODF3" s="33"/>
      <c r="ODG3" s="33"/>
      <c r="ODH3" s="33"/>
      <c r="ODI3" s="33"/>
      <c r="ODJ3" s="33"/>
      <c r="ODK3" s="33"/>
      <c r="ODL3" s="33"/>
      <c r="ODM3" s="33"/>
      <c r="ODN3" s="33"/>
      <c r="ODO3" s="33"/>
      <c r="ODP3" s="33"/>
      <c r="ODQ3" s="33"/>
      <c r="ODR3" s="33"/>
      <c r="ODS3" s="33"/>
      <c r="ODT3" s="33"/>
      <c r="ODU3" s="33"/>
      <c r="ODV3" s="33"/>
      <c r="ODW3" s="33"/>
      <c r="ODX3" s="33"/>
      <c r="ODY3" s="33"/>
      <c r="ODZ3" s="33"/>
      <c r="OEA3" s="33"/>
      <c r="OEB3" s="33"/>
      <c r="OEC3" s="33"/>
      <c r="OED3" s="33"/>
      <c r="OEE3" s="33"/>
      <c r="OEF3" s="33"/>
      <c r="OEG3" s="33"/>
      <c r="OEH3" s="33"/>
      <c r="OEI3" s="33"/>
      <c r="OEJ3" s="33"/>
      <c r="OEK3" s="33"/>
      <c r="OEL3" s="33"/>
      <c r="OEM3" s="33"/>
      <c r="OEN3" s="33"/>
      <c r="OEO3" s="33"/>
      <c r="OEP3" s="33"/>
      <c r="OEQ3" s="33"/>
      <c r="OER3" s="33"/>
      <c r="OES3" s="33"/>
      <c r="OET3" s="33"/>
      <c r="OEU3" s="33"/>
      <c r="OEV3" s="33"/>
      <c r="OEW3" s="33"/>
      <c r="OEX3" s="33"/>
      <c r="OEY3" s="33"/>
      <c r="OEZ3" s="33"/>
      <c r="OFA3" s="33"/>
      <c r="OFB3" s="33"/>
      <c r="OFC3" s="33"/>
      <c r="OFD3" s="33"/>
      <c r="OFE3" s="33"/>
      <c r="OFF3" s="33"/>
      <c r="OFG3" s="33"/>
      <c r="OFH3" s="33"/>
      <c r="OFI3" s="33"/>
      <c r="OFJ3" s="33"/>
      <c r="OFK3" s="33"/>
      <c r="OFL3" s="33"/>
      <c r="OFM3" s="33"/>
      <c r="OFN3" s="33"/>
      <c r="OFO3" s="33"/>
      <c r="OFP3" s="33"/>
      <c r="OFQ3" s="33"/>
      <c r="OFR3" s="33"/>
      <c r="OFS3" s="33"/>
      <c r="OFT3" s="33"/>
      <c r="OFU3" s="33"/>
      <c r="OFV3" s="33"/>
      <c r="OFW3" s="33"/>
      <c r="OFX3" s="33"/>
      <c r="OFY3" s="33"/>
      <c r="OFZ3" s="33"/>
      <c r="OGA3" s="33"/>
      <c r="OGB3" s="33"/>
      <c r="OGC3" s="33"/>
      <c r="OGD3" s="33"/>
      <c r="OGE3" s="33"/>
      <c r="OGF3" s="33"/>
      <c r="OGG3" s="33"/>
      <c r="OGH3" s="33"/>
      <c r="OGI3" s="33"/>
      <c r="OGJ3" s="33"/>
      <c r="OGK3" s="33"/>
      <c r="OGL3" s="33"/>
      <c r="OGM3" s="33"/>
      <c r="OGN3" s="33"/>
      <c r="OGO3" s="33"/>
      <c r="OGP3" s="33"/>
      <c r="OGQ3" s="33"/>
      <c r="OGR3" s="33"/>
      <c r="OGS3" s="33"/>
      <c r="OGT3" s="33"/>
      <c r="OGU3" s="33"/>
      <c r="OGV3" s="33"/>
      <c r="OGW3" s="33"/>
      <c r="OGX3" s="33"/>
      <c r="OGY3" s="33"/>
      <c r="OGZ3" s="33"/>
      <c r="OHA3" s="33"/>
      <c r="OHB3" s="33"/>
      <c r="OHC3" s="33"/>
      <c r="OHD3" s="33"/>
      <c r="OHE3" s="33"/>
      <c r="OHF3" s="33"/>
      <c r="OHG3" s="33"/>
      <c r="OHH3" s="33"/>
      <c r="OHI3" s="33"/>
      <c r="OHJ3" s="33"/>
      <c r="OHK3" s="33"/>
      <c r="OHL3" s="33"/>
      <c r="OHM3" s="33"/>
      <c r="OHN3" s="33"/>
      <c r="OHO3" s="33"/>
      <c r="OHP3" s="33"/>
      <c r="OHQ3" s="33"/>
      <c r="OHR3" s="33"/>
      <c r="OHS3" s="33"/>
      <c r="OHT3" s="33"/>
      <c r="OHU3" s="33"/>
      <c r="OHV3" s="33"/>
      <c r="OHW3" s="33"/>
      <c r="OHX3" s="33"/>
      <c r="OHY3" s="33"/>
      <c r="OHZ3" s="33"/>
      <c r="OIA3" s="33"/>
      <c r="OIB3" s="33"/>
      <c r="OIC3" s="33"/>
      <c r="OID3" s="33"/>
      <c r="OIE3" s="33"/>
      <c r="OIF3" s="33"/>
      <c r="OIG3" s="33"/>
      <c r="OIH3" s="33"/>
      <c r="OII3" s="33"/>
      <c r="OIJ3" s="33"/>
      <c r="OIK3" s="33"/>
      <c r="OIL3" s="33"/>
      <c r="OIM3" s="33"/>
      <c r="OIN3" s="33"/>
      <c r="OIO3" s="33"/>
      <c r="OIP3" s="33"/>
      <c r="OIQ3" s="33"/>
      <c r="OIR3" s="33"/>
      <c r="OIS3" s="33"/>
      <c r="OIT3" s="33"/>
      <c r="OIU3" s="33"/>
      <c r="OIV3" s="33"/>
      <c r="OIW3" s="33"/>
      <c r="OIX3" s="33"/>
      <c r="OIY3" s="33"/>
      <c r="OIZ3" s="33"/>
      <c r="OJA3" s="33"/>
      <c r="OJB3" s="33"/>
      <c r="OJC3" s="33"/>
      <c r="OJD3" s="33"/>
      <c r="OJE3" s="33"/>
      <c r="OJF3" s="33"/>
      <c r="OJG3" s="33"/>
      <c r="OJH3" s="33"/>
      <c r="OJI3" s="33"/>
      <c r="OJJ3" s="33"/>
      <c r="OJK3" s="33"/>
      <c r="OJL3" s="33"/>
      <c r="OJM3" s="33"/>
      <c r="OJN3" s="33"/>
      <c r="OJO3" s="33"/>
      <c r="OJP3" s="33"/>
      <c r="OJQ3" s="33"/>
      <c r="OJR3" s="33"/>
      <c r="OJS3" s="33"/>
      <c r="OJT3" s="33"/>
      <c r="OJU3" s="33"/>
      <c r="OJV3" s="33"/>
      <c r="OJW3" s="33"/>
      <c r="OJX3" s="33"/>
      <c r="OJY3" s="33"/>
      <c r="OJZ3" s="33"/>
      <c r="OKA3" s="33"/>
      <c r="OKB3" s="33"/>
      <c r="OKC3" s="33"/>
      <c r="OKD3" s="33"/>
      <c r="OKE3" s="33"/>
      <c r="OKF3" s="33"/>
      <c r="OKG3" s="33"/>
      <c r="OKH3" s="33"/>
      <c r="OKI3" s="33"/>
      <c r="OKJ3" s="33"/>
      <c r="OKK3" s="33"/>
      <c r="OKL3" s="33"/>
      <c r="OKM3" s="33"/>
      <c r="OKN3" s="33"/>
      <c r="OKO3" s="33"/>
      <c r="OKP3" s="33"/>
      <c r="OKQ3" s="33"/>
      <c r="OKR3" s="33"/>
      <c r="OKS3" s="33"/>
      <c r="OKT3" s="33"/>
      <c r="OKU3" s="33"/>
      <c r="OKV3" s="33"/>
      <c r="OKW3" s="33"/>
      <c r="OKX3" s="33"/>
      <c r="OKY3" s="33"/>
      <c r="OKZ3" s="33"/>
      <c r="OLA3" s="33"/>
      <c r="OLB3" s="33"/>
      <c r="OLC3" s="33"/>
      <c r="OLD3" s="33"/>
      <c r="OLE3" s="33"/>
      <c r="OLF3" s="33"/>
      <c r="OLG3" s="33"/>
      <c r="OLH3" s="33"/>
      <c r="OLI3" s="33"/>
      <c r="OLJ3" s="33"/>
      <c r="OLK3" s="33"/>
      <c r="OLL3" s="33"/>
      <c r="OLM3" s="33"/>
      <c r="OLN3" s="33"/>
      <c r="OLO3" s="33"/>
      <c r="OLP3" s="33"/>
      <c r="OLQ3" s="33"/>
      <c r="OLR3" s="33"/>
      <c r="OLS3" s="33"/>
      <c r="OLT3" s="33"/>
      <c r="OLU3" s="33"/>
      <c r="OLV3" s="33"/>
      <c r="OLW3" s="33"/>
      <c r="OLX3" s="33"/>
      <c r="OLY3" s="33"/>
      <c r="OLZ3" s="33"/>
      <c r="OMA3" s="33"/>
      <c r="OMB3" s="33"/>
      <c r="OMC3" s="33"/>
      <c r="OMD3" s="33"/>
      <c r="OME3" s="33"/>
      <c r="OMF3" s="33"/>
      <c r="OMG3" s="33"/>
      <c r="OMH3" s="33"/>
      <c r="OMI3" s="33"/>
      <c r="OMJ3" s="33"/>
      <c r="OMK3" s="33"/>
      <c r="OML3" s="33"/>
      <c r="OMM3" s="33"/>
      <c r="OMN3" s="33"/>
      <c r="OMO3" s="33"/>
      <c r="OMP3" s="33"/>
      <c r="OMQ3" s="33"/>
      <c r="OMR3" s="33"/>
      <c r="OMS3" s="33"/>
      <c r="OMT3" s="33"/>
      <c r="OMU3" s="33"/>
      <c r="OMV3" s="33"/>
      <c r="OMW3" s="33"/>
      <c r="OMX3" s="33"/>
      <c r="OMY3" s="33"/>
      <c r="OMZ3" s="33"/>
      <c r="ONA3" s="33"/>
      <c r="ONB3" s="33"/>
      <c r="ONC3" s="33"/>
      <c r="OND3" s="33"/>
      <c r="ONE3" s="33"/>
      <c r="ONF3" s="33"/>
      <c r="ONG3" s="33"/>
      <c r="ONH3" s="33"/>
      <c r="ONI3" s="33"/>
      <c r="ONJ3" s="33"/>
      <c r="ONK3" s="33"/>
      <c r="ONL3" s="33"/>
      <c r="ONM3" s="33"/>
      <c r="ONN3" s="33"/>
      <c r="ONO3" s="33"/>
      <c r="ONP3" s="33"/>
      <c r="ONQ3" s="33"/>
      <c r="ONR3" s="33"/>
      <c r="ONS3" s="33"/>
      <c r="ONT3" s="33"/>
      <c r="ONU3" s="33"/>
      <c r="ONV3" s="33"/>
      <c r="ONW3" s="33"/>
      <c r="ONX3" s="33"/>
      <c r="ONY3" s="33"/>
      <c r="ONZ3" s="33"/>
      <c r="OOA3" s="33"/>
      <c r="OOB3" s="33"/>
      <c r="OOC3" s="33"/>
      <c r="OOD3" s="33"/>
      <c r="OOE3" s="33"/>
      <c r="OOF3" s="33"/>
      <c r="OOG3" s="33"/>
      <c r="OOH3" s="33"/>
      <c r="OOI3" s="33"/>
      <c r="OOJ3" s="33"/>
      <c r="OOK3" s="33"/>
      <c r="OOL3" s="33"/>
      <c r="OOM3" s="33"/>
      <c r="OON3" s="33"/>
      <c r="OOO3" s="33"/>
      <c r="OOP3" s="33"/>
      <c r="OOQ3" s="33"/>
      <c r="OOR3" s="33"/>
      <c r="OOS3" s="33"/>
      <c r="OOT3" s="33"/>
      <c r="OOU3" s="33"/>
      <c r="OOV3" s="33"/>
      <c r="OOW3" s="33"/>
      <c r="OOX3" s="33"/>
      <c r="OOY3" s="33"/>
      <c r="OOZ3" s="33"/>
      <c r="OPA3" s="33"/>
      <c r="OPB3" s="33"/>
      <c r="OPC3" s="33"/>
      <c r="OPD3" s="33"/>
      <c r="OPE3" s="33"/>
      <c r="OPF3" s="33"/>
      <c r="OPG3" s="33"/>
      <c r="OPH3" s="33"/>
      <c r="OPI3" s="33"/>
      <c r="OPJ3" s="33"/>
      <c r="OPK3" s="33"/>
      <c r="OPL3" s="33"/>
      <c r="OPM3" s="33"/>
      <c r="OPN3" s="33"/>
      <c r="OPO3" s="33"/>
      <c r="OPP3" s="33"/>
      <c r="OPQ3" s="33"/>
      <c r="OPR3" s="33"/>
      <c r="OPS3" s="33"/>
      <c r="OPT3" s="33"/>
      <c r="OPU3" s="33"/>
      <c r="OPV3" s="33"/>
      <c r="OPW3" s="33"/>
      <c r="OPX3" s="33"/>
      <c r="OPY3" s="33"/>
      <c r="OPZ3" s="33"/>
      <c r="OQA3" s="33"/>
      <c r="OQB3" s="33"/>
      <c r="OQC3" s="33"/>
      <c r="OQD3" s="33"/>
      <c r="OQE3" s="33"/>
      <c r="OQF3" s="33"/>
      <c r="OQG3" s="33"/>
      <c r="OQH3" s="33"/>
      <c r="OQI3" s="33"/>
      <c r="OQJ3" s="33"/>
      <c r="OQK3" s="33"/>
      <c r="OQL3" s="33"/>
      <c r="OQM3" s="33"/>
      <c r="OQN3" s="33"/>
      <c r="OQO3" s="33"/>
      <c r="OQP3" s="33"/>
      <c r="OQQ3" s="33"/>
      <c r="OQR3" s="33"/>
      <c r="OQS3" s="33"/>
      <c r="OQT3" s="33"/>
      <c r="OQU3" s="33"/>
      <c r="OQV3" s="33"/>
      <c r="OQW3" s="33"/>
      <c r="OQX3" s="33"/>
      <c r="OQY3" s="33"/>
      <c r="OQZ3" s="33"/>
      <c r="ORA3" s="33"/>
      <c r="ORB3" s="33"/>
      <c r="ORC3" s="33"/>
      <c r="ORD3" s="33"/>
      <c r="ORE3" s="33"/>
      <c r="ORF3" s="33"/>
      <c r="ORG3" s="33"/>
      <c r="ORH3" s="33"/>
      <c r="ORI3" s="33"/>
      <c r="ORJ3" s="33"/>
      <c r="ORK3" s="33"/>
      <c r="ORL3" s="33"/>
      <c r="ORM3" s="33"/>
      <c r="ORN3" s="33"/>
      <c r="ORO3" s="33"/>
      <c r="ORP3" s="33"/>
      <c r="ORQ3" s="33"/>
      <c r="ORR3" s="33"/>
      <c r="ORS3" s="33"/>
      <c r="ORT3" s="33"/>
      <c r="ORU3" s="33"/>
      <c r="ORV3" s="33"/>
      <c r="ORW3" s="33"/>
      <c r="ORX3" s="33"/>
      <c r="ORY3" s="33"/>
      <c r="ORZ3" s="33"/>
      <c r="OSA3" s="33"/>
      <c r="OSB3" s="33"/>
      <c r="OSC3" s="33"/>
      <c r="OSD3" s="33"/>
      <c r="OSE3" s="33"/>
      <c r="OSF3" s="33"/>
      <c r="OSG3" s="33"/>
      <c r="OSH3" s="33"/>
      <c r="OSI3" s="33"/>
      <c r="OSJ3" s="33"/>
      <c r="OSK3" s="33"/>
      <c r="OSL3" s="33"/>
      <c r="OSM3" s="33"/>
      <c r="OSN3" s="33"/>
      <c r="OSO3" s="33"/>
      <c r="OSP3" s="33"/>
      <c r="OSQ3" s="33"/>
      <c r="OSR3" s="33"/>
      <c r="OSS3" s="33"/>
      <c r="OST3" s="33"/>
      <c r="OSU3" s="33"/>
      <c r="OSV3" s="33"/>
      <c r="OSW3" s="33"/>
      <c r="OSX3" s="33"/>
      <c r="OSY3" s="33"/>
      <c r="OSZ3" s="33"/>
      <c r="OTA3" s="33"/>
      <c r="OTB3" s="33"/>
      <c r="OTC3" s="33"/>
      <c r="OTD3" s="33"/>
      <c r="OTE3" s="33"/>
      <c r="OTF3" s="33"/>
      <c r="OTG3" s="33"/>
      <c r="OTH3" s="33"/>
      <c r="OTI3" s="33"/>
      <c r="OTJ3" s="33"/>
      <c r="OTK3" s="33"/>
      <c r="OTL3" s="33"/>
      <c r="OTM3" s="33"/>
      <c r="OTN3" s="33"/>
      <c r="OTO3" s="33"/>
      <c r="OTP3" s="33"/>
      <c r="OTQ3" s="33"/>
      <c r="OTR3" s="33"/>
      <c r="OTS3" s="33"/>
      <c r="OTT3" s="33"/>
      <c r="OTU3" s="33"/>
      <c r="OTV3" s="33"/>
      <c r="OTW3" s="33"/>
      <c r="OTX3" s="33"/>
      <c r="OTY3" s="33"/>
      <c r="OTZ3" s="33"/>
      <c r="OUA3" s="33"/>
      <c r="OUB3" s="33"/>
      <c r="OUC3" s="33"/>
      <c r="OUD3" s="33"/>
      <c r="OUE3" s="33"/>
      <c r="OUF3" s="33"/>
      <c r="OUG3" s="33"/>
      <c r="OUH3" s="33"/>
      <c r="OUI3" s="33"/>
      <c r="OUJ3" s="33"/>
      <c r="OUK3" s="33"/>
      <c r="OUL3" s="33"/>
      <c r="OUM3" s="33"/>
      <c r="OUN3" s="33"/>
      <c r="OUO3" s="33"/>
      <c r="OUP3" s="33"/>
      <c r="OUQ3" s="33"/>
      <c r="OUR3" s="33"/>
      <c r="OUS3" s="33"/>
      <c r="OUT3" s="33"/>
      <c r="OUU3" s="33"/>
      <c r="OUV3" s="33"/>
      <c r="OUW3" s="33"/>
      <c r="OUX3" s="33"/>
      <c r="OUY3" s="33"/>
      <c r="OUZ3" s="33"/>
      <c r="OVA3" s="33"/>
      <c r="OVB3" s="33"/>
      <c r="OVC3" s="33"/>
      <c r="OVD3" s="33"/>
      <c r="OVE3" s="33"/>
      <c r="OVF3" s="33"/>
      <c r="OVG3" s="33"/>
      <c r="OVH3" s="33"/>
      <c r="OVI3" s="33"/>
      <c r="OVJ3" s="33"/>
      <c r="OVK3" s="33"/>
      <c r="OVL3" s="33"/>
      <c r="OVM3" s="33"/>
      <c r="OVN3" s="33"/>
      <c r="OVO3" s="33"/>
      <c r="OVP3" s="33"/>
      <c r="OVQ3" s="33"/>
      <c r="OVR3" s="33"/>
      <c r="OVS3" s="33"/>
      <c r="OVT3" s="33"/>
      <c r="OVU3" s="33"/>
      <c r="OVV3" s="33"/>
      <c r="OVW3" s="33"/>
      <c r="OVX3" s="33"/>
      <c r="OVY3" s="33"/>
      <c r="OVZ3" s="33"/>
      <c r="OWA3" s="33"/>
      <c r="OWB3" s="33"/>
      <c r="OWC3" s="33"/>
      <c r="OWD3" s="33"/>
      <c r="OWE3" s="33"/>
      <c r="OWF3" s="33"/>
      <c r="OWG3" s="33"/>
      <c r="OWH3" s="33"/>
      <c r="OWI3" s="33"/>
      <c r="OWJ3" s="33"/>
      <c r="OWK3" s="33"/>
      <c r="OWL3" s="33"/>
      <c r="OWM3" s="33"/>
      <c r="OWN3" s="33"/>
      <c r="OWO3" s="33"/>
      <c r="OWP3" s="33"/>
      <c r="OWQ3" s="33"/>
      <c r="OWR3" s="33"/>
      <c r="OWS3" s="33"/>
      <c r="OWT3" s="33"/>
      <c r="OWU3" s="33"/>
      <c r="OWV3" s="33"/>
      <c r="OWW3" s="33"/>
      <c r="OWX3" s="33"/>
      <c r="OWY3" s="33"/>
      <c r="OWZ3" s="33"/>
      <c r="OXA3" s="33"/>
      <c r="OXB3" s="33"/>
      <c r="OXC3" s="33"/>
      <c r="OXD3" s="33"/>
      <c r="OXE3" s="33"/>
      <c r="OXF3" s="33"/>
      <c r="OXG3" s="33"/>
      <c r="OXH3" s="33"/>
      <c r="OXI3" s="33"/>
      <c r="OXJ3" s="33"/>
      <c r="OXK3" s="33"/>
      <c r="OXL3" s="33"/>
      <c r="OXM3" s="33"/>
      <c r="OXN3" s="33"/>
      <c r="OXO3" s="33"/>
      <c r="OXP3" s="33"/>
      <c r="OXQ3" s="33"/>
      <c r="OXR3" s="33"/>
      <c r="OXS3" s="33"/>
      <c r="OXT3" s="33"/>
      <c r="OXU3" s="33"/>
      <c r="OXV3" s="33"/>
      <c r="OXW3" s="33"/>
      <c r="OXX3" s="33"/>
      <c r="OXY3" s="33"/>
      <c r="OXZ3" s="33"/>
      <c r="OYA3" s="33"/>
      <c r="OYB3" s="33"/>
      <c r="OYC3" s="33"/>
      <c r="OYD3" s="33"/>
      <c r="OYE3" s="33"/>
      <c r="OYF3" s="33"/>
      <c r="OYG3" s="33"/>
      <c r="OYH3" s="33"/>
      <c r="OYI3" s="33"/>
      <c r="OYJ3" s="33"/>
      <c r="OYK3" s="33"/>
      <c r="OYL3" s="33"/>
      <c r="OYM3" s="33"/>
      <c r="OYN3" s="33"/>
      <c r="OYO3" s="33"/>
      <c r="OYP3" s="33"/>
      <c r="OYQ3" s="33"/>
      <c r="OYR3" s="33"/>
      <c r="OYS3" s="33"/>
      <c r="OYT3" s="33"/>
      <c r="OYU3" s="33"/>
      <c r="OYV3" s="33"/>
      <c r="OYW3" s="33"/>
      <c r="OYX3" s="33"/>
      <c r="OYY3" s="33"/>
      <c r="OYZ3" s="33"/>
      <c r="OZA3" s="33"/>
      <c r="OZB3" s="33"/>
      <c r="OZC3" s="33"/>
      <c r="OZD3" s="33"/>
      <c r="OZE3" s="33"/>
      <c r="OZF3" s="33"/>
      <c r="OZG3" s="33"/>
      <c r="OZH3" s="33"/>
      <c r="OZI3" s="33"/>
      <c r="OZJ3" s="33"/>
      <c r="OZK3" s="33"/>
      <c r="OZL3" s="33"/>
      <c r="OZM3" s="33"/>
      <c r="OZN3" s="33"/>
      <c r="OZO3" s="33"/>
      <c r="OZP3" s="33"/>
      <c r="OZQ3" s="33"/>
      <c r="OZR3" s="33"/>
      <c r="OZS3" s="33"/>
      <c r="OZT3" s="33"/>
      <c r="OZU3" s="33"/>
      <c r="OZV3" s="33"/>
      <c r="OZW3" s="33"/>
      <c r="OZX3" s="33"/>
      <c r="OZY3" s="33"/>
      <c r="OZZ3" s="33"/>
      <c r="PAA3" s="33"/>
      <c r="PAB3" s="33"/>
      <c r="PAC3" s="33"/>
      <c r="PAD3" s="33"/>
      <c r="PAE3" s="33"/>
      <c r="PAF3" s="33"/>
      <c r="PAG3" s="33"/>
      <c r="PAH3" s="33"/>
      <c r="PAI3" s="33"/>
      <c r="PAJ3" s="33"/>
      <c r="PAK3" s="33"/>
      <c r="PAL3" s="33"/>
      <c r="PAM3" s="33"/>
      <c r="PAN3" s="33"/>
      <c r="PAO3" s="33"/>
      <c r="PAP3" s="33"/>
      <c r="PAQ3" s="33"/>
      <c r="PAR3" s="33"/>
      <c r="PAS3" s="33"/>
      <c r="PAT3" s="33"/>
      <c r="PAU3" s="33"/>
      <c r="PAV3" s="33"/>
      <c r="PAW3" s="33"/>
      <c r="PAX3" s="33"/>
      <c r="PAY3" s="33"/>
      <c r="PAZ3" s="33"/>
      <c r="PBA3" s="33"/>
      <c r="PBB3" s="33"/>
      <c r="PBC3" s="33"/>
      <c r="PBD3" s="33"/>
      <c r="PBE3" s="33"/>
      <c r="PBF3" s="33"/>
      <c r="PBG3" s="33"/>
      <c r="PBH3" s="33"/>
      <c r="PBI3" s="33"/>
      <c r="PBJ3" s="33"/>
      <c r="PBK3" s="33"/>
      <c r="PBL3" s="33"/>
      <c r="PBM3" s="33"/>
      <c r="PBN3" s="33"/>
      <c r="PBO3" s="33"/>
      <c r="PBP3" s="33"/>
      <c r="PBQ3" s="33"/>
      <c r="PBR3" s="33"/>
      <c r="PBS3" s="33"/>
      <c r="PBT3" s="33"/>
      <c r="PBU3" s="33"/>
      <c r="PBV3" s="33"/>
      <c r="PBW3" s="33"/>
      <c r="PBX3" s="33"/>
      <c r="PBY3" s="33"/>
      <c r="PBZ3" s="33"/>
      <c r="PCA3" s="33"/>
      <c r="PCB3" s="33"/>
      <c r="PCC3" s="33"/>
      <c r="PCD3" s="33"/>
      <c r="PCE3" s="33"/>
      <c r="PCF3" s="33"/>
      <c r="PCG3" s="33"/>
      <c r="PCH3" s="33"/>
      <c r="PCI3" s="33"/>
      <c r="PCJ3" s="33"/>
      <c r="PCK3" s="33"/>
      <c r="PCL3" s="33"/>
      <c r="PCM3" s="33"/>
      <c r="PCN3" s="33"/>
      <c r="PCO3" s="33"/>
      <c r="PCP3" s="33"/>
      <c r="PCQ3" s="33"/>
      <c r="PCR3" s="33"/>
      <c r="PCS3" s="33"/>
      <c r="PCT3" s="33"/>
      <c r="PCU3" s="33"/>
      <c r="PCV3" s="33"/>
      <c r="PCW3" s="33"/>
      <c r="PCX3" s="33"/>
      <c r="PCY3" s="33"/>
      <c r="PCZ3" s="33"/>
      <c r="PDA3" s="33"/>
      <c r="PDB3" s="33"/>
      <c r="PDC3" s="33"/>
      <c r="PDD3" s="33"/>
      <c r="PDE3" s="33"/>
      <c r="PDF3" s="33"/>
      <c r="PDG3" s="33"/>
      <c r="PDH3" s="33"/>
      <c r="PDI3" s="33"/>
      <c r="PDJ3" s="33"/>
      <c r="PDK3" s="33"/>
      <c r="PDL3" s="33"/>
      <c r="PDM3" s="33"/>
      <c r="PDN3" s="33"/>
      <c r="PDO3" s="33"/>
      <c r="PDP3" s="33"/>
      <c r="PDQ3" s="33"/>
      <c r="PDR3" s="33"/>
      <c r="PDS3" s="33"/>
      <c r="PDT3" s="33"/>
      <c r="PDU3" s="33"/>
      <c r="PDV3" s="33"/>
      <c r="PDW3" s="33"/>
      <c r="PDX3" s="33"/>
      <c r="PDY3" s="33"/>
      <c r="PDZ3" s="33"/>
      <c r="PEA3" s="33"/>
      <c r="PEB3" s="33"/>
      <c r="PEC3" s="33"/>
      <c r="PED3" s="33"/>
      <c r="PEE3" s="33"/>
      <c r="PEF3" s="33"/>
      <c r="PEG3" s="33"/>
      <c r="PEH3" s="33"/>
      <c r="PEI3" s="33"/>
      <c r="PEJ3" s="33"/>
      <c r="PEK3" s="33"/>
      <c r="PEL3" s="33"/>
      <c r="PEM3" s="33"/>
      <c r="PEN3" s="33"/>
      <c r="PEO3" s="33"/>
      <c r="PEP3" s="33"/>
      <c r="PEQ3" s="33"/>
      <c r="PER3" s="33"/>
      <c r="PES3" s="33"/>
      <c r="PET3" s="33"/>
      <c r="PEU3" s="33"/>
      <c r="PEV3" s="33"/>
      <c r="PEW3" s="33"/>
      <c r="PEX3" s="33"/>
      <c r="PEY3" s="33"/>
      <c r="PEZ3" s="33"/>
      <c r="PFA3" s="33"/>
      <c r="PFB3" s="33"/>
      <c r="PFC3" s="33"/>
      <c r="PFD3" s="33"/>
      <c r="PFE3" s="33"/>
      <c r="PFF3" s="33"/>
      <c r="PFG3" s="33"/>
      <c r="PFH3" s="33"/>
      <c r="PFI3" s="33"/>
      <c r="PFJ3" s="33"/>
      <c r="PFK3" s="33"/>
      <c r="PFL3" s="33"/>
      <c r="PFM3" s="33"/>
      <c r="PFN3" s="33"/>
      <c r="PFO3" s="33"/>
      <c r="PFP3" s="33"/>
      <c r="PFQ3" s="33"/>
      <c r="PFR3" s="33"/>
      <c r="PFS3" s="33"/>
      <c r="PFT3" s="33"/>
      <c r="PFU3" s="33"/>
      <c r="PFV3" s="33"/>
      <c r="PFW3" s="33"/>
      <c r="PFX3" s="33"/>
      <c r="PFY3" s="33"/>
      <c r="PFZ3" s="33"/>
      <c r="PGA3" s="33"/>
      <c r="PGB3" s="33"/>
      <c r="PGC3" s="33"/>
      <c r="PGD3" s="33"/>
      <c r="PGE3" s="33"/>
      <c r="PGF3" s="33"/>
      <c r="PGG3" s="33"/>
      <c r="PGH3" s="33"/>
      <c r="PGI3" s="33"/>
      <c r="PGJ3" s="33"/>
      <c r="PGK3" s="33"/>
      <c r="PGL3" s="33"/>
      <c r="PGM3" s="33"/>
      <c r="PGN3" s="33"/>
      <c r="PGO3" s="33"/>
      <c r="PGP3" s="33"/>
      <c r="PGQ3" s="33"/>
      <c r="PGR3" s="33"/>
      <c r="PGS3" s="33"/>
      <c r="PGT3" s="33"/>
      <c r="PGU3" s="33"/>
      <c r="PGV3" s="33"/>
      <c r="PGW3" s="33"/>
      <c r="PGX3" s="33"/>
      <c r="PGY3" s="33"/>
      <c r="PGZ3" s="33"/>
      <c r="PHA3" s="33"/>
      <c r="PHB3" s="33"/>
      <c r="PHC3" s="33"/>
      <c r="PHD3" s="33"/>
      <c r="PHE3" s="33"/>
      <c r="PHF3" s="33"/>
      <c r="PHG3" s="33"/>
      <c r="PHH3" s="33"/>
      <c r="PHI3" s="33"/>
      <c r="PHJ3" s="33"/>
      <c r="PHK3" s="33"/>
      <c r="PHL3" s="33"/>
      <c r="PHM3" s="33"/>
      <c r="PHN3" s="33"/>
      <c r="PHO3" s="33"/>
      <c r="PHP3" s="33"/>
      <c r="PHQ3" s="33"/>
      <c r="PHR3" s="33"/>
      <c r="PHS3" s="33"/>
      <c r="PHT3" s="33"/>
      <c r="PHU3" s="33"/>
      <c r="PHV3" s="33"/>
      <c r="PHW3" s="33"/>
      <c r="PHX3" s="33"/>
      <c r="PHY3" s="33"/>
      <c r="PHZ3" s="33"/>
      <c r="PIA3" s="33"/>
      <c r="PIB3" s="33"/>
      <c r="PIC3" s="33"/>
      <c r="PID3" s="33"/>
      <c r="PIE3" s="33"/>
      <c r="PIF3" s="33"/>
      <c r="PIG3" s="33"/>
      <c r="PIH3" s="33"/>
      <c r="PII3" s="33"/>
      <c r="PIJ3" s="33"/>
      <c r="PIK3" s="33"/>
      <c r="PIL3" s="33"/>
      <c r="PIM3" s="33"/>
      <c r="PIN3" s="33"/>
      <c r="PIO3" s="33"/>
      <c r="PIP3" s="33"/>
      <c r="PIQ3" s="33"/>
      <c r="PIR3" s="33"/>
      <c r="PIS3" s="33"/>
      <c r="PIT3" s="33"/>
      <c r="PIU3" s="33"/>
      <c r="PIV3" s="33"/>
      <c r="PIW3" s="33"/>
      <c r="PIX3" s="33"/>
      <c r="PIY3" s="33"/>
      <c r="PIZ3" s="33"/>
      <c r="PJA3" s="33"/>
      <c r="PJB3" s="33"/>
      <c r="PJC3" s="33"/>
      <c r="PJD3" s="33"/>
      <c r="PJE3" s="33"/>
      <c r="PJF3" s="33"/>
      <c r="PJG3" s="33"/>
      <c r="PJH3" s="33"/>
      <c r="PJI3" s="33"/>
      <c r="PJJ3" s="33"/>
      <c r="PJK3" s="33"/>
      <c r="PJL3" s="33"/>
      <c r="PJM3" s="33"/>
      <c r="PJN3" s="33"/>
      <c r="PJO3" s="33"/>
      <c r="PJP3" s="33"/>
      <c r="PJQ3" s="33"/>
      <c r="PJR3" s="33"/>
      <c r="PJS3" s="33"/>
      <c r="PJT3" s="33"/>
      <c r="PJU3" s="33"/>
      <c r="PJV3" s="33"/>
      <c r="PJW3" s="33"/>
      <c r="PJX3" s="33"/>
      <c r="PJY3" s="33"/>
      <c r="PJZ3" s="33"/>
      <c r="PKA3" s="33"/>
      <c r="PKB3" s="33"/>
      <c r="PKC3" s="33"/>
      <c r="PKD3" s="33"/>
      <c r="PKE3" s="33"/>
      <c r="PKF3" s="33"/>
      <c r="PKG3" s="33"/>
      <c r="PKH3" s="33"/>
      <c r="PKI3" s="33"/>
      <c r="PKJ3" s="33"/>
      <c r="PKK3" s="33"/>
      <c r="PKL3" s="33"/>
      <c r="PKM3" s="33"/>
      <c r="PKN3" s="33"/>
      <c r="PKO3" s="33"/>
      <c r="PKP3" s="33"/>
      <c r="PKQ3" s="33"/>
      <c r="PKR3" s="33"/>
      <c r="PKS3" s="33"/>
      <c r="PKT3" s="33"/>
      <c r="PKU3" s="33"/>
      <c r="PKV3" s="33"/>
      <c r="PKW3" s="33"/>
      <c r="PKX3" s="33"/>
      <c r="PKY3" s="33"/>
      <c r="PKZ3" s="33"/>
      <c r="PLA3" s="33"/>
      <c r="PLB3" s="33"/>
      <c r="PLC3" s="33"/>
      <c r="PLD3" s="33"/>
      <c r="PLE3" s="33"/>
      <c r="PLF3" s="33"/>
      <c r="PLG3" s="33"/>
      <c r="PLH3" s="33"/>
      <c r="PLI3" s="33"/>
      <c r="PLJ3" s="33"/>
      <c r="PLK3" s="33"/>
      <c r="PLL3" s="33"/>
      <c r="PLM3" s="33"/>
      <c r="PLN3" s="33"/>
      <c r="PLO3" s="33"/>
      <c r="PLP3" s="33"/>
      <c r="PLQ3" s="33"/>
      <c r="PLR3" s="33"/>
      <c r="PLS3" s="33"/>
      <c r="PLT3" s="33"/>
      <c r="PLU3" s="33"/>
      <c r="PLV3" s="33"/>
      <c r="PLW3" s="33"/>
      <c r="PLX3" s="33"/>
      <c r="PLY3" s="33"/>
      <c r="PLZ3" s="33"/>
      <c r="PMA3" s="33"/>
      <c r="PMB3" s="33"/>
      <c r="PMC3" s="33"/>
      <c r="PMD3" s="33"/>
      <c r="PME3" s="33"/>
      <c r="PMF3" s="33"/>
      <c r="PMG3" s="33"/>
      <c r="PMH3" s="33"/>
      <c r="PMI3" s="33"/>
      <c r="PMJ3" s="33"/>
      <c r="PMK3" s="33"/>
      <c r="PML3" s="33"/>
      <c r="PMM3" s="33"/>
      <c r="PMN3" s="33"/>
      <c r="PMO3" s="33"/>
      <c r="PMP3" s="33"/>
      <c r="PMQ3" s="33"/>
      <c r="PMR3" s="33"/>
      <c r="PMS3" s="33"/>
      <c r="PMT3" s="33"/>
      <c r="PMU3" s="33"/>
      <c r="PMV3" s="33"/>
      <c r="PMW3" s="33"/>
      <c r="PMX3" s="33"/>
      <c r="PMY3" s="33"/>
      <c r="PMZ3" s="33"/>
      <c r="PNA3" s="33"/>
      <c r="PNB3" s="33"/>
      <c r="PNC3" s="33"/>
      <c r="PND3" s="33"/>
      <c r="PNE3" s="33"/>
      <c r="PNF3" s="33"/>
      <c r="PNG3" s="33"/>
      <c r="PNH3" s="33"/>
      <c r="PNI3" s="33"/>
      <c r="PNJ3" s="33"/>
      <c r="PNK3" s="33"/>
      <c r="PNL3" s="33"/>
      <c r="PNM3" s="33"/>
      <c r="PNN3" s="33"/>
      <c r="PNO3" s="33"/>
      <c r="PNP3" s="33"/>
      <c r="PNQ3" s="33"/>
      <c r="PNR3" s="33"/>
      <c r="PNS3" s="33"/>
      <c r="PNT3" s="33"/>
      <c r="PNU3" s="33"/>
      <c r="PNV3" s="33"/>
      <c r="PNW3" s="33"/>
      <c r="PNX3" s="33"/>
      <c r="PNY3" s="33"/>
      <c r="PNZ3" s="33"/>
      <c r="POA3" s="33"/>
      <c r="POB3" s="33"/>
      <c r="POC3" s="33"/>
      <c r="POD3" s="33"/>
      <c r="POE3" s="33"/>
      <c r="POF3" s="33"/>
      <c r="POG3" s="33"/>
      <c r="POH3" s="33"/>
      <c r="POI3" s="33"/>
      <c r="POJ3" s="33"/>
      <c r="POK3" s="33"/>
      <c r="POL3" s="33"/>
      <c r="POM3" s="33"/>
      <c r="PON3" s="33"/>
      <c r="POO3" s="33"/>
      <c r="POP3" s="33"/>
      <c r="POQ3" s="33"/>
      <c r="POR3" s="33"/>
      <c r="POS3" s="33"/>
      <c r="POT3" s="33"/>
      <c r="POU3" s="33"/>
      <c r="POV3" s="33"/>
      <c r="POW3" s="33"/>
      <c r="POX3" s="33"/>
      <c r="POY3" s="33"/>
      <c r="POZ3" s="33"/>
      <c r="PPA3" s="33"/>
      <c r="PPB3" s="33"/>
      <c r="PPC3" s="33"/>
      <c r="PPD3" s="33"/>
      <c r="PPE3" s="33"/>
      <c r="PPF3" s="33"/>
      <c r="PPG3" s="33"/>
      <c r="PPH3" s="33"/>
      <c r="PPI3" s="33"/>
      <c r="PPJ3" s="33"/>
      <c r="PPK3" s="33"/>
      <c r="PPL3" s="33"/>
      <c r="PPM3" s="33"/>
      <c r="PPN3" s="33"/>
      <c r="PPO3" s="33"/>
      <c r="PPP3" s="33"/>
      <c r="PPQ3" s="33"/>
      <c r="PPR3" s="33"/>
      <c r="PPS3" s="33"/>
      <c r="PPT3" s="33"/>
      <c r="PPU3" s="33"/>
      <c r="PPV3" s="33"/>
      <c r="PPW3" s="33"/>
      <c r="PPX3" s="33"/>
      <c r="PPY3" s="33"/>
      <c r="PPZ3" s="33"/>
      <c r="PQA3" s="33"/>
      <c r="PQB3" s="33"/>
      <c r="PQC3" s="33"/>
      <c r="PQD3" s="33"/>
      <c r="PQE3" s="33"/>
      <c r="PQF3" s="33"/>
      <c r="PQG3" s="33"/>
      <c r="PQH3" s="33"/>
      <c r="PQI3" s="33"/>
      <c r="PQJ3" s="33"/>
      <c r="PQK3" s="33"/>
      <c r="PQL3" s="33"/>
      <c r="PQM3" s="33"/>
      <c r="PQN3" s="33"/>
      <c r="PQO3" s="33"/>
      <c r="PQP3" s="33"/>
      <c r="PQQ3" s="33"/>
      <c r="PQR3" s="33"/>
      <c r="PQS3" s="33"/>
      <c r="PQT3" s="33"/>
      <c r="PQU3" s="33"/>
      <c r="PQV3" s="33"/>
      <c r="PQW3" s="33"/>
      <c r="PQX3" s="33"/>
      <c r="PQY3" s="33"/>
      <c r="PQZ3" s="33"/>
      <c r="PRA3" s="33"/>
      <c r="PRB3" s="33"/>
      <c r="PRC3" s="33"/>
      <c r="PRD3" s="33"/>
      <c r="PRE3" s="33"/>
      <c r="PRF3" s="33"/>
      <c r="PRG3" s="33"/>
      <c r="PRH3" s="33"/>
      <c r="PRI3" s="33"/>
      <c r="PRJ3" s="33"/>
      <c r="PRK3" s="33"/>
      <c r="PRL3" s="33"/>
      <c r="PRM3" s="33"/>
      <c r="PRN3" s="33"/>
      <c r="PRO3" s="33"/>
      <c r="PRP3" s="33"/>
      <c r="PRQ3" s="33"/>
      <c r="PRR3" s="33"/>
      <c r="PRS3" s="33"/>
      <c r="PRT3" s="33"/>
      <c r="PRU3" s="33"/>
      <c r="PRV3" s="33"/>
      <c r="PRW3" s="33"/>
      <c r="PRX3" s="33"/>
      <c r="PRY3" s="33"/>
      <c r="PRZ3" s="33"/>
      <c r="PSA3" s="33"/>
      <c r="PSB3" s="33"/>
      <c r="PSC3" s="33"/>
      <c r="PSD3" s="33"/>
      <c r="PSE3" s="33"/>
      <c r="PSF3" s="33"/>
      <c r="PSG3" s="33"/>
      <c r="PSH3" s="33"/>
      <c r="PSI3" s="33"/>
      <c r="PSJ3" s="33"/>
      <c r="PSK3" s="33"/>
      <c r="PSL3" s="33"/>
      <c r="PSM3" s="33"/>
      <c r="PSN3" s="33"/>
      <c r="PSO3" s="33"/>
      <c r="PSP3" s="33"/>
      <c r="PSQ3" s="33"/>
      <c r="PSR3" s="33"/>
      <c r="PSS3" s="33"/>
      <c r="PST3" s="33"/>
      <c r="PSU3" s="33"/>
      <c r="PSV3" s="33"/>
      <c r="PSW3" s="33"/>
      <c r="PSX3" s="33"/>
      <c r="PSY3" s="33"/>
      <c r="PSZ3" s="33"/>
      <c r="PTA3" s="33"/>
      <c r="PTB3" s="33"/>
      <c r="PTC3" s="33"/>
      <c r="PTD3" s="33"/>
      <c r="PTE3" s="33"/>
      <c r="PTF3" s="33"/>
      <c r="PTG3" s="33"/>
      <c r="PTH3" s="33"/>
      <c r="PTI3" s="33"/>
      <c r="PTJ3" s="33"/>
      <c r="PTK3" s="33"/>
      <c r="PTL3" s="33"/>
      <c r="PTM3" s="33"/>
      <c r="PTN3" s="33"/>
      <c r="PTO3" s="33"/>
      <c r="PTP3" s="33"/>
      <c r="PTQ3" s="33"/>
      <c r="PTR3" s="33"/>
      <c r="PTS3" s="33"/>
      <c r="PTT3" s="33"/>
      <c r="PTU3" s="33"/>
      <c r="PTV3" s="33"/>
      <c r="PTW3" s="33"/>
      <c r="PTX3" s="33"/>
      <c r="PTY3" s="33"/>
      <c r="PTZ3" s="33"/>
      <c r="PUA3" s="33"/>
      <c r="PUB3" s="33"/>
      <c r="PUC3" s="33"/>
      <c r="PUD3" s="33"/>
      <c r="PUE3" s="33"/>
      <c r="PUF3" s="33"/>
      <c r="PUG3" s="33"/>
      <c r="PUH3" s="33"/>
      <c r="PUI3" s="33"/>
      <c r="PUJ3" s="33"/>
      <c r="PUK3" s="33"/>
      <c r="PUL3" s="33"/>
      <c r="PUM3" s="33"/>
      <c r="PUN3" s="33"/>
      <c r="PUO3" s="33"/>
      <c r="PUP3" s="33"/>
      <c r="PUQ3" s="33"/>
      <c r="PUR3" s="33"/>
      <c r="PUS3" s="33"/>
      <c r="PUT3" s="33"/>
      <c r="PUU3" s="33"/>
      <c r="PUV3" s="33"/>
      <c r="PUW3" s="33"/>
      <c r="PUX3" s="33"/>
      <c r="PUY3" s="33"/>
      <c r="PUZ3" s="33"/>
      <c r="PVA3" s="33"/>
      <c r="PVB3" s="33"/>
      <c r="PVC3" s="33"/>
      <c r="PVD3" s="33"/>
      <c r="PVE3" s="33"/>
      <c r="PVF3" s="33"/>
      <c r="PVG3" s="33"/>
      <c r="PVH3" s="33"/>
      <c r="PVI3" s="33"/>
      <c r="PVJ3" s="33"/>
      <c r="PVK3" s="33"/>
      <c r="PVL3" s="33"/>
      <c r="PVM3" s="33"/>
      <c r="PVN3" s="33"/>
      <c r="PVO3" s="33"/>
      <c r="PVP3" s="33"/>
      <c r="PVQ3" s="33"/>
      <c r="PVR3" s="33"/>
      <c r="PVS3" s="33"/>
      <c r="PVT3" s="33"/>
      <c r="PVU3" s="33"/>
      <c r="PVV3" s="33"/>
      <c r="PVW3" s="33"/>
      <c r="PVX3" s="33"/>
      <c r="PVY3" s="33"/>
      <c r="PVZ3" s="33"/>
      <c r="PWA3" s="33"/>
      <c r="PWB3" s="33"/>
      <c r="PWC3" s="33"/>
      <c r="PWD3" s="33"/>
      <c r="PWE3" s="33"/>
      <c r="PWF3" s="33"/>
      <c r="PWG3" s="33"/>
      <c r="PWH3" s="33"/>
      <c r="PWI3" s="33"/>
      <c r="PWJ3" s="33"/>
      <c r="PWK3" s="33"/>
      <c r="PWL3" s="33"/>
      <c r="PWM3" s="33"/>
      <c r="PWN3" s="33"/>
      <c r="PWO3" s="33"/>
      <c r="PWP3" s="33"/>
      <c r="PWQ3" s="33"/>
      <c r="PWR3" s="33"/>
      <c r="PWS3" s="33"/>
      <c r="PWT3" s="33"/>
      <c r="PWU3" s="33"/>
      <c r="PWV3" s="33"/>
      <c r="PWW3" s="33"/>
      <c r="PWX3" s="33"/>
      <c r="PWY3" s="33"/>
      <c r="PWZ3" s="33"/>
      <c r="PXA3" s="33"/>
      <c r="PXB3" s="33"/>
      <c r="PXC3" s="33"/>
      <c r="PXD3" s="33"/>
      <c r="PXE3" s="33"/>
      <c r="PXF3" s="33"/>
      <c r="PXG3" s="33"/>
      <c r="PXH3" s="33"/>
      <c r="PXI3" s="33"/>
      <c r="PXJ3" s="33"/>
      <c r="PXK3" s="33"/>
      <c r="PXL3" s="33"/>
      <c r="PXM3" s="33"/>
      <c r="PXN3" s="33"/>
      <c r="PXO3" s="33"/>
      <c r="PXP3" s="33"/>
      <c r="PXQ3" s="33"/>
      <c r="PXR3" s="33"/>
      <c r="PXS3" s="33"/>
      <c r="PXT3" s="33"/>
      <c r="PXU3" s="33"/>
      <c r="PXV3" s="33"/>
      <c r="PXW3" s="33"/>
      <c r="PXX3" s="33"/>
      <c r="PXY3" s="33"/>
      <c r="PXZ3" s="33"/>
      <c r="PYA3" s="33"/>
      <c r="PYB3" s="33"/>
      <c r="PYC3" s="33"/>
      <c r="PYD3" s="33"/>
      <c r="PYE3" s="33"/>
      <c r="PYF3" s="33"/>
      <c r="PYG3" s="33"/>
      <c r="PYH3" s="33"/>
      <c r="PYI3" s="33"/>
      <c r="PYJ3" s="33"/>
      <c r="PYK3" s="33"/>
      <c r="PYL3" s="33"/>
      <c r="PYM3" s="33"/>
      <c r="PYN3" s="33"/>
      <c r="PYO3" s="33"/>
      <c r="PYP3" s="33"/>
      <c r="PYQ3" s="33"/>
      <c r="PYR3" s="33"/>
      <c r="PYS3" s="33"/>
      <c r="PYT3" s="33"/>
      <c r="PYU3" s="33"/>
      <c r="PYV3" s="33"/>
      <c r="PYW3" s="33"/>
      <c r="PYX3" s="33"/>
      <c r="PYY3" s="33"/>
      <c r="PYZ3" s="33"/>
      <c r="PZA3" s="33"/>
      <c r="PZB3" s="33"/>
      <c r="PZC3" s="33"/>
      <c r="PZD3" s="33"/>
      <c r="PZE3" s="33"/>
      <c r="PZF3" s="33"/>
      <c r="PZG3" s="33"/>
      <c r="PZH3" s="33"/>
      <c r="PZI3" s="33"/>
      <c r="PZJ3" s="33"/>
      <c r="PZK3" s="33"/>
      <c r="PZL3" s="33"/>
      <c r="PZM3" s="33"/>
      <c r="PZN3" s="33"/>
      <c r="PZO3" s="33"/>
      <c r="PZP3" s="33"/>
      <c r="PZQ3" s="33"/>
      <c r="PZR3" s="33"/>
      <c r="PZS3" s="33"/>
      <c r="PZT3" s="33"/>
      <c r="PZU3" s="33"/>
      <c r="PZV3" s="33"/>
      <c r="PZW3" s="33"/>
      <c r="PZX3" s="33"/>
      <c r="PZY3" s="33"/>
      <c r="PZZ3" s="33"/>
      <c r="QAA3" s="33"/>
      <c r="QAB3" s="33"/>
      <c r="QAC3" s="33"/>
      <c r="QAD3" s="33"/>
      <c r="QAE3" s="33"/>
      <c r="QAF3" s="33"/>
      <c r="QAG3" s="33"/>
      <c r="QAH3" s="33"/>
      <c r="QAI3" s="33"/>
      <c r="QAJ3" s="33"/>
      <c r="QAK3" s="33"/>
      <c r="QAL3" s="33"/>
      <c r="QAM3" s="33"/>
      <c r="QAN3" s="33"/>
      <c r="QAO3" s="33"/>
      <c r="QAP3" s="33"/>
      <c r="QAQ3" s="33"/>
      <c r="QAR3" s="33"/>
      <c r="QAS3" s="33"/>
      <c r="QAT3" s="33"/>
      <c r="QAU3" s="33"/>
      <c r="QAV3" s="33"/>
      <c r="QAW3" s="33"/>
      <c r="QAX3" s="33"/>
      <c r="QAY3" s="33"/>
      <c r="QAZ3" s="33"/>
      <c r="QBA3" s="33"/>
      <c r="QBB3" s="33"/>
      <c r="QBC3" s="33"/>
      <c r="QBD3" s="33"/>
      <c r="QBE3" s="33"/>
      <c r="QBF3" s="33"/>
      <c r="QBG3" s="33"/>
      <c r="QBH3" s="33"/>
      <c r="QBI3" s="33"/>
      <c r="QBJ3" s="33"/>
      <c r="QBK3" s="33"/>
      <c r="QBL3" s="33"/>
      <c r="QBM3" s="33"/>
      <c r="QBN3" s="33"/>
      <c r="QBO3" s="33"/>
      <c r="QBP3" s="33"/>
      <c r="QBQ3" s="33"/>
      <c r="QBR3" s="33"/>
      <c r="QBS3" s="33"/>
      <c r="QBT3" s="33"/>
      <c r="QBU3" s="33"/>
      <c r="QBV3" s="33"/>
      <c r="QBW3" s="33"/>
      <c r="QBX3" s="33"/>
      <c r="QBY3" s="33"/>
      <c r="QBZ3" s="33"/>
      <c r="QCA3" s="33"/>
      <c r="QCB3" s="33"/>
      <c r="QCC3" s="33"/>
      <c r="QCD3" s="33"/>
      <c r="QCE3" s="33"/>
      <c r="QCF3" s="33"/>
      <c r="QCG3" s="33"/>
      <c r="QCH3" s="33"/>
      <c r="QCI3" s="33"/>
      <c r="QCJ3" s="33"/>
      <c r="QCK3" s="33"/>
      <c r="QCL3" s="33"/>
      <c r="QCM3" s="33"/>
      <c r="QCN3" s="33"/>
      <c r="QCO3" s="33"/>
      <c r="QCP3" s="33"/>
      <c r="QCQ3" s="33"/>
      <c r="QCR3" s="33"/>
      <c r="QCS3" s="33"/>
      <c r="QCT3" s="33"/>
      <c r="QCU3" s="33"/>
      <c r="QCV3" s="33"/>
      <c r="QCW3" s="33"/>
      <c r="QCX3" s="33"/>
      <c r="QCY3" s="33"/>
      <c r="QCZ3" s="33"/>
      <c r="QDA3" s="33"/>
      <c r="QDB3" s="33"/>
      <c r="QDC3" s="33"/>
      <c r="QDD3" s="33"/>
      <c r="QDE3" s="33"/>
      <c r="QDF3" s="33"/>
      <c r="QDG3" s="33"/>
      <c r="QDH3" s="33"/>
      <c r="QDI3" s="33"/>
      <c r="QDJ3" s="33"/>
      <c r="QDK3" s="33"/>
      <c r="QDL3" s="33"/>
      <c r="QDM3" s="33"/>
      <c r="QDN3" s="33"/>
      <c r="QDO3" s="33"/>
      <c r="QDP3" s="33"/>
      <c r="QDQ3" s="33"/>
      <c r="QDR3" s="33"/>
      <c r="QDS3" s="33"/>
      <c r="QDT3" s="33"/>
      <c r="QDU3" s="33"/>
      <c r="QDV3" s="33"/>
      <c r="QDW3" s="33"/>
      <c r="QDX3" s="33"/>
      <c r="QDY3" s="33"/>
      <c r="QDZ3" s="33"/>
      <c r="QEA3" s="33"/>
      <c r="QEB3" s="33"/>
      <c r="QEC3" s="33"/>
      <c r="QED3" s="33"/>
      <c r="QEE3" s="33"/>
      <c r="QEF3" s="33"/>
      <c r="QEG3" s="33"/>
      <c r="QEH3" s="33"/>
      <c r="QEI3" s="33"/>
      <c r="QEJ3" s="33"/>
      <c r="QEK3" s="33"/>
      <c r="QEL3" s="33"/>
      <c r="QEM3" s="33"/>
      <c r="QEN3" s="33"/>
      <c r="QEO3" s="33"/>
      <c r="QEP3" s="33"/>
      <c r="QEQ3" s="33"/>
      <c r="QER3" s="33"/>
      <c r="QES3" s="33"/>
      <c r="QET3" s="33"/>
      <c r="QEU3" s="33"/>
      <c r="QEV3" s="33"/>
      <c r="QEW3" s="33"/>
      <c r="QEX3" s="33"/>
      <c r="QEY3" s="33"/>
      <c r="QEZ3" s="33"/>
      <c r="QFA3" s="33"/>
      <c r="QFB3" s="33"/>
      <c r="QFC3" s="33"/>
      <c r="QFD3" s="33"/>
      <c r="QFE3" s="33"/>
      <c r="QFF3" s="33"/>
      <c r="QFG3" s="33"/>
      <c r="QFH3" s="33"/>
      <c r="QFI3" s="33"/>
      <c r="QFJ3" s="33"/>
      <c r="QFK3" s="33"/>
      <c r="QFL3" s="33"/>
      <c r="QFM3" s="33"/>
      <c r="QFN3" s="33"/>
      <c r="QFO3" s="33"/>
      <c r="QFP3" s="33"/>
      <c r="QFQ3" s="33"/>
      <c r="QFR3" s="33"/>
      <c r="QFS3" s="33"/>
      <c r="QFT3" s="33"/>
      <c r="QFU3" s="33"/>
      <c r="QFV3" s="33"/>
      <c r="QFW3" s="33"/>
      <c r="QFX3" s="33"/>
      <c r="QFY3" s="33"/>
      <c r="QFZ3" s="33"/>
      <c r="QGA3" s="33"/>
      <c r="QGB3" s="33"/>
      <c r="QGC3" s="33"/>
      <c r="QGD3" s="33"/>
      <c r="QGE3" s="33"/>
      <c r="QGF3" s="33"/>
      <c r="QGG3" s="33"/>
      <c r="QGH3" s="33"/>
      <c r="QGI3" s="33"/>
      <c r="QGJ3" s="33"/>
      <c r="QGK3" s="33"/>
      <c r="QGL3" s="33"/>
      <c r="QGM3" s="33"/>
      <c r="QGN3" s="33"/>
      <c r="QGO3" s="33"/>
      <c r="QGP3" s="33"/>
      <c r="QGQ3" s="33"/>
      <c r="QGR3" s="33"/>
      <c r="QGS3" s="33"/>
      <c r="QGT3" s="33"/>
      <c r="QGU3" s="33"/>
      <c r="QGV3" s="33"/>
      <c r="QGW3" s="33"/>
      <c r="QGX3" s="33"/>
      <c r="QGY3" s="33"/>
      <c r="QGZ3" s="33"/>
      <c r="QHA3" s="33"/>
      <c r="QHB3" s="33"/>
      <c r="QHC3" s="33"/>
      <c r="QHD3" s="33"/>
      <c r="QHE3" s="33"/>
      <c r="QHF3" s="33"/>
      <c r="QHG3" s="33"/>
      <c r="QHH3" s="33"/>
      <c r="QHI3" s="33"/>
      <c r="QHJ3" s="33"/>
      <c r="QHK3" s="33"/>
      <c r="QHL3" s="33"/>
      <c r="QHM3" s="33"/>
      <c r="QHN3" s="33"/>
      <c r="QHO3" s="33"/>
      <c r="QHP3" s="33"/>
      <c r="QHQ3" s="33"/>
      <c r="QHR3" s="33"/>
      <c r="QHS3" s="33"/>
      <c r="QHT3" s="33"/>
      <c r="QHU3" s="33"/>
      <c r="QHV3" s="33"/>
      <c r="QHW3" s="33"/>
      <c r="QHX3" s="33"/>
      <c r="QHY3" s="33"/>
      <c r="QHZ3" s="33"/>
      <c r="QIA3" s="33"/>
      <c r="QIB3" s="33"/>
      <c r="QIC3" s="33"/>
      <c r="QID3" s="33"/>
      <c r="QIE3" s="33"/>
      <c r="QIF3" s="33"/>
      <c r="QIG3" s="33"/>
      <c r="QIH3" s="33"/>
      <c r="QII3" s="33"/>
      <c r="QIJ3" s="33"/>
      <c r="QIK3" s="33"/>
      <c r="QIL3" s="33"/>
      <c r="QIM3" s="33"/>
      <c r="QIN3" s="33"/>
      <c r="QIO3" s="33"/>
      <c r="QIP3" s="33"/>
      <c r="QIQ3" s="33"/>
      <c r="QIR3" s="33"/>
      <c r="QIS3" s="33"/>
      <c r="QIT3" s="33"/>
      <c r="QIU3" s="33"/>
      <c r="QIV3" s="33"/>
      <c r="QIW3" s="33"/>
      <c r="QIX3" s="33"/>
      <c r="QIY3" s="33"/>
      <c r="QIZ3" s="33"/>
      <c r="QJA3" s="33"/>
      <c r="QJB3" s="33"/>
      <c r="QJC3" s="33"/>
      <c r="QJD3" s="33"/>
      <c r="QJE3" s="33"/>
      <c r="QJF3" s="33"/>
      <c r="QJG3" s="33"/>
      <c r="QJH3" s="33"/>
      <c r="QJI3" s="33"/>
      <c r="QJJ3" s="33"/>
      <c r="QJK3" s="33"/>
      <c r="QJL3" s="33"/>
      <c r="QJM3" s="33"/>
      <c r="QJN3" s="33"/>
      <c r="QJO3" s="33"/>
      <c r="QJP3" s="33"/>
      <c r="QJQ3" s="33"/>
      <c r="QJR3" s="33"/>
      <c r="QJS3" s="33"/>
      <c r="QJT3" s="33"/>
      <c r="QJU3" s="33"/>
      <c r="QJV3" s="33"/>
      <c r="QJW3" s="33"/>
      <c r="QJX3" s="33"/>
      <c r="QJY3" s="33"/>
      <c r="QJZ3" s="33"/>
      <c r="QKA3" s="33"/>
      <c r="QKB3" s="33"/>
      <c r="QKC3" s="33"/>
      <c r="QKD3" s="33"/>
      <c r="QKE3" s="33"/>
      <c r="QKF3" s="33"/>
      <c r="QKG3" s="33"/>
      <c r="QKH3" s="33"/>
      <c r="QKI3" s="33"/>
      <c r="QKJ3" s="33"/>
      <c r="QKK3" s="33"/>
      <c r="QKL3" s="33"/>
      <c r="QKM3" s="33"/>
      <c r="QKN3" s="33"/>
      <c r="QKO3" s="33"/>
      <c r="QKP3" s="33"/>
      <c r="QKQ3" s="33"/>
      <c r="QKR3" s="33"/>
      <c r="QKS3" s="33"/>
      <c r="QKT3" s="33"/>
      <c r="QKU3" s="33"/>
      <c r="QKV3" s="33"/>
      <c r="QKW3" s="33"/>
      <c r="QKX3" s="33"/>
      <c r="QKY3" s="33"/>
      <c r="QKZ3" s="33"/>
      <c r="QLA3" s="33"/>
      <c r="QLB3" s="33"/>
      <c r="QLC3" s="33"/>
      <c r="QLD3" s="33"/>
      <c r="QLE3" s="33"/>
      <c r="QLF3" s="33"/>
      <c r="QLG3" s="33"/>
      <c r="QLH3" s="33"/>
      <c r="QLI3" s="33"/>
      <c r="QLJ3" s="33"/>
      <c r="QLK3" s="33"/>
      <c r="QLL3" s="33"/>
      <c r="QLM3" s="33"/>
      <c r="QLN3" s="33"/>
      <c r="QLO3" s="33"/>
      <c r="QLP3" s="33"/>
      <c r="QLQ3" s="33"/>
      <c r="QLR3" s="33"/>
      <c r="QLS3" s="33"/>
      <c r="QLT3" s="33"/>
      <c r="QLU3" s="33"/>
      <c r="QLV3" s="33"/>
      <c r="QLW3" s="33"/>
      <c r="QLX3" s="33"/>
      <c r="QLY3" s="33"/>
      <c r="QLZ3" s="33"/>
      <c r="QMA3" s="33"/>
      <c r="QMB3" s="33"/>
      <c r="QMC3" s="33"/>
      <c r="QMD3" s="33"/>
      <c r="QME3" s="33"/>
      <c r="QMF3" s="33"/>
      <c r="QMG3" s="33"/>
      <c r="QMH3" s="33"/>
      <c r="QMI3" s="33"/>
      <c r="QMJ3" s="33"/>
      <c r="QMK3" s="33"/>
      <c r="QML3" s="33"/>
      <c r="QMM3" s="33"/>
      <c r="QMN3" s="33"/>
      <c r="QMO3" s="33"/>
      <c r="QMP3" s="33"/>
      <c r="QMQ3" s="33"/>
      <c r="QMR3" s="33"/>
      <c r="QMS3" s="33"/>
      <c r="QMT3" s="33"/>
      <c r="QMU3" s="33"/>
      <c r="QMV3" s="33"/>
      <c r="QMW3" s="33"/>
      <c r="QMX3" s="33"/>
      <c r="QMY3" s="33"/>
      <c r="QMZ3" s="33"/>
      <c r="QNA3" s="33"/>
      <c r="QNB3" s="33"/>
      <c r="QNC3" s="33"/>
      <c r="QND3" s="33"/>
      <c r="QNE3" s="33"/>
      <c r="QNF3" s="33"/>
      <c r="QNG3" s="33"/>
      <c r="QNH3" s="33"/>
      <c r="QNI3" s="33"/>
      <c r="QNJ3" s="33"/>
      <c r="QNK3" s="33"/>
      <c r="QNL3" s="33"/>
      <c r="QNM3" s="33"/>
      <c r="QNN3" s="33"/>
      <c r="QNO3" s="33"/>
      <c r="QNP3" s="33"/>
      <c r="QNQ3" s="33"/>
      <c r="QNR3" s="33"/>
      <c r="QNS3" s="33"/>
      <c r="QNT3" s="33"/>
      <c r="QNU3" s="33"/>
      <c r="QNV3" s="33"/>
      <c r="QNW3" s="33"/>
      <c r="QNX3" s="33"/>
      <c r="QNY3" s="33"/>
      <c r="QNZ3" s="33"/>
      <c r="QOA3" s="33"/>
      <c r="QOB3" s="33"/>
      <c r="QOC3" s="33"/>
      <c r="QOD3" s="33"/>
      <c r="QOE3" s="33"/>
      <c r="QOF3" s="33"/>
      <c r="QOG3" s="33"/>
      <c r="QOH3" s="33"/>
      <c r="QOI3" s="33"/>
      <c r="QOJ3" s="33"/>
      <c r="QOK3" s="33"/>
      <c r="QOL3" s="33"/>
      <c r="QOM3" s="33"/>
      <c r="QON3" s="33"/>
      <c r="QOO3" s="33"/>
      <c r="QOP3" s="33"/>
      <c r="QOQ3" s="33"/>
      <c r="QOR3" s="33"/>
      <c r="QOS3" s="33"/>
      <c r="QOT3" s="33"/>
      <c r="QOU3" s="33"/>
      <c r="QOV3" s="33"/>
      <c r="QOW3" s="33"/>
      <c r="QOX3" s="33"/>
      <c r="QOY3" s="33"/>
      <c r="QOZ3" s="33"/>
      <c r="QPA3" s="33"/>
      <c r="QPB3" s="33"/>
      <c r="QPC3" s="33"/>
      <c r="QPD3" s="33"/>
      <c r="QPE3" s="33"/>
      <c r="QPF3" s="33"/>
      <c r="QPG3" s="33"/>
      <c r="QPH3" s="33"/>
      <c r="QPI3" s="33"/>
      <c r="QPJ3" s="33"/>
      <c r="QPK3" s="33"/>
      <c r="QPL3" s="33"/>
      <c r="QPM3" s="33"/>
      <c r="QPN3" s="33"/>
      <c r="QPO3" s="33"/>
      <c r="QPP3" s="33"/>
      <c r="QPQ3" s="33"/>
      <c r="QPR3" s="33"/>
      <c r="QPS3" s="33"/>
      <c r="QPT3" s="33"/>
      <c r="QPU3" s="33"/>
      <c r="QPV3" s="33"/>
      <c r="QPW3" s="33"/>
      <c r="QPX3" s="33"/>
      <c r="QPY3" s="33"/>
      <c r="QPZ3" s="33"/>
      <c r="QQA3" s="33"/>
      <c r="QQB3" s="33"/>
      <c r="QQC3" s="33"/>
      <c r="QQD3" s="33"/>
      <c r="QQE3" s="33"/>
      <c r="QQF3" s="33"/>
      <c r="QQG3" s="33"/>
      <c r="QQH3" s="33"/>
      <c r="QQI3" s="33"/>
      <c r="QQJ3" s="33"/>
      <c r="QQK3" s="33"/>
      <c r="QQL3" s="33"/>
      <c r="QQM3" s="33"/>
      <c r="QQN3" s="33"/>
      <c r="QQO3" s="33"/>
      <c r="QQP3" s="33"/>
      <c r="QQQ3" s="33"/>
      <c r="QQR3" s="33"/>
      <c r="QQS3" s="33"/>
      <c r="QQT3" s="33"/>
      <c r="QQU3" s="33"/>
      <c r="QQV3" s="33"/>
      <c r="QQW3" s="33"/>
      <c r="QQX3" s="33"/>
      <c r="QQY3" s="33"/>
      <c r="QQZ3" s="33"/>
      <c r="QRA3" s="33"/>
      <c r="QRB3" s="33"/>
      <c r="QRC3" s="33"/>
      <c r="QRD3" s="33"/>
      <c r="QRE3" s="33"/>
      <c r="QRF3" s="33"/>
      <c r="QRG3" s="33"/>
      <c r="QRH3" s="33"/>
      <c r="QRI3" s="33"/>
      <c r="QRJ3" s="33"/>
      <c r="QRK3" s="33"/>
      <c r="QRL3" s="33"/>
      <c r="QRM3" s="33"/>
      <c r="QRN3" s="33"/>
      <c r="QRO3" s="33"/>
      <c r="QRP3" s="33"/>
      <c r="QRQ3" s="33"/>
      <c r="QRR3" s="33"/>
      <c r="QRS3" s="33"/>
      <c r="QRT3" s="33"/>
      <c r="QRU3" s="33"/>
      <c r="QRV3" s="33"/>
      <c r="QRW3" s="33"/>
      <c r="QRX3" s="33"/>
      <c r="QRY3" s="33"/>
      <c r="QRZ3" s="33"/>
      <c r="QSA3" s="33"/>
      <c r="QSB3" s="33"/>
      <c r="QSC3" s="33"/>
      <c r="QSD3" s="33"/>
      <c r="QSE3" s="33"/>
      <c r="QSF3" s="33"/>
      <c r="QSG3" s="33"/>
      <c r="QSH3" s="33"/>
      <c r="QSI3" s="33"/>
      <c r="QSJ3" s="33"/>
      <c r="QSK3" s="33"/>
      <c r="QSL3" s="33"/>
      <c r="QSM3" s="33"/>
      <c r="QSN3" s="33"/>
      <c r="QSO3" s="33"/>
      <c r="QSP3" s="33"/>
      <c r="QSQ3" s="33"/>
      <c r="QSR3" s="33"/>
      <c r="QSS3" s="33"/>
      <c r="QST3" s="33"/>
      <c r="QSU3" s="33"/>
      <c r="QSV3" s="33"/>
      <c r="QSW3" s="33"/>
      <c r="QSX3" s="33"/>
      <c r="QSY3" s="33"/>
      <c r="QSZ3" s="33"/>
      <c r="QTA3" s="33"/>
      <c r="QTB3" s="33"/>
      <c r="QTC3" s="33"/>
      <c r="QTD3" s="33"/>
      <c r="QTE3" s="33"/>
      <c r="QTF3" s="33"/>
      <c r="QTG3" s="33"/>
      <c r="QTH3" s="33"/>
      <c r="QTI3" s="33"/>
      <c r="QTJ3" s="33"/>
      <c r="QTK3" s="33"/>
      <c r="QTL3" s="33"/>
      <c r="QTM3" s="33"/>
      <c r="QTN3" s="33"/>
      <c r="QTO3" s="33"/>
      <c r="QTP3" s="33"/>
      <c r="QTQ3" s="33"/>
      <c r="QTR3" s="33"/>
      <c r="QTS3" s="33"/>
      <c r="QTT3" s="33"/>
      <c r="QTU3" s="33"/>
      <c r="QTV3" s="33"/>
      <c r="QTW3" s="33"/>
      <c r="QTX3" s="33"/>
      <c r="QTY3" s="33"/>
      <c r="QTZ3" s="33"/>
      <c r="QUA3" s="33"/>
      <c r="QUB3" s="33"/>
      <c r="QUC3" s="33"/>
      <c r="QUD3" s="33"/>
      <c r="QUE3" s="33"/>
      <c r="QUF3" s="33"/>
      <c r="QUG3" s="33"/>
      <c r="QUH3" s="33"/>
      <c r="QUI3" s="33"/>
      <c r="QUJ3" s="33"/>
      <c r="QUK3" s="33"/>
      <c r="QUL3" s="33"/>
      <c r="QUM3" s="33"/>
      <c r="QUN3" s="33"/>
      <c r="QUO3" s="33"/>
      <c r="QUP3" s="33"/>
      <c r="QUQ3" s="33"/>
      <c r="QUR3" s="33"/>
      <c r="QUS3" s="33"/>
      <c r="QUT3" s="33"/>
      <c r="QUU3" s="33"/>
      <c r="QUV3" s="33"/>
      <c r="QUW3" s="33"/>
      <c r="QUX3" s="33"/>
      <c r="QUY3" s="33"/>
      <c r="QUZ3" s="33"/>
      <c r="QVA3" s="33"/>
      <c r="QVB3" s="33"/>
      <c r="QVC3" s="33"/>
      <c r="QVD3" s="33"/>
      <c r="QVE3" s="33"/>
      <c r="QVF3" s="33"/>
      <c r="QVG3" s="33"/>
      <c r="QVH3" s="33"/>
      <c r="QVI3" s="33"/>
      <c r="QVJ3" s="33"/>
      <c r="QVK3" s="33"/>
      <c r="QVL3" s="33"/>
      <c r="QVM3" s="33"/>
      <c r="QVN3" s="33"/>
      <c r="QVO3" s="33"/>
      <c r="QVP3" s="33"/>
      <c r="QVQ3" s="33"/>
      <c r="QVR3" s="33"/>
      <c r="QVS3" s="33"/>
      <c r="QVT3" s="33"/>
      <c r="QVU3" s="33"/>
      <c r="QVV3" s="33"/>
      <c r="QVW3" s="33"/>
      <c r="QVX3" s="33"/>
      <c r="QVY3" s="33"/>
      <c r="QVZ3" s="33"/>
      <c r="QWA3" s="33"/>
      <c r="QWB3" s="33"/>
      <c r="QWC3" s="33"/>
      <c r="QWD3" s="33"/>
      <c r="QWE3" s="33"/>
      <c r="QWF3" s="33"/>
      <c r="QWG3" s="33"/>
      <c r="QWH3" s="33"/>
      <c r="QWI3" s="33"/>
      <c r="QWJ3" s="33"/>
      <c r="QWK3" s="33"/>
      <c r="QWL3" s="33"/>
      <c r="QWM3" s="33"/>
      <c r="QWN3" s="33"/>
      <c r="QWO3" s="33"/>
      <c r="QWP3" s="33"/>
      <c r="QWQ3" s="33"/>
      <c r="QWR3" s="33"/>
      <c r="QWS3" s="33"/>
      <c r="QWT3" s="33"/>
      <c r="QWU3" s="33"/>
      <c r="QWV3" s="33"/>
      <c r="QWW3" s="33"/>
      <c r="QWX3" s="33"/>
      <c r="QWY3" s="33"/>
      <c r="QWZ3" s="33"/>
      <c r="QXA3" s="33"/>
      <c r="QXB3" s="33"/>
      <c r="QXC3" s="33"/>
      <c r="QXD3" s="33"/>
      <c r="QXE3" s="33"/>
      <c r="QXF3" s="33"/>
      <c r="QXG3" s="33"/>
      <c r="QXH3" s="33"/>
      <c r="QXI3" s="33"/>
      <c r="QXJ3" s="33"/>
      <c r="QXK3" s="33"/>
      <c r="QXL3" s="33"/>
      <c r="QXM3" s="33"/>
      <c r="QXN3" s="33"/>
      <c r="QXO3" s="33"/>
      <c r="QXP3" s="33"/>
      <c r="QXQ3" s="33"/>
      <c r="QXR3" s="33"/>
      <c r="QXS3" s="33"/>
      <c r="QXT3" s="33"/>
      <c r="QXU3" s="33"/>
      <c r="QXV3" s="33"/>
      <c r="QXW3" s="33"/>
      <c r="QXX3" s="33"/>
      <c r="QXY3" s="33"/>
      <c r="QXZ3" s="33"/>
      <c r="QYA3" s="33"/>
      <c r="QYB3" s="33"/>
      <c r="QYC3" s="33"/>
      <c r="QYD3" s="33"/>
      <c r="QYE3" s="33"/>
      <c r="QYF3" s="33"/>
      <c r="QYG3" s="33"/>
      <c r="QYH3" s="33"/>
      <c r="QYI3" s="33"/>
      <c r="QYJ3" s="33"/>
      <c r="QYK3" s="33"/>
      <c r="QYL3" s="33"/>
      <c r="QYM3" s="33"/>
      <c r="QYN3" s="33"/>
      <c r="QYO3" s="33"/>
      <c r="QYP3" s="33"/>
      <c r="QYQ3" s="33"/>
      <c r="QYR3" s="33"/>
      <c r="QYS3" s="33"/>
      <c r="QYT3" s="33"/>
      <c r="QYU3" s="33"/>
      <c r="QYV3" s="33"/>
      <c r="QYW3" s="33"/>
      <c r="QYX3" s="33"/>
      <c r="QYY3" s="33"/>
      <c r="QYZ3" s="33"/>
      <c r="QZA3" s="33"/>
      <c r="QZB3" s="33"/>
      <c r="QZC3" s="33"/>
      <c r="QZD3" s="33"/>
      <c r="QZE3" s="33"/>
      <c r="QZF3" s="33"/>
      <c r="QZG3" s="33"/>
      <c r="QZH3" s="33"/>
      <c r="QZI3" s="33"/>
      <c r="QZJ3" s="33"/>
      <c r="QZK3" s="33"/>
      <c r="QZL3" s="33"/>
      <c r="QZM3" s="33"/>
      <c r="QZN3" s="33"/>
      <c r="QZO3" s="33"/>
      <c r="QZP3" s="33"/>
      <c r="QZQ3" s="33"/>
      <c r="QZR3" s="33"/>
      <c r="QZS3" s="33"/>
      <c r="QZT3" s="33"/>
      <c r="QZU3" s="33"/>
      <c r="QZV3" s="33"/>
      <c r="QZW3" s="33"/>
      <c r="QZX3" s="33"/>
      <c r="QZY3" s="33"/>
      <c r="QZZ3" s="33"/>
      <c r="RAA3" s="33"/>
      <c r="RAB3" s="33"/>
      <c r="RAC3" s="33"/>
      <c r="RAD3" s="33"/>
      <c r="RAE3" s="33"/>
      <c r="RAF3" s="33"/>
      <c r="RAG3" s="33"/>
      <c r="RAH3" s="33"/>
      <c r="RAI3" s="33"/>
      <c r="RAJ3" s="33"/>
      <c r="RAK3" s="33"/>
      <c r="RAL3" s="33"/>
      <c r="RAM3" s="33"/>
      <c r="RAN3" s="33"/>
      <c r="RAO3" s="33"/>
      <c r="RAP3" s="33"/>
      <c r="RAQ3" s="33"/>
      <c r="RAR3" s="33"/>
      <c r="RAS3" s="33"/>
      <c r="RAT3" s="33"/>
      <c r="RAU3" s="33"/>
      <c r="RAV3" s="33"/>
      <c r="RAW3" s="33"/>
      <c r="RAX3" s="33"/>
      <c r="RAY3" s="33"/>
      <c r="RAZ3" s="33"/>
      <c r="RBA3" s="33"/>
      <c r="RBB3" s="33"/>
      <c r="RBC3" s="33"/>
      <c r="RBD3" s="33"/>
      <c r="RBE3" s="33"/>
      <c r="RBF3" s="33"/>
      <c r="RBG3" s="33"/>
      <c r="RBH3" s="33"/>
      <c r="RBI3" s="33"/>
      <c r="RBJ3" s="33"/>
      <c r="RBK3" s="33"/>
      <c r="RBL3" s="33"/>
      <c r="RBM3" s="33"/>
      <c r="RBN3" s="33"/>
      <c r="RBO3" s="33"/>
      <c r="RBP3" s="33"/>
      <c r="RBQ3" s="33"/>
      <c r="RBR3" s="33"/>
      <c r="RBS3" s="33"/>
      <c r="RBT3" s="33"/>
      <c r="RBU3" s="33"/>
      <c r="RBV3" s="33"/>
      <c r="RBW3" s="33"/>
      <c r="RBX3" s="33"/>
      <c r="RBY3" s="33"/>
      <c r="RBZ3" s="33"/>
      <c r="RCA3" s="33"/>
      <c r="RCB3" s="33"/>
      <c r="RCC3" s="33"/>
      <c r="RCD3" s="33"/>
      <c r="RCE3" s="33"/>
      <c r="RCF3" s="33"/>
      <c r="RCG3" s="33"/>
      <c r="RCH3" s="33"/>
      <c r="RCI3" s="33"/>
      <c r="RCJ3" s="33"/>
      <c r="RCK3" s="33"/>
      <c r="RCL3" s="33"/>
      <c r="RCM3" s="33"/>
      <c r="RCN3" s="33"/>
      <c r="RCO3" s="33"/>
      <c r="RCP3" s="33"/>
      <c r="RCQ3" s="33"/>
      <c r="RCR3" s="33"/>
      <c r="RCS3" s="33"/>
      <c r="RCT3" s="33"/>
      <c r="RCU3" s="33"/>
      <c r="RCV3" s="33"/>
      <c r="RCW3" s="33"/>
      <c r="RCX3" s="33"/>
      <c r="RCY3" s="33"/>
      <c r="RCZ3" s="33"/>
      <c r="RDA3" s="33"/>
      <c r="RDB3" s="33"/>
      <c r="RDC3" s="33"/>
      <c r="RDD3" s="33"/>
      <c r="RDE3" s="33"/>
      <c r="RDF3" s="33"/>
      <c r="RDG3" s="33"/>
      <c r="RDH3" s="33"/>
      <c r="RDI3" s="33"/>
      <c r="RDJ3" s="33"/>
      <c r="RDK3" s="33"/>
      <c r="RDL3" s="33"/>
      <c r="RDM3" s="33"/>
      <c r="RDN3" s="33"/>
      <c r="RDO3" s="33"/>
      <c r="RDP3" s="33"/>
      <c r="RDQ3" s="33"/>
      <c r="RDR3" s="33"/>
      <c r="RDS3" s="33"/>
      <c r="RDT3" s="33"/>
      <c r="RDU3" s="33"/>
      <c r="RDV3" s="33"/>
      <c r="RDW3" s="33"/>
      <c r="RDX3" s="33"/>
      <c r="RDY3" s="33"/>
      <c r="RDZ3" s="33"/>
      <c r="REA3" s="33"/>
      <c r="REB3" s="33"/>
      <c r="REC3" s="33"/>
      <c r="RED3" s="33"/>
      <c r="REE3" s="33"/>
      <c r="REF3" s="33"/>
      <c r="REG3" s="33"/>
      <c r="REH3" s="33"/>
      <c r="REI3" s="33"/>
      <c r="REJ3" s="33"/>
      <c r="REK3" s="33"/>
      <c r="REL3" s="33"/>
      <c r="REM3" s="33"/>
      <c r="REN3" s="33"/>
      <c r="REO3" s="33"/>
      <c r="REP3" s="33"/>
      <c r="REQ3" s="33"/>
      <c r="RER3" s="33"/>
      <c r="RES3" s="33"/>
      <c r="RET3" s="33"/>
      <c r="REU3" s="33"/>
      <c r="REV3" s="33"/>
      <c r="REW3" s="33"/>
      <c r="REX3" s="33"/>
      <c r="REY3" s="33"/>
      <c r="REZ3" s="33"/>
      <c r="RFA3" s="33"/>
      <c r="RFB3" s="33"/>
      <c r="RFC3" s="33"/>
      <c r="RFD3" s="33"/>
      <c r="RFE3" s="33"/>
      <c r="RFF3" s="33"/>
      <c r="RFG3" s="33"/>
      <c r="RFH3" s="33"/>
      <c r="RFI3" s="33"/>
      <c r="RFJ3" s="33"/>
      <c r="RFK3" s="33"/>
      <c r="RFL3" s="33"/>
      <c r="RFM3" s="33"/>
      <c r="RFN3" s="33"/>
      <c r="RFO3" s="33"/>
      <c r="RFP3" s="33"/>
      <c r="RFQ3" s="33"/>
      <c r="RFR3" s="33"/>
      <c r="RFS3" s="33"/>
      <c r="RFT3" s="33"/>
      <c r="RFU3" s="33"/>
      <c r="RFV3" s="33"/>
      <c r="RFW3" s="33"/>
      <c r="RFX3" s="33"/>
      <c r="RFY3" s="33"/>
      <c r="RFZ3" s="33"/>
      <c r="RGA3" s="33"/>
      <c r="RGB3" s="33"/>
      <c r="RGC3" s="33"/>
      <c r="RGD3" s="33"/>
      <c r="RGE3" s="33"/>
      <c r="RGF3" s="33"/>
      <c r="RGG3" s="33"/>
      <c r="RGH3" s="33"/>
      <c r="RGI3" s="33"/>
      <c r="RGJ3" s="33"/>
      <c r="RGK3" s="33"/>
      <c r="RGL3" s="33"/>
      <c r="RGM3" s="33"/>
      <c r="RGN3" s="33"/>
      <c r="RGO3" s="33"/>
      <c r="RGP3" s="33"/>
      <c r="RGQ3" s="33"/>
      <c r="RGR3" s="33"/>
      <c r="RGS3" s="33"/>
      <c r="RGT3" s="33"/>
      <c r="RGU3" s="33"/>
      <c r="RGV3" s="33"/>
      <c r="RGW3" s="33"/>
      <c r="RGX3" s="33"/>
      <c r="RGY3" s="33"/>
      <c r="RGZ3" s="33"/>
      <c r="RHA3" s="33"/>
      <c r="RHB3" s="33"/>
      <c r="RHC3" s="33"/>
      <c r="RHD3" s="33"/>
      <c r="RHE3" s="33"/>
      <c r="RHF3" s="33"/>
      <c r="RHG3" s="33"/>
      <c r="RHH3" s="33"/>
      <c r="RHI3" s="33"/>
      <c r="RHJ3" s="33"/>
      <c r="RHK3" s="33"/>
      <c r="RHL3" s="33"/>
      <c r="RHM3" s="33"/>
      <c r="RHN3" s="33"/>
      <c r="RHO3" s="33"/>
      <c r="RHP3" s="33"/>
      <c r="RHQ3" s="33"/>
      <c r="RHR3" s="33"/>
      <c r="RHS3" s="33"/>
      <c r="RHT3" s="33"/>
      <c r="RHU3" s="33"/>
      <c r="RHV3" s="33"/>
      <c r="RHW3" s="33"/>
      <c r="RHX3" s="33"/>
      <c r="RHY3" s="33"/>
      <c r="RHZ3" s="33"/>
      <c r="RIA3" s="33"/>
      <c r="RIB3" s="33"/>
      <c r="RIC3" s="33"/>
      <c r="RID3" s="33"/>
      <c r="RIE3" s="33"/>
      <c r="RIF3" s="33"/>
      <c r="RIG3" s="33"/>
      <c r="RIH3" s="33"/>
      <c r="RII3" s="33"/>
      <c r="RIJ3" s="33"/>
      <c r="RIK3" s="33"/>
      <c r="RIL3" s="33"/>
      <c r="RIM3" s="33"/>
      <c r="RIN3" s="33"/>
      <c r="RIO3" s="33"/>
      <c r="RIP3" s="33"/>
      <c r="RIQ3" s="33"/>
      <c r="RIR3" s="33"/>
      <c r="RIS3" s="33"/>
      <c r="RIT3" s="33"/>
      <c r="RIU3" s="33"/>
      <c r="RIV3" s="33"/>
      <c r="RIW3" s="33"/>
      <c r="RIX3" s="33"/>
      <c r="RIY3" s="33"/>
      <c r="RIZ3" s="33"/>
      <c r="RJA3" s="33"/>
      <c r="RJB3" s="33"/>
      <c r="RJC3" s="33"/>
      <c r="RJD3" s="33"/>
      <c r="RJE3" s="33"/>
      <c r="RJF3" s="33"/>
      <c r="RJG3" s="33"/>
      <c r="RJH3" s="33"/>
      <c r="RJI3" s="33"/>
      <c r="RJJ3" s="33"/>
      <c r="RJK3" s="33"/>
      <c r="RJL3" s="33"/>
      <c r="RJM3" s="33"/>
      <c r="RJN3" s="33"/>
      <c r="RJO3" s="33"/>
      <c r="RJP3" s="33"/>
      <c r="RJQ3" s="33"/>
      <c r="RJR3" s="33"/>
      <c r="RJS3" s="33"/>
      <c r="RJT3" s="33"/>
      <c r="RJU3" s="33"/>
      <c r="RJV3" s="33"/>
      <c r="RJW3" s="33"/>
      <c r="RJX3" s="33"/>
      <c r="RJY3" s="33"/>
      <c r="RJZ3" s="33"/>
      <c r="RKA3" s="33"/>
      <c r="RKB3" s="33"/>
      <c r="RKC3" s="33"/>
      <c r="RKD3" s="33"/>
      <c r="RKE3" s="33"/>
      <c r="RKF3" s="33"/>
      <c r="RKG3" s="33"/>
      <c r="RKH3" s="33"/>
      <c r="RKI3" s="33"/>
      <c r="RKJ3" s="33"/>
      <c r="RKK3" s="33"/>
      <c r="RKL3" s="33"/>
      <c r="RKM3" s="33"/>
      <c r="RKN3" s="33"/>
      <c r="RKO3" s="33"/>
      <c r="RKP3" s="33"/>
      <c r="RKQ3" s="33"/>
      <c r="RKR3" s="33"/>
      <c r="RKS3" s="33"/>
      <c r="RKT3" s="33"/>
      <c r="RKU3" s="33"/>
      <c r="RKV3" s="33"/>
      <c r="RKW3" s="33"/>
      <c r="RKX3" s="33"/>
      <c r="RKY3" s="33"/>
      <c r="RKZ3" s="33"/>
      <c r="RLA3" s="33"/>
      <c r="RLB3" s="33"/>
      <c r="RLC3" s="33"/>
      <c r="RLD3" s="33"/>
      <c r="RLE3" s="33"/>
      <c r="RLF3" s="33"/>
      <c r="RLG3" s="33"/>
      <c r="RLH3" s="33"/>
      <c r="RLI3" s="33"/>
      <c r="RLJ3" s="33"/>
      <c r="RLK3" s="33"/>
      <c r="RLL3" s="33"/>
      <c r="RLM3" s="33"/>
      <c r="RLN3" s="33"/>
      <c r="RLO3" s="33"/>
      <c r="RLP3" s="33"/>
      <c r="RLQ3" s="33"/>
      <c r="RLR3" s="33"/>
      <c r="RLS3" s="33"/>
      <c r="RLT3" s="33"/>
      <c r="RLU3" s="33"/>
      <c r="RLV3" s="33"/>
      <c r="RLW3" s="33"/>
      <c r="RLX3" s="33"/>
      <c r="RLY3" s="33"/>
      <c r="RLZ3" s="33"/>
      <c r="RMA3" s="33"/>
      <c r="RMB3" s="33"/>
      <c r="RMC3" s="33"/>
      <c r="RMD3" s="33"/>
      <c r="RME3" s="33"/>
      <c r="RMF3" s="33"/>
      <c r="RMG3" s="33"/>
      <c r="RMH3" s="33"/>
      <c r="RMI3" s="33"/>
      <c r="RMJ3" s="33"/>
      <c r="RMK3" s="33"/>
      <c r="RML3" s="33"/>
      <c r="RMM3" s="33"/>
      <c r="RMN3" s="33"/>
      <c r="RMO3" s="33"/>
      <c r="RMP3" s="33"/>
      <c r="RMQ3" s="33"/>
      <c r="RMR3" s="33"/>
      <c r="RMS3" s="33"/>
      <c r="RMT3" s="33"/>
      <c r="RMU3" s="33"/>
      <c r="RMV3" s="33"/>
      <c r="RMW3" s="33"/>
      <c r="RMX3" s="33"/>
      <c r="RMY3" s="33"/>
      <c r="RMZ3" s="33"/>
      <c r="RNA3" s="33"/>
      <c r="RNB3" s="33"/>
      <c r="RNC3" s="33"/>
      <c r="RND3" s="33"/>
      <c r="RNE3" s="33"/>
      <c r="RNF3" s="33"/>
      <c r="RNG3" s="33"/>
      <c r="RNH3" s="33"/>
      <c r="RNI3" s="33"/>
      <c r="RNJ3" s="33"/>
      <c r="RNK3" s="33"/>
      <c r="RNL3" s="33"/>
      <c r="RNM3" s="33"/>
      <c r="RNN3" s="33"/>
      <c r="RNO3" s="33"/>
      <c r="RNP3" s="33"/>
      <c r="RNQ3" s="33"/>
      <c r="RNR3" s="33"/>
      <c r="RNS3" s="33"/>
      <c r="RNT3" s="33"/>
      <c r="RNU3" s="33"/>
      <c r="RNV3" s="33"/>
      <c r="RNW3" s="33"/>
      <c r="RNX3" s="33"/>
      <c r="RNY3" s="33"/>
      <c r="RNZ3" s="33"/>
      <c r="ROA3" s="33"/>
      <c r="ROB3" s="33"/>
      <c r="ROC3" s="33"/>
      <c r="ROD3" s="33"/>
      <c r="ROE3" s="33"/>
      <c r="ROF3" s="33"/>
      <c r="ROG3" s="33"/>
      <c r="ROH3" s="33"/>
      <c r="ROI3" s="33"/>
      <c r="ROJ3" s="33"/>
      <c r="ROK3" s="33"/>
      <c r="ROL3" s="33"/>
      <c r="ROM3" s="33"/>
      <c r="RON3" s="33"/>
      <c r="ROO3" s="33"/>
      <c r="ROP3" s="33"/>
      <c r="ROQ3" s="33"/>
      <c r="ROR3" s="33"/>
      <c r="ROS3" s="33"/>
      <c r="ROT3" s="33"/>
      <c r="ROU3" s="33"/>
      <c r="ROV3" s="33"/>
      <c r="ROW3" s="33"/>
      <c r="ROX3" s="33"/>
      <c r="ROY3" s="33"/>
      <c r="ROZ3" s="33"/>
      <c r="RPA3" s="33"/>
      <c r="RPB3" s="33"/>
      <c r="RPC3" s="33"/>
      <c r="RPD3" s="33"/>
      <c r="RPE3" s="33"/>
      <c r="RPF3" s="33"/>
      <c r="RPG3" s="33"/>
      <c r="RPH3" s="33"/>
      <c r="RPI3" s="33"/>
      <c r="RPJ3" s="33"/>
      <c r="RPK3" s="33"/>
      <c r="RPL3" s="33"/>
      <c r="RPM3" s="33"/>
      <c r="RPN3" s="33"/>
      <c r="RPO3" s="33"/>
      <c r="RPP3" s="33"/>
      <c r="RPQ3" s="33"/>
      <c r="RPR3" s="33"/>
      <c r="RPS3" s="33"/>
      <c r="RPT3" s="33"/>
      <c r="RPU3" s="33"/>
      <c r="RPV3" s="33"/>
      <c r="RPW3" s="33"/>
      <c r="RPX3" s="33"/>
      <c r="RPY3" s="33"/>
      <c r="RPZ3" s="33"/>
      <c r="RQA3" s="33"/>
      <c r="RQB3" s="33"/>
      <c r="RQC3" s="33"/>
      <c r="RQD3" s="33"/>
      <c r="RQE3" s="33"/>
      <c r="RQF3" s="33"/>
      <c r="RQG3" s="33"/>
      <c r="RQH3" s="33"/>
      <c r="RQI3" s="33"/>
      <c r="RQJ3" s="33"/>
      <c r="RQK3" s="33"/>
      <c r="RQL3" s="33"/>
      <c r="RQM3" s="33"/>
      <c r="RQN3" s="33"/>
      <c r="RQO3" s="33"/>
      <c r="RQP3" s="33"/>
      <c r="RQQ3" s="33"/>
      <c r="RQR3" s="33"/>
      <c r="RQS3" s="33"/>
      <c r="RQT3" s="33"/>
      <c r="RQU3" s="33"/>
      <c r="RQV3" s="33"/>
      <c r="RQW3" s="33"/>
      <c r="RQX3" s="33"/>
      <c r="RQY3" s="33"/>
      <c r="RQZ3" s="33"/>
      <c r="RRA3" s="33"/>
      <c r="RRB3" s="33"/>
      <c r="RRC3" s="33"/>
      <c r="RRD3" s="33"/>
      <c r="RRE3" s="33"/>
      <c r="RRF3" s="33"/>
      <c r="RRG3" s="33"/>
      <c r="RRH3" s="33"/>
      <c r="RRI3" s="33"/>
      <c r="RRJ3" s="33"/>
      <c r="RRK3" s="33"/>
      <c r="RRL3" s="33"/>
      <c r="RRM3" s="33"/>
      <c r="RRN3" s="33"/>
      <c r="RRO3" s="33"/>
      <c r="RRP3" s="33"/>
      <c r="RRQ3" s="33"/>
      <c r="RRR3" s="33"/>
      <c r="RRS3" s="33"/>
      <c r="RRT3" s="33"/>
      <c r="RRU3" s="33"/>
      <c r="RRV3" s="33"/>
      <c r="RRW3" s="33"/>
      <c r="RRX3" s="33"/>
      <c r="RRY3" s="33"/>
      <c r="RRZ3" s="33"/>
      <c r="RSA3" s="33"/>
      <c r="RSB3" s="33"/>
      <c r="RSC3" s="33"/>
      <c r="RSD3" s="33"/>
      <c r="RSE3" s="33"/>
      <c r="RSF3" s="33"/>
      <c r="RSG3" s="33"/>
      <c r="RSH3" s="33"/>
      <c r="RSI3" s="33"/>
      <c r="RSJ3" s="33"/>
      <c r="RSK3" s="33"/>
      <c r="RSL3" s="33"/>
      <c r="RSM3" s="33"/>
      <c r="RSN3" s="33"/>
      <c r="RSO3" s="33"/>
      <c r="RSP3" s="33"/>
      <c r="RSQ3" s="33"/>
      <c r="RSR3" s="33"/>
      <c r="RSS3" s="33"/>
      <c r="RST3" s="33"/>
      <c r="RSU3" s="33"/>
      <c r="RSV3" s="33"/>
      <c r="RSW3" s="33"/>
      <c r="RSX3" s="33"/>
      <c r="RSY3" s="33"/>
      <c r="RSZ3" s="33"/>
      <c r="RTA3" s="33"/>
      <c r="RTB3" s="33"/>
      <c r="RTC3" s="33"/>
      <c r="RTD3" s="33"/>
      <c r="RTE3" s="33"/>
      <c r="RTF3" s="33"/>
      <c r="RTG3" s="33"/>
      <c r="RTH3" s="33"/>
      <c r="RTI3" s="33"/>
      <c r="RTJ3" s="33"/>
      <c r="RTK3" s="33"/>
      <c r="RTL3" s="33"/>
      <c r="RTM3" s="33"/>
      <c r="RTN3" s="33"/>
      <c r="RTO3" s="33"/>
      <c r="RTP3" s="33"/>
      <c r="RTQ3" s="33"/>
      <c r="RTR3" s="33"/>
      <c r="RTS3" s="33"/>
      <c r="RTT3" s="33"/>
      <c r="RTU3" s="33"/>
      <c r="RTV3" s="33"/>
      <c r="RTW3" s="33"/>
      <c r="RTX3" s="33"/>
      <c r="RTY3" s="33"/>
      <c r="RTZ3" s="33"/>
      <c r="RUA3" s="33"/>
      <c r="RUB3" s="33"/>
      <c r="RUC3" s="33"/>
      <c r="RUD3" s="33"/>
      <c r="RUE3" s="33"/>
      <c r="RUF3" s="33"/>
      <c r="RUG3" s="33"/>
      <c r="RUH3" s="33"/>
      <c r="RUI3" s="33"/>
      <c r="RUJ3" s="33"/>
      <c r="RUK3" s="33"/>
      <c r="RUL3" s="33"/>
      <c r="RUM3" s="33"/>
      <c r="RUN3" s="33"/>
      <c r="RUO3" s="33"/>
      <c r="RUP3" s="33"/>
      <c r="RUQ3" s="33"/>
      <c r="RUR3" s="33"/>
      <c r="RUS3" s="33"/>
      <c r="RUT3" s="33"/>
      <c r="RUU3" s="33"/>
      <c r="RUV3" s="33"/>
      <c r="RUW3" s="33"/>
      <c r="RUX3" s="33"/>
      <c r="RUY3" s="33"/>
      <c r="RUZ3" s="33"/>
      <c r="RVA3" s="33"/>
      <c r="RVB3" s="33"/>
      <c r="RVC3" s="33"/>
      <c r="RVD3" s="33"/>
      <c r="RVE3" s="33"/>
      <c r="RVF3" s="33"/>
      <c r="RVG3" s="33"/>
      <c r="RVH3" s="33"/>
      <c r="RVI3" s="33"/>
      <c r="RVJ3" s="33"/>
      <c r="RVK3" s="33"/>
      <c r="RVL3" s="33"/>
      <c r="RVM3" s="33"/>
      <c r="RVN3" s="33"/>
      <c r="RVO3" s="33"/>
      <c r="RVP3" s="33"/>
      <c r="RVQ3" s="33"/>
      <c r="RVR3" s="33"/>
      <c r="RVS3" s="33"/>
      <c r="RVT3" s="33"/>
      <c r="RVU3" s="33"/>
      <c r="RVV3" s="33"/>
      <c r="RVW3" s="33"/>
      <c r="RVX3" s="33"/>
      <c r="RVY3" s="33"/>
      <c r="RVZ3" s="33"/>
      <c r="RWA3" s="33"/>
      <c r="RWB3" s="33"/>
      <c r="RWC3" s="33"/>
      <c r="RWD3" s="33"/>
      <c r="RWE3" s="33"/>
      <c r="RWF3" s="33"/>
      <c r="RWG3" s="33"/>
      <c r="RWH3" s="33"/>
      <c r="RWI3" s="33"/>
      <c r="RWJ3" s="33"/>
      <c r="RWK3" s="33"/>
      <c r="RWL3" s="33"/>
      <c r="RWM3" s="33"/>
      <c r="RWN3" s="33"/>
      <c r="RWO3" s="33"/>
      <c r="RWP3" s="33"/>
      <c r="RWQ3" s="33"/>
      <c r="RWR3" s="33"/>
      <c r="RWS3" s="33"/>
      <c r="RWT3" s="33"/>
      <c r="RWU3" s="33"/>
      <c r="RWV3" s="33"/>
      <c r="RWW3" s="33"/>
      <c r="RWX3" s="33"/>
      <c r="RWY3" s="33"/>
      <c r="RWZ3" s="33"/>
      <c r="RXA3" s="33"/>
      <c r="RXB3" s="33"/>
      <c r="RXC3" s="33"/>
      <c r="RXD3" s="33"/>
      <c r="RXE3" s="33"/>
      <c r="RXF3" s="33"/>
      <c r="RXG3" s="33"/>
      <c r="RXH3" s="33"/>
      <c r="RXI3" s="33"/>
      <c r="RXJ3" s="33"/>
      <c r="RXK3" s="33"/>
      <c r="RXL3" s="33"/>
      <c r="RXM3" s="33"/>
      <c r="RXN3" s="33"/>
      <c r="RXO3" s="33"/>
      <c r="RXP3" s="33"/>
      <c r="RXQ3" s="33"/>
      <c r="RXR3" s="33"/>
      <c r="RXS3" s="33"/>
      <c r="RXT3" s="33"/>
      <c r="RXU3" s="33"/>
      <c r="RXV3" s="33"/>
      <c r="RXW3" s="33"/>
      <c r="RXX3" s="33"/>
      <c r="RXY3" s="33"/>
      <c r="RXZ3" s="33"/>
      <c r="RYA3" s="33"/>
      <c r="RYB3" s="33"/>
      <c r="RYC3" s="33"/>
      <c r="RYD3" s="33"/>
      <c r="RYE3" s="33"/>
      <c r="RYF3" s="33"/>
      <c r="RYG3" s="33"/>
      <c r="RYH3" s="33"/>
      <c r="RYI3" s="33"/>
      <c r="RYJ3" s="33"/>
      <c r="RYK3" s="33"/>
      <c r="RYL3" s="33"/>
      <c r="RYM3" s="33"/>
      <c r="RYN3" s="33"/>
      <c r="RYO3" s="33"/>
      <c r="RYP3" s="33"/>
      <c r="RYQ3" s="33"/>
      <c r="RYR3" s="33"/>
      <c r="RYS3" s="33"/>
      <c r="RYT3" s="33"/>
      <c r="RYU3" s="33"/>
      <c r="RYV3" s="33"/>
      <c r="RYW3" s="33"/>
      <c r="RYX3" s="33"/>
      <c r="RYY3" s="33"/>
      <c r="RYZ3" s="33"/>
      <c r="RZA3" s="33"/>
      <c r="RZB3" s="33"/>
      <c r="RZC3" s="33"/>
      <c r="RZD3" s="33"/>
      <c r="RZE3" s="33"/>
      <c r="RZF3" s="33"/>
      <c r="RZG3" s="33"/>
      <c r="RZH3" s="33"/>
      <c r="RZI3" s="33"/>
      <c r="RZJ3" s="33"/>
      <c r="RZK3" s="33"/>
      <c r="RZL3" s="33"/>
      <c r="RZM3" s="33"/>
      <c r="RZN3" s="33"/>
      <c r="RZO3" s="33"/>
      <c r="RZP3" s="33"/>
      <c r="RZQ3" s="33"/>
      <c r="RZR3" s="33"/>
      <c r="RZS3" s="33"/>
      <c r="RZT3" s="33"/>
      <c r="RZU3" s="33"/>
      <c r="RZV3" s="33"/>
      <c r="RZW3" s="33"/>
      <c r="RZX3" s="33"/>
      <c r="RZY3" s="33"/>
      <c r="RZZ3" s="33"/>
      <c r="SAA3" s="33"/>
      <c r="SAB3" s="33"/>
      <c r="SAC3" s="33"/>
      <c r="SAD3" s="33"/>
      <c r="SAE3" s="33"/>
      <c r="SAF3" s="33"/>
      <c r="SAG3" s="33"/>
      <c r="SAH3" s="33"/>
      <c r="SAI3" s="33"/>
      <c r="SAJ3" s="33"/>
      <c r="SAK3" s="33"/>
      <c r="SAL3" s="33"/>
      <c r="SAM3" s="33"/>
      <c r="SAN3" s="33"/>
      <c r="SAO3" s="33"/>
      <c r="SAP3" s="33"/>
      <c r="SAQ3" s="33"/>
      <c r="SAR3" s="33"/>
      <c r="SAS3" s="33"/>
      <c r="SAT3" s="33"/>
      <c r="SAU3" s="33"/>
      <c r="SAV3" s="33"/>
      <c r="SAW3" s="33"/>
      <c r="SAX3" s="33"/>
      <c r="SAY3" s="33"/>
      <c r="SAZ3" s="33"/>
      <c r="SBA3" s="33"/>
      <c r="SBB3" s="33"/>
      <c r="SBC3" s="33"/>
      <c r="SBD3" s="33"/>
      <c r="SBE3" s="33"/>
      <c r="SBF3" s="33"/>
      <c r="SBG3" s="33"/>
      <c r="SBH3" s="33"/>
      <c r="SBI3" s="33"/>
      <c r="SBJ3" s="33"/>
      <c r="SBK3" s="33"/>
      <c r="SBL3" s="33"/>
      <c r="SBM3" s="33"/>
      <c r="SBN3" s="33"/>
      <c r="SBO3" s="33"/>
      <c r="SBP3" s="33"/>
      <c r="SBQ3" s="33"/>
      <c r="SBR3" s="33"/>
      <c r="SBS3" s="33"/>
      <c r="SBT3" s="33"/>
      <c r="SBU3" s="33"/>
      <c r="SBV3" s="33"/>
      <c r="SBW3" s="33"/>
      <c r="SBX3" s="33"/>
      <c r="SBY3" s="33"/>
      <c r="SBZ3" s="33"/>
      <c r="SCA3" s="33"/>
      <c r="SCB3" s="33"/>
      <c r="SCC3" s="33"/>
      <c r="SCD3" s="33"/>
      <c r="SCE3" s="33"/>
      <c r="SCF3" s="33"/>
      <c r="SCG3" s="33"/>
      <c r="SCH3" s="33"/>
      <c r="SCI3" s="33"/>
      <c r="SCJ3" s="33"/>
      <c r="SCK3" s="33"/>
      <c r="SCL3" s="33"/>
      <c r="SCM3" s="33"/>
      <c r="SCN3" s="33"/>
      <c r="SCO3" s="33"/>
      <c r="SCP3" s="33"/>
      <c r="SCQ3" s="33"/>
      <c r="SCR3" s="33"/>
      <c r="SCS3" s="33"/>
      <c r="SCT3" s="33"/>
      <c r="SCU3" s="33"/>
      <c r="SCV3" s="33"/>
      <c r="SCW3" s="33"/>
      <c r="SCX3" s="33"/>
      <c r="SCY3" s="33"/>
      <c r="SCZ3" s="33"/>
      <c r="SDA3" s="33"/>
      <c r="SDB3" s="33"/>
      <c r="SDC3" s="33"/>
      <c r="SDD3" s="33"/>
      <c r="SDE3" s="33"/>
      <c r="SDF3" s="33"/>
      <c r="SDG3" s="33"/>
      <c r="SDH3" s="33"/>
      <c r="SDI3" s="33"/>
      <c r="SDJ3" s="33"/>
      <c r="SDK3" s="33"/>
      <c r="SDL3" s="33"/>
      <c r="SDM3" s="33"/>
      <c r="SDN3" s="33"/>
      <c r="SDO3" s="33"/>
      <c r="SDP3" s="33"/>
      <c r="SDQ3" s="33"/>
      <c r="SDR3" s="33"/>
      <c r="SDS3" s="33"/>
      <c r="SDT3" s="33"/>
      <c r="SDU3" s="33"/>
      <c r="SDV3" s="33"/>
      <c r="SDW3" s="33"/>
      <c r="SDX3" s="33"/>
      <c r="SDY3" s="33"/>
      <c r="SDZ3" s="33"/>
      <c r="SEA3" s="33"/>
      <c r="SEB3" s="33"/>
      <c r="SEC3" s="33"/>
      <c r="SED3" s="33"/>
      <c r="SEE3" s="33"/>
      <c r="SEF3" s="33"/>
      <c r="SEG3" s="33"/>
      <c r="SEH3" s="33"/>
      <c r="SEI3" s="33"/>
      <c r="SEJ3" s="33"/>
      <c r="SEK3" s="33"/>
      <c r="SEL3" s="33"/>
      <c r="SEM3" s="33"/>
      <c r="SEN3" s="33"/>
      <c r="SEO3" s="33"/>
      <c r="SEP3" s="33"/>
      <c r="SEQ3" s="33"/>
      <c r="SER3" s="33"/>
      <c r="SES3" s="33"/>
      <c r="SET3" s="33"/>
      <c r="SEU3" s="33"/>
      <c r="SEV3" s="33"/>
      <c r="SEW3" s="33"/>
      <c r="SEX3" s="33"/>
      <c r="SEY3" s="33"/>
      <c r="SEZ3" s="33"/>
      <c r="SFA3" s="33"/>
      <c r="SFB3" s="33"/>
      <c r="SFC3" s="33"/>
      <c r="SFD3" s="33"/>
      <c r="SFE3" s="33"/>
      <c r="SFF3" s="33"/>
      <c r="SFG3" s="33"/>
      <c r="SFH3" s="33"/>
      <c r="SFI3" s="33"/>
      <c r="SFJ3" s="33"/>
      <c r="SFK3" s="33"/>
      <c r="SFL3" s="33"/>
      <c r="SFM3" s="33"/>
      <c r="SFN3" s="33"/>
      <c r="SFO3" s="33"/>
      <c r="SFP3" s="33"/>
      <c r="SFQ3" s="33"/>
      <c r="SFR3" s="33"/>
      <c r="SFS3" s="33"/>
      <c r="SFT3" s="33"/>
      <c r="SFU3" s="33"/>
      <c r="SFV3" s="33"/>
      <c r="SFW3" s="33"/>
      <c r="SFX3" s="33"/>
      <c r="SFY3" s="33"/>
      <c r="SFZ3" s="33"/>
      <c r="SGA3" s="33"/>
      <c r="SGB3" s="33"/>
      <c r="SGC3" s="33"/>
      <c r="SGD3" s="33"/>
      <c r="SGE3" s="33"/>
      <c r="SGF3" s="33"/>
      <c r="SGG3" s="33"/>
      <c r="SGH3" s="33"/>
      <c r="SGI3" s="33"/>
      <c r="SGJ3" s="33"/>
      <c r="SGK3" s="33"/>
      <c r="SGL3" s="33"/>
      <c r="SGM3" s="33"/>
      <c r="SGN3" s="33"/>
      <c r="SGO3" s="33"/>
      <c r="SGP3" s="33"/>
      <c r="SGQ3" s="33"/>
      <c r="SGR3" s="33"/>
      <c r="SGS3" s="33"/>
      <c r="SGT3" s="33"/>
      <c r="SGU3" s="33"/>
      <c r="SGV3" s="33"/>
      <c r="SGW3" s="33"/>
      <c r="SGX3" s="33"/>
      <c r="SGY3" s="33"/>
      <c r="SGZ3" s="33"/>
      <c r="SHA3" s="33"/>
      <c r="SHB3" s="33"/>
      <c r="SHC3" s="33"/>
      <c r="SHD3" s="33"/>
      <c r="SHE3" s="33"/>
      <c r="SHF3" s="33"/>
      <c r="SHG3" s="33"/>
      <c r="SHH3" s="33"/>
      <c r="SHI3" s="33"/>
      <c r="SHJ3" s="33"/>
      <c r="SHK3" s="33"/>
      <c r="SHL3" s="33"/>
      <c r="SHM3" s="33"/>
      <c r="SHN3" s="33"/>
      <c r="SHO3" s="33"/>
      <c r="SHP3" s="33"/>
      <c r="SHQ3" s="33"/>
      <c r="SHR3" s="33"/>
      <c r="SHS3" s="33"/>
      <c r="SHT3" s="33"/>
      <c r="SHU3" s="33"/>
      <c r="SHV3" s="33"/>
      <c r="SHW3" s="33"/>
      <c r="SHX3" s="33"/>
      <c r="SHY3" s="33"/>
      <c r="SHZ3" s="33"/>
      <c r="SIA3" s="33"/>
      <c r="SIB3" s="33"/>
      <c r="SIC3" s="33"/>
      <c r="SID3" s="33"/>
      <c r="SIE3" s="33"/>
      <c r="SIF3" s="33"/>
      <c r="SIG3" s="33"/>
      <c r="SIH3" s="33"/>
      <c r="SII3" s="33"/>
      <c r="SIJ3" s="33"/>
      <c r="SIK3" s="33"/>
      <c r="SIL3" s="33"/>
      <c r="SIM3" s="33"/>
      <c r="SIN3" s="33"/>
      <c r="SIO3" s="33"/>
      <c r="SIP3" s="33"/>
      <c r="SIQ3" s="33"/>
      <c r="SIR3" s="33"/>
      <c r="SIS3" s="33"/>
      <c r="SIT3" s="33"/>
      <c r="SIU3" s="33"/>
      <c r="SIV3" s="33"/>
      <c r="SIW3" s="33"/>
      <c r="SIX3" s="33"/>
      <c r="SIY3" s="33"/>
      <c r="SIZ3" s="33"/>
      <c r="SJA3" s="33"/>
      <c r="SJB3" s="33"/>
      <c r="SJC3" s="33"/>
      <c r="SJD3" s="33"/>
      <c r="SJE3" s="33"/>
      <c r="SJF3" s="33"/>
      <c r="SJG3" s="33"/>
      <c r="SJH3" s="33"/>
      <c r="SJI3" s="33"/>
      <c r="SJJ3" s="33"/>
      <c r="SJK3" s="33"/>
      <c r="SJL3" s="33"/>
      <c r="SJM3" s="33"/>
      <c r="SJN3" s="33"/>
      <c r="SJO3" s="33"/>
      <c r="SJP3" s="33"/>
      <c r="SJQ3" s="33"/>
      <c r="SJR3" s="33"/>
      <c r="SJS3" s="33"/>
      <c r="SJT3" s="33"/>
      <c r="SJU3" s="33"/>
      <c r="SJV3" s="33"/>
      <c r="SJW3" s="33"/>
      <c r="SJX3" s="33"/>
      <c r="SJY3" s="33"/>
      <c r="SJZ3" s="33"/>
      <c r="SKA3" s="33"/>
      <c r="SKB3" s="33"/>
      <c r="SKC3" s="33"/>
      <c r="SKD3" s="33"/>
      <c r="SKE3" s="33"/>
      <c r="SKF3" s="33"/>
      <c r="SKG3" s="33"/>
      <c r="SKH3" s="33"/>
      <c r="SKI3" s="33"/>
      <c r="SKJ3" s="33"/>
      <c r="SKK3" s="33"/>
      <c r="SKL3" s="33"/>
      <c r="SKM3" s="33"/>
      <c r="SKN3" s="33"/>
      <c r="SKO3" s="33"/>
      <c r="SKP3" s="33"/>
      <c r="SKQ3" s="33"/>
      <c r="SKR3" s="33"/>
      <c r="SKS3" s="33"/>
      <c r="SKT3" s="33"/>
      <c r="SKU3" s="33"/>
      <c r="SKV3" s="33"/>
      <c r="SKW3" s="33"/>
      <c r="SKX3" s="33"/>
      <c r="SKY3" s="33"/>
      <c r="SKZ3" s="33"/>
      <c r="SLA3" s="33"/>
      <c r="SLB3" s="33"/>
      <c r="SLC3" s="33"/>
      <c r="SLD3" s="33"/>
      <c r="SLE3" s="33"/>
      <c r="SLF3" s="33"/>
      <c r="SLG3" s="33"/>
      <c r="SLH3" s="33"/>
      <c r="SLI3" s="33"/>
      <c r="SLJ3" s="33"/>
      <c r="SLK3" s="33"/>
      <c r="SLL3" s="33"/>
      <c r="SLM3" s="33"/>
      <c r="SLN3" s="33"/>
      <c r="SLO3" s="33"/>
      <c r="SLP3" s="33"/>
      <c r="SLQ3" s="33"/>
      <c r="SLR3" s="33"/>
      <c r="SLS3" s="33"/>
      <c r="SLT3" s="33"/>
      <c r="SLU3" s="33"/>
      <c r="SLV3" s="33"/>
      <c r="SLW3" s="33"/>
      <c r="SLX3" s="33"/>
      <c r="SLY3" s="33"/>
      <c r="SLZ3" s="33"/>
      <c r="SMA3" s="33"/>
      <c r="SMB3" s="33"/>
      <c r="SMC3" s="33"/>
      <c r="SMD3" s="33"/>
      <c r="SME3" s="33"/>
      <c r="SMF3" s="33"/>
      <c r="SMG3" s="33"/>
      <c r="SMH3" s="33"/>
      <c r="SMI3" s="33"/>
      <c r="SMJ3" s="33"/>
      <c r="SMK3" s="33"/>
      <c r="SML3" s="33"/>
      <c r="SMM3" s="33"/>
      <c r="SMN3" s="33"/>
      <c r="SMO3" s="33"/>
      <c r="SMP3" s="33"/>
      <c r="SMQ3" s="33"/>
      <c r="SMR3" s="33"/>
      <c r="SMS3" s="33"/>
      <c r="SMT3" s="33"/>
      <c r="SMU3" s="33"/>
      <c r="SMV3" s="33"/>
      <c r="SMW3" s="33"/>
      <c r="SMX3" s="33"/>
      <c r="SMY3" s="33"/>
      <c r="SMZ3" s="33"/>
      <c r="SNA3" s="33"/>
      <c r="SNB3" s="33"/>
      <c r="SNC3" s="33"/>
      <c r="SND3" s="33"/>
      <c r="SNE3" s="33"/>
      <c r="SNF3" s="33"/>
      <c r="SNG3" s="33"/>
      <c r="SNH3" s="33"/>
      <c r="SNI3" s="33"/>
      <c r="SNJ3" s="33"/>
      <c r="SNK3" s="33"/>
      <c r="SNL3" s="33"/>
      <c r="SNM3" s="33"/>
      <c r="SNN3" s="33"/>
      <c r="SNO3" s="33"/>
      <c r="SNP3" s="33"/>
      <c r="SNQ3" s="33"/>
      <c r="SNR3" s="33"/>
      <c r="SNS3" s="33"/>
      <c r="SNT3" s="33"/>
      <c r="SNU3" s="33"/>
      <c r="SNV3" s="33"/>
      <c r="SNW3" s="33"/>
      <c r="SNX3" s="33"/>
      <c r="SNY3" s="33"/>
      <c r="SNZ3" s="33"/>
      <c r="SOA3" s="33"/>
      <c r="SOB3" s="33"/>
      <c r="SOC3" s="33"/>
      <c r="SOD3" s="33"/>
      <c r="SOE3" s="33"/>
      <c r="SOF3" s="33"/>
      <c r="SOG3" s="33"/>
      <c r="SOH3" s="33"/>
      <c r="SOI3" s="33"/>
      <c r="SOJ3" s="33"/>
      <c r="SOK3" s="33"/>
      <c r="SOL3" s="33"/>
      <c r="SOM3" s="33"/>
      <c r="SON3" s="33"/>
      <c r="SOO3" s="33"/>
      <c r="SOP3" s="33"/>
      <c r="SOQ3" s="33"/>
      <c r="SOR3" s="33"/>
      <c r="SOS3" s="33"/>
      <c r="SOT3" s="33"/>
      <c r="SOU3" s="33"/>
      <c r="SOV3" s="33"/>
      <c r="SOW3" s="33"/>
      <c r="SOX3" s="33"/>
      <c r="SOY3" s="33"/>
      <c r="SOZ3" s="33"/>
      <c r="SPA3" s="33"/>
      <c r="SPB3" s="33"/>
      <c r="SPC3" s="33"/>
      <c r="SPD3" s="33"/>
      <c r="SPE3" s="33"/>
      <c r="SPF3" s="33"/>
      <c r="SPG3" s="33"/>
      <c r="SPH3" s="33"/>
      <c r="SPI3" s="33"/>
      <c r="SPJ3" s="33"/>
      <c r="SPK3" s="33"/>
      <c r="SPL3" s="33"/>
      <c r="SPM3" s="33"/>
      <c r="SPN3" s="33"/>
      <c r="SPO3" s="33"/>
      <c r="SPP3" s="33"/>
      <c r="SPQ3" s="33"/>
      <c r="SPR3" s="33"/>
      <c r="SPS3" s="33"/>
      <c r="SPT3" s="33"/>
      <c r="SPU3" s="33"/>
      <c r="SPV3" s="33"/>
      <c r="SPW3" s="33"/>
      <c r="SPX3" s="33"/>
      <c r="SPY3" s="33"/>
      <c r="SPZ3" s="33"/>
      <c r="SQA3" s="33"/>
      <c r="SQB3" s="33"/>
      <c r="SQC3" s="33"/>
      <c r="SQD3" s="33"/>
      <c r="SQE3" s="33"/>
      <c r="SQF3" s="33"/>
      <c r="SQG3" s="33"/>
      <c r="SQH3" s="33"/>
      <c r="SQI3" s="33"/>
      <c r="SQJ3" s="33"/>
      <c r="SQK3" s="33"/>
      <c r="SQL3" s="33"/>
      <c r="SQM3" s="33"/>
      <c r="SQN3" s="33"/>
      <c r="SQO3" s="33"/>
      <c r="SQP3" s="33"/>
      <c r="SQQ3" s="33"/>
      <c r="SQR3" s="33"/>
      <c r="SQS3" s="33"/>
      <c r="SQT3" s="33"/>
      <c r="SQU3" s="33"/>
      <c r="SQV3" s="33"/>
      <c r="SQW3" s="33"/>
      <c r="SQX3" s="33"/>
      <c r="SQY3" s="33"/>
      <c r="SQZ3" s="33"/>
      <c r="SRA3" s="33"/>
      <c r="SRB3" s="33"/>
      <c r="SRC3" s="33"/>
      <c r="SRD3" s="33"/>
      <c r="SRE3" s="33"/>
      <c r="SRF3" s="33"/>
      <c r="SRG3" s="33"/>
      <c r="SRH3" s="33"/>
      <c r="SRI3" s="33"/>
      <c r="SRJ3" s="33"/>
      <c r="SRK3" s="33"/>
      <c r="SRL3" s="33"/>
      <c r="SRM3" s="33"/>
      <c r="SRN3" s="33"/>
      <c r="SRO3" s="33"/>
      <c r="SRP3" s="33"/>
      <c r="SRQ3" s="33"/>
      <c r="SRR3" s="33"/>
      <c r="SRS3" s="33"/>
      <c r="SRT3" s="33"/>
      <c r="SRU3" s="33"/>
      <c r="SRV3" s="33"/>
      <c r="SRW3" s="33"/>
      <c r="SRX3" s="33"/>
      <c r="SRY3" s="33"/>
      <c r="SRZ3" s="33"/>
      <c r="SSA3" s="33"/>
      <c r="SSB3" s="33"/>
      <c r="SSC3" s="33"/>
      <c r="SSD3" s="33"/>
      <c r="SSE3" s="33"/>
      <c r="SSF3" s="33"/>
      <c r="SSG3" s="33"/>
      <c r="SSH3" s="33"/>
      <c r="SSI3" s="33"/>
      <c r="SSJ3" s="33"/>
      <c r="SSK3" s="33"/>
      <c r="SSL3" s="33"/>
      <c r="SSM3" s="33"/>
      <c r="SSN3" s="33"/>
      <c r="SSO3" s="33"/>
      <c r="SSP3" s="33"/>
      <c r="SSQ3" s="33"/>
      <c r="SSR3" s="33"/>
      <c r="SSS3" s="33"/>
      <c r="SST3" s="33"/>
      <c r="SSU3" s="33"/>
      <c r="SSV3" s="33"/>
      <c r="SSW3" s="33"/>
      <c r="SSX3" s="33"/>
      <c r="SSY3" s="33"/>
      <c r="SSZ3" s="33"/>
      <c r="STA3" s="33"/>
      <c r="STB3" s="33"/>
      <c r="STC3" s="33"/>
      <c r="STD3" s="33"/>
      <c r="STE3" s="33"/>
      <c r="STF3" s="33"/>
      <c r="STG3" s="33"/>
      <c r="STH3" s="33"/>
      <c r="STI3" s="33"/>
      <c r="STJ3" s="33"/>
      <c r="STK3" s="33"/>
      <c r="STL3" s="33"/>
      <c r="STM3" s="33"/>
      <c r="STN3" s="33"/>
      <c r="STO3" s="33"/>
      <c r="STP3" s="33"/>
      <c r="STQ3" s="33"/>
      <c r="STR3" s="33"/>
      <c r="STS3" s="33"/>
      <c r="STT3" s="33"/>
      <c r="STU3" s="33"/>
      <c r="STV3" s="33"/>
      <c r="STW3" s="33"/>
      <c r="STX3" s="33"/>
      <c r="STY3" s="33"/>
      <c r="STZ3" s="33"/>
      <c r="SUA3" s="33"/>
      <c r="SUB3" s="33"/>
      <c r="SUC3" s="33"/>
      <c r="SUD3" s="33"/>
      <c r="SUE3" s="33"/>
      <c r="SUF3" s="33"/>
      <c r="SUG3" s="33"/>
      <c r="SUH3" s="33"/>
      <c r="SUI3" s="33"/>
      <c r="SUJ3" s="33"/>
      <c r="SUK3" s="33"/>
      <c r="SUL3" s="33"/>
      <c r="SUM3" s="33"/>
      <c r="SUN3" s="33"/>
      <c r="SUO3" s="33"/>
      <c r="SUP3" s="33"/>
      <c r="SUQ3" s="33"/>
      <c r="SUR3" s="33"/>
      <c r="SUS3" s="33"/>
      <c r="SUT3" s="33"/>
      <c r="SUU3" s="33"/>
      <c r="SUV3" s="33"/>
      <c r="SUW3" s="33"/>
      <c r="SUX3" s="33"/>
      <c r="SUY3" s="33"/>
      <c r="SUZ3" s="33"/>
      <c r="SVA3" s="33"/>
      <c r="SVB3" s="33"/>
      <c r="SVC3" s="33"/>
      <c r="SVD3" s="33"/>
      <c r="SVE3" s="33"/>
      <c r="SVF3" s="33"/>
      <c r="SVG3" s="33"/>
      <c r="SVH3" s="33"/>
      <c r="SVI3" s="33"/>
      <c r="SVJ3" s="33"/>
      <c r="SVK3" s="33"/>
      <c r="SVL3" s="33"/>
      <c r="SVM3" s="33"/>
      <c r="SVN3" s="33"/>
      <c r="SVO3" s="33"/>
      <c r="SVP3" s="33"/>
      <c r="SVQ3" s="33"/>
      <c r="SVR3" s="33"/>
      <c r="SVS3" s="33"/>
      <c r="SVT3" s="33"/>
      <c r="SVU3" s="33"/>
      <c r="SVV3" s="33"/>
      <c r="SVW3" s="33"/>
      <c r="SVX3" s="33"/>
      <c r="SVY3" s="33"/>
      <c r="SVZ3" s="33"/>
      <c r="SWA3" s="33"/>
      <c r="SWB3" s="33"/>
      <c r="SWC3" s="33"/>
      <c r="SWD3" s="33"/>
      <c r="SWE3" s="33"/>
      <c r="SWF3" s="33"/>
      <c r="SWG3" s="33"/>
      <c r="SWH3" s="33"/>
      <c r="SWI3" s="33"/>
      <c r="SWJ3" s="33"/>
      <c r="SWK3" s="33"/>
      <c r="SWL3" s="33"/>
      <c r="SWM3" s="33"/>
      <c r="SWN3" s="33"/>
      <c r="SWO3" s="33"/>
      <c r="SWP3" s="33"/>
      <c r="SWQ3" s="33"/>
      <c r="SWR3" s="33"/>
      <c r="SWS3" s="33"/>
      <c r="SWT3" s="33"/>
      <c r="SWU3" s="33"/>
      <c r="SWV3" s="33"/>
      <c r="SWW3" s="33"/>
      <c r="SWX3" s="33"/>
      <c r="SWY3" s="33"/>
      <c r="SWZ3" s="33"/>
      <c r="SXA3" s="33"/>
      <c r="SXB3" s="33"/>
      <c r="SXC3" s="33"/>
      <c r="SXD3" s="33"/>
      <c r="SXE3" s="33"/>
      <c r="SXF3" s="33"/>
      <c r="SXG3" s="33"/>
      <c r="SXH3" s="33"/>
      <c r="SXI3" s="33"/>
      <c r="SXJ3" s="33"/>
      <c r="SXK3" s="33"/>
      <c r="SXL3" s="33"/>
      <c r="SXM3" s="33"/>
      <c r="SXN3" s="33"/>
      <c r="SXO3" s="33"/>
      <c r="SXP3" s="33"/>
      <c r="SXQ3" s="33"/>
      <c r="SXR3" s="33"/>
      <c r="SXS3" s="33"/>
      <c r="SXT3" s="33"/>
      <c r="SXU3" s="33"/>
      <c r="SXV3" s="33"/>
      <c r="SXW3" s="33"/>
      <c r="SXX3" s="33"/>
      <c r="SXY3" s="33"/>
      <c r="SXZ3" s="33"/>
      <c r="SYA3" s="33"/>
      <c r="SYB3" s="33"/>
      <c r="SYC3" s="33"/>
      <c r="SYD3" s="33"/>
      <c r="SYE3" s="33"/>
      <c r="SYF3" s="33"/>
      <c r="SYG3" s="33"/>
      <c r="SYH3" s="33"/>
      <c r="SYI3" s="33"/>
      <c r="SYJ3" s="33"/>
      <c r="SYK3" s="33"/>
      <c r="SYL3" s="33"/>
      <c r="SYM3" s="33"/>
      <c r="SYN3" s="33"/>
      <c r="SYO3" s="33"/>
      <c r="SYP3" s="33"/>
      <c r="SYQ3" s="33"/>
      <c r="SYR3" s="33"/>
      <c r="SYS3" s="33"/>
      <c r="SYT3" s="33"/>
      <c r="SYU3" s="33"/>
      <c r="SYV3" s="33"/>
      <c r="SYW3" s="33"/>
      <c r="SYX3" s="33"/>
      <c r="SYY3" s="33"/>
      <c r="SYZ3" s="33"/>
      <c r="SZA3" s="33"/>
      <c r="SZB3" s="33"/>
      <c r="SZC3" s="33"/>
      <c r="SZD3" s="33"/>
      <c r="SZE3" s="33"/>
      <c r="SZF3" s="33"/>
      <c r="SZG3" s="33"/>
      <c r="SZH3" s="33"/>
      <c r="SZI3" s="33"/>
      <c r="SZJ3" s="33"/>
      <c r="SZK3" s="33"/>
      <c r="SZL3" s="33"/>
      <c r="SZM3" s="33"/>
      <c r="SZN3" s="33"/>
      <c r="SZO3" s="33"/>
      <c r="SZP3" s="33"/>
      <c r="SZQ3" s="33"/>
      <c r="SZR3" s="33"/>
      <c r="SZS3" s="33"/>
      <c r="SZT3" s="33"/>
      <c r="SZU3" s="33"/>
      <c r="SZV3" s="33"/>
      <c r="SZW3" s="33"/>
      <c r="SZX3" s="33"/>
      <c r="SZY3" s="33"/>
      <c r="SZZ3" s="33"/>
      <c r="TAA3" s="33"/>
      <c r="TAB3" s="33"/>
      <c r="TAC3" s="33"/>
      <c r="TAD3" s="33"/>
      <c r="TAE3" s="33"/>
      <c r="TAF3" s="33"/>
      <c r="TAG3" s="33"/>
      <c r="TAH3" s="33"/>
      <c r="TAI3" s="33"/>
      <c r="TAJ3" s="33"/>
      <c r="TAK3" s="33"/>
      <c r="TAL3" s="33"/>
      <c r="TAM3" s="33"/>
      <c r="TAN3" s="33"/>
      <c r="TAO3" s="33"/>
      <c r="TAP3" s="33"/>
      <c r="TAQ3" s="33"/>
      <c r="TAR3" s="33"/>
      <c r="TAS3" s="33"/>
      <c r="TAT3" s="33"/>
      <c r="TAU3" s="33"/>
      <c r="TAV3" s="33"/>
      <c r="TAW3" s="33"/>
      <c r="TAX3" s="33"/>
      <c r="TAY3" s="33"/>
      <c r="TAZ3" s="33"/>
      <c r="TBA3" s="33"/>
      <c r="TBB3" s="33"/>
      <c r="TBC3" s="33"/>
      <c r="TBD3" s="33"/>
      <c r="TBE3" s="33"/>
      <c r="TBF3" s="33"/>
      <c r="TBG3" s="33"/>
      <c r="TBH3" s="33"/>
      <c r="TBI3" s="33"/>
      <c r="TBJ3" s="33"/>
      <c r="TBK3" s="33"/>
      <c r="TBL3" s="33"/>
      <c r="TBM3" s="33"/>
      <c r="TBN3" s="33"/>
      <c r="TBO3" s="33"/>
      <c r="TBP3" s="33"/>
      <c r="TBQ3" s="33"/>
      <c r="TBR3" s="33"/>
      <c r="TBS3" s="33"/>
      <c r="TBT3" s="33"/>
      <c r="TBU3" s="33"/>
      <c r="TBV3" s="33"/>
      <c r="TBW3" s="33"/>
      <c r="TBX3" s="33"/>
      <c r="TBY3" s="33"/>
      <c r="TBZ3" s="33"/>
      <c r="TCA3" s="33"/>
      <c r="TCB3" s="33"/>
      <c r="TCC3" s="33"/>
      <c r="TCD3" s="33"/>
      <c r="TCE3" s="33"/>
      <c r="TCF3" s="33"/>
      <c r="TCG3" s="33"/>
      <c r="TCH3" s="33"/>
      <c r="TCI3" s="33"/>
      <c r="TCJ3" s="33"/>
      <c r="TCK3" s="33"/>
      <c r="TCL3" s="33"/>
      <c r="TCM3" s="33"/>
      <c r="TCN3" s="33"/>
      <c r="TCO3" s="33"/>
      <c r="TCP3" s="33"/>
      <c r="TCQ3" s="33"/>
      <c r="TCR3" s="33"/>
      <c r="TCS3" s="33"/>
      <c r="TCT3" s="33"/>
      <c r="TCU3" s="33"/>
      <c r="TCV3" s="33"/>
      <c r="TCW3" s="33"/>
      <c r="TCX3" s="33"/>
      <c r="TCY3" s="33"/>
      <c r="TCZ3" s="33"/>
      <c r="TDA3" s="33"/>
      <c r="TDB3" s="33"/>
      <c r="TDC3" s="33"/>
      <c r="TDD3" s="33"/>
      <c r="TDE3" s="33"/>
      <c r="TDF3" s="33"/>
      <c r="TDG3" s="33"/>
      <c r="TDH3" s="33"/>
      <c r="TDI3" s="33"/>
      <c r="TDJ3" s="33"/>
      <c r="TDK3" s="33"/>
      <c r="TDL3" s="33"/>
      <c r="TDM3" s="33"/>
      <c r="TDN3" s="33"/>
      <c r="TDO3" s="33"/>
      <c r="TDP3" s="33"/>
      <c r="TDQ3" s="33"/>
      <c r="TDR3" s="33"/>
      <c r="TDS3" s="33"/>
      <c r="TDT3" s="33"/>
      <c r="TDU3" s="33"/>
      <c r="TDV3" s="33"/>
      <c r="TDW3" s="33"/>
      <c r="TDX3" s="33"/>
      <c r="TDY3" s="33"/>
      <c r="TDZ3" s="33"/>
      <c r="TEA3" s="33"/>
      <c r="TEB3" s="33"/>
      <c r="TEC3" s="33"/>
      <c r="TED3" s="33"/>
      <c r="TEE3" s="33"/>
      <c r="TEF3" s="33"/>
      <c r="TEG3" s="33"/>
      <c r="TEH3" s="33"/>
      <c r="TEI3" s="33"/>
      <c r="TEJ3" s="33"/>
      <c r="TEK3" s="33"/>
      <c r="TEL3" s="33"/>
      <c r="TEM3" s="33"/>
      <c r="TEN3" s="33"/>
      <c r="TEO3" s="33"/>
      <c r="TEP3" s="33"/>
      <c r="TEQ3" s="33"/>
      <c r="TER3" s="33"/>
      <c r="TES3" s="33"/>
      <c r="TET3" s="33"/>
      <c r="TEU3" s="33"/>
      <c r="TEV3" s="33"/>
      <c r="TEW3" s="33"/>
      <c r="TEX3" s="33"/>
      <c r="TEY3" s="33"/>
      <c r="TEZ3" s="33"/>
      <c r="TFA3" s="33"/>
      <c r="TFB3" s="33"/>
      <c r="TFC3" s="33"/>
      <c r="TFD3" s="33"/>
      <c r="TFE3" s="33"/>
      <c r="TFF3" s="33"/>
      <c r="TFG3" s="33"/>
      <c r="TFH3" s="33"/>
      <c r="TFI3" s="33"/>
      <c r="TFJ3" s="33"/>
      <c r="TFK3" s="33"/>
      <c r="TFL3" s="33"/>
      <c r="TFM3" s="33"/>
      <c r="TFN3" s="33"/>
      <c r="TFO3" s="33"/>
      <c r="TFP3" s="33"/>
      <c r="TFQ3" s="33"/>
      <c r="TFR3" s="33"/>
      <c r="TFS3" s="33"/>
      <c r="TFT3" s="33"/>
      <c r="TFU3" s="33"/>
      <c r="TFV3" s="33"/>
      <c r="TFW3" s="33"/>
      <c r="TFX3" s="33"/>
      <c r="TFY3" s="33"/>
      <c r="TFZ3" s="33"/>
      <c r="TGA3" s="33"/>
      <c r="TGB3" s="33"/>
      <c r="TGC3" s="33"/>
      <c r="TGD3" s="33"/>
      <c r="TGE3" s="33"/>
      <c r="TGF3" s="33"/>
      <c r="TGG3" s="33"/>
      <c r="TGH3" s="33"/>
      <c r="TGI3" s="33"/>
      <c r="TGJ3" s="33"/>
      <c r="TGK3" s="33"/>
      <c r="TGL3" s="33"/>
      <c r="TGM3" s="33"/>
      <c r="TGN3" s="33"/>
      <c r="TGO3" s="33"/>
      <c r="TGP3" s="33"/>
      <c r="TGQ3" s="33"/>
      <c r="TGR3" s="33"/>
      <c r="TGS3" s="33"/>
      <c r="TGT3" s="33"/>
      <c r="TGU3" s="33"/>
      <c r="TGV3" s="33"/>
      <c r="TGW3" s="33"/>
      <c r="TGX3" s="33"/>
      <c r="TGY3" s="33"/>
      <c r="TGZ3" s="33"/>
      <c r="THA3" s="33"/>
      <c r="THB3" s="33"/>
      <c r="THC3" s="33"/>
      <c r="THD3" s="33"/>
      <c r="THE3" s="33"/>
      <c r="THF3" s="33"/>
      <c r="THG3" s="33"/>
      <c r="THH3" s="33"/>
      <c r="THI3" s="33"/>
      <c r="THJ3" s="33"/>
      <c r="THK3" s="33"/>
      <c r="THL3" s="33"/>
      <c r="THM3" s="33"/>
      <c r="THN3" s="33"/>
      <c r="THO3" s="33"/>
      <c r="THP3" s="33"/>
      <c r="THQ3" s="33"/>
      <c r="THR3" s="33"/>
      <c r="THS3" s="33"/>
      <c r="THT3" s="33"/>
      <c r="THU3" s="33"/>
      <c r="THV3" s="33"/>
      <c r="THW3" s="33"/>
      <c r="THX3" s="33"/>
      <c r="THY3" s="33"/>
      <c r="THZ3" s="33"/>
      <c r="TIA3" s="33"/>
      <c r="TIB3" s="33"/>
      <c r="TIC3" s="33"/>
      <c r="TID3" s="33"/>
      <c r="TIE3" s="33"/>
      <c r="TIF3" s="33"/>
      <c r="TIG3" s="33"/>
      <c r="TIH3" s="33"/>
      <c r="TII3" s="33"/>
      <c r="TIJ3" s="33"/>
      <c r="TIK3" s="33"/>
      <c r="TIL3" s="33"/>
      <c r="TIM3" s="33"/>
      <c r="TIN3" s="33"/>
      <c r="TIO3" s="33"/>
      <c r="TIP3" s="33"/>
      <c r="TIQ3" s="33"/>
      <c r="TIR3" s="33"/>
      <c r="TIS3" s="33"/>
      <c r="TIT3" s="33"/>
      <c r="TIU3" s="33"/>
      <c r="TIV3" s="33"/>
      <c r="TIW3" s="33"/>
      <c r="TIX3" s="33"/>
      <c r="TIY3" s="33"/>
      <c r="TIZ3" s="33"/>
      <c r="TJA3" s="33"/>
      <c r="TJB3" s="33"/>
      <c r="TJC3" s="33"/>
      <c r="TJD3" s="33"/>
      <c r="TJE3" s="33"/>
      <c r="TJF3" s="33"/>
      <c r="TJG3" s="33"/>
      <c r="TJH3" s="33"/>
      <c r="TJI3" s="33"/>
      <c r="TJJ3" s="33"/>
      <c r="TJK3" s="33"/>
      <c r="TJL3" s="33"/>
      <c r="TJM3" s="33"/>
      <c r="TJN3" s="33"/>
      <c r="TJO3" s="33"/>
      <c r="TJP3" s="33"/>
      <c r="TJQ3" s="33"/>
      <c r="TJR3" s="33"/>
      <c r="TJS3" s="33"/>
      <c r="TJT3" s="33"/>
      <c r="TJU3" s="33"/>
      <c r="TJV3" s="33"/>
      <c r="TJW3" s="33"/>
      <c r="TJX3" s="33"/>
      <c r="TJY3" s="33"/>
      <c r="TJZ3" s="33"/>
      <c r="TKA3" s="33"/>
      <c r="TKB3" s="33"/>
      <c r="TKC3" s="33"/>
      <c r="TKD3" s="33"/>
      <c r="TKE3" s="33"/>
      <c r="TKF3" s="33"/>
      <c r="TKG3" s="33"/>
      <c r="TKH3" s="33"/>
      <c r="TKI3" s="33"/>
      <c r="TKJ3" s="33"/>
      <c r="TKK3" s="33"/>
      <c r="TKL3" s="33"/>
      <c r="TKM3" s="33"/>
      <c r="TKN3" s="33"/>
      <c r="TKO3" s="33"/>
      <c r="TKP3" s="33"/>
      <c r="TKQ3" s="33"/>
      <c r="TKR3" s="33"/>
      <c r="TKS3" s="33"/>
      <c r="TKT3" s="33"/>
      <c r="TKU3" s="33"/>
      <c r="TKV3" s="33"/>
      <c r="TKW3" s="33"/>
      <c r="TKX3" s="33"/>
      <c r="TKY3" s="33"/>
      <c r="TKZ3" s="33"/>
      <c r="TLA3" s="33"/>
      <c r="TLB3" s="33"/>
      <c r="TLC3" s="33"/>
      <c r="TLD3" s="33"/>
      <c r="TLE3" s="33"/>
      <c r="TLF3" s="33"/>
      <c r="TLG3" s="33"/>
      <c r="TLH3" s="33"/>
      <c r="TLI3" s="33"/>
      <c r="TLJ3" s="33"/>
      <c r="TLK3" s="33"/>
      <c r="TLL3" s="33"/>
      <c r="TLM3" s="33"/>
      <c r="TLN3" s="33"/>
      <c r="TLO3" s="33"/>
      <c r="TLP3" s="33"/>
      <c r="TLQ3" s="33"/>
      <c r="TLR3" s="33"/>
      <c r="TLS3" s="33"/>
      <c r="TLT3" s="33"/>
      <c r="TLU3" s="33"/>
      <c r="TLV3" s="33"/>
      <c r="TLW3" s="33"/>
      <c r="TLX3" s="33"/>
      <c r="TLY3" s="33"/>
      <c r="TLZ3" s="33"/>
      <c r="TMA3" s="33"/>
      <c r="TMB3" s="33"/>
      <c r="TMC3" s="33"/>
      <c r="TMD3" s="33"/>
      <c r="TME3" s="33"/>
      <c r="TMF3" s="33"/>
      <c r="TMG3" s="33"/>
      <c r="TMH3" s="33"/>
      <c r="TMI3" s="33"/>
      <c r="TMJ3" s="33"/>
      <c r="TMK3" s="33"/>
      <c r="TML3" s="33"/>
      <c r="TMM3" s="33"/>
      <c r="TMN3" s="33"/>
      <c r="TMO3" s="33"/>
      <c r="TMP3" s="33"/>
      <c r="TMQ3" s="33"/>
      <c r="TMR3" s="33"/>
      <c r="TMS3" s="33"/>
      <c r="TMT3" s="33"/>
      <c r="TMU3" s="33"/>
      <c r="TMV3" s="33"/>
      <c r="TMW3" s="33"/>
      <c r="TMX3" s="33"/>
      <c r="TMY3" s="33"/>
      <c r="TMZ3" s="33"/>
      <c r="TNA3" s="33"/>
      <c r="TNB3" s="33"/>
      <c r="TNC3" s="33"/>
      <c r="TND3" s="33"/>
      <c r="TNE3" s="33"/>
      <c r="TNF3" s="33"/>
      <c r="TNG3" s="33"/>
      <c r="TNH3" s="33"/>
      <c r="TNI3" s="33"/>
      <c r="TNJ3" s="33"/>
      <c r="TNK3" s="33"/>
      <c r="TNL3" s="33"/>
      <c r="TNM3" s="33"/>
      <c r="TNN3" s="33"/>
      <c r="TNO3" s="33"/>
      <c r="TNP3" s="33"/>
      <c r="TNQ3" s="33"/>
      <c r="TNR3" s="33"/>
      <c r="TNS3" s="33"/>
      <c r="TNT3" s="33"/>
      <c r="TNU3" s="33"/>
      <c r="TNV3" s="33"/>
      <c r="TNW3" s="33"/>
      <c r="TNX3" s="33"/>
      <c r="TNY3" s="33"/>
      <c r="TNZ3" s="33"/>
      <c r="TOA3" s="33"/>
      <c r="TOB3" s="33"/>
      <c r="TOC3" s="33"/>
      <c r="TOD3" s="33"/>
      <c r="TOE3" s="33"/>
      <c r="TOF3" s="33"/>
      <c r="TOG3" s="33"/>
      <c r="TOH3" s="33"/>
      <c r="TOI3" s="33"/>
      <c r="TOJ3" s="33"/>
      <c r="TOK3" s="33"/>
      <c r="TOL3" s="33"/>
      <c r="TOM3" s="33"/>
      <c r="TON3" s="33"/>
      <c r="TOO3" s="33"/>
      <c r="TOP3" s="33"/>
      <c r="TOQ3" s="33"/>
      <c r="TOR3" s="33"/>
      <c r="TOS3" s="33"/>
      <c r="TOT3" s="33"/>
      <c r="TOU3" s="33"/>
      <c r="TOV3" s="33"/>
      <c r="TOW3" s="33"/>
      <c r="TOX3" s="33"/>
      <c r="TOY3" s="33"/>
      <c r="TOZ3" s="33"/>
      <c r="TPA3" s="33"/>
      <c r="TPB3" s="33"/>
      <c r="TPC3" s="33"/>
      <c r="TPD3" s="33"/>
      <c r="TPE3" s="33"/>
      <c r="TPF3" s="33"/>
      <c r="TPG3" s="33"/>
      <c r="TPH3" s="33"/>
      <c r="TPI3" s="33"/>
      <c r="TPJ3" s="33"/>
      <c r="TPK3" s="33"/>
      <c r="TPL3" s="33"/>
      <c r="TPM3" s="33"/>
      <c r="TPN3" s="33"/>
      <c r="TPO3" s="33"/>
      <c r="TPP3" s="33"/>
      <c r="TPQ3" s="33"/>
      <c r="TPR3" s="33"/>
      <c r="TPS3" s="33"/>
      <c r="TPT3" s="33"/>
      <c r="TPU3" s="33"/>
      <c r="TPV3" s="33"/>
      <c r="TPW3" s="33"/>
      <c r="TPX3" s="33"/>
      <c r="TPY3" s="33"/>
      <c r="TPZ3" s="33"/>
      <c r="TQA3" s="33"/>
      <c r="TQB3" s="33"/>
      <c r="TQC3" s="33"/>
      <c r="TQD3" s="33"/>
      <c r="TQE3" s="33"/>
      <c r="TQF3" s="33"/>
      <c r="TQG3" s="33"/>
      <c r="TQH3" s="33"/>
      <c r="TQI3" s="33"/>
      <c r="TQJ3" s="33"/>
      <c r="TQK3" s="33"/>
      <c r="TQL3" s="33"/>
      <c r="TQM3" s="33"/>
      <c r="TQN3" s="33"/>
      <c r="TQO3" s="33"/>
      <c r="TQP3" s="33"/>
      <c r="TQQ3" s="33"/>
      <c r="TQR3" s="33"/>
      <c r="TQS3" s="33"/>
      <c r="TQT3" s="33"/>
      <c r="TQU3" s="33"/>
      <c r="TQV3" s="33"/>
      <c r="TQW3" s="33"/>
      <c r="TQX3" s="33"/>
      <c r="TQY3" s="33"/>
      <c r="TQZ3" s="33"/>
      <c r="TRA3" s="33"/>
      <c r="TRB3" s="33"/>
      <c r="TRC3" s="33"/>
      <c r="TRD3" s="33"/>
      <c r="TRE3" s="33"/>
      <c r="TRF3" s="33"/>
      <c r="TRG3" s="33"/>
      <c r="TRH3" s="33"/>
      <c r="TRI3" s="33"/>
      <c r="TRJ3" s="33"/>
      <c r="TRK3" s="33"/>
      <c r="TRL3" s="33"/>
      <c r="TRM3" s="33"/>
      <c r="TRN3" s="33"/>
      <c r="TRO3" s="33"/>
      <c r="TRP3" s="33"/>
      <c r="TRQ3" s="33"/>
      <c r="TRR3" s="33"/>
      <c r="TRS3" s="33"/>
      <c r="TRT3" s="33"/>
      <c r="TRU3" s="33"/>
      <c r="TRV3" s="33"/>
      <c r="TRW3" s="33"/>
      <c r="TRX3" s="33"/>
      <c r="TRY3" s="33"/>
      <c r="TRZ3" s="33"/>
      <c r="TSA3" s="33"/>
      <c r="TSB3" s="33"/>
      <c r="TSC3" s="33"/>
      <c r="TSD3" s="33"/>
      <c r="TSE3" s="33"/>
      <c r="TSF3" s="33"/>
      <c r="TSG3" s="33"/>
      <c r="TSH3" s="33"/>
      <c r="TSI3" s="33"/>
      <c r="TSJ3" s="33"/>
      <c r="TSK3" s="33"/>
      <c r="TSL3" s="33"/>
      <c r="TSM3" s="33"/>
      <c r="TSN3" s="33"/>
      <c r="TSO3" s="33"/>
      <c r="TSP3" s="33"/>
      <c r="TSQ3" s="33"/>
      <c r="TSR3" s="33"/>
      <c r="TSS3" s="33"/>
      <c r="TST3" s="33"/>
      <c r="TSU3" s="33"/>
      <c r="TSV3" s="33"/>
      <c r="TSW3" s="33"/>
      <c r="TSX3" s="33"/>
      <c r="TSY3" s="33"/>
      <c r="TSZ3" s="33"/>
      <c r="TTA3" s="33"/>
      <c r="TTB3" s="33"/>
      <c r="TTC3" s="33"/>
      <c r="TTD3" s="33"/>
      <c r="TTE3" s="33"/>
      <c r="TTF3" s="33"/>
      <c r="TTG3" s="33"/>
      <c r="TTH3" s="33"/>
      <c r="TTI3" s="33"/>
      <c r="TTJ3" s="33"/>
      <c r="TTK3" s="33"/>
      <c r="TTL3" s="33"/>
      <c r="TTM3" s="33"/>
      <c r="TTN3" s="33"/>
      <c r="TTO3" s="33"/>
      <c r="TTP3" s="33"/>
      <c r="TTQ3" s="33"/>
      <c r="TTR3" s="33"/>
      <c r="TTS3" s="33"/>
      <c r="TTT3" s="33"/>
      <c r="TTU3" s="33"/>
      <c r="TTV3" s="33"/>
      <c r="TTW3" s="33"/>
      <c r="TTX3" s="33"/>
      <c r="TTY3" s="33"/>
      <c r="TTZ3" s="33"/>
      <c r="TUA3" s="33"/>
      <c r="TUB3" s="33"/>
      <c r="TUC3" s="33"/>
      <c r="TUD3" s="33"/>
      <c r="TUE3" s="33"/>
      <c r="TUF3" s="33"/>
      <c r="TUG3" s="33"/>
      <c r="TUH3" s="33"/>
      <c r="TUI3" s="33"/>
      <c r="TUJ3" s="33"/>
      <c r="TUK3" s="33"/>
      <c r="TUL3" s="33"/>
      <c r="TUM3" s="33"/>
      <c r="TUN3" s="33"/>
      <c r="TUO3" s="33"/>
      <c r="TUP3" s="33"/>
      <c r="TUQ3" s="33"/>
      <c r="TUR3" s="33"/>
      <c r="TUS3" s="33"/>
      <c r="TUT3" s="33"/>
      <c r="TUU3" s="33"/>
      <c r="TUV3" s="33"/>
      <c r="TUW3" s="33"/>
      <c r="TUX3" s="33"/>
      <c r="TUY3" s="33"/>
      <c r="TUZ3" s="33"/>
      <c r="TVA3" s="33"/>
      <c r="TVB3" s="33"/>
      <c r="TVC3" s="33"/>
      <c r="TVD3" s="33"/>
      <c r="TVE3" s="33"/>
      <c r="TVF3" s="33"/>
      <c r="TVG3" s="33"/>
      <c r="TVH3" s="33"/>
      <c r="TVI3" s="33"/>
      <c r="TVJ3" s="33"/>
      <c r="TVK3" s="33"/>
      <c r="TVL3" s="33"/>
      <c r="TVM3" s="33"/>
      <c r="TVN3" s="33"/>
      <c r="TVO3" s="33"/>
      <c r="TVP3" s="33"/>
      <c r="TVQ3" s="33"/>
      <c r="TVR3" s="33"/>
      <c r="TVS3" s="33"/>
      <c r="TVT3" s="33"/>
      <c r="TVU3" s="33"/>
      <c r="TVV3" s="33"/>
      <c r="TVW3" s="33"/>
      <c r="TVX3" s="33"/>
      <c r="TVY3" s="33"/>
      <c r="TVZ3" s="33"/>
      <c r="TWA3" s="33"/>
      <c r="TWB3" s="33"/>
      <c r="TWC3" s="33"/>
      <c r="TWD3" s="33"/>
      <c r="TWE3" s="33"/>
      <c r="TWF3" s="33"/>
      <c r="TWG3" s="33"/>
      <c r="TWH3" s="33"/>
      <c r="TWI3" s="33"/>
      <c r="TWJ3" s="33"/>
      <c r="TWK3" s="33"/>
      <c r="TWL3" s="33"/>
      <c r="TWM3" s="33"/>
      <c r="TWN3" s="33"/>
      <c r="TWO3" s="33"/>
      <c r="TWP3" s="33"/>
      <c r="TWQ3" s="33"/>
      <c r="TWR3" s="33"/>
      <c r="TWS3" s="33"/>
      <c r="TWT3" s="33"/>
      <c r="TWU3" s="33"/>
      <c r="TWV3" s="33"/>
      <c r="TWW3" s="33"/>
      <c r="TWX3" s="33"/>
      <c r="TWY3" s="33"/>
      <c r="TWZ3" s="33"/>
      <c r="TXA3" s="33"/>
      <c r="TXB3" s="33"/>
      <c r="TXC3" s="33"/>
      <c r="TXD3" s="33"/>
      <c r="TXE3" s="33"/>
      <c r="TXF3" s="33"/>
      <c r="TXG3" s="33"/>
      <c r="TXH3" s="33"/>
      <c r="TXI3" s="33"/>
      <c r="TXJ3" s="33"/>
      <c r="TXK3" s="33"/>
      <c r="TXL3" s="33"/>
      <c r="TXM3" s="33"/>
      <c r="TXN3" s="33"/>
      <c r="TXO3" s="33"/>
      <c r="TXP3" s="33"/>
      <c r="TXQ3" s="33"/>
      <c r="TXR3" s="33"/>
      <c r="TXS3" s="33"/>
      <c r="TXT3" s="33"/>
      <c r="TXU3" s="33"/>
      <c r="TXV3" s="33"/>
      <c r="TXW3" s="33"/>
      <c r="TXX3" s="33"/>
      <c r="TXY3" s="33"/>
      <c r="TXZ3" s="33"/>
      <c r="TYA3" s="33"/>
      <c r="TYB3" s="33"/>
      <c r="TYC3" s="33"/>
      <c r="TYD3" s="33"/>
      <c r="TYE3" s="33"/>
      <c r="TYF3" s="33"/>
      <c r="TYG3" s="33"/>
      <c r="TYH3" s="33"/>
      <c r="TYI3" s="33"/>
      <c r="TYJ3" s="33"/>
      <c r="TYK3" s="33"/>
      <c r="TYL3" s="33"/>
      <c r="TYM3" s="33"/>
      <c r="TYN3" s="33"/>
      <c r="TYO3" s="33"/>
      <c r="TYP3" s="33"/>
      <c r="TYQ3" s="33"/>
      <c r="TYR3" s="33"/>
      <c r="TYS3" s="33"/>
      <c r="TYT3" s="33"/>
      <c r="TYU3" s="33"/>
      <c r="TYV3" s="33"/>
      <c r="TYW3" s="33"/>
      <c r="TYX3" s="33"/>
      <c r="TYY3" s="33"/>
      <c r="TYZ3" s="33"/>
      <c r="TZA3" s="33"/>
      <c r="TZB3" s="33"/>
      <c r="TZC3" s="33"/>
      <c r="TZD3" s="33"/>
      <c r="TZE3" s="33"/>
      <c r="TZF3" s="33"/>
      <c r="TZG3" s="33"/>
      <c r="TZH3" s="33"/>
      <c r="TZI3" s="33"/>
      <c r="TZJ3" s="33"/>
      <c r="TZK3" s="33"/>
      <c r="TZL3" s="33"/>
      <c r="TZM3" s="33"/>
      <c r="TZN3" s="33"/>
      <c r="TZO3" s="33"/>
      <c r="TZP3" s="33"/>
      <c r="TZQ3" s="33"/>
      <c r="TZR3" s="33"/>
      <c r="TZS3" s="33"/>
      <c r="TZT3" s="33"/>
      <c r="TZU3" s="33"/>
      <c r="TZV3" s="33"/>
      <c r="TZW3" s="33"/>
      <c r="TZX3" s="33"/>
      <c r="TZY3" s="33"/>
      <c r="TZZ3" s="33"/>
      <c r="UAA3" s="33"/>
      <c r="UAB3" s="33"/>
      <c r="UAC3" s="33"/>
      <c r="UAD3" s="33"/>
      <c r="UAE3" s="33"/>
      <c r="UAF3" s="33"/>
      <c r="UAG3" s="33"/>
      <c r="UAH3" s="33"/>
      <c r="UAI3" s="33"/>
      <c r="UAJ3" s="33"/>
      <c r="UAK3" s="33"/>
      <c r="UAL3" s="33"/>
      <c r="UAM3" s="33"/>
      <c r="UAN3" s="33"/>
      <c r="UAO3" s="33"/>
      <c r="UAP3" s="33"/>
      <c r="UAQ3" s="33"/>
      <c r="UAR3" s="33"/>
      <c r="UAS3" s="33"/>
      <c r="UAT3" s="33"/>
      <c r="UAU3" s="33"/>
      <c r="UAV3" s="33"/>
      <c r="UAW3" s="33"/>
      <c r="UAX3" s="33"/>
      <c r="UAY3" s="33"/>
      <c r="UAZ3" s="33"/>
      <c r="UBA3" s="33"/>
      <c r="UBB3" s="33"/>
      <c r="UBC3" s="33"/>
      <c r="UBD3" s="33"/>
      <c r="UBE3" s="33"/>
      <c r="UBF3" s="33"/>
      <c r="UBG3" s="33"/>
      <c r="UBH3" s="33"/>
      <c r="UBI3" s="33"/>
      <c r="UBJ3" s="33"/>
      <c r="UBK3" s="33"/>
      <c r="UBL3" s="33"/>
      <c r="UBM3" s="33"/>
      <c r="UBN3" s="33"/>
      <c r="UBO3" s="33"/>
      <c r="UBP3" s="33"/>
      <c r="UBQ3" s="33"/>
      <c r="UBR3" s="33"/>
      <c r="UBS3" s="33"/>
      <c r="UBT3" s="33"/>
      <c r="UBU3" s="33"/>
      <c r="UBV3" s="33"/>
      <c r="UBW3" s="33"/>
      <c r="UBX3" s="33"/>
      <c r="UBY3" s="33"/>
      <c r="UBZ3" s="33"/>
      <c r="UCA3" s="33"/>
      <c r="UCB3" s="33"/>
      <c r="UCC3" s="33"/>
      <c r="UCD3" s="33"/>
      <c r="UCE3" s="33"/>
      <c r="UCF3" s="33"/>
      <c r="UCG3" s="33"/>
      <c r="UCH3" s="33"/>
      <c r="UCI3" s="33"/>
      <c r="UCJ3" s="33"/>
      <c r="UCK3" s="33"/>
      <c r="UCL3" s="33"/>
      <c r="UCM3" s="33"/>
      <c r="UCN3" s="33"/>
      <c r="UCO3" s="33"/>
      <c r="UCP3" s="33"/>
      <c r="UCQ3" s="33"/>
      <c r="UCR3" s="33"/>
      <c r="UCS3" s="33"/>
      <c r="UCT3" s="33"/>
      <c r="UCU3" s="33"/>
      <c r="UCV3" s="33"/>
      <c r="UCW3" s="33"/>
      <c r="UCX3" s="33"/>
      <c r="UCY3" s="33"/>
      <c r="UCZ3" s="33"/>
      <c r="UDA3" s="33"/>
      <c r="UDB3" s="33"/>
      <c r="UDC3" s="33"/>
      <c r="UDD3" s="33"/>
      <c r="UDE3" s="33"/>
      <c r="UDF3" s="33"/>
      <c r="UDG3" s="33"/>
      <c r="UDH3" s="33"/>
      <c r="UDI3" s="33"/>
      <c r="UDJ3" s="33"/>
      <c r="UDK3" s="33"/>
      <c r="UDL3" s="33"/>
      <c r="UDM3" s="33"/>
      <c r="UDN3" s="33"/>
      <c r="UDO3" s="33"/>
      <c r="UDP3" s="33"/>
      <c r="UDQ3" s="33"/>
      <c r="UDR3" s="33"/>
      <c r="UDS3" s="33"/>
      <c r="UDT3" s="33"/>
      <c r="UDU3" s="33"/>
      <c r="UDV3" s="33"/>
      <c r="UDW3" s="33"/>
      <c r="UDX3" s="33"/>
      <c r="UDY3" s="33"/>
      <c r="UDZ3" s="33"/>
      <c r="UEA3" s="33"/>
      <c r="UEB3" s="33"/>
      <c r="UEC3" s="33"/>
      <c r="UED3" s="33"/>
      <c r="UEE3" s="33"/>
      <c r="UEF3" s="33"/>
      <c r="UEG3" s="33"/>
      <c r="UEH3" s="33"/>
      <c r="UEI3" s="33"/>
      <c r="UEJ3" s="33"/>
      <c r="UEK3" s="33"/>
      <c r="UEL3" s="33"/>
      <c r="UEM3" s="33"/>
      <c r="UEN3" s="33"/>
      <c r="UEO3" s="33"/>
      <c r="UEP3" s="33"/>
      <c r="UEQ3" s="33"/>
      <c r="UER3" s="33"/>
      <c r="UES3" s="33"/>
      <c r="UET3" s="33"/>
      <c r="UEU3" s="33"/>
      <c r="UEV3" s="33"/>
      <c r="UEW3" s="33"/>
      <c r="UEX3" s="33"/>
      <c r="UEY3" s="33"/>
      <c r="UEZ3" s="33"/>
      <c r="UFA3" s="33"/>
      <c r="UFB3" s="33"/>
      <c r="UFC3" s="33"/>
      <c r="UFD3" s="33"/>
      <c r="UFE3" s="33"/>
      <c r="UFF3" s="33"/>
      <c r="UFG3" s="33"/>
      <c r="UFH3" s="33"/>
      <c r="UFI3" s="33"/>
      <c r="UFJ3" s="33"/>
      <c r="UFK3" s="33"/>
      <c r="UFL3" s="33"/>
      <c r="UFM3" s="33"/>
      <c r="UFN3" s="33"/>
      <c r="UFO3" s="33"/>
      <c r="UFP3" s="33"/>
      <c r="UFQ3" s="33"/>
      <c r="UFR3" s="33"/>
      <c r="UFS3" s="33"/>
      <c r="UFT3" s="33"/>
      <c r="UFU3" s="33"/>
      <c r="UFV3" s="33"/>
      <c r="UFW3" s="33"/>
      <c r="UFX3" s="33"/>
      <c r="UFY3" s="33"/>
      <c r="UFZ3" s="33"/>
      <c r="UGA3" s="33"/>
      <c r="UGB3" s="33"/>
      <c r="UGC3" s="33"/>
      <c r="UGD3" s="33"/>
      <c r="UGE3" s="33"/>
      <c r="UGF3" s="33"/>
      <c r="UGG3" s="33"/>
      <c r="UGH3" s="33"/>
      <c r="UGI3" s="33"/>
      <c r="UGJ3" s="33"/>
      <c r="UGK3" s="33"/>
      <c r="UGL3" s="33"/>
      <c r="UGM3" s="33"/>
      <c r="UGN3" s="33"/>
      <c r="UGO3" s="33"/>
      <c r="UGP3" s="33"/>
      <c r="UGQ3" s="33"/>
      <c r="UGR3" s="33"/>
      <c r="UGS3" s="33"/>
      <c r="UGT3" s="33"/>
      <c r="UGU3" s="33"/>
      <c r="UGV3" s="33"/>
      <c r="UGW3" s="33"/>
      <c r="UGX3" s="33"/>
      <c r="UGY3" s="33"/>
      <c r="UGZ3" s="33"/>
      <c r="UHA3" s="33"/>
      <c r="UHB3" s="33"/>
      <c r="UHC3" s="33"/>
      <c r="UHD3" s="33"/>
      <c r="UHE3" s="33"/>
      <c r="UHF3" s="33"/>
      <c r="UHG3" s="33"/>
      <c r="UHH3" s="33"/>
      <c r="UHI3" s="33"/>
      <c r="UHJ3" s="33"/>
      <c r="UHK3" s="33"/>
      <c r="UHL3" s="33"/>
      <c r="UHM3" s="33"/>
      <c r="UHN3" s="33"/>
      <c r="UHO3" s="33"/>
      <c r="UHP3" s="33"/>
      <c r="UHQ3" s="33"/>
      <c r="UHR3" s="33"/>
      <c r="UHS3" s="33"/>
      <c r="UHT3" s="33"/>
      <c r="UHU3" s="33"/>
      <c r="UHV3" s="33"/>
      <c r="UHW3" s="33"/>
      <c r="UHX3" s="33"/>
      <c r="UHY3" s="33"/>
      <c r="UHZ3" s="33"/>
      <c r="UIA3" s="33"/>
      <c r="UIB3" s="33"/>
      <c r="UIC3" s="33"/>
      <c r="UID3" s="33"/>
      <c r="UIE3" s="33"/>
      <c r="UIF3" s="33"/>
      <c r="UIG3" s="33"/>
      <c r="UIH3" s="33"/>
      <c r="UII3" s="33"/>
      <c r="UIJ3" s="33"/>
      <c r="UIK3" s="33"/>
      <c r="UIL3" s="33"/>
      <c r="UIM3" s="33"/>
      <c r="UIN3" s="33"/>
      <c r="UIO3" s="33"/>
      <c r="UIP3" s="33"/>
      <c r="UIQ3" s="33"/>
      <c r="UIR3" s="33"/>
      <c r="UIS3" s="33"/>
      <c r="UIT3" s="33"/>
      <c r="UIU3" s="33"/>
      <c r="UIV3" s="33"/>
      <c r="UIW3" s="33"/>
      <c r="UIX3" s="33"/>
      <c r="UIY3" s="33"/>
      <c r="UIZ3" s="33"/>
      <c r="UJA3" s="33"/>
      <c r="UJB3" s="33"/>
      <c r="UJC3" s="33"/>
      <c r="UJD3" s="33"/>
      <c r="UJE3" s="33"/>
      <c r="UJF3" s="33"/>
      <c r="UJG3" s="33"/>
      <c r="UJH3" s="33"/>
      <c r="UJI3" s="33"/>
      <c r="UJJ3" s="33"/>
      <c r="UJK3" s="33"/>
      <c r="UJL3" s="33"/>
      <c r="UJM3" s="33"/>
      <c r="UJN3" s="33"/>
      <c r="UJO3" s="33"/>
      <c r="UJP3" s="33"/>
      <c r="UJQ3" s="33"/>
      <c r="UJR3" s="33"/>
      <c r="UJS3" s="33"/>
      <c r="UJT3" s="33"/>
      <c r="UJU3" s="33"/>
      <c r="UJV3" s="33"/>
      <c r="UJW3" s="33"/>
      <c r="UJX3" s="33"/>
      <c r="UJY3" s="33"/>
      <c r="UJZ3" s="33"/>
      <c r="UKA3" s="33"/>
      <c r="UKB3" s="33"/>
      <c r="UKC3" s="33"/>
      <c r="UKD3" s="33"/>
      <c r="UKE3" s="33"/>
      <c r="UKF3" s="33"/>
      <c r="UKG3" s="33"/>
      <c r="UKH3" s="33"/>
      <c r="UKI3" s="33"/>
      <c r="UKJ3" s="33"/>
      <c r="UKK3" s="33"/>
      <c r="UKL3" s="33"/>
      <c r="UKM3" s="33"/>
      <c r="UKN3" s="33"/>
      <c r="UKO3" s="33"/>
      <c r="UKP3" s="33"/>
      <c r="UKQ3" s="33"/>
      <c r="UKR3" s="33"/>
      <c r="UKS3" s="33"/>
      <c r="UKT3" s="33"/>
      <c r="UKU3" s="33"/>
      <c r="UKV3" s="33"/>
      <c r="UKW3" s="33"/>
      <c r="UKX3" s="33"/>
      <c r="UKY3" s="33"/>
      <c r="UKZ3" s="33"/>
      <c r="ULA3" s="33"/>
      <c r="ULB3" s="33"/>
      <c r="ULC3" s="33"/>
      <c r="ULD3" s="33"/>
      <c r="ULE3" s="33"/>
      <c r="ULF3" s="33"/>
      <c r="ULG3" s="33"/>
      <c r="ULH3" s="33"/>
      <c r="ULI3" s="33"/>
      <c r="ULJ3" s="33"/>
      <c r="ULK3" s="33"/>
      <c r="ULL3" s="33"/>
      <c r="ULM3" s="33"/>
      <c r="ULN3" s="33"/>
      <c r="ULO3" s="33"/>
      <c r="ULP3" s="33"/>
      <c r="ULQ3" s="33"/>
      <c r="ULR3" s="33"/>
      <c r="ULS3" s="33"/>
      <c r="ULT3" s="33"/>
      <c r="ULU3" s="33"/>
      <c r="ULV3" s="33"/>
      <c r="ULW3" s="33"/>
      <c r="ULX3" s="33"/>
      <c r="ULY3" s="33"/>
      <c r="ULZ3" s="33"/>
      <c r="UMA3" s="33"/>
      <c r="UMB3" s="33"/>
      <c r="UMC3" s="33"/>
      <c r="UMD3" s="33"/>
      <c r="UME3" s="33"/>
      <c r="UMF3" s="33"/>
      <c r="UMG3" s="33"/>
      <c r="UMH3" s="33"/>
      <c r="UMI3" s="33"/>
      <c r="UMJ3" s="33"/>
      <c r="UMK3" s="33"/>
      <c r="UML3" s="33"/>
      <c r="UMM3" s="33"/>
      <c r="UMN3" s="33"/>
      <c r="UMO3" s="33"/>
      <c r="UMP3" s="33"/>
      <c r="UMQ3" s="33"/>
      <c r="UMR3" s="33"/>
      <c r="UMS3" s="33"/>
      <c r="UMT3" s="33"/>
      <c r="UMU3" s="33"/>
      <c r="UMV3" s="33"/>
      <c r="UMW3" s="33"/>
      <c r="UMX3" s="33"/>
      <c r="UMY3" s="33"/>
      <c r="UMZ3" s="33"/>
      <c r="UNA3" s="33"/>
      <c r="UNB3" s="33"/>
      <c r="UNC3" s="33"/>
      <c r="UND3" s="33"/>
      <c r="UNE3" s="33"/>
      <c r="UNF3" s="33"/>
      <c r="UNG3" s="33"/>
      <c r="UNH3" s="33"/>
      <c r="UNI3" s="33"/>
      <c r="UNJ3" s="33"/>
      <c r="UNK3" s="33"/>
      <c r="UNL3" s="33"/>
      <c r="UNM3" s="33"/>
      <c r="UNN3" s="33"/>
      <c r="UNO3" s="33"/>
      <c r="UNP3" s="33"/>
      <c r="UNQ3" s="33"/>
      <c r="UNR3" s="33"/>
      <c r="UNS3" s="33"/>
      <c r="UNT3" s="33"/>
      <c r="UNU3" s="33"/>
      <c r="UNV3" s="33"/>
      <c r="UNW3" s="33"/>
      <c r="UNX3" s="33"/>
      <c r="UNY3" s="33"/>
      <c r="UNZ3" s="33"/>
      <c r="UOA3" s="33"/>
      <c r="UOB3" s="33"/>
      <c r="UOC3" s="33"/>
      <c r="UOD3" s="33"/>
      <c r="UOE3" s="33"/>
      <c r="UOF3" s="33"/>
      <c r="UOG3" s="33"/>
      <c r="UOH3" s="33"/>
      <c r="UOI3" s="33"/>
      <c r="UOJ3" s="33"/>
      <c r="UOK3" s="33"/>
      <c r="UOL3" s="33"/>
      <c r="UOM3" s="33"/>
      <c r="UON3" s="33"/>
      <c r="UOO3" s="33"/>
      <c r="UOP3" s="33"/>
      <c r="UOQ3" s="33"/>
      <c r="UOR3" s="33"/>
      <c r="UOS3" s="33"/>
      <c r="UOT3" s="33"/>
      <c r="UOU3" s="33"/>
      <c r="UOV3" s="33"/>
      <c r="UOW3" s="33"/>
      <c r="UOX3" s="33"/>
      <c r="UOY3" s="33"/>
      <c r="UOZ3" s="33"/>
      <c r="UPA3" s="33"/>
      <c r="UPB3" s="33"/>
      <c r="UPC3" s="33"/>
      <c r="UPD3" s="33"/>
      <c r="UPE3" s="33"/>
      <c r="UPF3" s="33"/>
      <c r="UPG3" s="33"/>
      <c r="UPH3" s="33"/>
      <c r="UPI3" s="33"/>
      <c r="UPJ3" s="33"/>
      <c r="UPK3" s="33"/>
      <c r="UPL3" s="33"/>
      <c r="UPM3" s="33"/>
      <c r="UPN3" s="33"/>
      <c r="UPO3" s="33"/>
      <c r="UPP3" s="33"/>
      <c r="UPQ3" s="33"/>
      <c r="UPR3" s="33"/>
      <c r="UPS3" s="33"/>
      <c r="UPT3" s="33"/>
      <c r="UPU3" s="33"/>
      <c r="UPV3" s="33"/>
      <c r="UPW3" s="33"/>
      <c r="UPX3" s="33"/>
      <c r="UPY3" s="33"/>
      <c r="UPZ3" s="33"/>
      <c r="UQA3" s="33"/>
      <c r="UQB3" s="33"/>
      <c r="UQC3" s="33"/>
      <c r="UQD3" s="33"/>
      <c r="UQE3" s="33"/>
      <c r="UQF3" s="33"/>
      <c r="UQG3" s="33"/>
      <c r="UQH3" s="33"/>
      <c r="UQI3" s="33"/>
      <c r="UQJ3" s="33"/>
      <c r="UQK3" s="33"/>
      <c r="UQL3" s="33"/>
      <c r="UQM3" s="33"/>
      <c r="UQN3" s="33"/>
      <c r="UQO3" s="33"/>
      <c r="UQP3" s="33"/>
      <c r="UQQ3" s="33"/>
      <c r="UQR3" s="33"/>
      <c r="UQS3" s="33"/>
      <c r="UQT3" s="33"/>
      <c r="UQU3" s="33"/>
      <c r="UQV3" s="33"/>
      <c r="UQW3" s="33"/>
      <c r="UQX3" s="33"/>
      <c r="UQY3" s="33"/>
      <c r="UQZ3" s="33"/>
      <c r="URA3" s="33"/>
      <c r="URB3" s="33"/>
      <c r="URC3" s="33"/>
      <c r="URD3" s="33"/>
      <c r="URE3" s="33"/>
      <c r="URF3" s="33"/>
      <c r="URG3" s="33"/>
      <c r="URH3" s="33"/>
      <c r="URI3" s="33"/>
      <c r="URJ3" s="33"/>
      <c r="URK3" s="33"/>
      <c r="URL3" s="33"/>
      <c r="URM3" s="33"/>
      <c r="URN3" s="33"/>
      <c r="URO3" s="33"/>
      <c r="URP3" s="33"/>
      <c r="URQ3" s="33"/>
      <c r="URR3" s="33"/>
      <c r="URS3" s="33"/>
      <c r="URT3" s="33"/>
      <c r="URU3" s="33"/>
      <c r="URV3" s="33"/>
      <c r="URW3" s="33"/>
      <c r="URX3" s="33"/>
      <c r="URY3" s="33"/>
      <c r="URZ3" s="33"/>
      <c r="USA3" s="33"/>
      <c r="USB3" s="33"/>
      <c r="USC3" s="33"/>
      <c r="USD3" s="33"/>
      <c r="USE3" s="33"/>
      <c r="USF3" s="33"/>
      <c r="USG3" s="33"/>
      <c r="USH3" s="33"/>
      <c r="USI3" s="33"/>
      <c r="USJ3" s="33"/>
      <c r="USK3" s="33"/>
      <c r="USL3" s="33"/>
      <c r="USM3" s="33"/>
      <c r="USN3" s="33"/>
      <c r="USO3" s="33"/>
      <c r="USP3" s="33"/>
      <c r="USQ3" s="33"/>
      <c r="USR3" s="33"/>
      <c r="USS3" s="33"/>
      <c r="UST3" s="33"/>
      <c r="USU3" s="33"/>
      <c r="USV3" s="33"/>
      <c r="USW3" s="33"/>
      <c r="USX3" s="33"/>
      <c r="USY3" s="33"/>
      <c r="USZ3" s="33"/>
      <c r="UTA3" s="33"/>
      <c r="UTB3" s="33"/>
      <c r="UTC3" s="33"/>
      <c r="UTD3" s="33"/>
      <c r="UTE3" s="33"/>
      <c r="UTF3" s="33"/>
      <c r="UTG3" s="33"/>
      <c r="UTH3" s="33"/>
      <c r="UTI3" s="33"/>
      <c r="UTJ3" s="33"/>
      <c r="UTK3" s="33"/>
      <c r="UTL3" s="33"/>
      <c r="UTM3" s="33"/>
      <c r="UTN3" s="33"/>
      <c r="UTO3" s="33"/>
      <c r="UTP3" s="33"/>
      <c r="UTQ3" s="33"/>
      <c r="UTR3" s="33"/>
      <c r="UTS3" s="33"/>
      <c r="UTT3" s="33"/>
      <c r="UTU3" s="33"/>
      <c r="UTV3" s="33"/>
      <c r="UTW3" s="33"/>
      <c r="UTX3" s="33"/>
      <c r="UTY3" s="33"/>
      <c r="UTZ3" s="33"/>
      <c r="UUA3" s="33"/>
      <c r="UUB3" s="33"/>
      <c r="UUC3" s="33"/>
      <c r="UUD3" s="33"/>
      <c r="UUE3" s="33"/>
      <c r="UUF3" s="33"/>
      <c r="UUG3" s="33"/>
      <c r="UUH3" s="33"/>
      <c r="UUI3" s="33"/>
      <c r="UUJ3" s="33"/>
      <c r="UUK3" s="33"/>
      <c r="UUL3" s="33"/>
      <c r="UUM3" s="33"/>
      <c r="UUN3" s="33"/>
      <c r="UUO3" s="33"/>
      <c r="UUP3" s="33"/>
      <c r="UUQ3" s="33"/>
      <c r="UUR3" s="33"/>
      <c r="UUS3" s="33"/>
      <c r="UUT3" s="33"/>
      <c r="UUU3" s="33"/>
      <c r="UUV3" s="33"/>
      <c r="UUW3" s="33"/>
      <c r="UUX3" s="33"/>
      <c r="UUY3" s="33"/>
      <c r="UUZ3" s="33"/>
      <c r="UVA3" s="33"/>
      <c r="UVB3" s="33"/>
      <c r="UVC3" s="33"/>
      <c r="UVD3" s="33"/>
      <c r="UVE3" s="33"/>
      <c r="UVF3" s="33"/>
      <c r="UVG3" s="33"/>
      <c r="UVH3" s="33"/>
      <c r="UVI3" s="33"/>
      <c r="UVJ3" s="33"/>
      <c r="UVK3" s="33"/>
      <c r="UVL3" s="33"/>
      <c r="UVM3" s="33"/>
      <c r="UVN3" s="33"/>
      <c r="UVO3" s="33"/>
      <c r="UVP3" s="33"/>
      <c r="UVQ3" s="33"/>
      <c r="UVR3" s="33"/>
      <c r="UVS3" s="33"/>
      <c r="UVT3" s="33"/>
      <c r="UVU3" s="33"/>
      <c r="UVV3" s="33"/>
      <c r="UVW3" s="33"/>
      <c r="UVX3" s="33"/>
      <c r="UVY3" s="33"/>
      <c r="UVZ3" s="33"/>
      <c r="UWA3" s="33"/>
      <c r="UWB3" s="33"/>
      <c r="UWC3" s="33"/>
      <c r="UWD3" s="33"/>
      <c r="UWE3" s="33"/>
      <c r="UWF3" s="33"/>
      <c r="UWG3" s="33"/>
      <c r="UWH3" s="33"/>
      <c r="UWI3" s="33"/>
      <c r="UWJ3" s="33"/>
      <c r="UWK3" s="33"/>
      <c r="UWL3" s="33"/>
      <c r="UWM3" s="33"/>
      <c r="UWN3" s="33"/>
      <c r="UWO3" s="33"/>
      <c r="UWP3" s="33"/>
      <c r="UWQ3" s="33"/>
      <c r="UWR3" s="33"/>
      <c r="UWS3" s="33"/>
      <c r="UWT3" s="33"/>
      <c r="UWU3" s="33"/>
      <c r="UWV3" s="33"/>
      <c r="UWW3" s="33"/>
      <c r="UWX3" s="33"/>
      <c r="UWY3" s="33"/>
      <c r="UWZ3" s="33"/>
      <c r="UXA3" s="33"/>
      <c r="UXB3" s="33"/>
      <c r="UXC3" s="33"/>
      <c r="UXD3" s="33"/>
      <c r="UXE3" s="33"/>
      <c r="UXF3" s="33"/>
      <c r="UXG3" s="33"/>
      <c r="UXH3" s="33"/>
      <c r="UXI3" s="33"/>
      <c r="UXJ3" s="33"/>
      <c r="UXK3" s="33"/>
      <c r="UXL3" s="33"/>
      <c r="UXM3" s="33"/>
      <c r="UXN3" s="33"/>
      <c r="UXO3" s="33"/>
      <c r="UXP3" s="33"/>
      <c r="UXQ3" s="33"/>
      <c r="UXR3" s="33"/>
      <c r="UXS3" s="33"/>
      <c r="UXT3" s="33"/>
      <c r="UXU3" s="33"/>
      <c r="UXV3" s="33"/>
      <c r="UXW3" s="33"/>
      <c r="UXX3" s="33"/>
      <c r="UXY3" s="33"/>
      <c r="UXZ3" s="33"/>
      <c r="UYA3" s="33"/>
      <c r="UYB3" s="33"/>
      <c r="UYC3" s="33"/>
      <c r="UYD3" s="33"/>
      <c r="UYE3" s="33"/>
      <c r="UYF3" s="33"/>
      <c r="UYG3" s="33"/>
      <c r="UYH3" s="33"/>
      <c r="UYI3" s="33"/>
      <c r="UYJ3" s="33"/>
      <c r="UYK3" s="33"/>
      <c r="UYL3" s="33"/>
      <c r="UYM3" s="33"/>
      <c r="UYN3" s="33"/>
      <c r="UYO3" s="33"/>
      <c r="UYP3" s="33"/>
      <c r="UYQ3" s="33"/>
      <c r="UYR3" s="33"/>
      <c r="UYS3" s="33"/>
      <c r="UYT3" s="33"/>
      <c r="UYU3" s="33"/>
      <c r="UYV3" s="33"/>
      <c r="UYW3" s="33"/>
      <c r="UYX3" s="33"/>
      <c r="UYY3" s="33"/>
      <c r="UYZ3" s="33"/>
      <c r="UZA3" s="33"/>
      <c r="UZB3" s="33"/>
      <c r="UZC3" s="33"/>
      <c r="UZD3" s="33"/>
      <c r="UZE3" s="33"/>
      <c r="UZF3" s="33"/>
      <c r="UZG3" s="33"/>
      <c r="UZH3" s="33"/>
      <c r="UZI3" s="33"/>
      <c r="UZJ3" s="33"/>
      <c r="UZK3" s="33"/>
      <c r="UZL3" s="33"/>
      <c r="UZM3" s="33"/>
      <c r="UZN3" s="33"/>
      <c r="UZO3" s="33"/>
      <c r="UZP3" s="33"/>
      <c r="UZQ3" s="33"/>
      <c r="UZR3" s="33"/>
      <c r="UZS3" s="33"/>
      <c r="UZT3" s="33"/>
      <c r="UZU3" s="33"/>
      <c r="UZV3" s="33"/>
      <c r="UZW3" s="33"/>
      <c r="UZX3" s="33"/>
      <c r="UZY3" s="33"/>
      <c r="UZZ3" s="33"/>
      <c r="VAA3" s="33"/>
      <c r="VAB3" s="33"/>
      <c r="VAC3" s="33"/>
      <c r="VAD3" s="33"/>
      <c r="VAE3" s="33"/>
      <c r="VAF3" s="33"/>
      <c r="VAG3" s="33"/>
      <c r="VAH3" s="33"/>
      <c r="VAI3" s="33"/>
      <c r="VAJ3" s="33"/>
      <c r="VAK3" s="33"/>
      <c r="VAL3" s="33"/>
      <c r="VAM3" s="33"/>
      <c r="VAN3" s="33"/>
      <c r="VAO3" s="33"/>
      <c r="VAP3" s="33"/>
      <c r="VAQ3" s="33"/>
      <c r="VAR3" s="33"/>
      <c r="VAS3" s="33"/>
      <c r="VAT3" s="33"/>
      <c r="VAU3" s="33"/>
      <c r="VAV3" s="33"/>
      <c r="VAW3" s="33"/>
      <c r="VAX3" s="33"/>
      <c r="VAY3" s="33"/>
      <c r="VAZ3" s="33"/>
      <c r="VBA3" s="33"/>
      <c r="VBB3" s="33"/>
      <c r="VBC3" s="33"/>
      <c r="VBD3" s="33"/>
      <c r="VBE3" s="33"/>
      <c r="VBF3" s="33"/>
      <c r="VBG3" s="33"/>
      <c r="VBH3" s="33"/>
      <c r="VBI3" s="33"/>
      <c r="VBJ3" s="33"/>
      <c r="VBK3" s="33"/>
      <c r="VBL3" s="33"/>
      <c r="VBM3" s="33"/>
      <c r="VBN3" s="33"/>
      <c r="VBO3" s="33"/>
      <c r="VBP3" s="33"/>
      <c r="VBQ3" s="33"/>
      <c r="VBR3" s="33"/>
      <c r="VBS3" s="33"/>
      <c r="VBT3" s="33"/>
      <c r="VBU3" s="33"/>
      <c r="VBV3" s="33"/>
      <c r="VBW3" s="33"/>
      <c r="VBX3" s="33"/>
      <c r="VBY3" s="33"/>
      <c r="VBZ3" s="33"/>
      <c r="VCA3" s="33"/>
      <c r="VCB3" s="33"/>
      <c r="VCC3" s="33"/>
      <c r="VCD3" s="33"/>
      <c r="VCE3" s="33"/>
      <c r="VCF3" s="33"/>
      <c r="VCG3" s="33"/>
      <c r="VCH3" s="33"/>
      <c r="VCI3" s="33"/>
      <c r="VCJ3" s="33"/>
      <c r="VCK3" s="33"/>
      <c r="VCL3" s="33"/>
      <c r="VCM3" s="33"/>
      <c r="VCN3" s="33"/>
      <c r="VCO3" s="33"/>
      <c r="VCP3" s="33"/>
      <c r="VCQ3" s="33"/>
      <c r="VCR3" s="33"/>
      <c r="VCS3" s="33"/>
      <c r="VCT3" s="33"/>
      <c r="VCU3" s="33"/>
      <c r="VCV3" s="33"/>
      <c r="VCW3" s="33"/>
      <c r="VCX3" s="33"/>
      <c r="VCY3" s="33"/>
      <c r="VCZ3" s="33"/>
      <c r="VDA3" s="33"/>
      <c r="VDB3" s="33"/>
      <c r="VDC3" s="33"/>
      <c r="VDD3" s="33"/>
      <c r="VDE3" s="33"/>
      <c r="VDF3" s="33"/>
      <c r="VDG3" s="33"/>
      <c r="VDH3" s="33"/>
      <c r="VDI3" s="33"/>
      <c r="VDJ3" s="33"/>
      <c r="VDK3" s="33"/>
      <c r="VDL3" s="33"/>
      <c r="VDM3" s="33"/>
      <c r="VDN3" s="33"/>
      <c r="VDO3" s="33"/>
      <c r="VDP3" s="33"/>
      <c r="VDQ3" s="33"/>
      <c r="VDR3" s="33"/>
      <c r="VDS3" s="33"/>
      <c r="VDT3" s="33"/>
      <c r="VDU3" s="33"/>
      <c r="VDV3" s="33"/>
      <c r="VDW3" s="33"/>
      <c r="VDX3" s="33"/>
      <c r="VDY3" s="33"/>
      <c r="VDZ3" s="33"/>
      <c r="VEA3" s="33"/>
      <c r="VEB3" s="33"/>
      <c r="VEC3" s="33"/>
      <c r="VED3" s="33"/>
      <c r="VEE3" s="33"/>
      <c r="VEF3" s="33"/>
      <c r="VEG3" s="33"/>
      <c r="VEH3" s="33"/>
      <c r="VEI3" s="33"/>
      <c r="VEJ3" s="33"/>
      <c r="VEK3" s="33"/>
      <c r="VEL3" s="33"/>
      <c r="VEM3" s="33"/>
      <c r="VEN3" s="33"/>
      <c r="VEO3" s="33"/>
      <c r="VEP3" s="33"/>
      <c r="VEQ3" s="33"/>
      <c r="VER3" s="33"/>
      <c r="VES3" s="33"/>
      <c r="VET3" s="33"/>
      <c r="VEU3" s="33"/>
      <c r="VEV3" s="33"/>
      <c r="VEW3" s="33"/>
      <c r="VEX3" s="33"/>
      <c r="VEY3" s="33"/>
      <c r="VEZ3" s="33"/>
      <c r="VFA3" s="33"/>
      <c r="VFB3" s="33"/>
      <c r="VFC3" s="33"/>
      <c r="VFD3" s="33"/>
      <c r="VFE3" s="33"/>
      <c r="VFF3" s="33"/>
      <c r="VFG3" s="33"/>
      <c r="VFH3" s="33"/>
      <c r="VFI3" s="33"/>
      <c r="VFJ3" s="33"/>
      <c r="VFK3" s="33"/>
      <c r="VFL3" s="33"/>
      <c r="VFM3" s="33"/>
      <c r="VFN3" s="33"/>
      <c r="VFO3" s="33"/>
      <c r="VFP3" s="33"/>
      <c r="VFQ3" s="33"/>
      <c r="VFR3" s="33"/>
      <c r="VFS3" s="33"/>
      <c r="VFT3" s="33"/>
      <c r="VFU3" s="33"/>
      <c r="VFV3" s="33"/>
      <c r="VFW3" s="33"/>
      <c r="VFX3" s="33"/>
      <c r="VFY3" s="33"/>
      <c r="VFZ3" s="33"/>
      <c r="VGA3" s="33"/>
      <c r="VGB3" s="33"/>
      <c r="VGC3" s="33"/>
      <c r="VGD3" s="33"/>
      <c r="VGE3" s="33"/>
      <c r="VGF3" s="33"/>
      <c r="VGG3" s="33"/>
      <c r="VGH3" s="33"/>
      <c r="VGI3" s="33"/>
      <c r="VGJ3" s="33"/>
      <c r="VGK3" s="33"/>
      <c r="VGL3" s="33"/>
      <c r="VGM3" s="33"/>
      <c r="VGN3" s="33"/>
      <c r="VGO3" s="33"/>
      <c r="VGP3" s="33"/>
      <c r="VGQ3" s="33"/>
      <c r="VGR3" s="33"/>
      <c r="VGS3" s="33"/>
      <c r="VGT3" s="33"/>
      <c r="VGU3" s="33"/>
      <c r="VGV3" s="33"/>
      <c r="VGW3" s="33"/>
      <c r="VGX3" s="33"/>
      <c r="VGY3" s="33"/>
      <c r="VGZ3" s="33"/>
      <c r="VHA3" s="33"/>
      <c r="VHB3" s="33"/>
      <c r="VHC3" s="33"/>
      <c r="VHD3" s="33"/>
      <c r="VHE3" s="33"/>
      <c r="VHF3" s="33"/>
      <c r="VHG3" s="33"/>
      <c r="VHH3" s="33"/>
      <c r="VHI3" s="33"/>
      <c r="VHJ3" s="33"/>
      <c r="VHK3" s="33"/>
      <c r="VHL3" s="33"/>
      <c r="VHM3" s="33"/>
      <c r="VHN3" s="33"/>
      <c r="VHO3" s="33"/>
      <c r="VHP3" s="33"/>
      <c r="VHQ3" s="33"/>
      <c r="VHR3" s="33"/>
      <c r="VHS3" s="33"/>
      <c r="VHT3" s="33"/>
      <c r="VHU3" s="33"/>
      <c r="VHV3" s="33"/>
      <c r="VHW3" s="33"/>
      <c r="VHX3" s="33"/>
      <c r="VHY3" s="33"/>
      <c r="VHZ3" s="33"/>
      <c r="VIA3" s="33"/>
      <c r="VIB3" s="33"/>
      <c r="VIC3" s="33"/>
      <c r="VID3" s="33"/>
      <c r="VIE3" s="33"/>
      <c r="VIF3" s="33"/>
      <c r="VIG3" s="33"/>
      <c r="VIH3" s="33"/>
      <c r="VII3" s="33"/>
      <c r="VIJ3" s="33"/>
      <c r="VIK3" s="33"/>
      <c r="VIL3" s="33"/>
      <c r="VIM3" s="33"/>
      <c r="VIN3" s="33"/>
      <c r="VIO3" s="33"/>
      <c r="VIP3" s="33"/>
      <c r="VIQ3" s="33"/>
      <c r="VIR3" s="33"/>
      <c r="VIS3" s="33"/>
      <c r="VIT3" s="33"/>
      <c r="VIU3" s="33"/>
      <c r="VIV3" s="33"/>
      <c r="VIW3" s="33"/>
      <c r="VIX3" s="33"/>
      <c r="VIY3" s="33"/>
      <c r="VIZ3" s="33"/>
      <c r="VJA3" s="33"/>
      <c r="VJB3" s="33"/>
      <c r="VJC3" s="33"/>
      <c r="VJD3" s="33"/>
      <c r="VJE3" s="33"/>
      <c r="VJF3" s="33"/>
      <c r="VJG3" s="33"/>
      <c r="VJH3" s="33"/>
      <c r="VJI3" s="33"/>
      <c r="VJJ3" s="33"/>
      <c r="VJK3" s="33"/>
      <c r="VJL3" s="33"/>
      <c r="VJM3" s="33"/>
      <c r="VJN3" s="33"/>
      <c r="VJO3" s="33"/>
      <c r="VJP3" s="33"/>
      <c r="VJQ3" s="33"/>
      <c r="VJR3" s="33"/>
      <c r="VJS3" s="33"/>
      <c r="VJT3" s="33"/>
      <c r="VJU3" s="33"/>
      <c r="VJV3" s="33"/>
      <c r="VJW3" s="33"/>
      <c r="VJX3" s="33"/>
      <c r="VJY3" s="33"/>
      <c r="VJZ3" s="33"/>
      <c r="VKA3" s="33"/>
      <c r="VKB3" s="33"/>
      <c r="VKC3" s="33"/>
      <c r="VKD3" s="33"/>
      <c r="VKE3" s="33"/>
      <c r="VKF3" s="33"/>
      <c r="VKG3" s="33"/>
      <c r="VKH3" s="33"/>
      <c r="VKI3" s="33"/>
      <c r="VKJ3" s="33"/>
      <c r="VKK3" s="33"/>
      <c r="VKL3" s="33"/>
      <c r="VKM3" s="33"/>
      <c r="VKN3" s="33"/>
      <c r="VKO3" s="33"/>
      <c r="VKP3" s="33"/>
      <c r="VKQ3" s="33"/>
      <c r="VKR3" s="33"/>
      <c r="VKS3" s="33"/>
      <c r="VKT3" s="33"/>
      <c r="VKU3" s="33"/>
      <c r="VKV3" s="33"/>
      <c r="VKW3" s="33"/>
      <c r="VKX3" s="33"/>
      <c r="VKY3" s="33"/>
      <c r="VKZ3" s="33"/>
      <c r="VLA3" s="33"/>
      <c r="VLB3" s="33"/>
      <c r="VLC3" s="33"/>
      <c r="VLD3" s="33"/>
      <c r="VLE3" s="33"/>
      <c r="VLF3" s="33"/>
      <c r="VLG3" s="33"/>
      <c r="VLH3" s="33"/>
      <c r="VLI3" s="33"/>
      <c r="VLJ3" s="33"/>
      <c r="VLK3" s="33"/>
      <c r="VLL3" s="33"/>
      <c r="VLM3" s="33"/>
      <c r="VLN3" s="33"/>
      <c r="VLO3" s="33"/>
      <c r="VLP3" s="33"/>
      <c r="VLQ3" s="33"/>
      <c r="VLR3" s="33"/>
      <c r="VLS3" s="33"/>
      <c r="VLT3" s="33"/>
      <c r="VLU3" s="33"/>
      <c r="VLV3" s="33"/>
      <c r="VLW3" s="33"/>
      <c r="VLX3" s="33"/>
      <c r="VLY3" s="33"/>
      <c r="VLZ3" s="33"/>
      <c r="VMA3" s="33"/>
      <c r="VMB3" s="33"/>
      <c r="VMC3" s="33"/>
      <c r="VMD3" s="33"/>
      <c r="VME3" s="33"/>
      <c r="VMF3" s="33"/>
      <c r="VMG3" s="33"/>
      <c r="VMH3" s="33"/>
      <c r="VMI3" s="33"/>
      <c r="VMJ3" s="33"/>
      <c r="VMK3" s="33"/>
      <c r="VML3" s="33"/>
      <c r="VMM3" s="33"/>
      <c r="VMN3" s="33"/>
      <c r="VMO3" s="33"/>
      <c r="VMP3" s="33"/>
      <c r="VMQ3" s="33"/>
      <c r="VMR3" s="33"/>
      <c r="VMS3" s="33"/>
      <c r="VMT3" s="33"/>
      <c r="VMU3" s="33"/>
      <c r="VMV3" s="33"/>
      <c r="VMW3" s="33"/>
      <c r="VMX3" s="33"/>
      <c r="VMY3" s="33"/>
      <c r="VMZ3" s="33"/>
      <c r="VNA3" s="33"/>
      <c r="VNB3" s="33"/>
      <c r="VNC3" s="33"/>
      <c r="VND3" s="33"/>
      <c r="VNE3" s="33"/>
      <c r="VNF3" s="33"/>
      <c r="VNG3" s="33"/>
      <c r="VNH3" s="33"/>
      <c r="VNI3" s="33"/>
      <c r="VNJ3" s="33"/>
      <c r="VNK3" s="33"/>
      <c r="VNL3" s="33"/>
      <c r="VNM3" s="33"/>
      <c r="VNN3" s="33"/>
      <c r="VNO3" s="33"/>
      <c r="VNP3" s="33"/>
      <c r="VNQ3" s="33"/>
      <c r="VNR3" s="33"/>
      <c r="VNS3" s="33"/>
      <c r="VNT3" s="33"/>
      <c r="VNU3" s="33"/>
      <c r="VNV3" s="33"/>
      <c r="VNW3" s="33"/>
      <c r="VNX3" s="33"/>
      <c r="VNY3" s="33"/>
      <c r="VNZ3" s="33"/>
      <c r="VOA3" s="33"/>
      <c r="VOB3" s="33"/>
      <c r="VOC3" s="33"/>
      <c r="VOD3" s="33"/>
      <c r="VOE3" s="33"/>
      <c r="VOF3" s="33"/>
      <c r="VOG3" s="33"/>
      <c r="VOH3" s="33"/>
      <c r="VOI3" s="33"/>
      <c r="VOJ3" s="33"/>
      <c r="VOK3" s="33"/>
      <c r="VOL3" s="33"/>
      <c r="VOM3" s="33"/>
      <c r="VON3" s="33"/>
      <c r="VOO3" s="33"/>
      <c r="VOP3" s="33"/>
      <c r="VOQ3" s="33"/>
      <c r="VOR3" s="33"/>
      <c r="VOS3" s="33"/>
      <c r="VOT3" s="33"/>
      <c r="VOU3" s="33"/>
      <c r="VOV3" s="33"/>
      <c r="VOW3" s="33"/>
      <c r="VOX3" s="33"/>
      <c r="VOY3" s="33"/>
      <c r="VOZ3" s="33"/>
      <c r="VPA3" s="33"/>
      <c r="VPB3" s="33"/>
      <c r="VPC3" s="33"/>
      <c r="VPD3" s="33"/>
      <c r="VPE3" s="33"/>
      <c r="VPF3" s="33"/>
      <c r="VPG3" s="33"/>
      <c r="VPH3" s="33"/>
      <c r="VPI3" s="33"/>
      <c r="VPJ3" s="33"/>
      <c r="VPK3" s="33"/>
      <c r="VPL3" s="33"/>
      <c r="VPM3" s="33"/>
      <c r="VPN3" s="33"/>
      <c r="VPO3" s="33"/>
      <c r="VPP3" s="33"/>
      <c r="VPQ3" s="33"/>
      <c r="VPR3" s="33"/>
      <c r="VPS3" s="33"/>
      <c r="VPT3" s="33"/>
      <c r="VPU3" s="33"/>
      <c r="VPV3" s="33"/>
      <c r="VPW3" s="33"/>
      <c r="VPX3" s="33"/>
      <c r="VPY3" s="33"/>
      <c r="VPZ3" s="33"/>
      <c r="VQA3" s="33"/>
      <c r="VQB3" s="33"/>
      <c r="VQC3" s="33"/>
      <c r="VQD3" s="33"/>
      <c r="VQE3" s="33"/>
      <c r="VQF3" s="33"/>
      <c r="VQG3" s="33"/>
      <c r="VQH3" s="33"/>
      <c r="VQI3" s="33"/>
      <c r="VQJ3" s="33"/>
      <c r="VQK3" s="33"/>
      <c r="VQL3" s="33"/>
      <c r="VQM3" s="33"/>
      <c r="VQN3" s="33"/>
      <c r="VQO3" s="33"/>
      <c r="VQP3" s="33"/>
      <c r="VQQ3" s="33"/>
      <c r="VQR3" s="33"/>
      <c r="VQS3" s="33"/>
      <c r="VQT3" s="33"/>
      <c r="VQU3" s="33"/>
      <c r="VQV3" s="33"/>
      <c r="VQW3" s="33"/>
      <c r="VQX3" s="33"/>
      <c r="VQY3" s="33"/>
      <c r="VQZ3" s="33"/>
      <c r="VRA3" s="33"/>
      <c r="VRB3" s="33"/>
      <c r="VRC3" s="33"/>
      <c r="VRD3" s="33"/>
      <c r="VRE3" s="33"/>
      <c r="VRF3" s="33"/>
      <c r="VRG3" s="33"/>
      <c r="VRH3" s="33"/>
      <c r="VRI3" s="33"/>
      <c r="VRJ3" s="33"/>
      <c r="VRK3" s="33"/>
      <c r="VRL3" s="33"/>
      <c r="VRM3" s="33"/>
      <c r="VRN3" s="33"/>
      <c r="VRO3" s="33"/>
      <c r="VRP3" s="33"/>
      <c r="VRQ3" s="33"/>
      <c r="VRR3" s="33"/>
      <c r="VRS3" s="33"/>
      <c r="VRT3" s="33"/>
      <c r="VRU3" s="33"/>
      <c r="VRV3" s="33"/>
      <c r="VRW3" s="33"/>
      <c r="VRX3" s="33"/>
      <c r="VRY3" s="33"/>
      <c r="VRZ3" s="33"/>
      <c r="VSA3" s="33"/>
      <c r="VSB3" s="33"/>
      <c r="VSC3" s="33"/>
      <c r="VSD3" s="33"/>
      <c r="VSE3" s="33"/>
      <c r="VSF3" s="33"/>
      <c r="VSG3" s="33"/>
      <c r="VSH3" s="33"/>
      <c r="VSI3" s="33"/>
      <c r="VSJ3" s="33"/>
      <c r="VSK3" s="33"/>
      <c r="VSL3" s="33"/>
      <c r="VSM3" s="33"/>
      <c r="VSN3" s="33"/>
      <c r="VSO3" s="33"/>
      <c r="VSP3" s="33"/>
      <c r="VSQ3" s="33"/>
      <c r="VSR3" s="33"/>
      <c r="VSS3" s="33"/>
      <c r="VST3" s="33"/>
      <c r="VSU3" s="33"/>
      <c r="VSV3" s="33"/>
      <c r="VSW3" s="33"/>
      <c r="VSX3" s="33"/>
      <c r="VSY3" s="33"/>
      <c r="VSZ3" s="33"/>
      <c r="VTA3" s="33"/>
      <c r="VTB3" s="33"/>
      <c r="VTC3" s="33"/>
      <c r="VTD3" s="33"/>
      <c r="VTE3" s="33"/>
      <c r="VTF3" s="33"/>
      <c r="VTG3" s="33"/>
      <c r="VTH3" s="33"/>
      <c r="VTI3" s="33"/>
      <c r="VTJ3" s="33"/>
      <c r="VTK3" s="33"/>
      <c r="VTL3" s="33"/>
      <c r="VTM3" s="33"/>
      <c r="VTN3" s="33"/>
      <c r="VTO3" s="33"/>
      <c r="VTP3" s="33"/>
      <c r="VTQ3" s="33"/>
      <c r="VTR3" s="33"/>
      <c r="VTS3" s="33"/>
      <c r="VTT3" s="33"/>
      <c r="VTU3" s="33"/>
      <c r="VTV3" s="33"/>
      <c r="VTW3" s="33"/>
      <c r="VTX3" s="33"/>
      <c r="VTY3" s="33"/>
      <c r="VTZ3" s="33"/>
      <c r="VUA3" s="33"/>
      <c r="VUB3" s="33"/>
      <c r="VUC3" s="33"/>
      <c r="VUD3" s="33"/>
      <c r="VUE3" s="33"/>
      <c r="VUF3" s="33"/>
      <c r="VUG3" s="33"/>
      <c r="VUH3" s="33"/>
      <c r="VUI3" s="33"/>
      <c r="VUJ3" s="33"/>
      <c r="VUK3" s="33"/>
      <c r="VUL3" s="33"/>
      <c r="VUM3" s="33"/>
      <c r="VUN3" s="33"/>
      <c r="VUO3" s="33"/>
      <c r="VUP3" s="33"/>
      <c r="VUQ3" s="33"/>
      <c r="VUR3" s="33"/>
      <c r="VUS3" s="33"/>
      <c r="VUT3" s="33"/>
      <c r="VUU3" s="33"/>
      <c r="VUV3" s="33"/>
      <c r="VUW3" s="33"/>
      <c r="VUX3" s="33"/>
      <c r="VUY3" s="33"/>
      <c r="VUZ3" s="33"/>
      <c r="VVA3" s="33"/>
      <c r="VVB3" s="33"/>
      <c r="VVC3" s="33"/>
      <c r="VVD3" s="33"/>
      <c r="VVE3" s="33"/>
      <c r="VVF3" s="33"/>
      <c r="VVG3" s="33"/>
      <c r="VVH3" s="33"/>
      <c r="VVI3" s="33"/>
      <c r="VVJ3" s="33"/>
      <c r="VVK3" s="33"/>
      <c r="VVL3" s="33"/>
      <c r="VVM3" s="33"/>
      <c r="VVN3" s="33"/>
      <c r="VVO3" s="33"/>
      <c r="VVP3" s="33"/>
      <c r="VVQ3" s="33"/>
      <c r="VVR3" s="33"/>
      <c r="VVS3" s="33"/>
      <c r="VVT3" s="33"/>
      <c r="VVU3" s="33"/>
      <c r="VVV3" s="33"/>
      <c r="VVW3" s="33"/>
      <c r="VVX3" s="33"/>
      <c r="VVY3" s="33"/>
      <c r="VVZ3" s="33"/>
      <c r="VWA3" s="33"/>
      <c r="VWB3" s="33"/>
      <c r="VWC3" s="33"/>
      <c r="VWD3" s="33"/>
      <c r="VWE3" s="33"/>
      <c r="VWF3" s="33"/>
      <c r="VWG3" s="33"/>
      <c r="VWH3" s="33"/>
      <c r="VWI3" s="33"/>
      <c r="VWJ3" s="33"/>
      <c r="VWK3" s="33"/>
      <c r="VWL3" s="33"/>
      <c r="VWM3" s="33"/>
      <c r="VWN3" s="33"/>
      <c r="VWO3" s="33"/>
      <c r="VWP3" s="33"/>
      <c r="VWQ3" s="33"/>
      <c r="VWR3" s="33"/>
      <c r="VWS3" s="33"/>
      <c r="VWT3" s="33"/>
      <c r="VWU3" s="33"/>
      <c r="VWV3" s="33"/>
      <c r="VWW3" s="33"/>
      <c r="VWX3" s="33"/>
      <c r="VWY3" s="33"/>
      <c r="VWZ3" s="33"/>
      <c r="VXA3" s="33"/>
      <c r="VXB3" s="33"/>
      <c r="VXC3" s="33"/>
      <c r="VXD3" s="33"/>
      <c r="VXE3" s="33"/>
      <c r="VXF3" s="33"/>
      <c r="VXG3" s="33"/>
      <c r="VXH3" s="33"/>
      <c r="VXI3" s="33"/>
      <c r="VXJ3" s="33"/>
      <c r="VXK3" s="33"/>
      <c r="VXL3" s="33"/>
      <c r="VXM3" s="33"/>
      <c r="VXN3" s="33"/>
      <c r="VXO3" s="33"/>
      <c r="VXP3" s="33"/>
      <c r="VXQ3" s="33"/>
      <c r="VXR3" s="33"/>
      <c r="VXS3" s="33"/>
      <c r="VXT3" s="33"/>
      <c r="VXU3" s="33"/>
      <c r="VXV3" s="33"/>
      <c r="VXW3" s="33"/>
      <c r="VXX3" s="33"/>
      <c r="VXY3" s="33"/>
      <c r="VXZ3" s="33"/>
      <c r="VYA3" s="33"/>
      <c r="VYB3" s="33"/>
      <c r="VYC3" s="33"/>
      <c r="VYD3" s="33"/>
      <c r="VYE3" s="33"/>
      <c r="VYF3" s="33"/>
      <c r="VYG3" s="33"/>
      <c r="VYH3" s="33"/>
      <c r="VYI3" s="33"/>
      <c r="VYJ3" s="33"/>
      <c r="VYK3" s="33"/>
      <c r="VYL3" s="33"/>
      <c r="VYM3" s="33"/>
      <c r="VYN3" s="33"/>
      <c r="VYO3" s="33"/>
      <c r="VYP3" s="33"/>
      <c r="VYQ3" s="33"/>
      <c r="VYR3" s="33"/>
      <c r="VYS3" s="33"/>
      <c r="VYT3" s="33"/>
      <c r="VYU3" s="33"/>
      <c r="VYV3" s="33"/>
      <c r="VYW3" s="33"/>
      <c r="VYX3" s="33"/>
      <c r="VYY3" s="33"/>
      <c r="VYZ3" s="33"/>
      <c r="VZA3" s="33"/>
      <c r="VZB3" s="33"/>
      <c r="VZC3" s="33"/>
      <c r="VZD3" s="33"/>
      <c r="VZE3" s="33"/>
      <c r="VZF3" s="33"/>
      <c r="VZG3" s="33"/>
      <c r="VZH3" s="33"/>
      <c r="VZI3" s="33"/>
      <c r="VZJ3" s="33"/>
      <c r="VZK3" s="33"/>
      <c r="VZL3" s="33"/>
      <c r="VZM3" s="33"/>
      <c r="VZN3" s="33"/>
      <c r="VZO3" s="33"/>
      <c r="VZP3" s="33"/>
      <c r="VZQ3" s="33"/>
      <c r="VZR3" s="33"/>
      <c r="VZS3" s="33"/>
      <c r="VZT3" s="33"/>
      <c r="VZU3" s="33"/>
      <c r="VZV3" s="33"/>
      <c r="VZW3" s="33"/>
      <c r="VZX3" s="33"/>
      <c r="VZY3" s="33"/>
      <c r="VZZ3" s="33"/>
      <c r="WAA3" s="33"/>
      <c r="WAB3" s="33"/>
      <c r="WAC3" s="33"/>
      <c r="WAD3" s="33"/>
      <c r="WAE3" s="33"/>
      <c r="WAF3" s="33"/>
      <c r="WAG3" s="33"/>
      <c r="WAH3" s="33"/>
      <c r="WAI3" s="33"/>
      <c r="WAJ3" s="33"/>
      <c r="WAK3" s="33"/>
      <c r="WAL3" s="33"/>
      <c r="WAM3" s="33"/>
      <c r="WAN3" s="33"/>
      <c r="WAO3" s="33"/>
      <c r="WAP3" s="33"/>
      <c r="WAQ3" s="33"/>
      <c r="WAR3" s="33"/>
      <c r="WAS3" s="33"/>
      <c r="WAT3" s="33"/>
      <c r="WAU3" s="33"/>
      <c r="WAV3" s="33"/>
      <c r="WAW3" s="33"/>
      <c r="WAX3" s="33"/>
      <c r="WAY3" s="33"/>
      <c r="WAZ3" s="33"/>
      <c r="WBA3" s="33"/>
      <c r="WBB3" s="33"/>
      <c r="WBC3" s="33"/>
      <c r="WBD3" s="33"/>
      <c r="WBE3" s="33"/>
      <c r="WBF3" s="33"/>
      <c r="WBG3" s="33"/>
      <c r="WBH3" s="33"/>
      <c r="WBI3" s="33"/>
      <c r="WBJ3" s="33"/>
      <c r="WBK3" s="33"/>
      <c r="WBL3" s="33"/>
      <c r="WBM3" s="33"/>
      <c r="WBN3" s="33"/>
      <c r="WBO3" s="33"/>
      <c r="WBP3" s="33"/>
      <c r="WBQ3" s="33"/>
      <c r="WBR3" s="33"/>
      <c r="WBS3" s="33"/>
      <c r="WBT3" s="33"/>
      <c r="WBU3" s="33"/>
      <c r="WBV3" s="33"/>
      <c r="WBW3" s="33"/>
      <c r="WBX3" s="33"/>
      <c r="WBY3" s="33"/>
      <c r="WBZ3" s="33"/>
      <c r="WCA3" s="33"/>
      <c r="WCB3" s="33"/>
      <c r="WCC3" s="33"/>
      <c r="WCD3" s="33"/>
      <c r="WCE3" s="33"/>
      <c r="WCF3" s="33"/>
      <c r="WCG3" s="33"/>
      <c r="WCH3" s="33"/>
      <c r="WCI3" s="33"/>
      <c r="WCJ3" s="33"/>
      <c r="WCK3" s="33"/>
      <c r="WCL3" s="33"/>
      <c r="WCM3" s="33"/>
      <c r="WCN3" s="33"/>
      <c r="WCO3" s="33"/>
      <c r="WCP3" s="33"/>
      <c r="WCQ3" s="33"/>
      <c r="WCR3" s="33"/>
      <c r="WCS3" s="33"/>
      <c r="WCT3" s="33"/>
      <c r="WCU3" s="33"/>
      <c r="WCV3" s="33"/>
      <c r="WCW3" s="33"/>
      <c r="WCX3" s="33"/>
      <c r="WCY3" s="33"/>
      <c r="WCZ3" s="33"/>
      <c r="WDA3" s="33"/>
      <c r="WDB3" s="33"/>
      <c r="WDC3" s="33"/>
      <c r="WDD3" s="33"/>
      <c r="WDE3" s="33"/>
      <c r="WDF3" s="33"/>
      <c r="WDG3" s="33"/>
      <c r="WDH3" s="33"/>
      <c r="WDI3" s="33"/>
      <c r="WDJ3" s="33"/>
      <c r="WDK3" s="33"/>
      <c r="WDL3" s="33"/>
      <c r="WDM3" s="33"/>
      <c r="WDN3" s="33"/>
      <c r="WDO3" s="33"/>
      <c r="WDP3" s="33"/>
      <c r="WDQ3" s="33"/>
      <c r="WDR3" s="33"/>
      <c r="WDS3" s="33"/>
      <c r="WDT3" s="33"/>
      <c r="WDU3" s="33"/>
      <c r="WDV3" s="33"/>
      <c r="WDW3" s="33"/>
      <c r="WDX3" s="33"/>
      <c r="WDY3" s="33"/>
      <c r="WDZ3" s="33"/>
      <c r="WEA3" s="33"/>
      <c r="WEB3" s="33"/>
      <c r="WEC3" s="33"/>
      <c r="WED3" s="33"/>
      <c r="WEE3" s="33"/>
      <c r="WEF3" s="33"/>
      <c r="WEG3" s="33"/>
      <c r="WEH3" s="33"/>
      <c r="WEI3" s="33"/>
      <c r="WEJ3" s="33"/>
      <c r="WEK3" s="33"/>
      <c r="WEL3" s="33"/>
      <c r="WEM3" s="33"/>
      <c r="WEN3" s="33"/>
      <c r="WEO3" s="33"/>
      <c r="WEP3" s="33"/>
      <c r="WEQ3" s="33"/>
      <c r="WER3" s="33"/>
      <c r="WES3" s="33"/>
      <c r="WET3" s="33"/>
      <c r="WEU3" s="33"/>
      <c r="WEV3" s="33"/>
      <c r="WEW3" s="33"/>
      <c r="WEX3" s="33"/>
      <c r="WEY3" s="33"/>
      <c r="WEZ3" s="33"/>
      <c r="WFA3" s="33"/>
      <c r="WFB3" s="33"/>
      <c r="WFC3" s="33"/>
      <c r="WFD3" s="33"/>
      <c r="WFE3" s="33"/>
      <c r="WFF3" s="33"/>
      <c r="WFG3" s="33"/>
      <c r="WFH3" s="33"/>
      <c r="WFI3" s="33"/>
      <c r="WFJ3" s="33"/>
      <c r="WFK3" s="33"/>
      <c r="WFL3" s="33"/>
      <c r="WFM3" s="33"/>
      <c r="WFN3" s="33"/>
      <c r="WFO3" s="33"/>
      <c r="WFP3" s="33"/>
      <c r="WFQ3" s="33"/>
      <c r="WFR3" s="33"/>
      <c r="WFS3" s="33"/>
      <c r="WFT3" s="33"/>
      <c r="WFU3" s="33"/>
      <c r="WFV3" s="33"/>
      <c r="WFW3" s="33"/>
      <c r="WFX3" s="33"/>
      <c r="WFY3" s="33"/>
      <c r="WFZ3" s="33"/>
      <c r="WGA3" s="33"/>
      <c r="WGB3" s="33"/>
      <c r="WGC3" s="33"/>
      <c r="WGD3" s="33"/>
      <c r="WGE3" s="33"/>
      <c r="WGF3" s="33"/>
      <c r="WGG3" s="33"/>
      <c r="WGH3" s="33"/>
      <c r="WGI3" s="33"/>
      <c r="WGJ3" s="33"/>
      <c r="WGK3" s="33"/>
      <c r="WGL3" s="33"/>
      <c r="WGM3" s="33"/>
      <c r="WGN3" s="33"/>
      <c r="WGO3" s="33"/>
      <c r="WGP3" s="33"/>
      <c r="WGQ3" s="33"/>
      <c r="WGR3" s="33"/>
      <c r="WGS3" s="33"/>
      <c r="WGT3" s="33"/>
      <c r="WGU3" s="33"/>
      <c r="WGV3" s="33"/>
      <c r="WGW3" s="33"/>
      <c r="WGX3" s="33"/>
      <c r="WGY3" s="33"/>
      <c r="WGZ3" s="33"/>
      <c r="WHA3" s="33"/>
      <c r="WHB3" s="33"/>
      <c r="WHC3" s="33"/>
      <c r="WHD3" s="33"/>
      <c r="WHE3" s="33"/>
      <c r="WHF3" s="33"/>
      <c r="WHG3" s="33"/>
      <c r="WHH3" s="33"/>
      <c r="WHI3" s="33"/>
      <c r="WHJ3" s="33"/>
      <c r="WHK3" s="33"/>
      <c r="WHL3" s="33"/>
      <c r="WHM3" s="33"/>
      <c r="WHN3" s="33"/>
      <c r="WHO3" s="33"/>
      <c r="WHP3" s="33"/>
      <c r="WHQ3" s="33"/>
      <c r="WHR3" s="33"/>
      <c r="WHS3" s="33"/>
      <c r="WHT3" s="33"/>
      <c r="WHU3" s="33"/>
      <c r="WHV3" s="33"/>
      <c r="WHW3" s="33"/>
      <c r="WHX3" s="33"/>
      <c r="WHY3" s="33"/>
      <c r="WHZ3" s="33"/>
      <c r="WIA3" s="33"/>
      <c r="WIB3" s="33"/>
      <c r="WIC3" s="33"/>
      <c r="WID3" s="33"/>
      <c r="WIE3" s="33"/>
      <c r="WIF3" s="33"/>
      <c r="WIG3" s="33"/>
      <c r="WIH3" s="33"/>
      <c r="WII3" s="33"/>
      <c r="WIJ3" s="33"/>
      <c r="WIK3" s="33"/>
      <c r="WIL3" s="33"/>
      <c r="WIM3" s="33"/>
      <c r="WIN3" s="33"/>
      <c r="WIO3" s="33"/>
      <c r="WIP3" s="33"/>
      <c r="WIQ3" s="33"/>
      <c r="WIR3" s="33"/>
      <c r="WIS3" s="33"/>
      <c r="WIT3" s="33"/>
      <c r="WIU3" s="33"/>
      <c r="WIV3" s="33"/>
      <c r="WIW3" s="33"/>
      <c r="WIX3" s="33"/>
      <c r="WIY3" s="33"/>
      <c r="WIZ3" s="33"/>
      <c r="WJA3" s="33"/>
      <c r="WJB3" s="33"/>
      <c r="WJC3" s="33"/>
      <c r="WJD3" s="33"/>
      <c r="WJE3" s="33"/>
      <c r="WJF3" s="33"/>
      <c r="WJG3" s="33"/>
      <c r="WJH3" s="33"/>
      <c r="WJI3" s="33"/>
      <c r="WJJ3" s="33"/>
      <c r="WJK3" s="33"/>
      <c r="WJL3" s="33"/>
      <c r="WJM3" s="33"/>
      <c r="WJN3" s="33"/>
      <c r="WJO3" s="33"/>
      <c r="WJP3" s="33"/>
      <c r="WJQ3" s="33"/>
      <c r="WJR3" s="33"/>
      <c r="WJS3" s="33"/>
      <c r="WJT3" s="33"/>
      <c r="WJU3" s="33"/>
      <c r="WJV3" s="33"/>
      <c r="WJW3" s="33"/>
      <c r="WJX3" s="33"/>
      <c r="WJY3" s="33"/>
      <c r="WJZ3" s="33"/>
      <c r="WKA3" s="33"/>
      <c r="WKB3" s="33"/>
      <c r="WKC3" s="33"/>
      <c r="WKD3" s="33"/>
      <c r="WKE3" s="33"/>
      <c r="WKF3" s="33"/>
      <c r="WKG3" s="33"/>
      <c r="WKH3" s="33"/>
      <c r="WKI3" s="33"/>
      <c r="WKJ3" s="33"/>
      <c r="WKK3" s="33"/>
      <c r="WKL3" s="33"/>
      <c r="WKM3" s="33"/>
      <c r="WKN3" s="33"/>
      <c r="WKO3" s="33"/>
      <c r="WKP3" s="33"/>
      <c r="WKQ3" s="33"/>
      <c r="WKR3" s="33"/>
      <c r="WKS3" s="33"/>
      <c r="WKT3" s="33"/>
      <c r="WKU3" s="33"/>
      <c r="WKV3" s="33"/>
      <c r="WKW3" s="33"/>
      <c r="WKX3" s="33"/>
      <c r="WKY3" s="33"/>
      <c r="WKZ3" s="33"/>
      <c r="WLA3" s="33"/>
      <c r="WLB3" s="33"/>
      <c r="WLC3" s="33"/>
      <c r="WLD3" s="33"/>
      <c r="WLE3" s="33"/>
      <c r="WLF3" s="33"/>
      <c r="WLG3" s="33"/>
      <c r="WLH3" s="33"/>
      <c r="WLI3" s="33"/>
      <c r="WLJ3" s="33"/>
      <c r="WLK3" s="33"/>
      <c r="WLL3" s="33"/>
      <c r="WLM3" s="33"/>
      <c r="WLN3" s="33"/>
      <c r="WLO3" s="33"/>
      <c r="WLP3" s="33"/>
      <c r="WLQ3" s="33"/>
      <c r="WLR3" s="33"/>
      <c r="WLS3" s="33"/>
      <c r="WLT3" s="33"/>
      <c r="WLU3" s="33"/>
      <c r="WLV3" s="33"/>
      <c r="WLW3" s="33"/>
      <c r="WLX3" s="33"/>
      <c r="WLY3" s="33"/>
      <c r="WLZ3" s="33"/>
      <c r="WMA3" s="33"/>
      <c r="WMB3" s="33"/>
      <c r="WMC3" s="33"/>
      <c r="WMD3" s="33"/>
      <c r="WME3" s="33"/>
      <c r="WMF3" s="33"/>
      <c r="WMG3" s="33"/>
      <c r="WMH3" s="33"/>
      <c r="WMI3" s="33"/>
      <c r="WMJ3" s="33"/>
      <c r="WMK3" s="33"/>
      <c r="WML3" s="33"/>
      <c r="WMM3" s="33"/>
      <c r="WMN3" s="33"/>
      <c r="WMO3" s="33"/>
      <c r="WMP3" s="33"/>
      <c r="WMQ3" s="33"/>
      <c r="WMR3" s="33"/>
      <c r="WMS3" s="33"/>
      <c r="WMT3" s="33"/>
      <c r="WMU3" s="33"/>
      <c r="WMV3" s="33"/>
      <c r="WMW3" s="33"/>
      <c r="WMX3" s="33"/>
      <c r="WMY3" s="33"/>
      <c r="WMZ3" s="33"/>
      <c r="WNA3" s="33"/>
      <c r="WNB3" s="33"/>
      <c r="WNC3" s="33"/>
      <c r="WND3" s="33"/>
      <c r="WNE3" s="33"/>
      <c r="WNF3" s="33"/>
      <c r="WNG3" s="33"/>
      <c r="WNH3" s="33"/>
      <c r="WNI3" s="33"/>
      <c r="WNJ3" s="33"/>
      <c r="WNK3" s="33"/>
      <c r="WNL3" s="33"/>
      <c r="WNM3" s="33"/>
      <c r="WNN3" s="33"/>
      <c r="WNO3" s="33"/>
      <c r="WNP3" s="33"/>
      <c r="WNQ3" s="33"/>
      <c r="WNR3" s="33"/>
      <c r="WNS3" s="33"/>
      <c r="WNT3" s="33"/>
      <c r="WNU3" s="33"/>
      <c r="WNV3" s="33"/>
      <c r="WNW3" s="33"/>
      <c r="WNX3" s="33"/>
      <c r="WNY3" s="33"/>
      <c r="WNZ3" s="33"/>
      <c r="WOA3" s="33"/>
      <c r="WOB3" s="33"/>
      <c r="WOC3" s="33"/>
      <c r="WOD3" s="33"/>
      <c r="WOE3" s="33"/>
      <c r="WOF3" s="33"/>
      <c r="WOG3" s="33"/>
      <c r="WOH3" s="33"/>
      <c r="WOI3" s="33"/>
      <c r="WOJ3" s="33"/>
      <c r="WOK3" s="33"/>
      <c r="WOL3" s="33"/>
      <c r="WOM3" s="33"/>
      <c r="WON3" s="33"/>
      <c r="WOO3" s="33"/>
      <c r="WOP3" s="33"/>
      <c r="WOQ3" s="33"/>
      <c r="WOR3" s="33"/>
      <c r="WOS3" s="33"/>
      <c r="WOT3" s="33"/>
      <c r="WOU3" s="33"/>
      <c r="WOV3" s="33"/>
      <c r="WOW3" s="33"/>
      <c r="WOX3" s="33"/>
      <c r="WOY3" s="33"/>
      <c r="WOZ3" s="33"/>
      <c r="WPA3" s="33"/>
      <c r="WPB3" s="33"/>
      <c r="WPC3" s="33"/>
      <c r="WPD3" s="33"/>
      <c r="WPE3" s="33"/>
      <c r="WPF3" s="33"/>
      <c r="WPG3" s="33"/>
      <c r="WPH3" s="33"/>
      <c r="WPI3" s="33"/>
      <c r="WPJ3" s="33"/>
      <c r="WPK3" s="33"/>
      <c r="WPL3" s="33"/>
      <c r="WPM3" s="33"/>
      <c r="WPN3" s="33"/>
      <c r="WPO3" s="33"/>
      <c r="WPP3" s="33"/>
      <c r="WPQ3" s="33"/>
      <c r="WPR3" s="33"/>
      <c r="WPS3" s="33"/>
      <c r="WPT3" s="33"/>
      <c r="WPU3" s="33"/>
      <c r="WPV3" s="33"/>
      <c r="WPW3" s="33"/>
      <c r="WPX3" s="33"/>
      <c r="WPY3" s="33"/>
      <c r="WPZ3" s="33"/>
      <c r="WQA3" s="33"/>
      <c r="WQB3" s="33"/>
      <c r="WQC3" s="33"/>
      <c r="WQD3" s="33"/>
      <c r="WQE3" s="33"/>
      <c r="WQF3" s="33"/>
      <c r="WQG3" s="33"/>
      <c r="WQH3" s="33"/>
      <c r="WQI3" s="33"/>
      <c r="WQJ3" s="33"/>
      <c r="WQK3" s="33"/>
      <c r="WQL3" s="33"/>
      <c r="WQM3" s="33"/>
      <c r="WQN3" s="33"/>
      <c r="WQO3" s="33"/>
      <c r="WQP3" s="33"/>
      <c r="WQQ3" s="33"/>
      <c r="WQR3" s="33"/>
      <c r="WQS3" s="33"/>
      <c r="WQT3" s="33"/>
      <c r="WQU3" s="33"/>
      <c r="WQV3" s="33"/>
      <c r="WQW3" s="33"/>
      <c r="WQX3" s="33"/>
      <c r="WQY3" s="33"/>
      <c r="WQZ3" s="33"/>
      <c r="WRA3" s="33"/>
      <c r="WRB3" s="33"/>
      <c r="WRC3" s="33"/>
      <c r="WRD3" s="33"/>
      <c r="WRE3" s="33"/>
      <c r="WRF3" s="33"/>
      <c r="WRG3" s="33"/>
      <c r="WRH3" s="33"/>
      <c r="WRI3" s="33"/>
      <c r="WRJ3" s="33"/>
      <c r="WRK3" s="33"/>
      <c r="WRL3" s="33"/>
      <c r="WRM3" s="33"/>
      <c r="WRN3" s="33"/>
      <c r="WRO3" s="33"/>
      <c r="WRP3" s="33"/>
      <c r="WRQ3" s="33"/>
      <c r="WRR3" s="33"/>
      <c r="WRS3" s="33"/>
      <c r="WRT3" s="33"/>
      <c r="WRU3" s="33"/>
      <c r="WRV3" s="33"/>
      <c r="WRW3" s="33"/>
      <c r="WRX3" s="33"/>
      <c r="WRY3" s="33"/>
      <c r="WRZ3" s="33"/>
      <c r="WSA3" s="33"/>
      <c r="WSB3" s="33"/>
      <c r="WSC3" s="33"/>
      <c r="WSD3" s="33"/>
      <c r="WSE3" s="33"/>
      <c r="WSF3" s="33"/>
      <c r="WSG3" s="33"/>
      <c r="WSH3" s="33"/>
      <c r="WSI3" s="33"/>
      <c r="WSJ3" s="33"/>
      <c r="WSK3" s="33"/>
      <c r="WSL3" s="33"/>
      <c r="WSM3" s="33"/>
      <c r="WSN3" s="33"/>
      <c r="WSO3" s="33"/>
      <c r="WSP3" s="33"/>
      <c r="WSQ3" s="33"/>
      <c r="WSR3" s="33"/>
      <c r="WSS3" s="33"/>
      <c r="WST3" s="33"/>
      <c r="WSU3" s="33"/>
      <c r="WSV3" s="33"/>
      <c r="WSW3" s="33"/>
      <c r="WSX3" s="33"/>
      <c r="WSY3" s="33"/>
      <c r="WSZ3" s="33"/>
      <c r="WTA3" s="33"/>
      <c r="WTB3" s="33"/>
      <c r="WTC3" s="33"/>
      <c r="WTD3" s="33"/>
      <c r="WTE3" s="33"/>
      <c r="WTF3" s="33"/>
      <c r="WTG3" s="33"/>
      <c r="WTH3" s="33"/>
      <c r="WTI3" s="33"/>
      <c r="WTJ3" s="33"/>
      <c r="WTK3" s="33"/>
      <c r="WTL3" s="33"/>
      <c r="WTM3" s="33"/>
      <c r="WTN3" s="33"/>
      <c r="WTO3" s="33"/>
      <c r="WTP3" s="33"/>
      <c r="WTQ3" s="33"/>
      <c r="WTR3" s="33"/>
      <c r="WTS3" s="33"/>
      <c r="WTT3" s="33"/>
      <c r="WTU3" s="33"/>
      <c r="WTV3" s="33"/>
      <c r="WTW3" s="33"/>
      <c r="WTX3" s="33"/>
      <c r="WTY3" s="33"/>
      <c r="WTZ3" s="33"/>
      <c r="WUA3" s="33"/>
      <c r="WUB3" s="33"/>
      <c r="WUC3" s="33"/>
      <c r="WUD3" s="33"/>
      <c r="WUE3" s="33"/>
      <c r="WUF3" s="33"/>
      <c r="WUG3" s="33"/>
      <c r="WUH3" s="33"/>
      <c r="WUI3" s="33"/>
      <c r="WUJ3" s="33"/>
      <c r="WUK3" s="33"/>
      <c r="WUL3" s="33"/>
      <c r="WUM3" s="33"/>
      <c r="WUN3" s="33"/>
      <c r="WUO3" s="33"/>
      <c r="WUP3" s="33"/>
      <c r="WUQ3" s="33"/>
      <c r="WUR3" s="33"/>
      <c r="WUS3" s="33"/>
      <c r="WUT3" s="33"/>
      <c r="WUU3" s="33"/>
      <c r="WUV3" s="33"/>
      <c r="WUW3" s="33"/>
      <c r="WUX3" s="33"/>
      <c r="WUY3" s="33"/>
      <c r="WUZ3" s="33"/>
      <c r="WVA3" s="33"/>
      <c r="WVB3" s="33"/>
      <c r="WVC3" s="33"/>
      <c r="WVD3" s="33"/>
      <c r="WVE3" s="33"/>
      <c r="WVF3" s="33"/>
      <c r="WVG3" s="33"/>
      <c r="WVH3" s="33"/>
      <c r="WVI3" s="33"/>
      <c r="WVJ3" s="33"/>
      <c r="WVK3" s="33"/>
      <c r="WVL3" s="33"/>
      <c r="WVM3" s="33"/>
      <c r="WVN3" s="33"/>
      <c r="WVO3" s="33"/>
      <c r="WVP3" s="33"/>
      <c r="WVQ3" s="33"/>
      <c r="WVR3" s="33"/>
      <c r="WVS3" s="33"/>
      <c r="WVT3" s="33"/>
      <c r="WVU3" s="33"/>
      <c r="WVV3" s="33"/>
      <c r="WVW3" s="33"/>
      <c r="WVX3" s="33"/>
      <c r="WVY3" s="33"/>
      <c r="WVZ3" s="33"/>
      <c r="WWA3" s="33"/>
      <c r="WWB3" s="33"/>
      <c r="WWC3" s="33"/>
      <c r="WWD3" s="33"/>
      <c r="WWE3" s="33"/>
      <c r="WWF3" s="33"/>
      <c r="WWG3" s="33"/>
      <c r="WWH3" s="33"/>
      <c r="WWI3" s="33"/>
      <c r="WWJ3" s="33"/>
      <c r="WWK3" s="33"/>
      <c r="WWL3" s="33"/>
      <c r="WWM3" s="33"/>
      <c r="WWN3" s="33"/>
      <c r="WWO3" s="33"/>
      <c r="WWP3" s="33"/>
      <c r="WWQ3" s="33"/>
      <c r="WWR3" s="33"/>
      <c r="WWS3" s="33"/>
      <c r="WWT3" s="33"/>
      <c r="WWU3" s="33"/>
      <c r="WWV3" s="33"/>
      <c r="WWW3" s="33"/>
      <c r="WWX3" s="33"/>
      <c r="WWY3" s="33"/>
      <c r="WWZ3" s="33"/>
      <c r="WXA3" s="33"/>
      <c r="WXB3" s="33"/>
      <c r="WXC3" s="33"/>
      <c r="WXD3" s="33"/>
      <c r="WXE3" s="33"/>
      <c r="WXF3" s="33"/>
      <c r="WXG3" s="33"/>
      <c r="WXH3" s="33"/>
      <c r="WXI3" s="33"/>
      <c r="WXJ3" s="33"/>
      <c r="WXK3" s="33"/>
      <c r="WXL3" s="33"/>
      <c r="WXM3" s="33"/>
      <c r="WXN3" s="33"/>
      <c r="WXO3" s="33"/>
      <c r="WXP3" s="33"/>
      <c r="WXQ3" s="33"/>
      <c r="WXR3" s="33"/>
      <c r="WXS3" s="33"/>
      <c r="WXT3" s="33"/>
      <c r="WXU3" s="33"/>
      <c r="WXV3" s="33"/>
      <c r="WXW3" s="33"/>
      <c r="WXX3" s="33"/>
      <c r="WXY3" s="33"/>
      <c r="WXZ3" s="33"/>
      <c r="WYA3" s="33"/>
      <c r="WYB3" s="33"/>
      <c r="WYC3" s="33"/>
      <c r="WYD3" s="33"/>
      <c r="WYE3" s="33"/>
      <c r="WYF3" s="33"/>
      <c r="WYG3" s="33"/>
      <c r="WYH3" s="33"/>
      <c r="WYI3" s="33"/>
      <c r="WYJ3" s="33"/>
      <c r="WYK3" s="33"/>
      <c r="WYL3" s="33"/>
      <c r="WYM3" s="33"/>
      <c r="WYN3" s="33"/>
      <c r="WYO3" s="33"/>
      <c r="WYP3" s="33"/>
      <c r="WYQ3" s="33"/>
      <c r="WYR3" s="33"/>
      <c r="WYS3" s="33"/>
      <c r="WYT3" s="33"/>
      <c r="WYU3" s="33"/>
      <c r="WYV3" s="33"/>
      <c r="WYW3" s="33"/>
      <c r="WYX3" s="33"/>
      <c r="WYY3" s="33"/>
      <c r="WYZ3" s="33"/>
      <c r="WZA3" s="33"/>
      <c r="WZB3" s="33"/>
      <c r="WZC3" s="33"/>
      <c r="WZD3" s="33"/>
      <c r="WZE3" s="33"/>
      <c r="WZF3" s="33"/>
      <c r="WZG3" s="33"/>
      <c r="WZH3" s="33"/>
      <c r="WZI3" s="33"/>
      <c r="WZJ3" s="33"/>
      <c r="WZK3" s="33"/>
      <c r="WZL3" s="33"/>
      <c r="WZM3" s="33"/>
      <c r="WZN3" s="33"/>
      <c r="WZO3" s="33"/>
      <c r="WZP3" s="33"/>
      <c r="WZQ3" s="33"/>
      <c r="WZR3" s="33"/>
      <c r="WZS3" s="33"/>
      <c r="WZT3" s="33"/>
      <c r="WZU3" s="33"/>
      <c r="WZV3" s="33"/>
      <c r="WZW3" s="33"/>
      <c r="WZX3" s="33"/>
      <c r="WZY3" s="33"/>
      <c r="WZZ3" s="33"/>
      <c r="XAA3" s="33"/>
      <c r="XAB3" s="33"/>
      <c r="XAC3" s="33"/>
      <c r="XAD3" s="33"/>
      <c r="XAE3" s="33"/>
      <c r="XAF3" s="33"/>
      <c r="XAG3" s="33"/>
      <c r="XAH3" s="33"/>
      <c r="XAI3" s="33"/>
      <c r="XAJ3" s="33"/>
      <c r="XAK3" s="33"/>
      <c r="XAL3" s="33"/>
      <c r="XAM3" s="33"/>
      <c r="XAN3" s="33"/>
      <c r="XAO3" s="33"/>
      <c r="XAP3" s="33"/>
      <c r="XAQ3" s="33"/>
      <c r="XAR3" s="33"/>
      <c r="XAS3" s="33"/>
      <c r="XAT3" s="33"/>
      <c r="XAU3" s="33"/>
      <c r="XAV3" s="33"/>
      <c r="XAW3" s="33"/>
      <c r="XAX3" s="33"/>
      <c r="XAY3" s="33"/>
      <c r="XAZ3" s="33"/>
      <c r="XBA3" s="33"/>
      <c r="XBB3" s="33"/>
      <c r="XBC3" s="33"/>
      <c r="XBD3" s="33"/>
      <c r="XBE3" s="33"/>
      <c r="XBF3" s="33"/>
      <c r="XBG3" s="33"/>
      <c r="XBH3" s="33"/>
      <c r="XBI3" s="33"/>
      <c r="XBJ3" s="33"/>
      <c r="XBK3" s="33"/>
      <c r="XBL3" s="33"/>
      <c r="XBM3" s="33"/>
      <c r="XBN3" s="33"/>
      <c r="XBO3" s="33"/>
      <c r="XBP3" s="33"/>
      <c r="XBQ3" s="33"/>
      <c r="XBR3" s="33"/>
      <c r="XBS3" s="33"/>
      <c r="XBT3" s="33"/>
      <c r="XBU3" s="33"/>
      <c r="XBV3" s="33"/>
      <c r="XBW3" s="33"/>
      <c r="XBX3" s="33"/>
      <c r="XBY3" s="33"/>
      <c r="XBZ3" s="33"/>
      <c r="XCA3" s="33"/>
      <c r="XCB3" s="33"/>
      <c r="XCC3" s="33"/>
      <c r="XCD3" s="33"/>
      <c r="XCE3" s="33"/>
      <c r="XCF3" s="33"/>
      <c r="XCG3" s="33"/>
      <c r="XCH3" s="33"/>
      <c r="XCI3" s="33"/>
      <c r="XCJ3" s="33"/>
      <c r="XCK3" s="33"/>
      <c r="XCL3" s="33"/>
      <c r="XCM3" s="33"/>
      <c r="XCN3" s="33"/>
      <c r="XCO3" s="33"/>
      <c r="XCP3" s="33"/>
      <c r="XCQ3" s="33"/>
      <c r="XCR3" s="33"/>
      <c r="XCS3" s="33"/>
      <c r="XCT3" s="33"/>
      <c r="XCU3" s="33"/>
      <c r="XCV3" s="33"/>
      <c r="XCW3" s="33"/>
      <c r="XCX3" s="33"/>
      <c r="XCY3" s="33"/>
      <c r="XCZ3" s="33"/>
    </row>
    <row r="4" s="30" customFormat="1" customHeight="1" spans="1:13">
      <c r="A4" s="36">
        <f>SUM(J4:J10001)</f>
        <v>7275</v>
      </c>
      <c r="B4" s="20">
        <v>1</v>
      </c>
      <c r="C4" s="20" t="s">
        <v>15</v>
      </c>
      <c r="D4" s="21" t="str">
        <f>IF(C4="","-",VLOOKUP(C4,员工信息表!B:C,2,FALSE))</f>
        <v>技工</v>
      </c>
      <c r="E4" s="21">
        <f>IF(C4="","-",VLOOKUP(C4,员工信息表!B:D,3,FALSE))</f>
        <v>350</v>
      </c>
      <c r="F4" s="20">
        <v>20</v>
      </c>
      <c r="G4" s="20">
        <v>3.5</v>
      </c>
      <c r="H4" s="20">
        <v>50</v>
      </c>
      <c r="I4" s="20">
        <v>100</v>
      </c>
      <c r="J4" s="27">
        <f>IF(C4="","0",(E4*F4)+(G4*H4)+I4)</f>
        <v>7275</v>
      </c>
      <c r="K4" s="27">
        <f>IF(C4="","0",SUMIFS(借支明细表!$H:$H,借支明细表!$F:$F,$C4,借支明细表!$D:$D,$D$2))</f>
        <v>200</v>
      </c>
      <c r="L4" s="27">
        <f>IF(C4="","0",J4-K4)</f>
        <v>7075</v>
      </c>
      <c r="M4" s="28"/>
    </row>
    <row r="5" s="30" customFormat="1" customHeight="1" spans="1:13">
      <c r="A5" s="37" t="s">
        <v>79</v>
      </c>
      <c r="B5" s="20">
        <v>2</v>
      </c>
      <c r="C5" s="20"/>
      <c r="D5" s="21" t="str">
        <f>IF(C5="","-",VLOOKUP(C5,员工信息表!B:C,2,FALSE))</f>
        <v>-</v>
      </c>
      <c r="E5" s="21" t="str">
        <f>IF(C5="","-",VLOOKUP(C5,员工信息表!B:D,3,FALSE))</f>
        <v>-</v>
      </c>
      <c r="F5" s="20"/>
      <c r="G5" s="20"/>
      <c r="H5" s="20"/>
      <c r="I5" s="20"/>
      <c r="J5" s="27" t="str">
        <f t="shared" ref="J5:J68" si="0">IF(C5="","0",(E5*F5)+(G5*H5)+I5)</f>
        <v>0</v>
      </c>
      <c r="K5" s="27" t="str">
        <f>IF(C5="","0",SUMIFS(借支明细表!$H:$H,借支明细表!$F:$F,$C5,借支明细表!$D:$D,$D$2))</f>
        <v>0</v>
      </c>
      <c r="L5" s="27" t="str">
        <f t="shared" ref="L5:L68" si="1">IF(C5="","0",J5-K5)</f>
        <v>0</v>
      </c>
      <c r="M5" s="28"/>
    </row>
    <row r="6" s="30" customFormat="1" customHeight="1" spans="1:13">
      <c r="A6" s="38">
        <f>SUM(K4:K10001)</f>
        <v>200</v>
      </c>
      <c r="B6" s="20">
        <v>3</v>
      </c>
      <c r="C6" s="20"/>
      <c r="D6" s="21" t="str">
        <f>IF(C6="","-",VLOOKUP(C6,员工信息表!B:C,2,FALSE))</f>
        <v>-</v>
      </c>
      <c r="E6" s="21" t="str">
        <f>IF(C6="","-",VLOOKUP(C6,员工信息表!B:D,3,FALSE))</f>
        <v>-</v>
      </c>
      <c r="F6" s="20"/>
      <c r="G6" s="20"/>
      <c r="H6" s="20"/>
      <c r="I6" s="20"/>
      <c r="J6" s="27" t="str">
        <f t="shared" si="0"/>
        <v>0</v>
      </c>
      <c r="K6" s="27" t="str">
        <f>IF(C6="","0",SUMIFS(借支明细表!$H:$H,借支明细表!$F:$F,$C6,借支明细表!$D:$D,$D$2))</f>
        <v>0</v>
      </c>
      <c r="L6" s="27" t="str">
        <f t="shared" si="1"/>
        <v>0</v>
      </c>
      <c r="M6" s="28"/>
    </row>
    <row r="7" s="30" customFormat="1" customHeight="1" spans="1:13">
      <c r="A7" s="37" t="s">
        <v>80</v>
      </c>
      <c r="B7" s="20">
        <v>4</v>
      </c>
      <c r="C7" s="20"/>
      <c r="D7" s="21" t="str">
        <f>IF(C7="","-",VLOOKUP(C7,员工信息表!B:C,2,FALSE))</f>
        <v>-</v>
      </c>
      <c r="E7" s="21" t="str">
        <f>IF(C7="","-",VLOOKUP(C7,员工信息表!B:D,3,FALSE))</f>
        <v>-</v>
      </c>
      <c r="F7" s="20"/>
      <c r="G7" s="20"/>
      <c r="H7" s="20"/>
      <c r="I7" s="20"/>
      <c r="J7" s="27" t="str">
        <f t="shared" si="0"/>
        <v>0</v>
      </c>
      <c r="K7" s="27" t="str">
        <f>IF(C7="","0",SUMIFS(借支明细表!$H:$H,借支明细表!$F:$F,$C7,借支明细表!$D:$D,$D$2))</f>
        <v>0</v>
      </c>
      <c r="L7" s="27" t="str">
        <f t="shared" si="1"/>
        <v>0</v>
      </c>
      <c r="M7" s="28"/>
    </row>
    <row r="8" s="30" customFormat="1" customHeight="1" spans="1:13">
      <c r="A8" s="39">
        <f>SUM(L4:L10001)</f>
        <v>7075</v>
      </c>
      <c r="B8" s="20">
        <v>5</v>
      </c>
      <c r="C8" s="20"/>
      <c r="D8" s="21" t="str">
        <f>IF(C8="","-",VLOOKUP(C8,员工信息表!B:C,2,FALSE))</f>
        <v>-</v>
      </c>
      <c r="E8" s="21" t="str">
        <f>IF(C8="","-",VLOOKUP(C8,员工信息表!B:D,3,FALSE))</f>
        <v>-</v>
      </c>
      <c r="F8" s="20"/>
      <c r="G8" s="20"/>
      <c r="H8" s="20"/>
      <c r="I8" s="20"/>
      <c r="J8" s="27" t="str">
        <f t="shared" si="0"/>
        <v>0</v>
      </c>
      <c r="K8" s="27" t="str">
        <f>IF(C8="","0",SUMIFS(借支明细表!$H:$H,借支明细表!$F:$F,$C8,借支明细表!$D:$D,$D$2))</f>
        <v>0</v>
      </c>
      <c r="L8" s="27" t="str">
        <f t="shared" si="1"/>
        <v>0</v>
      </c>
      <c r="M8" s="28"/>
    </row>
    <row r="9" s="30" customFormat="1" customHeight="1" spans="1:13">
      <c r="A9" s="24"/>
      <c r="B9" s="20">
        <v>6</v>
      </c>
      <c r="C9" s="20"/>
      <c r="D9" s="21" t="str">
        <f>IF(C9="","-",VLOOKUP(C9,员工信息表!B:C,2,FALSE))</f>
        <v>-</v>
      </c>
      <c r="E9" s="21" t="str">
        <f>IF(C9="","-",VLOOKUP(C9,员工信息表!B:D,3,FALSE))</f>
        <v>-</v>
      </c>
      <c r="F9" s="20"/>
      <c r="G9" s="20"/>
      <c r="H9" s="20"/>
      <c r="I9" s="20"/>
      <c r="J9" s="27" t="str">
        <f t="shared" si="0"/>
        <v>0</v>
      </c>
      <c r="K9" s="27" t="str">
        <f>IF(C9="","0",SUMIFS(借支明细表!$H:$H,借支明细表!$F:$F,$C9,借支明细表!$D:$D,$D$2))</f>
        <v>0</v>
      </c>
      <c r="L9" s="27" t="str">
        <f t="shared" si="1"/>
        <v>0</v>
      </c>
      <c r="M9" s="28"/>
    </row>
    <row r="10" s="30" customFormat="1" customHeight="1" spans="1:13">
      <c r="A10" s="24"/>
      <c r="B10" s="20">
        <v>7</v>
      </c>
      <c r="C10" s="20"/>
      <c r="D10" s="21" t="str">
        <f>IF(C10="","-",VLOOKUP(C10,员工信息表!B:C,2,FALSE))</f>
        <v>-</v>
      </c>
      <c r="E10" s="21" t="str">
        <f>IF(C10="","-",VLOOKUP(C10,员工信息表!B:D,3,FALSE))</f>
        <v>-</v>
      </c>
      <c r="F10" s="20"/>
      <c r="G10" s="20"/>
      <c r="H10" s="20"/>
      <c r="I10" s="20"/>
      <c r="J10" s="27" t="str">
        <f t="shared" si="0"/>
        <v>0</v>
      </c>
      <c r="K10" s="27" t="str">
        <f>IF(C10="","0",SUMIFS(借支明细表!$H:$H,借支明细表!$F:$F,$C10,借支明细表!$D:$D,$D$2))</f>
        <v>0</v>
      </c>
      <c r="L10" s="27" t="str">
        <f t="shared" si="1"/>
        <v>0</v>
      </c>
      <c r="M10" s="28"/>
    </row>
    <row r="11" s="30" customFormat="1" customHeight="1" spans="1:13">
      <c r="A11" s="24"/>
      <c r="B11" s="20">
        <v>8</v>
      </c>
      <c r="C11" s="20"/>
      <c r="D11" s="21" t="str">
        <f>IF(C11="","-",VLOOKUP(C11,员工信息表!B:C,2,FALSE))</f>
        <v>-</v>
      </c>
      <c r="E11" s="21" t="str">
        <f>IF(C11="","-",VLOOKUP(C11,员工信息表!B:D,3,FALSE))</f>
        <v>-</v>
      </c>
      <c r="F11" s="20"/>
      <c r="G11" s="20"/>
      <c r="H11" s="20"/>
      <c r="I11" s="20"/>
      <c r="J11" s="27" t="str">
        <f t="shared" si="0"/>
        <v>0</v>
      </c>
      <c r="K11" s="27" t="str">
        <f>IF(C11="","0",SUMIFS(借支明细表!$H:$H,借支明细表!$F:$F,$C11,借支明细表!$D:$D,$D$2))</f>
        <v>0</v>
      </c>
      <c r="L11" s="27" t="str">
        <f t="shared" si="1"/>
        <v>0</v>
      </c>
      <c r="M11" s="28"/>
    </row>
    <row r="12" s="30" customFormat="1" customHeight="1" spans="1:13">
      <c r="A12" s="24"/>
      <c r="B12" s="20">
        <v>9</v>
      </c>
      <c r="C12" s="20"/>
      <c r="D12" s="21" t="str">
        <f>IF(C12="","-",VLOOKUP(C12,员工信息表!B:C,2,FALSE))</f>
        <v>-</v>
      </c>
      <c r="E12" s="21" t="str">
        <f>IF(C12="","-",VLOOKUP(C12,员工信息表!B:D,3,FALSE))</f>
        <v>-</v>
      </c>
      <c r="F12" s="20"/>
      <c r="G12" s="20"/>
      <c r="H12" s="20"/>
      <c r="I12" s="20"/>
      <c r="J12" s="27" t="str">
        <f t="shared" si="0"/>
        <v>0</v>
      </c>
      <c r="K12" s="27" t="str">
        <f>IF(C12="","0",SUMIFS(借支明细表!$H:$H,借支明细表!$F:$F,$C12,借支明细表!$D:$D,$D$2))</f>
        <v>0</v>
      </c>
      <c r="L12" s="27" t="str">
        <f t="shared" si="1"/>
        <v>0</v>
      </c>
      <c r="M12" s="28"/>
    </row>
    <row r="13" s="30" customFormat="1" customHeight="1" spans="1:13">
      <c r="A13" s="24"/>
      <c r="B13" s="20">
        <v>10</v>
      </c>
      <c r="C13" s="20"/>
      <c r="D13" s="21" t="str">
        <f>IF(C13="","-",VLOOKUP(C13,员工信息表!B:C,2,FALSE))</f>
        <v>-</v>
      </c>
      <c r="E13" s="21" t="str">
        <f>IF(C13="","-",VLOOKUP(C13,员工信息表!B:D,3,FALSE))</f>
        <v>-</v>
      </c>
      <c r="F13" s="20"/>
      <c r="G13" s="20"/>
      <c r="H13" s="20"/>
      <c r="I13" s="20"/>
      <c r="J13" s="27" t="str">
        <f t="shared" si="0"/>
        <v>0</v>
      </c>
      <c r="K13" s="27" t="str">
        <f>IF(C13="","0",SUMIFS(借支明细表!$H:$H,借支明细表!$F:$F,$C13,借支明细表!$D:$D,$D$2))</f>
        <v>0</v>
      </c>
      <c r="L13" s="27" t="str">
        <f t="shared" si="1"/>
        <v>0</v>
      </c>
      <c r="M13" s="28"/>
    </row>
    <row r="14" s="30" customFormat="1" customHeight="1" spans="1:13">
      <c r="A14" s="24"/>
      <c r="B14" s="20">
        <v>11</v>
      </c>
      <c r="C14" s="20"/>
      <c r="D14" s="21" t="str">
        <f>IF(C14="","-",VLOOKUP(C14,员工信息表!B:C,2,FALSE))</f>
        <v>-</v>
      </c>
      <c r="E14" s="21" t="str">
        <f>IF(C14="","-",VLOOKUP(C14,员工信息表!B:D,3,FALSE))</f>
        <v>-</v>
      </c>
      <c r="F14" s="20"/>
      <c r="G14" s="20"/>
      <c r="H14" s="20"/>
      <c r="I14" s="20"/>
      <c r="J14" s="27" t="str">
        <f t="shared" si="0"/>
        <v>0</v>
      </c>
      <c r="K14" s="27" t="str">
        <f>IF(C14="","0",SUMIFS(借支明细表!$H:$H,借支明细表!$F:$F,$C14,借支明细表!$D:$D,$D$2))</f>
        <v>0</v>
      </c>
      <c r="L14" s="27" t="str">
        <f t="shared" si="1"/>
        <v>0</v>
      </c>
      <c r="M14" s="28"/>
    </row>
    <row r="15" s="30" customFormat="1" customHeight="1" spans="1:13">
      <c r="A15" s="24"/>
      <c r="B15" s="20">
        <v>12</v>
      </c>
      <c r="C15" s="20"/>
      <c r="D15" s="21" t="str">
        <f>IF(C15="","-",VLOOKUP(C15,员工信息表!B:C,2,FALSE))</f>
        <v>-</v>
      </c>
      <c r="E15" s="21" t="str">
        <f>IF(C15="","-",VLOOKUP(C15,员工信息表!B:D,3,FALSE))</f>
        <v>-</v>
      </c>
      <c r="F15" s="20"/>
      <c r="G15" s="20"/>
      <c r="H15" s="20"/>
      <c r="I15" s="20"/>
      <c r="J15" s="27" t="str">
        <f t="shared" si="0"/>
        <v>0</v>
      </c>
      <c r="K15" s="27" t="str">
        <f>IF(C15="","0",SUMIFS(借支明细表!$H:$H,借支明细表!$F:$F,$C15,借支明细表!$D:$D,$D$2))</f>
        <v>0</v>
      </c>
      <c r="L15" s="27" t="str">
        <f t="shared" si="1"/>
        <v>0</v>
      </c>
      <c r="M15" s="28"/>
    </row>
    <row r="16" s="30" customFormat="1" customHeight="1" spans="1:13">
      <c r="A16" s="24"/>
      <c r="B16" s="20">
        <v>13</v>
      </c>
      <c r="C16" s="20"/>
      <c r="D16" s="21" t="str">
        <f>IF(C16="","-",VLOOKUP(C16,员工信息表!B:C,2,FALSE))</f>
        <v>-</v>
      </c>
      <c r="E16" s="21" t="str">
        <f>IF(C16="","-",VLOOKUP(C16,员工信息表!B:D,3,FALSE))</f>
        <v>-</v>
      </c>
      <c r="F16" s="20"/>
      <c r="G16" s="20"/>
      <c r="H16" s="20"/>
      <c r="I16" s="20"/>
      <c r="J16" s="27" t="str">
        <f t="shared" si="0"/>
        <v>0</v>
      </c>
      <c r="K16" s="27" t="str">
        <f>IF(C16="","0",SUMIFS(借支明细表!$H:$H,借支明细表!$F:$F,$C16,借支明细表!$D:$D,$D$2))</f>
        <v>0</v>
      </c>
      <c r="L16" s="27" t="str">
        <f t="shared" si="1"/>
        <v>0</v>
      </c>
      <c r="M16" s="28"/>
    </row>
    <row r="17" s="30" customFormat="1" customHeight="1" spans="1:13">
      <c r="A17" s="24"/>
      <c r="B17" s="20">
        <v>14</v>
      </c>
      <c r="C17" s="20"/>
      <c r="D17" s="21" t="str">
        <f>IF(C17="","-",VLOOKUP(C17,员工信息表!B:C,2,FALSE))</f>
        <v>-</v>
      </c>
      <c r="E17" s="21" t="str">
        <f>IF(C17="","-",VLOOKUP(C17,员工信息表!B:D,3,FALSE))</f>
        <v>-</v>
      </c>
      <c r="F17" s="20"/>
      <c r="G17" s="20"/>
      <c r="H17" s="20"/>
      <c r="I17" s="20"/>
      <c r="J17" s="27" t="str">
        <f t="shared" si="0"/>
        <v>0</v>
      </c>
      <c r="K17" s="27" t="str">
        <f>IF(C17="","0",SUMIFS(借支明细表!$H:$H,借支明细表!$F:$F,$C17,借支明细表!$D:$D,$D$2))</f>
        <v>0</v>
      </c>
      <c r="L17" s="27" t="str">
        <f t="shared" si="1"/>
        <v>0</v>
      </c>
      <c r="M17" s="28"/>
    </row>
    <row r="18" s="30" customFormat="1" customHeight="1" spans="1:13">
      <c r="A18" s="24"/>
      <c r="B18" s="20">
        <v>15</v>
      </c>
      <c r="C18" s="20"/>
      <c r="D18" s="21" t="str">
        <f>IF(C18="","-",VLOOKUP(C18,员工信息表!B:C,2,FALSE))</f>
        <v>-</v>
      </c>
      <c r="E18" s="21" t="str">
        <f>IF(C18="","-",VLOOKUP(C18,员工信息表!B:D,3,FALSE))</f>
        <v>-</v>
      </c>
      <c r="F18" s="20"/>
      <c r="G18" s="20"/>
      <c r="H18" s="20"/>
      <c r="I18" s="20"/>
      <c r="J18" s="27" t="str">
        <f t="shared" si="0"/>
        <v>0</v>
      </c>
      <c r="K18" s="27" t="str">
        <f>IF(C18="","0",SUMIFS(借支明细表!$H:$H,借支明细表!$F:$F,$C18,借支明细表!$D:$D,$D$2))</f>
        <v>0</v>
      </c>
      <c r="L18" s="27" t="str">
        <f t="shared" si="1"/>
        <v>0</v>
      </c>
      <c r="M18" s="28"/>
    </row>
    <row r="19" s="30" customFormat="1" customHeight="1" spans="1:13">
      <c r="A19" s="24"/>
      <c r="B19" s="20">
        <v>16</v>
      </c>
      <c r="C19" s="20"/>
      <c r="D19" s="21" t="str">
        <f>IF(C19="","-",VLOOKUP(C19,员工信息表!B:C,2,FALSE))</f>
        <v>-</v>
      </c>
      <c r="E19" s="21" t="str">
        <f>IF(C19="","-",VLOOKUP(C19,员工信息表!B:D,3,FALSE))</f>
        <v>-</v>
      </c>
      <c r="F19" s="20"/>
      <c r="G19" s="20"/>
      <c r="H19" s="20"/>
      <c r="I19" s="20"/>
      <c r="J19" s="27" t="str">
        <f t="shared" si="0"/>
        <v>0</v>
      </c>
      <c r="K19" s="27" t="str">
        <f>IF(C19="","0",SUMIFS(借支明细表!$H:$H,借支明细表!$F:$F,$C19,借支明细表!$D:$D,$D$2))</f>
        <v>0</v>
      </c>
      <c r="L19" s="27" t="str">
        <f t="shared" si="1"/>
        <v>0</v>
      </c>
      <c r="M19" s="28"/>
    </row>
    <row r="20" s="30" customFormat="1" customHeight="1" spans="1:13">
      <c r="A20" s="24"/>
      <c r="B20" s="20">
        <v>17</v>
      </c>
      <c r="C20" s="20"/>
      <c r="D20" s="21" t="str">
        <f>IF(C20="","-",VLOOKUP(C20,员工信息表!B:C,2,FALSE))</f>
        <v>-</v>
      </c>
      <c r="E20" s="21" t="str">
        <f>IF(C20="","-",VLOOKUP(C20,员工信息表!B:D,3,FALSE))</f>
        <v>-</v>
      </c>
      <c r="F20" s="20"/>
      <c r="G20" s="20"/>
      <c r="H20" s="20"/>
      <c r="I20" s="20"/>
      <c r="J20" s="27" t="str">
        <f t="shared" si="0"/>
        <v>0</v>
      </c>
      <c r="K20" s="27" t="str">
        <f>IF(C20="","0",SUMIFS(借支明细表!$H:$H,借支明细表!$F:$F,$C20,借支明细表!$D:$D,$D$2))</f>
        <v>0</v>
      </c>
      <c r="L20" s="27" t="str">
        <f t="shared" si="1"/>
        <v>0</v>
      </c>
      <c r="M20" s="28"/>
    </row>
    <row r="21" s="30" customFormat="1" customHeight="1" spans="1:13">
      <c r="A21" s="24"/>
      <c r="B21" s="20">
        <v>18</v>
      </c>
      <c r="C21" s="20"/>
      <c r="D21" s="21" t="str">
        <f>IF(C21="","-",VLOOKUP(C21,员工信息表!B:C,2,FALSE))</f>
        <v>-</v>
      </c>
      <c r="E21" s="21" t="str">
        <f>IF(C21="","-",VLOOKUP(C21,员工信息表!B:D,3,FALSE))</f>
        <v>-</v>
      </c>
      <c r="F21" s="20"/>
      <c r="G21" s="20"/>
      <c r="H21" s="20"/>
      <c r="I21" s="20"/>
      <c r="J21" s="27" t="str">
        <f t="shared" si="0"/>
        <v>0</v>
      </c>
      <c r="K21" s="27" t="str">
        <f>IF(C21="","0",SUMIFS(借支明细表!$H:$H,借支明细表!$F:$F,$C21,借支明细表!$D:$D,$D$2))</f>
        <v>0</v>
      </c>
      <c r="L21" s="27" t="str">
        <f t="shared" si="1"/>
        <v>0</v>
      </c>
      <c r="M21" s="28"/>
    </row>
    <row r="22" s="30" customFormat="1" customHeight="1" spans="1:13">
      <c r="A22" s="24"/>
      <c r="B22" s="20">
        <v>19</v>
      </c>
      <c r="C22" s="20"/>
      <c r="D22" s="21" t="str">
        <f>IF(C22="","-",VLOOKUP(C22,员工信息表!B:C,2,FALSE))</f>
        <v>-</v>
      </c>
      <c r="E22" s="21" t="str">
        <f>IF(C22="","-",VLOOKUP(C22,员工信息表!B:D,3,FALSE))</f>
        <v>-</v>
      </c>
      <c r="F22" s="20"/>
      <c r="G22" s="20"/>
      <c r="H22" s="20"/>
      <c r="I22" s="20"/>
      <c r="J22" s="27" t="str">
        <f t="shared" si="0"/>
        <v>0</v>
      </c>
      <c r="K22" s="27" t="str">
        <f>IF(C22="","0",SUMIFS(借支明细表!$H:$H,借支明细表!$F:$F,$C22,借支明细表!$D:$D,$D$2))</f>
        <v>0</v>
      </c>
      <c r="L22" s="27" t="str">
        <f t="shared" si="1"/>
        <v>0</v>
      </c>
      <c r="M22" s="28"/>
    </row>
    <row r="23" s="30" customFormat="1" customHeight="1" spans="1:13">
      <c r="A23" s="24"/>
      <c r="B23" s="20">
        <v>20</v>
      </c>
      <c r="C23" s="20"/>
      <c r="D23" s="21" t="str">
        <f>IF(C23="","-",VLOOKUP(C23,员工信息表!B:C,2,FALSE))</f>
        <v>-</v>
      </c>
      <c r="E23" s="21" t="str">
        <f>IF(C23="","-",VLOOKUP(C23,员工信息表!B:D,3,FALSE))</f>
        <v>-</v>
      </c>
      <c r="F23" s="20"/>
      <c r="G23" s="20"/>
      <c r="H23" s="20"/>
      <c r="I23" s="20"/>
      <c r="J23" s="27" t="str">
        <f t="shared" si="0"/>
        <v>0</v>
      </c>
      <c r="K23" s="27" t="str">
        <f>IF(C23="","0",SUMIFS(借支明细表!$H:$H,借支明细表!$F:$F,$C23,借支明细表!$D:$D,$D$2))</f>
        <v>0</v>
      </c>
      <c r="L23" s="27" t="str">
        <f t="shared" si="1"/>
        <v>0</v>
      </c>
      <c r="M23" s="28"/>
    </row>
    <row r="24" s="30" customFormat="1" customHeight="1" spans="1:13">
      <c r="A24" s="24"/>
      <c r="B24" s="20">
        <v>21</v>
      </c>
      <c r="C24" s="20"/>
      <c r="D24" s="21" t="str">
        <f>IF(C24="","-",VLOOKUP(C24,员工信息表!B:C,2,FALSE))</f>
        <v>-</v>
      </c>
      <c r="E24" s="21" t="str">
        <f>IF(C24="","-",VLOOKUP(C24,员工信息表!B:D,3,FALSE))</f>
        <v>-</v>
      </c>
      <c r="F24" s="20"/>
      <c r="G24" s="20"/>
      <c r="H24" s="20"/>
      <c r="I24" s="20"/>
      <c r="J24" s="27" t="str">
        <f t="shared" si="0"/>
        <v>0</v>
      </c>
      <c r="K24" s="27" t="str">
        <f>IF(C24="","0",SUMIFS(借支明细表!$H:$H,借支明细表!$F:$F,$C24,借支明细表!$D:$D,$D$2))</f>
        <v>0</v>
      </c>
      <c r="L24" s="27" t="str">
        <f t="shared" si="1"/>
        <v>0</v>
      </c>
      <c r="M24" s="28"/>
    </row>
    <row r="25" s="30" customFormat="1" customHeight="1" spans="1:13">
      <c r="A25" s="24"/>
      <c r="B25" s="20">
        <v>22</v>
      </c>
      <c r="C25" s="20"/>
      <c r="D25" s="21" t="str">
        <f>IF(C25="","-",VLOOKUP(C25,员工信息表!B:C,2,FALSE))</f>
        <v>-</v>
      </c>
      <c r="E25" s="21" t="str">
        <f>IF(C25="","-",VLOOKUP(C25,员工信息表!B:D,3,FALSE))</f>
        <v>-</v>
      </c>
      <c r="F25" s="20"/>
      <c r="G25" s="20"/>
      <c r="H25" s="20"/>
      <c r="I25" s="20"/>
      <c r="J25" s="27" t="str">
        <f t="shared" si="0"/>
        <v>0</v>
      </c>
      <c r="K25" s="27" t="str">
        <f>IF(C25="","0",SUMIFS(借支明细表!$H:$H,借支明细表!$F:$F,$C25,借支明细表!$D:$D,$D$2))</f>
        <v>0</v>
      </c>
      <c r="L25" s="27" t="str">
        <f t="shared" si="1"/>
        <v>0</v>
      </c>
      <c r="M25" s="28"/>
    </row>
    <row r="26" s="30" customFormat="1" customHeight="1" spans="1:13">
      <c r="A26" s="24"/>
      <c r="B26" s="20">
        <v>23</v>
      </c>
      <c r="C26" s="20"/>
      <c r="D26" s="21" t="str">
        <f>IF(C26="","-",VLOOKUP(C26,员工信息表!B:C,2,FALSE))</f>
        <v>-</v>
      </c>
      <c r="E26" s="21" t="str">
        <f>IF(C26="","-",VLOOKUP(C26,员工信息表!B:D,3,FALSE))</f>
        <v>-</v>
      </c>
      <c r="F26" s="20"/>
      <c r="G26" s="20"/>
      <c r="H26" s="20"/>
      <c r="I26" s="20"/>
      <c r="J26" s="27" t="str">
        <f t="shared" si="0"/>
        <v>0</v>
      </c>
      <c r="K26" s="27" t="str">
        <f>IF(C26="","0",SUMIFS(借支明细表!$H:$H,借支明细表!$F:$F,$C26,借支明细表!$D:$D,$D$2))</f>
        <v>0</v>
      </c>
      <c r="L26" s="27" t="str">
        <f t="shared" si="1"/>
        <v>0</v>
      </c>
      <c r="M26" s="28"/>
    </row>
    <row r="27" s="30" customFormat="1" customHeight="1" spans="1:13">
      <c r="A27" s="24"/>
      <c r="B27" s="20">
        <v>24</v>
      </c>
      <c r="C27" s="20"/>
      <c r="D27" s="21" t="str">
        <f>IF(C27="","-",VLOOKUP(C27,员工信息表!B:C,2,FALSE))</f>
        <v>-</v>
      </c>
      <c r="E27" s="21" t="str">
        <f>IF(C27="","-",VLOOKUP(C27,员工信息表!B:D,3,FALSE))</f>
        <v>-</v>
      </c>
      <c r="F27" s="20"/>
      <c r="G27" s="20"/>
      <c r="H27" s="20"/>
      <c r="I27" s="20"/>
      <c r="J27" s="27" t="str">
        <f t="shared" si="0"/>
        <v>0</v>
      </c>
      <c r="K27" s="27" t="str">
        <f>IF(C27="","0",SUMIFS(借支明细表!$H:$H,借支明细表!$F:$F,$C27,借支明细表!$D:$D,$D$2))</f>
        <v>0</v>
      </c>
      <c r="L27" s="27" t="str">
        <f t="shared" si="1"/>
        <v>0</v>
      </c>
      <c r="M27" s="28"/>
    </row>
    <row r="28" s="30" customFormat="1" customHeight="1" spans="1:13">
      <c r="A28" s="24"/>
      <c r="B28" s="20">
        <v>25</v>
      </c>
      <c r="C28" s="20"/>
      <c r="D28" s="21" t="str">
        <f>IF(C28="","-",VLOOKUP(C28,员工信息表!B:C,2,FALSE))</f>
        <v>-</v>
      </c>
      <c r="E28" s="21" t="str">
        <f>IF(C28="","-",VLOOKUP(C28,员工信息表!B:D,3,FALSE))</f>
        <v>-</v>
      </c>
      <c r="F28" s="20"/>
      <c r="G28" s="20"/>
      <c r="H28" s="20"/>
      <c r="I28" s="20"/>
      <c r="J28" s="27" t="str">
        <f t="shared" si="0"/>
        <v>0</v>
      </c>
      <c r="K28" s="27" t="str">
        <f>IF(C28="","0",SUMIFS(借支明细表!$H:$H,借支明细表!$F:$F,$C28,借支明细表!$D:$D,$D$2))</f>
        <v>0</v>
      </c>
      <c r="L28" s="27" t="str">
        <f t="shared" si="1"/>
        <v>0</v>
      </c>
      <c r="M28" s="28"/>
    </row>
    <row r="29" s="30" customFormat="1" customHeight="1" spans="1:13">
      <c r="A29" s="24"/>
      <c r="B29" s="20">
        <v>26</v>
      </c>
      <c r="C29" s="20"/>
      <c r="D29" s="21" t="str">
        <f>IF(C29="","-",VLOOKUP(C29,员工信息表!B:C,2,FALSE))</f>
        <v>-</v>
      </c>
      <c r="E29" s="21" t="str">
        <f>IF(C29="","-",VLOOKUP(C29,员工信息表!B:D,3,FALSE))</f>
        <v>-</v>
      </c>
      <c r="F29" s="20"/>
      <c r="G29" s="20"/>
      <c r="H29" s="20"/>
      <c r="I29" s="20"/>
      <c r="J29" s="27" t="str">
        <f t="shared" si="0"/>
        <v>0</v>
      </c>
      <c r="K29" s="27" t="str">
        <f>IF(C29="","0",SUMIFS(借支明细表!$H:$H,借支明细表!$F:$F,$C29,借支明细表!$D:$D,$D$2))</f>
        <v>0</v>
      </c>
      <c r="L29" s="27" t="str">
        <f t="shared" si="1"/>
        <v>0</v>
      </c>
      <c r="M29" s="28"/>
    </row>
    <row r="30" s="30" customFormat="1" customHeight="1" spans="1:13">
      <c r="A30" s="24"/>
      <c r="B30" s="20">
        <v>27</v>
      </c>
      <c r="C30" s="20"/>
      <c r="D30" s="21" t="str">
        <f>IF(C30="","-",VLOOKUP(C30,员工信息表!B:C,2,FALSE))</f>
        <v>-</v>
      </c>
      <c r="E30" s="21" t="str">
        <f>IF(C30="","-",VLOOKUP(C30,员工信息表!B:D,3,FALSE))</f>
        <v>-</v>
      </c>
      <c r="F30" s="20"/>
      <c r="G30" s="20"/>
      <c r="H30" s="20"/>
      <c r="I30" s="20"/>
      <c r="J30" s="27" t="str">
        <f t="shared" si="0"/>
        <v>0</v>
      </c>
      <c r="K30" s="27" t="str">
        <f>IF(C30="","0",SUMIFS(借支明细表!$H:$H,借支明细表!$F:$F,$C30,借支明细表!$D:$D,$D$2))</f>
        <v>0</v>
      </c>
      <c r="L30" s="27" t="str">
        <f t="shared" si="1"/>
        <v>0</v>
      </c>
      <c r="M30" s="28"/>
    </row>
    <row r="31" s="30" customFormat="1" customHeight="1" spans="1:13">
      <c r="A31" s="24"/>
      <c r="B31" s="20"/>
      <c r="C31" s="20"/>
      <c r="D31" s="21" t="str">
        <f>IF(C31="","-",VLOOKUP(C31,员工信息表!B:C,2,FALSE))</f>
        <v>-</v>
      </c>
      <c r="E31" s="21" t="str">
        <f>IF(C31="","-",VLOOKUP(C31,员工信息表!B:D,3,FALSE))</f>
        <v>-</v>
      </c>
      <c r="F31" s="20"/>
      <c r="G31" s="20"/>
      <c r="H31" s="20"/>
      <c r="I31" s="20"/>
      <c r="J31" s="27" t="str">
        <f t="shared" si="0"/>
        <v>0</v>
      </c>
      <c r="K31" s="27" t="str">
        <f>IF(C31="","0",SUMIFS(借支明细表!$H:$H,借支明细表!$F:$F,$C31,借支明细表!$D:$D,$D$2))</f>
        <v>0</v>
      </c>
      <c r="L31" s="27" t="str">
        <f t="shared" si="1"/>
        <v>0</v>
      </c>
      <c r="M31" s="28"/>
    </row>
    <row r="32" s="30" customFormat="1" customHeight="1" spans="1:13">
      <c r="A32" s="24"/>
      <c r="B32" s="20"/>
      <c r="C32" s="20"/>
      <c r="D32" s="21" t="str">
        <f>IF(C32="","-",VLOOKUP(C32,员工信息表!B:C,2,FALSE))</f>
        <v>-</v>
      </c>
      <c r="E32" s="21" t="str">
        <f>IF(C32="","-",VLOOKUP(C32,员工信息表!B:D,3,FALSE))</f>
        <v>-</v>
      </c>
      <c r="F32" s="20"/>
      <c r="G32" s="20"/>
      <c r="H32" s="20"/>
      <c r="I32" s="20"/>
      <c r="J32" s="27" t="str">
        <f t="shared" si="0"/>
        <v>0</v>
      </c>
      <c r="K32" s="27" t="str">
        <f>IF(C32="","0",SUMIFS(借支明细表!$H:$H,借支明细表!$F:$F,$C32,借支明细表!$D:$D,$D$2))</f>
        <v>0</v>
      </c>
      <c r="L32" s="27" t="str">
        <f t="shared" si="1"/>
        <v>0</v>
      </c>
      <c r="M32" s="28"/>
    </row>
    <row r="33" s="30" customFormat="1" customHeight="1" spans="1:13">
      <c r="A33" s="24"/>
      <c r="B33" s="20"/>
      <c r="C33" s="20"/>
      <c r="D33" s="21" t="str">
        <f>IF(C33="","-",VLOOKUP(C33,员工信息表!B:C,2,FALSE))</f>
        <v>-</v>
      </c>
      <c r="E33" s="21" t="str">
        <f>IF(C33="","-",VLOOKUP(C33,员工信息表!B:D,3,FALSE))</f>
        <v>-</v>
      </c>
      <c r="F33" s="20"/>
      <c r="G33" s="20"/>
      <c r="H33" s="20"/>
      <c r="I33" s="20"/>
      <c r="J33" s="27" t="str">
        <f t="shared" si="0"/>
        <v>0</v>
      </c>
      <c r="K33" s="27" t="str">
        <f>IF(C33="","0",SUMIFS(借支明细表!$H:$H,借支明细表!$F:$F,$C33,借支明细表!$D:$D,$D$2))</f>
        <v>0</v>
      </c>
      <c r="L33" s="27" t="str">
        <f t="shared" si="1"/>
        <v>0</v>
      </c>
      <c r="M33" s="28"/>
    </row>
    <row r="34" s="30" customFormat="1" customHeight="1" spans="1:13">
      <c r="A34" s="24"/>
      <c r="B34" s="20"/>
      <c r="C34" s="20"/>
      <c r="D34" s="21" t="str">
        <f>IF(C34="","-",VLOOKUP(C34,员工信息表!B:C,2,FALSE))</f>
        <v>-</v>
      </c>
      <c r="E34" s="21" t="str">
        <f>IF(C34="","-",VLOOKUP(C34,员工信息表!B:D,3,FALSE))</f>
        <v>-</v>
      </c>
      <c r="F34" s="20"/>
      <c r="G34" s="20"/>
      <c r="H34" s="20"/>
      <c r="I34" s="20"/>
      <c r="J34" s="27" t="str">
        <f t="shared" si="0"/>
        <v>0</v>
      </c>
      <c r="K34" s="27" t="str">
        <f>IF(C34="","0",SUMIFS(借支明细表!$H:$H,借支明细表!$F:$F,$C34,借支明细表!$D:$D,$D$2))</f>
        <v>0</v>
      </c>
      <c r="L34" s="27" t="str">
        <f t="shared" si="1"/>
        <v>0</v>
      </c>
      <c r="M34" s="28"/>
    </row>
    <row r="35" s="30" customFormat="1" customHeight="1" spans="1:13">
      <c r="A35" s="24"/>
      <c r="B35" s="20"/>
      <c r="C35" s="20"/>
      <c r="D35" s="21" t="str">
        <f>IF(C35="","-",VLOOKUP(C35,员工信息表!B:C,2,FALSE))</f>
        <v>-</v>
      </c>
      <c r="E35" s="21" t="str">
        <f>IF(C35="","-",VLOOKUP(C35,员工信息表!B:D,3,FALSE))</f>
        <v>-</v>
      </c>
      <c r="F35" s="20"/>
      <c r="G35" s="20"/>
      <c r="H35" s="20"/>
      <c r="I35" s="20"/>
      <c r="J35" s="27" t="str">
        <f t="shared" si="0"/>
        <v>0</v>
      </c>
      <c r="K35" s="27" t="str">
        <f>IF(C35="","0",SUMIFS(借支明细表!$H:$H,借支明细表!$F:$F,$C35,借支明细表!$D:$D,$D$2))</f>
        <v>0</v>
      </c>
      <c r="L35" s="27" t="str">
        <f t="shared" si="1"/>
        <v>0</v>
      </c>
      <c r="M35" s="28"/>
    </row>
    <row r="36" s="30" customFormat="1" customHeight="1" spans="1:13">
      <c r="A36" s="24"/>
      <c r="B36" s="20"/>
      <c r="C36" s="20"/>
      <c r="D36" s="21" t="str">
        <f>IF(C36="","-",VLOOKUP(C36,员工信息表!B:C,2,FALSE))</f>
        <v>-</v>
      </c>
      <c r="E36" s="21" t="str">
        <f>IF(C36="","-",VLOOKUP(C36,员工信息表!B:D,3,FALSE))</f>
        <v>-</v>
      </c>
      <c r="F36" s="20"/>
      <c r="G36" s="20"/>
      <c r="H36" s="20"/>
      <c r="I36" s="20"/>
      <c r="J36" s="27" t="str">
        <f t="shared" si="0"/>
        <v>0</v>
      </c>
      <c r="K36" s="27" t="str">
        <f>IF(C36="","0",SUMIFS(借支明细表!$H:$H,借支明细表!$F:$F,$C36,借支明细表!$D:$D,$D$2))</f>
        <v>0</v>
      </c>
      <c r="L36" s="27" t="str">
        <f t="shared" si="1"/>
        <v>0</v>
      </c>
      <c r="M36" s="28"/>
    </row>
    <row r="37" s="30" customFormat="1" customHeight="1" spans="1:16359">
      <c r="A37" s="4"/>
      <c r="B37" s="20"/>
      <c r="C37" s="20"/>
      <c r="D37" s="21" t="str">
        <f>IF(C37="","-",VLOOKUP(C37,员工信息表!B:C,2,FALSE))</f>
        <v>-</v>
      </c>
      <c r="E37" s="21" t="str">
        <f>IF(C37="","-",VLOOKUP(C37,员工信息表!B:D,3,FALSE))</f>
        <v>-</v>
      </c>
      <c r="F37" s="20"/>
      <c r="G37" s="20"/>
      <c r="H37" s="20"/>
      <c r="I37" s="20"/>
      <c r="J37" s="27" t="str">
        <f t="shared" si="0"/>
        <v>0</v>
      </c>
      <c r="K37" s="27" t="str">
        <f>IF(C37="","0",SUMIFS(借支明细表!$H:$H,借支明细表!$F:$F,$C37,借支明细表!$D:$D,$D$2))</f>
        <v>0</v>
      </c>
      <c r="L37" s="27" t="str">
        <f t="shared" si="1"/>
        <v>0</v>
      </c>
      <c r="M37" s="28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</row>
    <row r="38" s="30" customFormat="1" customHeight="1" spans="1:16359">
      <c r="A38" s="4"/>
      <c r="B38" s="20"/>
      <c r="C38" s="20"/>
      <c r="D38" s="21" t="str">
        <f>IF(C38="","-",VLOOKUP(C38,员工信息表!B:C,2,FALSE))</f>
        <v>-</v>
      </c>
      <c r="E38" s="21" t="str">
        <f>IF(C38="","-",VLOOKUP(C38,员工信息表!B:D,3,FALSE))</f>
        <v>-</v>
      </c>
      <c r="F38" s="20"/>
      <c r="G38" s="20"/>
      <c r="H38" s="20"/>
      <c r="I38" s="20"/>
      <c r="J38" s="27" t="str">
        <f t="shared" si="0"/>
        <v>0</v>
      </c>
      <c r="K38" s="27" t="str">
        <f>IF(C38="","0",SUMIFS(借支明细表!$H:$H,借支明细表!$F:$F,$C38,借支明细表!$D:$D,$D$2))</f>
        <v>0</v>
      </c>
      <c r="L38" s="27" t="str">
        <f t="shared" si="1"/>
        <v>0</v>
      </c>
      <c r="M38" s="2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</row>
    <row r="39" s="30" customFormat="1" customHeight="1" spans="1:16359">
      <c r="A39" s="4"/>
      <c r="B39" s="20"/>
      <c r="C39" s="20"/>
      <c r="D39" s="21" t="str">
        <f>IF(C39="","-",VLOOKUP(C39,员工信息表!B:C,2,FALSE))</f>
        <v>-</v>
      </c>
      <c r="E39" s="21" t="str">
        <f>IF(C39="","-",VLOOKUP(C39,员工信息表!B:D,3,FALSE))</f>
        <v>-</v>
      </c>
      <c r="F39" s="20"/>
      <c r="G39" s="20"/>
      <c r="H39" s="20"/>
      <c r="I39" s="20"/>
      <c r="J39" s="27" t="str">
        <f t="shared" si="0"/>
        <v>0</v>
      </c>
      <c r="K39" s="27" t="str">
        <f>IF(C39="","0",SUMIFS(借支明细表!$H:$H,借支明细表!$F:$F,$C39,借支明细表!$D:$D,$D$2))</f>
        <v>0</v>
      </c>
      <c r="L39" s="27" t="str">
        <f t="shared" si="1"/>
        <v>0</v>
      </c>
      <c r="M39" s="28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</row>
    <row r="40" s="30" customFormat="1" customHeight="1" spans="1:16359">
      <c r="A40" s="4"/>
      <c r="B40" s="20"/>
      <c r="C40" s="20"/>
      <c r="D40" s="21" t="str">
        <f>IF(C40="","-",VLOOKUP(C40,员工信息表!B:C,2,FALSE))</f>
        <v>-</v>
      </c>
      <c r="E40" s="21" t="str">
        <f>IF(C40="","-",VLOOKUP(C40,员工信息表!B:D,3,FALSE))</f>
        <v>-</v>
      </c>
      <c r="F40" s="20"/>
      <c r="G40" s="20"/>
      <c r="H40" s="20"/>
      <c r="I40" s="20"/>
      <c r="J40" s="27" t="str">
        <f t="shared" si="0"/>
        <v>0</v>
      </c>
      <c r="K40" s="27" t="str">
        <f>IF(C40="","0",SUMIFS(借支明细表!$H:$H,借支明细表!$F:$F,$C40,借支明细表!$D:$D,$D$2))</f>
        <v>0</v>
      </c>
      <c r="L40" s="27" t="str">
        <f t="shared" si="1"/>
        <v>0</v>
      </c>
      <c r="M40" s="28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</row>
    <row r="41" s="30" customFormat="1" customHeight="1" spans="1:16359">
      <c r="A41" s="4"/>
      <c r="B41" s="20"/>
      <c r="C41" s="20"/>
      <c r="D41" s="21" t="str">
        <f>IF(C41="","-",VLOOKUP(C41,员工信息表!B:C,2,FALSE))</f>
        <v>-</v>
      </c>
      <c r="E41" s="21" t="str">
        <f>IF(C41="","-",VLOOKUP(C41,员工信息表!B:D,3,FALSE))</f>
        <v>-</v>
      </c>
      <c r="F41" s="20"/>
      <c r="G41" s="20"/>
      <c r="H41" s="20"/>
      <c r="I41" s="20"/>
      <c r="J41" s="27" t="str">
        <f t="shared" si="0"/>
        <v>0</v>
      </c>
      <c r="K41" s="27" t="str">
        <f>IF(C41="","0",SUMIFS(借支明细表!$H:$H,借支明细表!$F:$F,$C41,借支明细表!$D:$D,$D$2))</f>
        <v>0</v>
      </c>
      <c r="L41" s="27" t="str">
        <f t="shared" si="1"/>
        <v>0</v>
      </c>
      <c r="M41" s="28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</row>
    <row r="42" s="30" customFormat="1" customHeight="1" spans="1:16359">
      <c r="A42" s="4"/>
      <c r="B42" s="20"/>
      <c r="C42" s="20"/>
      <c r="D42" s="21" t="str">
        <f>IF(C42="","-",VLOOKUP(C42,员工信息表!B:C,2,FALSE))</f>
        <v>-</v>
      </c>
      <c r="E42" s="21" t="str">
        <f>IF(C42="","-",VLOOKUP(C42,员工信息表!B:D,3,FALSE))</f>
        <v>-</v>
      </c>
      <c r="F42" s="20"/>
      <c r="G42" s="20"/>
      <c r="H42" s="20"/>
      <c r="I42" s="20"/>
      <c r="J42" s="27" t="str">
        <f t="shared" si="0"/>
        <v>0</v>
      </c>
      <c r="K42" s="27" t="str">
        <f>IF(C42="","0",SUMIFS(借支明细表!$H:$H,借支明细表!$F:$F,$C42,借支明细表!$D:$D,$D$2))</f>
        <v>0</v>
      </c>
      <c r="L42" s="27" t="str">
        <f t="shared" si="1"/>
        <v>0</v>
      </c>
      <c r="M42" s="28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</row>
    <row r="43" s="30" customFormat="1" customHeight="1" spans="1:16359">
      <c r="A43" s="4"/>
      <c r="B43" s="20"/>
      <c r="C43" s="20"/>
      <c r="D43" s="21" t="str">
        <f>IF(C43="","-",VLOOKUP(C43,员工信息表!B:C,2,FALSE))</f>
        <v>-</v>
      </c>
      <c r="E43" s="21" t="str">
        <f>IF(C43="","-",VLOOKUP(C43,员工信息表!B:D,3,FALSE))</f>
        <v>-</v>
      </c>
      <c r="F43" s="20"/>
      <c r="G43" s="20"/>
      <c r="H43" s="20"/>
      <c r="I43" s="20"/>
      <c r="J43" s="27" t="str">
        <f t="shared" si="0"/>
        <v>0</v>
      </c>
      <c r="K43" s="27" t="str">
        <f>IF(C43="","0",SUMIFS(借支明细表!$H:$H,借支明细表!$F:$F,$C43,借支明细表!$D:$D,$D$2))</f>
        <v>0</v>
      </c>
      <c r="L43" s="27" t="str">
        <f t="shared" si="1"/>
        <v>0</v>
      </c>
      <c r="M43" s="28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</row>
    <row r="44" s="30" customFormat="1" customHeight="1" spans="1:16359">
      <c r="A44" s="4"/>
      <c r="B44" s="20"/>
      <c r="C44" s="20"/>
      <c r="D44" s="21" t="str">
        <f>IF(C44="","-",VLOOKUP(C44,员工信息表!B:C,2,FALSE))</f>
        <v>-</v>
      </c>
      <c r="E44" s="21" t="str">
        <f>IF(C44="","-",VLOOKUP(C44,员工信息表!B:D,3,FALSE))</f>
        <v>-</v>
      </c>
      <c r="F44" s="20"/>
      <c r="G44" s="20"/>
      <c r="H44" s="20"/>
      <c r="I44" s="20"/>
      <c r="J44" s="27" t="str">
        <f t="shared" si="0"/>
        <v>0</v>
      </c>
      <c r="K44" s="27" t="str">
        <f>IF(C44="","0",SUMIFS(借支明细表!$H:$H,借支明细表!$F:$F,$C44,借支明细表!$D:$D,$D$2))</f>
        <v>0</v>
      </c>
      <c r="L44" s="27" t="str">
        <f t="shared" si="1"/>
        <v>0</v>
      </c>
      <c r="M44" s="28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</row>
    <row r="45" s="30" customFormat="1" customHeight="1" spans="1:16359">
      <c r="A45" s="4"/>
      <c r="B45" s="20"/>
      <c r="C45" s="20"/>
      <c r="D45" s="21" t="str">
        <f>IF(C45="","-",VLOOKUP(C45,员工信息表!B:C,2,FALSE))</f>
        <v>-</v>
      </c>
      <c r="E45" s="21" t="str">
        <f>IF(C45="","-",VLOOKUP(C45,员工信息表!B:D,3,FALSE))</f>
        <v>-</v>
      </c>
      <c r="F45" s="20"/>
      <c r="G45" s="20"/>
      <c r="H45" s="20"/>
      <c r="I45" s="20"/>
      <c r="J45" s="27" t="str">
        <f t="shared" si="0"/>
        <v>0</v>
      </c>
      <c r="K45" s="27" t="str">
        <f>IF(C45="","0",SUMIFS(借支明细表!$H:$H,借支明细表!$F:$F,$C45,借支明细表!$D:$D,$D$2))</f>
        <v>0</v>
      </c>
      <c r="L45" s="27" t="str">
        <f t="shared" si="1"/>
        <v>0</v>
      </c>
      <c r="M45" s="28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</row>
    <row r="46" s="30" customFormat="1" customHeight="1" spans="1:16359">
      <c r="A46" s="4"/>
      <c r="B46" s="20"/>
      <c r="C46" s="20"/>
      <c r="D46" s="21" t="str">
        <f>IF(C46="","-",VLOOKUP(C46,员工信息表!B:C,2,FALSE))</f>
        <v>-</v>
      </c>
      <c r="E46" s="21" t="str">
        <f>IF(C46="","-",VLOOKUP(C46,员工信息表!B:D,3,FALSE))</f>
        <v>-</v>
      </c>
      <c r="F46" s="20"/>
      <c r="G46" s="20"/>
      <c r="H46" s="20"/>
      <c r="I46" s="20"/>
      <c r="J46" s="27" t="str">
        <f t="shared" si="0"/>
        <v>0</v>
      </c>
      <c r="K46" s="27" t="str">
        <f>IF(C46="","0",SUMIFS(借支明细表!$H:$H,借支明细表!$F:$F,$C46,借支明细表!$D:$D,$D$2))</f>
        <v>0</v>
      </c>
      <c r="L46" s="27" t="str">
        <f t="shared" si="1"/>
        <v>0</v>
      </c>
      <c r="M46" s="28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</row>
    <row r="47" s="30" customFormat="1" customHeight="1" spans="1:16359">
      <c r="A47" s="4"/>
      <c r="B47" s="20"/>
      <c r="C47" s="20"/>
      <c r="D47" s="21" t="str">
        <f>IF(C47="","-",VLOOKUP(C47,员工信息表!B:C,2,FALSE))</f>
        <v>-</v>
      </c>
      <c r="E47" s="21" t="str">
        <f>IF(C47="","-",VLOOKUP(C47,员工信息表!B:D,3,FALSE))</f>
        <v>-</v>
      </c>
      <c r="F47" s="20"/>
      <c r="G47" s="20"/>
      <c r="H47" s="20"/>
      <c r="I47" s="20"/>
      <c r="J47" s="27" t="str">
        <f t="shared" si="0"/>
        <v>0</v>
      </c>
      <c r="K47" s="27" t="str">
        <f>IF(C47="","0",SUMIFS(借支明细表!$H:$H,借支明细表!$F:$F,$C47,借支明细表!$D:$D,$D$2))</f>
        <v>0</v>
      </c>
      <c r="L47" s="27" t="str">
        <f t="shared" si="1"/>
        <v>0</v>
      </c>
      <c r="M47" s="28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</row>
    <row r="48" s="30" customFormat="1" customHeight="1" spans="1:16359">
      <c r="A48" s="4"/>
      <c r="B48" s="20"/>
      <c r="C48" s="20"/>
      <c r="D48" s="21" t="str">
        <f>IF(C48="","-",VLOOKUP(C48,员工信息表!B:C,2,FALSE))</f>
        <v>-</v>
      </c>
      <c r="E48" s="21" t="str">
        <f>IF(C48="","-",VLOOKUP(C48,员工信息表!B:D,3,FALSE))</f>
        <v>-</v>
      </c>
      <c r="F48" s="20"/>
      <c r="G48" s="20"/>
      <c r="H48" s="20"/>
      <c r="I48" s="20"/>
      <c r="J48" s="27" t="str">
        <f t="shared" si="0"/>
        <v>0</v>
      </c>
      <c r="K48" s="27" t="str">
        <f>IF(C48="","0",SUMIFS(借支明细表!$H:$H,借支明细表!$F:$F,$C48,借支明细表!$D:$D,$D$2))</f>
        <v>0</v>
      </c>
      <c r="L48" s="27" t="str">
        <f t="shared" si="1"/>
        <v>0</v>
      </c>
      <c r="M48" s="2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</row>
    <row r="49" s="30" customFormat="1" customHeight="1" spans="1:16359">
      <c r="A49" s="4"/>
      <c r="B49" s="20"/>
      <c r="C49" s="20"/>
      <c r="D49" s="21" t="str">
        <f>IF(C49="","-",VLOOKUP(C49,员工信息表!B:C,2,FALSE))</f>
        <v>-</v>
      </c>
      <c r="E49" s="21" t="str">
        <f>IF(C49="","-",VLOOKUP(C49,员工信息表!B:D,3,FALSE))</f>
        <v>-</v>
      </c>
      <c r="F49" s="20"/>
      <c r="G49" s="20"/>
      <c r="H49" s="20"/>
      <c r="I49" s="20"/>
      <c r="J49" s="27" t="str">
        <f t="shared" si="0"/>
        <v>0</v>
      </c>
      <c r="K49" s="27" t="str">
        <f>IF(C49="","0",SUMIFS(借支明细表!$H:$H,借支明细表!$F:$F,$C49,借支明细表!$D:$D,$D$2))</f>
        <v>0</v>
      </c>
      <c r="L49" s="27" t="str">
        <f t="shared" si="1"/>
        <v>0</v>
      </c>
      <c r="M49" s="28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</row>
    <row r="50" s="30" customFormat="1" customHeight="1" spans="1:16359">
      <c r="A50" s="4"/>
      <c r="B50" s="20"/>
      <c r="C50" s="20"/>
      <c r="D50" s="21" t="str">
        <f>IF(C50="","-",VLOOKUP(C50,员工信息表!B:C,2,FALSE))</f>
        <v>-</v>
      </c>
      <c r="E50" s="21" t="str">
        <f>IF(C50="","-",VLOOKUP(C50,员工信息表!B:D,3,FALSE))</f>
        <v>-</v>
      </c>
      <c r="F50" s="20"/>
      <c r="G50" s="20"/>
      <c r="H50" s="20"/>
      <c r="I50" s="20"/>
      <c r="J50" s="27" t="str">
        <f t="shared" si="0"/>
        <v>0</v>
      </c>
      <c r="K50" s="27" t="str">
        <f>IF(C50="","0",SUMIFS(借支明细表!$H:$H,借支明细表!$F:$F,$C50,借支明细表!$D:$D,$D$2))</f>
        <v>0</v>
      </c>
      <c r="L50" s="27" t="str">
        <f t="shared" si="1"/>
        <v>0</v>
      </c>
      <c r="M50" s="28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</row>
    <row r="51" s="30" customFormat="1" customHeight="1" spans="1:16359">
      <c r="A51" s="4"/>
      <c r="B51" s="20"/>
      <c r="C51" s="20"/>
      <c r="D51" s="21" t="str">
        <f>IF(C51="","-",VLOOKUP(C51,员工信息表!B:C,2,FALSE))</f>
        <v>-</v>
      </c>
      <c r="E51" s="21" t="str">
        <f>IF(C51="","-",VLOOKUP(C51,员工信息表!B:D,3,FALSE))</f>
        <v>-</v>
      </c>
      <c r="F51" s="20"/>
      <c r="G51" s="20"/>
      <c r="H51" s="20"/>
      <c r="I51" s="20"/>
      <c r="J51" s="27" t="str">
        <f t="shared" si="0"/>
        <v>0</v>
      </c>
      <c r="K51" s="27" t="str">
        <f>IF(C51="","0",SUMIFS(借支明细表!$H:$H,借支明细表!$F:$F,$C51,借支明细表!$D:$D,$D$2))</f>
        <v>0</v>
      </c>
      <c r="L51" s="27" t="str">
        <f t="shared" si="1"/>
        <v>0</v>
      </c>
      <c r="M51" s="28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</row>
    <row r="52" s="30" customFormat="1" customHeight="1" spans="1:16359">
      <c r="A52" s="4"/>
      <c r="B52" s="20"/>
      <c r="C52" s="20"/>
      <c r="D52" s="21" t="str">
        <f>IF(C52="","-",VLOOKUP(C52,员工信息表!B:C,2,FALSE))</f>
        <v>-</v>
      </c>
      <c r="E52" s="21" t="str">
        <f>IF(C52="","-",VLOOKUP(C52,员工信息表!B:D,3,FALSE))</f>
        <v>-</v>
      </c>
      <c r="F52" s="20"/>
      <c r="G52" s="20"/>
      <c r="H52" s="20"/>
      <c r="I52" s="20"/>
      <c r="J52" s="27" t="str">
        <f t="shared" si="0"/>
        <v>0</v>
      </c>
      <c r="K52" s="27" t="str">
        <f>IF(C52="","0",SUMIFS(借支明细表!$H:$H,借支明细表!$F:$F,$C52,借支明细表!$D:$D,$D$2))</f>
        <v>0</v>
      </c>
      <c r="L52" s="27" t="str">
        <f t="shared" si="1"/>
        <v>0</v>
      </c>
      <c r="M52" s="28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</row>
    <row r="53" s="30" customFormat="1" customHeight="1" spans="1:16359">
      <c r="A53" s="4"/>
      <c r="B53" s="20"/>
      <c r="C53" s="20"/>
      <c r="D53" s="21" t="str">
        <f>IF(C53="","-",VLOOKUP(C53,员工信息表!B:C,2,FALSE))</f>
        <v>-</v>
      </c>
      <c r="E53" s="21" t="str">
        <f>IF(C53="","-",VLOOKUP(C53,员工信息表!B:D,3,FALSE))</f>
        <v>-</v>
      </c>
      <c r="F53" s="20"/>
      <c r="G53" s="20"/>
      <c r="H53" s="20"/>
      <c r="I53" s="20"/>
      <c r="J53" s="27" t="str">
        <f t="shared" si="0"/>
        <v>0</v>
      </c>
      <c r="K53" s="27" t="str">
        <f>IF(C53="","0",SUMIFS(借支明细表!$H:$H,借支明细表!$F:$F,$C53,借支明细表!$D:$D,$D$2))</f>
        <v>0</v>
      </c>
      <c r="L53" s="27" t="str">
        <f t="shared" si="1"/>
        <v>0</v>
      </c>
      <c r="M53" s="28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</row>
    <row r="54" s="30" customFormat="1" customHeight="1" spans="1:16359">
      <c r="A54" s="4"/>
      <c r="B54" s="20"/>
      <c r="C54" s="20"/>
      <c r="D54" s="21" t="str">
        <f>IF(C54="","-",VLOOKUP(C54,员工信息表!B:C,2,FALSE))</f>
        <v>-</v>
      </c>
      <c r="E54" s="21" t="str">
        <f>IF(C54="","-",VLOOKUP(C54,员工信息表!B:D,3,FALSE))</f>
        <v>-</v>
      </c>
      <c r="F54" s="20"/>
      <c r="G54" s="20"/>
      <c r="H54" s="20"/>
      <c r="I54" s="20"/>
      <c r="J54" s="27" t="str">
        <f t="shared" si="0"/>
        <v>0</v>
      </c>
      <c r="K54" s="27" t="str">
        <f>IF(C54="","0",SUMIFS(借支明细表!$H:$H,借支明细表!$F:$F,$C54,借支明细表!$D:$D,$D$2))</f>
        <v>0</v>
      </c>
      <c r="L54" s="27" t="str">
        <f t="shared" si="1"/>
        <v>0</v>
      </c>
      <c r="M54" s="28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</row>
    <row r="55" s="30" customFormat="1" customHeight="1" spans="1:16359">
      <c r="A55" s="4"/>
      <c r="B55" s="20"/>
      <c r="C55" s="20"/>
      <c r="D55" s="21" t="str">
        <f>IF(C55="","-",VLOOKUP(C55,员工信息表!B:C,2,FALSE))</f>
        <v>-</v>
      </c>
      <c r="E55" s="21" t="str">
        <f>IF(C55="","-",VLOOKUP(C55,员工信息表!B:D,3,FALSE))</f>
        <v>-</v>
      </c>
      <c r="F55" s="20"/>
      <c r="G55" s="20"/>
      <c r="H55" s="20"/>
      <c r="I55" s="20"/>
      <c r="J55" s="27" t="str">
        <f t="shared" si="0"/>
        <v>0</v>
      </c>
      <c r="K55" s="27" t="str">
        <f>IF(C55="","0",SUMIFS(借支明细表!$H:$H,借支明细表!$F:$F,$C55,借支明细表!$D:$D,$D$2))</f>
        <v>0</v>
      </c>
      <c r="L55" s="27" t="str">
        <f t="shared" si="1"/>
        <v>0</v>
      </c>
      <c r="M55" s="28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</row>
    <row r="56" s="30" customFormat="1" customHeight="1" spans="1:16359">
      <c r="A56" s="4"/>
      <c r="B56" s="20"/>
      <c r="C56" s="20"/>
      <c r="D56" s="21" t="str">
        <f>IF(C56="","-",VLOOKUP(C56,员工信息表!B:C,2,FALSE))</f>
        <v>-</v>
      </c>
      <c r="E56" s="21" t="str">
        <f>IF(C56="","-",VLOOKUP(C56,员工信息表!B:D,3,FALSE))</f>
        <v>-</v>
      </c>
      <c r="F56" s="20"/>
      <c r="G56" s="20"/>
      <c r="H56" s="20"/>
      <c r="I56" s="20"/>
      <c r="J56" s="27" t="str">
        <f t="shared" si="0"/>
        <v>0</v>
      </c>
      <c r="K56" s="27" t="str">
        <f>IF(C56="","0",SUMIFS(借支明细表!$H:$H,借支明细表!$F:$F,$C56,借支明细表!$D:$D,$D$2))</f>
        <v>0</v>
      </c>
      <c r="L56" s="27" t="str">
        <f t="shared" si="1"/>
        <v>0</v>
      </c>
      <c r="M56" s="28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</row>
    <row r="57" s="30" customFormat="1" customHeight="1" spans="1:16359">
      <c r="A57" s="4"/>
      <c r="B57" s="20"/>
      <c r="C57" s="20"/>
      <c r="D57" s="21" t="str">
        <f>IF(C57="","-",VLOOKUP(C57,员工信息表!B:C,2,FALSE))</f>
        <v>-</v>
      </c>
      <c r="E57" s="21" t="str">
        <f>IF(C57="","-",VLOOKUP(C57,员工信息表!B:D,3,FALSE))</f>
        <v>-</v>
      </c>
      <c r="F57" s="20"/>
      <c r="G57" s="20"/>
      <c r="H57" s="20"/>
      <c r="I57" s="20"/>
      <c r="J57" s="27" t="str">
        <f t="shared" si="0"/>
        <v>0</v>
      </c>
      <c r="K57" s="27" t="str">
        <f>IF(C57="","0",SUMIFS(借支明细表!$H:$H,借支明细表!$F:$F,$C57,借支明细表!$D:$D,$D$2))</f>
        <v>0</v>
      </c>
      <c r="L57" s="27" t="str">
        <f t="shared" si="1"/>
        <v>0</v>
      </c>
      <c r="M57" s="28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</row>
    <row r="58" s="30" customFormat="1" customHeight="1" spans="1:16359">
      <c r="A58" s="4"/>
      <c r="B58" s="20"/>
      <c r="C58" s="20"/>
      <c r="D58" s="21" t="str">
        <f>IF(C58="","-",VLOOKUP(C58,员工信息表!B:C,2,FALSE))</f>
        <v>-</v>
      </c>
      <c r="E58" s="21" t="str">
        <f>IF(C58="","-",VLOOKUP(C58,员工信息表!B:D,3,FALSE))</f>
        <v>-</v>
      </c>
      <c r="F58" s="20"/>
      <c r="G58" s="20"/>
      <c r="H58" s="20"/>
      <c r="I58" s="20"/>
      <c r="J58" s="27" t="str">
        <f t="shared" si="0"/>
        <v>0</v>
      </c>
      <c r="K58" s="27" t="str">
        <f>IF(C58="","0",SUMIFS(借支明细表!$H:$H,借支明细表!$F:$F,$C58,借支明细表!$D:$D,$D$2))</f>
        <v>0</v>
      </c>
      <c r="L58" s="27" t="str">
        <f t="shared" si="1"/>
        <v>0</v>
      </c>
      <c r="M58" s="2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</row>
    <row r="59" s="30" customFormat="1" customHeight="1" spans="1:16359">
      <c r="A59" s="4"/>
      <c r="B59" s="20"/>
      <c r="C59" s="20"/>
      <c r="D59" s="21" t="str">
        <f>IF(C59="","-",VLOOKUP(C59,员工信息表!B:C,2,FALSE))</f>
        <v>-</v>
      </c>
      <c r="E59" s="21" t="str">
        <f>IF(C59="","-",VLOOKUP(C59,员工信息表!B:D,3,FALSE))</f>
        <v>-</v>
      </c>
      <c r="F59" s="20"/>
      <c r="G59" s="20"/>
      <c r="H59" s="20"/>
      <c r="I59" s="20"/>
      <c r="J59" s="27" t="str">
        <f t="shared" si="0"/>
        <v>0</v>
      </c>
      <c r="K59" s="27" t="str">
        <f>IF(C59="","0",SUMIFS(借支明细表!$H:$H,借支明细表!$F:$F,$C59,借支明细表!$D:$D,$D$2))</f>
        <v>0</v>
      </c>
      <c r="L59" s="27" t="str">
        <f t="shared" si="1"/>
        <v>0</v>
      </c>
      <c r="M59" s="28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</row>
    <row r="60" s="30" customFormat="1" customHeight="1" spans="1:16359">
      <c r="A60" s="4"/>
      <c r="B60" s="20"/>
      <c r="C60" s="20"/>
      <c r="D60" s="21" t="str">
        <f>IF(C60="","-",VLOOKUP(C60,员工信息表!B:C,2,FALSE))</f>
        <v>-</v>
      </c>
      <c r="E60" s="21" t="str">
        <f>IF(C60="","-",VLOOKUP(C60,员工信息表!B:D,3,FALSE))</f>
        <v>-</v>
      </c>
      <c r="F60" s="20"/>
      <c r="G60" s="20"/>
      <c r="H60" s="20"/>
      <c r="I60" s="20"/>
      <c r="J60" s="27" t="str">
        <f t="shared" si="0"/>
        <v>0</v>
      </c>
      <c r="K60" s="27" t="str">
        <f>IF(C60="","0",SUMIFS(借支明细表!$H:$H,借支明细表!$F:$F,$C60,借支明细表!$D:$D,$D$2))</f>
        <v>0</v>
      </c>
      <c r="L60" s="27" t="str">
        <f t="shared" si="1"/>
        <v>0</v>
      </c>
      <c r="M60" s="28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</row>
    <row r="61" s="30" customFormat="1" customHeight="1" spans="1:16359">
      <c r="A61" s="4"/>
      <c r="B61" s="20"/>
      <c r="C61" s="20"/>
      <c r="D61" s="21" t="str">
        <f>IF(C61="","-",VLOOKUP(C61,员工信息表!B:C,2,FALSE))</f>
        <v>-</v>
      </c>
      <c r="E61" s="21" t="str">
        <f>IF(C61="","-",VLOOKUP(C61,员工信息表!B:D,3,FALSE))</f>
        <v>-</v>
      </c>
      <c r="F61" s="20"/>
      <c r="G61" s="20"/>
      <c r="H61" s="20"/>
      <c r="I61" s="20"/>
      <c r="J61" s="27" t="str">
        <f t="shared" si="0"/>
        <v>0</v>
      </c>
      <c r="K61" s="27" t="str">
        <f>IF(C61="","0",SUMIFS(借支明细表!$H:$H,借支明细表!$F:$F,$C61,借支明细表!$D:$D,$D$2))</f>
        <v>0</v>
      </c>
      <c r="L61" s="27" t="str">
        <f t="shared" si="1"/>
        <v>0</v>
      </c>
      <c r="M61" s="28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</row>
    <row r="62" s="30" customFormat="1" customHeight="1" spans="1:16359">
      <c r="A62" s="4"/>
      <c r="B62" s="20"/>
      <c r="C62" s="20"/>
      <c r="D62" s="21" t="str">
        <f>IF(C62="","-",VLOOKUP(C62,员工信息表!B:C,2,FALSE))</f>
        <v>-</v>
      </c>
      <c r="E62" s="21" t="str">
        <f>IF(C62="","-",VLOOKUP(C62,员工信息表!B:D,3,FALSE))</f>
        <v>-</v>
      </c>
      <c r="F62" s="20"/>
      <c r="G62" s="20"/>
      <c r="H62" s="20"/>
      <c r="I62" s="20"/>
      <c r="J62" s="27" t="str">
        <f t="shared" si="0"/>
        <v>0</v>
      </c>
      <c r="K62" s="27" t="str">
        <f>IF(C62="","0",SUMIFS(借支明细表!$H:$H,借支明细表!$F:$F,$C62,借支明细表!$D:$D,$D$2))</f>
        <v>0</v>
      </c>
      <c r="L62" s="27" t="str">
        <f t="shared" si="1"/>
        <v>0</v>
      </c>
      <c r="M62" s="28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</row>
    <row r="63" s="30" customFormat="1" customHeight="1" spans="1:16359">
      <c r="A63" s="4"/>
      <c r="B63" s="20"/>
      <c r="C63" s="20"/>
      <c r="D63" s="21" t="str">
        <f>IF(C63="","-",VLOOKUP(C63,员工信息表!B:C,2,FALSE))</f>
        <v>-</v>
      </c>
      <c r="E63" s="21" t="str">
        <f>IF(C63="","-",VLOOKUP(C63,员工信息表!B:D,3,FALSE))</f>
        <v>-</v>
      </c>
      <c r="F63" s="20"/>
      <c r="G63" s="20"/>
      <c r="H63" s="20"/>
      <c r="I63" s="20"/>
      <c r="J63" s="27" t="str">
        <f t="shared" si="0"/>
        <v>0</v>
      </c>
      <c r="K63" s="27" t="str">
        <f>IF(C63="","0",SUMIFS(借支明细表!$H:$H,借支明细表!$F:$F,$C63,借支明细表!$D:$D,$D$2))</f>
        <v>0</v>
      </c>
      <c r="L63" s="27" t="str">
        <f t="shared" si="1"/>
        <v>0</v>
      </c>
      <c r="M63" s="28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</row>
    <row r="64" s="30" customFormat="1" customHeight="1" spans="1:16359">
      <c r="A64" s="4"/>
      <c r="B64" s="20"/>
      <c r="C64" s="20"/>
      <c r="D64" s="21" t="str">
        <f>IF(C64="","-",VLOOKUP(C64,员工信息表!B:C,2,FALSE))</f>
        <v>-</v>
      </c>
      <c r="E64" s="21" t="str">
        <f>IF(C64="","-",VLOOKUP(C64,员工信息表!B:D,3,FALSE))</f>
        <v>-</v>
      </c>
      <c r="F64" s="20"/>
      <c r="G64" s="20"/>
      <c r="H64" s="20"/>
      <c r="I64" s="20"/>
      <c r="J64" s="27" t="str">
        <f t="shared" si="0"/>
        <v>0</v>
      </c>
      <c r="K64" s="27" t="str">
        <f>IF(C64="","0",SUMIFS(借支明细表!$H:$H,借支明细表!$F:$F,$C64,借支明细表!$D:$D,$D$2))</f>
        <v>0</v>
      </c>
      <c r="L64" s="27" t="str">
        <f t="shared" si="1"/>
        <v>0</v>
      </c>
      <c r="M64" s="28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</row>
    <row r="65" s="30" customFormat="1" customHeight="1" spans="1:16359">
      <c r="A65" s="4"/>
      <c r="B65" s="20"/>
      <c r="C65" s="20"/>
      <c r="D65" s="21" t="str">
        <f>IF(C65="","-",VLOOKUP(C65,员工信息表!B:C,2,FALSE))</f>
        <v>-</v>
      </c>
      <c r="E65" s="21" t="str">
        <f>IF(C65="","-",VLOOKUP(C65,员工信息表!B:D,3,FALSE))</f>
        <v>-</v>
      </c>
      <c r="F65" s="20"/>
      <c r="G65" s="20"/>
      <c r="H65" s="20"/>
      <c r="I65" s="20"/>
      <c r="J65" s="27" t="str">
        <f t="shared" si="0"/>
        <v>0</v>
      </c>
      <c r="K65" s="27" t="str">
        <f>IF(C65="","0",SUMIFS(借支明细表!$H:$H,借支明细表!$F:$F,$C65,借支明细表!$D:$D,$D$2))</f>
        <v>0</v>
      </c>
      <c r="L65" s="27" t="str">
        <f t="shared" si="1"/>
        <v>0</v>
      </c>
      <c r="M65" s="28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</row>
    <row r="66" s="30" customFormat="1" customHeight="1" spans="1:16359">
      <c r="A66" s="4"/>
      <c r="B66" s="20"/>
      <c r="C66" s="20"/>
      <c r="D66" s="21" t="str">
        <f>IF(C66="","-",VLOOKUP(C66,员工信息表!B:C,2,FALSE))</f>
        <v>-</v>
      </c>
      <c r="E66" s="21" t="str">
        <f>IF(C66="","-",VLOOKUP(C66,员工信息表!B:D,3,FALSE))</f>
        <v>-</v>
      </c>
      <c r="F66" s="20"/>
      <c r="G66" s="20"/>
      <c r="H66" s="20"/>
      <c r="I66" s="20"/>
      <c r="J66" s="27" t="str">
        <f t="shared" si="0"/>
        <v>0</v>
      </c>
      <c r="K66" s="27" t="str">
        <f>IF(C66="","0",SUMIFS(借支明细表!$H:$H,借支明细表!$F:$F,$C66,借支明细表!$D:$D,$D$2))</f>
        <v>0</v>
      </c>
      <c r="L66" s="27" t="str">
        <f t="shared" si="1"/>
        <v>0</v>
      </c>
      <c r="M66" s="28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</row>
    <row r="67" s="30" customFormat="1" customHeight="1" spans="1:16359">
      <c r="A67" s="4"/>
      <c r="B67" s="20"/>
      <c r="C67" s="20"/>
      <c r="D67" s="21" t="str">
        <f>IF(C67="","-",VLOOKUP(C67,员工信息表!B:C,2,FALSE))</f>
        <v>-</v>
      </c>
      <c r="E67" s="21" t="str">
        <f>IF(C67="","-",VLOOKUP(C67,员工信息表!B:D,3,FALSE))</f>
        <v>-</v>
      </c>
      <c r="F67" s="20"/>
      <c r="G67" s="20"/>
      <c r="H67" s="20"/>
      <c r="I67" s="20"/>
      <c r="J67" s="27" t="str">
        <f t="shared" si="0"/>
        <v>0</v>
      </c>
      <c r="K67" s="27" t="str">
        <f>IF(C67="","0",SUMIFS(借支明细表!$H:$H,借支明细表!$F:$F,$C67,借支明细表!$D:$D,$D$2))</f>
        <v>0</v>
      </c>
      <c r="L67" s="27" t="str">
        <f t="shared" si="1"/>
        <v>0</v>
      </c>
      <c r="M67" s="28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</row>
    <row r="68" s="30" customFormat="1" customHeight="1" spans="1:16359">
      <c r="A68" s="4"/>
      <c r="B68" s="20"/>
      <c r="C68" s="20"/>
      <c r="D68" s="21" t="str">
        <f>IF(C68="","-",VLOOKUP(C68,员工信息表!B:C,2,FALSE))</f>
        <v>-</v>
      </c>
      <c r="E68" s="21" t="str">
        <f>IF(C68="","-",VLOOKUP(C68,员工信息表!B:D,3,FALSE))</f>
        <v>-</v>
      </c>
      <c r="F68" s="20"/>
      <c r="G68" s="20"/>
      <c r="H68" s="20"/>
      <c r="I68" s="20"/>
      <c r="J68" s="27" t="str">
        <f t="shared" si="0"/>
        <v>0</v>
      </c>
      <c r="K68" s="27" t="str">
        <f>IF(C68="","0",SUMIFS(借支明细表!$H:$H,借支明细表!$F:$F,$C68,借支明细表!$D:$D,$D$2))</f>
        <v>0</v>
      </c>
      <c r="L68" s="27" t="str">
        <f t="shared" si="1"/>
        <v>0</v>
      </c>
      <c r="M68" s="2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</row>
    <row r="69" s="30" customFormat="1" customHeight="1" spans="1:16359">
      <c r="A69" s="4"/>
      <c r="B69" s="20"/>
      <c r="C69" s="20"/>
      <c r="D69" s="21" t="str">
        <f>IF(C69="","-",VLOOKUP(C69,员工信息表!B:C,2,FALSE))</f>
        <v>-</v>
      </c>
      <c r="E69" s="21" t="str">
        <f>IF(C69="","-",VLOOKUP(C69,员工信息表!B:D,3,FALSE))</f>
        <v>-</v>
      </c>
      <c r="F69" s="20"/>
      <c r="G69" s="20"/>
      <c r="H69" s="20"/>
      <c r="I69" s="20"/>
      <c r="J69" s="27" t="str">
        <f t="shared" ref="J69:J132" si="2">IF(C69="","0",(E69*F69)+(G69*H69)+I69)</f>
        <v>0</v>
      </c>
      <c r="K69" s="27" t="str">
        <f>IF(C69="","0",SUMIFS(借支明细表!$H:$H,借支明细表!$F:$F,$C69,借支明细表!$D:$D,$D$2))</f>
        <v>0</v>
      </c>
      <c r="L69" s="27" t="str">
        <f t="shared" ref="L69:L132" si="3">IF(C69="","0",J69-K69)</f>
        <v>0</v>
      </c>
      <c r="M69" s="28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</row>
    <row r="70" s="30" customFormat="1" customHeight="1" spans="1:16359">
      <c r="A70" s="4"/>
      <c r="B70" s="20"/>
      <c r="C70" s="20"/>
      <c r="D70" s="21" t="str">
        <f>IF(C70="","-",VLOOKUP(C70,员工信息表!B:C,2,FALSE))</f>
        <v>-</v>
      </c>
      <c r="E70" s="21" t="str">
        <f>IF(C70="","-",VLOOKUP(C70,员工信息表!B:D,3,FALSE))</f>
        <v>-</v>
      </c>
      <c r="F70" s="20"/>
      <c r="G70" s="20"/>
      <c r="H70" s="20"/>
      <c r="I70" s="20"/>
      <c r="J70" s="27" t="str">
        <f t="shared" si="2"/>
        <v>0</v>
      </c>
      <c r="K70" s="27" t="str">
        <f>IF(C70="","0",SUMIFS(借支明细表!$H:$H,借支明细表!$F:$F,$C70,借支明细表!$D:$D,$D$2))</f>
        <v>0</v>
      </c>
      <c r="L70" s="27" t="str">
        <f t="shared" si="3"/>
        <v>0</v>
      </c>
      <c r="M70" s="28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</row>
    <row r="71" s="30" customFormat="1" customHeight="1" spans="1:16359">
      <c r="A71" s="4"/>
      <c r="B71" s="20"/>
      <c r="C71" s="20"/>
      <c r="D71" s="21" t="str">
        <f>IF(C71="","-",VLOOKUP(C71,员工信息表!B:C,2,FALSE))</f>
        <v>-</v>
      </c>
      <c r="E71" s="21" t="str">
        <f>IF(C71="","-",VLOOKUP(C71,员工信息表!B:D,3,FALSE))</f>
        <v>-</v>
      </c>
      <c r="F71" s="20"/>
      <c r="G71" s="20"/>
      <c r="H71" s="20"/>
      <c r="I71" s="20"/>
      <c r="J71" s="27" t="str">
        <f t="shared" si="2"/>
        <v>0</v>
      </c>
      <c r="K71" s="27" t="str">
        <f>IF(C71="","0",SUMIFS(借支明细表!$H:$H,借支明细表!$F:$F,$C71,借支明细表!$D:$D,$D$2))</f>
        <v>0</v>
      </c>
      <c r="L71" s="27" t="str">
        <f t="shared" si="3"/>
        <v>0</v>
      </c>
      <c r="M71" s="28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</row>
    <row r="72" s="30" customFormat="1" customHeight="1" spans="1:16359">
      <c r="A72" s="4"/>
      <c r="B72" s="20"/>
      <c r="C72" s="20"/>
      <c r="D72" s="21" t="str">
        <f>IF(C72="","-",VLOOKUP(C72,员工信息表!B:C,2,FALSE))</f>
        <v>-</v>
      </c>
      <c r="E72" s="21" t="str">
        <f>IF(C72="","-",VLOOKUP(C72,员工信息表!B:D,3,FALSE))</f>
        <v>-</v>
      </c>
      <c r="F72" s="20"/>
      <c r="G72" s="20"/>
      <c r="H72" s="20"/>
      <c r="I72" s="20"/>
      <c r="J72" s="27" t="str">
        <f t="shared" si="2"/>
        <v>0</v>
      </c>
      <c r="K72" s="27" t="str">
        <f>IF(C72="","0",SUMIFS(借支明细表!$H:$H,借支明细表!$F:$F,$C72,借支明细表!$D:$D,$D$2))</f>
        <v>0</v>
      </c>
      <c r="L72" s="27" t="str">
        <f t="shared" si="3"/>
        <v>0</v>
      </c>
      <c r="M72" s="28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</row>
    <row r="73" s="30" customFormat="1" customHeight="1" spans="1:16359">
      <c r="A73" s="4"/>
      <c r="B73" s="20"/>
      <c r="C73" s="20"/>
      <c r="D73" s="21" t="str">
        <f>IF(C73="","-",VLOOKUP(C73,员工信息表!B:C,2,FALSE))</f>
        <v>-</v>
      </c>
      <c r="E73" s="21" t="str">
        <f>IF(C73="","-",VLOOKUP(C73,员工信息表!B:D,3,FALSE))</f>
        <v>-</v>
      </c>
      <c r="F73" s="20"/>
      <c r="G73" s="20"/>
      <c r="H73" s="20"/>
      <c r="I73" s="20"/>
      <c r="J73" s="27" t="str">
        <f t="shared" si="2"/>
        <v>0</v>
      </c>
      <c r="K73" s="27" t="str">
        <f>IF(C73="","0",SUMIFS(借支明细表!$H:$H,借支明细表!$F:$F,$C73,借支明细表!$D:$D,$D$2))</f>
        <v>0</v>
      </c>
      <c r="L73" s="27" t="str">
        <f t="shared" si="3"/>
        <v>0</v>
      </c>
      <c r="M73" s="28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</row>
    <row r="74" s="30" customFormat="1" customHeight="1" spans="1:16359">
      <c r="A74" s="4"/>
      <c r="B74" s="20"/>
      <c r="C74" s="20"/>
      <c r="D74" s="21" t="str">
        <f>IF(C74="","-",VLOOKUP(C74,员工信息表!B:C,2,FALSE))</f>
        <v>-</v>
      </c>
      <c r="E74" s="21" t="str">
        <f>IF(C74="","-",VLOOKUP(C74,员工信息表!B:D,3,FALSE))</f>
        <v>-</v>
      </c>
      <c r="F74" s="20"/>
      <c r="G74" s="20"/>
      <c r="H74" s="20"/>
      <c r="I74" s="20"/>
      <c r="J74" s="27" t="str">
        <f t="shared" si="2"/>
        <v>0</v>
      </c>
      <c r="K74" s="27" t="str">
        <f>IF(C74="","0",SUMIFS(借支明细表!$H:$H,借支明细表!$F:$F,$C74,借支明细表!$D:$D,$D$2))</f>
        <v>0</v>
      </c>
      <c r="L74" s="27" t="str">
        <f t="shared" si="3"/>
        <v>0</v>
      </c>
      <c r="M74" s="28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</row>
    <row r="75" s="30" customFormat="1" customHeight="1" spans="1:16359">
      <c r="A75" s="4"/>
      <c r="B75" s="20"/>
      <c r="C75" s="20"/>
      <c r="D75" s="21" t="str">
        <f>IF(C75="","-",VLOOKUP(C75,员工信息表!B:C,2,FALSE))</f>
        <v>-</v>
      </c>
      <c r="E75" s="21" t="str">
        <f>IF(C75="","-",VLOOKUP(C75,员工信息表!B:D,3,FALSE))</f>
        <v>-</v>
      </c>
      <c r="F75" s="20"/>
      <c r="G75" s="20"/>
      <c r="H75" s="20"/>
      <c r="I75" s="20"/>
      <c r="J75" s="27" t="str">
        <f t="shared" si="2"/>
        <v>0</v>
      </c>
      <c r="K75" s="27" t="str">
        <f>IF(C75="","0",SUMIFS(借支明细表!$H:$H,借支明细表!$F:$F,$C75,借支明细表!$D:$D,$D$2))</f>
        <v>0</v>
      </c>
      <c r="L75" s="27" t="str">
        <f t="shared" si="3"/>
        <v>0</v>
      </c>
      <c r="M75" s="28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</row>
    <row r="76" s="30" customFormat="1" customHeight="1" spans="1:16359">
      <c r="A76" s="4"/>
      <c r="B76" s="20"/>
      <c r="C76" s="20"/>
      <c r="D76" s="21" t="str">
        <f>IF(C76="","-",VLOOKUP(C76,员工信息表!B:C,2,FALSE))</f>
        <v>-</v>
      </c>
      <c r="E76" s="21" t="str">
        <f>IF(C76="","-",VLOOKUP(C76,员工信息表!B:D,3,FALSE))</f>
        <v>-</v>
      </c>
      <c r="F76" s="20"/>
      <c r="G76" s="20"/>
      <c r="H76" s="20"/>
      <c r="I76" s="20"/>
      <c r="J76" s="27" t="str">
        <f t="shared" si="2"/>
        <v>0</v>
      </c>
      <c r="K76" s="27" t="str">
        <f>IF(C76="","0",SUMIFS(借支明细表!$H:$H,借支明细表!$F:$F,$C76,借支明细表!$D:$D,$D$2))</f>
        <v>0</v>
      </c>
      <c r="L76" s="27" t="str">
        <f t="shared" si="3"/>
        <v>0</v>
      </c>
      <c r="M76" s="28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</row>
    <row r="77" s="30" customFormat="1" customHeight="1" spans="1:16359">
      <c r="A77" s="4"/>
      <c r="B77" s="20"/>
      <c r="C77" s="20"/>
      <c r="D77" s="21" t="str">
        <f>IF(C77="","-",VLOOKUP(C77,员工信息表!B:C,2,FALSE))</f>
        <v>-</v>
      </c>
      <c r="E77" s="21" t="str">
        <f>IF(C77="","-",VLOOKUP(C77,员工信息表!B:D,3,FALSE))</f>
        <v>-</v>
      </c>
      <c r="F77" s="20"/>
      <c r="G77" s="20"/>
      <c r="H77" s="20"/>
      <c r="I77" s="20"/>
      <c r="J77" s="27" t="str">
        <f t="shared" si="2"/>
        <v>0</v>
      </c>
      <c r="K77" s="27" t="str">
        <f>IF(C77="","0",SUMIFS(借支明细表!$H:$H,借支明细表!$F:$F,$C77,借支明细表!$D:$D,$D$2))</f>
        <v>0</v>
      </c>
      <c r="L77" s="27" t="str">
        <f t="shared" si="3"/>
        <v>0</v>
      </c>
      <c r="M77" s="28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</row>
    <row r="78" s="30" customFormat="1" customHeight="1" spans="1:16359">
      <c r="A78" s="4"/>
      <c r="B78" s="20"/>
      <c r="C78" s="20"/>
      <c r="D78" s="21" t="str">
        <f>IF(C78="","-",VLOOKUP(C78,员工信息表!B:C,2,FALSE))</f>
        <v>-</v>
      </c>
      <c r="E78" s="21" t="str">
        <f>IF(C78="","-",VLOOKUP(C78,员工信息表!B:D,3,FALSE))</f>
        <v>-</v>
      </c>
      <c r="F78" s="20"/>
      <c r="G78" s="20"/>
      <c r="H78" s="20"/>
      <c r="I78" s="20"/>
      <c r="J78" s="27" t="str">
        <f t="shared" si="2"/>
        <v>0</v>
      </c>
      <c r="K78" s="27" t="str">
        <f>IF(C78="","0",SUMIFS(借支明细表!$H:$H,借支明细表!$F:$F,$C78,借支明细表!$D:$D,$D$2))</f>
        <v>0</v>
      </c>
      <c r="L78" s="27" t="str">
        <f t="shared" si="3"/>
        <v>0</v>
      </c>
      <c r="M78" s="2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</row>
    <row r="79" s="30" customFormat="1" customHeight="1" spans="1:16359">
      <c r="A79" s="4"/>
      <c r="B79" s="20"/>
      <c r="C79" s="20"/>
      <c r="D79" s="21" t="str">
        <f>IF(C79="","-",VLOOKUP(C79,员工信息表!B:C,2,FALSE))</f>
        <v>-</v>
      </c>
      <c r="E79" s="21" t="str">
        <f>IF(C79="","-",VLOOKUP(C79,员工信息表!B:D,3,FALSE))</f>
        <v>-</v>
      </c>
      <c r="F79" s="20"/>
      <c r="G79" s="20"/>
      <c r="H79" s="20"/>
      <c r="I79" s="20"/>
      <c r="J79" s="27" t="str">
        <f t="shared" si="2"/>
        <v>0</v>
      </c>
      <c r="K79" s="27" t="str">
        <f>IF(C79="","0",SUMIFS(借支明细表!$H:$H,借支明细表!$F:$F,$C79,借支明细表!$D:$D,$D$2))</f>
        <v>0</v>
      </c>
      <c r="L79" s="27" t="str">
        <f t="shared" si="3"/>
        <v>0</v>
      </c>
      <c r="M79" s="28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</row>
    <row r="80" s="30" customFormat="1" customHeight="1" spans="1:16359">
      <c r="A80" s="4"/>
      <c r="B80" s="20"/>
      <c r="C80" s="20"/>
      <c r="D80" s="21" t="str">
        <f>IF(C80="","-",VLOOKUP(C80,员工信息表!B:C,2,FALSE))</f>
        <v>-</v>
      </c>
      <c r="E80" s="21" t="str">
        <f>IF(C80="","-",VLOOKUP(C80,员工信息表!B:D,3,FALSE))</f>
        <v>-</v>
      </c>
      <c r="F80" s="20"/>
      <c r="G80" s="20"/>
      <c r="H80" s="20"/>
      <c r="I80" s="20"/>
      <c r="J80" s="27" t="str">
        <f t="shared" si="2"/>
        <v>0</v>
      </c>
      <c r="K80" s="27" t="str">
        <f>IF(C80="","0",SUMIFS(借支明细表!$H:$H,借支明细表!$F:$F,$C80,借支明细表!$D:$D,$D$2))</f>
        <v>0</v>
      </c>
      <c r="L80" s="27" t="str">
        <f t="shared" si="3"/>
        <v>0</v>
      </c>
      <c r="M80" s="28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</row>
    <row r="81" s="30" customFormat="1" customHeight="1" spans="1:16359">
      <c r="A81" s="4"/>
      <c r="B81" s="20"/>
      <c r="C81" s="20"/>
      <c r="D81" s="21" t="str">
        <f>IF(C81="","-",VLOOKUP(C81,员工信息表!B:C,2,FALSE))</f>
        <v>-</v>
      </c>
      <c r="E81" s="21" t="str">
        <f>IF(C81="","-",VLOOKUP(C81,员工信息表!B:D,3,FALSE))</f>
        <v>-</v>
      </c>
      <c r="F81" s="20"/>
      <c r="G81" s="20"/>
      <c r="H81" s="20"/>
      <c r="I81" s="20"/>
      <c r="J81" s="27" t="str">
        <f t="shared" si="2"/>
        <v>0</v>
      </c>
      <c r="K81" s="27" t="str">
        <f>IF(C81="","0",SUMIFS(借支明细表!$H:$H,借支明细表!$F:$F,$C81,借支明细表!$D:$D,$D$2))</f>
        <v>0</v>
      </c>
      <c r="L81" s="27" t="str">
        <f t="shared" si="3"/>
        <v>0</v>
      </c>
      <c r="M81" s="28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</row>
    <row r="82" s="30" customFormat="1" customHeight="1" spans="1:16359">
      <c r="A82" s="4"/>
      <c r="B82" s="20"/>
      <c r="C82" s="20"/>
      <c r="D82" s="21" t="str">
        <f>IF(C82="","-",VLOOKUP(C82,员工信息表!B:C,2,FALSE))</f>
        <v>-</v>
      </c>
      <c r="E82" s="21" t="str">
        <f>IF(C82="","-",VLOOKUP(C82,员工信息表!B:D,3,FALSE))</f>
        <v>-</v>
      </c>
      <c r="F82" s="20"/>
      <c r="G82" s="20"/>
      <c r="H82" s="20"/>
      <c r="I82" s="20"/>
      <c r="J82" s="27" t="str">
        <f t="shared" si="2"/>
        <v>0</v>
      </c>
      <c r="K82" s="27" t="str">
        <f>IF(C82="","0",SUMIFS(借支明细表!$H:$H,借支明细表!$F:$F,$C82,借支明细表!$D:$D,$D$2))</f>
        <v>0</v>
      </c>
      <c r="L82" s="27" t="str">
        <f t="shared" si="3"/>
        <v>0</v>
      </c>
      <c r="M82" s="28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</row>
    <row r="83" s="30" customFormat="1" customHeight="1" spans="1:16359">
      <c r="A83" s="4"/>
      <c r="B83" s="20"/>
      <c r="C83" s="20"/>
      <c r="D83" s="21" t="str">
        <f>IF(C83="","-",VLOOKUP(C83,员工信息表!B:C,2,FALSE))</f>
        <v>-</v>
      </c>
      <c r="E83" s="21" t="str">
        <f>IF(C83="","-",VLOOKUP(C83,员工信息表!B:D,3,FALSE))</f>
        <v>-</v>
      </c>
      <c r="F83" s="20"/>
      <c r="G83" s="20"/>
      <c r="H83" s="20"/>
      <c r="I83" s="20"/>
      <c r="J83" s="27" t="str">
        <f t="shared" si="2"/>
        <v>0</v>
      </c>
      <c r="K83" s="27" t="str">
        <f>IF(C83="","0",SUMIFS(借支明细表!$H:$H,借支明细表!$F:$F,$C83,借支明细表!$D:$D,$D$2))</f>
        <v>0</v>
      </c>
      <c r="L83" s="27" t="str">
        <f t="shared" si="3"/>
        <v>0</v>
      </c>
      <c r="M83" s="28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</row>
    <row r="84" s="30" customFormat="1" customHeight="1" spans="1:16359">
      <c r="A84" s="4"/>
      <c r="B84" s="20"/>
      <c r="C84" s="20"/>
      <c r="D84" s="21" t="str">
        <f>IF(C84="","-",VLOOKUP(C84,员工信息表!B:C,2,FALSE))</f>
        <v>-</v>
      </c>
      <c r="E84" s="21" t="str">
        <f>IF(C84="","-",VLOOKUP(C84,员工信息表!B:D,3,FALSE))</f>
        <v>-</v>
      </c>
      <c r="F84" s="20"/>
      <c r="G84" s="20"/>
      <c r="H84" s="20"/>
      <c r="I84" s="20"/>
      <c r="J84" s="27" t="str">
        <f t="shared" si="2"/>
        <v>0</v>
      </c>
      <c r="K84" s="27" t="str">
        <f>IF(C84="","0",SUMIFS(借支明细表!$H:$H,借支明细表!$F:$F,$C84,借支明细表!$D:$D,$D$2))</f>
        <v>0</v>
      </c>
      <c r="L84" s="27" t="str">
        <f t="shared" si="3"/>
        <v>0</v>
      </c>
      <c r="M84" s="28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</row>
    <row r="85" s="30" customFormat="1" customHeight="1" spans="1:16359">
      <c r="A85" s="4"/>
      <c r="B85" s="20"/>
      <c r="C85" s="20"/>
      <c r="D85" s="21" t="str">
        <f>IF(C85="","-",VLOOKUP(C85,员工信息表!B:C,2,FALSE))</f>
        <v>-</v>
      </c>
      <c r="E85" s="21" t="str">
        <f>IF(C85="","-",VLOOKUP(C85,员工信息表!B:D,3,FALSE))</f>
        <v>-</v>
      </c>
      <c r="F85" s="20"/>
      <c r="G85" s="20"/>
      <c r="H85" s="20"/>
      <c r="I85" s="20"/>
      <c r="J85" s="27" t="str">
        <f t="shared" si="2"/>
        <v>0</v>
      </c>
      <c r="K85" s="27" t="str">
        <f>IF(C85="","0",SUMIFS(借支明细表!$H:$H,借支明细表!$F:$F,$C85,借支明细表!$D:$D,$D$2))</f>
        <v>0</v>
      </c>
      <c r="L85" s="27" t="str">
        <f t="shared" si="3"/>
        <v>0</v>
      </c>
      <c r="M85" s="28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</row>
    <row r="86" s="30" customFormat="1" customHeight="1" spans="1:16359">
      <c r="A86" s="4"/>
      <c r="B86" s="20"/>
      <c r="C86" s="20"/>
      <c r="D86" s="21" t="str">
        <f>IF(C86="","-",VLOOKUP(C86,员工信息表!B:C,2,FALSE))</f>
        <v>-</v>
      </c>
      <c r="E86" s="21" t="str">
        <f>IF(C86="","-",VLOOKUP(C86,员工信息表!B:D,3,FALSE))</f>
        <v>-</v>
      </c>
      <c r="F86" s="20"/>
      <c r="G86" s="20"/>
      <c r="H86" s="20"/>
      <c r="I86" s="20"/>
      <c r="J86" s="27" t="str">
        <f t="shared" si="2"/>
        <v>0</v>
      </c>
      <c r="K86" s="27" t="str">
        <f>IF(C86="","0",SUMIFS(借支明细表!$H:$H,借支明细表!$F:$F,$C86,借支明细表!$D:$D,$D$2))</f>
        <v>0</v>
      </c>
      <c r="L86" s="27" t="str">
        <f t="shared" si="3"/>
        <v>0</v>
      </c>
      <c r="M86" s="28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</row>
    <row r="87" s="30" customFormat="1" customHeight="1" spans="1:16359">
      <c r="A87" s="4"/>
      <c r="B87" s="20"/>
      <c r="C87" s="20"/>
      <c r="D87" s="21" t="str">
        <f>IF(C87="","-",VLOOKUP(C87,员工信息表!B:C,2,FALSE))</f>
        <v>-</v>
      </c>
      <c r="E87" s="21" t="str">
        <f>IF(C87="","-",VLOOKUP(C87,员工信息表!B:D,3,FALSE))</f>
        <v>-</v>
      </c>
      <c r="F87" s="20"/>
      <c r="G87" s="20"/>
      <c r="H87" s="20"/>
      <c r="I87" s="20"/>
      <c r="J87" s="27" t="str">
        <f t="shared" si="2"/>
        <v>0</v>
      </c>
      <c r="K87" s="27" t="str">
        <f>IF(C87="","0",SUMIFS(借支明细表!$H:$H,借支明细表!$F:$F,$C87,借支明细表!$D:$D,$D$2))</f>
        <v>0</v>
      </c>
      <c r="L87" s="27" t="str">
        <f t="shared" si="3"/>
        <v>0</v>
      </c>
      <c r="M87" s="28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</row>
    <row r="88" s="30" customFormat="1" customHeight="1" spans="1:16359">
      <c r="A88" s="4"/>
      <c r="B88" s="20"/>
      <c r="C88" s="20"/>
      <c r="D88" s="21" t="str">
        <f>IF(C88="","-",VLOOKUP(C88,员工信息表!B:C,2,FALSE))</f>
        <v>-</v>
      </c>
      <c r="E88" s="21" t="str">
        <f>IF(C88="","-",VLOOKUP(C88,员工信息表!B:D,3,FALSE))</f>
        <v>-</v>
      </c>
      <c r="F88" s="20"/>
      <c r="G88" s="20"/>
      <c r="H88" s="20"/>
      <c r="I88" s="20"/>
      <c r="J88" s="27" t="str">
        <f t="shared" si="2"/>
        <v>0</v>
      </c>
      <c r="K88" s="27" t="str">
        <f>IF(C88="","0",SUMIFS(借支明细表!$H:$H,借支明细表!$F:$F,$C88,借支明细表!$D:$D,$D$2))</f>
        <v>0</v>
      </c>
      <c r="L88" s="27" t="str">
        <f t="shared" si="3"/>
        <v>0</v>
      </c>
      <c r="M88" s="2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</row>
    <row r="89" s="30" customFormat="1" customHeight="1" spans="1:16359">
      <c r="A89" s="4"/>
      <c r="B89" s="20"/>
      <c r="C89" s="20"/>
      <c r="D89" s="21" t="str">
        <f>IF(C89="","-",VLOOKUP(C89,员工信息表!B:C,2,FALSE))</f>
        <v>-</v>
      </c>
      <c r="E89" s="21" t="str">
        <f>IF(C89="","-",VLOOKUP(C89,员工信息表!B:D,3,FALSE))</f>
        <v>-</v>
      </c>
      <c r="F89" s="20"/>
      <c r="G89" s="20"/>
      <c r="H89" s="20"/>
      <c r="I89" s="20"/>
      <c r="J89" s="27" t="str">
        <f t="shared" si="2"/>
        <v>0</v>
      </c>
      <c r="K89" s="27" t="str">
        <f>IF(C89="","0",SUMIFS(借支明细表!$H:$H,借支明细表!$F:$F,$C89,借支明细表!$D:$D,$D$2))</f>
        <v>0</v>
      </c>
      <c r="L89" s="27" t="str">
        <f t="shared" si="3"/>
        <v>0</v>
      </c>
      <c r="M89" s="28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</row>
    <row r="90" s="30" customFormat="1" customHeight="1" spans="1:16359">
      <c r="A90" s="4"/>
      <c r="B90" s="20"/>
      <c r="C90" s="20"/>
      <c r="D90" s="21" t="str">
        <f>IF(C90="","-",VLOOKUP(C90,员工信息表!B:C,2,FALSE))</f>
        <v>-</v>
      </c>
      <c r="E90" s="21" t="str">
        <f>IF(C90="","-",VLOOKUP(C90,员工信息表!B:D,3,FALSE))</f>
        <v>-</v>
      </c>
      <c r="F90" s="20"/>
      <c r="G90" s="20"/>
      <c r="H90" s="20"/>
      <c r="I90" s="20"/>
      <c r="J90" s="27" t="str">
        <f t="shared" si="2"/>
        <v>0</v>
      </c>
      <c r="K90" s="27" t="str">
        <f>IF(C90="","0",SUMIFS(借支明细表!$H:$H,借支明细表!$F:$F,$C90,借支明细表!$D:$D,$D$2))</f>
        <v>0</v>
      </c>
      <c r="L90" s="27" t="str">
        <f t="shared" si="3"/>
        <v>0</v>
      </c>
      <c r="M90" s="28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</row>
    <row r="91" s="30" customFormat="1" customHeight="1" spans="1:16359">
      <c r="A91" s="4"/>
      <c r="B91" s="20"/>
      <c r="C91" s="20"/>
      <c r="D91" s="21" t="str">
        <f>IF(C91="","-",VLOOKUP(C91,员工信息表!B:C,2,FALSE))</f>
        <v>-</v>
      </c>
      <c r="E91" s="21" t="str">
        <f>IF(C91="","-",VLOOKUP(C91,员工信息表!B:D,3,FALSE))</f>
        <v>-</v>
      </c>
      <c r="F91" s="20"/>
      <c r="G91" s="20"/>
      <c r="H91" s="20"/>
      <c r="I91" s="20"/>
      <c r="J91" s="27" t="str">
        <f t="shared" si="2"/>
        <v>0</v>
      </c>
      <c r="K91" s="27" t="str">
        <f>IF(C91="","0",SUMIFS(借支明细表!$H:$H,借支明细表!$F:$F,$C91,借支明细表!$D:$D,$D$2))</f>
        <v>0</v>
      </c>
      <c r="L91" s="27" t="str">
        <f t="shared" si="3"/>
        <v>0</v>
      </c>
      <c r="M91" s="28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</row>
    <row r="92" s="30" customFormat="1" customHeight="1" spans="1:16359">
      <c r="A92" s="4"/>
      <c r="B92" s="20"/>
      <c r="C92" s="20"/>
      <c r="D92" s="21" t="str">
        <f>IF(C92="","-",VLOOKUP(C92,员工信息表!B:C,2,FALSE))</f>
        <v>-</v>
      </c>
      <c r="E92" s="21" t="str">
        <f>IF(C92="","-",VLOOKUP(C92,员工信息表!B:D,3,FALSE))</f>
        <v>-</v>
      </c>
      <c r="F92" s="20"/>
      <c r="G92" s="20"/>
      <c r="H92" s="20"/>
      <c r="I92" s="20"/>
      <c r="J92" s="27" t="str">
        <f t="shared" si="2"/>
        <v>0</v>
      </c>
      <c r="K92" s="27" t="str">
        <f>IF(C92="","0",SUMIFS(借支明细表!$H:$H,借支明细表!$F:$F,$C92,借支明细表!$D:$D,$D$2))</f>
        <v>0</v>
      </c>
      <c r="L92" s="27" t="str">
        <f t="shared" si="3"/>
        <v>0</v>
      </c>
      <c r="M92" s="28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</row>
    <row r="93" s="30" customFormat="1" customHeight="1" spans="1:16359">
      <c r="A93" s="4"/>
      <c r="B93" s="20"/>
      <c r="C93" s="20"/>
      <c r="D93" s="21" t="str">
        <f>IF(C93="","-",VLOOKUP(C93,员工信息表!B:C,2,FALSE))</f>
        <v>-</v>
      </c>
      <c r="E93" s="21" t="str">
        <f>IF(C93="","-",VLOOKUP(C93,员工信息表!B:D,3,FALSE))</f>
        <v>-</v>
      </c>
      <c r="F93" s="20"/>
      <c r="G93" s="20"/>
      <c r="H93" s="20"/>
      <c r="I93" s="20"/>
      <c r="J93" s="27" t="str">
        <f t="shared" si="2"/>
        <v>0</v>
      </c>
      <c r="K93" s="27" t="str">
        <f>IF(C93="","0",SUMIFS(借支明细表!$H:$H,借支明细表!$F:$F,$C93,借支明细表!$D:$D,$D$2))</f>
        <v>0</v>
      </c>
      <c r="L93" s="27" t="str">
        <f t="shared" si="3"/>
        <v>0</v>
      </c>
      <c r="M93" s="28"/>
      <c r="XDA93"/>
      <c r="XDB93"/>
      <c r="XDC93"/>
      <c r="XDD93"/>
      <c r="XDE93"/>
      <c r="XDF93"/>
      <c r="XDG93"/>
      <c r="XDH93"/>
      <c r="XDI93"/>
      <c r="XDJ93"/>
      <c r="XDK93"/>
      <c r="XDL93"/>
      <c r="XDM93"/>
      <c r="XDN93"/>
      <c r="XDO93"/>
      <c r="XDP93"/>
      <c r="XDQ93"/>
      <c r="XDR93"/>
      <c r="XDS93"/>
      <c r="XDT93"/>
      <c r="XDU93"/>
      <c r="XDV93"/>
      <c r="XDW93"/>
      <c r="XDX93"/>
      <c r="XDY93"/>
      <c r="XDZ93"/>
      <c r="XEA93"/>
      <c r="XEB93"/>
      <c r="XEC93"/>
      <c r="XED93"/>
      <c r="XEE93"/>
    </row>
    <row r="94" s="30" customFormat="1" customHeight="1" spans="1:16359">
      <c r="A94" s="4"/>
      <c r="B94" s="20"/>
      <c r="C94" s="20"/>
      <c r="D94" s="21" t="str">
        <f>IF(C94="","-",VLOOKUP(C94,员工信息表!B:C,2,FALSE))</f>
        <v>-</v>
      </c>
      <c r="E94" s="21" t="str">
        <f>IF(C94="","-",VLOOKUP(C94,员工信息表!B:D,3,FALSE))</f>
        <v>-</v>
      </c>
      <c r="F94" s="20"/>
      <c r="G94" s="20"/>
      <c r="H94" s="20"/>
      <c r="I94" s="20"/>
      <c r="J94" s="27" t="str">
        <f t="shared" si="2"/>
        <v>0</v>
      </c>
      <c r="K94" s="27" t="str">
        <f>IF(C94="","0",SUMIFS(借支明细表!$H:$H,借支明细表!$F:$F,$C94,借支明细表!$D:$D,$D$2))</f>
        <v>0</v>
      </c>
      <c r="L94" s="27" t="str">
        <f t="shared" si="3"/>
        <v>0</v>
      </c>
      <c r="M94" s="28"/>
      <c r="XDA94"/>
      <c r="XDB94"/>
      <c r="XDC94"/>
      <c r="XDD94"/>
      <c r="XDE94"/>
      <c r="XDF94"/>
      <c r="XDG94"/>
      <c r="XDH94"/>
      <c r="XDI94"/>
      <c r="XDJ94"/>
      <c r="XDK94"/>
      <c r="XDL94"/>
      <c r="XDM94"/>
      <c r="XDN94"/>
      <c r="XDO94"/>
      <c r="XDP94"/>
      <c r="XDQ94"/>
      <c r="XDR94"/>
      <c r="XDS94"/>
      <c r="XDT94"/>
      <c r="XDU94"/>
      <c r="XDV94"/>
      <c r="XDW94"/>
      <c r="XDX94"/>
      <c r="XDY94"/>
      <c r="XDZ94"/>
      <c r="XEA94"/>
      <c r="XEB94"/>
      <c r="XEC94"/>
      <c r="XED94"/>
      <c r="XEE94"/>
    </row>
    <row r="95" s="30" customFormat="1" customHeight="1" spans="1:16359">
      <c r="A95" s="4"/>
      <c r="B95" s="20"/>
      <c r="C95" s="20"/>
      <c r="D95" s="21" t="str">
        <f>IF(C95="","-",VLOOKUP(C95,员工信息表!B:C,2,FALSE))</f>
        <v>-</v>
      </c>
      <c r="E95" s="21" t="str">
        <f>IF(C95="","-",VLOOKUP(C95,员工信息表!B:D,3,FALSE))</f>
        <v>-</v>
      </c>
      <c r="F95" s="20"/>
      <c r="G95" s="20"/>
      <c r="H95" s="20"/>
      <c r="I95" s="20"/>
      <c r="J95" s="27" t="str">
        <f t="shared" si="2"/>
        <v>0</v>
      </c>
      <c r="K95" s="27" t="str">
        <f>IF(C95="","0",SUMIFS(借支明细表!$H:$H,借支明细表!$F:$F,$C95,借支明细表!$D:$D,$D$2))</f>
        <v>0</v>
      </c>
      <c r="L95" s="27" t="str">
        <f t="shared" si="3"/>
        <v>0</v>
      </c>
      <c r="M95" s="28"/>
      <c r="XDA95"/>
      <c r="XDB95"/>
      <c r="XDC95"/>
      <c r="XDD95"/>
      <c r="XDE95"/>
      <c r="XDF95"/>
      <c r="XDG95"/>
      <c r="XDH95"/>
      <c r="XDI95"/>
      <c r="XDJ95"/>
      <c r="XDK95"/>
      <c r="XDL95"/>
      <c r="XDM95"/>
      <c r="XDN95"/>
      <c r="XDO95"/>
      <c r="XDP95"/>
      <c r="XDQ95"/>
      <c r="XDR95"/>
      <c r="XDS95"/>
      <c r="XDT95"/>
      <c r="XDU95"/>
      <c r="XDV95"/>
      <c r="XDW95"/>
      <c r="XDX95"/>
      <c r="XDY95"/>
      <c r="XDZ95"/>
      <c r="XEA95"/>
      <c r="XEB95"/>
      <c r="XEC95"/>
      <c r="XED95"/>
      <c r="XEE95"/>
    </row>
    <row r="96" s="30" customFormat="1" customHeight="1" spans="1:16359">
      <c r="A96" s="4"/>
      <c r="B96" s="20"/>
      <c r="C96" s="20"/>
      <c r="D96" s="21" t="str">
        <f>IF(C96="","-",VLOOKUP(C96,员工信息表!B:C,2,FALSE))</f>
        <v>-</v>
      </c>
      <c r="E96" s="21" t="str">
        <f>IF(C96="","-",VLOOKUP(C96,员工信息表!B:D,3,FALSE))</f>
        <v>-</v>
      </c>
      <c r="F96" s="20"/>
      <c r="G96" s="20"/>
      <c r="H96" s="20"/>
      <c r="I96" s="20"/>
      <c r="J96" s="27" t="str">
        <f t="shared" si="2"/>
        <v>0</v>
      </c>
      <c r="K96" s="27" t="str">
        <f>IF(C96="","0",SUMIFS(借支明细表!$H:$H,借支明细表!$F:$F,$C96,借支明细表!$D:$D,$D$2))</f>
        <v>0</v>
      </c>
      <c r="L96" s="27" t="str">
        <f t="shared" si="3"/>
        <v>0</v>
      </c>
      <c r="M96" s="28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</row>
    <row r="97" s="30" customFormat="1" customHeight="1" spans="1:16359">
      <c r="A97" s="4"/>
      <c r="B97" s="20"/>
      <c r="C97" s="20"/>
      <c r="D97" s="21" t="str">
        <f>IF(C97="","-",VLOOKUP(C97,员工信息表!B:C,2,FALSE))</f>
        <v>-</v>
      </c>
      <c r="E97" s="21" t="str">
        <f>IF(C97="","-",VLOOKUP(C97,员工信息表!B:D,3,FALSE))</f>
        <v>-</v>
      </c>
      <c r="F97" s="20"/>
      <c r="G97" s="20"/>
      <c r="H97" s="20"/>
      <c r="I97" s="20"/>
      <c r="J97" s="27" t="str">
        <f t="shared" si="2"/>
        <v>0</v>
      </c>
      <c r="K97" s="27" t="str">
        <f>IF(C97="","0",SUMIFS(借支明细表!$H:$H,借支明细表!$F:$F,$C97,借支明细表!$D:$D,$D$2))</f>
        <v>0</v>
      </c>
      <c r="L97" s="27" t="str">
        <f t="shared" si="3"/>
        <v>0</v>
      </c>
      <c r="M97" s="28"/>
      <c r="XDA97"/>
      <c r="XDB97"/>
      <c r="XDC97"/>
      <c r="XDD97"/>
      <c r="XDE97"/>
      <c r="XDF97"/>
      <c r="XDG97"/>
      <c r="XDH97"/>
      <c r="XDI97"/>
      <c r="XDJ97"/>
      <c r="XDK97"/>
      <c r="XDL97"/>
      <c r="XDM97"/>
      <c r="XDN97"/>
      <c r="XDO97"/>
      <c r="XDP97"/>
      <c r="XDQ97"/>
      <c r="XDR97"/>
      <c r="XDS97"/>
      <c r="XDT97"/>
      <c r="XDU97"/>
      <c r="XDV97"/>
      <c r="XDW97"/>
      <c r="XDX97"/>
      <c r="XDY97"/>
      <c r="XDZ97"/>
      <c r="XEA97"/>
      <c r="XEB97"/>
      <c r="XEC97"/>
      <c r="XED97"/>
      <c r="XEE97"/>
    </row>
    <row r="98" s="30" customFormat="1" customHeight="1" spans="1:16359">
      <c r="A98" s="4"/>
      <c r="B98" s="20"/>
      <c r="C98" s="20"/>
      <c r="D98" s="21" t="str">
        <f>IF(C98="","-",VLOOKUP(C98,员工信息表!B:C,2,FALSE))</f>
        <v>-</v>
      </c>
      <c r="E98" s="21" t="str">
        <f>IF(C98="","-",VLOOKUP(C98,员工信息表!B:D,3,FALSE))</f>
        <v>-</v>
      </c>
      <c r="F98" s="20"/>
      <c r="G98" s="20"/>
      <c r="H98" s="20"/>
      <c r="I98" s="20"/>
      <c r="J98" s="27" t="str">
        <f t="shared" si="2"/>
        <v>0</v>
      </c>
      <c r="K98" s="27" t="str">
        <f>IF(C98="","0",SUMIFS(借支明细表!$H:$H,借支明细表!$F:$F,$C98,借支明细表!$D:$D,$D$2))</f>
        <v>0</v>
      </c>
      <c r="L98" s="27" t="str">
        <f t="shared" si="3"/>
        <v>0</v>
      </c>
      <c r="M98" s="2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</row>
    <row r="99" s="30" customFormat="1" customHeight="1" spans="1:16359">
      <c r="A99" s="4"/>
      <c r="B99" s="20"/>
      <c r="C99" s="20"/>
      <c r="D99" s="21" t="str">
        <f>IF(C99="","-",VLOOKUP(C99,员工信息表!B:C,2,FALSE))</f>
        <v>-</v>
      </c>
      <c r="E99" s="21" t="str">
        <f>IF(C99="","-",VLOOKUP(C99,员工信息表!B:D,3,FALSE))</f>
        <v>-</v>
      </c>
      <c r="F99" s="20"/>
      <c r="G99" s="20"/>
      <c r="H99" s="20"/>
      <c r="I99" s="20"/>
      <c r="J99" s="27" t="str">
        <f t="shared" si="2"/>
        <v>0</v>
      </c>
      <c r="K99" s="27" t="str">
        <f>IF(C99="","0",SUMIFS(借支明细表!$H:$H,借支明细表!$F:$F,$C99,借支明细表!$D:$D,$D$2))</f>
        <v>0</v>
      </c>
      <c r="L99" s="27" t="str">
        <f t="shared" si="3"/>
        <v>0</v>
      </c>
      <c r="M99" s="28"/>
      <c r="XDA99"/>
      <c r="XDB99"/>
      <c r="XDC99"/>
      <c r="XDD99"/>
      <c r="XDE99"/>
      <c r="XDF99"/>
      <c r="XDG99"/>
      <c r="XDH99"/>
      <c r="XDI99"/>
      <c r="XDJ99"/>
      <c r="XDK99"/>
      <c r="XDL99"/>
      <c r="XDM99"/>
      <c r="XDN99"/>
      <c r="XDO99"/>
      <c r="XDP99"/>
      <c r="XDQ99"/>
      <c r="XDR99"/>
      <c r="XDS99"/>
      <c r="XDT99"/>
      <c r="XDU99"/>
      <c r="XDV99"/>
      <c r="XDW99"/>
      <c r="XDX99"/>
      <c r="XDY99"/>
      <c r="XDZ99"/>
      <c r="XEA99"/>
      <c r="XEB99"/>
      <c r="XEC99"/>
      <c r="XED99"/>
      <c r="XEE99"/>
    </row>
    <row r="100" s="30" customFormat="1" customHeight="1" spans="1:16359">
      <c r="A100" s="4"/>
      <c r="B100" s="20"/>
      <c r="C100" s="20"/>
      <c r="D100" s="21" t="str">
        <f>IF(C100="","-",VLOOKUP(C100,员工信息表!B:C,2,FALSE))</f>
        <v>-</v>
      </c>
      <c r="E100" s="21" t="str">
        <f>IF(C100="","-",VLOOKUP(C100,员工信息表!B:D,3,FALSE))</f>
        <v>-</v>
      </c>
      <c r="F100" s="20"/>
      <c r="G100" s="20"/>
      <c r="H100" s="20"/>
      <c r="I100" s="20"/>
      <c r="J100" s="27" t="str">
        <f t="shared" si="2"/>
        <v>0</v>
      </c>
      <c r="K100" s="27" t="str">
        <f>IF(C100="","0",SUMIFS(借支明细表!$H:$H,借支明细表!$F:$F,$C100,借支明细表!$D:$D,$D$2))</f>
        <v>0</v>
      </c>
      <c r="L100" s="27" t="str">
        <f t="shared" si="3"/>
        <v>0</v>
      </c>
      <c r="M100" s="28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</row>
    <row r="101" s="30" customFormat="1" customHeight="1" spans="1:16359">
      <c r="A101" s="4"/>
      <c r="B101" s="20"/>
      <c r="C101" s="20"/>
      <c r="D101" s="21" t="str">
        <f>IF(C101="","-",VLOOKUP(C101,员工信息表!B:C,2,FALSE))</f>
        <v>-</v>
      </c>
      <c r="E101" s="21" t="str">
        <f>IF(C101="","-",VLOOKUP(C101,员工信息表!B:D,3,FALSE))</f>
        <v>-</v>
      </c>
      <c r="F101" s="20"/>
      <c r="G101" s="20"/>
      <c r="H101" s="20"/>
      <c r="I101" s="20"/>
      <c r="J101" s="27" t="str">
        <f t="shared" si="2"/>
        <v>0</v>
      </c>
      <c r="K101" s="27" t="str">
        <f>IF(C101="","0",SUMIFS(借支明细表!$H:$H,借支明细表!$F:$F,$C101,借支明细表!$D:$D,$D$2))</f>
        <v>0</v>
      </c>
      <c r="L101" s="27" t="str">
        <f t="shared" si="3"/>
        <v>0</v>
      </c>
      <c r="M101" s="28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</row>
    <row r="102" s="30" customFormat="1" customHeight="1" spans="1:16359">
      <c r="A102" s="4"/>
      <c r="B102" s="20"/>
      <c r="C102" s="20"/>
      <c r="D102" s="21" t="str">
        <f>IF(C102="","-",VLOOKUP(C102,员工信息表!B:C,2,FALSE))</f>
        <v>-</v>
      </c>
      <c r="E102" s="21" t="str">
        <f>IF(C102="","-",VLOOKUP(C102,员工信息表!B:D,3,FALSE))</f>
        <v>-</v>
      </c>
      <c r="F102" s="20"/>
      <c r="G102" s="20"/>
      <c r="H102" s="20"/>
      <c r="I102" s="20"/>
      <c r="J102" s="27" t="str">
        <f t="shared" si="2"/>
        <v>0</v>
      </c>
      <c r="K102" s="27" t="str">
        <f>IF(C102="","0",SUMIFS(借支明细表!$H:$H,借支明细表!$F:$F,$C102,借支明细表!$D:$D,$D$2))</f>
        <v>0</v>
      </c>
      <c r="L102" s="27" t="str">
        <f t="shared" si="3"/>
        <v>0</v>
      </c>
      <c r="M102" s="28"/>
      <c r="XDA102"/>
      <c r="XDB102"/>
      <c r="XDC102"/>
      <c r="XDD102"/>
      <c r="XDE102"/>
      <c r="XDF102"/>
      <c r="XDG102"/>
      <c r="XDH102"/>
      <c r="XDI102"/>
      <c r="XDJ102"/>
      <c r="XDK102"/>
      <c r="XDL102"/>
      <c r="XDM102"/>
      <c r="XDN102"/>
      <c r="XDO102"/>
      <c r="XDP102"/>
      <c r="XDQ102"/>
      <c r="XDR102"/>
      <c r="XDS102"/>
      <c r="XDT102"/>
      <c r="XDU102"/>
      <c r="XDV102"/>
      <c r="XDW102"/>
      <c r="XDX102"/>
      <c r="XDY102"/>
      <c r="XDZ102"/>
      <c r="XEA102"/>
      <c r="XEB102"/>
      <c r="XEC102"/>
      <c r="XED102"/>
      <c r="XEE102"/>
    </row>
    <row r="103" s="30" customFormat="1" customHeight="1" spans="1:16359">
      <c r="A103" s="4"/>
      <c r="B103" s="20"/>
      <c r="C103" s="20"/>
      <c r="D103" s="21" t="str">
        <f>IF(C103="","-",VLOOKUP(C103,员工信息表!B:C,2,FALSE))</f>
        <v>-</v>
      </c>
      <c r="E103" s="21" t="str">
        <f>IF(C103="","-",VLOOKUP(C103,员工信息表!B:D,3,FALSE))</f>
        <v>-</v>
      </c>
      <c r="F103" s="20"/>
      <c r="G103" s="20"/>
      <c r="H103" s="20"/>
      <c r="I103" s="20"/>
      <c r="J103" s="27" t="str">
        <f t="shared" si="2"/>
        <v>0</v>
      </c>
      <c r="K103" s="27" t="str">
        <f>IF(C103="","0",SUMIFS(借支明细表!$H:$H,借支明细表!$F:$F,$C103,借支明细表!$D:$D,$D$2))</f>
        <v>0</v>
      </c>
      <c r="L103" s="27" t="str">
        <f t="shared" si="3"/>
        <v>0</v>
      </c>
      <c r="M103" s="28"/>
      <c r="XDA103"/>
      <c r="XDB103"/>
      <c r="XDC103"/>
      <c r="XDD103"/>
      <c r="XDE103"/>
      <c r="XDF103"/>
      <c r="XDG103"/>
      <c r="XDH103"/>
      <c r="XDI103"/>
      <c r="XDJ103"/>
      <c r="XDK103"/>
      <c r="XDL103"/>
      <c r="XDM103"/>
      <c r="XDN103"/>
      <c r="XDO103"/>
      <c r="XDP103"/>
      <c r="XDQ103"/>
      <c r="XDR103"/>
      <c r="XDS103"/>
      <c r="XDT103"/>
      <c r="XDU103"/>
      <c r="XDV103"/>
      <c r="XDW103"/>
      <c r="XDX103"/>
      <c r="XDY103"/>
      <c r="XDZ103"/>
      <c r="XEA103"/>
      <c r="XEB103"/>
      <c r="XEC103"/>
      <c r="XED103"/>
      <c r="XEE103"/>
    </row>
    <row r="104" s="30" customFormat="1" customHeight="1" spans="1:16359">
      <c r="A104" s="4"/>
      <c r="B104" s="20"/>
      <c r="C104" s="20"/>
      <c r="D104" s="21" t="str">
        <f>IF(C104="","-",VLOOKUP(C104,员工信息表!B:C,2,FALSE))</f>
        <v>-</v>
      </c>
      <c r="E104" s="21" t="str">
        <f>IF(C104="","-",VLOOKUP(C104,员工信息表!B:D,3,FALSE))</f>
        <v>-</v>
      </c>
      <c r="F104" s="20"/>
      <c r="G104" s="20"/>
      <c r="H104" s="20"/>
      <c r="I104" s="20"/>
      <c r="J104" s="27" t="str">
        <f t="shared" si="2"/>
        <v>0</v>
      </c>
      <c r="K104" s="27" t="str">
        <f>IF(C104="","0",SUMIFS(借支明细表!$H:$H,借支明细表!$F:$F,$C104,借支明细表!$D:$D,$D$2))</f>
        <v>0</v>
      </c>
      <c r="L104" s="27" t="str">
        <f t="shared" si="3"/>
        <v>0</v>
      </c>
      <c r="M104" s="28"/>
      <c r="XDA104"/>
      <c r="XDB104"/>
      <c r="XDC104"/>
      <c r="XDD104"/>
      <c r="XDE104"/>
      <c r="XDF104"/>
      <c r="XDG104"/>
      <c r="XDH104"/>
      <c r="XDI104"/>
      <c r="XDJ104"/>
      <c r="XDK104"/>
      <c r="XDL104"/>
      <c r="XDM104"/>
      <c r="XDN104"/>
      <c r="XDO104"/>
      <c r="XDP104"/>
      <c r="XDQ104"/>
      <c r="XDR104"/>
      <c r="XDS104"/>
      <c r="XDT104"/>
      <c r="XDU104"/>
      <c r="XDV104"/>
      <c r="XDW104"/>
      <c r="XDX104"/>
      <c r="XDY104"/>
      <c r="XDZ104"/>
      <c r="XEA104"/>
      <c r="XEB104"/>
      <c r="XEC104"/>
      <c r="XED104"/>
      <c r="XEE104"/>
    </row>
    <row r="105" s="30" customFormat="1" customHeight="1" spans="1:16359">
      <c r="A105" s="4"/>
      <c r="B105" s="20"/>
      <c r="C105" s="20"/>
      <c r="D105" s="21" t="str">
        <f>IF(C105="","-",VLOOKUP(C105,员工信息表!B:C,2,FALSE))</f>
        <v>-</v>
      </c>
      <c r="E105" s="21" t="str">
        <f>IF(C105="","-",VLOOKUP(C105,员工信息表!B:D,3,FALSE))</f>
        <v>-</v>
      </c>
      <c r="F105" s="20"/>
      <c r="G105" s="20"/>
      <c r="H105" s="20"/>
      <c r="I105" s="20"/>
      <c r="J105" s="27" t="str">
        <f t="shared" si="2"/>
        <v>0</v>
      </c>
      <c r="K105" s="27" t="str">
        <f>IF(C105="","0",SUMIFS(借支明细表!$H:$H,借支明细表!$F:$F,$C105,借支明细表!$D:$D,$D$2))</f>
        <v>0</v>
      </c>
      <c r="L105" s="27" t="str">
        <f t="shared" si="3"/>
        <v>0</v>
      </c>
      <c r="M105" s="28"/>
      <c r="XDA105"/>
      <c r="XDB105"/>
      <c r="XDC105"/>
      <c r="XDD105"/>
      <c r="XDE105"/>
      <c r="XDF105"/>
      <c r="XDG105"/>
      <c r="XDH105"/>
      <c r="XDI105"/>
      <c r="XDJ105"/>
      <c r="XDK105"/>
      <c r="XDL105"/>
      <c r="XDM105"/>
      <c r="XDN105"/>
      <c r="XDO105"/>
      <c r="XDP105"/>
      <c r="XDQ105"/>
      <c r="XDR105"/>
      <c r="XDS105"/>
      <c r="XDT105"/>
      <c r="XDU105"/>
      <c r="XDV105"/>
      <c r="XDW105"/>
      <c r="XDX105"/>
      <c r="XDY105"/>
      <c r="XDZ105"/>
      <c r="XEA105"/>
      <c r="XEB105"/>
      <c r="XEC105"/>
      <c r="XED105"/>
      <c r="XEE105"/>
    </row>
    <row r="106" s="30" customFormat="1" customHeight="1" spans="1:16359">
      <c r="A106" s="4"/>
      <c r="B106" s="20"/>
      <c r="C106" s="20"/>
      <c r="D106" s="21" t="str">
        <f>IF(C106="","-",VLOOKUP(C106,员工信息表!B:C,2,FALSE))</f>
        <v>-</v>
      </c>
      <c r="E106" s="21" t="str">
        <f>IF(C106="","-",VLOOKUP(C106,员工信息表!B:D,3,FALSE))</f>
        <v>-</v>
      </c>
      <c r="F106" s="20"/>
      <c r="G106" s="20"/>
      <c r="H106" s="20"/>
      <c r="I106" s="20"/>
      <c r="J106" s="27" t="str">
        <f t="shared" si="2"/>
        <v>0</v>
      </c>
      <c r="K106" s="27" t="str">
        <f>IF(C106="","0",SUMIFS(借支明细表!$H:$H,借支明细表!$F:$F,$C106,借支明细表!$D:$D,$D$2))</f>
        <v>0</v>
      </c>
      <c r="L106" s="27" t="str">
        <f t="shared" si="3"/>
        <v>0</v>
      </c>
      <c r="M106" s="28"/>
      <c r="XDA106"/>
      <c r="XDB106"/>
      <c r="XDC106"/>
      <c r="XDD106"/>
      <c r="XDE106"/>
      <c r="XDF106"/>
      <c r="XDG106"/>
      <c r="XDH106"/>
      <c r="XDI106"/>
      <c r="XDJ106"/>
      <c r="XDK106"/>
      <c r="XDL106"/>
      <c r="XDM106"/>
      <c r="XDN106"/>
      <c r="XDO106"/>
      <c r="XDP106"/>
      <c r="XDQ106"/>
      <c r="XDR106"/>
      <c r="XDS106"/>
      <c r="XDT106"/>
      <c r="XDU106"/>
      <c r="XDV106"/>
      <c r="XDW106"/>
      <c r="XDX106"/>
      <c r="XDY106"/>
      <c r="XDZ106"/>
      <c r="XEA106"/>
      <c r="XEB106"/>
      <c r="XEC106"/>
      <c r="XED106"/>
      <c r="XEE106"/>
    </row>
    <row r="107" s="30" customFormat="1" customHeight="1" spans="1:16359">
      <c r="A107" s="4"/>
      <c r="B107" s="20"/>
      <c r="C107" s="20"/>
      <c r="D107" s="21" t="str">
        <f>IF(C107="","-",VLOOKUP(C107,员工信息表!B:C,2,FALSE))</f>
        <v>-</v>
      </c>
      <c r="E107" s="21" t="str">
        <f>IF(C107="","-",VLOOKUP(C107,员工信息表!B:D,3,FALSE))</f>
        <v>-</v>
      </c>
      <c r="F107" s="20"/>
      <c r="G107" s="20"/>
      <c r="H107" s="20"/>
      <c r="I107" s="20"/>
      <c r="J107" s="27" t="str">
        <f t="shared" si="2"/>
        <v>0</v>
      </c>
      <c r="K107" s="27" t="str">
        <f>IF(C107="","0",SUMIFS(借支明细表!$H:$H,借支明细表!$F:$F,$C107,借支明细表!$D:$D,$D$2))</f>
        <v>0</v>
      </c>
      <c r="L107" s="27" t="str">
        <f t="shared" si="3"/>
        <v>0</v>
      </c>
      <c r="M107" s="28"/>
      <c r="XDA107"/>
      <c r="XDB107"/>
      <c r="XDC107"/>
      <c r="XDD107"/>
      <c r="XDE107"/>
      <c r="XDF107"/>
      <c r="XDG107"/>
      <c r="XDH107"/>
      <c r="XDI107"/>
      <c r="XDJ107"/>
      <c r="XDK107"/>
      <c r="XDL107"/>
      <c r="XDM107"/>
      <c r="XDN107"/>
      <c r="XDO107"/>
      <c r="XDP107"/>
      <c r="XDQ107"/>
      <c r="XDR107"/>
      <c r="XDS107"/>
      <c r="XDT107"/>
      <c r="XDU107"/>
      <c r="XDV107"/>
      <c r="XDW107"/>
      <c r="XDX107"/>
      <c r="XDY107"/>
      <c r="XDZ107"/>
      <c r="XEA107"/>
      <c r="XEB107"/>
      <c r="XEC107"/>
      <c r="XED107"/>
      <c r="XEE107"/>
    </row>
    <row r="108" s="30" customFormat="1" customHeight="1" spans="1:16359">
      <c r="A108" s="4"/>
      <c r="B108" s="20"/>
      <c r="C108" s="20"/>
      <c r="D108" s="21" t="str">
        <f>IF(C108="","-",VLOOKUP(C108,员工信息表!B:C,2,FALSE))</f>
        <v>-</v>
      </c>
      <c r="E108" s="21" t="str">
        <f>IF(C108="","-",VLOOKUP(C108,员工信息表!B:D,3,FALSE))</f>
        <v>-</v>
      </c>
      <c r="F108" s="20"/>
      <c r="G108" s="20"/>
      <c r="H108" s="20"/>
      <c r="I108" s="20"/>
      <c r="J108" s="27" t="str">
        <f t="shared" si="2"/>
        <v>0</v>
      </c>
      <c r="K108" s="27" t="str">
        <f>IF(C108="","0",SUMIFS(借支明细表!$H:$H,借支明细表!$F:$F,$C108,借支明细表!$D:$D,$D$2))</f>
        <v>0</v>
      </c>
      <c r="L108" s="27" t="str">
        <f t="shared" si="3"/>
        <v>0</v>
      </c>
      <c r="M108" s="28"/>
      <c r="XDA108"/>
      <c r="XDB108"/>
      <c r="XDC108"/>
      <c r="XDD108"/>
      <c r="XDE108"/>
      <c r="XDF108"/>
      <c r="XDG108"/>
      <c r="XDH108"/>
      <c r="XDI108"/>
      <c r="XDJ108"/>
      <c r="XDK108"/>
      <c r="XDL108"/>
      <c r="XDM108"/>
      <c r="XDN108"/>
      <c r="XDO108"/>
      <c r="XDP108"/>
      <c r="XDQ108"/>
      <c r="XDR108"/>
      <c r="XDS108"/>
      <c r="XDT108"/>
      <c r="XDU108"/>
      <c r="XDV108"/>
      <c r="XDW108"/>
      <c r="XDX108"/>
      <c r="XDY108"/>
      <c r="XDZ108"/>
      <c r="XEA108"/>
      <c r="XEB108"/>
      <c r="XEC108"/>
      <c r="XED108"/>
      <c r="XEE108"/>
    </row>
    <row r="109" s="30" customFormat="1" customHeight="1" spans="1:16359">
      <c r="A109" s="4"/>
      <c r="B109" s="20"/>
      <c r="C109" s="20"/>
      <c r="D109" s="21" t="str">
        <f>IF(C109="","-",VLOOKUP(C109,员工信息表!B:C,2,FALSE))</f>
        <v>-</v>
      </c>
      <c r="E109" s="21" t="str">
        <f>IF(C109="","-",VLOOKUP(C109,员工信息表!B:D,3,FALSE))</f>
        <v>-</v>
      </c>
      <c r="F109" s="20"/>
      <c r="G109" s="20"/>
      <c r="H109" s="20"/>
      <c r="I109" s="20"/>
      <c r="J109" s="27" t="str">
        <f t="shared" si="2"/>
        <v>0</v>
      </c>
      <c r="K109" s="27" t="str">
        <f>IF(C109="","0",SUMIFS(借支明细表!$H:$H,借支明细表!$F:$F,$C109,借支明细表!$D:$D,$D$2))</f>
        <v>0</v>
      </c>
      <c r="L109" s="27" t="str">
        <f t="shared" si="3"/>
        <v>0</v>
      </c>
      <c r="M109" s="28"/>
      <c r="XDA109"/>
      <c r="XDB109"/>
      <c r="XDC109"/>
      <c r="XDD109"/>
      <c r="XDE109"/>
      <c r="XDF109"/>
      <c r="XDG109"/>
      <c r="XDH109"/>
      <c r="XDI109"/>
      <c r="XDJ109"/>
      <c r="XDK109"/>
      <c r="XDL109"/>
      <c r="XDM109"/>
      <c r="XDN109"/>
      <c r="XDO109"/>
      <c r="XDP109"/>
      <c r="XDQ109"/>
      <c r="XDR109"/>
      <c r="XDS109"/>
      <c r="XDT109"/>
      <c r="XDU109"/>
      <c r="XDV109"/>
      <c r="XDW109"/>
      <c r="XDX109"/>
      <c r="XDY109"/>
      <c r="XDZ109"/>
      <c r="XEA109"/>
      <c r="XEB109"/>
      <c r="XEC109"/>
      <c r="XED109"/>
      <c r="XEE109"/>
    </row>
    <row r="110" s="30" customFormat="1" customHeight="1" spans="1:16359">
      <c r="A110" s="4"/>
      <c r="B110" s="20"/>
      <c r="C110" s="20"/>
      <c r="D110" s="21" t="str">
        <f>IF(C110="","-",VLOOKUP(C110,员工信息表!B:C,2,FALSE))</f>
        <v>-</v>
      </c>
      <c r="E110" s="21" t="str">
        <f>IF(C110="","-",VLOOKUP(C110,员工信息表!B:D,3,FALSE))</f>
        <v>-</v>
      </c>
      <c r="F110" s="20"/>
      <c r="G110" s="20"/>
      <c r="H110" s="20"/>
      <c r="I110" s="20"/>
      <c r="J110" s="27" t="str">
        <f t="shared" si="2"/>
        <v>0</v>
      </c>
      <c r="K110" s="27" t="str">
        <f>IF(C110="","0",SUMIFS(借支明细表!$H:$H,借支明细表!$F:$F,$C110,借支明细表!$D:$D,$D$2))</f>
        <v>0</v>
      </c>
      <c r="L110" s="27" t="str">
        <f t="shared" si="3"/>
        <v>0</v>
      </c>
      <c r="M110" s="28"/>
      <c r="XDA110"/>
      <c r="XDB110"/>
      <c r="XDC110"/>
      <c r="XDD110"/>
      <c r="XDE110"/>
      <c r="XDF110"/>
      <c r="XDG110"/>
      <c r="XDH110"/>
      <c r="XDI110"/>
      <c r="XDJ110"/>
      <c r="XDK110"/>
      <c r="XDL110"/>
      <c r="XDM110"/>
      <c r="XDN110"/>
      <c r="XDO110"/>
      <c r="XDP110"/>
      <c r="XDQ110"/>
      <c r="XDR110"/>
      <c r="XDS110"/>
      <c r="XDT110"/>
      <c r="XDU110"/>
      <c r="XDV110"/>
      <c r="XDW110"/>
      <c r="XDX110"/>
      <c r="XDY110"/>
      <c r="XDZ110"/>
      <c r="XEA110"/>
      <c r="XEB110"/>
      <c r="XEC110"/>
      <c r="XED110"/>
      <c r="XEE110"/>
    </row>
    <row r="111" s="30" customFormat="1" customHeight="1" spans="1:16359">
      <c r="A111" s="4"/>
      <c r="B111" s="20"/>
      <c r="C111" s="20"/>
      <c r="D111" s="21" t="str">
        <f>IF(C111="","-",VLOOKUP(C111,员工信息表!B:C,2,FALSE))</f>
        <v>-</v>
      </c>
      <c r="E111" s="21" t="str">
        <f>IF(C111="","-",VLOOKUP(C111,员工信息表!B:D,3,FALSE))</f>
        <v>-</v>
      </c>
      <c r="F111" s="20"/>
      <c r="G111" s="20"/>
      <c r="H111" s="20"/>
      <c r="I111" s="20"/>
      <c r="J111" s="27" t="str">
        <f t="shared" si="2"/>
        <v>0</v>
      </c>
      <c r="K111" s="27" t="str">
        <f>IF(C111="","0",SUMIFS(借支明细表!$H:$H,借支明细表!$F:$F,$C111,借支明细表!$D:$D,$D$2))</f>
        <v>0</v>
      </c>
      <c r="L111" s="27" t="str">
        <f t="shared" si="3"/>
        <v>0</v>
      </c>
      <c r="M111" s="28"/>
      <c r="XDA111"/>
      <c r="XDB111"/>
      <c r="XDC111"/>
      <c r="XDD111"/>
      <c r="XDE111"/>
      <c r="XDF111"/>
      <c r="XDG111"/>
      <c r="XDH111"/>
      <c r="XDI111"/>
      <c r="XDJ111"/>
      <c r="XDK111"/>
      <c r="XDL111"/>
      <c r="XDM111"/>
      <c r="XDN111"/>
      <c r="XDO111"/>
      <c r="XDP111"/>
      <c r="XDQ111"/>
      <c r="XDR111"/>
      <c r="XDS111"/>
      <c r="XDT111"/>
      <c r="XDU111"/>
      <c r="XDV111"/>
      <c r="XDW111"/>
      <c r="XDX111"/>
      <c r="XDY111"/>
      <c r="XDZ111"/>
      <c r="XEA111"/>
      <c r="XEB111"/>
      <c r="XEC111"/>
      <c r="XED111"/>
      <c r="XEE111"/>
    </row>
    <row r="112" s="30" customFormat="1" customHeight="1" spans="1:16359">
      <c r="A112" s="4"/>
      <c r="B112" s="20"/>
      <c r="C112" s="20"/>
      <c r="D112" s="21" t="str">
        <f>IF(C112="","-",VLOOKUP(C112,员工信息表!B:C,2,FALSE))</f>
        <v>-</v>
      </c>
      <c r="E112" s="21" t="str">
        <f>IF(C112="","-",VLOOKUP(C112,员工信息表!B:D,3,FALSE))</f>
        <v>-</v>
      </c>
      <c r="F112" s="20"/>
      <c r="G112" s="20"/>
      <c r="H112" s="20"/>
      <c r="I112" s="20"/>
      <c r="J112" s="27" t="str">
        <f t="shared" si="2"/>
        <v>0</v>
      </c>
      <c r="K112" s="27" t="str">
        <f>IF(C112="","0",SUMIFS(借支明细表!$H:$H,借支明细表!$F:$F,$C112,借支明细表!$D:$D,$D$2))</f>
        <v>0</v>
      </c>
      <c r="L112" s="27" t="str">
        <f t="shared" si="3"/>
        <v>0</v>
      </c>
      <c r="M112" s="28"/>
      <c r="XDA112"/>
      <c r="XDB112"/>
      <c r="XDC112"/>
      <c r="XDD112"/>
      <c r="XDE112"/>
      <c r="XDF112"/>
      <c r="XDG112"/>
      <c r="XDH112"/>
      <c r="XDI112"/>
      <c r="XDJ112"/>
      <c r="XDK112"/>
      <c r="XDL112"/>
      <c r="XDM112"/>
      <c r="XDN112"/>
      <c r="XDO112"/>
      <c r="XDP112"/>
      <c r="XDQ112"/>
      <c r="XDR112"/>
      <c r="XDS112"/>
      <c r="XDT112"/>
      <c r="XDU112"/>
      <c r="XDV112"/>
      <c r="XDW112"/>
      <c r="XDX112"/>
      <c r="XDY112"/>
      <c r="XDZ112"/>
      <c r="XEA112"/>
      <c r="XEB112"/>
      <c r="XEC112"/>
      <c r="XED112"/>
      <c r="XEE112"/>
    </row>
    <row r="113" s="30" customFormat="1" customHeight="1" spans="1:16359">
      <c r="A113" s="4"/>
      <c r="B113" s="20"/>
      <c r="C113" s="20"/>
      <c r="D113" s="21" t="str">
        <f>IF(C113="","-",VLOOKUP(C113,员工信息表!B:C,2,FALSE))</f>
        <v>-</v>
      </c>
      <c r="E113" s="21" t="str">
        <f>IF(C113="","-",VLOOKUP(C113,员工信息表!B:D,3,FALSE))</f>
        <v>-</v>
      </c>
      <c r="F113" s="20"/>
      <c r="G113" s="20"/>
      <c r="H113" s="20"/>
      <c r="I113" s="20"/>
      <c r="J113" s="27" t="str">
        <f t="shared" si="2"/>
        <v>0</v>
      </c>
      <c r="K113" s="27" t="str">
        <f>IF(C113="","0",SUMIFS(借支明细表!$H:$H,借支明细表!$F:$F,$C113,借支明细表!$D:$D,$D$2))</f>
        <v>0</v>
      </c>
      <c r="L113" s="27" t="str">
        <f t="shared" si="3"/>
        <v>0</v>
      </c>
      <c r="M113" s="28"/>
      <c r="XDA113"/>
      <c r="XDB113"/>
      <c r="XDC113"/>
      <c r="XDD113"/>
      <c r="XDE113"/>
      <c r="XDF113"/>
      <c r="XDG113"/>
      <c r="XDH113"/>
      <c r="XDI113"/>
      <c r="XDJ113"/>
      <c r="XDK113"/>
      <c r="XDL113"/>
      <c r="XDM113"/>
      <c r="XDN113"/>
      <c r="XDO113"/>
      <c r="XDP113"/>
      <c r="XDQ113"/>
      <c r="XDR113"/>
      <c r="XDS113"/>
      <c r="XDT113"/>
      <c r="XDU113"/>
      <c r="XDV113"/>
      <c r="XDW113"/>
      <c r="XDX113"/>
      <c r="XDY113"/>
      <c r="XDZ113"/>
      <c r="XEA113"/>
      <c r="XEB113"/>
      <c r="XEC113"/>
      <c r="XED113"/>
      <c r="XEE113"/>
    </row>
    <row r="114" s="30" customFormat="1" customHeight="1" spans="1:16359">
      <c r="A114" s="4"/>
      <c r="B114" s="20"/>
      <c r="C114" s="20"/>
      <c r="D114" s="21" t="str">
        <f>IF(C114="","-",VLOOKUP(C114,员工信息表!B:C,2,FALSE))</f>
        <v>-</v>
      </c>
      <c r="E114" s="21" t="str">
        <f>IF(C114="","-",VLOOKUP(C114,员工信息表!B:D,3,FALSE))</f>
        <v>-</v>
      </c>
      <c r="F114" s="20"/>
      <c r="G114" s="20"/>
      <c r="H114" s="20"/>
      <c r="I114" s="20"/>
      <c r="J114" s="27" t="str">
        <f t="shared" si="2"/>
        <v>0</v>
      </c>
      <c r="K114" s="27" t="str">
        <f>IF(C114="","0",SUMIFS(借支明细表!$H:$H,借支明细表!$F:$F,$C114,借支明细表!$D:$D,$D$2))</f>
        <v>0</v>
      </c>
      <c r="L114" s="27" t="str">
        <f t="shared" si="3"/>
        <v>0</v>
      </c>
      <c r="M114" s="28"/>
      <c r="XDA114"/>
      <c r="XDB114"/>
      <c r="XDC114"/>
      <c r="XDD114"/>
      <c r="XDE114"/>
      <c r="XDF114"/>
      <c r="XDG114"/>
      <c r="XDH114"/>
      <c r="XDI114"/>
      <c r="XDJ114"/>
      <c r="XDK114"/>
      <c r="XDL114"/>
      <c r="XDM114"/>
      <c r="XDN114"/>
      <c r="XDO114"/>
      <c r="XDP114"/>
      <c r="XDQ114"/>
      <c r="XDR114"/>
      <c r="XDS114"/>
      <c r="XDT114"/>
      <c r="XDU114"/>
      <c r="XDV114"/>
      <c r="XDW114"/>
      <c r="XDX114"/>
      <c r="XDY114"/>
      <c r="XDZ114"/>
      <c r="XEA114"/>
      <c r="XEB114"/>
      <c r="XEC114"/>
      <c r="XED114"/>
      <c r="XEE114"/>
    </row>
    <row r="115" s="30" customFormat="1" customHeight="1" spans="1:16359">
      <c r="A115" s="4"/>
      <c r="B115" s="20"/>
      <c r="C115" s="20"/>
      <c r="D115" s="21" t="str">
        <f>IF(C115="","-",VLOOKUP(C115,员工信息表!B:C,2,FALSE))</f>
        <v>-</v>
      </c>
      <c r="E115" s="21" t="str">
        <f>IF(C115="","-",VLOOKUP(C115,员工信息表!B:D,3,FALSE))</f>
        <v>-</v>
      </c>
      <c r="F115" s="20"/>
      <c r="G115" s="20"/>
      <c r="H115" s="20"/>
      <c r="I115" s="20"/>
      <c r="J115" s="27" t="str">
        <f t="shared" si="2"/>
        <v>0</v>
      </c>
      <c r="K115" s="27" t="str">
        <f>IF(C115="","0",SUMIFS(借支明细表!$H:$H,借支明细表!$F:$F,$C115,借支明细表!$D:$D,$D$2))</f>
        <v>0</v>
      </c>
      <c r="L115" s="27" t="str">
        <f t="shared" si="3"/>
        <v>0</v>
      </c>
      <c r="M115" s="28"/>
      <c r="XDA115"/>
      <c r="XDB115"/>
      <c r="XDC115"/>
      <c r="XDD115"/>
      <c r="XDE115"/>
      <c r="XDF115"/>
      <c r="XDG115"/>
      <c r="XDH115"/>
      <c r="XDI115"/>
      <c r="XDJ115"/>
      <c r="XDK115"/>
      <c r="XDL115"/>
      <c r="XDM115"/>
      <c r="XDN115"/>
      <c r="XDO115"/>
      <c r="XDP115"/>
      <c r="XDQ115"/>
      <c r="XDR115"/>
      <c r="XDS115"/>
      <c r="XDT115"/>
      <c r="XDU115"/>
      <c r="XDV115"/>
      <c r="XDW115"/>
      <c r="XDX115"/>
      <c r="XDY115"/>
      <c r="XDZ115"/>
      <c r="XEA115"/>
      <c r="XEB115"/>
      <c r="XEC115"/>
      <c r="XED115"/>
      <c r="XEE115"/>
    </row>
    <row r="116" s="30" customFormat="1" customHeight="1" spans="1:16359">
      <c r="A116" s="4"/>
      <c r="B116" s="20"/>
      <c r="C116" s="20"/>
      <c r="D116" s="21" t="str">
        <f>IF(C116="","-",VLOOKUP(C116,员工信息表!B:C,2,FALSE))</f>
        <v>-</v>
      </c>
      <c r="E116" s="21" t="str">
        <f>IF(C116="","-",VLOOKUP(C116,员工信息表!B:D,3,FALSE))</f>
        <v>-</v>
      </c>
      <c r="F116" s="20"/>
      <c r="G116" s="20"/>
      <c r="H116" s="20"/>
      <c r="I116" s="20"/>
      <c r="J116" s="27" t="str">
        <f t="shared" si="2"/>
        <v>0</v>
      </c>
      <c r="K116" s="27" t="str">
        <f>IF(C116="","0",SUMIFS(借支明细表!$H:$H,借支明细表!$F:$F,$C116,借支明细表!$D:$D,$D$2))</f>
        <v>0</v>
      </c>
      <c r="L116" s="27" t="str">
        <f t="shared" si="3"/>
        <v>0</v>
      </c>
      <c r="M116" s="28"/>
      <c r="XDA116"/>
      <c r="XDB116"/>
      <c r="XDC116"/>
      <c r="XDD116"/>
      <c r="XDE116"/>
      <c r="XDF116"/>
      <c r="XDG116"/>
      <c r="XDH116"/>
      <c r="XDI116"/>
      <c r="XDJ116"/>
      <c r="XDK116"/>
      <c r="XDL116"/>
      <c r="XDM116"/>
      <c r="XDN116"/>
      <c r="XDO116"/>
      <c r="XDP116"/>
      <c r="XDQ116"/>
      <c r="XDR116"/>
      <c r="XDS116"/>
      <c r="XDT116"/>
      <c r="XDU116"/>
      <c r="XDV116"/>
      <c r="XDW116"/>
      <c r="XDX116"/>
      <c r="XDY116"/>
      <c r="XDZ116"/>
      <c r="XEA116"/>
      <c r="XEB116"/>
      <c r="XEC116"/>
      <c r="XED116"/>
      <c r="XEE116"/>
    </row>
    <row r="117" s="30" customFormat="1" customHeight="1" spans="1:16359">
      <c r="A117" s="4"/>
      <c r="B117" s="20"/>
      <c r="C117" s="20"/>
      <c r="D117" s="21" t="str">
        <f>IF(C117="","-",VLOOKUP(C117,员工信息表!B:C,2,FALSE))</f>
        <v>-</v>
      </c>
      <c r="E117" s="21" t="str">
        <f>IF(C117="","-",VLOOKUP(C117,员工信息表!B:D,3,FALSE))</f>
        <v>-</v>
      </c>
      <c r="F117" s="20"/>
      <c r="G117" s="20"/>
      <c r="H117" s="20"/>
      <c r="I117" s="20"/>
      <c r="J117" s="27" t="str">
        <f t="shared" si="2"/>
        <v>0</v>
      </c>
      <c r="K117" s="27" t="str">
        <f>IF(C117="","0",SUMIFS(借支明细表!$H:$H,借支明细表!$F:$F,$C117,借支明细表!$D:$D,$D$2))</f>
        <v>0</v>
      </c>
      <c r="L117" s="27" t="str">
        <f t="shared" si="3"/>
        <v>0</v>
      </c>
      <c r="M117" s="28"/>
      <c r="XDA117"/>
      <c r="XDB117"/>
      <c r="XDC117"/>
      <c r="XDD117"/>
      <c r="XDE117"/>
      <c r="XDF117"/>
      <c r="XDG117"/>
      <c r="XDH117"/>
      <c r="XDI117"/>
      <c r="XDJ117"/>
      <c r="XDK117"/>
      <c r="XDL117"/>
      <c r="XDM117"/>
      <c r="XDN117"/>
      <c r="XDO117"/>
      <c r="XDP117"/>
      <c r="XDQ117"/>
      <c r="XDR117"/>
      <c r="XDS117"/>
      <c r="XDT117"/>
      <c r="XDU117"/>
      <c r="XDV117"/>
      <c r="XDW117"/>
      <c r="XDX117"/>
      <c r="XDY117"/>
      <c r="XDZ117"/>
      <c r="XEA117"/>
      <c r="XEB117"/>
      <c r="XEC117"/>
      <c r="XED117"/>
      <c r="XEE117"/>
    </row>
    <row r="118" s="30" customFormat="1" customHeight="1" spans="1:16359">
      <c r="A118" s="4"/>
      <c r="B118" s="20"/>
      <c r="C118" s="20"/>
      <c r="D118" s="21" t="str">
        <f>IF(C118="","-",VLOOKUP(C118,员工信息表!B:C,2,FALSE))</f>
        <v>-</v>
      </c>
      <c r="E118" s="21" t="str">
        <f>IF(C118="","-",VLOOKUP(C118,员工信息表!B:D,3,FALSE))</f>
        <v>-</v>
      </c>
      <c r="F118" s="20"/>
      <c r="G118" s="20"/>
      <c r="H118" s="20"/>
      <c r="I118" s="20"/>
      <c r="J118" s="27" t="str">
        <f t="shared" si="2"/>
        <v>0</v>
      </c>
      <c r="K118" s="27" t="str">
        <f>IF(C118="","0",SUMIFS(借支明细表!$H:$H,借支明细表!$F:$F,$C118,借支明细表!$D:$D,$D$2))</f>
        <v>0</v>
      </c>
      <c r="L118" s="27" t="str">
        <f t="shared" si="3"/>
        <v>0</v>
      </c>
      <c r="M118" s="28"/>
      <c r="XDA118"/>
      <c r="XDB118"/>
      <c r="XDC118"/>
      <c r="XDD118"/>
      <c r="XDE118"/>
      <c r="XDF118"/>
      <c r="XDG118"/>
      <c r="XDH118"/>
      <c r="XDI118"/>
      <c r="XDJ118"/>
      <c r="XDK118"/>
      <c r="XDL118"/>
      <c r="XDM118"/>
      <c r="XDN118"/>
      <c r="XDO118"/>
      <c r="XDP118"/>
      <c r="XDQ118"/>
      <c r="XDR118"/>
      <c r="XDS118"/>
      <c r="XDT118"/>
      <c r="XDU118"/>
      <c r="XDV118"/>
      <c r="XDW118"/>
      <c r="XDX118"/>
      <c r="XDY118"/>
      <c r="XDZ118"/>
      <c r="XEA118"/>
      <c r="XEB118"/>
      <c r="XEC118"/>
      <c r="XED118"/>
      <c r="XEE118"/>
    </row>
    <row r="119" s="30" customFormat="1" customHeight="1" spans="1:16359">
      <c r="A119" s="4"/>
      <c r="B119" s="20"/>
      <c r="C119" s="20"/>
      <c r="D119" s="21" t="str">
        <f>IF(C119="","-",VLOOKUP(C119,员工信息表!B:C,2,FALSE))</f>
        <v>-</v>
      </c>
      <c r="E119" s="21" t="str">
        <f>IF(C119="","-",VLOOKUP(C119,员工信息表!B:D,3,FALSE))</f>
        <v>-</v>
      </c>
      <c r="F119" s="20"/>
      <c r="G119" s="20"/>
      <c r="H119" s="20"/>
      <c r="I119" s="20"/>
      <c r="J119" s="27" t="str">
        <f t="shared" si="2"/>
        <v>0</v>
      </c>
      <c r="K119" s="27" t="str">
        <f>IF(C119="","0",SUMIFS(借支明细表!$H:$H,借支明细表!$F:$F,$C119,借支明细表!$D:$D,$D$2))</f>
        <v>0</v>
      </c>
      <c r="L119" s="27" t="str">
        <f t="shared" si="3"/>
        <v>0</v>
      </c>
      <c r="M119" s="28"/>
      <c r="XDA119"/>
      <c r="XDB119"/>
      <c r="XDC119"/>
      <c r="XDD119"/>
      <c r="XDE119"/>
      <c r="XDF119"/>
      <c r="XDG119"/>
      <c r="XDH119"/>
      <c r="XDI119"/>
      <c r="XDJ119"/>
      <c r="XDK119"/>
      <c r="XDL119"/>
      <c r="XDM119"/>
      <c r="XDN119"/>
      <c r="XDO119"/>
      <c r="XDP119"/>
      <c r="XDQ119"/>
      <c r="XDR119"/>
      <c r="XDS119"/>
      <c r="XDT119"/>
      <c r="XDU119"/>
      <c r="XDV119"/>
      <c r="XDW119"/>
      <c r="XDX119"/>
      <c r="XDY119"/>
      <c r="XDZ119"/>
      <c r="XEA119"/>
      <c r="XEB119"/>
      <c r="XEC119"/>
      <c r="XED119"/>
      <c r="XEE119"/>
    </row>
    <row r="120" s="30" customFormat="1" customHeight="1" spans="1:16359">
      <c r="A120" s="4"/>
      <c r="B120" s="20"/>
      <c r="C120" s="20"/>
      <c r="D120" s="21" t="str">
        <f>IF(C120="","-",VLOOKUP(C120,员工信息表!B:C,2,FALSE))</f>
        <v>-</v>
      </c>
      <c r="E120" s="21" t="str">
        <f>IF(C120="","-",VLOOKUP(C120,员工信息表!B:D,3,FALSE))</f>
        <v>-</v>
      </c>
      <c r="F120" s="20"/>
      <c r="G120" s="20"/>
      <c r="H120" s="20"/>
      <c r="I120" s="20"/>
      <c r="J120" s="27" t="str">
        <f t="shared" si="2"/>
        <v>0</v>
      </c>
      <c r="K120" s="27" t="str">
        <f>IF(C120="","0",SUMIFS(借支明细表!$H:$H,借支明细表!$F:$F,$C120,借支明细表!$D:$D,$D$2))</f>
        <v>0</v>
      </c>
      <c r="L120" s="27" t="str">
        <f t="shared" si="3"/>
        <v>0</v>
      </c>
      <c r="M120" s="28"/>
      <c r="XDA120"/>
      <c r="XDB120"/>
      <c r="XDC120"/>
      <c r="XDD120"/>
      <c r="XDE120"/>
      <c r="XDF120"/>
      <c r="XDG120"/>
      <c r="XDH120"/>
      <c r="XDI120"/>
      <c r="XDJ120"/>
      <c r="XDK120"/>
      <c r="XDL120"/>
      <c r="XDM120"/>
      <c r="XDN120"/>
      <c r="XDO120"/>
      <c r="XDP120"/>
      <c r="XDQ120"/>
      <c r="XDR120"/>
      <c r="XDS120"/>
      <c r="XDT120"/>
      <c r="XDU120"/>
      <c r="XDV120"/>
      <c r="XDW120"/>
      <c r="XDX120"/>
      <c r="XDY120"/>
      <c r="XDZ120"/>
      <c r="XEA120"/>
      <c r="XEB120"/>
      <c r="XEC120"/>
      <c r="XED120"/>
      <c r="XEE120"/>
    </row>
    <row r="121" s="30" customFormat="1" customHeight="1" spans="1:16359">
      <c r="A121" s="4"/>
      <c r="B121" s="20"/>
      <c r="C121" s="20"/>
      <c r="D121" s="21" t="str">
        <f>IF(C121="","-",VLOOKUP(C121,员工信息表!B:C,2,FALSE))</f>
        <v>-</v>
      </c>
      <c r="E121" s="21" t="str">
        <f>IF(C121="","-",VLOOKUP(C121,员工信息表!B:D,3,FALSE))</f>
        <v>-</v>
      </c>
      <c r="F121" s="20"/>
      <c r="G121" s="20"/>
      <c r="H121" s="20"/>
      <c r="I121" s="20"/>
      <c r="J121" s="27" t="str">
        <f t="shared" si="2"/>
        <v>0</v>
      </c>
      <c r="K121" s="27" t="str">
        <f>IF(C121="","0",SUMIFS(借支明细表!$H:$H,借支明细表!$F:$F,$C121,借支明细表!$D:$D,$D$2))</f>
        <v>0</v>
      </c>
      <c r="L121" s="27" t="str">
        <f t="shared" si="3"/>
        <v>0</v>
      </c>
      <c r="M121" s="28"/>
      <c r="XDA121"/>
      <c r="XDB121"/>
      <c r="XDC121"/>
      <c r="XDD121"/>
      <c r="XDE121"/>
      <c r="XDF121"/>
      <c r="XDG121"/>
      <c r="XDH121"/>
      <c r="XDI121"/>
      <c r="XDJ121"/>
      <c r="XDK121"/>
      <c r="XDL121"/>
      <c r="XDM121"/>
      <c r="XDN121"/>
      <c r="XDO121"/>
      <c r="XDP121"/>
      <c r="XDQ121"/>
      <c r="XDR121"/>
      <c r="XDS121"/>
      <c r="XDT121"/>
      <c r="XDU121"/>
      <c r="XDV121"/>
      <c r="XDW121"/>
      <c r="XDX121"/>
      <c r="XDY121"/>
      <c r="XDZ121"/>
      <c r="XEA121"/>
      <c r="XEB121"/>
      <c r="XEC121"/>
      <c r="XED121"/>
      <c r="XEE121"/>
    </row>
    <row r="122" s="30" customFormat="1" customHeight="1" spans="1:16359">
      <c r="A122" s="4"/>
      <c r="B122" s="20"/>
      <c r="C122" s="20"/>
      <c r="D122" s="21" t="str">
        <f>IF(C122="","-",VLOOKUP(C122,员工信息表!B:C,2,FALSE))</f>
        <v>-</v>
      </c>
      <c r="E122" s="21" t="str">
        <f>IF(C122="","-",VLOOKUP(C122,员工信息表!B:D,3,FALSE))</f>
        <v>-</v>
      </c>
      <c r="F122" s="20"/>
      <c r="G122" s="20"/>
      <c r="H122" s="20"/>
      <c r="I122" s="20"/>
      <c r="J122" s="27" t="str">
        <f t="shared" si="2"/>
        <v>0</v>
      </c>
      <c r="K122" s="27" t="str">
        <f>IF(C122="","0",SUMIFS(借支明细表!$H:$H,借支明细表!$F:$F,$C122,借支明细表!$D:$D,$D$2))</f>
        <v>0</v>
      </c>
      <c r="L122" s="27" t="str">
        <f t="shared" si="3"/>
        <v>0</v>
      </c>
      <c r="M122" s="28"/>
      <c r="XDA122"/>
      <c r="XDB122"/>
      <c r="XDC122"/>
      <c r="XDD122"/>
      <c r="XDE122"/>
      <c r="XDF122"/>
      <c r="XDG122"/>
      <c r="XDH122"/>
      <c r="XDI122"/>
      <c r="XDJ122"/>
      <c r="XDK122"/>
      <c r="XDL122"/>
      <c r="XDM122"/>
      <c r="XDN122"/>
      <c r="XDO122"/>
      <c r="XDP122"/>
      <c r="XDQ122"/>
      <c r="XDR122"/>
      <c r="XDS122"/>
      <c r="XDT122"/>
      <c r="XDU122"/>
      <c r="XDV122"/>
      <c r="XDW122"/>
      <c r="XDX122"/>
      <c r="XDY122"/>
      <c r="XDZ122"/>
      <c r="XEA122"/>
      <c r="XEB122"/>
      <c r="XEC122"/>
      <c r="XED122"/>
      <c r="XEE122"/>
    </row>
    <row r="123" s="30" customFormat="1" customHeight="1" spans="1:16359">
      <c r="A123" s="4"/>
      <c r="B123" s="20"/>
      <c r="C123" s="20"/>
      <c r="D123" s="21" t="str">
        <f>IF(C123="","-",VLOOKUP(C123,员工信息表!B:C,2,FALSE))</f>
        <v>-</v>
      </c>
      <c r="E123" s="21" t="str">
        <f>IF(C123="","-",VLOOKUP(C123,员工信息表!B:D,3,FALSE))</f>
        <v>-</v>
      </c>
      <c r="F123" s="20"/>
      <c r="G123" s="20"/>
      <c r="H123" s="20"/>
      <c r="I123" s="20"/>
      <c r="J123" s="27" t="str">
        <f t="shared" si="2"/>
        <v>0</v>
      </c>
      <c r="K123" s="27" t="str">
        <f>IF(C123="","0",SUMIFS(借支明细表!$H:$H,借支明细表!$F:$F,$C123,借支明细表!$D:$D,$D$2))</f>
        <v>0</v>
      </c>
      <c r="L123" s="27" t="str">
        <f t="shared" si="3"/>
        <v>0</v>
      </c>
      <c r="M123" s="28"/>
      <c r="XDA123"/>
      <c r="XDB123"/>
      <c r="XDC123"/>
      <c r="XDD123"/>
      <c r="XDE123"/>
      <c r="XDF123"/>
      <c r="XDG123"/>
      <c r="XDH123"/>
      <c r="XDI123"/>
      <c r="XDJ123"/>
      <c r="XDK123"/>
      <c r="XDL123"/>
      <c r="XDM123"/>
      <c r="XDN123"/>
      <c r="XDO123"/>
      <c r="XDP123"/>
      <c r="XDQ123"/>
      <c r="XDR123"/>
      <c r="XDS123"/>
      <c r="XDT123"/>
      <c r="XDU123"/>
      <c r="XDV123"/>
      <c r="XDW123"/>
      <c r="XDX123"/>
      <c r="XDY123"/>
      <c r="XDZ123"/>
      <c r="XEA123"/>
      <c r="XEB123"/>
      <c r="XEC123"/>
      <c r="XED123"/>
      <c r="XEE123"/>
    </row>
    <row r="124" s="30" customFormat="1" customHeight="1" spans="1:16359">
      <c r="A124" s="4"/>
      <c r="B124" s="20"/>
      <c r="C124" s="20"/>
      <c r="D124" s="21" t="str">
        <f>IF(C124="","-",VLOOKUP(C124,员工信息表!B:C,2,FALSE))</f>
        <v>-</v>
      </c>
      <c r="E124" s="21" t="str">
        <f>IF(C124="","-",VLOOKUP(C124,员工信息表!B:D,3,FALSE))</f>
        <v>-</v>
      </c>
      <c r="F124" s="20"/>
      <c r="G124" s="20"/>
      <c r="H124" s="20"/>
      <c r="I124" s="20"/>
      <c r="J124" s="27" t="str">
        <f t="shared" si="2"/>
        <v>0</v>
      </c>
      <c r="K124" s="27" t="str">
        <f>IF(C124="","0",SUMIFS(借支明细表!$H:$H,借支明细表!$F:$F,$C124,借支明细表!$D:$D,$D$2))</f>
        <v>0</v>
      </c>
      <c r="L124" s="27" t="str">
        <f t="shared" si="3"/>
        <v>0</v>
      </c>
      <c r="M124" s="28"/>
      <c r="XDA124"/>
      <c r="XDB124"/>
      <c r="XDC124"/>
      <c r="XDD124"/>
      <c r="XDE124"/>
      <c r="XDF124"/>
      <c r="XDG124"/>
      <c r="XDH124"/>
      <c r="XDI124"/>
      <c r="XDJ124"/>
      <c r="XDK124"/>
      <c r="XDL124"/>
      <c r="XDM124"/>
      <c r="XDN124"/>
      <c r="XDO124"/>
      <c r="XDP124"/>
      <c r="XDQ124"/>
      <c r="XDR124"/>
      <c r="XDS124"/>
      <c r="XDT124"/>
      <c r="XDU124"/>
      <c r="XDV124"/>
      <c r="XDW124"/>
      <c r="XDX124"/>
      <c r="XDY124"/>
      <c r="XDZ124"/>
      <c r="XEA124"/>
      <c r="XEB124"/>
      <c r="XEC124"/>
      <c r="XED124"/>
      <c r="XEE124"/>
    </row>
    <row r="125" s="30" customFormat="1" customHeight="1" spans="1:16359">
      <c r="A125" s="4"/>
      <c r="B125" s="20"/>
      <c r="C125" s="20"/>
      <c r="D125" s="21" t="str">
        <f>IF(C125="","-",VLOOKUP(C125,员工信息表!B:C,2,FALSE))</f>
        <v>-</v>
      </c>
      <c r="E125" s="21" t="str">
        <f>IF(C125="","-",VLOOKUP(C125,员工信息表!B:D,3,FALSE))</f>
        <v>-</v>
      </c>
      <c r="F125" s="20"/>
      <c r="G125" s="20"/>
      <c r="H125" s="20"/>
      <c r="I125" s="20"/>
      <c r="J125" s="27" t="str">
        <f t="shared" si="2"/>
        <v>0</v>
      </c>
      <c r="K125" s="27" t="str">
        <f>IF(C125="","0",SUMIFS(借支明细表!$H:$H,借支明细表!$F:$F,$C125,借支明细表!$D:$D,$D$2))</f>
        <v>0</v>
      </c>
      <c r="L125" s="27" t="str">
        <f t="shared" si="3"/>
        <v>0</v>
      </c>
      <c r="M125" s="28"/>
      <c r="XDA125"/>
      <c r="XDB125"/>
      <c r="XDC125"/>
      <c r="XDD125"/>
      <c r="XDE125"/>
      <c r="XDF125"/>
      <c r="XDG125"/>
      <c r="XDH125"/>
      <c r="XDI125"/>
      <c r="XDJ125"/>
      <c r="XDK125"/>
      <c r="XDL125"/>
      <c r="XDM125"/>
      <c r="XDN125"/>
      <c r="XDO125"/>
      <c r="XDP125"/>
      <c r="XDQ125"/>
      <c r="XDR125"/>
      <c r="XDS125"/>
      <c r="XDT125"/>
      <c r="XDU125"/>
      <c r="XDV125"/>
      <c r="XDW125"/>
      <c r="XDX125"/>
      <c r="XDY125"/>
      <c r="XDZ125"/>
      <c r="XEA125"/>
      <c r="XEB125"/>
      <c r="XEC125"/>
      <c r="XED125"/>
      <c r="XEE125"/>
    </row>
    <row r="126" s="30" customFormat="1" customHeight="1" spans="1:16359">
      <c r="A126" s="4"/>
      <c r="B126" s="20"/>
      <c r="C126" s="20"/>
      <c r="D126" s="21" t="str">
        <f>IF(C126="","-",VLOOKUP(C126,员工信息表!B:C,2,FALSE))</f>
        <v>-</v>
      </c>
      <c r="E126" s="21" t="str">
        <f>IF(C126="","-",VLOOKUP(C126,员工信息表!B:D,3,FALSE))</f>
        <v>-</v>
      </c>
      <c r="F126" s="20"/>
      <c r="G126" s="20"/>
      <c r="H126" s="20"/>
      <c r="I126" s="20"/>
      <c r="J126" s="27" t="str">
        <f t="shared" si="2"/>
        <v>0</v>
      </c>
      <c r="K126" s="27" t="str">
        <f>IF(C126="","0",SUMIFS(借支明细表!$H:$H,借支明细表!$F:$F,$C126,借支明细表!$D:$D,$D$2))</f>
        <v>0</v>
      </c>
      <c r="L126" s="27" t="str">
        <f t="shared" si="3"/>
        <v>0</v>
      </c>
      <c r="M126" s="28"/>
      <c r="XDA126"/>
      <c r="XDB126"/>
      <c r="XDC126"/>
      <c r="XDD126"/>
      <c r="XDE126"/>
      <c r="XDF126"/>
      <c r="XDG126"/>
      <c r="XDH126"/>
      <c r="XDI126"/>
      <c r="XDJ126"/>
      <c r="XDK126"/>
      <c r="XDL126"/>
      <c r="XDM126"/>
      <c r="XDN126"/>
      <c r="XDO126"/>
      <c r="XDP126"/>
      <c r="XDQ126"/>
      <c r="XDR126"/>
      <c r="XDS126"/>
      <c r="XDT126"/>
      <c r="XDU126"/>
      <c r="XDV126"/>
      <c r="XDW126"/>
      <c r="XDX126"/>
      <c r="XDY126"/>
      <c r="XDZ126"/>
      <c r="XEA126"/>
      <c r="XEB126"/>
      <c r="XEC126"/>
      <c r="XED126"/>
      <c r="XEE126"/>
    </row>
    <row r="127" s="30" customFormat="1" customHeight="1" spans="1:16359">
      <c r="A127" s="4"/>
      <c r="B127" s="20"/>
      <c r="C127" s="20"/>
      <c r="D127" s="21" t="str">
        <f>IF(C127="","-",VLOOKUP(C127,员工信息表!B:C,2,FALSE))</f>
        <v>-</v>
      </c>
      <c r="E127" s="21" t="str">
        <f>IF(C127="","-",VLOOKUP(C127,员工信息表!B:D,3,FALSE))</f>
        <v>-</v>
      </c>
      <c r="F127" s="20"/>
      <c r="G127" s="20"/>
      <c r="H127" s="20"/>
      <c r="I127" s="20"/>
      <c r="J127" s="27" t="str">
        <f t="shared" si="2"/>
        <v>0</v>
      </c>
      <c r="K127" s="27" t="str">
        <f>IF(C127="","0",SUMIFS(借支明细表!$H:$H,借支明细表!$F:$F,$C127,借支明细表!$D:$D,$D$2))</f>
        <v>0</v>
      </c>
      <c r="L127" s="27" t="str">
        <f t="shared" si="3"/>
        <v>0</v>
      </c>
      <c r="M127" s="28"/>
      <c r="XDA127"/>
      <c r="XDB127"/>
      <c r="XDC127"/>
      <c r="XDD127"/>
      <c r="XDE127"/>
      <c r="XDF127"/>
      <c r="XDG127"/>
      <c r="XDH127"/>
      <c r="XDI127"/>
      <c r="XDJ127"/>
      <c r="XDK127"/>
      <c r="XDL127"/>
      <c r="XDM127"/>
      <c r="XDN127"/>
      <c r="XDO127"/>
      <c r="XDP127"/>
      <c r="XDQ127"/>
      <c r="XDR127"/>
      <c r="XDS127"/>
      <c r="XDT127"/>
      <c r="XDU127"/>
      <c r="XDV127"/>
      <c r="XDW127"/>
      <c r="XDX127"/>
      <c r="XDY127"/>
      <c r="XDZ127"/>
      <c r="XEA127"/>
      <c r="XEB127"/>
      <c r="XEC127"/>
      <c r="XED127"/>
      <c r="XEE127"/>
    </row>
    <row r="128" s="30" customFormat="1" customHeight="1" spans="1:16359">
      <c r="A128" s="4"/>
      <c r="B128" s="20"/>
      <c r="C128" s="20"/>
      <c r="D128" s="21" t="str">
        <f>IF(C128="","-",VLOOKUP(C128,员工信息表!B:C,2,FALSE))</f>
        <v>-</v>
      </c>
      <c r="E128" s="21" t="str">
        <f>IF(C128="","-",VLOOKUP(C128,员工信息表!B:D,3,FALSE))</f>
        <v>-</v>
      </c>
      <c r="F128" s="20"/>
      <c r="G128" s="20"/>
      <c r="H128" s="20"/>
      <c r="I128" s="20"/>
      <c r="J128" s="27" t="str">
        <f t="shared" si="2"/>
        <v>0</v>
      </c>
      <c r="K128" s="27" t="str">
        <f>IF(C128="","0",SUMIFS(借支明细表!$H:$H,借支明细表!$F:$F,$C128,借支明细表!$D:$D,$D$2))</f>
        <v>0</v>
      </c>
      <c r="L128" s="27" t="str">
        <f t="shared" si="3"/>
        <v>0</v>
      </c>
      <c r="M128" s="28"/>
      <c r="XDA128"/>
      <c r="XDB128"/>
      <c r="XDC128"/>
      <c r="XDD128"/>
      <c r="XDE128"/>
      <c r="XDF128"/>
      <c r="XDG128"/>
      <c r="XDH128"/>
      <c r="XDI128"/>
      <c r="XDJ128"/>
      <c r="XDK128"/>
      <c r="XDL128"/>
      <c r="XDM128"/>
      <c r="XDN128"/>
      <c r="XDO128"/>
      <c r="XDP128"/>
      <c r="XDQ128"/>
      <c r="XDR128"/>
      <c r="XDS128"/>
      <c r="XDT128"/>
      <c r="XDU128"/>
      <c r="XDV128"/>
      <c r="XDW128"/>
      <c r="XDX128"/>
      <c r="XDY128"/>
      <c r="XDZ128"/>
      <c r="XEA128"/>
      <c r="XEB128"/>
      <c r="XEC128"/>
      <c r="XED128"/>
      <c r="XEE128"/>
    </row>
    <row r="129" s="30" customFormat="1" customHeight="1" spans="1:16359">
      <c r="A129" s="4"/>
      <c r="B129" s="20"/>
      <c r="C129" s="20"/>
      <c r="D129" s="21" t="str">
        <f>IF(C129="","-",VLOOKUP(C129,员工信息表!B:C,2,FALSE))</f>
        <v>-</v>
      </c>
      <c r="E129" s="21" t="str">
        <f>IF(C129="","-",VLOOKUP(C129,员工信息表!B:D,3,FALSE))</f>
        <v>-</v>
      </c>
      <c r="F129" s="20"/>
      <c r="G129" s="20"/>
      <c r="H129" s="20"/>
      <c r="I129" s="20"/>
      <c r="J129" s="27" t="str">
        <f t="shared" si="2"/>
        <v>0</v>
      </c>
      <c r="K129" s="27" t="str">
        <f>IF(C129="","0",SUMIFS(借支明细表!$H:$H,借支明细表!$F:$F,$C129,借支明细表!$D:$D,$D$2))</f>
        <v>0</v>
      </c>
      <c r="L129" s="27" t="str">
        <f t="shared" si="3"/>
        <v>0</v>
      </c>
      <c r="M129" s="28"/>
      <c r="XDA129"/>
      <c r="XDB129"/>
      <c r="XDC129"/>
      <c r="XDD129"/>
      <c r="XDE129"/>
      <c r="XDF129"/>
      <c r="XDG129"/>
      <c r="XDH129"/>
      <c r="XDI129"/>
      <c r="XDJ129"/>
      <c r="XDK129"/>
      <c r="XDL129"/>
      <c r="XDM129"/>
      <c r="XDN129"/>
      <c r="XDO129"/>
      <c r="XDP129"/>
      <c r="XDQ129"/>
      <c r="XDR129"/>
      <c r="XDS129"/>
      <c r="XDT129"/>
      <c r="XDU129"/>
      <c r="XDV129"/>
      <c r="XDW129"/>
      <c r="XDX129"/>
      <c r="XDY129"/>
      <c r="XDZ129"/>
      <c r="XEA129"/>
      <c r="XEB129"/>
      <c r="XEC129"/>
      <c r="XED129"/>
      <c r="XEE129"/>
    </row>
    <row r="130" s="30" customFormat="1" customHeight="1" spans="1:16359">
      <c r="A130" s="4"/>
      <c r="B130" s="20"/>
      <c r="C130" s="20"/>
      <c r="D130" s="21" t="str">
        <f>IF(C130="","-",VLOOKUP(C130,员工信息表!B:C,2,FALSE))</f>
        <v>-</v>
      </c>
      <c r="E130" s="21" t="str">
        <f>IF(C130="","-",VLOOKUP(C130,员工信息表!B:D,3,FALSE))</f>
        <v>-</v>
      </c>
      <c r="F130" s="20"/>
      <c r="G130" s="20"/>
      <c r="H130" s="20"/>
      <c r="I130" s="20"/>
      <c r="J130" s="27" t="str">
        <f t="shared" si="2"/>
        <v>0</v>
      </c>
      <c r="K130" s="27" t="str">
        <f>IF(C130="","0",SUMIFS(借支明细表!$H:$H,借支明细表!$F:$F,$C130,借支明细表!$D:$D,$D$2))</f>
        <v>0</v>
      </c>
      <c r="L130" s="27" t="str">
        <f t="shared" si="3"/>
        <v>0</v>
      </c>
      <c r="M130" s="28"/>
      <c r="XDA130"/>
      <c r="XDB130"/>
      <c r="XDC130"/>
      <c r="XDD130"/>
      <c r="XDE130"/>
      <c r="XDF130"/>
      <c r="XDG130"/>
      <c r="XDH130"/>
      <c r="XDI130"/>
      <c r="XDJ130"/>
      <c r="XDK130"/>
      <c r="XDL130"/>
      <c r="XDM130"/>
      <c r="XDN130"/>
      <c r="XDO130"/>
      <c r="XDP130"/>
      <c r="XDQ130"/>
      <c r="XDR130"/>
      <c r="XDS130"/>
      <c r="XDT130"/>
      <c r="XDU130"/>
      <c r="XDV130"/>
      <c r="XDW130"/>
      <c r="XDX130"/>
      <c r="XDY130"/>
      <c r="XDZ130"/>
      <c r="XEA130"/>
      <c r="XEB130"/>
      <c r="XEC130"/>
      <c r="XED130"/>
      <c r="XEE130"/>
    </row>
    <row r="131" s="30" customFormat="1" customHeight="1" spans="1:16359">
      <c r="A131" s="4"/>
      <c r="B131" s="20"/>
      <c r="C131" s="20"/>
      <c r="D131" s="21" t="str">
        <f>IF(C131="","-",VLOOKUP(C131,员工信息表!B:C,2,FALSE))</f>
        <v>-</v>
      </c>
      <c r="E131" s="21" t="str">
        <f>IF(C131="","-",VLOOKUP(C131,员工信息表!B:D,3,FALSE))</f>
        <v>-</v>
      </c>
      <c r="F131" s="20"/>
      <c r="G131" s="20"/>
      <c r="H131" s="20"/>
      <c r="I131" s="20"/>
      <c r="J131" s="27" t="str">
        <f t="shared" si="2"/>
        <v>0</v>
      </c>
      <c r="K131" s="27" t="str">
        <f>IF(C131="","0",SUMIFS(借支明细表!$H:$H,借支明细表!$F:$F,$C131,借支明细表!$D:$D,$D$2))</f>
        <v>0</v>
      </c>
      <c r="L131" s="27" t="str">
        <f t="shared" si="3"/>
        <v>0</v>
      </c>
      <c r="M131" s="28"/>
      <c r="XDA131"/>
      <c r="XDB131"/>
      <c r="XDC131"/>
      <c r="XDD131"/>
      <c r="XDE131"/>
      <c r="XDF131"/>
      <c r="XDG131"/>
      <c r="XDH131"/>
      <c r="XDI131"/>
      <c r="XDJ131"/>
      <c r="XDK131"/>
      <c r="XDL131"/>
      <c r="XDM131"/>
      <c r="XDN131"/>
      <c r="XDO131"/>
      <c r="XDP131"/>
      <c r="XDQ131"/>
      <c r="XDR131"/>
      <c r="XDS131"/>
      <c r="XDT131"/>
      <c r="XDU131"/>
      <c r="XDV131"/>
      <c r="XDW131"/>
      <c r="XDX131"/>
      <c r="XDY131"/>
      <c r="XDZ131"/>
      <c r="XEA131"/>
      <c r="XEB131"/>
      <c r="XEC131"/>
      <c r="XED131"/>
      <c r="XEE131"/>
    </row>
    <row r="132" s="30" customFormat="1" customHeight="1" spans="1:16359">
      <c r="A132" s="4"/>
      <c r="B132" s="20"/>
      <c r="C132" s="20"/>
      <c r="D132" s="21" t="str">
        <f>IF(C132="","-",VLOOKUP(C132,员工信息表!B:C,2,FALSE))</f>
        <v>-</v>
      </c>
      <c r="E132" s="21" t="str">
        <f>IF(C132="","-",VLOOKUP(C132,员工信息表!B:D,3,FALSE))</f>
        <v>-</v>
      </c>
      <c r="F132" s="20"/>
      <c r="G132" s="20"/>
      <c r="H132" s="20"/>
      <c r="I132" s="20"/>
      <c r="J132" s="27" t="str">
        <f t="shared" si="2"/>
        <v>0</v>
      </c>
      <c r="K132" s="27" t="str">
        <f>IF(C132="","0",SUMIFS(借支明细表!$H:$H,借支明细表!$F:$F,$C132,借支明细表!$D:$D,$D$2))</f>
        <v>0</v>
      </c>
      <c r="L132" s="27" t="str">
        <f t="shared" si="3"/>
        <v>0</v>
      </c>
      <c r="M132" s="28"/>
      <c r="XDA132"/>
      <c r="XDB132"/>
      <c r="XDC132"/>
      <c r="XDD132"/>
      <c r="XDE132"/>
      <c r="XDF132"/>
      <c r="XDG132"/>
      <c r="XDH132"/>
      <c r="XDI132"/>
      <c r="XDJ132"/>
      <c r="XDK132"/>
      <c r="XDL132"/>
      <c r="XDM132"/>
      <c r="XDN132"/>
      <c r="XDO132"/>
      <c r="XDP132"/>
      <c r="XDQ132"/>
      <c r="XDR132"/>
      <c r="XDS132"/>
      <c r="XDT132"/>
      <c r="XDU132"/>
      <c r="XDV132"/>
      <c r="XDW132"/>
      <c r="XDX132"/>
      <c r="XDY132"/>
      <c r="XDZ132"/>
      <c r="XEA132"/>
      <c r="XEB132"/>
      <c r="XEC132"/>
      <c r="XED132"/>
      <c r="XEE132"/>
    </row>
    <row r="133" s="30" customFormat="1" customHeight="1" spans="1:16359">
      <c r="A133" s="4"/>
      <c r="B133" s="20"/>
      <c r="C133" s="20"/>
      <c r="D133" s="21" t="str">
        <f>IF(C133="","-",VLOOKUP(C133,员工信息表!B:C,2,FALSE))</f>
        <v>-</v>
      </c>
      <c r="E133" s="21" t="str">
        <f>IF(C133="","-",VLOOKUP(C133,员工信息表!B:D,3,FALSE))</f>
        <v>-</v>
      </c>
      <c r="F133" s="20"/>
      <c r="G133" s="20"/>
      <c r="H133" s="20"/>
      <c r="I133" s="20"/>
      <c r="J133" s="27" t="str">
        <f t="shared" ref="J133:J196" si="4">IF(C133="","0",(E133*F133)+(G133*H133)+I133)</f>
        <v>0</v>
      </c>
      <c r="K133" s="27" t="str">
        <f>IF(C133="","0",SUMIFS(借支明细表!$H:$H,借支明细表!$F:$F,$C133,借支明细表!$D:$D,$D$2))</f>
        <v>0</v>
      </c>
      <c r="L133" s="27" t="str">
        <f t="shared" ref="L133:L196" si="5">IF(C133="","0",J133-K133)</f>
        <v>0</v>
      </c>
      <c r="M133" s="28"/>
      <c r="XDA133"/>
      <c r="XDB133"/>
      <c r="XDC133"/>
      <c r="XDD133"/>
      <c r="XDE133"/>
      <c r="XDF133"/>
      <c r="XDG133"/>
      <c r="XDH133"/>
      <c r="XDI133"/>
      <c r="XDJ133"/>
      <c r="XDK133"/>
      <c r="XDL133"/>
      <c r="XDM133"/>
      <c r="XDN133"/>
      <c r="XDO133"/>
      <c r="XDP133"/>
      <c r="XDQ133"/>
      <c r="XDR133"/>
      <c r="XDS133"/>
      <c r="XDT133"/>
      <c r="XDU133"/>
      <c r="XDV133"/>
      <c r="XDW133"/>
      <c r="XDX133"/>
      <c r="XDY133"/>
      <c r="XDZ133"/>
      <c r="XEA133"/>
      <c r="XEB133"/>
      <c r="XEC133"/>
      <c r="XED133"/>
      <c r="XEE133"/>
    </row>
    <row r="134" s="30" customFormat="1" customHeight="1" spans="1:16359">
      <c r="A134" s="4"/>
      <c r="B134" s="20"/>
      <c r="C134" s="20"/>
      <c r="D134" s="21" t="str">
        <f>IF(C134="","-",VLOOKUP(C134,员工信息表!B:C,2,FALSE))</f>
        <v>-</v>
      </c>
      <c r="E134" s="21" t="str">
        <f>IF(C134="","-",VLOOKUP(C134,员工信息表!B:D,3,FALSE))</f>
        <v>-</v>
      </c>
      <c r="F134" s="20"/>
      <c r="G134" s="20"/>
      <c r="H134" s="20"/>
      <c r="I134" s="20"/>
      <c r="J134" s="27" t="str">
        <f t="shared" si="4"/>
        <v>0</v>
      </c>
      <c r="K134" s="27" t="str">
        <f>IF(C134="","0",SUMIFS(借支明细表!$H:$H,借支明细表!$F:$F,$C134,借支明细表!$D:$D,$D$2))</f>
        <v>0</v>
      </c>
      <c r="L134" s="27" t="str">
        <f t="shared" si="5"/>
        <v>0</v>
      </c>
      <c r="M134" s="28"/>
      <c r="XDA134"/>
      <c r="XDB134"/>
      <c r="XDC134"/>
      <c r="XDD134"/>
      <c r="XDE134"/>
      <c r="XDF134"/>
      <c r="XDG134"/>
      <c r="XDH134"/>
      <c r="XDI134"/>
      <c r="XDJ134"/>
      <c r="XDK134"/>
      <c r="XDL134"/>
      <c r="XDM134"/>
      <c r="XDN134"/>
      <c r="XDO134"/>
      <c r="XDP134"/>
      <c r="XDQ134"/>
      <c r="XDR134"/>
      <c r="XDS134"/>
      <c r="XDT134"/>
      <c r="XDU134"/>
      <c r="XDV134"/>
      <c r="XDW134"/>
      <c r="XDX134"/>
      <c r="XDY134"/>
      <c r="XDZ134"/>
      <c r="XEA134"/>
      <c r="XEB134"/>
      <c r="XEC134"/>
      <c r="XED134"/>
      <c r="XEE134"/>
    </row>
    <row r="135" s="30" customFormat="1" customHeight="1" spans="1:16359">
      <c r="A135" s="4"/>
      <c r="B135" s="20"/>
      <c r="C135" s="20"/>
      <c r="D135" s="21" t="str">
        <f>IF(C135="","-",VLOOKUP(C135,员工信息表!B:C,2,FALSE))</f>
        <v>-</v>
      </c>
      <c r="E135" s="21" t="str">
        <f>IF(C135="","-",VLOOKUP(C135,员工信息表!B:D,3,FALSE))</f>
        <v>-</v>
      </c>
      <c r="F135" s="20"/>
      <c r="G135" s="20"/>
      <c r="H135" s="20"/>
      <c r="I135" s="20"/>
      <c r="J135" s="27" t="str">
        <f t="shared" si="4"/>
        <v>0</v>
      </c>
      <c r="K135" s="27" t="str">
        <f>IF(C135="","0",SUMIFS(借支明细表!$H:$H,借支明细表!$F:$F,$C135,借支明细表!$D:$D,$D$2))</f>
        <v>0</v>
      </c>
      <c r="L135" s="27" t="str">
        <f t="shared" si="5"/>
        <v>0</v>
      </c>
      <c r="M135" s="28"/>
      <c r="XDA135"/>
      <c r="XDB135"/>
      <c r="XDC135"/>
      <c r="XDD135"/>
      <c r="XDE135"/>
      <c r="XDF135"/>
      <c r="XDG135"/>
      <c r="XDH135"/>
      <c r="XDI135"/>
      <c r="XDJ135"/>
      <c r="XDK135"/>
      <c r="XDL135"/>
      <c r="XDM135"/>
      <c r="XDN135"/>
      <c r="XDO135"/>
      <c r="XDP135"/>
      <c r="XDQ135"/>
      <c r="XDR135"/>
      <c r="XDS135"/>
      <c r="XDT135"/>
      <c r="XDU135"/>
      <c r="XDV135"/>
      <c r="XDW135"/>
      <c r="XDX135"/>
      <c r="XDY135"/>
      <c r="XDZ135"/>
      <c r="XEA135"/>
      <c r="XEB135"/>
      <c r="XEC135"/>
      <c r="XED135"/>
      <c r="XEE135"/>
    </row>
    <row r="136" s="30" customFormat="1" customHeight="1" spans="1:16359">
      <c r="A136" s="4"/>
      <c r="B136" s="20"/>
      <c r="C136" s="20"/>
      <c r="D136" s="21" t="str">
        <f>IF(C136="","-",VLOOKUP(C136,员工信息表!B:C,2,FALSE))</f>
        <v>-</v>
      </c>
      <c r="E136" s="21" t="str">
        <f>IF(C136="","-",VLOOKUP(C136,员工信息表!B:D,3,FALSE))</f>
        <v>-</v>
      </c>
      <c r="F136" s="20"/>
      <c r="G136" s="20"/>
      <c r="H136" s="20"/>
      <c r="I136" s="20"/>
      <c r="J136" s="27" t="str">
        <f t="shared" si="4"/>
        <v>0</v>
      </c>
      <c r="K136" s="27" t="str">
        <f>IF(C136="","0",SUMIFS(借支明细表!$H:$H,借支明细表!$F:$F,$C136,借支明细表!$D:$D,$D$2))</f>
        <v>0</v>
      </c>
      <c r="L136" s="27" t="str">
        <f t="shared" si="5"/>
        <v>0</v>
      </c>
      <c r="M136" s="28"/>
      <c r="XDA136"/>
      <c r="XDB136"/>
      <c r="XDC136"/>
      <c r="XDD136"/>
      <c r="XDE136"/>
      <c r="XDF136"/>
      <c r="XDG136"/>
      <c r="XDH136"/>
      <c r="XDI136"/>
      <c r="XDJ136"/>
      <c r="XDK136"/>
      <c r="XDL136"/>
      <c r="XDM136"/>
      <c r="XDN136"/>
      <c r="XDO136"/>
      <c r="XDP136"/>
      <c r="XDQ136"/>
      <c r="XDR136"/>
      <c r="XDS136"/>
      <c r="XDT136"/>
      <c r="XDU136"/>
      <c r="XDV136"/>
      <c r="XDW136"/>
      <c r="XDX136"/>
      <c r="XDY136"/>
      <c r="XDZ136"/>
      <c r="XEA136"/>
      <c r="XEB136"/>
      <c r="XEC136"/>
      <c r="XED136"/>
      <c r="XEE136"/>
    </row>
    <row r="137" s="30" customFormat="1" customHeight="1" spans="1:16359">
      <c r="A137" s="4"/>
      <c r="B137" s="20"/>
      <c r="C137" s="20"/>
      <c r="D137" s="21" t="str">
        <f>IF(C137="","-",VLOOKUP(C137,员工信息表!B:C,2,FALSE))</f>
        <v>-</v>
      </c>
      <c r="E137" s="21" t="str">
        <f>IF(C137="","-",VLOOKUP(C137,员工信息表!B:D,3,FALSE))</f>
        <v>-</v>
      </c>
      <c r="F137" s="20"/>
      <c r="G137" s="20"/>
      <c r="H137" s="20"/>
      <c r="I137" s="20"/>
      <c r="J137" s="27" t="str">
        <f t="shared" si="4"/>
        <v>0</v>
      </c>
      <c r="K137" s="27" t="str">
        <f>IF(C137="","0",SUMIFS(借支明细表!$H:$H,借支明细表!$F:$F,$C137,借支明细表!$D:$D,$D$2))</f>
        <v>0</v>
      </c>
      <c r="L137" s="27" t="str">
        <f t="shared" si="5"/>
        <v>0</v>
      </c>
      <c r="M137" s="28"/>
      <c r="XDA137"/>
      <c r="XDB137"/>
      <c r="XDC137"/>
      <c r="XDD137"/>
      <c r="XDE137"/>
      <c r="XDF137"/>
      <c r="XDG137"/>
      <c r="XDH137"/>
      <c r="XDI137"/>
      <c r="XDJ137"/>
      <c r="XDK137"/>
      <c r="XDL137"/>
      <c r="XDM137"/>
      <c r="XDN137"/>
      <c r="XDO137"/>
      <c r="XDP137"/>
      <c r="XDQ137"/>
      <c r="XDR137"/>
      <c r="XDS137"/>
      <c r="XDT137"/>
      <c r="XDU137"/>
      <c r="XDV137"/>
      <c r="XDW137"/>
      <c r="XDX137"/>
      <c r="XDY137"/>
      <c r="XDZ137"/>
      <c r="XEA137"/>
      <c r="XEB137"/>
      <c r="XEC137"/>
      <c r="XED137"/>
      <c r="XEE137"/>
    </row>
    <row r="138" s="30" customFormat="1" customHeight="1" spans="1:16359">
      <c r="A138" s="4"/>
      <c r="B138" s="20"/>
      <c r="C138" s="20"/>
      <c r="D138" s="21" t="str">
        <f>IF(C138="","-",VLOOKUP(C138,员工信息表!B:C,2,FALSE))</f>
        <v>-</v>
      </c>
      <c r="E138" s="21" t="str">
        <f>IF(C138="","-",VLOOKUP(C138,员工信息表!B:D,3,FALSE))</f>
        <v>-</v>
      </c>
      <c r="F138" s="20"/>
      <c r="G138" s="20"/>
      <c r="H138" s="20"/>
      <c r="I138" s="20"/>
      <c r="J138" s="27" t="str">
        <f t="shared" si="4"/>
        <v>0</v>
      </c>
      <c r="K138" s="27" t="str">
        <f>IF(C138="","0",SUMIFS(借支明细表!$H:$H,借支明细表!$F:$F,$C138,借支明细表!$D:$D,$D$2))</f>
        <v>0</v>
      </c>
      <c r="L138" s="27" t="str">
        <f t="shared" si="5"/>
        <v>0</v>
      </c>
      <c r="M138" s="28"/>
      <c r="XDA138"/>
      <c r="XDB138"/>
      <c r="XDC138"/>
      <c r="XDD138"/>
      <c r="XDE138"/>
      <c r="XDF138"/>
      <c r="XDG138"/>
      <c r="XDH138"/>
      <c r="XDI138"/>
      <c r="XDJ138"/>
      <c r="XDK138"/>
      <c r="XDL138"/>
      <c r="XDM138"/>
      <c r="XDN138"/>
      <c r="XDO138"/>
      <c r="XDP138"/>
      <c r="XDQ138"/>
      <c r="XDR138"/>
      <c r="XDS138"/>
      <c r="XDT138"/>
      <c r="XDU138"/>
      <c r="XDV138"/>
      <c r="XDW138"/>
      <c r="XDX138"/>
      <c r="XDY138"/>
      <c r="XDZ138"/>
      <c r="XEA138"/>
      <c r="XEB138"/>
      <c r="XEC138"/>
      <c r="XED138"/>
      <c r="XEE138"/>
    </row>
    <row r="139" s="30" customFormat="1" customHeight="1" spans="1:16359">
      <c r="A139" s="4"/>
      <c r="B139" s="20"/>
      <c r="C139" s="20"/>
      <c r="D139" s="21" t="str">
        <f>IF(C139="","-",VLOOKUP(C139,员工信息表!B:C,2,FALSE))</f>
        <v>-</v>
      </c>
      <c r="E139" s="21" t="str">
        <f>IF(C139="","-",VLOOKUP(C139,员工信息表!B:D,3,FALSE))</f>
        <v>-</v>
      </c>
      <c r="F139" s="20"/>
      <c r="G139" s="20"/>
      <c r="H139" s="20"/>
      <c r="I139" s="20"/>
      <c r="J139" s="27" t="str">
        <f t="shared" si="4"/>
        <v>0</v>
      </c>
      <c r="K139" s="27" t="str">
        <f>IF(C139="","0",SUMIFS(借支明细表!$H:$H,借支明细表!$F:$F,$C139,借支明细表!$D:$D,$D$2))</f>
        <v>0</v>
      </c>
      <c r="L139" s="27" t="str">
        <f t="shared" si="5"/>
        <v>0</v>
      </c>
      <c r="M139" s="28"/>
      <c r="XDA139"/>
      <c r="XDB139"/>
      <c r="XDC139"/>
      <c r="XDD139"/>
      <c r="XDE139"/>
      <c r="XDF139"/>
      <c r="XDG139"/>
      <c r="XDH139"/>
      <c r="XDI139"/>
      <c r="XDJ139"/>
      <c r="XDK139"/>
      <c r="XDL139"/>
      <c r="XDM139"/>
      <c r="XDN139"/>
      <c r="XDO139"/>
      <c r="XDP139"/>
      <c r="XDQ139"/>
      <c r="XDR139"/>
      <c r="XDS139"/>
      <c r="XDT139"/>
      <c r="XDU139"/>
      <c r="XDV139"/>
      <c r="XDW139"/>
      <c r="XDX139"/>
      <c r="XDY139"/>
      <c r="XDZ139"/>
      <c r="XEA139"/>
      <c r="XEB139"/>
      <c r="XEC139"/>
      <c r="XED139"/>
      <c r="XEE139"/>
    </row>
    <row r="140" s="30" customFormat="1" customHeight="1" spans="1:16359">
      <c r="A140" s="4"/>
      <c r="B140" s="20"/>
      <c r="C140" s="20"/>
      <c r="D140" s="21" t="str">
        <f>IF(C140="","-",VLOOKUP(C140,员工信息表!B:C,2,FALSE))</f>
        <v>-</v>
      </c>
      <c r="E140" s="21" t="str">
        <f>IF(C140="","-",VLOOKUP(C140,员工信息表!B:D,3,FALSE))</f>
        <v>-</v>
      </c>
      <c r="F140" s="20"/>
      <c r="G140" s="20"/>
      <c r="H140" s="20"/>
      <c r="I140" s="20"/>
      <c r="J140" s="27" t="str">
        <f t="shared" si="4"/>
        <v>0</v>
      </c>
      <c r="K140" s="27" t="str">
        <f>IF(C140="","0",SUMIFS(借支明细表!$H:$H,借支明细表!$F:$F,$C140,借支明细表!$D:$D,$D$2))</f>
        <v>0</v>
      </c>
      <c r="L140" s="27" t="str">
        <f t="shared" si="5"/>
        <v>0</v>
      </c>
      <c r="M140" s="28"/>
      <c r="XDA140"/>
      <c r="XDB140"/>
      <c r="XDC140"/>
      <c r="XDD140"/>
      <c r="XDE140"/>
      <c r="XDF140"/>
      <c r="XDG140"/>
      <c r="XDH140"/>
      <c r="XDI140"/>
      <c r="XDJ140"/>
      <c r="XDK140"/>
      <c r="XDL140"/>
      <c r="XDM140"/>
      <c r="XDN140"/>
      <c r="XDO140"/>
      <c r="XDP140"/>
      <c r="XDQ140"/>
      <c r="XDR140"/>
      <c r="XDS140"/>
      <c r="XDT140"/>
      <c r="XDU140"/>
      <c r="XDV140"/>
      <c r="XDW140"/>
      <c r="XDX140"/>
      <c r="XDY140"/>
      <c r="XDZ140"/>
      <c r="XEA140"/>
      <c r="XEB140"/>
      <c r="XEC140"/>
      <c r="XED140"/>
      <c r="XEE140"/>
    </row>
    <row r="141" s="30" customFormat="1" customHeight="1" spans="1:16359">
      <c r="A141" s="4"/>
      <c r="B141" s="20"/>
      <c r="C141" s="20"/>
      <c r="D141" s="21" t="str">
        <f>IF(C141="","-",VLOOKUP(C141,员工信息表!B:C,2,FALSE))</f>
        <v>-</v>
      </c>
      <c r="E141" s="21" t="str">
        <f>IF(C141="","-",VLOOKUP(C141,员工信息表!B:D,3,FALSE))</f>
        <v>-</v>
      </c>
      <c r="F141" s="20"/>
      <c r="G141" s="20"/>
      <c r="H141" s="20"/>
      <c r="I141" s="20"/>
      <c r="J141" s="27" t="str">
        <f t="shared" si="4"/>
        <v>0</v>
      </c>
      <c r="K141" s="27" t="str">
        <f>IF(C141="","0",SUMIFS(借支明细表!$H:$H,借支明细表!$F:$F,$C141,借支明细表!$D:$D,$D$2))</f>
        <v>0</v>
      </c>
      <c r="L141" s="27" t="str">
        <f t="shared" si="5"/>
        <v>0</v>
      </c>
      <c r="M141" s="28"/>
      <c r="XDA141"/>
      <c r="XDB141"/>
      <c r="XDC141"/>
      <c r="XDD141"/>
      <c r="XDE141"/>
      <c r="XDF141"/>
      <c r="XDG141"/>
      <c r="XDH141"/>
      <c r="XDI141"/>
      <c r="XDJ141"/>
      <c r="XDK141"/>
      <c r="XDL141"/>
      <c r="XDM141"/>
      <c r="XDN141"/>
      <c r="XDO141"/>
      <c r="XDP141"/>
      <c r="XDQ141"/>
      <c r="XDR141"/>
      <c r="XDS141"/>
      <c r="XDT141"/>
      <c r="XDU141"/>
      <c r="XDV141"/>
      <c r="XDW141"/>
      <c r="XDX141"/>
      <c r="XDY141"/>
      <c r="XDZ141"/>
      <c r="XEA141"/>
      <c r="XEB141"/>
      <c r="XEC141"/>
      <c r="XED141"/>
      <c r="XEE141"/>
    </row>
    <row r="142" s="30" customFormat="1" customHeight="1" spans="1:16359">
      <c r="A142" s="4"/>
      <c r="B142" s="20"/>
      <c r="C142" s="20"/>
      <c r="D142" s="21" t="str">
        <f>IF(C142="","-",VLOOKUP(C142,员工信息表!B:C,2,FALSE))</f>
        <v>-</v>
      </c>
      <c r="E142" s="21" t="str">
        <f>IF(C142="","-",VLOOKUP(C142,员工信息表!B:D,3,FALSE))</f>
        <v>-</v>
      </c>
      <c r="F142" s="20"/>
      <c r="G142" s="20"/>
      <c r="H142" s="20"/>
      <c r="I142" s="20"/>
      <c r="J142" s="27" t="str">
        <f t="shared" si="4"/>
        <v>0</v>
      </c>
      <c r="K142" s="27" t="str">
        <f>IF(C142="","0",SUMIFS(借支明细表!$H:$H,借支明细表!$F:$F,$C142,借支明细表!$D:$D,$D$2))</f>
        <v>0</v>
      </c>
      <c r="L142" s="27" t="str">
        <f t="shared" si="5"/>
        <v>0</v>
      </c>
      <c r="M142" s="28"/>
      <c r="XDA142"/>
      <c r="XDB142"/>
      <c r="XDC142"/>
      <c r="XDD142"/>
      <c r="XDE142"/>
      <c r="XDF142"/>
      <c r="XDG142"/>
      <c r="XDH142"/>
      <c r="XDI142"/>
      <c r="XDJ142"/>
      <c r="XDK142"/>
      <c r="XDL142"/>
      <c r="XDM142"/>
      <c r="XDN142"/>
      <c r="XDO142"/>
      <c r="XDP142"/>
      <c r="XDQ142"/>
      <c r="XDR142"/>
      <c r="XDS142"/>
      <c r="XDT142"/>
      <c r="XDU142"/>
      <c r="XDV142"/>
      <c r="XDW142"/>
      <c r="XDX142"/>
      <c r="XDY142"/>
      <c r="XDZ142"/>
      <c r="XEA142"/>
      <c r="XEB142"/>
      <c r="XEC142"/>
      <c r="XED142"/>
      <c r="XEE142"/>
    </row>
    <row r="143" s="30" customFormat="1" customHeight="1" spans="1:16359">
      <c r="A143" s="4"/>
      <c r="B143" s="20"/>
      <c r="C143" s="20"/>
      <c r="D143" s="21" t="str">
        <f>IF(C143="","-",VLOOKUP(C143,员工信息表!B:C,2,FALSE))</f>
        <v>-</v>
      </c>
      <c r="E143" s="21" t="str">
        <f>IF(C143="","-",VLOOKUP(C143,员工信息表!B:D,3,FALSE))</f>
        <v>-</v>
      </c>
      <c r="F143" s="20"/>
      <c r="G143" s="20"/>
      <c r="H143" s="20"/>
      <c r="I143" s="20"/>
      <c r="J143" s="27" t="str">
        <f t="shared" si="4"/>
        <v>0</v>
      </c>
      <c r="K143" s="27" t="str">
        <f>IF(C143="","0",SUMIFS(借支明细表!$H:$H,借支明细表!$F:$F,$C143,借支明细表!$D:$D,$D$2))</f>
        <v>0</v>
      </c>
      <c r="L143" s="27" t="str">
        <f t="shared" si="5"/>
        <v>0</v>
      </c>
      <c r="M143" s="28"/>
      <c r="XDA143"/>
      <c r="XDB143"/>
      <c r="XDC143"/>
      <c r="XDD143"/>
      <c r="XDE143"/>
      <c r="XDF143"/>
      <c r="XDG143"/>
      <c r="XDH143"/>
      <c r="XDI143"/>
      <c r="XDJ143"/>
      <c r="XDK143"/>
      <c r="XDL143"/>
      <c r="XDM143"/>
      <c r="XDN143"/>
      <c r="XDO143"/>
      <c r="XDP143"/>
      <c r="XDQ143"/>
      <c r="XDR143"/>
      <c r="XDS143"/>
      <c r="XDT143"/>
      <c r="XDU143"/>
      <c r="XDV143"/>
      <c r="XDW143"/>
      <c r="XDX143"/>
      <c r="XDY143"/>
      <c r="XDZ143"/>
      <c r="XEA143"/>
      <c r="XEB143"/>
      <c r="XEC143"/>
      <c r="XED143"/>
      <c r="XEE143"/>
    </row>
    <row r="144" s="30" customFormat="1" customHeight="1" spans="1:16359">
      <c r="A144" s="4"/>
      <c r="B144" s="20"/>
      <c r="C144" s="20"/>
      <c r="D144" s="21" t="str">
        <f>IF(C144="","-",VLOOKUP(C144,员工信息表!B:C,2,FALSE))</f>
        <v>-</v>
      </c>
      <c r="E144" s="21" t="str">
        <f>IF(C144="","-",VLOOKUP(C144,员工信息表!B:D,3,FALSE))</f>
        <v>-</v>
      </c>
      <c r="F144" s="20"/>
      <c r="G144" s="20"/>
      <c r="H144" s="20"/>
      <c r="I144" s="20"/>
      <c r="J144" s="27" t="str">
        <f t="shared" si="4"/>
        <v>0</v>
      </c>
      <c r="K144" s="27" t="str">
        <f>IF(C144="","0",SUMIFS(借支明细表!$H:$H,借支明细表!$F:$F,$C144,借支明细表!$D:$D,$D$2))</f>
        <v>0</v>
      </c>
      <c r="L144" s="27" t="str">
        <f t="shared" si="5"/>
        <v>0</v>
      </c>
      <c r="M144" s="28"/>
      <c r="XDA144"/>
      <c r="XDB144"/>
      <c r="XDC144"/>
      <c r="XDD144"/>
      <c r="XDE144"/>
      <c r="XDF144"/>
      <c r="XDG144"/>
      <c r="XDH144"/>
      <c r="XDI144"/>
      <c r="XDJ144"/>
      <c r="XDK144"/>
      <c r="XDL144"/>
      <c r="XDM144"/>
      <c r="XDN144"/>
      <c r="XDO144"/>
      <c r="XDP144"/>
      <c r="XDQ144"/>
      <c r="XDR144"/>
      <c r="XDS144"/>
      <c r="XDT144"/>
      <c r="XDU144"/>
      <c r="XDV144"/>
      <c r="XDW144"/>
      <c r="XDX144"/>
      <c r="XDY144"/>
      <c r="XDZ144"/>
      <c r="XEA144"/>
      <c r="XEB144"/>
      <c r="XEC144"/>
      <c r="XED144"/>
      <c r="XEE144"/>
    </row>
    <row r="145" s="30" customFormat="1" customHeight="1" spans="1:16359">
      <c r="A145" s="4"/>
      <c r="B145" s="20"/>
      <c r="C145" s="20"/>
      <c r="D145" s="21" t="str">
        <f>IF(C145="","-",VLOOKUP(C145,员工信息表!B:C,2,FALSE))</f>
        <v>-</v>
      </c>
      <c r="E145" s="21" t="str">
        <f>IF(C145="","-",VLOOKUP(C145,员工信息表!B:D,3,FALSE))</f>
        <v>-</v>
      </c>
      <c r="F145" s="20"/>
      <c r="G145" s="20"/>
      <c r="H145" s="20"/>
      <c r="I145" s="20"/>
      <c r="J145" s="27" t="str">
        <f t="shared" si="4"/>
        <v>0</v>
      </c>
      <c r="K145" s="27" t="str">
        <f>IF(C145="","0",SUMIFS(借支明细表!$H:$H,借支明细表!$F:$F,$C145,借支明细表!$D:$D,$D$2))</f>
        <v>0</v>
      </c>
      <c r="L145" s="27" t="str">
        <f t="shared" si="5"/>
        <v>0</v>
      </c>
      <c r="M145" s="28"/>
      <c r="XDA145"/>
      <c r="XDB145"/>
      <c r="XDC145"/>
      <c r="XDD145"/>
      <c r="XDE145"/>
      <c r="XDF145"/>
      <c r="XDG145"/>
      <c r="XDH145"/>
      <c r="XDI145"/>
      <c r="XDJ145"/>
      <c r="XDK145"/>
      <c r="XDL145"/>
      <c r="XDM145"/>
      <c r="XDN145"/>
      <c r="XDO145"/>
      <c r="XDP145"/>
      <c r="XDQ145"/>
      <c r="XDR145"/>
      <c r="XDS145"/>
      <c r="XDT145"/>
      <c r="XDU145"/>
      <c r="XDV145"/>
      <c r="XDW145"/>
      <c r="XDX145"/>
      <c r="XDY145"/>
      <c r="XDZ145"/>
      <c r="XEA145"/>
      <c r="XEB145"/>
      <c r="XEC145"/>
      <c r="XED145"/>
      <c r="XEE145"/>
    </row>
    <row r="146" s="30" customFormat="1" customHeight="1" spans="1:16359">
      <c r="A146" s="4"/>
      <c r="B146" s="20"/>
      <c r="C146" s="20"/>
      <c r="D146" s="21" t="str">
        <f>IF(C146="","-",VLOOKUP(C146,员工信息表!B:C,2,FALSE))</f>
        <v>-</v>
      </c>
      <c r="E146" s="21" t="str">
        <f>IF(C146="","-",VLOOKUP(C146,员工信息表!B:D,3,FALSE))</f>
        <v>-</v>
      </c>
      <c r="F146" s="20"/>
      <c r="G146" s="20"/>
      <c r="H146" s="20"/>
      <c r="I146" s="20"/>
      <c r="J146" s="27" t="str">
        <f t="shared" si="4"/>
        <v>0</v>
      </c>
      <c r="K146" s="27" t="str">
        <f>IF(C146="","0",SUMIFS(借支明细表!$H:$H,借支明细表!$F:$F,$C146,借支明细表!$D:$D,$D$2))</f>
        <v>0</v>
      </c>
      <c r="L146" s="27" t="str">
        <f t="shared" si="5"/>
        <v>0</v>
      </c>
      <c r="M146" s="28"/>
      <c r="XDA146"/>
      <c r="XDB146"/>
      <c r="XDC146"/>
      <c r="XDD146"/>
      <c r="XDE146"/>
      <c r="XDF146"/>
      <c r="XDG146"/>
      <c r="XDH146"/>
      <c r="XDI146"/>
      <c r="XDJ146"/>
      <c r="XDK146"/>
      <c r="XDL146"/>
      <c r="XDM146"/>
      <c r="XDN146"/>
      <c r="XDO146"/>
      <c r="XDP146"/>
      <c r="XDQ146"/>
      <c r="XDR146"/>
      <c r="XDS146"/>
      <c r="XDT146"/>
      <c r="XDU146"/>
      <c r="XDV146"/>
      <c r="XDW146"/>
      <c r="XDX146"/>
      <c r="XDY146"/>
      <c r="XDZ146"/>
      <c r="XEA146"/>
      <c r="XEB146"/>
      <c r="XEC146"/>
      <c r="XED146"/>
      <c r="XEE146"/>
    </row>
    <row r="147" s="30" customFormat="1" customHeight="1" spans="1:16359">
      <c r="A147" s="4"/>
      <c r="B147" s="20"/>
      <c r="C147" s="20"/>
      <c r="D147" s="21" t="str">
        <f>IF(C147="","-",VLOOKUP(C147,员工信息表!B:C,2,FALSE))</f>
        <v>-</v>
      </c>
      <c r="E147" s="21" t="str">
        <f>IF(C147="","-",VLOOKUP(C147,员工信息表!B:D,3,FALSE))</f>
        <v>-</v>
      </c>
      <c r="F147" s="20"/>
      <c r="G147" s="20"/>
      <c r="H147" s="20"/>
      <c r="I147" s="20"/>
      <c r="J147" s="27" t="str">
        <f t="shared" si="4"/>
        <v>0</v>
      </c>
      <c r="K147" s="27" t="str">
        <f>IF(C147="","0",SUMIFS(借支明细表!$H:$H,借支明细表!$F:$F,$C147,借支明细表!$D:$D,$D$2))</f>
        <v>0</v>
      </c>
      <c r="L147" s="27" t="str">
        <f t="shared" si="5"/>
        <v>0</v>
      </c>
      <c r="M147" s="28"/>
      <c r="XDA147"/>
      <c r="XDB147"/>
      <c r="XDC147"/>
      <c r="XDD147"/>
      <c r="XDE147"/>
      <c r="XDF147"/>
      <c r="XDG147"/>
      <c r="XDH147"/>
      <c r="XDI147"/>
      <c r="XDJ147"/>
      <c r="XDK147"/>
      <c r="XDL147"/>
      <c r="XDM147"/>
      <c r="XDN147"/>
      <c r="XDO147"/>
      <c r="XDP147"/>
      <c r="XDQ147"/>
      <c r="XDR147"/>
      <c r="XDS147"/>
      <c r="XDT147"/>
      <c r="XDU147"/>
      <c r="XDV147"/>
      <c r="XDW147"/>
      <c r="XDX147"/>
      <c r="XDY147"/>
      <c r="XDZ147"/>
      <c r="XEA147"/>
      <c r="XEB147"/>
      <c r="XEC147"/>
      <c r="XED147"/>
      <c r="XEE147"/>
    </row>
    <row r="148" s="30" customFormat="1" customHeight="1" spans="1:16359">
      <c r="A148" s="4"/>
      <c r="B148" s="20"/>
      <c r="C148" s="20"/>
      <c r="D148" s="21" t="str">
        <f>IF(C148="","-",VLOOKUP(C148,员工信息表!B:C,2,FALSE))</f>
        <v>-</v>
      </c>
      <c r="E148" s="21" t="str">
        <f>IF(C148="","-",VLOOKUP(C148,员工信息表!B:D,3,FALSE))</f>
        <v>-</v>
      </c>
      <c r="F148" s="20"/>
      <c r="G148" s="20"/>
      <c r="H148" s="20"/>
      <c r="I148" s="20"/>
      <c r="J148" s="27" t="str">
        <f t="shared" si="4"/>
        <v>0</v>
      </c>
      <c r="K148" s="27" t="str">
        <f>IF(C148="","0",SUMIFS(借支明细表!$H:$H,借支明细表!$F:$F,$C148,借支明细表!$D:$D,$D$2))</f>
        <v>0</v>
      </c>
      <c r="L148" s="27" t="str">
        <f t="shared" si="5"/>
        <v>0</v>
      </c>
      <c r="M148" s="28"/>
      <c r="XDA148"/>
      <c r="XDB148"/>
      <c r="XDC148"/>
      <c r="XDD148"/>
      <c r="XDE148"/>
      <c r="XDF148"/>
      <c r="XDG148"/>
      <c r="XDH148"/>
      <c r="XDI148"/>
      <c r="XDJ148"/>
      <c r="XDK148"/>
      <c r="XDL148"/>
      <c r="XDM148"/>
      <c r="XDN148"/>
      <c r="XDO148"/>
      <c r="XDP148"/>
      <c r="XDQ148"/>
      <c r="XDR148"/>
      <c r="XDS148"/>
      <c r="XDT148"/>
      <c r="XDU148"/>
      <c r="XDV148"/>
      <c r="XDW148"/>
      <c r="XDX148"/>
      <c r="XDY148"/>
      <c r="XDZ148"/>
      <c r="XEA148"/>
      <c r="XEB148"/>
      <c r="XEC148"/>
      <c r="XED148"/>
      <c r="XEE148"/>
    </row>
    <row r="149" s="30" customFormat="1" customHeight="1" spans="1:16359">
      <c r="A149" s="4"/>
      <c r="B149" s="20"/>
      <c r="C149" s="20"/>
      <c r="D149" s="21" t="str">
        <f>IF(C149="","-",VLOOKUP(C149,员工信息表!B:C,2,FALSE))</f>
        <v>-</v>
      </c>
      <c r="E149" s="21" t="str">
        <f>IF(C149="","-",VLOOKUP(C149,员工信息表!B:D,3,FALSE))</f>
        <v>-</v>
      </c>
      <c r="F149" s="20"/>
      <c r="G149" s="20"/>
      <c r="H149" s="20"/>
      <c r="I149" s="20"/>
      <c r="J149" s="27" t="str">
        <f t="shared" si="4"/>
        <v>0</v>
      </c>
      <c r="K149" s="27" t="str">
        <f>IF(C149="","0",SUMIFS(借支明细表!$H:$H,借支明细表!$F:$F,$C149,借支明细表!$D:$D,$D$2))</f>
        <v>0</v>
      </c>
      <c r="L149" s="27" t="str">
        <f t="shared" si="5"/>
        <v>0</v>
      </c>
      <c r="M149" s="28"/>
      <c r="XDA149"/>
      <c r="XDB149"/>
      <c r="XDC149"/>
      <c r="XDD149"/>
      <c r="XDE149"/>
      <c r="XDF149"/>
      <c r="XDG149"/>
      <c r="XDH149"/>
      <c r="XDI149"/>
      <c r="XDJ149"/>
      <c r="XDK149"/>
      <c r="XDL149"/>
      <c r="XDM149"/>
      <c r="XDN149"/>
      <c r="XDO149"/>
      <c r="XDP149"/>
      <c r="XDQ149"/>
      <c r="XDR149"/>
      <c r="XDS149"/>
      <c r="XDT149"/>
      <c r="XDU149"/>
      <c r="XDV149"/>
      <c r="XDW149"/>
      <c r="XDX149"/>
      <c r="XDY149"/>
      <c r="XDZ149"/>
      <c r="XEA149"/>
      <c r="XEB149"/>
      <c r="XEC149"/>
      <c r="XED149"/>
      <c r="XEE149"/>
    </row>
    <row r="150" s="30" customFormat="1" customHeight="1" spans="1:16359">
      <c r="A150" s="4"/>
      <c r="B150" s="20"/>
      <c r="C150" s="20"/>
      <c r="D150" s="21" t="str">
        <f>IF(C150="","-",VLOOKUP(C150,员工信息表!B:C,2,FALSE))</f>
        <v>-</v>
      </c>
      <c r="E150" s="21" t="str">
        <f>IF(C150="","-",VLOOKUP(C150,员工信息表!B:D,3,FALSE))</f>
        <v>-</v>
      </c>
      <c r="F150" s="20"/>
      <c r="G150" s="20"/>
      <c r="H150" s="20"/>
      <c r="I150" s="20"/>
      <c r="J150" s="27" t="str">
        <f t="shared" si="4"/>
        <v>0</v>
      </c>
      <c r="K150" s="27" t="str">
        <f>IF(C150="","0",SUMIFS(借支明细表!$H:$H,借支明细表!$F:$F,$C150,借支明细表!$D:$D,$D$2))</f>
        <v>0</v>
      </c>
      <c r="L150" s="27" t="str">
        <f t="shared" si="5"/>
        <v>0</v>
      </c>
      <c r="M150" s="28"/>
      <c r="XDA150"/>
      <c r="XDB150"/>
      <c r="XDC150"/>
      <c r="XDD150"/>
      <c r="XDE150"/>
      <c r="XDF150"/>
      <c r="XDG150"/>
      <c r="XDH150"/>
      <c r="XDI150"/>
      <c r="XDJ150"/>
      <c r="XDK150"/>
      <c r="XDL150"/>
      <c r="XDM150"/>
      <c r="XDN150"/>
      <c r="XDO150"/>
      <c r="XDP150"/>
      <c r="XDQ150"/>
      <c r="XDR150"/>
      <c r="XDS150"/>
      <c r="XDT150"/>
      <c r="XDU150"/>
      <c r="XDV150"/>
      <c r="XDW150"/>
      <c r="XDX150"/>
      <c r="XDY150"/>
      <c r="XDZ150"/>
      <c r="XEA150"/>
      <c r="XEB150"/>
      <c r="XEC150"/>
      <c r="XED150"/>
      <c r="XEE150"/>
    </row>
    <row r="151" s="30" customFormat="1" customHeight="1" spans="1:16359">
      <c r="A151" s="4"/>
      <c r="B151" s="20"/>
      <c r="C151" s="20"/>
      <c r="D151" s="21" t="str">
        <f>IF(C151="","-",VLOOKUP(C151,员工信息表!B:C,2,FALSE))</f>
        <v>-</v>
      </c>
      <c r="E151" s="21" t="str">
        <f>IF(C151="","-",VLOOKUP(C151,员工信息表!B:D,3,FALSE))</f>
        <v>-</v>
      </c>
      <c r="F151" s="20"/>
      <c r="G151" s="20"/>
      <c r="H151" s="20"/>
      <c r="I151" s="20"/>
      <c r="J151" s="27" t="str">
        <f t="shared" si="4"/>
        <v>0</v>
      </c>
      <c r="K151" s="27" t="str">
        <f>IF(C151="","0",SUMIFS(借支明细表!$H:$H,借支明细表!$F:$F,$C151,借支明细表!$D:$D,$D$2))</f>
        <v>0</v>
      </c>
      <c r="L151" s="27" t="str">
        <f t="shared" si="5"/>
        <v>0</v>
      </c>
      <c r="M151" s="28"/>
      <c r="XDA151"/>
      <c r="XDB151"/>
      <c r="XDC151"/>
      <c r="XDD151"/>
      <c r="XDE151"/>
      <c r="XDF151"/>
      <c r="XDG151"/>
      <c r="XDH151"/>
      <c r="XDI151"/>
      <c r="XDJ151"/>
      <c r="XDK151"/>
      <c r="XDL151"/>
      <c r="XDM151"/>
      <c r="XDN151"/>
      <c r="XDO151"/>
      <c r="XDP151"/>
      <c r="XDQ151"/>
      <c r="XDR151"/>
      <c r="XDS151"/>
      <c r="XDT151"/>
      <c r="XDU151"/>
      <c r="XDV151"/>
      <c r="XDW151"/>
      <c r="XDX151"/>
      <c r="XDY151"/>
      <c r="XDZ151"/>
      <c r="XEA151"/>
      <c r="XEB151"/>
      <c r="XEC151"/>
      <c r="XED151"/>
      <c r="XEE151"/>
    </row>
    <row r="152" s="30" customFormat="1" customHeight="1" spans="1:16359">
      <c r="A152" s="4"/>
      <c r="B152" s="20"/>
      <c r="C152" s="20"/>
      <c r="D152" s="21" t="str">
        <f>IF(C152="","-",VLOOKUP(C152,员工信息表!B:C,2,FALSE))</f>
        <v>-</v>
      </c>
      <c r="E152" s="21" t="str">
        <f>IF(C152="","-",VLOOKUP(C152,员工信息表!B:D,3,FALSE))</f>
        <v>-</v>
      </c>
      <c r="F152" s="20"/>
      <c r="G152" s="20"/>
      <c r="H152" s="20"/>
      <c r="I152" s="20"/>
      <c r="J152" s="27" t="str">
        <f t="shared" si="4"/>
        <v>0</v>
      </c>
      <c r="K152" s="27" t="str">
        <f>IF(C152="","0",SUMIFS(借支明细表!$H:$H,借支明细表!$F:$F,$C152,借支明细表!$D:$D,$D$2))</f>
        <v>0</v>
      </c>
      <c r="L152" s="27" t="str">
        <f t="shared" si="5"/>
        <v>0</v>
      </c>
      <c r="M152" s="28"/>
      <c r="XDA152"/>
      <c r="XDB152"/>
      <c r="XDC152"/>
      <c r="XDD152"/>
      <c r="XDE152"/>
      <c r="XDF152"/>
      <c r="XDG152"/>
      <c r="XDH152"/>
      <c r="XDI152"/>
      <c r="XDJ152"/>
      <c r="XDK152"/>
      <c r="XDL152"/>
      <c r="XDM152"/>
      <c r="XDN152"/>
      <c r="XDO152"/>
      <c r="XDP152"/>
      <c r="XDQ152"/>
      <c r="XDR152"/>
      <c r="XDS152"/>
      <c r="XDT152"/>
      <c r="XDU152"/>
      <c r="XDV152"/>
      <c r="XDW152"/>
      <c r="XDX152"/>
      <c r="XDY152"/>
      <c r="XDZ152"/>
      <c r="XEA152"/>
      <c r="XEB152"/>
      <c r="XEC152"/>
      <c r="XED152"/>
      <c r="XEE152"/>
    </row>
    <row r="153" s="30" customFormat="1" customHeight="1" spans="1:16359">
      <c r="A153" s="4"/>
      <c r="B153" s="20"/>
      <c r="C153" s="20"/>
      <c r="D153" s="21" t="str">
        <f>IF(C153="","-",VLOOKUP(C153,员工信息表!B:C,2,FALSE))</f>
        <v>-</v>
      </c>
      <c r="E153" s="21" t="str">
        <f>IF(C153="","-",VLOOKUP(C153,员工信息表!B:D,3,FALSE))</f>
        <v>-</v>
      </c>
      <c r="F153" s="20"/>
      <c r="G153" s="20"/>
      <c r="H153" s="20"/>
      <c r="I153" s="20"/>
      <c r="J153" s="27" t="str">
        <f t="shared" si="4"/>
        <v>0</v>
      </c>
      <c r="K153" s="27" t="str">
        <f>IF(C153="","0",SUMIFS(借支明细表!$H:$H,借支明细表!$F:$F,$C153,借支明细表!$D:$D,$D$2))</f>
        <v>0</v>
      </c>
      <c r="L153" s="27" t="str">
        <f t="shared" si="5"/>
        <v>0</v>
      </c>
      <c r="M153" s="28"/>
      <c r="XDA153"/>
      <c r="XDB153"/>
      <c r="XDC153"/>
      <c r="XDD153"/>
      <c r="XDE153"/>
      <c r="XDF153"/>
      <c r="XDG153"/>
      <c r="XDH153"/>
      <c r="XDI153"/>
      <c r="XDJ153"/>
      <c r="XDK153"/>
      <c r="XDL153"/>
      <c r="XDM153"/>
      <c r="XDN153"/>
      <c r="XDO153"/>
      <c r="XDP153"/>
      <c r="XDQ153"/>
      <c r="XDR153"/>
      <c r="XDS153"/>
      <c r="XDT153"/>
      <c r="XDU153"/>
      <c r="XDV153"/>
      <c r="XDW153"/>
      <c r="XDX153"/>
      <c r="XDY153"/>
      <c r="XDZ153"/>
      <c r="XEA153"/>
      <c r="XEB153"/>
      <c r="XEC153"/>
      <c r="XED153"/>
      <c r="XEE153"/>
    </row>
    <row r="154" s="30" customFormat="1" customHeight="1" spans="1:16359">
      <c r="A154" s="4"/>
      <c r="B154" s="20"/>
      <c r="C154" s="20"/>
      <c r="D154" s="21" t="str">
        <f>IF(C154="","-",VLOOKUP(C154,员工信息表!B:C,2,FALSE))</f>
        <v>-</v>
      </c>
      <c r="E154" s="21" t="str">
        <f>IF(C154="","-",VLOOKUP(C154,员工信息表!B:D,3,FALSE))</f>
        <v>-</v>
      </c>
      <c r="F154" s="20"/>
      <c r="G154" s="20"/>
      <c r="H154" s="20"/>
      <c r="I154" s="20"/>
      <c r="J154" s="27" t="str">
        <f t="shared" si="4"/>
        <v>0</v>
      </c>
      <c r="K154" s="27" t="str">
        <f>IF(C154="","0",SUMIFS(借支明细表!$H:$H,借支明细表!$F:$F,$C154,借支明细表!$D:$D,$D$2))</f>
        <v>0</v>
      </c>
      <c r="L154" s="27" t="str">
        <f t="shared" si="5"/>
        <v>0</v>
      </c>
      <c r="M154" s="28"/>
      <c r="XDA154"/>
      <c r="XDB154"/>
      <c r="XDC154"/>
      <c r="XDD154"/>
      <c r="XDE154"/>
      <c r="XDF154"/>
      <c r="XDG154"/>
      <c r="XDH154"/>
      <c r="XDI154"/>
      <c r="XDJ154"/>
      <c r="XDK154"/>
      <c r="XDL154"/>
      <c r="XDM154"/>
      <c r="XDN154"/>
      <c r="XDO154"/>
      <c r="XDP154"/>
      <c r="XDQ154"/>
      <c r="XDR154"/>
      <c r="XDS154"/>
      <c r="XDT154"/>
      <c r="XDU154"/>
      <c r="XDV154"/>
      <c r="XDW154"/>
      <c r="XDX154"/>
      <c r="XDY154"/>
      <c r="XDZ154"/>
      <c r="XEA154"/>
      <c r="XEB154"/>
      <c r="XEC154"/>
      <c r="XED154"/>
      <c r="XEE154"/>
    </row>
    <row r="155" s="30" customFormat="1" customHeight="1" spans="1:16359">
      <c r="A155" s="4"/>
      <c r="B155" s="20"/>
      <c r="C155" s="20"/>
      <c r="D155" s="21" t="str">
        <f>IF(C155="","-",VLOOKUP(C155,员工信息表!B:C,2,FALSE))</f>
        <v>-</v>
      </c>
      <c r="E155" s="21" t="str">
        <f>IF(C155="","-",VLOOKUP(C155,员工信息表!B:D,3,FALSE))</f>
        <v>-</v>
      </c>
      <c r="F155" s="20"/>
      <c r="G155" s="20"/>
      <c r="H155" s="20"/>
      <c r="I155" s="20"/>
      <c r="J155" s="27" t="str">
        <f t="shared" si="4"/>
        <v>0</v>
      </c>
      <c r="K155" s="27" t="str">
        <f>IF(C155="","0",SUMIFS(借支明细表!$H:$H,借支明细表!$F:$F,$C155,借支明细表!$D:$D,$D$2))</f>
        <v>0</v>
      </c>
      <c r="L155" s="27" t="str">
        <f t="shared" si="5"/>
        <v>0</v>
      </c>
      <c r="M155" s="28"/>
      <c r="XDA155"/>
      <c r="XDB155"/>
      <c r="XDC155"/>
      <c r="XDD155"/>
      <c r="XDE155"/>
      <c r="XDF155"/>
      <c r="XDG155"/>
      <c r="XDH155"/>
      <c r="XDI155"/>
      <c r="XDJ155"/>
      <c r="XDK155"/>
      <c r="XDL155"/>
      <c r="XDM155"/>
      <c r="XDN155"/>
      <c r="XDO155"/>
      <c r="XDP155"/>
      <c r="XDQ155"/>
      <c r="XDR155"/>
      <c r="XDS155"/>
      <c r="XDT155"/>
      <c r="XDU155"/>
      <c r="XDV155"/>
      <c r="XDW155"/>
      <c r="XDX155"/>
      <c r="XDY155"/>
      <c r="XDZ155"/>
      <c r="XEA155"/>
      <c r="XEB155"/>
      <c r="XEC155"/>
      <c r="XED155"/>
      <c r="XEE155"/>
    </row>
    <row r="156" s="30" customFormat="1" customHeight="1" spans="1:16359">
      <c r="A156" s="4"/>
      <c r="B156" s="20"/>
      <c r="C156" s="20"/>
      <c r="D156" s="21" t="str">
        <f>IF(C156="","-",VLOOKUP(C156,员工信息表!B:C,2,FALSE))</f>
        <v>-</v>
      </c>
      <c r="E156" s="21" t="str">
        <f>IF(C156="","-",VLOOKUP(C156,员工信息表!B:D,3,FALSE))</f>
        <v>-</v>
      </c>
      <c r="F156" s="20"/>
      <c r="G156" s="20"/>
      <c r="H156" s="20"/>
      <c r="I156" s="20"/>
      <c r="J156" s="27" t="str">
        <f t="shared" si="4"/>
        <v>0</v>
      </c>
      <c r="K156" s="27" t="str">
        <f>IF(C156="","0",SUMIFS(借支明细表!$H:$H,借支明细表!$F:$F,$C156,借支明细表!$D:$D,$D$2))</f>
        <v>0</v>
      </c>
      <c r="L156" s="27" t="str">
        <f t="shared" si="5"/>
        <v>0</v>
      </c>
      <c r="M156" s="28"/>
      <c r="XDA156"/>
      <c r="XDB156"/>
      <c r="XDC156"/>
      <c r="XDD156"/>
      <c r="XDE156"/>
      <c r="XDF156"/>
      <c r="XDG156"/>
      <c r="XDH156"/>
      <c r="XDI156"/>
      <c r="XDJ156"/>
      <c r="XDK156"/>
      <c r="XDL156"/>
      <c r="XDM156"/>
      <c r="XDN156"/>
      <c r="XDO156"/>
      <c r="XDP156"/>
      <c r="XDQ156"/>
      <c r="XDR156"/>
      <c r="XDS156"/>
      <c r="XDT156"/>
      <c r="XDU156"/>
      <c r="XDV156"/>
      <c r="XDW156"/>
      <c r="XDX156"/>
      <c r="XDY156"/>
      <c r="XDZ156"/>
      <c r="XEA156"/>
      <c r="XEB156"/>
      <c r="XEC156"/>
      <c r="XED156"/>
      <c r="XEE156"/>
    </row>
    <row r="157" s="30" customFormat="1" customHeight="1" spans="1:16359">
      <c r="A157" s="4"/>
      <c r="B157" s="20"/>
      <c r="C157" s="20"/>
      <c r="D157" s="21" t="str">
        <f>IF(C157="","-",VLOOKUP(C157,员工信息表!B:C,2,FALSE))</f>
        <v>-</v>
      </c>
      <c r="E157" s="21" t="str">
        <f>IF(C157="","-",VLOOKUP(C157,员工信息表!B:D,3,FALSE))</f>
        <v>-</v>
      </c>
      <c r="F157" s="20"/>
      <c r="G157" s="20"/>
      <c r="H157" s="20"/>
      <c r="I157" s="20"/>
      <c r="J157" s="27" t="str">
        <f t="shared" si="4"/>
        <v>0</v>
      </c>
      <c r="K157" s="27" t="str">
        <f>IF(C157="","0",SUMIFS(借支明细表!$H:$H,借支明细表!$F:$F,$C157,借支明细表!$D:$D,$D$2))</f>
        <v>0</v>
      </c>
      <c r="L157" s="27" t="str">
        <f t="shared" si="5"/>
        <v>0</v>
      </c>
      <c r="M157" s="28"/>
      <c r="XDA157"/>
      <c r="XDB157"/>
      <c r="XDC157"/>
      <c r="XDD157"/>
      <c r="XDE157"/>
      <c r="XDF157"/>
      <c r="XDG157"/>
      <c r="XDH157"/>
      <c r="XDI157"/>
      <c r="XDJ157"/>
      <c r="XDK157"/>
      <c r="XDL157"/>
      <c r="XDM157"/>
      <c r="XDN157"/>
      <c r="XDO157"/>
      <c r="XDP157"/>
      <c r="XDQ157"/>
      <c r="XDR157"/>
      <c r="XDS157"/>
      <c r="XDT157"/>
      <c r="XDU157"/>
      <c r="XDV157"/>
      <c r="XDW157"/>
      <c r="XDX157"/>
      <c r="XDY157"/>
      <c r="XDZ157"/>
      <c r="XEA157"/>
      <c r="XEB157"/>
      <c r="XEC157"/>
      <c r="XED157"/>
      <c r="XEE157"/>
    </row>
    <row r="158" s="30" customFormat="1" customHeight="1" spans="1:16359">
      <c r="A158" s="4"/>
      <c r="B158" s="20"/>
      <c r="C158" s="20"/>
      <c r="D158" s="21" t="str">
        <f>IF(C158="","-",VLOOKUP(C158,员工信息表!B:C,2,FALSE))</f>
        <v>-</v>
      </c>
      <c r="E158" s="21" t="str">
        <f>IF(C158="","-",VLOOKUP(C158,员工信息表!B:D,3,FALSE))</f>
        <v>-</v>
      </c>
      <c r="F158" s="20"/>
      <c r="G158" s="20"/>
      <c r="H158" s="20"/>
      <c r="I158" s="20"/>
      <c r="J158" s="27" t="str">
        <f t="shared" si="4"/>
        <v>0</v>
      </c>
      <c r="K158" s="27" t="str">
        <f>IF(C158="","0",SUMIFS(借支明细表!$H:$H,借支明细表!$F:$F,$C158,借支明细表!$D:$D,$D$2))</f>
        <v>0</v>
      </c>
      <c r="L158" s="27" t="str">
        <f t="shared" si="5"/>
        <v>0</v>
      </c>
      <c r="M158" s="28"/>
      <c r="XDA158"/>
      <c r="XDB158"/>
      <c r="XDC158"/>
      <c r="XDD158"/>
      <c r="XDE158"/>
      <c r="XDF158"/>
      <c r="XDG158"/>
      <c r="XDH158"/>
      <c r="XDI158"/>
      <c r="XDJ158"/>
      <c r="XDK158"/>
      <c r="XDL158"/>
      <c r="XDM158"/>
      <c r="XDN158"/>
      <c r="XDO158"/>
      <c r="XDP158"/>
      <c r="XDQ158"/>
      <c r="XDR158"/>
      <c r="XDS158"/>
      <c r="XDT158"/>
      <c r="XDU158"/>
      <c r="XDV158"/>
      <c r="XDW158"/>
      <c r="XDX158"/>
      <c r="XDY158"/>
      <c r="XDZ158"/>
      <c r="XEA158"/>
      <c r="XEB158"/>
      <c r="XEC158"/>
      <c r="XED158"/>
      <c r="XEE158"/>
    </row>
    <row r="159" s="30" customFormat="1" customHeight="1" spans="1:16359">
      <c r="A159" s="4"/>
      <c r="B159" s="20"/>
      <c r="C159" s="20"/>
      <c r="D159" s="21" t="str">
        <f>IF(C159="","-",VLOOKUP(C159,员工信息表!B:C,2,FALSE))</f>
        <v>-</v>
      </c>
      <c r="E159" s="21" t="str">
        <f>IF(C159="","-",VLOOKUP(C159,员工信息表!B:D,3,FALSE))</f>
        <v>-</v>
      </c>
      <c r="F159" s="20"/>
      <c r="G159" s="20"/>
      <c r="H159" s="20"/>
      <c r="I159" s="20"/>
      <c r="J159" s="27" t="str">
        <f t="shared" si="4"/>
        <v>0</v>
      </c>
      <c r="K159" s="27" t="str">
        <f>IF(C159="","0",SUMIFS(借支明细表!$H:$H,借支明细表!$F:$F,$C159,借支明细表!$D:$D,$D$2))</f>
        <v>0</v>
      </c>
      <c r="L159" s="27" t="str">
        <f t="shared" si="5"/>
        <v>0</v>
      </c>
      <c r="M159" s="28"/>
      <c r="XDA159"/>
      <c r="XDB159"/>
      <c r="XDC159"/>
      <c r="XDD159"/>
      <c r="XDE159"/>
      <c r="XDF159"/>
      <c r="XDG159"/>
      <c r="XDH159"/>
      <c r="XDI159"/>
      <c r="XDJ159"/>
      <c r="XDK159"/>
      <c r="XDL159"/>
      <c r="XDM159"/>
      <c r="XDN159"/>
      <c r="XDO159"/>
      <c r="XDP159"/>
      <c r="XDQ159"/>
      <c r="XDR159"/>
      <c r="XDS159"/>
      <c r="XDT159"/>
      <c r="XDU159"/>
      <c r="XDV159"/>
      <c r="XDW159"/>
      <c r="XDX159"/>
      <c r="XDY159"/>
      <c r="XDZ159"/>
      <c r="XEA159"/>
      <c r="XEB159"/>
      <c r="XEC159"/>
      <c r="XED159"/>
      <c r="XEE159"/>
    </row>
    <row r="160" s="30" customFormat="1" customHeight="1" spans="1:16359">
      <c r="A160" s="4"/>
      <c r="B160" s="20"/>
      <c r="C160" s="20"/>
      <c r="D160" s="21" t="str">
        <f>IF(C160="","-",VLOOKUP(C160,员工信息表!B:C,2,FALSE))</f>
        <v>-</v>
      </c>
      <c r="E160" s="21" t="str">
        <f>IF(C160="","-",VLOOKUP(C160,员工信息表!B:D,3,FALSE))</f>
        <v>-</v>
      </c>
      <c r="F160" s="20"/>
      <c r="G160" s="20"/>
      <c r="H160" s="20"/>
      <c r="I160" s="20"/>
      <c r="J160" s="27" t="str">
        <f t="shared" si="4"/>
        <v>0</v>
      </c>
      <c r="K160" s="27" t="str">
        <f>IF(C160="","0",SUMIFS(借支明细表!$H:$H,借支明细表!$F:$F,$C160,借支明细表!$D:$D,$D$2))</f>
        <v>0</v>
      </c>
      <c r="L160" s="27" t="str">
        <f t="shared" si="5"/>
        <v>0</v>
      </c>
      <c r="M160" s="28"/>
      <c r="XDA160"/>
      <c r="XDB160"/>
      <c r="XDC160"/>
      <c r="XDD160"/>
      <c r="XDE160"/>
      <c r="XDF160"/>
      <c r="XDG160"/>
      <c r="XDH160"/>
      <c r="XDI160"/>
      <c r="XDJ160"/>
      <c r="XDK160"/>
      <c r="XDL160"/>
      <c r="XDM160"/>
      <c r="XDN160"/>
      <c r="XDO160"/>
      <c r="XDP160"/>
      <c r="XDQ160"/>
      <c r="XDR160"/>
      <c r="XDS160"/>
      <c r="XDT160"/>
      <c r="XDU160"/>
      <c r="XDV160"/>
      <c r="XDW160"/>
      <c r="XDX160"/>
      <c r="XDY160"/>
      <c r="XDZ160"/>
      <c r="XEA160"/>
      <c r="XEB160"/>
      <c r="XEC160"/>
      <c r="XED160"/>
      <c r="XEE160"/>
    </row>
    <row r="161" s="30" customFormat="1" customHeight="1" spans="1:16359">
      <c r="A161" s="4"/>
      <c r="B161" s="20"/>
      <c r="C161" s="20"/>
      <c r="D161" s="21" t="str">
        <f>IF(C161="","-",VLOOKUP(C161,员工信息表!B:C,2,FALSE))</f>
        <v>-</v>
      </c>
      <c r="E161" s="21" t="str">
        <f>IF(C161="","-",VLOOKUP(C161,员工信息表!B:D,3,FALSE))</f>
        <v>-</v>
      </c>
      <c r="F161" s="20"/>
      <c r="G161" s="20"/>
      <c r="H161" s="20"/>
      <c r="I161" s="20"/>
      <c r="J161" s="27" t="str">
        <f t="shared" si="4"/>
        <v>0</v>
      </c>
      <c r="K161" s="27" t="str">
        <f>IF(C161="","0",SUMIFS(借支明细表!$H:$H,借支明细表!$F:$F,$C161,借支明细表!$D:$D,$D$2))</f>
        <v>0</v>
      </c>
      <c r="L161" s="27" t="str">
        <f t="shared" si="5"/>
        <v>0</v>
      </c>
      <c r="M161" s="28"/>
      <c r="XDA161"/>
      <c r="XDB161"/>
      <c r="XDC161"/>
      <c r="XDD161"/>
      <c r="XDE161"/>
      <c r="XDF161"/>
      <c r="XDG161"/>
      <c r="XDH161"/>
      <c r="XDI161"/>
      <c r="XDJ161"/>
      <c r="XDK161"/>
      <c r="XDL161"/>
      <c r="XDM161"/>
      <c r="XDN161"/>
      <c r="XDO161"/>
      <c r="XDP161"/>
      <c r="XDQ161"/>
      <c r="XDR161"/>
      <c r="XDS161"/>
      <c r="XDT161"/>
      <c r="XDU161"/>
      <c r="XDV161"/>
      <c r="XDW161"/>
      <c r="XDX161"/>
      <c r="XDY161"/>
      <c r="XDZ161"/>
      <c r="XEA161"/>
      <c r="XEB161"/>
      <c r="XEC161"/>
      <c r="XED161"/>
      <c r="XEE161"/>
    </row>
    <row r="162" s="30" customFormat="1" customHeight="1" spans="1:16359">
      <c r="A162" s="4"/>
      <c r="B162" s="20"/>
      <c r="C162" s="20"/>
      <c r="D162" s="21" t="str">
        <f>IF(C162="","-",VLOOKUP(C162,员工信息表!B:C,2,FALSE))</f>
        <v>-</v>
      </c>
      <c r="E162" s="21" t="str">
        <f>IF(C162="","-",VLOOKUP(C162,员工信息表!B:D,3,FALSE))</f>
        <v>-</v>
      </c>
      <c r="F162" s="20"/>
      <c r="G162" s="20"/>
      <c r="H162" s="20"/>
      <c r="I162" s="20"/>
      <c r="J162" s="27" t="str">
        <f t="shared" si="4"/>
        <v>0</v>
      </c>
      <c r="K162" s="27" t="str">
        <f>IF(C162="","0",SUMIFS(借支明细表!$H:$H,借支明细表!$F:$F,$C162,借支明细表!$D:$D,$D$2))</f>
        <v>0</v>
      </c>
      <c r="L162" s="27" t="str">
        <f t="shared" si="5"/>
        <v>0</v>
      </c>
      <c r="M162" s="28"/>
      <c r="XDA162"/>
      <c r="XDB162"/>
      <c r="XDC162"/>
      <c r="XDD162"/>
      <c r="XDE162"/>
      <c r="XDF162"/>
      <c r="XDG162"/>
      <c r="XDH162"/>
      <c r="XDI162"/>
      <c r="XDJ162"/>
      <c r="XDK162"/>
      <c r="XDL162"/>
      <c r="XDM162"/>
      <c r="XDN162"/>
      <c r="XDO162"/>
      <c r="XDP162"/>
      <c r="XDQ162"/>
      <c r="XDR162"/>
      <c r="XDS162"/>
      <c r="XDT162"/>
      <c r="XDU162"/>
      <c r="XDV162"/>
      <c r="XDW162"/>
      <c r="XDX162"/>
      <c r="XDY162"/>
      <c r="XDZ162"/>
      <c r="XEA162"/>
      <c r="XEB162"/>
      <c r="XEC162"/>
      <c r="XED162"/>
      <c r="XEE162"/>
    </row>
    <row r="163" s="30" customFormat="1" customHeight="1" spans="1:16359">
      <c r="A163" s="4"/>
      <c r="B163" s="20"/>
      <c r="C163" s="20"/>
      <c r="D163" s="21" t="str">
        <f>IF(C163="","-",VLOOKUP(C163,员工信息表!B:C,2,FALSE))</f>
        <v>-</v>
      </c>
      <c r="E163" s="21" t="str">
        <f>IF(C163="","-",VLOOKUP(C163,员工信息表!B:D,3,FALSE))</f>
        <v>-</v>
      </c>
      <c r="F163" s="20"/>
      <c r="G163" s="20"/>
      <c r="H163" s="20"/>
      <c r="I163" s="20"/>
      <c r="J163" s="27" t="str">
        <f t="shared" si="4"/>
        <v>0</v>
      </c>
      <c r="K163" s="27" t="str">
        <f>IF(C163="","0",SUMIFS(借支明细表!$H:$H,借支明细表!$F:$F,$C163,借支明细表!$D:$D,$D$2))</f>
        <v>0</v>
      </c>
      <c r="L163" s="27" t="str">
        <f t="shared" si="5"/>
        <v>0</v>
      </c>
      <c r="M163" s="28"/>
      <c r="XDA163"/>
      <c r="XDB163"/>
      <c r="XDC163"/>
      <c r="XDD163"/>
      <c r="XDE163"/>
      <c r="XDF163"/>
      <c r="XDG163"/>
      <c r="XDH163"/>
      <c r="XDI163"/>
      <c r="XDJ163"/>
      <c r="XDK163"/>
      <c r="XDL163"/>
      <c r="XDM163"/>
      <c r="XDN163"/>
      <c r="XDO163"/>
      <c r="XDP163"/>
      <c r="XDQ163"/>
      <c r="XDR163"/>
      <c r="XDS163"/>
      <c r="XDT163"/>
      <c r="XDU163"/>
      <c r="XDV163"/>
      <c r="XDW163"/>
      <c r="XDX163"/>
      <c r="XDY163"/>
      <c r="XDZ163"/>
      <c r="XEA163"/>
      <c r="XEB163"/>
      <c r="XEC163"/>
      <c r="XED163"/>
      <c r="XEE163"/>
    </row>
    <row r="164" s="30" customFormat="1" customHeight="1" spans="1:16359">
      <c r="A164" s="4"/>
      <c r="B164" s="20"/>
      <c r="C164" s="20"/>
      <c r="D164" s="21" t="str">
        <f>IF(C164="","-",VLOOKUP(C164,员工信息表!B:C,2,FALSE))</f>
        <v>-</v>
      </c>
      <c r="E164" s="21" t="str">
        <f>IF(C164="","-",VLOOKUP(C164,员工信息表!B:D,3,FALSE))</f>
        <v>-</v>
      </c>
      <c r="F164" s="20"/>
      <c r="G164" s="20"/>
      <c r="H164" s="20"/>
      <c r="I164" s="20"/>
      <c r="J164" s="27" t="str">
        <f t="shared" si="4"/>
        <v>0</v>
      </c>
      <c r="K164" s="27" t="str">
        <f>IF(C164="","0",SUMIFS(借支明细表!$H:$H,借支明细表!$F:$F,$C164,借支明细表!$D:$D,$D$2))</f>
        <v>0</v>
      </c>
      <c r="L164" s="27" t="str">
        <f t="shared" si="5"/>
        <v>0</v>
      </c>
      <c r="M164" s="28"/>
      <c r="XDA164"/>
      <c r="XDB164"/>
      <c r="XDC164"/>
      <c r="XDD164"/>
      <c r="XDE164"/>
      <c r="XDF164"/>
      <c r="XDG164"/>
      <c r="XDH164"/>
      <c r="XDI164"/>
      <c r="XDJ164"/>
      <c r="XDK164"/>
      <c r="XDL164"/>
      <c r="XDM164"/>
      <c r="XDN164"/>
      <c r="XDO164"/>
      <c r="XDP164"/>
      <c r="XDQ164"/>
      <c r="XDR164"/>
      <c r="XDS164"/>
      <c r="XDT164"/>
      <c r="XDU164"/>
      <c r="XDV164"/>
      <c r="XDW164"/>
      <c r="XDX164"/>
      <c r="XDY164"/>
      <c r="XDZ164"/>
      <c r="XEA164"/>
      <c r="XEB164"/>
      <c r="XEC164"/>
      <c r="XED164"/>
      <c r="XEE164"/>
    </row>
    <row r="165" s="30" customFormat="1" customHeight="1" spans="1:16359">
      <c r="A165" s="4"/>
      <c r="B165" s="20"/>
      <c r="C165" s="20"/>
      <c r="D165" s="21" t="str">
        <f>IF(C165="","-",VLOOKUP(C165,员工信息表!B:C,2,FALSE))</f>
        <v>-</v>
      </c>
      <c r="E165" s="21" t="str">
        <f>IF(C165="","-",VLOOKUP(C165,员工信息表!B:D,3,FALSE))</f>
        <v>-</v>
      </c>
      <c r="F165" s="20"/>
      <c r="G165" s="20"/>
      <c r="H165" s="20"/>
      <c r="I165" s="20"/>
      <c r="J165" s="27" t="str">
        <f t="shared" si="4"/>
        <v>0</v>
      </c>
      <c r="K165" s="27" t="str">
        <f>IF(C165="","0",SUMIFS(借支明细表!$H:$H,借支明细表!$F:$F,$C165,借支明细表!$D:$D,$D$2))</f>
        <v>0</v>
      </c>
      <c r="L165" s="27" t="str">
        <f t="shared" si="5"/>
        <v>0</v>
      </c>
      <c r="M165" s="28"/>
      <c r="XDA165"/>
      <c r="XDB165"/>
      <c r="XDC165"/>
      <c r="XDD165"/>
      <c r="XDE165"/>
      <c r="XDF165"/>
      <c r="XDG165"/>
      <c r="XDH165"/>
      <c r="XDI165"/>
      <c r="XDJ165"/>
      <c r="XDK165"/>
      <c r="XDL165"/>
      <c r="XDM165"/>
      <c r="XDN165"/>
      <c r="XDO165"/>
      <c r="XDP165"/>
      <c r="XDQ165"/>
      <c r="XDR165"/>
      <c r="XDS165"/>
      <c r="XDT165"/>
      <c r="XDU165"/>
      <c r="XDV165"/>
      <c r="XDW165"/>
      <c r="XDX165"/>
      <c r="XDY165"/>
      <c r="XDZ165"/>
      <c r="XEA165"/>
      <c r="XEB165"/>
      <c r="XEC165"/>
      <c r="XED165"/>
      <c r="XEE165"/>
    </row>
    <row r="166" s="30" customFormat="1" customHeight="1" spans="1:16359">
      <c r="A166" s="4"/>
      <c r="B166" s="20"/>
      <c r="C166" s="20"/>
      <c r="D166" s="21" t="str">
        <f>IF(C166="","-",VLOOKUP(C166,员工信息表!B:C,2,FALSE))</f>
        <v>-</v>
      </c>
      <c r="E166" s="21" t="str">
        <f>IF(C166="","-",VLOOKUP(C166,员工信息表!B:D,3,FALSE))</f>
        <v>-</v>
      </c>
      <c r="F166" s="20"/>
      <c r="G166" s="20"/>
      <c r="H166" s="20"/>
      <c r="I166" s="20"/>
      <c r="J166" s="27" t="str">
        <f t="shared" si="4"/>
        <v>0</v>
      </c>
      <c r="K166" s="27" t="str">
        <f>IF(C166="","0",SUMIFS(借支明细表!$H:$H,借支明细表!$F:$F,$C166,借支明细表!$D:$D,$D$2))</f>
        <v>0</v>
      </c>
      <c r="L166" s="27" t="str">
        <f t="shared" si="5"/>
        <v>0</v>
      </c>
      <c r="M166" s="28"/>
      <c r="XDA166"/>
      <c r="XDB166"/>
      <c r="XDC166"/>
      <c r="XDD166"/>
      <c r="XDE166"/>
      <c r="XDF166"/>
      <c r="XDG166"/>
      <c r="XDH166"/>
      <c r="XDI166"/>
      <c r="XDJ166"/>
      <c r="XDK166"/>
      <c r="XDL166"/>
      <c r="XDM166"/>
      <c r="XDN166"/>
      <c r="XDO166"/>
      <c r="XDP166"/>
      <c r="XDQ166"/>
      <c r="XDR166"/>
      <c r="XDS166"/>
      <c r="XDT166"/>
      <c r="XDU166"/>
      <c r="XDV166"/>
      <c r="XDW166"/>
      <c r="XDX166"/>
      <c r="XDY166"/>
      <c r="XDZ166"/>
      <c r="XEA166"/>
      <c r="XEB166"/>
      <c r="XEC166"/>
      <c r="XED166"/>
      <c r="XEE166"/>
    </row>
    <row r="167" s="30" customFormat="1" customHeight="1" spans="1:16359">
      <c r="A167" s="4"/>
      <c r="B167" s="20"/>
      <c r="C167" s="20"/>
      <c r="D167" s="21" t="str">
        <f>IF(C167="","-",VLOOKUP(C167,员工信息表!B:C,2,FALSE))</f>
        <v>-</v>
      </c>
      <c r="E167" s="21" t="str">
        <f>IF(C167="","-",VLOOKUP(C167,员工信息表!B:D,3,FALSE))</f>
        <v>-</v>
      </c>
      <c r="F167" s="20"/>
      <c r="G167" s="20"/>
      <c r="H167" s="20"/>
      <c r="I167" s="20"/>
      <c r="J167" s="27" t="str">
        <f t="shared" si="4"/>
        <v>0</v>
      </c>
      <c r="K167" s="27" t="str">
        <f>IF(C167="","0",SUMIFS(借支明细表!$H:$H,借支明细表!$F:$F,$C167,借支明细表!$D:$D,$D$2))</f>
        <v>0</v>
      </c>
      <c r="L167" s="27" t="str">
        <f t="shared" si="5"/>
        <v>0</v>
      </c>
      <c r="M167" s="28"/>
      <c r="XDA167"/>
      <c r="XDB167"/>
      <c r="XDC167"/>
      <c r="XDD167"/>
      <c r="XDE167"/>
      <c r="XDF167"/>
      <c r="XDG167"/>
      <c r="XDH167"/>
      <c r="XDI167"/>
      <c r="XDJ167"/>
      <c r="XDK167"/>
      <c r="XDL167"/>
      <c r="XDM167"/>
      <c r="XDN167"/>
      <c r="XDO167"/>
      <c r="XDP167"/>
      <c r="XDQ167"/>
      <c r="XDR167"/>
      <c r="XDS167"/>
      <c r="XDT167"/>
      <c r="XDU167"/>
      <c r="XDV167"/>
      <c r="XDW167"/>
      <c r="XDX167"/>
      <c r="XDY167"/>
      <c r="XDZ167"/>
      <c r="XEA167"/>
      <c r="XEB167"/>
      <c r="XEC167"/>
      <c r="XED167"/>
      <c r="XEE167"/>
    </row>
    <row r="168" s="30" customFormat="1" customHeight="1" spans="1:16359">
      <c r="A168" s="4"/>
      <c r="B168" s="20"/>
      <c r="C168" s="20"/>
      <c r="D168" s="21" t="str">
        <f>IF(C168="","-",VLOOKUP(C168,员工信息表!B:C,2,FALSE))</f>
        <v>-</v>
      </c>
      <c r="E168" s="21" t="str">
        <f>IF(C168="","-",VLOOKUP(C168,员工信息表!B:D,3,FALSE))</f>
        <v>-</v>
      </c>
      <c r="F168" s="20"/>
      <c r="G168" s="20"/>
      <c r="H168" s="20"/>
      <c r="I168" s="20"/>
      <c r="J168" s="27" t="str">
        <f t="shared" si="4"/>
        <v>0</v>
      </c>
      <c r="K168" s="27" t="str">
        <f>IF(C168="","0",SUMIFS(借支明细表!$H:$H,借支明细表!$F:$F,$C168,借支明细表!$D:$D,$D$2))</f>
        <v>0</v>
      </c>
      <c r="L168" s="27" t="str">
        <f t="shared" si="5"/>
        <v>0</v>
      </c>
      <c r="M168" s="28"/>
      <c r="XDA168"/>
      <c r="XDB168"/>
      <c r="XDC168"/>
      <c r="XDD168"/>
      <c r="XDE168"/>
      <c r="XDF168"/>
      <c r="XDG168"/>
      <c r="XDH168"/>
      <c r="XDI168"/>
      <c r="XDJ168"/>
      <c r="XDK168"/>
      <c r="XDL168"/>
      <c r="XDM168"/>
      <c r="XDN168"/>
      <c r="XDO168"/>
      <c r="XDP168"/>
      <c r="XDQ168"/>
      <c r="XDR168"/>
      <c r="XDS168"/>
      <c r="XDT168"/>
      <c r="XDU168"/>
      <c r="XDV168"/>
      <c r="XDW168"/>
      <c r="XDX168"/>
      <c r="XDY168"/>
      <c r="XDZ168"/>
      <c r="XEA168"/>
      <c r="XEB168"/>
      <c r="XEC168"/>
      <c r="XED168"/>
      <c r="XEE168"/>
    </row>
    <row r="169" s="30" customFormat="1" customHeight="1" spans="1:16359">
      <c r="A169" s="4"/>
      <c r="B169" s="20"/>
      <c r="C169" s="20"/>
      <c r="D169" s="21" t="str">
        <f>IF(C169="","-",VLOOKUP(C169,员工信息表!B:C,2,FALSE))</f>
        <v>-</v>
      </c>
      <c r="E169" s="21" t="str">
        <f>IF(C169="","-",VLOOKUP(C169,员工信息表!B:D,3,FALSE))</f>
        <v>-</v>
      </c>
      <c r="F169" s="20"/>
      <c r="G169" s="20"/>
      <c r="H169" s="20"/>
      <c r="I169" s="20"/>
      <c r="J169" s="27" t="str">
        <f t="shared" si="4"/>
        <v>0</v>
      </c>
      <c r="K169" s="27" t="str">
        <f>IF(C169="","0",SUMIFS(借支明细表!$H:$H,借支明细表!$F:$F,$C169,借支明细表!$D:$D,$D$2))</f>
        <v>0</v>
      </c>
      <c r="L169" s="27" t="str">
        <f t="shared" si="5"/>
        <v>0</v>
      </c>
      <c r="M169" s="28"/>
      <c r="XDA169"/>
      <c r="XDB169"/>
      <c r="XDC169"/>
      <c r="XDD169"/>
      <c r="XDE169"/>
      <c r="XDF169"/>
      <c r="XDG169"/>
      <c r="XDH169"/>
      <c r="XDI169"/>
      <c r="XDJ169"/>
      <c r="XDK169"/>
      <c r="XDL169"/>
      <c r="XDM169"/>
      <c r="XDN169"/>
      <c r="XDO169"/>
      <c r="XDP169"/>
      <c r="XDQ169"/>
      <c r="XDR169"/>
      <c r="XDS169"/>
      <c r="XDT169"/>
      <c r="XDU169"/>
      <c r="XDV169"/>
      <c r="XDW169"/>
      <c r="XDX169"/>
      <c r="XDY169"/>
      <c r="XDZ169"/>
      <c r="XEA169"/>
      <c r="XEB169"/>
      <c r="XEC169"/>
      <c r="XED169"/>
      <c r="XEE169"/>
    </row>
    <row r="170" s="30" customFormat="1" customHeight="1" spans="1:16359">
      <c r="A170" s="4"/>
      <c r="B170" s="20"/>
      <c r="C170" s="20"/>
      <c r="D170" s="21" t="str">
        <f>IF(C170="","-",VLOOKUP(C170,员工信息表!B:C,2,FALSE))</f>
        <v>-</v>
      </c>
      <c r="E170" s="21" t="str">
        <f>IF(C170="","-",VLOOKUP(C170,员工信息表!B:D,3,FALSE))</f>
        <v>-</v>
      </c>
      <c r="F170" s="20"/>
      <c r="G170" s="20"/>
      <c r="H170" s="20"/>
      <c r="I170" s="20"/>
      <c r="J170" s="27" t="str">
        <f t="shared" si="4"/>
        <v>0</v>
      </c>
      <c r="K170" s="27" t="str">
        <f>IF(C170="","0",SUMIFS(借支明细表!$H:$H,借支明细表!$F:$F,$C170,借支明细表!$D:$D,$D$2))</f>
        <v>0</v>
      </c>
      <c r="L170" s="27" t="str">
        <f t="shared" si="5"/>
        <v>0</v>
      </c>
      <c r="M170" s="28"/>
      <c r="XDA170"/>
      <c r="XDB170"/>
      <c r="XDC170"/>
      <c r="XDD170"/>
      <c r="XDE170"/>
      <c r="XDF170"/>
      <c r="XDG170"/>
      <c r="XDH170"/>
      <c r="XDI170"/>
      <c r="XDJ170"/>
      <c r="XDK170"/>
      <c r="XDL170"/>
      <c r="XDM170"/>
      <c r="XDN170"/>
      <c r="XDO170"/>
      <c r="XDP170"/>
      <c r="XDQ170"/>
      <c r="XDR170"/>
      <c r="XDS170"/>
      <c r="XDT170"/>
      <c r="XDU170"/>
      <c r="XDV170"/>
      <c r="XDW170"/>
      <c r="XDX170"/>
      <c r="XDY170"/>
      <c r="XDZ170"/>
      <c r="XEA170"/>
      <c r="XEB170"/>
      <c r="XEC170"/>
      <c r="XED170"/>
      <c r="XEE170"/>
    </row>
    <row r="171" s="30" customFormat="1" customHeight="1" spans="1:16359">
      <c r="A171" s="4"/>
      <c r="B171" s="20"/>
      <c r="C171" s="20"/>
      <c r="D171" s="21" t="str">
        <f>IF(C171="","-",VLOOKUP(C171,员工信息表!B:C,2,FALSE))</f>
        <v>-</v>
      </c>
      <c r="E171" s="21" t="str">
        <f>IF(C171="","-",VLOOKUP(C171,员工信息表!B:D,3,FALSE))</f>
        <v>-</v>
      </c>
      <c r="F171" s="20"/>
      <c r="G171" s="20"/>
      <c r="H171" s="20"/>
      <c r="I171" s="20"/>
      <c r="J171" s="27" t="str">
        <f t="shared" si="4"/>
        <v>0</v>
      </c>
      <c r="K171" s="27" t="str">
        <f>IF(C171="","0",SUMIFS(借支明细表!$H:$H,借支明细表!$F:$F,$C171,借支明细表!$D:$D,$D$2))</f>
        <v>0</v>
      </c>
      <c r="L171" s="27" t="str">
        <f t="shared" si="5"/>
        <v>0</v>
      </c>
      <c r="M171" s="28"/>
      <c r="XDA171"/>
      <c r="XDB171"/>
      <c r="XDC171"/>
      <c r="XDD171"/>
      <c r="XDE171"/>
      <c r="XDF171"/>
      <c r="XDG171"/>
      <c r="XDH171"/>
      <c r="XDI171"/>
      <c r="XDJ171"/>
      <c r="XDK171"/>
      <c r="XDL171"/>
      <c r="XDM171"/>
      <c r="XDN171"/>
      <c r="XDO171"/>
      <c r="XDP171"/>
      <c r="XDQ171"/>
      <c r="XDR171"/>
      <c r="XDS171"/>
      <c r="XDT171"/>
      <c r="XDU171"/>
      <c r="XDV171"/>
      <c r="XDW171"/>
      <c r="XDX171"/>
      <c r="XDY171"/>
      <c r="XDZ171"/>
      <c r="XEA171"/>
      <c r="XEB171"/>
      <c r="XEC171"/>
      <c r="XED171"/>
      <c r="XEE171"/>
    </row>
    <row r="172" s="30" customFormat="1" customHeight="1" spans="1:16359">
      <c r="A172" s="4"/>
      <c r="B172" s="20"/>
      <c r="C172" s="20"/>
      <c r="D172" s="21" t="str">
        <f>IF(C172="","-",VLOOKUP(C172,员工信息表!B:C,2,FALSE))</f>
        <v>-</v>
      </c>
      <c r="E172" s="21" t="str">
        <f>IF(C172="","-",VLOOKUP(C172,员工信息表!B:D,3,FALSE))</f>
        <v>-</v>
      </c>
      <c r="F172" s="20"/>
      <c r="G172" s="20"/>
      <c r="H172" s="20"/>
      <c r="I172" s="20"/>
      <c r="J172" s="27" t="str">
        <f t="shared" si="4"/>
        <v>0</v>
      </c>
      <c r="K172" s="27" t="str">
        <f>IF(C172="","0",SUMIFS(借支明细表!$H:$H,借支明细表!$F:$F,$C172,借支明细表!$D:$D,$D$2))</f>
        <v>0</v>
      </c>
      <c r="L172" s="27" t="str">
        <f t="shared" si="5"/>
        <v>0</v>
      </c>
      <c r="M172" s="28"/>
      <c r="XDA172"/>
      <c r="XDB172"/>
      <c r="XDC172"/>
      <c r="XDD172"/>
      <c r="XDE172"/>
      <c r="XDF172"/>
      <c r="XDG172"/>
      <c r="XDH172"/>
      <c r="XDI172"/>
      <c r="XDJ172"/>
      <c r="XDK172"/>
      <c r="XDL172"/>
      <c r="XDM172"/>
      <c r="XDN172"/>
      <c r="XDO172"/>
      <c r="XDP172"/>
      <c r="XDQ172"/>
      <c r="XDR172"/>
      <c r="XDS172"/>
      <c r="XDT172"/>
      <c r="XDU172"/>
      <c r="XDV172"/>
      <c r="XDW172"/>
      <c r="XDX172"/>
      <c r="XDY172"/>
      <c r="XDZ172"/>
      <c r="XEA172"/>
      <c r="XEB172"/>
      <c r="XEC172"/>
      <c r="XED172"/>
      <c r="XEE172"/>
    </row>
    <row r="173" s="30" customFormat="1" customHeight="1" spans="1:16359">
      <c r="A173" s="4"/>
      <c r="B173" s="20"/>
      <c r="C173" s="20"/>
      <c r="D173" s="21" t="str">
        <f>IF(C173="","-",VLOOKUP(C173,员工信息表!B:C,2,FALSE))</f>
        <v>-</v>
      </c>
      <c r="E173" s="21" t="str">
        <f>IF(C173="","-",VLOOKUP(C173,员工信息表!B:D,3,FALSE))</f>
        <v>-</v>
      </c>
      <c r="F173" s="20"/>
      <c r="G173" s="20"/>
      <c r="H173" s="20"/>
      <c r="I173" s="20"/>
      <c r="J173" s="27" t="str">
        <f t="shared" si="4"/>
        <v>0</v>
      </c>
      <c r="K173" s="27" t="str">
        <f>IF(C173="","0",SUMIFS(借支明细表!$H:$H,借支明细表!$F:$F,$C173,借支明细表!$D:$D,$D$2))</f>
        <v>0</v>
      </c>
      <c r="L173" s="27" t="str">
        <f t="shared" si="5"/>
        <v>0</v>
      </c>
      <c r="M173" s="28"/>
      <c r="XDA173"/>
      <c r="XDB173"/>
      <c r="XDC173"/>
      <c r="XDD173"/>
      <c r="XDE173"/>
      <c r="XDF173"/>
      <c r="XDG173"/>
      <c r="XDH173"/>
      <c r="XDI173"/>
      <c r="XDJ173"/>
      <c r="XDK173"/>
      <c r="XDL173"/>
      <c r="XDM173"/>
      <c r="XDN173"/>
      <c r="XDO173"/>
      <c r="XDP173"/>
      <c r="XDQ173"/>
      <c r="XDR173"/>
      <c r="XDS173"/>
      <c r="XDT173"/>
      <c r="XDU173"/>
      <c r="XDV173"/>
      <c r="XDW173"/>
      <c r="XDX173"/>
      <c r="XDY173"/>
      <c r="XDZ173"/>
      <c r="XEA173"/>
      <c r="XEB173"/>
      <c r="XEC173"/>
      <c r="XED173"/>
      <c r="XEE173"/>
    </row>
    <row r="174" s="30" customFormat="1" customHeight="1" spans="1:16359">
      <c r="A174" s="4"/>
      <c r="B174" s="20"/>
      <c r="C174" s="20"/>
      <c r="D174" s="21" t="str">
        <f>IF(C174="","-",VLOOKUP(C174,员工信息表!B:C,2,FALSE))</f>
        <v>-</v>
      </c>
      <c r="E174" s="21" t="str">
        <f>IF(C174="","-",VLOOKUP(C174,员工信息表!B:D,3,FALSE))</f>
        <v>-</v>
      </c>
      <c r="F174" s="20"/>
      <c r="G174" s="20"/>
      <c r="H174" s="20"/>
      <c r="I174" s="20"/>
      <c r="J174" s="27" t="str">
        <f t="shared" si="4"/>
        <v>0</v>
      </c>
      <c r="K174" s="27" t="str">
        <f>IF(C174="","0",SUMIFS(借支明细表!$H:$H,借支明细表!$F:$F,$C174,借支明细表!$D:$D,$D$2))</f>
        <v>0</v>
      </c>
      <c r="L174" s="27" t="str">
        <f t="shared" si="5"/>
        <v>0</v>
      </c>
      <c r="M174" s="28"/>
      <c r="XDA174"/>
      <c r="XDB174"/>
      <c r="XDC174"/>
      <c r="XDD174"/>
      <c r="XDE174"/>
      <c r="XDF174"/>
      <c r="XDG174"/>
      <c r="XDH174"/>
      <c r="XDI174"/>
      <c r="XDJ174"/>
      <c r="XDK174"/>
      <c r="XDL174"/>
      <c r="XDM174"/>
      <c r="XDN174"/>
      <c r="XDO174"/>
      <c r="XDP174"/>
      <c r="XDQ174"/>
      <c r="XDR174"/>
      <c r="XDS174"/>
      <c r="XDT174"/>
      <c r="XDU174"/>
      <c r="XDV174"/>
      <c r="XDW174"/>
      <c r="XDX174"/>
      <c r="XDY174"/>
      <c r="XDZ174"/>
      <c r="XEA174"/>
      <c r="XEB174"/>
      <c r="XEC174"/>
      <c r="XED174"/>
      <c r="XEE174"/>
    </row>
    <row r="175" s="30" customFormat="1" customHeight="1" spans="1:16359">
      <c r="A175" s="4"/>
      <c r="B175" s="20"/>
      <c r="C175" s="20"/>
      <c r="D175" s="21" t="str">
        <f>IF(C175="","-",VLOOKUP(C175,员工信息表!B:C,2,FALSE))</f>
        <v>-</v>
      </c>
      <c r="E175" s="21" t="str">
        <f>IF(C175="","-",VLOOKUP(C175,员工信息表!B:D,3,FALSE))</f>
        <v>-</v>
      </c>
      <c r="F175" s="20"/>
      <c r="G175" s="20"/>
      <c r="H175" s="20"/>
      <c r="I175" s="20"/>
      <c r="J175" s="27" t="str">
        <f t="shared" si="4"/>
        <v>0</v>
      </c>
      <c r="K175" s="27" t="str">
        <f>IF(C175="","0",SUMIFS(借支明细表!$H:$H,借支明细表!$F:$F,$C175,借支明细表!$D:$D,$D$2))</f>
        <v>0</v>
      </c>
      <c r="L175" s="27" t="str">
        <f t="shared" si="5"/>
        <v>0</v>
      </c>
      <c r="M175" s="28"/>
      <c r="XDA175"/>
      <c r="XDB175"/>
      <c r="XDC175"/>
      <c r="XDD175"/>
      <c r="XDE175"/>
      <c r="XDF175"/>
      <c r="XDG175"/>
      <c r="XDH175"/>
      <c r="XDI175"/>
      <c r="XDJ175"/>
      <c r="XDK175"/>
      <c r="XDL175"/>
      <c r="XDM175"/>
      <c r="XDN175"/>
      <c r="XDO175"/>
      <c r="XDP175"/>
      <c r="XDQ175"/>
      <c r="XDR175"/>
      <c r="XDS175"/>
      <c r="XDT175"/>
      <c r="XDU175"/>
      <c r="XDV175"/>
      <c r="XDW175"/>
      <c r="XDX175"/>
      <c r="XDY175"/>
      <c r="XDZ175"/>
      <c r="XEA175"/>
      <c r="XEB175"/>
      <c r="XEC175"/>
      <c r="XED175"/>
      <c r="XEE175"/>
    </row>
    <row r="176" s="30" customFormat="1" customHeight="1" spans="1:16359">
      <c r="A176" s="4"/>
      <c r="B176" s="20"/>
      <c r="C176" s="20"/>
      <c r="D176" s="21" t="str">
        <f>IF(C176="","-",VLOOKUP(C176,员工信息表!B:C,2,FALSE))</f>
        <v>-</v>
      </c>
      <c r="E176" s="21" t="str">
        <f>IF(C176="","-",VLOOKUP(C176,员工信息表!B:D,3,FALSE))</f>
        <v>-</v>
      </c>
      <c r="F176" s="20"/>
      <c r="G176" s="20"/>
      <c r="H176" s="20"/>
      <c r="I176" s="20"/>
      <c r="J176" s="27" t="str">
        <f t="shared" si="4"/>
        <v>0</v>
      </c>
      <c r="K176" s="27" t="str">
        <f>IF(C176="","0",SUMIFS(借支明细表!$H:$H,借支明细表!$F:$F,$C176,借支明细表!$D:$D,$D$2))</f>
        <v>0</v>
      </c>
      <c r="L176" s="27" t="str">
        <f t="shared" si="5"/>
        <v>0</v>
      </c>
      <c r="M176" s="28"/>
      <c r="XDA176"/>
      <c r="XDB176"/>
      <c r="XDC176"/>
      <c r="XDD176"/>
      <c r="XDE176"/>
      <c r="XDF176"/>
      <c r="XDG176"/>
      <c r="XDH176"/>
      <c r="XDI176"/>
      <c r="XDJ176"/>
      <c r="XDK176"/>
      <c r="XDL176"/>
      <c r="XDM176"/>
      <c r="XDN176"/>
      <c r="XDO176"/>
      <c r="XDP176"/>
      <c r="XDQ176"/>
      <c r="XDR176"/>
      <c r="XDS176"/>
      <c r="XDT176"/>
      <c r="XDU176"/>
      <c r="XDV176"/>
      <c r="XDW176"/>
      <c r="XDX176"/>
      <c r="XDY176"/>
      <c r="XDZ176"/>
      <c r="XEA176"/>
      <c r="XEB176"/>
      <c r="XEC176"/>
      <c r="XED176"/>
      <c r="XEE176"/>
    </row>
    <row r="177" s="30" customFormat="1" customHeight="1" spans="1:16359">
      <c r="A177" s="4"/>
      <c r="B177" s="20"/>
      <c r="C177" s="20"/>
      <c r="D177" s="21" t="str">
        <f>IF(C177="","-",VLOOKUP(C177,员工信息表!B:C,2,FALSE))</f>
        <v>-</v>
      </c>
      <c r="E177" s="21" t="str">
        <f>IF(C177="","-",VLOOKUP(C177,员工信息表!B:D,3,FALSE))</f>
        <v>-</v>
      </c>
      <c r="F177" s="20"/>
      <c r="G177" s="20"/>
      <c r="H177" s="20"/>
      <c r="I177" s="20"/>
      <c r="J177" s="27" t="str">
        <f t="shared" si="4"/>
        <v>0</v>
      </c>
      <c r="K177" s="27" t="str">
        <f>IF(C177="","0",SUMIFS(借支明细表!$H:$H,借支明细表!$F:$F,$C177,借支明细表!$D:$D,$D$2))</f>
        <v>0</v>
      </c>
      <c r="L177" s="27" t="str">
        <f t="shared" si="5"/>
        <v>0</v>
      </c>
      <c r="M177" s="28"/>
      <c r="XDA177"/>
      <c r="XDB177"/>
      <c r="XDC177"/>
      <c r="XDD177"/>
      <c r="XDE177"/>
      <c r="XDF177"/>
      <c r="XDG177"/>
      <c r="XDH177"/>
      <c r="XDI177"/>
      <c r="XDJ177"/>
      <c r="XDK177"/>
      <c r="XDL177"/>
      <c r="XDM177"/>
      <c r="XDN177"/>
      <c r="XDO177"/>
      <c r="XDP177"/>
      <c r="XDQ177"/>
      <c r="XDR177"/>
      <c r="XDS177"/>
      <c r="XDT177"/>
      <c r="XDU177"/>
      <c r="XDV177"/>
      <c r="XDW177"/>
      <c r="XDX177"/>
      <c r="XDY177"/>
      <c r="XDZ177"/>
      <c r="XEA177"/>
      <c r="XEB177"/>
      <c r="XEC177"/>
      <c r="XED177"/>
      <c r="XEE177"/>
    </row>
    <row r="178" s="30" customFormat="1" customHeight="1" spans="1:16359">
      <c r="A178" s="4"/>
      <c r="B178" s="20"/>
      <c r="C178" s="20"/>
      <c r="D178" s="21" t="str">
        <f>IF(C178="","-",VLOOKUP(C178,员工信息表!B:C,2,FALSE))</f>
        <v>-</v>
      </c>
      <c r="E178" s="21" t="str">
        <f>IF(C178="","-",VLOOKUP(C178,员工信息表!B:D,3,FALSE))</f>
        <v>-</v>
      </c>
      <c r="F178" s="20"/>
      <c r="G178" s="20"/>
      <c r="H178" s="20"/>
      <c r="I178" s="20"/>
      <c r="J178" s="27" t="str">
        <f t="shared" si="4"/>
        <v>0</v>
      </c>
      <c r="K178" s="27" t="str">
        <f>IF(C178="","0",SUMIFS(借支明细表!$H:$H,借支明细表!$F:$F,$C178,借支明细表!$D:$D,$D$2))</f>
        <v>0</v>
      </c>
      <c r="L178" s="27" t="str">
        <f t="shared" si="5"/>
        <v>0</v>
      </c>
      <c r="M178" s="28"/>
      <c r="XDA178"/>
      <c r="XDB178"/>
      <c r="XDC178"/>
      <c r="XDD178"/>
      <c r="XDE178"/>
      <c r="XDF178"/>
      <c r="XDG178"/>
      <c r="XDH178"/>
      <c r="XDI178"/>
      <c r="XDJ178"/>
      <c r="XDK178"/>
      <c r="XDL178"/>
      <c r="XDM178"/>
      <c r="XDN178"/>
      <c r="XDO178"/>
      <c r="XDP178"/>
      <c r="XDQ178"/>
      <c r="XDR178"/>
      <c r="XDS178"/>
      <c r="XDT178"/>
      <c r="XDU178"/>
      <c r="XDV178"/>
      <c r="XDW178"/>
      <c r="XDX178"/>
      <c r="XDY178"/>
      <c r="XDZ178"/>
      <c r="XEA178"/>
      <c r="XEB178"/>
      <c r="XEC178"/>
      <c r="XED178"/>
      <c r="XEE178"/>
    </row>
    <row r="179" s="30" customFormat="1" customHeight="1" spans="1:16359">
      <c r="A179" s="4"/>
      <c r="B179" s="20"/>
      <c r="C179" s="20"/>
      <c r="D179" s="21" t="str">
        <f>IF(C179="","-",VLOOKUP(C179,员工信息表!B:C,2,FALSE))</f>
        <v>-</v>
      </c>
      <c r="E179" s="21" t="str">
        <f>IF(C179="","-",VLOOKUP(C179,员工信息表!B:D,3,FALSE))</f>
        <v>-</v>
      </c>
      <c r="F179" s="20"/>
      <c r="G179" s="20"/>
      <c r="H179" s="20"/>
      <c r="I179" s="20"/>
      <c r="J179" s="27" t="str">
        <f t="shared" si="4"/>
        <v>0</v>
      </c>
      <c r="K179" s="27" t="str">
        <f>IF(C179="","0",SUMIFS(借支明细表!$H:$H,借支明细表!$F:$F,$C179,借支明细表!$D:$D,$D$2))</f>
        <v>0</v>
      </c>
      <c r="L179" s="27" t="str">
        <f t="shared" si="5"/>
        <v>0</v>
      </c>
      <c r="M179" s="28"/>
      <c r="XDA179"/>
      <c r="XDB179"/>
      <c r="XDC179"/>
      <c r="XDD179"/>
      <c r="XDE179"/>
      <c r="XDF179"/>
      <c r="XDG179"/>
      <c r="XDH179"/>
      <c r="XDI179"/>
      <c r="XDJ179"/>
      <c r="XDK179"/>
      <c r="XDL179"/>
      <c r="XDM179"/>
      <c r="XDN179"/>
      <c r="XDO179"/>
      <c r="XDP179"/>
      <c r="XDQ179"/>
      <c r="XDR179"/>
      <c r="XDS179"/>
      <c r="XDT179"/>
      <c r="XDU179"/>
      <c r="XDV179"/>
      <c r="XDW179"/>
      <c r="XDX179"/>
      <c r="XDY179"/>
      <c r="XDZ179"/>
      <c r="XEA179"/>
      <c r="XEB179"/>
      <c r="XEC179"/>
      <c r="XED179"/>
      <c r="XEE179"/>
    </row>
    <row r="180" s="30" customFormat="1" customHeight="1" spans="1:16359">
      <c r="A180" s="4"/>
      <c r="B180" s="20"/>
      <c r="C180" s="20"/>
      <c r="D180" s="21" t="str">
        <f>IF(C180="","-",VLOOKUP(C180,员工信息表!B:C,2,FALSE))</f>
        <v>-</v>
      </c>
      <c r="E180" s="21" t="str">
        <f>IF(C180="","-",VLOOKUP(C180,员工信息表!B:D,3,FALSE))</f>
        <v>-</v>
      </c>
      <c r="F180" s="20"/>
      <c r="G180" s="20"/>
      <c r="H180" s="20"/>
      <c r="I180" s="20"/>
      <c r="J180" s="27" t="str">
        <f t="shared" si="4"/>
        <v>0</v>
      </c>
      <c r="K180" s="27" t="str">
        <f>IF(C180="","0",SUMIFS(借支明细表!$H:$H,借支明细表!$F:$F,$C180,借支明细表!$D:$D,$D$2))</f>
        <v>0</v>
      </c>
      <c r="L180" s="27" t="str">
        <f t="shared" si="5"/>
        <v>0</v>
      </c>
      <c r="M180" s="28"/>
      <c r="XDA180"/>
      <c r="XDB180"/>
      <c r="XDC180"/>
      <c r="XDD180"/>
      <c r="XDE180"/>
      <c r="XDF180"/>
      <c r="XDG180"/>
      <c r="XDH180"/>
      <c r="XDI180"/>
      <c r="XDJ180"/>
      <c r="XDK180"/>
      <c r="XDL180"/>
      <c r="XDM180"/>
      <c r="XDN180"/>
      <c r="XDO180"/>
      <c r="XDP180"/>
      <c r="XDQ180"/>
      <c r="XDR180"/>
      <c r="XDS180"/>
      <c r="XDT180"/>
      <c r="XDU180"/>
      <c r="XDV180"/>
      <c r="XDW180"/>
      <c r="XDX180"/>
      <c r="XDY180"/>
      <c r="XDZ180"/>
      <c r="XEA180"/>
      <c r="XEB180"/>
      <c r="XEC180"/>
      <c r="XED180"/>
      <c r="XEE180"/>
    </row>
    <row r="181" s="30" customFormat="1" customHeight="1" spans="1:16359">
      <c r="A181" s="4"/>
      <c r="B181" s="20"/>
      <c r="C181" s="20"/>
      <c r="D181" s="21" t="str">
        <f>IF(C181="","-",VLOOKUP(C181,员工信息表!B:C,2,FALSE))</f>
        <v>-</v>
      </c>
      <c r="E181" s="21" t="str">
        <f>IF(C181="","-",VLOOKUP(C181,员工信息表!B:D,3,FALSE))</f>
        <v>-</v>
      </c>
      <c r="F181" s="20"/>
      <c r="G181" s="20"/>
      <c r="H181" s="20"/>
      <c r="I181" s="20"/>
      <c r="J181" s="27" t="str">
        <f t="shared" si="4"/>
        <v>0</v>
      </c>
      <c r="K181" s="27" t="str">
        <f>IF(C181="","0",SUMIFS(借支明细表!$H:$H,借支明细表!$F:$F,$C181,借支明细表!$D:$D,$D$2))</f>
        <v>0</v>
      </c>
      <c r="L181" s="27" t="str">
        <f t="shared" si="5"/>
        <v>0</v>
      </c>
      <c r="M181" s="28"/>
      <c r="XDA181"/>
      <c r="XDB181"/>
      <c r="XDC181"/>
      <c r="XDD181"/>
      <c r="XDE181"/>
      <c r="XDF181"/>
      <c r="XDG181"/>
      <c r="XDH181"/>
      <c r="XDI181"/>
      <c r="XDJ181"/>
      <c r="XDK181"/>
      <c r="XDL181"/>
      <c r="XDM181"/>
      <c r="XDN181"/>
      <c r="XDO181"/>
      <c r="XDP181"/>
      <c r="XDQ181"/>
      <c r="XDR181"/>
      <c r="XDS181"/>
      <c r="XDT181"/>
      <c r="XDU181"/>
      <c r="XDV181"/>
      <c r="XDW181"/>
      <c r="XDX181"/>
      <c r="XDY181"/>
      <c r="XDZ181"/>
      <c r="XEA181"/>
      <c r="XEB181"/>
      <c r="XEC181"/>
      <c r="XED181"/>
      <c r="XEE181"/>
    </row>
    <row r="182" s="30" customFormat="1" customHeight="1" spans="1:16359">
      <c r="A182" s="4"/>
      <c r="B182" s="20"/>
      <c r="C182" s="20"/>
      <c r="D182" s="21" t="str">
        <f>IF(C182="","-",VLOOKUP(C182,员工信息表!B:C,2,FALSE))</f>
        <v>-</v>
      </c>
      <c r="E182" s="21" t="str">
        <f>IF(C182="","-",VLOOKUP(C182,员工信息表!B:D,3,FALSE))</f>
        <v>-</v>
      </c>
      <c r="F182" s="20"/>
      <c r="G182" s="20"/>
      <c r="H182" s="20"/>
      <c r="I182" s="20"/>
      <c r="J182" s="27" t="str">
        <f t="shared" si="4"/>
        <v>0</v>
      </c>
      <c r="K182" s="27" t="str">
        <f>IF(C182="","0",SUMIFS(借支明细表!$H:$H,借支明细表!$F:$F,$C182,借支明细表!$D:$D,$D$2))</f>
        <v>0</v>
      </c>
      <c r="L182" s="27" t="str">
        <f t="shared" si="5"/>
        <v>0</v>
      </c>
      <c r="M182" s="28"/>
      <c r="XDA182"/>
      <c r="XDB182"/>
      <c r="XDC182"/>
      <c r="XDD182"/>
      <c r="XDE182"/>
      <c r="XDF182"/>
      <c r="XDG182"/>
      <c r="XDH182"/>
      <c r="XDI182"/>
      <c r="XDJ182"/>
      <c r="XDK182"/>
      <c r="XDL182"/>
      <c r="XDM182"/>
      <c r="XDN182"/>
      <c r="XDO182"/>
      <c r="XDP182"/>
      <c r="XDQ182"/>
      <c r="XDR182"/>
      <c r="XDS182"/>
      <c r="XDT182"/>
      <c r="XDU182"/>
      <c r="XDV182"/>
      <c r="XDW182"/>
      <c r="XDX182"/>
      <c r="XDY182"/>
      <c r="XDZ182"/>
      <c r="XEA182"/>
      <c r="XEB182"/>
      <c r="XEC182"/>
      <c r="XED182"/>
      <c r="XEE182"/>
    </row>
    <row r="183" s="30" customFormat="1" customHeight="1" spans="1:16359">
      <c r="A183" s="4"/>
      <c r="B183" s="20"/>
      <c r="C183" s="20"/>
      <c r="D183" s="21" t="str">
        <f>IF(C183="","-",VLOOKUP(C183,员工信息表!B:C,2,FALSE))</f>
        <v>-</v>
      </c>
      <c r="E183" s="21" t="str">
        <f>IF(C183="","-",VLOOKUP(C183,员工信息表!B:D,3,FALSE))</f>
        <v>-</v>
      </c>
      <c r="F183" s="20"/>
      <c r="G183" s="20"/>
      <c r="H183" s="20"/>
      <c r="I183" s="20"/>
      <c r="J183" s="27" t="str">
        <f t="shared" si="4"/>
        <v>0</v>
      </c>
      <c r="K183" s="27" t="str">
        <f>IF(C183="","0",SUMIFS(借支明细表!$H:$H,借支明细表!$F:$F,$C183,借支明细表!$D:$D,$D$2))</f>
        <v>0</v>
      </c>
      <c r="L183" s="27" t="str">
        <f t="shared" si="5"/>
        <v>0</v>
      </c>
      <c r="M183" s="28"/>
      <c r="XDA183"/>
      <c r="XDB183"/>
      <c r="XDC183"/>
      <c r="XDD183"/>
      <c r="XDE183"/>
      <c r="XDF183"/>
      <c r="XDG183"/>
      <c r="XDH183"/>
      <c r="XDI183"/>
      <c r="XDJ183"/>
      <c r="XDK183"/>
      <c r="XDL183"/>
      <c r="XDM183"/>
      <c r="XDN183"/>
      <c r="XDO183"/>
      <c r="XDP183"/>
      <c r="XDQ183"/>
      <c r="XDR183"/>
      <c r="XDS183"/>
      <c r="XDT183"/>
      <c r="XDU183"/>
      <c r="XDV183"/>
      <c r="XDW183"/>
      <c r="XDX183"/>
      <c r="XDY183"/>
      <c r="XDZ183"/>
      <c r="XEA183"/>
      <c r="XEB183"/>
      <c r="XEC183"/>
      <c r="XED183"/>
      <c r="XEE183"/>
    </row>
    <row r="184" s="30" customFormat="1" customHeight="1" spans="1:16359">
      <c r="A184" s="4"/>
      <c r="B184" s="20"/>
      <c r="C184" s="20"/>
      <c r="D184" s="21" t="str">
        <f>IF(C184="","-",VLOOKUP(C184,员工信息表!B:C,2,FALSE))</f>
        <v>-</v>
      </c>
      <c r="E184" s="21" t="str">
        <f>IF(C184="","-",VLOOKUP(C184,员工信息表!B:D,3,FALSE))</f>
        <v>-</v>
      </c>
      <c r="F184" s="20"/>
      <c r="G184" s="20"/>
      <c r="H184" s="20"/>
      <c r="I184" s="20"/>
      <c r="J184" s="27" t="str">
        <f t="shared" si="4"/>
        <v>0</v>
      </c>
      <c r="K184" s="27" t="str">
        <f>IF(C184="","0",SUMIFS(借支明细表!$H:$H,借支明细表!$F:$F,$C184,借支明细表!$D:$D,$D$2))</f>
        <v>0</v>
      </c>
      <c r="L184" s="27" t="str">
        <f t="shared" si="5"/>
        <v>0</v>
      </c>
      <c r="M184" s="28"/>
      <c r="XDA184"/>
      <c r="XDB184"/>
      <c r="XDC184"/>
      <c r="XDD184"/>
      <c r="XDE184"/>
      <c r="XDF184"/>
      <c r="XDG184"/>
      <c r="XDH184"/>
      <c r="XDI184"/>
      <c r="XDJ184"/>
      <c r="XDK184"/>
      <c r="XDL184"/>
      <c r="XDM184"/>
      <c r="XDN184"/>
      <c r="XDO184"/>
      <c r="XDP184"/>
      <c r="XDQ184"/>
      <c r="XDR184"/>
      <c r="XDS184"/>
      <c r="XDT184"/>
      <c r="XDU184"/>
      <c r="XDV184"/>
      <c r="XDW184"/>
      <c r="XDX184"/>
      <c r="XDY184"/>
      <c r="XDZ184"/>
      <c r="XEA184"/>
      <c r="XEB184"/>
      <c r="XEC184"/>
      <c r="XED184"/>
      <c r="XEE184"/>
    </row>
    <row r="185" s="30" customFormat="1" customHeight="1" spans="1:16359">
      <c r="A185" s="4"/>
      <c r="B185" s="20"/>
      <c r="C185" s="20"/>
      <c r="D185" s="21" t="str">
        <f>IF(C185="","-",VLOOKUP(C185,员工信息表!B:C,2,FALSE))</f>
        <v>-</v>
      </c>
      <c r="E185" s="21" t="str">
        <f>IF(C185="","-",VLOOKUP(C185,员工信息表!B:D,3,FALSE))</f>
        <v>-</v>
      </c>
      <c r="F185" s="20"/>
      <c r="G185" s="20"/>
      <c r="H185" s="20"/>
      <c r="I185" s="20"/>
      <c r="J185" s="27" t="str">
        <f t="shared" si="4"/>
        <v>0</v>
      </c>
      <c r="K185" s="27" t="str">
        <f>IF(C185="","0",SUMIFS(借支明细表!$H:$H,借支明细表!$F:$F,$C185,借支明细表!$D:$D,$D$2))</f>
        <v>0</v>
      </c>
      <c r="L185" s="27" t="str">
        <f t="shared" si="5"/>
        <v>0</v>
      </c>
      <c r="M185" s="28"/>
      <c r="XDA185"/>
      <c r="XDB185"/>
      <c r="XDC185"/>
      <c r="XDD185"/>
      <c r="XDE185"/>
      <c r="XDF185"/>
      <c r="XDG185"/>
      <c r="XDH185"/>
      <c r="XDI185"/>
      <c r="XDJ185"/>
      <c r="XDK185"/>
      <c r="XDL185"/>
      <c r="XDM185"/>
      <c r="XDN185"/>
      <c r="XDO185"/>
      <c r="XDP185"/>
      <c r="XDQ185"/>
      <c r="XDR185"/>
      <c r="XDS185"/>
      <c r="XDT185"/>
      <c r="XDU185"/>
      <c r="XDV185"/>
      <c r="XDW185"/>
      <c r="XDX185"/>
      <c r="XDY185"/>
      <c r="XDZ185"/>
      <c r="XEA185"/>
      <c r="XEB185"/>
      <c r="XEC185"/>
      <c r="XED185"/>
      <c r="XEE185"/>
    </row>
    <row r="186" s="30" customFormat="1" customHeight="1" spans="1:16359">
      <c r="A186" s="4"/>
      <c r="B186" s="20"/>
      <c r="C186" s="20"/>
      <c r="D186" s="21" t="str">
        <f>IF(C186="","-",VLOOKUP(C186,员工信息表!B:C,2,FALSE))</f>
        <v>-</v>
      </c>
      <c r="E186" s="21" t="str">
        <f>IF(C186="","-",VLOOKUP(C186,员工信息表!B:D,3,FALSE))</f>
        <v>-</v>
      </c>
      <c r="F186" s="20"/>
      <c r="G186" s="20"/>
      <c r="H186" s="20"/>
      <c r="I186" s="20"/>
      <c r="J186" s="27" t="str">
        <f t="shared" si="4"/>
        <v>0</v>
      </c>
      <c r="K186" s="27" t="str">
        <f>IF(C186="","0",SUMIFS(借支明细表!$H:$H,借支明细表!$F:$F,$C186,借支明细表!$D:$D,$D$2))</f>
        <v>0</v>
      </c>
      <c r="L186" s="27" t="str">
        <f t="shared" si="5"/>
        <v>0</v>
      </c>
      <c r="M186" s="28"/>
      <c r="XDA186"/>
      <c r="XDB186"/>
      <c r="XDC186"/>
      <c r="XDD186"/>
      <c r="XDE186"/>
      <c r="XDF186"/>
      <c r="XDG186"/>
      <c r="XDH186"/>
      <c r="XDI186"/>
      <c r="XDJ186"/>
      <c r="XDK186"/>
      <c r="XDL186"/>
      <c r="XDM186"/>
      <c r="XDN186"/>
      <c r="XDO186"/>
      <c r="XDP186"/>
      <c r="XDQ186"/>
      <c r="XDR186"/>
      <c r="XDS186"/>
      <c r="XDT186"/>
      <c r="XDU186"/>
      <c r="XDV186"/>
      <c r="XDW186"/>
      <c r="XDX186"/>
      <c r="XDY186"/>
      <c r="XDZ186"/>
      <c r="XEA186"/>
      <c r="XEB186"/>
      <c r="XEC186"/>
      <c r="XED186"/>
      <c r="XEE186"/>
    </row>
    <row r="187" s="30" customFormat="1" customHeight="1" spans="1:16359">
      <c r="A187" s="4"/>
      <c r="B187" s="20"/>
      <c r="C187" s="20"/>
      <c r="D187" s="21" t="str">
        <f>IF(C187="","-",VLOOKUP(C187,员工信息表!B:C,2,FALSE))</f>
        <v>-</v>
      </c>
      <c r="E187" s="21" t="str">
        <f>IF(C187="","-",VLOOKUP(C187,员工信息表!B:D,3,FALSE))</f>
        <v>-</v>
      </c>
      <c r="F187" s="20"/>
      <c r="G187" s="20"/>
      <c r="H187" s="20"/>
      <c r="I187" s="20"/>
      <c r="J187" s="27" t="str">
        <f t="shared" si="4"/>
        <v>0</v>
      </c>
      <c r="K187" s="27" t="str">
        <f>IF(C187="","0",SUMIFS(借支明细表!$H:$H,借支明细表!$F:$F,$C187,借支明细表!$D:$D,$D$2))</f>
        <v>0</v>
      </c>
      <c r="L187" s="27" t="str">
        <f t="shared" si="5"/>
        <v>0</v>
      </c>
      <c r="M187" s="28"/>
      <c r="XDA187"/>
      <c r="XDB187"/>
      <c r="XDC187"/>
      <c r="XDD187"/>
      <c r="XDE187"/>
      <c r="XDF187"/>
      <c r="XDG187"/>
      <c r="XDH187"/>
      <c r="XDI187"/>
      <c r="XDJ187"/>
      <c r="XDK187"/>
      <c r="XDL187"/>
      <c r="XDM187"/>
      <c r="XDN187"/>
      <c r="XDO187"/>
      <c r="XDP187"/>
      <c r="XDQ187"/>
      <c r="XDR187"/>
      <c r="XDS187"/>
      <c r="XDT187"/>
      <c r="XDU187"/>
      <c r="XDV187"/>
      <c r="XDW187"/>
      <c r="XDX187"/>
      <c r="XDY187"/>
      <c r="XDZ187"/>
      <c r="XEA187"/>
      <c r="XEB187"/>
      <c r="XEC187"/>
      <c r="XED187"/>
      <c r="XEE187"/>
    </row>
    <row r="188" s="30" customFormat="1" customHeight="1" spans="1:16359">
      <c r="A188" s="4"/>
      <c r="B188" s="20"/>
      <c r="C188" s="20"/>
      <c r="D188" s="21" t="str">
        <f>IF(C188="","-",VLOOKUP(C188,员工信息表!B:C,2,FALSE))</f>
        <v>-</v>
      </c>
      <c r="E188" s="21" t="str">
        <f>IF(C188="","-",VLOOKUP(C188,员工信息表!B:D,3,FALSE))</f>
        <v>-</v>
      </c>
      <c r="F188" s="20"/>
      <c r="G188" s="20"/>
      <c r="H188" s="20"/>
      <c r="I188" s="20"/>
      <c r="J188" s="27" t="str">
        <f t="shared" si="4"/>
        <v>0</v>
      </c>
      <c r="K188" s="27" t="str">
        <f>IF(C188="","0",SUMIFS(借支明细表!$H:$H,借支明细表!$F:$F,$C188,借支明细表!$D:$D,$D$2))</f>
        <v>0</v>
      </c>
      <c r="L188" s="27" t="str">
        <f t="shared" si="5"/>
        <v>0</v>
      </c>
      <c r="M188" s="28"/>
      <c r="XDA188"/>
      <c r="XDB188"/>
      <c r="XDC188"/>
      <c r="XDD188"/>
      <c r="XDE188"/>
      <c r="XDF188"/>
      <c r="XDG188"/>
      <c r="XDH188"/>
      <c r="XDI188"/>
      <c r="XDJ188"/>
      <c r="XDK188"/>
      <c r="XDL188"/>
      <c r="XDM188"/>
      <c r="XDN188"/>
      <c r="XDO188"/>
      <c r="XDP188"/>
      <c r="XDQ188"/>
      <c r="XDR188"/>
      <c r="XDS188"/>
      <c r="XDT188"/>
      <c r="XDU188"/>
      <c r="XDV188"/>
      <c r="XDW188"/>
      <c r="XDX188"/>
      <c r="XDY188"/>
      <c r="XDZ188"/>
      <c r="XEA188"/>
      <c r="XEB188"/>
      <c r="XEC188"/>
      <c r="XED188"/>
      <c r="XEE188"/>
    </row>
    <row r="189" s="30" customFormat="1" customHeight="1" spans="1:16359">
      <c r="A189" s="4"/>
      <c r="B189" s="20"/>
      <c r="C189" s="20"/>
      <c r="D189" s="21" t="str">
        <f>IF(C189="","-",VLOOKUP(C189,员工信息表!B:C,2,FALSE))</f>
        <v>-</v>
      </c>
      <c r="E189" s="21" t="str">
        <f>IF(C189="","-",VLOOKUP(C189,员工信息表!B:D,3,FALSE))</f>
        <v>-</v>
      </c>
      <c r="F189" s="20"/>
      <c r="G189" s="20"/>
      <c r="H189" s="20"/>
      <c r="I189" s="20"/>
      <c r="J189" s="27" t="str">
        <f t="shared" si="4"/>
        <v>0</v>
      </c>
      <c r="K189" s="27" t="str">
        <f>IF(C189="","0",SUMIFS(借支明细表!$H:$H,借支明细表!$F:$F,$C189,借支明细表!$D:$D,$D$2))</f>
        <v>0</v>
      </c>
      <c r="L189" s="27" t="str">
        <f t="shared" si="5"/>
        <v>0</v>
      </c>
      <c r="M189" s="28"/>
      <c r="XDA189"/>
      <c r="XDB189"/>
      <c r="XDC189"/>
      <c r="XDD189"/>
      <c r="XDE189"/>
      <c r="XDF189"/>
      <c r="XDG189"/>
      <c r="XDH189"/>
      <c r="XDI189"/>
      <c r="XDJ189"/>
      <c r="XDK189"/>
      <c r="XDL189"/>
      <c r="XDM189"/>
      <c r="XDN189"/>
      <c r="XDO189"/>
      <c r="XDP189"/>
      <c r="XDQ189"/>
      <c r="XDR189"/>
      <c r="XDS189"/>
      <c r="XDT189"/>
      <c r="XDU189"/>
      <c r="XDV189"/>
      <c r="XDW189"/>
      <c r="XDX189"/>
      <c r="XDY189"/>
      <c r="XDZ189"/>
      <c r="XEA189"/>
      <c r="XEB189"/>
      <c r="XEC189"/>
      <c r="XED189"/>
      <c r="XEE189"/>
    </row>
    <row r="190" s="30" customFormat="1" customHeight="1" spans="1:16359">
      <c r="A190" s="4"/>
      <c r="B190" s="20"/>
      <c r="C190" s="20"/>
      <c r="D190" s="21" t="str">
        <f>IF(C190="","-",VLOOKUP(C190,员工信息表!B:C,2,FALSE))</f>
        <v>-</v>
      </c>
      <c r="E190" s="21" t="str">
        <f>IF(C190="","-",VLOOKUP(C190,员工信息表!B:D,3,FALSE))</f>
        <v>-</v>
      </c>
      <c r="F190" s="20"/>
      <c r="G190" s="20"/>
      <c r="H190" s="20"/>
      <c r="I190" s="20"/>
      <c r="J190" s="27" t="str">
        <f t="shared" si="4"/>
        <v>0</v>
      </c>
      <c r="K190" s="27" t="str">
        <f>IF(C190="","0",SUMIFS(借支明细表!$H:$H,借支明细表!$F:$F,$C190,借支明细表!$D:$D,$D$2))</f>
        <v>0</v>
      </c>
      <c r="L190" s="27" t="str">
        <f t="shared" si="5"/>
        <v>0</v>
      </c>
      <c r="M190" s="28"/>
      <c r="XDA190"/>
      <c r="XDB190"/>
      <c r="XDC190"/>
      <c r="XDD190"/>
      <c r="XDE190"/>
      <c r="XDF190"/>
      <c r="XDG190"/>
      <c r="XDH190"/>
      <c r="XDI190"/>
      <c r="XDJ190"/>
      <c r="XDK190"/>
      <c r="XDL190"/>
      <c r="XDM190"/>
      <c r="XDN190"/>
      <c r="XDO190"/>
      <c r="XDP190"/>
      <c r="XDQ190"/>
      <c r="XDR190"/>
      <c r="XDS190"/>
      <c r="XDT190"/>
      <c r="XDU190"/>
      <c r="XDV190"/>
      <c r="XDW190"/>
      <c r="XDX190"/>
      <c r="XDY190"/>
      <c r="XDZ190"/>
      <c r="XEA190"/>
      <c r="XEB190"/>
      <c r="XEC190"/>
      <c r="XED190"/>
      <c r="XEE190"/>
    </row>
    <row r="191" s="30" customFormat="1" customHeight="1" spans="1:16359">
      <c r="A191" s="4"/>
      <c r="B191" s="20"/>
      <c r="C191" s="20"/>
      <c r="D191" s="21" t="str">
        <f>IF(C191="","-",VLOOKUP(C191,员工信息表!B:C,2,FALSE))</f>
        <v>-</v>
      </c>
      <c r="E191" s="21" t="str">
        <f>IF(C191="","-",VLOOKUP(C191,员工信息表!B:D,3,FALSE))</f>
        <v>-</v>
      </c>
      <c r="F191" s="20"/>
      <c r="G191" s="20"/>
      <c r="H191" s="20"/>
      <c r="I191" s="20"/>
      <c r="J191" s="27" t="str">
        <f t="shared" si="4"/>
        <v>0</v>
      </c>
      <c r="K191" s="27" t="str">
        <f>IF(C191="","0",SUMIFS(借支明细表!$H:$H,借支明细表!$F:$F,$C191,借支明细表!$D:$D,$D$2))</f>
        <v>0</v>
      </c>
      <c r="L191" s="27" t="str">
        <f t="shared" si="5"/>
        <v>0</v>
      </c>
      <c r="M191" s="28"/>
      <c r="XDA191"/>
      <c r="XDB191"/>
      <c r="XDC191"/>
      <c r="XDD191"/>
      <c r="XDE191"/>
      <c r="XDF191"/>
      <c r="XDG191"/>
      <c r="XDH191"/>
      <c r="XDI191"/>
      <c r="XDJ191"/>
      <c r="XDK191"/>
      <c r="XDL191"/>
      <c r="XDM191"/>
      <c r="XDN191"/>
      <c r="XDO191"/>
      <c r="XDP191"/>
      <c r="XDQ191"/>
      <c r="XDR191"/>
      <c r="XDS191"/>
      <c r="XDT191"/>
      <c r="XDU191"/>
      <c r="XDV191"/>
      <c r="XDW191"/>
      <c r="XDX191"/>
      <c r="XDY191"/>
      <c r="XDZ191"/>
      <c r="XEA191"/>
      <c r="XEB191"/>
      <c r="XEC191"/>
      <c r="XED191"/>
      <c r="XEE191"/>
    </row>
    <row r="192" s="30" customFormat="1" customHeight="1" spans="1:16359">
      <c r="A192" s="4"/>
      <c r="B192" s="20"/>
      <c r="C192" s="20"/>
      <c r="D192" s="21" t="str">
        <f>IF(C192="","-",VLOOKUP(C192,员工信息表!B:C,2,FALSE))</f>
        <v>-</v>
      </c>
      <c r="E192" s="21" t="str">
        <f>IF(C192="","-",VLOOKUP(C192,员工信息表!B:D,3,FALSE))</f>
        <v>-</v>
      </c>
      <c r="F192" s="20"/>
      <c r="G192" s="20"/>
      <c r="H192" s="20"/>
      <c r="I192" s="20"/>
      <c r="J192" s="27" t="str">
        <f t="shared" si="4"/>
        <v>0</v>
      </c>
      <c r="K192" s="27" t="str">
        <f>IF(C192="","0",SUMIFS(借支明细表!$H:$H,借支明细表!$F:$F,$C192,借支明细表!$D:$D,$D$2))</f>
        <v>0</v>
      </c>
      <c r="L192" s="27" t="str">
        <f t="shared" si="5"/>
        <v>0</v>
      </c>
      <c r="M192" s="28"/>
      <c r="XDA192"/>
      <c r="XDB192"/>
      <c r="XDC192"/>
      <c r="XDD192"/>
      <c r="XDE192"/>
      <c r="XDF192"/>
      <c r="XDG192"/>
      <c r="XDH192"/>
      <c r="XDI192"/>
      <c r="XDJ192"/>
      <c r="XDK192"/>
      <c r="XDL192"/>
      <c r="XDM192"/>
      <c r="XDN192"/>
      <c r="XDO192"/>
      <c r="XDP192"/>
      <c r="XDQ192"/>
      <c r="XDR192"/>
      <c r="XDS192"/>
      <c r="XDT192"/>
      <c r="XDU192"/>
      <c r="XDV192"/>
      <c r="XDW192"/>
      <c r="XDX192"/>
      <c r="XDY192"/>
      <c r="XDZ192"/>
      <c r="XEA192"/>
      <c r="XEB192"/>
      <c r="XEC192"/>
      <c r="XED192"/>
      <c r="XEE192"/>
    </row>
    <row r="193" s="30" customFormat="1" customHeight="1" spans="1:16359">
      <c r="A193" s="4"/>
      <c r="B193" s="20"/>
      <c r="C193" s="20"/>
      <c r="D193" s="21" t="str">
        <f>IF(C193="","-",VLOOKUP(C193,员工信息表!B:C,2,FALSE))</f>
        <v>-</v>
      </c>
      <c r="E193" s="21" t="str">
        <f>IF(C193="","-",VLOOKUP(C193,员工信息表!B:D,3,FALSE))</f>
        <v>-</v>
      </c>
      <c r="F193" s="20"/>
      <c r="G193" s="20"/>
      <c r="H193" s="20"/>
      <c r="I193" s="20"/>
      <c r="J193" s="27" t="str">
        <f t="shared" si="4"/>
        <v>0</v>
      </c>
      <c r="K193" s="27" t="str">
        <f>IF(C193="","0",SUMIFS(借支明细表!$H:$H,借支明细表!$F:$F,$C193,借支明细表!$D:$D,$D$2))</f>
        <v>0</v>
      </c>
      <c r="L193" s="27" t="str">
        <f t="shared" si="5"/>
        <v>0</v>
      </c>
      <c r="M193" s="28"/>
      <c r="XDA193"/>
      <c r="XDB193"/>
      <c r="XDC193"/>
      <c r="XDD193"/>
      <c r="XDE193"/>
      <c r="XDF193"/>
      <c r="XDG193"/>
      <c r="XDH193"/>
      <c r="XDI193"/>
      <c r="XDJ193"/>
      <c r="XDK193"/>
      <c r="XDL193"/>
      <c r="XDM193"/>
      <c r="XDN193"/>
      <c r="XDO193"/>
      <c r="XDP193"/>
      <c r="XDQ193"/>
      <c r="XDR193"/>
      <c r="XDS193"/>
      <c r="XDT193"/>
      <c r="XDU193"/>
      <c r="XDV193"/>
      <c r="XDW193"/>
      <c r="XDX193"/>
      <c r="XDY193"/>
      <c r="XDZ193"/>
      <c r="XEA193"/>
      <c r="XEB193"/>
      <c r="XEC193"/>
      <c r="XED193"/>
      <c r="XEE193"/>
    </row>
    <row r="194" s="30" customFormat="1" customHeight="1" spans="1:16359">
      <c r="A194" s="4"/>
      <c r="B194" s="20"/>
      <c r="C194" s="20"/>
      <c r="D194" s="21" t="str">
        <f>IF(C194="","-",VLOOKUP(C194,员工信息表!B:C,2,FALSE))</f>
        <v>-</v>
      </c>
      <c r="E194" s="21" t="str">
        <f>IF(C194="","-",VLOOKUP(C194,员工信息表!B:D,3,FALSE))</f>
        <v>-</v>
      </c>
      <c r="F194" s="20"/>
      <c r="G194" s="20"/>
      <c r="H194" s="20"/>
      <c r="I194" s="20"/>
      <c r="J194" s="27" t="str">
        <f t="shared" si="4"/>
        <v>0</v>
      </c>
      <c r="K194" s="27" t="str">
        <f>IF(C194="","0",SUMIFS(借支明细表!$H:$H,借支明细表!$F:$F,$C194,借支明细表!$D:$D,$D$2))</f>
        <v>0</v>
      </c>
      <c r="L194" s="27" t="str">
        <f t="shared" si="5"/>
        <v>0</v>
      </c>
      <c r="M194" s="28"/>
      <c r="XDA194"/>
      <c r="XDB194"/>
      <c r="XDC194"/>
      <c r="XDD194"/>
      <c r="XDE194"/>
      <c r="XDF194"/>
      <c r="XDG194"/>
      <c r="XDH194"/>
      <c r="XDI194"/>
      <c r="XDJ194"/>
      <c r="XDK194"/>
      <c r="XDL194"/>
      <c r="XDM194"/>
      <c r="XDN194"/>
      <c r="XDO194"/>
      <c r="XDP194"/>
      <c r="XDQ194"/>
      <c r="XDR194"/>
      <c r="XDS194"/>
      <c r="XDT194"/>
      <c r="XDU194"/>
      <c r="XDV194"/>
      <c r="XDW194"/>
      <c r="XDX194"/>
      <c r="XDY194"/>
      <c r="XDZ194"/>
      <c r="XEA194"/>
      <c r="XEB194"/>
      <c r="XEC194"/>
      <c r="XED194"/>
      <c r="XEE194"/>
    </row>
    <row r="195" s="30" customFormat="1" customHeight="1" spans="1:16359">
      <c r="A195" s="4"/>
      <c r="B195" s="20"/>
      <c r="C195" s="20"/>
      <c r="D195" s="21" t="str">
        <f>IF(C195="","-",VLOOKUP(C195,员工信息表!B:C,2,FALSE))</f>
        <v>-</v>
      </c>
      <c r="E195" s="21" t="str">
        <f>IF(C195="","-",VLOOKUP(C195,员工信息表!B:D,3,FALSE))</f>
        <v>-</v>
      </c>
      <c r="F195" s="20"/>
      <c r="G195" s="20"/>
      <c r="H195" s="20"/>
      <c r="I195" s="20"/>
      <c r="J195" s="27" t="str">
        <f t="shared" si="4"/>
        <v>0</v>
      </c>
      <c r="K195" s="27" t="str">
        <f>IF(C195="","0",SUMIFS(借支明细表!$H:$H,借支明细表!$F:$F,$C195,借支明细表!$D:$D,$D$2))</f>
        <v>0</v>
      </c>
      <c r="L195" s="27" t="str">
        <f t="shared" si="5"/>
        <v>0</v>
      </c>
      <c r="M195" s="28"/>
      <c r="XDA195"/>
      <c r="XDB195"/>
      <c r="XDC195"/>
      <c r="XDD195"/>
      <c r="XDE195"/>
      <c r="XDF195"/>
      <c r="XDG195"/>
      <c r="XDH195"/>
      <c r="XDI195"/>
      <c r="XDJ195"/>
      <c r="XDK195"/>
      <c r="XDL195"/>
      <c r="XDM195"/>
      <c r="XDN195"/>
      <c r="XDO195"/>
      <c r="XDP195"/>
      <c r="XDQ195"/>
      <c r="XDR195"/>
      <c r="XDS195"/>
      <c r="XDT195"/>
      <c r="XDU195"/>
      <c r="XDV195"/>
      <c r="XDW195"/>
      <c r="XDX195"/>
      <c r="XDY195"/>
      <c r="XDZ195"/>
      <c r="XEA195"/>
      <c r="XEB195"/>
      <c r="XEC195"/>
      <c r="XED195"/>
      <c r="XEE195"/>
    </row>
    <row r="196" s="30" customFormat="1" customHeight="1" spans="1:16359">
      <c r="A196" s="4"/>
      <c r="B196" s="20"/>
      <c r="C196" s="20"/>
      <c r="D196" s="21" t="str">
        <f>IF(C196="","-",VLOOKUP(C196,员工信息表!B:C,2,FALSE))</f>
        <v>-</v>
      </c>
      <c r="E196" s="21" t="str">
        <f>IF(C196="","-",VLOOKUP(C196,员工信息表!B:D,3,FALSE))</f>
        <v>-</v>
      </c>
      <c r="F196" s="20"/>
      <c r="G196" s="20"/>
      <c r="H196" s="20"/>
      <c r="I196" s="20"/>
      <c r="J196" s="27" t="str">
        <f t="shared" si="4"/>
        <v>0</v>
      </c>
      <c r="K196" s="27" t="str">
        <f>IF(C196="","0",SUMIFS(借支明细表!$H:$H,借支明细表!$F:$F,$C196,借支明细表!$D:$D,$D$2))</f>
        <v>0</v>
      </c>
      <c r="L196" s="27" t="str">
        <f t="shared" si="5"/>
        <v>0</v>
      </c>
      <c r="M196" s="28"/>
      <c r="XDA196"/>
      <c r="XDB196"/>
      <c r="XDC196"/>
      <c r="XDD196"/>
      <c r="XDE196"/>
      <c r="XDF196"/>
      <c r="XDG196"/>
      <c r="XDH196"/>
      <c r="XDI196"/>
      <c r="XDJ196"/>
      <c r="XDK196"/>
      <c r="XDL196"/>
      <c r="XDM196"/>
      <c r="XDN196"/>
      <c r="XDO196"/>
      <c r="XDP196"/>
      <c r="XDQ196"/>
      <c r="XDR196"/>
      <c r="XDS196"/>
      <c r="XDT196"/>
      <c r="XDU196"/>
      <c r="XDV196"/>
      <c r="XDW196"/>
      <c r="XDX196"/>
      <c r="XDY196"/>
      <c r="XDZ196"/>
      <c r="XEA196"/>
      <c r="XEB196"/>
      <c r="XEC196"/>
      <c r="XED196"/>
      <c r="XEE196"/>
    </row>
    <row r="197" s="30" customFormat="1" customHeight="1" spans="1:16359">
      <c r="A197" s="4"/>
      <c r="B197" s="20"/>
      <c r="C197" s="20"/>
      <c r="D197" s="21" t="str">
        <f>IF(C197="","-",VLOOKUP(C197,员工信息表!B:C,2,FALSE))</f>
        <v>-</v>
      </c>
      <c r="E197" s="21" t="str">
        <f>IF(C197="","-",VLOOKUP(C197,员工信息表!B:D,3,FALSE))</f>
        <v>-</v>
      </c>
      <c r="F197" s="20"/>
      <c r="G197" s="20"/>
      <c r="H197" s="20"/>
      <c r="I197" s="20"/>
      <c r="J197" s="27" t="str">
        <f t="shared" ref="J197:J260" si="6">IF(C197="","0",(E197*F197)+(G197*H197)+I197)</f>
        <v>0</v>
      </c>
      <c r="K197" s="27" t="str">
        <f>IF(C197="","0",SUMIFS(借支明细表!$H:$H,借支明细表!$F:$F,$C197,借支明细表!$D:$D,$D$2))</f>
        <v>0</v>
      </c>
      <c r="L197" s="27" t="str">
        <f t="shared" ref="L197:L260" si="7">IF(C197="","0",J197-K197)</f>
        <v>0</v>
      </c>
      <c r="M197" s="28"/>
      <c r="XDA197"/>
      <c r="XDB197"/>
      <c r="XDC197"/>
      <c r="XDD197"/>
      <c r="XDE197"/>
      <c r="XDF197"/>
      <c r="XDG197"/>
      <c r="XDH197"/>
      <c r="XDI197"/>
      <c r="XDJ197"/>
      <c r="XDK197"/>
      <c r="XDL197"/>
      <c r="XDM197"/>
      <c r="XDN197"/>
      <c r="XDO197"/>
      <c r="XDP197"/>
      <c r="XDQ197"/>
      <c r="XDR197"/>
      <c r="XDS197"/>
      <c r="XDT197"/>
      <c r="XDU197"/>
      <c r="XDV197"/>
      <c r="XDW197"/>
      <c r="XDX197"/>
      <c r="XDY197"/>
      <c r="XDZ197"/>
      <c r="XEA197"/>
      <c r="XEB197"/>
      <c r="XEC197"/>
      <c r="XED197"/>
      <c r="XEE197"/>
    </row>
    <row r="198" s="30" customFormat="1" customHeight="1" spans="1:16359">
      <c r="A198" s="4"/>
      <c r="B198" s="20"/>
      <c r="C198" s="20"/>
      <c r="D198" s="21" t="str">
        <f>IF(C198="","-",VLOOKUP(C198,员工信息表!B:C,2,FALSE))</f>
        <v>-</v>
      </c>
      <c r="E198" s="21" t="str">
        <f>IF(C198="","-",VLOOKUP(C198,员工信息表!B:D,3,FALSE))</f>
        <v>-</v>
      </c>
      <c r="F198" s="20"/>
      <c r="G198" s="20"/>
      <c r="H198" s="20"/>
      <c r="I198" s="20"/>
      <c r="J198" s="27" t="str">
        <f t="shared" si="6"/>
        <v>0</v>
      </c>
      <c r="K198" s="27" t="str">
        <f>IF(C198="","0",SUMIFS(借支明细表!$H:$H,借支明细表!$F:$F,$C198,借支明细表!$D:$D,$D$2))</f>
        <v>0</v>
      </c>
      <c r="L198" s="27" t="str">
        <f t="shared" si="7"/>
        <v>0</v>
      </c>
      <c r="M198" s="28"/>
      <c r="XDA198"/>
      <c r="XDB198"/>
      <c r="XDC198"/>
      <c r="XDD198"/>
      <c r="XDE198"/>
      <c r="XDF198"/>
      <c r="XDG198"/>
      <c r="XDH198"/>
      <c r="XDI198"/>
      <c r="XDJ198"/>
      <c r="XDK198"/>
      <c r="XDL198"/>
      <c r="XDM198"/>
      <c r="XDN198"/>
      <c r="XDO198"/>
      <c r="XDP198"/>
      <c r="XDQ198"/>
      <c r="XDR198"/>
      <c r="XDS198"/>
      <c r="XDT198"/>
      <c r="XDU198"/>
      <c r="XDV198"/>
      <c r="XDW198"/>
      <c r="XDX198"/>
      <c r="XDY198"/>
      <c r="XDZ198"/>
      <c r="XEA198"/>
      <c r="XEB198"/>
      <c r="XEC198"/>
      <c r="XED198"/>
      <c r="XEE198"/>
    </row>
    <row r="199" s="30" customFormat="1" customHeight="1" spans="1:16359">
      <c r="A199" s="4"/>
      <c r="B199" s="20"/>
      <c r="C199" s="20"/>
      <c r="D199" s="21" t="str">
        <f>IF(C199="","-",VLOOKUP(C199,员工信息表!B:C,2,FALSE))</f>
        <v>-</v>
      </c>
      <c r="E199" s="21" t="str">
        <f>IF(C199="","-",VLOOKUP(C199,员工信息表!B:D,3,FALSE))</f>
        <v>-</v>
      </c>
      <c r="F199" s="20"/>
      <c r="G199" s="20"/>
      <c r="H199" s="20"/>
      <c r="I199" s="20"/>
      <c r="J199" s="27" t="str">
        <f t="shared" si="6"/>
        <v>0</v>
      </c>
      <c r="K199" s="27" t="str">
        <f>IF(C199="","0",SUMIFS(借支明细表!$H:$H,借支明细表!$F:$F,$C199,借支明细表!$D:$D,$D$2))</f>
        <v>0</v>
      </c>
      <c r="L199" s="27" t="str">
        <f t="shared" si="7"/>
        <v>0</v>
      </c>
      <c r="M199" s="28"/>
      <c r="XDA199"/>
      <c r="XDB199"/>
      <c r="XDC199"/>
      <c r="XDD199"/>
      <c r="XDE199"/>
      <c r="XDF199"/>
      <c r="XDG199"/>
      <c r="XDH199"/>
      <c r="XDI199"/>
      <c r="XDJ199"/>
      <c r="XDK199"/>
      <c r="XDL199"/>
      <c r="XDM199"/>
      <c r="XDN199"/>
      <c r="XDO199"/>
      <c r="XDP199"/>
      <c r="XDQ199"/>
      <c r="XDR199"/>
      <c r="XDS199"/>
      <c r="XDT199"/>
      <c r="XDU199"/>
      <c r="XDV199"/>
      <c r="XDW199"/>
      <c r="XDX199"/>
      <c r="XDY199"/>
      <c r="XDZ199"/>
      <c r="XEA199"/>
      <c r="XEB199"/>
      <c r="XEC199"/>
      <c r="XED199"/>
      <c r="XEE199"/>
    </row>
    <row r="200" s="30" customFormat="1" customHeight="1" spans="1:16359">
      <c r="A200" s="4"/>
      <c r="B200" s="20"/>
      <c r="C200" s="20"/>
      <c r="D200" s="21" t="str">
        <f>IF(C200="","-",VLOOKUP(C200,员工信息表!B:C,2,FALSE))</f>
        <v>-</v>
      </c>
      <c r="E200" s="21" t="str">
        <f>IF(C200="","-",VLOOKUP(C200,员工信息表!B:D,3,FALSE))</f>
        <v>-</v>
      </c>
      <c r="F200" s="20"/>
      <c r="G200" s="20"/>
      <c r="H200" s="20"/>
      <c r="I200" s="20"/>
      <c r="J200" s="27" t="str">
        <f t="shared" si="6"/>
        <v>0</v>
      </c>
      <c r="K200" s="27" t="str">
        <f>IF(C200="","0",SUMIFS(借支明细表!$H:$H,借支明细表!$F:$F,$C200,借支明细表!$D:$D,$D$2))</f>
        <v>0</v>
      </c>
      <c r="L200" s="27" t="str">
        <f t="shared" si="7"/>
        <v>0</v>
      </c>
      <c r="M200" s="28"/>
      <c r="XDA200"/>
      <c r="XDB200"/>
      <c r="XDC200"/>
      <c r="XDD200"/>
      <c r="XDE200"/>
      <c r="XDF200"/>
      <c r="XDG200"/>
      <c r="XDH200"/>
      <c r="XDI200"/>
      <c r="XDJ200"/>
      <c r="XDK200"/>
      <c r="XDL200"/>
      <c r="XDM200"/>
      <c r="XDN200"/>
      <c r="XDO200"/>
      <c r="XDP200"/>
      <c r="XDQ200"/>
      <c r="XDR200"/>
      <c r="XDS200"/>
      <c r="XDT200"/>
      <c r="XDU200"/>
      <c r="XDV200"/>
      <c r="XDW200"/>
      <c r="XDX200"/>
      <c r="XDY200"/>
      <c r="XDZ200"/>
      <c r="XEA200"/>
      <c r="XEB200"/>
      <c r="XEC200"/>
      <c r="XED200"/>
      <c r="XEE200"/>
    </row>
    <row r="201" s="30" customFormat="1" customHeight="1" spans="1:16359">
      <c r="A201" s="4"/>
      <c r="B201" s="20"/>
      <c r="C201" s="20"/>
      <c r="D201" s="21" t="str">
        <f>IF(C201="","-",VLOOKUP(C201,员工信息表!B:C,2,FALSE))</f>
        <v>-</v>
      </c>
      <c r="E201" s="21" t="str">
        <f>IF(C201="","-",VLOOKUP(C201,员工信息表!B:D,3,FALSE))</f>
        <v>-</v>
      </c>
      <c r="F201" s="20"/>
      <c r="G201" s="20"/>
      <c r="H201" s="20"/>
      <c r="I201" s="20"/>
      <c r="J201" s="27" t="str">
        <f t="shared" si="6"/>
        <v>0</v>
      </c>
      <c r="K201" s="27" t="str">
        <f>IF(C201="","0",SUMIFS(借支明细表!$H:$H,借支明细表!$F:$F,$C201,借支明细表!$D:$D,$D$2))</f>
        <v>0</v>
      </c>
      <c r="L201" s="27" t="str">
        <f t="shared" si="7"/>
        <v>0</v>
      </c>
      <c r="M201" s="28"/>
      <c r="XDA201"/>
      <c r="XDB201"/>
      <c r="XDC201"/>
      <c r="XDD201"/>
      <c r="XDE201"/>
      <c r="XDF201"/>
      <c r="XDG201"/>
      <c r="XDH201"/>
      <c r="XDI201"/>
      <c r="XDJ201"/>
      <c r="XDK201"/>
      <c r="XDL201"/>
      <c r="XDM201"/>
      <c r="XDN201"/>
      <c r="XDO201"/>
      <c r="XDP201"/>
      <c r="XDQ201"/>
      <c r="XDR201"/>
      <c r="XDS201"/>
      <c r="XDT201"/>
      <c r="XDU201"/>
      <c r="XDV201"/>
      <c r="XDW201"/>
      <c r="XDX201"/>
      <c r="XDY201"/>
      <c r="XDZ201"/>
      <c r="XEA201"/>
      <c r="XEB201"/>
      <c r="XEC201"/>
      <c r="XED201"/>
      <c r="XEE201"/>
    </row>
    <row r="202" s="30" customFormat="1" customHeight="1" spans="1:16359">
      <c r="A202" s="4"/>
      <c r="B202" s="20"/>
      <c r="C202" s="20"/>
      <c r="D202" s="21" t="str">
        <f>IF(C202="","-",VLOOKUP(C202,员工信息表!B:C,2,FALSE))</f>
        <v>-</v>
      </c>
      <c r="E202" s="21" t="str">
        <f>IF(C202="","-",VLOOKUP(C202,员工信息表!B:D,3,FALSE))</f>
        <v>-</v>
      </c>
      <c r="F202" s="20"/>
      <c r="G202" s="20"/>
      <c r="H202" s="20"/>
      <c r="I202" s="20"/>
      <c r="J202" s="27" t="str">
        <f t="shared" si="6"/>
        <v>0</v>
      </c>
      <c r="K202" s="27" t="str">
        <f>IF(C202="","0",SUMIFS(借支明细表!$H:$H,借支明细表!$F:$F,$C202,借支明细表!$D:$D,$D$2))</f>
        <v>0</v>
      </c>
      <c r="L202" s="27" t="str">
        <f t="shared" si="7"/>
        <v>0</v>
      </c>
      <c r="M202" s="28"/>
      <c r="XDA202"/>
      <c r="XDB202"/>
      <c r="XDC202"/>
      <c r="XDD202"/>
      <c r="XDE202"/>
      <c r="XDF202"/>
      <c r="XDG202"/>
      <c r="XDH202"/>
      <c r="XDI202"/>
      <c r="XDJ202"/>
      <c r="XDK202"/>
      <c r="XDL202"/>
      <c r="XDM202"/>
      <c r="XDN202"/>
      <c r="XDO202"/>
      <c r="XDP202"/>
      <c r="XDQ202"/>
      <c r="XDR202"/>
      <c r="XDS202"/>
      <c r="XDT202"/>
      <c r="XDU202"/>
      <c r="XDV202"/>
      <c r="XDW202"/>
      <c r="XDX202"/>
      <c r="XDY202"/>
      <c r="XDZ202"/>
      <c r="XEA202"/>
      <c r="XEB202"/>
      <c r="XEC202"/>
      <c r="XED202"/>
      <c r="XEE202"/>
    </row>
    <row r="203" s="30" customFormat="1" customHeight="1" spans="1:16359">
      <c r="A203" s="4"/>
      <c r="B203" s="20"/>
      <c r="C203" s="20"/>
      <c r="D203" s="21" t="str">
        <f>IF(C203="","-",VLOOKUP(C203,员工信息表!B:C,2,FALSE))</f>
        <v>-</v>
      </c>
      <c r="E203" s="21" t="str">
        <f>IF(C203="","-",VLOOKUP(C203,员工信息表!B:D,3,FALSE))</f>
        <v>-</v>
      </c>
      <c r="F203" s="20"/>
      <c r="G203" s="20"/>
      <c r="H203" s="20"/>
      <c r="I203" s="20"/>
      <c r="J203" s="27" t="str">
        <f t="shared" si="6"/>
        <v>0</v>
      </c>
      <c r="K203" s="27" t="str">
        <f>IF(C203="","0",SUMIFS(借支明细表!$H:$H,借支明细表!$F:$F,$C203,借支明细表!$D:$D,$D$2))</f>
        <v>0</v>
      </c>
      <c r="L203" s="27" t="str">
        <f t="shared" si="7"/>
        <v>0</v>
      </c>
      <c r="M203" s="28"/>
      <c r="XDA203"/>
      <c r="XDB203"/>
      <c r="XDC203"/>
      <c r="XDD203"/>
      <c r="XDE203"/>
      <c r="XDF203"/>
      <c r="XDG203"/>
      <c r="XDH203"/>
      <c r="XDI203"/>
      <c r="XDJ203"/>
      <c r="XDK203"/>
      <c r="XDL203"/>
      <c r="XDM203"/>
      <c r="XDN203"/>
      <c r="XDO203"/>
      <c r="XDP203"/>
      <c r="XDQ203"/>
      <c r="XDR203"/>
      <c r="XDS203"/>
      <c r="XDT203"/>
      <c r="XDU203"/>
      <c r="XDV203"/>
      <c r="XDW203"/>
      <c r="XDX203"/>
      <c r="XDY203"/>
      <c r="XDZ203"/>
      <c r="XEA203"/>
      <c r="XEB203"/>
      <c r="XEC203"/>
      <c r="XED203"/>
      <c r="XEE203"/>
    </row>
    <row r="204" s="30" customFormat="1" customHeight="1" spans="1:16359">
      <c r="A204" s="4"/>
      <c r="B204" s="20"/>
      <c r="C204" s="20"/>
      <c r="D204" s="21" t="str">
        <f>IF(C204="","-",VLOOKUP(C204,员工信息表!B:C,2,FALSE))</f>
        <v>-</v>
      </c>
      <c r="E204" s="21" t="str">
        <f>IF(C204="","-",VLOOKUP(C204,员工信息表!B:D,3,FALSE))</f>
        <v>-</v>
      </c>
      <c r="F204" s="20"/>
      <c r="G204" s="20"/>
      <c r="H204" s="20"/>
      <c r="I204" s="20"/>
      <c r="J204" s="27" t="str">
        <f t="shared" si="6"/>
        <v>0</v>
      </c>
      <c r="K204" s="27" t="str">
        <f>IF(C204="","0",SUMIFS(借支明细表!$H:$H,借支明细表!$F:$F,$C204,借支明细表!$D:$D,$D$2))</f>
        <v>0</v>
      </c>
      <c r="L204" s="27" t="str">
        <f t="shared" si="7"/>
        <v>0</v>
      </c>
      <c r="M204" s="28"/>
      <c r="XDA204"/>
      <c r="XDB204"/>
      <c r="XDC204"/>
      <c r="XDD204"/>
      <c r="XDE204"/>
      <c r="XDF204"/>
      <c r="XDG204"/>
      <c r="XDH204"/>
      <c r="XDI204"/>
      <c r="XDJ204"/>
      <c r="XDK204"/>
      <c r="XDL204"/>
      <c r="XDM204"/>
      <c r="XDN204"/>
      <c r="XDO204"/>
      <c r="XDP204"/>
      <c r="XDQ204"/>
      <c r="XDR204"/>
      <c r="XDS204"/>
      <c r="XDT204"/>
      <c r="XDU204"/>
      <c r="XDV204"/>
      <c r="XDW204"/>
      <c r="XDX204"/>
      <c r="XDY204"/>
      <c r="XDZ204"/>
      <c r="XEA204"/>
      <c r="XEB204"/>
      <c r="XEC204"/>
      <c r="XED204"/>
      <c r="XEE204"/>
    </row>
    <row r="205" s="30" customFormat="1" customHeight="1" spans="1:16359">
      <c r="A205" s="4"/>
      <c r="B205" s="20"/>
      <c r="C205" s="20"/>
      <c r="D205" s="21" t="str">
        <f>IF(C205="","-",VLOOKUP(C205,员工信息表!B:C,2,FALSE))</f>
        <v>-</v>
      </c>
      <c r="E205" s="21" t="str">
        <f>IF(C205="","-",VLOOKUP(C205,员工信息表!B:D,3,FALSE))</f>
        <v>-</v>
      </c>
      <c r="F205" s="20"/>
      <c r="G205" s="20"/>
      <c r="H205" s="20"/>
      <c r="I205" s="20"/>
      <c r="J205" s="27" t="str">
        <f t="shared" si="6"/>
        <v>0</v>
      </c>
      <c r="K205" s="27" t="str">
        <f>IF(C205="","0",SUMIFS(借支明细表!$H:$H,借支明细表!$F:$F,$C205,借支明细表!$D:$D,$D$2))</f>
        <v>0</v>
      </c>
      <c r="L205" s="27" t="str">
        <f t="shared" si="7"/>
        <v>0</v>
      </c>
      <c r="M205" s="28"/>
      <c r="XDA205"/>
      <c r="XDB205"/>
      <c r="XDC205"/>
      <c r="XDD205"/>
      <c r="XDE205"/>
      <c r="XDF205"/>
      <c r="XDG205"/>
      <c r="XDH205"/>
      <c r="XDI205"/>
      <c r="XDJ205"/>
      <c r="XDK205"/>
      <c r="XDL205"/>
      <c r="XDM205"/>
      <c r="XDN205"/>
      <c r="XDO205"/>
      <c r="XDP205"/>
      <c r="XDQ205"/>
      <c r="XDR205"/>
      <c r="XDS205"/>
      <c r="XDT205"/>
      <c r="XDU205"/>
      <c r="XDV205"/>
      <c r="XDW205"/>
      <c r="XDX205"/>
      <c r="XDY205"/>
      <c r="XDZ205"/>
      <c r="XEA205"/>
      <c r="XEB205"/>
      <c r="XEC205"/>
      <c r="XED205"/>
      <c r="XEE205"/>
    </row>
    <row r="206" s="30" customFormat="1" customHeight="1" spans="1:16359">
      <c r="A206" s="4"/>
      <c r="B206" s="20"/>
      <c r="C206" s="20"/>
      <c r="D206" s="21" t="str">
        <f>IF(C206="","-",VLOOKUP(C206,员工信息表!B:C,2,FALSE))</f>
        <v>-</v>
      </c>
      <c r="E206" s="21" t="str">
        <f>IF(C206="","-",VLOOKUP(C206,员工信息表!B:D,3,FALSE))</f>
        <v>-</v>
      </c>
      <c r="F206" s="20"/>
      <c r="G206" s="20"/>
      <c r="H206" s="20"/>
      <c r="I206" s="20"/>
      <c r="J206" s="27" t="str">
        <f t="shared" si="6"/>
        <v>0</v>
      </c>
      <c r="K206" s="27" t="str">
        <f>IF(C206="","0",SUMIFS(借支明细表!$H:$H,借支明细表!$F:$F,$C206,借支明细表!$D:$D,$D$2))</f>
        <v>0</v>
      </c>
      <c r="L206" s="27" t="str">
        <f t="shared" si="7"/>
        <v>0</v>
      </c>
      <c r="M206" s="28"/>
      <c r="XDA206"/>
      <c r="XDB206"/>
      <c r="XDC206"/>
      <c r="XDD206"/>
      <c r="XDE206"/>
      <c r="XDF206"/>
      <c r="XDG206"/>
      <c r="XDH206"/>
      <c r="XDI206"/>
      <c r="XDJ206"/>
      <c r="XDK206"/>
      <c r="XDL206"/>
      <c r="XDM206"/>
      <c r="XDN206"/>
      <c r="XDO206"/>
      <c r="XDP206"/>
      <c r="XDQ206"/>
      <c r="XDR206"/>
      <c r="XDS206"/>
      <c r="XDT206"/>
      <c r="XDU206"/>
      <c r="XDV206"/>
      <c r="XDW206"/>
      <c r="XDX206"/>
      <c r="XDY206"/>
      <c r="XDZ206"/>
      <c r="XEA206"/>
      <c r="XEB206"/>
      <c r="XEC206"/>
      <c r="XED206"/>
      <c r="XEE206"/>
    </row>
    <row r="207" s="30" customFormat="1" customHeight="1" spans="1:16359">
      <c r="A207" s="4"/>
      <c r="B207" s="20"/>
      <c r="C207" s="20"/>
      <c r="D207" s="21" t="str">
        <f>IF(C207="","-",VLOOKUP(C207,员工信息表!B:C,2,FALSE))</f>
        <v>-</v>
      </c>
      <c r="E207" s="21" t="str">
        <f>IF(C207="","-",VLOOKUP(C207,员工信息表!B:D,3,FALSE))</f>
        <v>-</v>
      </c>
      <c r="F207" s="20"/>
      <c r="G207" s="20"/>
      <c r="H207" s="20"/>
      <c r="I207" s="20"/>
      <c r="J207" s="27" t="str">
        <f t="shared" si="6"/>
        <v>0</v>
      </c>
      <c r="K207" s="27" t="str">
        <f>IF(C207="","0",SUMIFS(借支明细表!$H:$H,借支明细表!$F:$F,$C207,借支明细表!$D:$D,$D$2))</f>
        <v>0</v>
      </c>
      <c r="L207" s="27" t="str">
        <f t="shared" si="7"/>
        <v>0</v>
      </c>
      <c r="M207" s="28"/>
      <c r="XDA207"/>
      <c r="XDB207"/>
      <c r="XDC207"/>
      <c r="XDD207"/>
      <c r="XDE207"/>
      <c r="XDF207"/>
      <c r="XDG207"/>
      <c r="XDH207"/>
      <c r="XDI207"/>
      <c r="XDJ207"/>
      <c r="XDK207"/>
      <c r="XDL207"/>
      <c r="XDM207"/>
      <c r="XDN207"/>
      <c r="XDO207"/>
      <c r="XDP207"/>
      <c r="XDQ207"/>
      <c r="XDR207"/>
      <c r="XDS207"/>
      <c r="XDT207"/>
      <c r="XDU207"/>
      <c r="XDV207"/>
      <c r="XDW207"/>
      <c r="XDX207"/>
      <c r="XDY207"/>
      <c r="XDZ207"/>
      <c r="XEA207"/>
      <c r="XEB207"/>
      <c r="XEC207"/>
      <c r="XED207"/>
      <c r="XEE207"/>
    </row>
    <row r="208" s="30" customFormat="1" customHeight="1" spans="1:16359">
      <c r="A208" s="4"/>
      <c r="B208" s="20"/>
      <c r="C208" s="20"/>
      <c r="D208" s="21" t="str">
        <f>IF(C208="","-",VLOOKUP(C208,员工信息表!B:C,2,FALSE))</f>
        <v>-</v>
      </c>
      <c r="E208" s="21" t="str">
        <f>IF(C208="","-",VLOOKUP(C208,员工信息表!B:D,3,FALSE))</f>
        <v>-</v>
      </c>
      <c r="F208" s="20"/>
      <c r="G208" s="20"/>
      <c r="H208" s="20"/>
      <c r="I208" s="20"/>
      <c r="J208" s="27" t="str">
        <f t="shared" si="6"/>
        <v>0</v>
      </c>
      <c r="K208" s="27" t="str">
        <f>IF(C208="","0",SUMIFS(借支明细表!$H:$H,借支明细表!$F:$F,$C208,借支明细表!$D:$D,$D$2))</f>
        <v>0</v>
      </c>
      <c r="L208" s="27" t="str">
        <f t="shared" si="7"/>
        <v>0</v>
      </c>
      <c r="M208" s="28"/>
      <c r="XDA208"/>
      <c r="XDB208"/>
      <c r="XDC208"/>
      <c r="XDD208"/>
      <c r="XDE208"/>
      <c r="XDF208"/>
      <c r="XDG208"/>
      <c r="XDH208"/>
      <c r="XDI208"/>
      <c r="XDJ208"/>
      <c r="XDK208"/>
      <c r="XDL208"/>
      <c r="XDM208"/>
      <c r="XDN208"/>
      <c r="XDO208"/>
      <c r="XDP208"/>
      <c r="XDQ208"/>
      <c r="XDR208"/>
      <c r="XDS208"/>
      <c r="XDT208"/>
      <c r="XDU208"/>
      <c r="XDV208"/>
      <c r="XDW208"/>
      <c r="XDX208"/>
      <c r="XDY208"/>
      <c r="XDZ208"/>
      <c r="XEA208"/>
      <c r="XEB208"/>
      <c r="XEC208"/>
      <c r="XED208"/>
      <c r="XEE208"/>
    </row>
    <row r="209" s="30" customFormat="1" customHeight="1" spans="1:16359">
      <c r="A209" s="4"/>
      <c r="B209" s="20"/>
      <c r="C209" s="20"/>
      <c r="D209" s="21" t="str">
        <f>IF(C209="","-",VLOOKUP(C209,员工信息表!B:C,2,FALSE))</f>
        <v>-</v>
      </c>
      <c r="E209" s="21" t="str">
        <f>IF(C209="","-",VLOOKUP(C209,员工信息表!B:D,3,FALSE))</f>
        <v>-</v>
      </c>
      <c r="F209" s="20"/>
      <c r="G209" s="20"/>
      <c r="H209" s="20"/>
      <c r="I209" s="20"/>
      <c r="J209" s="27" t="str">
        <f t="shared" si="6"/>
        <v>0</v>
      </c>
      <c r="K209" s="27" t="str">
        <f>IF(C209="","0",SUMIFS(借支明细表!$H:$H,借支明细表!$F:$F,$C209,借支明细表!$D:$D,$D$2))</f>
        <v>0</v>
      </c>
      <c r="L209" s="27" t="str">
        <f t="shared" si="7"/>
        <v>0</v>
      </c>
      <c r="M209" s="28"/>
      <c r="XDA209"/>
      <c r="XDB209"/>
      <c r="XDC209"/>
      <c r="XDD209"/>
      <c r="XDE209"/>
      <c r="XDF209"/>
      <c r="XDG209"/>
      <c r="XDH209"/>
      <c r="XDI209"/>
      <c r="XDJ209"/>
      <c r="XDK209"/>
      <c r="XDL209"/>
      <c r="XDM209"/>
      <c r="XDN209"/>
      <c r="XDO209"/>
      <c r="XDP209"/>
      <c r="XDQ209"/>
      <c r="XDR209"/>
      <c r="XDS209"/>
      <c r="XDT209"/>
      <c r="XDU209"/>
      <c r="XDV209"/>
      <c r="XDW209"/>
      <c r="XDX209"/>
      <c r="XDY209"/>
      <c r="XDZ209"/>
      <c r="XEA209"/>
      <c r="XEB209"/>
      <c r="XEC209"/>
      <c r="XED209"/>
      <c r="XEE209"/>
    </row>
    <row r="210" s="30" customFormat="1" customHeight="1" spans="1:16359">
      <c r="A210" s="4"/>
      <c r="B210" s="20"/>
      <c r="C210" s="20"/>
      <c r="D210" s="21" t="str">
        <f>IF(C210="","-",VLOOKUP(C210,员工信息表!B:C,2,FALSE))</f>
        <v>-</v>
      </c>
      <c r="E210" s="21" t="str">
        <f>IF(C210="","-",VLOOKUP(C210,员工信息表!B:D,3,FALSE))</f>
        <v>-</v>
      </c>
      <c r="F210" s="20"/>
      <c r="G210" s="20"/>
      <c r="H210" s="20"/>
      <c r="I210" s="20"/>
      <c r="J210" s="27" t="str">
        <f t="shared" si="6"/>
        <v>0</v>
      </c>
      <c r="K210" s="27" t="str">
        <f>IF(C210="","0",SUMIFS(借支明细表!$H:$H,借支明细表!$F:$F,$C210,借支明细表!$D:$D,$D$2))</f>
        <v>0</v>
      </c>
      <c r="L210" s="27" t="str">
        <f t="shared" si="7"/>
        <v>0</v>
      </c>
      <c r="M210" s="28"/>
      <c r="XDA210"/>
      <c r="XDB210"/>
      <c r="XDC210"/>
      <c r="XDD210"/>
      <c r="XDE210"/>
      <c r="XDF210"/>
      <c r="XDG210"/>
      <c r="XDH210"/>
      <c r="XDI210"/>
      <c r="XDJ210"/>
      <c r="XDK210"/>
      <c r="XDL210"/>
      <c r="XDM210"/>
      <c r="XDN210"/>
      <c r="XDO210"/>
      <c r="XDP210"/>
      <c r="XDQ210"/>
      <c r="XDR210"/>
      <c r="XDS210"/>
      <c r="XDT210"/>
      <c r="XDU210"/>
      <c r="XDV210"/>
      <c r="XDW210"/>
      <c r="XDX210"/>
      <c r="XDY210"/>
      <c r="XDZ210"/>
      <c r="XEA210"/>
      <c r="XEB210"/>
      <c r="XEC210"/>
      <c r="XED210"/>
      <c r="XEE210"/>
    </row>
    <row r="211" s="30" customFormat="1" customHeight="1" spans="1:16359">
      <c r="A211" s="4"/>
      <c r="B211" s="20"/>
      <c r="C211" s="20"/>
      <c r="D211" s="21" t="str">
        <f>IF(C211="","-",VLOOKUP(C211,员工信息表!B:C,2,FALSE))</f>
        <v>-</v>
      </c>
      <c r="E211" s="21" t="str">
        <f>IF(C211="","-",VLOOKUP(C211,员工信息表!B:D,3,FALSE))</f>
        <v>-</v>
      </c>
      <c r="F211" s="20"/>
      <c r="G211" s="20"/>
      <c r="H211" s="20"/>
      <c r="I211" s="20"/>
      <c r="J211" s="27" t="str">
        <f t="shared" si="6"/>
        <v>0</v>
      </c>
      <c r="K211" s="27" t="str">
        <f>IF(C211="","0",SUMIFS(借支明细表!$H:$H,借支明细表!$F:$F,$C211,借支明细表!$D:$D,$D$2))</f>
        <v>0</v>
      </c>
      <c r="L211" s="27" t="str">
        <f t="shared" si="7"/>
        <v>0</v>
      </c>
      <c r="M211" s="28"/>
      <c r="XDA211"/>
      <c r="XDB211"/>
      <c r="XDC211"/>
      <c r="XDD211"/>
      <c r="XDE211"/>
      <c r="XDF211"/>
      <c r="XDG211"/>
      <c r="XDH211"/>
      <c r="XDI211"/>
      <c r="XDJ211"/>
      <c r="XDK211"/>
      <c r="XDL211"/>
      <c r="XDM211"/>
      <c r="XDN211"/>
      <c r="XDO211"/>
      <c r="XDP211"/>
      <c r="XDQ211"/>
      <c r="XDR211"/>
      <c r="XDS211"/>
      <c r="XDT211"/>
      <c r="XDU211"/>
      <c r="XDV211"/>
      <c r="XDW211"/>
      <c r="XDX211"/>
      <c r="XDY211"/>
      <c r="XDZ211"/>
      <c r="XEA211"/>
      <c r="XEB211"/>
      <c r="XEC211"/>
      <c r="XED211"/>
      <c r="XEE211"/>
    </row>
    <row r="212" s="30" customFormat="1" customHeight="1" spans="1:16359">
      <c r="A212" s="4"/>
      <c r="B212" s="20"/>
      <c r="C212" s="20"/>
      <c r="D212" s="21" t="str">
        <f>IF(C212="","-",VLOOKUP(C212,员工信息表!B:C,2,FALSE))</f>
        <v>-</v>
      </c>
      <c r="E212" s="21" t="str">
        <f>IF(C212="","-",VLOOKUP(C212,员工信息表!B:D,3,FALSE))</f>
        <v>-</v>
      </c>
      <c r="F212" s="20"/>
      <c r="G212" s="20"/>
      <c r="H212" s="20"/>
      <c r="I212" s="20"/>
      <c r="J212" s="27" t="str">
        <f t="shared" si="6"/>
        <v>0</v>
      </c>
      <c r="K212" s="27" t="str">
        <f>IF(C212="","0",SUMIFS(借支明细表!$H:$H,借支明细表!$F:$F,$C212,借支明细表!$D:$D,$D$2))</f>
        <v>0</v>
      </c>
      <c r="L212" s="27" t="str">
        <f t="shared" si="7"/>
        <v>0</v>
      </c>
      <c r="M212" s="28"/>
      <c r="XDA212"/>
      <c r="XDB212"/>
      <c r="XDC212"/>
      <c r="XDD212"/>
      <c r="XDE212"/>
      <c r="XDF212"/>
      <c r="XDG212"/>
      <c r="XDH212"/>
      <c r="XDI212"/>
      <c r="XDJ212"/>
      <c r="XDK212"/>
      <c r="XDL212"/>
      <c r="XDM212"/>
      <c r="XDN212"/>
      <c r="XDO212"/>
      <c r="XDP212"/>
      <c r="XDQ212"/>
      <c r="XDR212"/>
      <c r="XDS212"/>
      <c r="XDT212"/>
      <c r="XDU212"/>
      <c r="XDV212"/>
      <c r="XDW212"/>
      <c r="XDX212"/>
      <c r="XDY212"/>
      <c r="XDZ212"/>
      <c r="XEA212"/>
      <c r="XEB212"/>
      <c r="XEC212"/>
      <c r="XED212"/>
      <c r="XEE212"/>
    </row>
    <row r="213" s="30" customFormat="1" customHeight="1" spans="1:16359">
      <c r="A213" s="4"/>
      <c r="B213" s="20"/>
      <c r="C213" s="20"/>
      <c r="D213" s="21" t="str">
        <f>IF(C213="","-",VLOOKUP(C213,员工信息表!B:C,2,FALSE))</f>
        <v>-</v>
      </c>
      <c r="E213" s="21" t="str">
        <f>IF(C213="","-",VLOOKUP(C213,员工信息表!B:D,3,FALSE))</f>
        <v>-</v>
      </c>
      <c r="F213" s="20"/>
      <c r="G213" s="20"/>
      <c r="H213" s="20"/>
      <c r="I213" s="20"/>
      <c r="J213" s="27" t="str">
        <f t="shared" si="6"/>
        <v>0</v>
      </c>
      <c r="K213" s="27" t="str">
        <f>IF(C213="","0",SUMIFS(借支明细表!$H:$H,借支明细表!$F:$F,$C213,借支明细表!$D:$D,$D$2))</f>
        <v>0</v>
      </c>
      <c r="L213" s="27" t="str">
        <f t="shared" si="7"/>
        <v>0</v>
      </c>
      <c r="M213" s="28"/>
      <c r="XDA213"/>
      <c r="XDB213"/>
      <c r="XDC213"/>
      <c r="XDD213"/>
      <c r="XDE213"/>
      <c r="XDF213"/>
      <c r="XDG213"/>
      <c r="XDH213"/>
      <c r="XDI213"/>
      <c r="XDJ213"/>
      <c r="XDK213"/>
      <c r="XDL213"/>
      <c r="XDM213"/>
      <c r="XDN213"/>
      <c r="XDO213"/>
      <c r="XDP213"/>
      <c r="XDQ213"/>
      <c r="XDR213"/>
      <c r="XDS213"/>
      <c r="XDT213"/>
      <c r="XDU213"/>
      <c r="XDV213"/>
      <c r="XDW213"/>
      <c r="XDX213"/>
      <c r="XDY213"/>
      <c r="XDZ213"/>
      <c r="XEA213"/>
      <c r="XEB213"/>
      <c r="XEC213"/>
      <c r="XED213"/>
      <c r="XEE213"/>
    </row>
    <row r="214" s="30" customFormat="1" customHeight="1" spans="1:16359">
      <c r="A214" s="4"/>
      <c r="B214" s="20"/>
      <c r="C214" s="20"/>
      <c r="D214" s="21" t="str">
        <f>IF(C214="","-",VLOOKUP(C214,员工信息表!B:C,2,FALSE))</f>
        <v>-</v>
      </c>
      <c r="E214" s="21" t="str">
        <f>IF(C214="","-",VLOOKUP(C214,员工信息表!B:D,3,FALSE))</f>
        <v>-</v>
      </c>
      <c r="F214" s="20"/>
      <c r="G214" s="20"/>
      <c r="H214" s="20"/>
      <c r="I214" s="20"/>
      <c r="J214" s="27" t="str">
        <f t="shared" si="6"/>
        <v>0</v>
      </c>
      <c r="K214" s="27" t="str">
        <f>IF(C214="","0",SUMIFS(借支明细表!$H:$H,借支明细表!$F:$F,$C214,借支明细表!$D:$D,$D$2))</f>
        <v>0</v>
      </c>
      <c r="L214" s="27" t="str">
        <f t="shared" si="7"/>
        <v>0</v>
      </c>
      <c r="M214" s="28"/>
      <c r="XDA214"/>
      <c r="XDB214"/>
      <c r="XDC214"/>
      <c r="XDD214"/>
      <c r="XDE214"/>
      <c r="XDF214"/>
      <c r="XDG214"/>
      <c r="XDH214"/>
      <c r="XDI214"/>
      <c r="XDJ214"/>
      <c r="XDK214"/>
      <c r="XDL214"/>
      <c r="XDM214"/>
      <c r="XDN214"/>
      <c r="XDO214"/>
      <c r="XDP214"/>
      <c r="XDQ214"/>
      <c r="XDR214"/>
      <c r="XDS214"/>
      <c r="XDT214"/>
      <c r="XDU214"/>
      <c r="XDV214"/>
      <c r="XDW214"/>
      <c r="XDX214"/>
      <c r="XDY214"/>
      <c r="XDZ214"/>
      <c r="XEA214"/>
      <c r="XEB214"/>
      <c r="XEC214"/>
      <c r="XED214"/>
      <c r="XEE214"/>
    </row>
    <row r="215" s="30" customFormat="1" customHeight="1" spans="1:16359">
      <c r="A215" s="4"/>
      <c r="B215" s="20"/>
      <c r="C215" s="20"/>
      <c r="D215" s="21" t="str">
        <f>IF(C215="","-",VLOOKUP(C215,员工信息表!B:C,2,FALSE))</f>
        <v>-</v>
      </c>
      <c r="E215" s="21" t="str">
        <f>IF(C215="","-",VLOOKUP(C215,员工信息表!B:D,3,FALSE))</f>
        <v>-</v>
      </c>
      <c r="F215" s="20"/>
      <c r="G215" s="20"/>
      <c r="H215" s="20"/>
      <c r="I215" s="20"/>
      <c r="J215" s="27" t="str">
        <f t="shared" si="6"/>
        <v>0</v>
      </c>
      <c r="K215" s="27" t="str">
        <f>IF(C215="","0",SUMIFS(借支明细表!$H:$H,借支明细表!$F:$F,$C215,借支明细表!$D:$D,$D$2))</f>
        <v>0</v>
      </c>
      <c r="L215" s="27" t="str">
        <f t="shared" si="7"/>
        <v>0</v>
      </c>
      <c r="M215" s="28"/>
      <c r="XDA215"/>
      <c r="XDB215"/>
      <c r="XDC215"/>
      <c r="XDD215"/>
      <c r="XDE215"/>
      <c r="XDF215"/>
      <c r="XDG215"/>
      <c r="XDH215"/>
      <c r="XDI215"/>
      <c r="XDJ215"/>
      <c r="XDK215"/>
      <c r="XDL215"/>
      <c r="XDM215"/>
      <c r="XDN215"/>
      <c r="XDO215"/>
      <c r="XDP215"/>
      <c r="XDQ215"/>
      <c r="XDR215"/>
      <c r="XDS215"/>
      <c r="XDT215"/>
      <c r="XDU215"/>
      <c r="XDV215"/>
      <c r="XDW215"/>
      <c r="XDX215"/>
      <c r="XDY215"/>
      <c r="XDZ215"/>
      <c r="XEA215"/>
      <c r="XEB215"/>
      <c r="XEC215"/>
      <c r="XED215"/>
      <c r="XEE215"/>
    </row>
    <row r="216" s="30" customFormat="1" customHeight="1" spans="1:16359">
      <c r="A216" s="4"/>
      <c r="B216" s="20"/>
      <c r="C216" s="20"/>
      <c r="D216" s="21" t="str">
        <f>IF(C216="","-",VLOOKUP(C216,员工信息表!B:C,2,FALSE))</f>
        <v>-</v>
      </c>
      <c r="E216" s="21" t="str">
        <f>IF(C216="","-",VLOOKUP(C216,员工信息表!B:D,3,FALSE))</f>
        <v>-</v>
      </c>
      <c r="F216" s="20"/>
      <c r="G216" s="20"/>
      <c r="H216" s="20"/>
      <c r="I216" s="20"/>
      <c r="J216" s="27" t="str">
        <f t="shared" si="6"/>
        <v>0</v>
      </c>
      <c r="K216" s="27" t="str">
        <f>IF(C216="","0",SUMIFS(借支明细表!$H:$H,借支明细表!$F:$F,$C216,借支明细表!$D:$D,$D$2))</f>
        <v>0</v>
      </c>
      <c r="L216" s="27" t="str">
        <f t="shared" si="7"/>
        <v>0</v>
      </c>
      <c r="M216" s="28"/>
      <c r="XDA216"/>
      <c r="XDB216"/>
      <c r="XDC216"/>
      <c r="XDD216"/>
      <c r="XDE216"/>
      <c r="XDF216"/>
      <c r="XDG216"/>
      <c r="XDH216"/>
      <c r="XDI216"/>
      <c r="XDJ216"/>
      <c r="XDK216"/>
      <c r="XDL216"/>
      <c r="XDM216"/>
      <c r="XDN216"/>
      <c r="XDO216"/>
      <c r="XDP216"/>
      <c r="XDQ216"/>
      <c r="XDR216"/>
      <c r="XDS216"/>
      <c r="XDT216"/>
      <c r="XDU216"/>
      <c r="XDV216"/>
      <c r="XDW216"/>
      <c r="XDX216"/>
      <c r="XDY216"/>
      <c r="XDZ216"/>
      <c r="XEA216"/>
      <c r="XEB216"/>
      <c r="XEC216"/>
      <c r="XED216"/>
      <c r="XEE216"/>
    </row>
    <row r="217" s="30" customFormat="1" customHeight="1" spans="1:16359">
      <c r="A217" s="4"/>
      <c r="B217" s="20"/>
      <c r="C217" s="20"/>
      <c r="D217" s="21" t="str">
        <f>IF(C217="","-",VLOOKUP(C217,员工信息表!B:C,2,FALSE))</f>
        <v>-</v>
      </c>
      <c r="E217" s="21" t="str">
        <f>IF(C217="","-",VLOOKUP(C217,员工信息表!B:D,3,FALSE))</f>
        <v>-</v>
      </c>
      <c r="F217" s="20"/>
      <c r="G217" s="20"/>
      <c r="H217" s="20"/>
      <c r="I217" s="20"/>
      <c r="J217" s="27" t="str">
        <f t="shared" si="6"/>
        <v>0</v>
      </c>
      <c r="K217" s="27" t="str">
        <f>IF(C217="","0",SUMIFS(借支明细表!$H:$H,借支明细表!$F:$F,$C217,借支明细表!$D:$D,$D$2))</f>
        <v>0</v>
      </c>
      <c r="L217" s="27" t="str">
        <f t="shared" si="7"/>
        <v>0</v>
      </c>
      <c r="M217" s="28"/>
      <c r="XDA217"/>
      <c r="XDB217"/>
      <c r="XDC217"/>
      <c r="XDD217"/>
      <c r="XDE217"/>
      <c r="XDF217"/>
      <c r="XDG217"/>
      <c r="XDH217"/>
      <c r="XDI217"/>
      <c r="XDJ217"/>
      <c r="XDK217"/>
      <c r="XDL217"/>
      <c r="XDM217"/>
      <c r="XDN217"/>
      <c r="XDO217"/>
      <c r="XDP217"/>
      <c r="XDQ217"/>
      <c r="XDR217"/>
      <c r="XDS217"/>
      <c r="XDT217"/>
      <c r="XDU217"/>
      <c r="XDV217"/>
      <c r="XDW217"/>
      <c r="XDX217"/>
      <c r="XDY217"/>
      <c r="XDZ217"/>
      <c r="XEA217"/>
      <c r="XEB217"/>
      <c r="XEC217"/>
      <c r="XED217"/>
      <c r="XEE217"/>
    </row>
    <row r="218" s="30" customFormat="1" customHeight="1" spans="1:16359">
      <c r="A218" s="4"/>
      <c r="B218" s="20"/>
      <c r="C218" s="20"/>
      <c r="D218" s="21" t="str">
        <f>IF(C218="","-",VLOOKUP(C218,员工信息表!B:C,2,FALSE))</f>
        <v>-</v>
      </c>
      <c r="E218" s="21" t="str">
        <f>IF(C218="","-",VLOOKUP(C218,员工信息表!B:D,3,FALSE))</f>
        <v>-</v>
      </c>
      <c r="F218" s="20"/>
      <c r="G218" s="20"/>
      <c r="H218" s="20"/>
      <c r="I218" s="20"/>
      <c r="J218" s="27" t="str">
        <f t="shared" si="6"/>
        <v>0</v>
      </c>
      <c r="K218" s="27" t="str">
        <f>IF(C218="","0",SUMIFS(借支明细表!$H:$H,借支明细表!$F:$F,$C218,借支明细表!$D:$D,$D$2))</f>
        <v>0</v>
      </c>
      <c r="L218" s="27" t="str">
        <f t="shared" si="7"/>
        <v>0</v>
      </c>
      <c r="M218" s="28"/>
      <c r="XDA218"/>
      <c r="XDB218"/>
      <c r="XDC218"/>
      <c r="XDD218"/>
      <c r="XDE218"/>
      <c r="XDF218"/>
      <c r="XDG218"/>
      <c r="XDH218"/>
      <c r="XDI218"/>
      <c r="XDJ218"/>
      <c r="XDK218"/>
      <c r="XDL218"/>
      <c r="XDM218"/>
      <c r="XDN218"/>
      <c r="XDO218"/>
      <c r="XDP218"/>
      <c r="XDQ218"/>
      <c r="XDR218"/>
      <c r="XDS218"/>
      <c r="XDT218"/>
      <c r="XDU218"/>
      <c r="XDV218"/>
      <c r="XDW218"/>
      <c r="XDX218"/>
      <c r="XDY218"/>
      <c r="XDZ218"/>
      <c r="XEA218"/>
      <c r="XEB218"/>
      <c r="XEC218"/>
      <c r="XED218"/>
      <c r="XEE218"/>
    </row>
    <row r="219" s="30" customFormat="1" customHeight="1" spans="1:16359">
      <c r="A219" s="4"/>
      <c r="B219" s="20"/>
      <c r="C219" s="20"/>
      <c r="D219" s="21" t="str">
        <f>IF(C219="","-",VLOOKUP(C219,员工信息表!B:C,2,FALSE))</f>
        <v>-</v>
      </c>
      <c r="E219" s="21" t="str">
        <f>IF(C219="","-",VLOOKUP(C219,员工信息表!B:D,3,FALSE))</f>
        <v>-</v>
      </c>
      <c r="F219" s="20"/>
      <c r="G219" s="20"/>
      <c r="H219" s="20"/>
      <c r="I219" s="20"/>
      <c r="J219" s="27" t="str">
        <f t="shared" si="6"/>
        <v>0</v>
      </c>
      <c r="K219" s="27" t="str">
        <f>IF(C219="","0",SUMIFS(借支明细表!$H:$H,借支明细表!$F:$F,$C219,借支明细表!$D:$D,$D$2))</f>
        <v>0</v>
      </c>
      <c r="L219" s="27" t="str">
        <f t="shared" si="7"/>
        <v>0</v>
      </c>
      <c r="M219" s="28"/>
      <c r="XDA219"/>
      <c r="XDB219"/>
      <c r="XDC219"/>
      <c r="XDD219"/>
      <c r="XDE219"/>
      <c r="XDF219"/>
      <c r="XDG219"/>
      <c r="XDH219"/>
      <c r="XDI219"/>
      <c r="XDJ219"/>
      <c r="XDK219"/>
      <c r="XDL219"/>
      <c r="XDM219"/>
      <c r="XDN219"/>
      <c r="XDO219"/>
      <c r="XDP219"/>
      <c r="XDQ219"/>
      <c r="XDR219"/>
      <c r="XDS219"/>
      <c r="XDT219"/>
      <c r="XDU219"/>
      <c r="XDV219"/>
      <c r="XDW219"/>
      <c r="XDX219"/>
      <c r="XDY219"/>
      <c r="XDZ219"/>
      <c r="XEA219"/>
      <c r="XEB219"/>
      <c r="XEC219"/>
      <c r="XED219"/>
      <c r="XEE219"/>
    </row>
    <row r="220" s="30" customFormat="1" customHeight="1" spans="1:16359">
      <c r="A220" s="4"/>
      <c r="B220" s="20"/>
      <c r="C220" s="20"/>
      <c r="D220" s="21" t="str">
        <f>IF(C220="","-",VLOOKUP(C220,员工信息表!B:C,2,FALSE))</f>
        <v>-</v>
      </c>
      <c r="E220" s="21" t="str">
        <f>IF(C220="","-",VLOOKUP(C220,员工信息表!B:D,3,FALSE))</f>
        <v>-</v>
      </c>
      <c r="F220" s="20"/>
      <c r="G220" s="20"/>
      <c r="H220" s="20"/>
      <c r="I220" s="20"/>
      <c r="J220" s="27" t="str">
        <f t="shared" si="6"/>
        <v>0</v>
      </c>
      <c r="K220" s="27" t="str">
        <f>IF(C220="","0",SUMIFS(借支明细表!$H:$H,借支明细表!$F:$F,$C220,借支明细表!$D:$D,$D$2))</f>
        <v>0</v>
      </c>
      <c r="L220" s="27" t="str">
        <f t="shared" si="7"/>
        <v>0</v>
      </c>
      <c r="M220" s="28"/>
      <c r="XDA220"/>
      <c r="XDB220"/>
      <c r="XDC220"/>
      <c r="XDD220"/>
      <c r="XDE220"/>
      <c r="XDF220"/>
      <c r="XDG220"/>
      <c r="XDH220"/>
      <c r="XDI220"/>
      <c r="XDJ220"/>
      <c r="XDK220"/>
      <c r="XDL220"/>
      <c r="XDM220"/>
      <c r="XDN220"/>
      <c r="XDO220"/>
      <c r="XDP220"/>
      <c r="XDQ220"/>
      <c r="XDR220"/>
      <c r="XDS220"/>
      <c r="XDT220"/>
      <c r="XDU220"/>
      <c r="XDV220"/>
      <c r="XDW220"/>
      <c r="XDX220"/>
      <c r="XDY220"/>
      <c r="XDZ220"/>
      <c r="XEA220"/>
      <c r="XEB220"/>
      <c r="XEC220"/>
      <c r="XED220"/>
      <c r="XEE220"/>
    </row>
    <row r="221" s="30" customFormat="1" customHeight="1" spans="1:16359">
      <c r="A221" s="4"/>
      <c r="B221" s="20"/>
      <c r="C221" s="20"/>
      <c r="D221" s="21" t="str">
        <f>IF(C221="","-",VLOOKUP(C221,员工信息表!B:C,2,FALSE))</f>
        <v>-</v>
      </c>
      <c r="E221" s="21" t="str">
        <f>IF(C221="","-",VLOOKUP(C221,员工信息表!B:D,3,FALSE))</f>
        <v>-</v>
      </c>
      <c r="F221" s="20"/>
      <c r="G221" s="20"/>
      <c r="H221" s="20"/>
      <c r="I221" s="20"/>
      <c r="J221" s="27" t="str">
        <f t="shared" si="6"/>
        <v>0</v>
      </c>
      <c r="K221" s="27" t="str">
        <f>IF(C221="","0",SUMIFS(借支明细表!$H:$H,借支明细表!$F:$F,$C221,借支明细表!$D:$D,$D$2))</f>
        <v>0</v>
      </c>
      <c r="L221" s="27" t="str">
        <f t="shared" si="7"/>
        <v>0</v>
      </c>
      <c r="M221" s="28"/>
      <c r="XDA221"/>
      <c r="XDB221"/>
      <c r="XDC221"/>
      <c r="XDD221"/>
      <c r="XDE221"/>
      <c r="XDF221"/>
      <c r="XDG221"/>
      <c r="XDH221"/>
      <c r="XDI221"/>
      <c r="XDJ221"/>
      <c r="XDK221"/>
      <c r="XDL221"/>
      <c r="XDM221"/>
      <c r="XDN221"/>
      <c r="XDO221"/>
      <c r="XDP221"/>
      <c r="XDQ221"/>
      <c r="XDR221"/>
      <c r="XDS221"/>
      <c r="XDT221"/>
      <c r="XDU221"/>
      <c r="XDV221"/>
      <c r="XDW221"/>
      <c r="XDX221"/>
      <c r="XDY221"/>
      <c r="XDZ221"/>
      <c r="XEA221"/>
      <c r="XEB221"/>
      <c r="XEC221"/>
      <c r="XED221"/>
      <c r="XEE221"/>
    </row>
    <row r="222" s="30" customFormat="1" customHeight="1" spans="1:16359">
      <c r="A222" s="4"/>
      <c r="B222" s="20"/>
      <c r="C222" s="20"/>
      <c r="D222" s="21" t="str">
        <f>IF(C222="","-",VLOOKUP(C222,员工信息表!B:C,2,FALSE))</f>
        <v>-</v>
      </c>
      <c r="E222" s="21" t="str">
        <f>IF(C222="","-",VLOOKUP(C222,员工信息表!B:D,3,FALSE))</f>
        <v>-</v>
      </c>
      <c r="F222" s="20"/>
      <c r="G222" s="20"/>
      <c r="H222" s="20"/>
      <c r="I222" s="20"/>
      <c r="J222" s="27" t="str">
        <f t="shared" si="6"/>
        <v>0</v>
      </c>
      <c r="K222" s="27" t="str">
        <f>IF(C222="","0",SUMIFS(借支明细表!$H:$H,借支明细表!$F:$F,$C222,借支明细表!$D:$D,$D$2))</f>
        <v>0</v>
      </c>
      <c r="L222" s="27" t="str">
        <f t="shared" si="7"/>
        <v>0</v>
      </c>
      <c r="M222" s="28"/>
      <c r="XDA222"/>
      <c r="XDB222"/>
      <c r="XDC222"/>
      <c r="XDD222"/>
      <c r="XDE222"/>
      <c r="XDF222"/>
      <c r="XDG222"/>
      <c r="XDH222"/>
      <c r="XDI222"/>
      <c r="XDJ222"/>
      <c r="XDK222"/>
      <c r="XDL222"/>
      <c r="XDM222"/>
      <c r="XDN222"/>
      <c r="XDO222"/>
      <c r="XDP222"/>
      <c r="XDQ222"/>
      <c r="XDR222"/>
      <c r="XDS222"/>
      <c r="XDT222"/>
      <c r="XDU222"/>
      <c r="XDV222"/>
      <c r="XDW222"/>
      <c r="XDX222"/>
      <c r="XDY222"/>
      <c r="XDZ222"/>
      <c r="XEA222"/>
      <c r="XEB222"/>
      <c r="XEC222"/>
      <c r="XED222"/>
      <c r="XEE222"/>
    </row>
    <row r="223" s="30" customFormat="1" customHeight="1" spans="1:16359">
      <c r="A223" s="4"/>
      <c r="B223" s="20"/>
      <c r="C223" s="20"/>
      <c r="D223" s="21" t="str">
        <f>IF(C223="","-",VLOOKUP(C223,员工信息表!B:C,2,FALSE))</f>
        <v>-</v>
      </c>
      <c r="E223" s="21" t="str">
        <f>IF(C223="","-",VLOOKUP(C223,员工信息表!B:D,3,FALSE))</f>
        <v>-</v>
      </c>
      <c r="F223" s="20"/>
      <c r="G223" s="20"/>
      <c r="H223" s="20"/>
      <c r="I223" s="20"/>
      <c r="J223" s="27" t="str">
        <f t="shared" si="6"/>
        <v>0</v>
      </c>
      <c r="K223" s="27" t="str">
        <f>IF(C223="","0",SUMIFS(借支明细表!$H:$H,借支明细表!$F:$F,$C223,借支明细表!$D:$D,$D$2))</f>
        <v>0</v>
      </c>
      <c r="L223" s="27" t="str">
        <f t="shared" si="7"/>
        <v>0</v>
      </c>
      <c r="M223" s="28"/>
      <c r="XDA223"/>
      <c r="XDB223"/>
      <c r="XDC223"/>
      <c r="XDD223"/>
      <c r="XDE223"/>
      <c r="XDF223"/>
      <c r="XDG223"/>
      <c r="XDH223"/>
      <c r="XDI223"/>
      <c r="XDJ223"/>
      <c r="XDK223"/>
      <c r="XDL223"/>
      <c r="XDM223"/>
      <c r="XDN223"/>
      <c r="XDO223"/>
      <c r="XDP223"/>
      <c r="XDQ223"/>
      <c r="XDR223"/>
      <c r="XDS223"/>
      <c r="XDT223"/>
      <c r="XDU223"/>
      <c r="XDV223"/>
      <c r="XDW223"/>
      <c r="XDX223"/>
      <c r="XDY223"/>
      <c r="XDZ223"/>
      <c r="XEA223"/>
      <c r="XEB223"/>
      <c r="XEC223"/>
      <c r="XED223"/>
      <c r="XEE223"/>
    </row>
    <row r="224" s="30" customFormat="1" customHeight="1" spans="1:16359">
      <c r="A224" s="4"/>
      <c r="B224" s="20"/>
      <c r="C224" s="20"/>
      <c r="D224" s="21" t="str">
        <f>IF(C224="","-",VLOOKUP(C224,员工信息表!B:C,2,FALSE))</f>
        <v>-</v>
      </c>
      <c r="E224" s="21" t="str">
        <f>IF(C224="","-",VLOOKUP(C224,员工信息表!B:D,3,FALSE))</f>
        <v>-</v>
      </c>
      <c r="F224" s="20"/>
      <c r="G224" s="20"/>
      <c r="H224" s="20"/>
      <c r="I224" s="20"/>
      <c r="J224" s="27" t="str">
        <f t="shared" si="6"/>
        <v>0</v>
      </c>
      <c r="K224" s="27" t="str">
        <f>IF(C224="","0",SUMIFS(借支明细表!$H:$H,借支明细表!$F:$F,$C224,借支明细表!$D:$D,$D$2))</f>
        <v>0</v>
      </c>
      <c r="L224" s="27" t="str">
        <f t="shared" si="7"/>
        <v>0</v>
      </c>
      <c r="M224" s="28"/>
      <c r="XDA224"/>
      <c r="XDB224"/>
      <c r="XDC224"/>
      <c r="XDD224"/>
      <c r="XDE224"/>
      <c r="XDF224"/>
      <c r="XDG224"/>
      <c r="XDH224"/>
      <c r="XDI224"/>
      <c r="XDJ224"/>
      <c r="XDK224"/>
      <c r="XDL224"/>
      <c r="XDM224"/>
      <c r="XDN224"/>
      <c r="XDO224"/>
      <c r="XDP224"/>
      <c r="XDQ224"/>
      <c r="XDR224"/>
      <c r="XDS224"/>
      <c r="XDT224"/>
      <c r="XDU224"/>
      <c r="XDV224"/>
      <c r="XDW224"/>
      <c r="XDX224"/>
      <c r="XDY224"/>
      <c r="XDZ224"/>
      <c r="XEA224"/>
      <c r="XEB224"/>
      <c r="XEC224"/>
      <c r="XED224"/>
      <c r="XEE224"/>
    </row>
    <row r="225" s="30" customFormat="1" customHeight="1" spans="1:16359">
      <c r="A225" s="4"/>
      <c r="B225" s="20"/>
      <c r="C225" s="20"/>
      <c r="D225" s="21" t="str">
        <f>IF(C225="","-",VLOOKUP(C225,员工信息表!B:C,2,FALSE))</f>
        <v>-</v>
      </c>
      <c r="E225" s="21" t="str">
        <f>IF(C225="","-",VLOOKUP(C225,员工信息表!B:D,3,FALSE))</f>
        <v>-</v>
      </c>
      <c r="F225" s="20"/>
      <c r="G225" s="20"/>
      <c r="H225" s="20"/>
      <c r="I225" s="20"/>
      <c r="J225" s="27" t="str">
        <f t="shared" si="6"/>
        <v>0</v>
      </c>
      <c r="K225" s="27" t="str">
        <f>IF(C225="","0",SUMIFS(借支明细表!$H:$H,借支明细表!$F:$F,$C225,借支明细表!$D:$D,$D$2))</f>
        <v>0</v>
      </c>
      <c r="L225" s="27" t="str">
        <f t="shared" si="7"/>
        <v>0</v>
      </c>
      <c r="M225" s="28"/>
      <c r="XDA225"/>
      <c r="XDB225"/>
      <c r="XDC225"/>
      <c r="XDD225"/>
      <c r="XDE225"/>
      <c r="XDF225"/>
      <c r="XDG225"/>
      <c r="XDH225"/>
      <c r="XDI225"/>
      <c r="XDJ225"/>
      <c r="XDK225"/>
      <c r="XDL225"/>
      <c r="XDM225"/>
      <c r="XDN225"/>
      <c r="XDO225"/>
      <c r="XDP225"/>
      <c r="XDQ225"/>
      <c r="XDR225"/>
      <c r="XDS225"/>
      <c r="XDT225"/>
      <c r="XDU225"/>
      <c r="XDV225"/>
      <c r="XDW225"/>
      <c r="XDX225"/>
      <c r="XDY225"/>
      <c r="XDZ225"/>
      <c r="XEA225"/>
      <c r="XEB225"/>
      <c r="XEC225"/>
      <c r="XED225"/>
      <c r="XEE225"/>
    </row>
    <row r="226" s="30" customFormat="1" customHeight="1" spans="1:16359">
      <c r="A226" s="4"/>
      <c r="B226" s="20"/>
      <c r="C226" s="20"/>
      <c r="D226" s="21" t="str">
        <f>IF(C226="","-",VLOOKUP(C226,员工信息表!B:C,2,FALSE))</f>
        <v>-</v>
      </c>
      <c r="E226" s="21" t="str">
        <f>IF(C226="","-",VLOOKUP(C226,员工信息表!B:D,3,FALSE))</f>
        <v>-</v>
      </c>
      <c r="F226" s="20"/>
      <c r="G226" s="20"/>
      <c r="H226" s="20"/>
      <c r="I226" s="20"/>
      <c r="J226" s="27" t="str">
        <f t="shared" si="6"/>
        <v>0</v>
      </c>
      <c r="K226" s="27" t="str">
        <f>IF(C226="","0",SUMIFS(借支明细表!$H:$H,借支明细表!$F:$F,$C226,借支明细表!$D:$D,$D$2))</f>
        <v>0</v>
      </c>
      <c r="L226" s="27" t="str">
        <f t="shared" si="7"/>
        <v>0</v>
      </c>
      <c r="M226" s="28"/>
      <c r="XDA226"/>
      <c r="XDB226"/>
      <c r="XDC226"/>
      <c r="XDD226"/>
      <c r="XDE226"/>
      <c r="XDF226"/>
      <c r="XDG226"/>
      <c r="XDH226"/>
      <c r="XDI226"/>
      <c r="XDJ226"/>
      <c r="XDK226"/>
      <c r="XDL226"/>
      <c r="XDM226"/>
      <c r="XDN226"/>
      <c r="XDO226"/>
      <c r="XDP226"/>
      <c r="XDQ226"/>
      <c r="XDR226"/>
      <c r="XDS226"/>
      <c r="XDT226"/>
      <c r="XDU226"/>
      <c r="XDV226"/>
      <c r="XDW226"/>
      <c r="XDX226"/>
      <c r="XDY226"/>
      <c r="XDZ226"/>
      <c r="XEA226"/>
      <c r="XEB226"/>
      <c r="XEC226"/>
      <c r="XED226"/>
      <c r="XEE226"/>
    </row>
    <row r="227" s="30" customFormat="1" customHeight="1" spans="1:16359">
      <c r="A227" s="4"/>
      <c r="B227" s="20"/>
      <c r="C227" s="20"/>
      <c r="D227" s="21" t="str">
        <f>IF(C227="","-",VLOOKUP(C227,员工信息表!B:C,2,FALSE))</f>
        <v>-</v>
      </c>
      <c r="E227" s="21" t="str">
        <f>IF(C227="","-",VLOOKUP(C227,员工信息表!B:D,3,FALSE))</f>
        <v>-</v>
      </c>
      <c r="F227" s="20"/>
      <c r="G227" s="20"/>
      <c r="H227" s="20"/>
      <c r="I227" s="20"/>
      <c r="J227" s="27" t="str">
        <f t="shared" si="6"/>
        <v>0</v>
      </c>
      <c r="K227" s="27" t="str">
        <f>IF(C227="","0",SUMIFS(借支明细表!$H:$H,借支明细表!$F:$F,$C227,借支明细表!$D:$D,$D$2))</f>
        <v>0</v>
      </c>
      <c r="L227" s="27" t="str">
        <f t="shared" si="7"/>
        <v>0</v>
      </c>
      <c r="M227" s="28"/>
      <c r="XDA227"/>
      <c r="XDB227"/>
      <c r="XDC227"/>
      <c r="XDD227"/>
      <c r="XDE227"/>
      <c r="XDF227"/>
      <c r="XDG227"/>
      <c r="XDH227"/>
      <c r="XDI227"/>
      <c r="XDJ227"/>
      <c r="XDK227"/>
      <c r="XDL227"/>
      <c r="XDM227"/>
      <c r="XDN227"/>
      <c r="XDO227"/>
      <c r="XDP227"/>
      <c r="XDQ227"/>
      <c r="XDR227"/>
      <c r="XDS227"/>
      <c r="XDT227"/>
      <c r="XDU227"/>
      <c r="XDV227"/>
      <c r="XDW227"/>
      <c r="XDX227"/>
      <c r="XDY227"/>
      <c r="XDZ227"/>
      <c r="XEA227"/>
      <c r="XEB227"/>
      <c r="XEC227"/>
      <c r="XED227"/>
      <c r="XEE227"/>
    </row>
    <row r="228" s="30" customFormat="1" customHeight="1" spans="1:16359">
      <c r="A228" s="4"/>
      <c r="B228" s="20"/>
      <c r="C228" s="20"/>
      <c r="D228" s="21" t="str">
        <f>IF(C228="","-",VLOOKUP(C228,员工信息表!B:C,2,FALSE))</f>
        <v>-</v>
      </c>
      <c r="E228" s="21" t="str">
        <f>IF(C228="","-",VLOOKUP(C228,员工信息表!B:D,3,FALSE))</f>
        <v>-</v>
      </c>
      <c r="F228" s="20"/>
      <c r="G228" s="20"/>
      <c r="H228" s="20"/>
      <c r="I228" s="20"/>
      <c r="J228" s="27" t="str">
        <f t="shared" si="6"/>
        <v>0</v>
      </c>
      <c r="K228" s="27" t="str">
        <f>IF(C228="","0",SUMIFS(借支明细表!$H:$H,借支明细表!$F:$F,$C228,借支明细表!$D:$D,$D$2))</f>
        <v>0</v>
      </c>
      <c r="L228" s="27" t="str">
        <f t="shared" si="7"/>
        <v>0</v>
      </c>
      <c r="M228" s="28"/>
      <c r="XDA228"/>
      <c r="XDB228"/>
      <c r="XDC228"/>
      <c r="XDD228"/>
      <c r="XDE228"/>
      <c r="XDF228"/>
      <c r="XDG228"/>
      <c r="XDH228"/>
      <c r="XDI228"/>
      <c r="XDJ228"/>
      <c r="XDK228"/>
      <c r="XDL228"/>
      <c r="XDM228"/>
      <c r="XDN228"/>
      <c r="XDO228"/>
      <c r="XDP228"/>
      <c r="XDQ228"/>
      <c r="XDR228"/>
      <c r="XDS228"/>
      <c r="XDT228"/>
      <c r="XDU228"/>
      <c r="XDV228"/>
      <c r="XDW228"/>
      <c r="XDX228"/>
      <c r="XDY228"/>
      <c r="XDZ228"/>
      <c r="XEA228"/>
      <c r="XEB228"/>
      <c r="XEC228"/>
      <c r="XED228"/>
      <c r="XEE228"/>
    </row>
    <row r="229" s="30" customFormat="1" customHeight="1" spans="1:16359">
      <c r="A229" s="4"/>
      <c r="B229" s="20"/>
      <c r="C229" s="20"/>
      <c r="D229" s="21" t="str">
        <f>IF(C229="","-",VLOOKUP(C229,员工信息表!B:C,2,FALSE))</f>
        <v>-</v>
      </c>
      <c r="E229" s="21" t="str">
        <f>IF(C229="","-",VLOOKUP(C229,员工信息表!B:D,3,FALSE))</f>
        <v>-</v>
      </c>
      <c r="F229" s="20"/>
      <c r="G229" s="20"/>
      <c r="H229" s="20"/>
      <c r="I229" s="20"/>
      <c r="J229" s="27" t="str">
        <f t="shared" si="6"/>
        <v>0</v>
      </c>
      <c r="K229" s="27" t="str">
        <f>IF(C229="","0",SUMIFS(借支明细表!$H:$H,借支明细表!$F:$F,$C229,借支明细表!$D:$D,$D$2))</f>
        <v>0</v>
      </c>
      <c r="L229" s="27" t="str">
        <f t="shared" si="7"/>
        <v>0</v>
      </c>
      <c r="M229" s="28"/>
      <c r="XDA229"/>
      <c r="XDB229"/>
      <c r="XDC229"/>
      <c r="XDD229"/>
      <c r="XDE229"/>
      <c r="XDF229"/>
      <c r="XDG229"/>
      <c r="XDH229"/>
      <c r="XDI229"/>
      <c r="XDJ229"/>
      <c r="XDK229"/>
      <c r="XDL229"/>
      <c r="XDM229"/>
      <c r="XDN229"/>
      <c r="XDO229"/>
      <c r="XDP229"/>
      <c r="XDQ229"/>
      <c r="XDR229"/>
      <c r="XDS229"/>
      <c r="XDT229"/>
      <c r="XDU229"/>
      <c r="XDV229"/>
      <c r="XDW229"/>
      <c r="XDX229"/>
      <c r="XDY229"/>
      <c r="XDZ229"/>
      <c r="XEA229"/>
      <c r="XEB229"/>
      <c r="XEC229"/>
      <c r="XED229"/>
      <c r="XEE229"/>
    </row>
    <row r="230" s="30" customFormat="1" customHeight="1" spans="1:16359">
      <c r="A230" s="4"/>
      <c r="B230" s="20"/>
      <c r="C230" s="20"/>
      <c r="D230" s="21" t="str">
        <f>IF(C230="","-",VLOOKUP(C230,员工信息表!B:C,2,FALSE))</f>
        <v>-</v>
      </c>
      <c r="E230" s="21" t="str">
        <f>IF(C230="","-",VLOOKUP(C230,员工信息表!B:D,3,FALSE))</f>
        <v>-</v>
      </c>
      <c r="F230" s="20"/>
      <c r="G230" s="20"/>
      <c r="H230" s="20"/>
      <c r="I230" s="20"/>
      <c r="J230" s="27" t="str">
        <f t="shared" si="6"/>
        <v>0</v>
      </c>
      <c r="K230" s="27" t="str">
        <f>IF(C230="","0",SUMIFS(借支明细表!$H:$H,借支明细表!$F:$F,$C230,借支明细表!$D:$D,$D$2))</f>
        <v>0</v>
      </c>
      <c r="L230" s="27" t="str">
        <f t="shared" si="7"/>
        <v>0</v>
      </c>
      <c r="M230" s="28"/>
      <c r="XDA230"/>
      <c r="XDB230"/>
      <c r="XDC230"/>
      <c r="XDD230"/>
      <c r="XDE230"/>
      <c r="XDF230"/>
      <c r="XDG230"/>
      <c r="XDH230"/>
      <c r="XDI230"/>
      <c r="XDJ230"/>
      <c r="XDK230"/>
      <c r="XDL230"/>
      <c r="XDM230"/>
      <c r="XDN230"/>
      <c r="XDO230"/>
      <c r="XDP230"/>
      <c r="XDQ230"/>
      <c r="XDR230"/>
      <c r="XDS230"/>
      <c r="XDT230"/>
      <c r="XDU230"/>
      <c r="XDV230"/>
      <c r="XDW230"/>
      <c r="XDX230"/>
      <c r="XDY230"/>
      <c r="XDZ230"/>
      <c r="XEA230"/>
      <c r="XEB230"/>
      <c r="XEC230"/>
      <c r="XED230"/>
      <c r="XEE230"/>
    </row>
    <row r="231" s="30" customFormat="1" customHeight="1" spans="1:16359">
      <c r="A231" s="4"/>
      <c r="B231" s="20"/>
      <c r="C231" s="20"/>
      <c r="D231" s="21" t="str">
        <f>IF(C231="","-",VLOOKUP(C231,员工信息表!B:C,2,FALSE))</f>
        <v>-</v>
      </c>
      <c r="E231" s="21" t="str">
        <f>IF(C231="","-",VLOOKUP(C231,员工信息表!B:D,3,FALSE))</f>
        <v>-</v>
      </c>
      <c r="F231" s="20"/>
      <c r="G231" s="20"/>
      <c r="H231" s="20"/>
      <c r="I231" s="20"/>
      <c r="J231" s="27" t="str">
        <f t="shared" si="6"/>
        <v>0</v>
      </c>
      <c r="K231" s="27" t="str">
        <f>IF(C231="","0",SUMIFS(借支明细表!$H:$H,借支明细表!$F:$F,$C231,借支明细表!$D:$D,$D$2))</f>
        <v>0</v>
      </c>
      <c r="L231" s="27" t="str">
        <f t="shared" si="7"/>
        <v>0</v>
      </c>
      <c r="M231" s="28"/>
      <c r="XDA231"/>
      <c r="XDB231"/>
      <c r="XDC231"/>
      <c r="XDD231"/>
      <c r="XDE231"/>
      <c r="XDF231"/>
      <c r="XDG231"/>
      <c r="XDH231"/>
      <c r="XDI231"/>
      <c r="XDJ231"/>
      <c r="XDK231"/>
      <c r="XDL231"/>
      <c r="XDM231"/>
      <c r="XDN231"/>
      <c r="XDO231"/>
      <c r="XDP231"/>
      <c r="XDQ231"/>
      <c r="XDR231"/>
      <c r="XDS231"/>
      <c r="XDT231"/>
      <c r="XDU231"/>
      <c r="XDV231"/>
      <c r="XDW231"/>
      <c r="XDX231"/>
      <c r="XDY231"/>
      <c r="XDZ231"/>
      <c r="XEA231"/>
      <c r="XEB231"/>
      <c r="XEC231"/>
      <c r="XED231"/>
      <c r="XEE231"/>
    </row>
    <row r="232" s="30" customFormat="1" customHeight="1" spans="1:16359">
      <c r="A232" s="4"/>
      <c r="B232" s="20"/>
      <c r="C232" s="20"/>
      <c r="D232" s="21" t="str">
        <f>IF(C232="","-",VLOOKUP(C232,员工信息表!B:C,2,FALSE))</f>
        <v>-</v>
      </c>
      <c r="E232" s="21" t="str">
        <f>IF(C232="","-",VLOOKUP(C232,员工信息表!B:D,3,FALSE))</f>
        <v>-</v>
      </c>
      <c r="F232" s="20"/>
      <c r="G232" s="20"/>
      <c r="H232" s="20"/>
      <c r="I232" s="20"/>
      <c r="J232" s="27" t="str">
        <f t="shared" si="6"/>
        <v>0</v>
      </c>
      <c r="K232" s="27" t="str">
        <f>IF(C232="","0",SUMIFS(借支明细表!$H:$H,借支明细表!$F:$F,$C232,借支明细表!$D:$D,$D$2))</f>
        <v>0</v>
      </c>
      <c r="L232" s="27" t="str">
        <f t="shared" si="7"/>
        <v>0</v>
      </c>
      <c r="M232" s="28"/>
      <c r="XDA232"/>
      <c r="XDB232"/>
      <c r="XDC232"/>
      <c r="XDD232"/>
      <c r="XDE232"/>
      <c r="XDF232"/>
      <c r="XDG232"/>
      <c r="XDH232"/>
      <c r="XDI232"/>
      <c r="XDJ232"/>
      <c r="XDK232"/>
      <c r="XDL232"/>
      <c r="XDM232"/>
      <c r="XDN232"/>
      <c r="XDO232"/>
      <c r="XDP232"/>
      <c r="XDQ232"/>
      <c r="XDR232"/>
      <c r="XDS232"/>
      <c r="XDT232"/>
      <c r="XDU232"/>
      <c r="XDV232"/>
      <c r="XDW232"/>
      <c r="XDX232"/>
      <c r="XDY232"/>
      <c r="XDZ232"/>
      <c r="XEA232"/>
      <c r="XEB232"/>
      <c r="XEC232"/>
      <c r="XED232"/>
      <c r="XEE232"/>
    </row>
    <row r="233" s="30" customFormat="1" customHeight="1" spans="1:16359">
      <c r="A233" s="4"/>
      <c r="B233" s="20"/>
      <c r="C233" s="20"/>
      <c r="D233" s="21" t="str">
        <f>IF(C233="","-",VLOOKUP(C233,员工信息表!B:C,2,FALSE))</f>
        <v>-</v>
      </c>
      <c r="E233" s="21" t="str">
        <f>IF(C233="","-",VLOOKUP(C233,员工信息表!B:D,3,FALSE))</f>
        <v>-</v>
      </c>
      <c r="F233" s="20"/>
      <c r="G233" s="20"/>
      <c r="H233" s="20"/>
      <c r="I233" s="20"/>
      <c r="J233" s="27" t="str">
        <f t="shared" si="6"/>
        <v>0</v>
      </c>
      <c r="K233" s="27" t="str">
        <f>IF(C233="","0",SUMIFS(借支明细表!$H:$H,借支明细表!$F:$F,$C233,借支明细表!$D:$D,$D$2))</f>
        <v>0</v>
      </c>
      <c r="L233" s="27" t="str">
        <f t="shared" si="7"/>
        <v>0</v>
      </c>
      <c r="M233" s="28"/>
      <c r="XDA233"/>
      <c r="XDB233"/>
      <c r="XDC233"/>
      <c r="XDD233"/>
      <c r="XDE233"/>
      <c r="XDF233"/>
      <c r="XDG233"/>
      <c r="XDH233"/>
      <c r="XDI233"/>
      <c r="XDJ233"/>
      <c r="XDK233"/>
      <c r="XDL233"/>
      <c r="XDM233"/>
      <c r="XDN233"/>
      <c r="XDO233"/>
      <c r="XDP233"/>
      <c r="XDQ233"/>
      <c r="XDR233"/>
      <c r="XDS233"/>
      <c r="XDT233"/>
      <c r="XDU233"/>
      <c r="XDV233"/>
      <c r="XDW233"/>
      <c r="XDX233"/>
      <c r="XDY233"/>
      <c r="XDZ233"/>
      <c r="XEA233"/>
      <c r="XEB233"/>
      <c r="XEC233"/>
      <c r="XED233"/>
      <c r="XEE233"/>
    </row>
    <row r="234" s="30" customFormat="1" customHeight="1" spans="1:16359">
      <c r="A234" s="4"/>
      <c r="B234" s="20"/>
      <c r="C234" s="20"/>
      <c r="D234" s="21" t="str">
        <f>IF(C234="","-",VLOOKUP(C234,员工信息表!B:C,2,FALSE))</f>
        <v>-</v>
      </c>
      <c r="E234" s="21" t="str">
        <f>IF(C234="","-",VLOOKUP(C234,员工信息表!B:D,3,FALSE))</f>
        <v>-</v>
      </c>
      <c r="F234" s="20"/>
      <c r="G234" s="20"/>
      <c r="H234" s="20"/>
      <c r="I234" s="20"/>
      <c r="J234" s="27" t="str">
        <f t="shared" si="6"/>
        <v>0</v>
      </c>
      <c r="K234" s="27" t="str">
        <f>IF(C234="","0",SUMIFS(借支明细表!$H:$H,借支明细表!$F:$F,$C234,借支明细表!$D:$D,$D$2))</f>
        <v>0</v>
      </c>
      <c r="L234" s="27" t="str">
        <f t="shared" si="7"/>
        <v>0</v>
      </c>
      <c r="M234" s="28"/>
      <c r="XDA234"/>
      <c r="XDB234"/>
      <c r="XDC234"/>
      <c r="XDD234"/>
      <c r="XDE234"/>
      <c r="XDF234"/>
      <c r="XDG234"/>
      <c r="XDH234"/>
      <c r="XDI234"/>
      <c r="XDJ234"/>
      <c r="XDK234"/>
      <c r="XDL234"/>
      <c r="XDM234"/>
      <c r="XDN234"/>
      <c r="XDO234"/>
      <c r="XDP234"/>
      <c r="XDQ234"/>
      <c r="XDR234"/>
      <c r="XDS234"/>
      <c r="XDT234"/>
      <c r="XDU234"/>
      <c r="XDV234"/>
      <c r="XDW234"/>
      <c r="XDX234"/>
      <c r="XDY234"/>
      <c r="XDZ234"/>
      <c r="XEA234"/>
      <c r="XEB234"/>
      <c r="XEC234"/>
      <c r="XED234"/>
      <c r="XEE234"/>
    </row>
    <row r="235" s="30" customFormat="1" customHeight="1" spans="1:16359">
      <c r="A235" s="4"/>
      <c r="B235" s="20"/>
      <c r="C235" s="20"/>
      <c r="D235" s="21" t="str">
        <f>IF(C235="","-",VLOOKUP(C235,员工信息表!B:C,2,FALSE))</f>
        <v>-</v>
      </c>
      <c r="E235" s="21" t="str">
        <f>IF(C235="","-",VLOOKUP(C235,员工信息表!B:D,3,FALSE))</f>
        <v>-</v>
      </c>
      <c r="F235" s="20"/>
      <c r="G235" s="20"/>
      <c r="H235" s="20"/>
      <c r="I235" s="20"/>
      <c r="J235" s="27" t="str">
        <f t="shared" si="6"/>
        <v>0</v>
      </c>
      <c r="K235" s="27" t="str">
        <f>IF(C235="","0",SUMIFS(借支明细表!$H:$H,借支明细表!$F:$F,$C235,借支明细表!$D:$D,$D$2))</f>
        <v>0</v>
      </c>
      <c r="L235" s="27" t="str">
        <f t="shared" si="7"/>
        <v>0</v>
      </c>
      <c r="M235" s="28"/>
      <c r="XDA235"/>
      <c r="XDB235"/>
      <c r="XDC235"/>
      <c r="XDD235"/>
      <c r="XDE235"/>
      <c r="XDF235"/>
      <c r="XDG235"/>
      <c r="XDH235"/>
      <c r="XDI235"/>
      <c r="XDJ235"/>
      <c r="XDK235"/>
      <c r="XDL235"/>
      <c r="XDM235"/>
      <c r="XDN235"/>
      <c r="XDO235"/>
      <c r="XDP235"/>
      <c r="XDQ235"/>
      <c r="XDR235"/>
      <c r="XDS235"/>
      <c r="XDT235"/>
      <c r="XDU235"/>
      <c r="XDV235"/>
      <c r="XDW235"/>
      <c r="XDX235"/>
      <c r="XDY235"/>
      <c r="XDZ235"/>
      <c r="XEA235"/>
      <c r="XEB235"/>
      <c r="XEC235"/>
      <c r="XED235"/>
      <c r="XEE235"/>
    </row>
    <row r="236" s="30" customFormat="1" customHeight="1" spans="1:16359">
      <c r="A236" s="4"/>
      <c r="B236" s="20"/>
      <c r="C236" s="20"/>
      <c r="D236" s="21" t="str">
        <f>IF(C236="","-",VLOOKUP(C236,员工信息表!B:C,2,FALSE))</f>
        <v>-</v>
      </c>
      <c r="E236" s="21" t="str">
        <f>IF(C236="","-",VLOOKUP(C236,员工信息表!B:D,3,FALSE))</f>
        <v>-</v>
      </c>
      <c r="F236" s="20"/>
      <c r="G236" s="20"/>
      <c r="H236" s="20"/>
      <c r="I236" s="20"/>
      <c r="J236" s="27" t="str">
        <f t="shared" si="6"/>
        <v>0</v>
      </c>
      <c r="K236" s="27" t="str">
        <f>IF(C236="","0",SUMIFS(借支明细表!$H:$H,借支明细表!$F:$F,$C236,借支明细表!$D:$D,$D$2))</f>
        <v>0</v>
      </c>
      <c r="L236" s="27" t="str">
        <f t="shared" si="7"/>
        <v>0</v>
      </c>
      <c r="M236" s="28"/>
      <c r="XDA236"/>
      <c r="XDB236"/>
      <c r="XDC236"/>
      <c r="XDD236"/>
      <c r="XDE236"/>
      <c r="XDF236"/>
      <c r="XDG236"/>
      <c r="XDH236"/>
      <c r="XDI236"/>
      <c r="XDJ236"/>
      <c r="XDK236"/>
      <c r="XDL236"/>
      <c r="XDM236"/>
      <c r="XDN236"/>
      <c r="XDO236"/>
      <c r="XDP236"/>
      <c r="XDQ236"/>
      <c r="XDR236"/>
      <c r="XDS236"/>
      <c r="XDT236"/>
      <c r="XDU236"/>
      <c r="XDV236"/>
      <c r="XDW236"/>
      <c r="XDX236"/>
      <c r="XDY236"/>
      <c r="XDZ236"/>
      <c r="XEA236"/>
      <c r="XEB236"/>
      <c r="XEC236"/>
      <c r="XED236"/>
      <c r="XEE236"/>
    </row>
    <row r="237" s="30" customFormat="1" customHeight="1" spans="1:16359">
      <c r="A237" s="4"/>
      <c r="B237" s="20"/>
      <c r="C237" s="20"/>
      <c r="D237" s="21" t="str">
        <f>IF(C237="","-",VLOOKUP(C237,员工信息表!B:C,2,FALSE))</f>
        <v>-</v>
      </c>
      <c r="E237" s="21" t="str">
        <f>IF(C237="","-",VLOOKUP(C237,员工信息表!B:D,3,FALSE))</f>
        <v>-</v>
      </c>
      <c r="F237" s="20"/>
      <c r="G237" s="20"/>
      <c r="H237" s="20"/>
      <c r="I237" s="20"/>
      <c r="J237" s="27" t="str">
        <f t="shared" si="6"/>
        <v>0</v>
      </c>
      <c r="K237" s="27" t="str">
        <f>IF(C237="","0",SUMIFS(借支明细表!$H:$H,借支明细表!$F:$F,$C237,借支明细表!$D:$D,$D$2))</f>
        <v>0</v>
      </c>
      <c r="L237" s="27" t="str">
        <f t="shared" si="7"/>
        <v>0</v>
      </c>
      <c r="M237" s="28"/>
      <c r="XDA237"/>
      <c r="XDB237"/>
      <c r="XDC237"/>
      <c r="XDD237"/>
      <c r="XDE237"/>
      <c r="XDF237"/>
      <c r="XDG237"/>
      <c r="XDH237"/>
      <c r="XDI237"/>
      <c r="XDJ237"/>
      <c r="XDK237"/>
      <c r="XDL237"/>
      <c r="XDM237"/>
      <c r="XDN237"/>
      <c r="XDO237"/>
      <c r="XDP237"/>
      <c r="XDQ237"/>
      <c r="XDR237"/>
      <c r="XDS237"/>
      <c r="XDT237"/>
      <c r="XDU237"/>
      <c r="XDV237"/>
      <c r="XDW237"/>
      <c r="XDX237"/>
      <c r="XDY237"/>
      <c r="XDZ237"/>
      <c r="XEA237"/>
      <c r="XEB237"/>
      <c r="XEC237"/>
      <c r="XED237"/>
      <c r="XEE237"/>
    </row>
    <row r="238" s="30" customFormat="1" customHeight="1" spans="1:16359">
      <c r="A238" s="4"/>
      <c r="B238" s="20"/>
      <c r="C238" s="20"/>
      <c r="D238" s="21" t="str">
        <f>IF(C238="","-",VLOOKUP(C238,员工信息表!B:C,2,FALSE))</f>
        <v>-</v>
      </c>
      <c r="E238" s="21" t="str">
        <f>IF(C238="","-",VLOOKUP(C238,员工信息表!B:D,3,FALSE))</f>
        <v>-</v>
      </c>
      <c r="F238" s="20"/>
      <c r="G238" s="20"/>
      <c r="H238" s="20"/>
      <c r="I238" s="20"/>
      <c r="J238" s="27" t="str">
        <f t="shared" si="6"/>
        <v>0</v>
      </c>
      <c r="K238" s="27" t="str">
        <f>IF(C238="","0",SUMIFS(借支明细表!$H:$H,借支明细表!$F:$F,$C238,借支明细表!$D:$D,$D$2))</f>
        <v>0</v>
      </c>
      <c r="L238" s="27" t="str">
        <f t="shared" si="7"/>
        <v>0</v>
      </c>
      <c r="M238" s="28"/>
      <c r="XDA238"/>
      <c r="XDB238"/>
      <c r="XDC238"/>
      <c r="XDD238"/>
      <c r="XDE238"/>
      <c r="XDF238"/>
      <c r="XDG238"/>
      <c r="XDH238"/>
      <c r="XDI238"/>
      <c r="XDJ238"/>
      <c r="XDK238"/>
      <c r="XDL238"/>
      <c r="XDM238"/>
      <c r="XDN238"/>
      <c r="XDO238"/>
      <c r="XDP238"/>
      <c r="XDQ238"/>
      <c r="XDR238"/>
      <c r="XDS238"/>
      <c r="XDT238"/>
      <c r="XDU238"/>
      <c r="XDV238"/>
      <c r="XDW238"/>
      <c r="XDX238"/>
      <c r="XDY238"/>
      <c r="XDZ238"/>
      <c r="XEA238"/>
      <c r="XEB238"/>
      <c r="XEC238"/>
      <c r="XED238"/>
      <c r="XEE238"/>
    </row>
    <row r="239" s="30" customFormat="1" customHeight="1" spans="1:16359">
      <c r="A239" s="4"/>
      <c r="B239" s="20"/>
      <c r="C239" s="20"/>
      <c r="D239" s="21" t="str">
        <f>IF(C239="","-",VLOOKUP(C239,员工信息表!B:C,2,FALSE))</f>
        <v>-</v>
      </c>
      <c r="E239" s="21" t="str">
        <f>IF(C239="","-",VLOOKUP(C239,员工信息表!B:D,3,FALSE))</f>
        <v>-</v>
      </c>
      <c r="F239" s="20"/>
      <c r="G239" s="20"/>
      <c r="H239" s="20"/>
      <c r="I239" s="20"/>
      <c r="J239" s="27" t="str">
        <f t="shared" si="6"/>
        <v>0</v>
      </c>
      <c r="K239" s="27" t="str">
        <f>IF(C239="","0",SUMIFS(借支明细表!$H:$H,借支明细表!$F:$F,$C239,借支明细表!$D:$D,$D$2))</f>
        <v>0</v>
      </c>
      <c r="L239" s="27" t="str">
        <f t="shared" si="7"/>
        <v>0</v>
      </c>
      <c r="M239" s="28"/>
      <c r="XDA239"/>
      <c r="XDB239"/>
      <c r="XDC239"/>
      <c r="XDD239"/>
      <c r="XDE239"/>
      <c r="XDF239"/>
      <c r="XDG239"/>
      <c r="XDH239"/>
      <c r="XDI239"/>
      <c r="XDJ239"/>
      <c r="XDK239"/>
      <c r="XDL239"/>
      <c r="XDM239"/>
      <c r="XDN239"/>
      <c r="XDO239"/>
      <c r="XDP239"/>
      <c r="XDQ239"/>
      <c r="XDR239"/>
      <c r="XDS239"/>
      <c r="XDT239"/>
      <c r="XDU239"/>
      <c r="XDV239"/>
      <c r="XDW239"/>
      <c r="XDX239"/>
      <c r="XDY239"/>
      <c r="XDZ239"/>
      <c r="XEA239"/>
      <c r="XEB239"/>
      <c r="XEC239"/>
      <c r="XED239"/>
      <c r="XEE239"/>
    </row>
    <row r="240" s="30" customFormat="1" customHeight="1" spans="1:16359">
      <c r="A240" s="4"/>
      <c r="B240" s="20"/>
      <c r="C240" s="20"/>
      <c r="D240" s="21" t="str">
        <f>IF(C240="","-",VLOOKUP(C240,员工信息表!B:C,2,FALSE))</f>
        <v>-</v>
      </c>
      <c r="E240" s="21" t="str">
        <f>IF(C240="","-",VLOOKUP(C240,员工信息表!B:D,3,FALSE))</f>
        <v>-</v>
      </c>
      <c r="F240" s="20"/>
      <c r="G240" s="20"/>
      <c r="H240" s="20"/>
      <c r="I240" s="20"/>
      <c r="J240" s="27" t="str">
        <f t="shared" si="6"/>
        <v>0</v>
      </c>
      <c r="K240" s="27" t="str">
        <f>IF(C240="","0",SUMIFS(借支明细表!$H:$H,借支明细表!$F:$F,$C240,借支明细表!$D:$D,$D$2))</f>
        <v>0</v>
      </c>
      <c r="L240" s="27" t="str">
        <f t="shared" si="7"/>
        <v>0</v>
      </c>
      <c r="M240" s="28"/>
      <c r="XDA240"/>
      <c r="XDB240"/>
      <c r="XDC240"/>
      <c r="XDD240"/>
      <c r="XDE240"/>
      <c r="XDF240"/>
      <c r="XDG240"/>
      <c r="XDH240"/>
      <c r="XDI240"/>
      <c r="XDJ240"/>
      <c r="XDK240"/>
      <c r="XDL240"/>
      <c r="XDM240"/>
      <c r="XDN240"/>
      <c r="XDO240"/>
      <c r="XDP240"/>
      <c r="XDQ240"/>
      <c r="XDR240"/>
      <c r="XDS240"/>
      <c r="XDT240"/>
      <c r="XDU240"/>
      <c r="XDV240"/>
      <c r="XDW240"/>
      <c r="XDX240"/>
      <c r="XDY240"/>
      <c r="XDZ240"/>
      <c r="XEA240"/>
      <c r="XEB240"/>
      <c r="XEC240"/>
      <c r="XED240"/>
      <c r="XEE240"/>
    </row>
    <row r="241" s="30" customFormat="1" customHeight="1" spans="1:16359">
      <c r="A241" s="4"/>
      <c r="B241" s="20"/>
      <c r="C241" s="20"/>
      <c r="D241" s="21" t="str">
        <f>IF(C241="","-",VLOOKUP(C241,员工信息表!B:C,2,FALSE))</f>
        <v>-</v>
      </c>
      <c r="E241" s="21" t="str">
        <f>IF(C241="","-",VLOOKUP(C241,员工信息表!B:D,3,FALSE))</f>
        <v>-</v>
      </c>
      <c r="F241" s="20"/>
      <c r="G241" s="20"/>
      <c r="H241" s="20"/>
      <c r="I241" s="20"/>
      <c r="J241" s="27" t="str">
        <f t="shared" si="6"/>
        <v>0</v>
      </c>
      <c r="K241" s="27" t="str">
        <f>IF(C241="","0",SUMIFS(借支明细表!$H:$H,借支明细表!$F:$F,$C241,借支明细表!$D:$D,$D$2))</f>
        <v>0</v>
      </c>
      <c r="L241" s="27" t="str">
        <f t="shared" si="7"/>
        <v>0</v>
      </c>
      <c r="M241" s="28"/>
      <c r="XDA241"/>
      <c r="XDB241"/>
      <c r="XDC241"/>
      <c r="XDD241"/>
      <c r="XDE241"/>
      <c r="XDF241"/>
      <c r="XDG241"/>
      <c r="XDH241"/>
      <c r="XDI241"/>
      <c r="XDJ241"/>
      <c r="XDK241"/>
      <c r="XDL241"/>
      <c r="XDM241"/>
      <c r="XDN241"/>
      <c r="XDO241"/>
      <c r="XDP241"/>
      <c r="XDQ241"/>
      <c r="XDR241"/>
      <c r="XDS241"/>
      <c r="XDT241"/>
      <c r="XDU241"/>
      <c r="XDV241"/>
      <c r="XDW241"/>
      <c r="XDX241"/>
      <c r="XDY241"/>
      <c r="XDZ241"/>
      <c r="XEA241"/>
      <c r="XEB241"/>
      <c r="XEC241"/>
      <c r="XED241"/>
      <c r="XEE241"/>
    </row>
    <row r="242" s="30" customFormat="1" customHeight="1" spans="1:16359">
      <c r="A242" s="4"/>
      <c r="B242" s="20"/>
      <c r="C242" s="20"/>
      <c r="D242" s="21" t="str">
        <f>IF(C242="","-",VLOOKUP(C242,员工信息表!B:C,2,FALSE))</f>
        <v>-</v>
      </c>
      <c r="E242" s="21" t="str">
        <f>IF(C242="","-",VLOOKUP(C242,员工信息表!B:D,3,FALSE))</f>
        <v>-</v>
      </c>
      <c r="F242" s="20"/>
      <c r="G242" s="20"/>
      <c r="H242" s="20"/>
      <c r="I242" s="20"/>
      <c r="J242" s="27" t="str">
        <f t="shared" si="6"/>
        <v>0</v>
      </c>
      <c r="K242" s="27" t="str">
        <f>IF(C242="","0",SUMIFS(借支明细表!$H:$H,借支明细表!$F:$F,$C242,借支明细表!$D:$D,$D$2))</f>
        <v>0</v>
      </c>
      <c r="L242" s="27" t="str">
        <f t="shared" si="7"/>
        <v>0</v>
      </c>
      <c r="M242" s="28"/>
      <c r="XDA242"/>
      <c r="XDB242"/>
      <c r="XDC242"/>
      <c r="XDD242"/>
      <c r="XDE242"/>
      <c r="XDF242"/>
      <c r="XDG242"/>
      <c r="XDH242"/>
      <c r="XDI242"/>
      <c r="XDJ242"/>
      <c r="XDK242"/>
      <c r="XDL242"/>
      <c r="XDM242"/>
      <c r="XDN242"/>
      <c r="XDO242"/>
      <c r="XDP242"/>
      <c r="XDQ242"/>
      <c r="XDR242"/>
      <c r="XDS242"/>
      <c r="XDT242"/>
      <c r="XDU242"/>
      <c r="XDV242"/>
      <c r="XDW242"/>
      <c r="XDX242"/>
      <c r="XDY242"/>
      <c r="XDZ242"/>
      <c r="XEA242"/>
      <c r="XEB242"/>
      <c r="XEC242"/>
      <c r="XED242"/>
      <c r="XEE242"/>
    </row>
    <row r="243" s="30" customFormat="1" customHeight="1" spans="1:16359">
      <c r="A243" s="4"/>
      <c r="B243" s="20"/>
      <c r="C243" s="20"/>
      <c r="D243" s="21" t="str">
        <f>IF(C243="","-",VLOOKUP(C243,员工信息表!B:C,2,FALSE))</f>
        <v>-</v>
      </c>
      <c r="E243" s="21" t="str">
        <f>IF(C243="","-",VLOOKUP(C243,员工信息表!B:D,3,FALSE))</f>
        <v>-</v>
      </c>
      <c r="F243" s="20"/>
      <c r="G243" s="20"/>
      <c r="H243" s="20"/>
      <c r="I243" s="20"/>
      <c r="J243" s="27" t="str">
        <f t="shared" si="6"/>
        <v>0</v>
      </c>
      <c r="K243" s="27" t="str">
        <f>IF(C243="","0",SUMIFS(借支明细表!$H:$H,借支明细表!$F:$F,$C243,借支明细表!$D:$D,$D$2))</f>
        <v>0</v>
      </c>
      <c r="L243" s="27" t="str">
        <f t="shared" si="7"/>
        <v>0</v>
      </c>
      <c r="M243" s="28"/>
      <c r="XDA243"/>
      <c r="XDB243"/>
      <c r="XDC243"/>
      <c r="XDD243"/>
      <c r="XDE243"/>
      <c r="XDF243"/>
      <c r="XDG243"/>
      <c r="XDH243"/>
      <c r="XDI243"/>
      <c r="XDJ243"/>
      <c r="XDK243"/>
      <c r="XDL243"/>
      <c r="XDM243"/>
      <c r="XDN243"/>
      <c r="XDO243"/>
      <c r="XDP243"/>
      <c r="XDQ243"/>
      <c r="XDR243"/>
      <c r="XDS243"/>
      <c r="XDT243"/>
      <c r="XDU243"/>
      <c r="XDV243"/>
      <c r="XDW243"/>
      <c r="XDX243"/>
      <c r="XDY243"/>
      <c r="XDZ243"/>
      <c r="XEA243"/>
      <c r="XEB243"/>
      <c r="XEC243"/>
      <c r="XED243"/>
      <c r="XEE243"/>
    </row>
    <row r="244" s="30" customFormat="1" customHeight="1" spans="1:16359">
      <c r="A244" s="4"/>
      <c r="B244" s="20"/>
      <c r="C244" s="20"/>
      <c r="D244" s="21" t="str">
        <f>IF(C244="","-",VLOOKUP(C244,员工信息表!B:C,2,FALSE))</f>
        <v>-</v>
      </c>
      <c r="E244" s="21" t="str">
        <f>IF(C244="","-",VLOOKUP(C244,员工信息表!B:D,3,FALSE))</f>
        <v>-</v>
      </c>
      <c r="F244" s="20"/>
      <c r="G244" s="20"/>
      <c r="H244" s="20"/>
      <c r="I244" s="20"/>
      <c r="J244" s="27" t="str">
        <f t="shared" si="6"/>
        <v>0</v>
      </c>
      <c r="K244" s="27" t="str">
        <f>IF(C244="","0",SUMIFS(借支明细表!$H:$H,借支明细表!$F:$F,$C244,借支明细表!$D:$D,$D$2))</f>
        <v>0</v>
      </c>
      <c r="L244" s="27" t="str">
        <f t="shared" si="7"/>
        <v>0</v>
      </c>
      <c r="M244" s="28"/>
      <c r="XDA244"/>
      <c r="XDB244"/>
      <c r="XDC244"/>
      <c r="XDD244"/>
      <c r="XDE244"/>
      <c r="XDF244"/>
      <c r="XDG244"/>
      <c r="XDH244"/>
      <c r="XDI244"/>
      <c r="XDJ244"/>
      <c r="XDK244"/>
      <c r="XDL244"/>
      <c r="XDM244"/>
      <c r="XDN244"/>
      <c r="XDO244"/>
      <c r="XDP244"/>
      <c r="XDQ244"/>
      <c r="XDR244"/>
      <c r="XDS244"/>
      <c r="XDT244"/>
      <c r="XDU244"/>
      <c r="XDV244"/>
      <c r="XDW244"/>
      <c r="XDX244"/>
      <c r="XDY244"/>
      <c r="XDZ244"/>
      <c r="XEA244"/>
      <c r="XEB244"/>
      <c r="XEC244"/>
      <c r="XED244"/>
      <c r="XEE244"/>
    </row>
    <row r="245" s="30" customFormat="1" customHeight="1" spans="1:16359">
      <c r="A245" s="4"/>
      <c r="B245" s="20"/>
      <c r="C245" s="20"/>
      <c r="D245" s="21" t="str">
        <f>IF(C245="","-",VLOOKUP(C245,员工信息表!B:C,2,FALSE))</f>
        <v>-</v>
      </c>
      <c r="E245" s="21" t="str">
        <f>IF(C245="","-",VLOOKUP(C245,员工信息表!B:D,3,FALSE))</f>
        <v>-</v>
      </c>
      <c r="F245" s="20"/>
      <c r="G245" s="20"/>
      <c r="H245" s="20"/>
      <c r="I245" s="20"/>
      <c r="J245" s="27" t="str">
        <f t="shared" si="6"/>
        <v>0</v>
      </c>
      <c r="K245" s="27" t="str">
        <f>IF(C245="","0",SUMIFS(借支明细表!$H:$H,借支明细表!$F:$F,$C245,借支明细表!$D:$D,$D$2))</f>
        <v>0</v>
      </c>
      <c r="L245" s="27" t="str">
        <f t="shared" si="7"/>
        <v>0</v>
      </c>
      <c r="M245" s="28"/>
      <c r="XDA245"/>
      <c r="XDB245"/>
      <c r="XDC245"/>
      <c r="XDD245"/>
      <c r="XDE245"/>
      <c r="XDF245"/>
      <c r="XDG245"/>
      <c r="XDH245"/>
      <c r="XDI245"/>
      <c r="XDJ245"/>
      <c r="XDK245"/>
      <c r="XDL245"/>
      <c r="XDM245"/>
      <c r="XDN245"/>
      <c r="XDO245"/>
      <c r="XDP245"/>
      <c r="XDQ245"/>
      <c r="XDR245"/>
      <c r="XDS245"/>
      <c r="XDT245"/>
      <c r="XDU245"/>
      <c r="XDV245"/>
      <c r="XDW245"/>
      <c r="XDX245"/>
      <c r="XDY245"/>
      <c r="XDZ245"/>
      <c r="XEA245"/>
      <c r="XEB245"/>
      <c r="XEC245"/>
      <c r="XED245"/>
      <c r="XEE245"/>
    </row>
    <row r="246" s="30" customFormat="1" customHeight="1" spans="1:16359">
      <c r="A246" s="4"/>
      <c r="B246" s="20"/>
      <c r="C246" s="20"/>
      <c r="D246" s="21" t="str">
        <f>IF(C246="","-",VLOOKUP(C246,员工信息表!B:C,2,FALSE))</f>
        <v>-</v>
      </c>
      <c r="E246" s="21" t="str">
        <f>IF(C246="","-",VLOOKUP(C246,员工信息表!B:D,3,FALSE))</f>
        <v>-</v>
      </c>
      <c r="F246" s="20"/>
      <c r="G246" s="20"/>
      <c r="H246" s="20"/>
      <c r="I246" s="20"/>
      <c r="J246" s="27" t="str">
        <f t="shared" si="6"/>
        <v>0</v>
      </c>
      <c r="K246" s="27" t="str">
        <f>IF(C246="","0",SUMIFS(借支明细表!$H:$H,借支明细表!$F:$F,$C246,借支明细表!$D:$D,$D$2))</f>
        <v>0</v>
      </c>
      <c r="L246" s="27" t="str">
        <f t="shared" si="7"/>
        <v>0</v>
      </c>
      <c r="M246" s="28"/>
      <c r="XDA246"/>
      <c r="XDB246"/>
      <c r="XDC246"/>
      <c r="XDD246"/>
      <c r="XDE246"/>
      <c r="XDF246"/>
      <c r="XDG246"/>
      <c r="XDH246"/>
      <c r="XDI246"/>
      <c r="XDJ246"/>
      <c r="XDK246"/>
      <c r="XDL246"/>
      <c r="XDM246"/>
      <c r="XDN246"/>
      <c r="XDO246"/>
      <c r="XDP246"/>
      <c r="XDQ246"/>
      <c r="XDR246"/>
      <c r="XDS246"/>
      <c r="XDT246"/>
      <c r="XDU246"/>
      <c r="XDV246"/>
      <c r="XDW246"/>
      <c r="XDX246"/>
      <c r="XDY246"/>
      <c r="XDZ246"/>
      <c r="XEA246"/>
      <c r="XEB246"/>
      <c r="XEC246"/>
      <c r="XED246"/>
      <c r="XEE246"/>
    </row>
    <row r="247" s="30" customFormat="1" customHeight="1" spans="1:16359">
      <c r="A247" s="4"/>
      <c r="B247" s="20"/>
      <c r="C247" s="20"/>
      <c r="D247" s="21" t="str">
        <f>IF(C247="","-",VLOOKUP(C247,员工信息表!B:C,2,FALSE))</f>
        <v>-</v>
      </c>
      <c r="E247" s="21" t="str">
        <f>IF(C247="","-",VLOOKUP(C247,员工信息表!B:D,3,FALSE))</f>
        <v>-</v>
      </c>
      <c r="F247" s="20"/>
      <c r="G247" s="20"/>
      <c r="H247" s="20"/>
      <c r="I247" s="20"/>
      <c r="J247" s="27" t="str">
        <f t="shared" si="6"/>
        <v>0</v>
      </c>
      <c r="K247" s="27" t="str">
        <f>IF(C247="","0",SUMIFS(借支明细表!$H:$H,借支明细表!$F:$F,$C247,借支明细表!$D:$D,$D$2))</f>
        <v>0</v>
      </c>
      <c r="L247" s="27" t="str">
        <f t="shared" si="7"/>
        <v>0</v>
      </c>
      <c r="M247" s="28"/>
      <c r="XDA247"/>
      <c r="XDB247"/>
      <c r="XDC247"/>
      <c r="XDD247"/>
      <c r="XDE247"/>
      <c r="XDF247"/>
      <c r="XDG247"/>
      <c r="XDH247"/>
      <c r="XDI247"/>
      <c r="XDJ247"/>
      <c r="XDK247"/>
      <c r="XDL247"/>
      <c r="XDM247"/>
      <c r="XDN247"/>
      <c r="XDO247"/>
      <c r="XDP247"/>
      <c r="XDQ247"/>
      <c r="XDR247"/>
      <c r="XDS247"/>
      <c r="XDT247"/>
      <c r="XDU247"/>
      <c r="XDV247"/>
      <c r="XDW247"/>
      <c r="XDX247"/>
      <c r="XDY247"/>
      <c r="XDZ247"/>
      <c r="XEA247"/>
      <c r="XEB247"/>
      <c r="XEC247"/>
      <c r="XED247"/>
      <c r="XEE247"/>
    </row>
    <row r="248" s="30" customFormat="1" customHeight="1" spans="1:16359">
      <c r="A248" s="4"/>
      <c r="B248" s="20"/>
      <c r="C248" s="20"/>
      <c r="D248" s="21" t="str">
        <f>IF(C248="","-",VLOOKUP(C248,员工信息表!B:C,2,FALSE))</f>
        <v>-</v>
      </c>
      <c r="E248" s="21" t="str">
        <f>IF(C248="","-",VLOOKUP(C248,员工信息表!B:D,3,FALSE))</f>
        <v>-</v>
      </c>
      <c r="F248" s="20"/>
      <c r="G248" s="20"/>
      <c r="H248" s="20"/>
      <c r="I248" s="20"/>
      <c r="J248" s="27" t="str">
        <f t="shared" si="6"/>
        <v>0</v>
      </c>
      <c r="K248" s="27" t="str">
        <f>IF(C248="","0",SUMIFS(借支明细表!$H:$H,借支明细表!$F:$F,$C248,借支明细表!$D:$D,$D$2))</f>
        <v>0</v>
      </c>
      <c r="L248" s="27" t="str">
        <f t="shared" si="7"/>
        <v>0</v>
      </c>
      <c r="M248" s="28"/>
      <c r="XDA248"/>
      <c r="XDB248"/>
      <c r="XDC248"/>
      <c r="XDD248"/>
      <c r="XDE248"/>
      <c r="XDF248"/>
      <c r="XDG248"/>
      <c r="XDH248"/>
      <c r="XDI248"/>
      <c r="XDJ248"/>
      <c r="XDK248"/>
      <c r="XDL248"/>
      <c r="XDM248"/>
      <c r="XDN248"/>
      <c r="XDO248"/>
      <c r="XDP248"/>
      <c r="XDQ248"/>
      <c r="XDR248"/>
      <c r="XDS248"/>
      <c r="XDT248"/>
      <c r="XDU248"/>
      <c r="XDV248"/>
      <c r="XDW248"/>
      <c r="XDX248"/>
      <c r="XDY248"/>
      <c r="XDZ248"/>
      <c r="XEA248"/>
      <c r="XEB248"/>
      <c r="XEC248"/>
      <c r="XED248"/>
      <c r="XEE248"/>
    </row>
    <row r="249" s="30" customFormat="1" customHeight="1" spans="1:16359">
      <c r="A249" s="4"/>
      <c r="B249" s="20"/>
      <c r="C249" s="20"/>
      <c r="D249" s="21" t="str">
        <f>IF(C249="","-",VLOOKUP(C249,员工信息表!B:C,2,FALSE))</f>
        <v>-</v>
      </c>
      <c r="E249" s="21" t="str">
        <f>IF(C249="","-",VLOOKUP(C249,员工信息表!B:D,3,FALSE))</f>
        <v>-</v>
      </c>
      <c r="F249" s="20"/>
      <c r="G249" s="20"/>
      <c r="H249" s="20"/>
      <c r="I249" s="20"/>
      <c r="J249" s="27" t="str">
        <f t="shared" si="6"/>
        <v>0</v>
      </c>
      <c r="K249" s="27" t="str">
        <f>IF(C249="","0",SUMIFS(借支明细表!$H:$H,借支明细表!$F:$F,$C249,借支明细表!$D:$D,$D$2))</f>
        <v>0</v>
      </c>
      <c r="L249" s="27" t="str">
        <f t="shared" si="7"/>
        <v>0</v>
      </c>
      <c r="M249" s="28"/>
      <c r="XDA249"/>
      <c r="XDB249"/>
      <c r="XDC249"/>
      <c r="XDD249"/>
      <c r="XDE249"/>
      <c r="XDF249"/>
      <c r="XDG249"/>
      <c r="XDH249"/>
      <c r="XDI249"/>
      <c r="XDJ249"/>
      <c r="XDK249"/>
      <c r="XDL249"/>
      <c r="XDM249"/>
      <c r="XDN249"/>
      <c r="XDO249"/>
      <c r="XDP249"/>
      <c r="XDQ249"/>
      <c r="XDR249"/>
      <c r="XDS249"/>
      <c r="XDT249"/>
      <c r="XDU249"/>
      <c r="XDV249"/>
      <c r="XDW249"/>
      <c r="XDX249"/>
      <c r="XDY249"/>
      <c r="XDZ249"/>
      <c r="XEA249"/>
      <c r="XEB249"/>
      <c r="XEC249"/>
      <c r="XED249"/>
      <c r="XEE249"/>
    </row>
    <row r="250" s="30" customFormat="1" customHeight="1" spans="1:16359">
      <c r="A250" s="4"/>
      <c r="B250" s="20"/>
      <c r="C250" s="20"/>
      <c r="D250" s="21" t="str">
        <f>IF(C250="","-",VLOOKUP(C250,员工信息表!B:C,2,FALSE))</f>
        <v>-</v>
      </c>
      <c r="E250" s="21" t="str">
        <f>IF(C250="","-",VLOOKUP(C250,员工信息表!B:D,3,FALSE))</f>
        <v>-</v>
      </c>
      <c r="F250" s="20"/>
      <c r="G250" s="20"/>
      <c r="H250" s="20"/>
      <c r="I250" s="20"/>
      <c r="J250" s="27" t="str">
        <f t="shared" si="6"/>
        <v>0</v>
      </c>
      <c r="K250" s="27" t="str">
        <f>IF(C250="","0",SUMIFS(借支明细表!$H:$H,借支明细表!$F:$F,$C250,借支明细表!$D:$D,$D$2))</f>
        <v>0</v>
      </c>
      <c r="L250" s="27" t="str">
        <f t="shared" si="7"/>
        <v>0</v>
      </c>
      <c r="M250" s="28"/>
      <c r="XDA250"/>
      <c r="XDB250"/>
      <c r="XDC250"/>
      <c r="XDD250"/>
      <c r="XDE250"/>
      <c r="XDF250"/>
      <c r="XDG250"/>
      <c r="XDH250"/>
      <c r="XDI250"/>
      <c r="XDJ250"/>
      <c r="XDK250"/>
      <c r="XDL250"/>
      <c r="XDM250"/>
      <c r="XDN250"/>
      <c r="XDO250"/>
      <c r="XDP250"/>
      <c r="XDQ250"/>
      <c r="XDR250"/>
      <c r="XDS250"/>
      <c r="XDT250"/>
      <c r="XDU250"/>
      <c r="XDV250"/>
      <c r="XDW250"/>
      <c r="XDX250"/>
      <c r="XDY250"/>
      <c r="XDZ250"/>
      <c r="XEA250"/>
      <c r="XEB250"/>
      <c r="XEC250"/>
      <c r="XED250"/>
      <c r="XEE250"/>
    </row>
    <row r="251" s="30" customFormat="1" customHeight="1" spans="1:16359">
      <c r="A251" s="4"/>
      <c r="B251" s="20"/>
      <c r="C251" s="20"/>
      <c r="D251" s="21" t="str">
        <f>IF(C251="","-",VLOOKUP(C251,员工信息表!B:C,2,FALSE))</f>
        <v>-</v>
      </c>
      <c r="E251" s="21" t="str">
        <f>IF(C251="","-",VLOOKUP(C251,员工信息表!B:D,3,FALSE))</f>
        <v>-</v>
      </c>
      <c r="F251" s="20"/>
      <c r="G251" s="20"/>
      <c r="H251" s="20"/>
      <c r="I251" s="20"/>
      <c r="J251" s="27" t="str">
        <f t="shared" si="6"/>
        <v>0</v>
      </c>
      <c r="K251" s="27" t="str">
        <f>IF(C251="","0",SUMIFS(借支明细表!$H:$H,借支明细表!$F:$F,$C251,借支明细表!$D:$D,$D$2))</f>
        <v>0</v>
      </c>
      <c r="L251" s="27" t="str">
        <f t="shared" si="7"/>
        <v>0</v>
      </c>
      <c r="M251" s="28"/>
      <c r="XDA251"/>
      <c r="XDB251"/>
      <c r="XDC251"/>
      <c r="XDD251"/>
      <c r="XDE251"/>
      <c r="XDF251"/>
      <c r="XDG251"/>
      <c r="XDH251"/>
      <c r="XDI251"/>
      <c r="XDJ251"/>
      <c r="XDK251"/>
      <c r="XDL251"/>
      <c r="XDM251"/>
      <c r="XDN251"/>
      <c r="XDO251"/>
      <c r="XDP251"/>
      <c r="XDQ251"/>
      <c r="XDR251"/>
      <c r="XDS251"/>
      <c r="XDT251"/>
      <c r="XDU251"/>
      <c r="XDV251"/>
      <c r="XDW251"/>
      <c r="XDX251"/>
      <c r="XDY251"/>
      <c r="XDZ251"/>
      <c r="XEA251"/>
      <c r="XEB251"/>
      <c r="XEC251"/>
      <c r="XED251"/>
      <c r="XEE251"/>
    </row>
    <row r="252" s="30" customFormat="1" customHeight="1" spans="1:16359">
      <c r="A252" s="4"/>
      <c r="B252" s="20"/>
      <c r="C252" s="20"/>
      <c r="D252" s="21" t="str">
        <f>IF(C252="","-",VLOOKUP(C252,员工信息表!B:C,2,FALSE))</f>
        <v>-</v>
      </c>
      <c r="E252" s="21" t="str">
        <f>IF(C252="","-",VLOOKUP(C252,员工信息表!B:D,3,FALSE))</f>
        <v>-</v>
      </c>
      <c r="F252" s="20"/>
      <c r="G252" s="20"/>
      <c r="H252" s="20"/>
      <c r="I252" s="20"/>
      <c r="J252" s="27" t="str">
        <f t="shared" si="6"/>
        <v>0</v>
      </c>
      <c r="K252" s="27" t="str">
        <f>IF(C252="","0",SUMIFS(借支明细表!$H:$H,借支明细表!$F:$F,$C252,借支明细表!$D:$D,$D$2))</f>
        <v>0</v>
      </c>
      <c r="L252" s="27" t="str">
        <f t="shared" si="7"/>
        <v>0</v>
      </c>
      <c r="M252" s="28"/>
      <c r="XDA252"/>
      <c r="XDB252"/>
      <c r="XDC252"/>
      <c r="XDD252"/>
      <c r="XDE252"/>
      <c r="XDF252"/>
      <c r="XDG252"/>
      <c r="XDH252"/>
      <c r="XDI252"/>
      <c r="XDJ252"/>
      <c r="XDK252"/>
      <c r="XDL252"/>
      <c r="XDM252"/>
      <c r="XDN252"/>
      <c r="XDO252"/>
      <c r="XDP252"/>
      <c r="XDQ252"/>
      <c r="XDR252"/>
      <c r="XDS252"/>
      <c r="XDT252"/>
      <c r="XDU252"/>
      <c r="XDV252"/>
      <c r="XDW252"/>
      <c r="XDX252"/>
      <c r="XDY252"/>
      <c r="XDZ252"/>
      <c r="XEA252"/>
      <c r="XEB252"/>
      <c r="XEC252"/>
      <c r="XED252"/>
      <c r="XEE252"/>
    </row>
    <row r="253" s="30" customFormat="1" customHeight="1" spans="1:16359">
      <c r="A253" s="4"/>
      <c r="B253" s="20"/>
      <c r="C253" s="20"/>
      <c r="D253" s="21" t="str">
        <f>IF(C253="","-",VLOOKUP(C253,员工信息表!B:C,2,FALSE))</f>
        <v>-</v>
      </c>
      <c r="E253" s="21" t="str">
        <f>IF(C253="","-",VLOOKUP(C253,员工信息表!B:D,3,FALSE))</f>
        <v>-</v>
      </c>
      <c r="F253" s="20"/>
      <c r="G253" s="20"/>
      <c r="H253" s="20"/>
      <c r="I253" s="20"/>
      <c r="J253" s="27" t="str">
        <f t="shared" si="6"/>
        <v>0</v>
      </c>
      <c r="K253" s="27" t="str">
        <f>IF(C253="","0",SUMIFS(借支明细表!$H:$H,借支明细表!$F:$F,$C253,借支明细表!$D:$D,$D$2))</f>
        <v>0</v>
      </c>
      <c r="L253" s="27" t="str">
        <f t="shared" si="7"/>
        <v>0</v>
      </c>
      <c r="M253" s="28"/>
      <c r="XDA253"/>
      <c r="XDB253"/>
      <c r="XDC253"/>
      <c r="XDD253"/>
      <c r="XDE253"/>
      <c r="XDF253"/>
      <c r="XDG253"/>
      <c r="XDH253"/>
      <c r="XDI253"/>
      <c r="XDJ253"/>
      <c r="XDK253"/>
      <c r="XDL253"/>
      <c r="XDM253"/>
      <c r="XDN253"/>
      <c r="XDO253"/>
      <c r="XDP253"/>
      <c r="XDQ253"/>
      <c r="XDR253"/>
      <c r="XDS253"/>
      <c r="XDT253"/>
      <c r="XDU253"/>
      <c r="XDV253"/>
      <c r="XDW253"/>
      <c r="XDX253"/>
      <c r="XDY253"/>
      <c r="XDZ253"/>
      <c r="XEA253"/>
      <c r="XEB253"/>
      <c r="XEC253"/>
      <c r="XED253"/>
      <c r="XEE253"/>
    </row>
    <row r="254" s="30" customFormat="1" customHeight="1" spans="1:16359">
      <c r="A254" s="4"/>
      <c r="B254" s="20"/>
      <c r="C254" s="20"/>
      <c r="D254" s="21" t="str">
        <f>IF(C254="","-",VLOOKUP(C254,员工信息表!B:C,2,FALSE))</f>
        <v>-</v>
      </c>
      <c r="E254" s="21" t="str">
        <f>IF(C254="","-",VLOOKUP(C254,员工信息表!B:D,3,FALSE))</f>
        <v>-</v>
      </c>
      <c r="F254" s="20"/>
      <c r="G254" s="20"/>
      <c r="H254" s="20"/>
      <c r="I254" s="20"/>
      <c r="J254" s="27" t="str">
        <f t="shared" si="6"/>
        <v>0</v>
      </c>
      <c r="K254" s="27" t="str">
        <f>IF(C254="","0",SUMIFS(借支明细表!$H:$H,借支明细表!$F:$F,$C254,借支明细表!$D:$D,$D$2))</f>
        <v>0</v>
      </c>
      <c r="L254" s="27" t="str">
        <f t="shared" si="7"/>
        <v>0</v>
      </c>
      <c r="M254" s="28"/>
      <c r="XDA254"/>
      <c r="XDB254"/>
      <c r="XDC254"/>
      <c r="XDD254"/>
      <c r="XDE254"/>
      <c r="XDF254"/>
      <c r="XDG254"/>
      <c r="XDH254"/>
      <c r="XDI254"/>
      <c r="XDJ254"/>
      <c r="XDK254"/>
      <c r="XDL254"/>
      <c r="XDM254"/>
      <c r="XDN254"/>
      <c r="XDO254"/>
      <c r="XDP254"/>
      <c r="XDQ254"/>
      <c r="XDR254"/>
      <c r="XDS254"/>
      <c r="XDT254"/>
      <c r="XDU254"/>
      <c r="XDV254"/>
      <c r="XDW254"/>
      <c r="XDX254"/>
      <c r="XDY254"/>
      <c r="XDZ254"/>
      <c r="XEA254"/>
      <c r="XEB254"/>
      <c r="XEC254"/>
      <c r="XED254"/>
      <c r="XEE254"/>
    </row>
    <row r="255" s="30" customFormat="1" customHeight="1" spans="1:16359">
      <c r="A255" s="4"/>
      <c r="B255" s="20"/>
      <c r="C255" s="20"/>
      <c r="D255" s="21" t="str">
        <f>IF(C255="","-",VLOOKUP(C255,员工信息表!B:C,2,FALSE))</f>
        <v>-</v>
      </c>
      <c r="E255" s="21" t="str">
        <f>IF(C255="","-",VLOOKUP(C255,员工信息表!B:D,3,FALSE))</f>
        <v>-</v>
      </c>
      <c r="F255" s="20"/>
      <c r="G255" s="20"/>
      <c r="H255" s="20"/>
      <c r="I255" s="20"/>
      <c r="J255" s="27" t="str">
        <f t="shared" si="6"/>
        <v>0</v>
      </c>
      <c r="K255" s="27" t="str">
        <f>IF(C255="","0",SUMIFS(借支明细表!$H:$H,借支明细表!$F:$F,$C255,借支明细表!$D:$D,$D$2))</f>
        <v>0</v>
      </c>
      <c r="L255" s="27" t="str">
        <f t="shared" si="7"/>
        <v>0</v>
      </c>
      <c r="M255" s="28"/>
      <c r="XDA255"/>
      <c r="XDB255"/>
      <c r="XDC255"/>
      <c r="XDD255"/>
      <c r="XDE255"/>
      <c r="XDF255"/>
      <c r="XDG255"/>
      <c r="XDH255"/>
      <c r="XDI255"/>
      <c r="XDJ255"/>
      <c r="XDK255"/>
      <c r="XDL255"/>
      <c r="XDM255"/>
      <c r="XDN255"/>
      <c r="XDO255"/>
      <c r="XDP255"/>
      <c r="XDQ255"/>
      <c r="XDR255"/>
      <c r="XDS255"/>
      <c r="XDT255"/>
      <c r="XDU255"/>
      <c r="XDV255"/>
      <c r="XDW255"/>
      <c r="XDX255"/>
      <c r="XDY255"/>
      <c r="XDZ255"/>
      <c r="XEA255"/>
      <c r="XEB255"/>
      <c r="XEC255"/>
      <c r="XED255"/>
      <c r="XEE255"/>
    </row>
    <row r="256" s="30" customFormat="1" customHeight="1" spans="1:16359">
      <c r="A256" s="4"/>
      <c r="B256" s="20"/>
      <c r="C256" s="20"/>
      <c r="D256" s="21" t="str">
        <f>IF(C256="","-",VLOOKUP(C256,员工信息表!B:C,2,FALSE))</f>
        <v>-</v>
      </c>
      <c r="E256" s="21" t="str">
        <f>IF(C256="","-",VLOOKUP(C256,员工信息表!B:D,3,FALSE))</f>
        <v>-</v>
      </c>
      <c r="F256" s="20"/>
      <c r="G256" s="20"/>
      <c r="H256" s="20"/>
      <c r="I256" s="20"/>
      <c r="J256" s="27" t="str">
        <f t="shared" si="6"/>
        <v>0</v>
      </c>
      <c r="K256" s="27" t="str">
        <f>IF(C256="","0",SUMIFS(借支明细表!$H:$H,借支明细表!$F:$F,$C256,借支明细表!$D:$D,$D$2))</f>
        <v>0</v>
      </c>
      <c r="L256" s="27" t="str">
        <f t="shared" si="7"/>
        <v>0</v>
      </c>
      <c r="M256" s="28"/>
      <c r="XDA256"/>
      <c r="XDB256"/>
      <c r="XDC256"/>
      <c r="XDD256"/>
      <c r="XDE256"/>
      <c r="XDF256"/>
      <c r="XDG256"/>
      <c r="XDH256"/>
      <c r="XDI256"/>
      <c r="XDJ256"/>
      <c r="XDK256"/>
      <c r="XDL256"/>
      <c r="XDM256"/>
      <c r="XDN256"/>
      <c r="XDO256"/>
      <c r="XDP256"/>
      <c r="XDQ256"/>
      <c r="XDR256"/>
      <c r="XDS256"/>
      <c r="XDT256"/>
      <c r="XDU256"/>
      <c r="XDV256"/>
      <c r="XDW256"/>
      <c r="XDX256"/>
      <c r="XDY256"/>
      <c r="XDZ256"/>
      <c r="XEA256"/>
      <c r="XEB256"/>
      <c r="XEC256"/>
      <c r="XED256"/>
      <c r="XEE256"/>
    </row>
    <row r="257" s="30" customFormat="1" customHeight="1" spans="1:16359">
      <c r="A257" s="4"/>
      <c r="B257" s="20"/>
      <c r="C257" s="20"/>
      <c r="D257" s="21" t="str">
        <f>IF(C257="","-",VLOOKUP(C257,员工信息表!B:C,2,FALSE))</f>
        <v>-</v>
      </c>
      <c r="E257" s="21" t="str">
        <f>IF(C257="","-",VLOOKUP(C257,员工信息表!B:D,3,FALSE))</f>
        <v>-</v>
      </c>
      <c r="F257" s="20"/>
      <c r="G257" s="20"/>
      <c r="H257" s="20"/>
      <c r="I257" s="20"/>
      <c r="J257" s="27" t="str">
        <f t="shared" si="6"/>
        <v>0</v>
      </c>
      <c r="K257" s="27" t="str">
        <f>IF(C257="","0",SUMIFS(借支明细表!$H:$H,借支明细表!$F:$F,$C257,借支明细表!$D:$D,$D$2))</f>
        <v>0</v>
      </c>
      <c r="L257" s="27" t="str">
        <f t="shared" si="7"/>
        <v>0</v>
      </c>
      <c r="M257" s="28"/>
      <c r="XDA257"/>
      <c r="XDB257"/>
      <c r="XDC257"/>
      <c r="XDD257"/>
      <c r="XDE257"/>
      <c r="XDF257"/>
      <c r="XDG257"/>
      <c r="XDH257"/>
      <c r="XDI257"/>
      <c r="XDJ257"/>
      <c r="XDK257"/>
      <c r="XDL257"/>
      <c r="XDM257"/>
      <c r="XDN257"/>
      <c r="XDO257"/>
      <c r="XDP257"/>
      <c r="XDQ257"/>
      <c r="XDR257"/>
      <c r="XDS257"/>
      <c r="XDT257"/>
      <c r="XDU257"/>
      <c r="XDV257"/>
      <c r="XDW257"/>
      <c r="XDX257"/>
      <c r="XDY257"/>
      <c r="XDZ257"/>
      <c r="XEA257"/>
      <c r="XEB257"/>
      <c r="XEC257"/>
      <c r="XED257"/>
      <c r="XEE257"/>
    </row>
    <row r="258" s="30" customFormat="1" customHeight="1" spans="1:16359">
      <c r="A258" s="4"/>
      <c r="B258" s="20"/>
      <c r="C258" s="20"/>
      <c r="D258" s="21" t="str">
        <f>IF(C258="","-",VLOOKUP(C258,员工信息表!B:C,2,FALSE))</f>
        <v>-</v>
      </c>
      <c r="E258" s="21" t="str">
        <f>IF(C258="","-",VLOOKUP(C258,员工信息表!B:D,3,FALSE))</f>
        <v>-</v>
      </c>
      <c r="F258" s="20"/>
      <c r="G258" s="20"/>
      <c r="H258" s="20"/>
      <c r="I258" s="20"/>
      <c r="J258" s="27" t="str">
        <f t="shared" si="6"/>
        <v>0</v>
      </c>
      <c r="K258" s="27" t="str">
        <f>IF(C258="","0",SUMIFS(借支明细表!$H:$H,借支明细表!$F:$F,$C258,借支明细表!$D:$D,$D$2))</f>
        <v>0</v>
      </c>
      <c r="L258" s="27" t="str">
        <f t="shared" si="7"/>
        <v>0</v>
      </c>
      <c r="M258" s="28"/>
      <c r="XDA258"/>
      <c r="XDB258"/>
      <c r="XDC258"/>
      <c r="XDD258"/>
      <c r="XDE258"/>
      <c r="XDF258"/>
      <c r="XDG258"/>
      <c r="XDH258"/>
      <c r="XDI258"/>
      <c r="XDJ258"/>
      <c r="XDK258"/>
      <c r="XDL258"/>
      <c r="XDM258"/>
      <c r="XDN258"/>
      <c r="XDO258"/>
      <c r="XDP258"/>
      <c r="XDQ258"/>
      <c r="XDR258"/>
      <c r="XDS258"/>
      <c r="XDT258"/>
      <c r="XDU258"/>
      <c r="XDV258"/>
      <c r="XDW258"/>
      <c r="XDX258"/>
      <c r="XDY258"/>
      <c r="XDZ258"/>
      <c r="XEA258"/>
      <c r="XEB258"/>
      <c r="XEC258"/>
      <c r="XED258"/>
      <c r="XEE258"/>
    </row>
    <row r="259" s="30" customFormat="1" customHeight="1" spans="1:16359">
      <c r="A259" s="4"/>
      <c r="B259" s="20"/>
      <c r="C259" s="20"/>
      <c r="D259" s="21" t="str">
        <f>IF(C259="","-",VLOOKUP(C259,员工信息表!B:C,2,FALSE))</f>
        <v>-</v>
      </c>
      <c r="E259" s="21" t="str">
        <f>IF(C259="","-",VLOOKUP(C259,员工信息表!B:D,3,FALSE))</f>
        <v>-</v>
      </c>
      <c r="F259" s="20"/>
      <c r="G259" s="20"/>
      <c r="H259" s="20"/>
      <c r="I259" s="20"/>
      <c r="J259" s="27" t="str">
        <f t="shared" si="6"/>
        <v>0</v>
      </c>
      <c r="K259" s="27" t="str">
        <f>IF(C259="","0",SUMIFS(借支明细表!$H:$H,借支明细表!$F:$F,$C259,借支明细表!$D:$D,$D$2))</f>
        <v>0</v>
      </c>
      <c r="L259" s="27" t="str">
        <f t="shared" si="7"/>
        <v>0</v>
      </c>
      <c r="M259" s="28"/>
      <c r="XDA259"/>
      <c r="XDB259"/>
      <c r="XDC259"/>
      <c r="XDD259"/>
      <c r="XDE259"/>
      <c r="XDF259"/>
      <c r="XDG259"/>
      <c r="XDH259"/>
      <c r="XDI259"/>
      <c r="XDJ259"/>
      <c r="XDK259"/>
      <c r="XDL259"/>
      <c r="XDM259"/>
      <c r="XDN259"/>
      <c r="XDO259"/>
      <c r="XDP259"/>
      <c r="XDQ259"/>
      <c r="XDR259"/>
      <c r="XDS259"/>
      <c r="XDT259"/>
      <c r="XDU259"/>
      <c r="XDV259"/>
      <c r="XDW259"/>
      <c r="XDX259"/>
      <c r="XDY259"/>
      <c r="XDZ259"/>
      <c r="XEA259"/>
      <c r="XEB259"/>
      <c r="XEC259"/>
      <c r="XED259"/>
      <c r="XEE259"/>
    </row>
    <row r="260" s="30" customFormat="1" customHeight="1" spans="1:16359">
      <c r="A260" s="4"/>
      <c r="B260" s="20"/>
      <c r="C260" s="20"/>
      <c r="D260" s="21" t="str">
        <f>IF(C260="","-",VLOOKUP(C260,员工信息表!B:C,2,FALSE))</f>
        <v>-</v>
      </c>
      <c r="E260" s="21" t="str">
        <f>IF(C260="","-",VLOOKUP(C260,员工信息表!B:D,3,FALSE))</f>
        <v>-</v>
      </c>
      <c r="F260" s="20"/>
      <c r="G260" s="20"/>
      <c r="H260" s="20"/>
      <c r="I260" s="20"/>
      <c r="J260" s="27" t="str">
        <f t="shared" si="6"/>
        <v>0</v>
      </c>
      <c r="K260" s="27" t="str">
        <f>IF(C260="","0",SUMIFS(借支明细表!$H:$H,借支明细表!$F:$F,$C260,借支明细表!$D:$D,$D$2))</f>
        <v>0</v>
      </c>
      <c r="L260" s="27" t="str">
        <f t="shared" si="7"/>
        <v>0</v>
      </c>
      <c r="M260" s="28"/>
      <c r="XDA260"/>
      <c r="XDB260"/>
      <c r="XDC260"/>
      <c r="XDD260"/>
      <c r="XDE260"/>
      <c r="XDF260"/>
      <c r="XDG260"/>
      <c r="XDH260"/>
      <c r="XDI260"/>
      <c r="XDJ260"/>
      <c r="XDK260"/>
      <c r="XDL260"/>
      <c r="XDM260"/>
      <c r="XDN260"/>
      <c r="XDO260"/>
      <c r="XDP260"/>
      <c r="XDQ260"/>
      <c r="XDR260"/>
      <c r="XDS260"/>
      <c r="XDT260"/>
      <c r="XDU260"/>
      <c r="XDV260"/>
      <c r="XDW260"/>
      <c r="XDX260"/>
      <c r="XDY260"/>
      <c r="XDZ260"/>
      <c r="XEA260"/>
      <c r="XEB260"/>
      <c r="XEC260"/>
      <c r="XED260"/>
      <c r="XEE260"/>
    </row>
    <row r="261" s="30" customFormat="1" customHeight="1" spans="1:16359">
      <c r="A261" s="4"/>
      <c r="B261" s="20"/>
      <c r="C261" s="20"/>
      <c r="D261" s="21" t="str">
        <f>IF(C261="","-",VLOOKUP(C261,员工信息表!B:C,2,FALSE))</f>
        <v>-</v>
      </c>
      <c r="E261" s="21" t="str">
        <f>IF(C261="","-",VLOOKUP(C261,员工信息表!B:D,3,FALSE))</f>
        <v>-</v>
      </c>
      <c r="F261" s="20"/>
      <c r="G261" s="20"/>
      <c r="H261" s="20"/>
      <c r="I261" s="20"/>
      <c r="J261" s="27" t="str">
        <f t="shared" ref="J261:J324" si="8">IF(C261="","0",(E261*F261)+(G261*H261)+I261)</f>
        <v>0</v>
      </c>
      <c r="K261" s="27" t="str">
        <f>IF(C261="","0",SUMIFS(借支明细表!$H:$H,借支明细表!$F:$F,$C261,借支明细表!$D:$D,$D$2))</f>
        <v>0</v>
      </c>
      <c r="L261" s="27" t="str">
        <f t="shared" ref="L261:L324" si="9">IF(C261="","0",J261-K261)</f>
        <v>0</v>
      </c>
      <c r="M261" s="28"/>
      <c r="XDA261"/>
      <c r="XDB261"/>
      <c r="XDC261"/>
      <c r="XDD261"/>
      <c r="XDE261"/>
      <c r="XDF261"/>
      <c r="XDG261"/>
      <c r="XDH261"/>
      <c r="XDI261"/>
      <c r="XDJ261"/>
      <c r="XDK261"/>
      <c r="XDL261"/>
      <c r="XDM261"/>
      <c r="XDN261"/>
      <c r="XDO261"/>
      <c r="XDP261"/>
      <c r="XDQ261"/>
      <c r="XDR261"/>
      <c r="XDS261"/>
      <c r="XDT261"/>
      <c r="XDU261"/>
      <c r="XDV261"/>
      <c r="XDW261"/>
      <c r="XDX261"/>
      <c r="XDY261"/>
      <c r="XDZ261"/>
      <c r="XEA261"/>
      <c r="XEB261"/>
      <c r="XEC261"/>
      <c r="XED261"/>
      <c r="XEE261"/>
    </row>
    <row r="262" s="30" customFormat="1" customHeight="1" spans="1:16359">
      <c r="A262" s="4"/>
      <c r="B262" s="20"/>
      <c r="C262" s="20"/>
      <c r="D262" s="21" t="str">
        <f>IF(C262="","-",VLOOKUP(C262,员工信息表!B:C,2,FALSE))</f>
        <v>-</v>
      </c>
      <c r="E262" s="21" t="str">
        <f>IF(C262="","-",VLOOKUP(C262,员工信息表!B:D,3,FALSE))</f>
        <v>-</v>
      </c>
      <c r="F262" s="20"/>
      <c r="G262" s="20"/>
      <c r="H262" s="20"/>
      <c r="I262" s="20"/>
      <c r="J262" s="27" t="str">
        <f t="shared" si="8"/>
        <v>0</v>
      </c>
      <c r="K262" s="27" t="str">
        <f>IF(C262="","0",SUMIFS(借支明细表!$H:$H,借支明细表!$F:$F,$C262,借支明细表!$D:$D,$D$2))</f>
        <v>0</v>
      </c>
      <c r="L262" s="27" t="str">
        <f t="shared" si="9"/>
        <v>0</v>
      </c>
      <c r="M262" s="28"/>
      <c r="XDA262"/>
      <c r="XDB262"/>
      <c r="XDC262"/>
      <c r="XDD262"/>
      <c r="XDE262"/>
      <c r="XDF262"/>
      <c r="XDG262"/>
      <c r="XDH262"/>
      <c r="XDI262"/>
      <c r="XDJ262"/>
      <c r="XDK262"/>
      <c r="XDL262"/>
      <c r="XDM262"/>
      <c r="XDN262"/>
      <c r="XDO262"/>
      <c r="XDP262"/>
      <c r="XDQ262"/>
      <c r="XDR262"/>
      <c r="XDS262"/>
      <c r="XDT262"/>
      <c r="XDU262"/>
      <c r="XDV262"/>
      <c r="XDW262"/>
      <c r="XDX262"/>
      <c r="XDY262"/>
      <c r="XDZ262"/>
      <c r="XEA262"/>
      <c r="XEB262"/>
      <c r="XEC262"/>
      <c r="XED262"/>
      <c r="XEE262"/>
    </row>
    <row r="263" s="30" customFormat="1" customHeight="1" spans="1:16359">
      <c r="A263" s="4"/>
      <c r="B263" s="20"/>
      <c r="C263" s="20"/>
      <c r="D263" s="21" t="str">
        <f>IF(C263="","-",VLOOKUP(C263,员工信息表!B:C,2,FALSE))</f>
        <v>-</v>
      </c>
      <c r="E263" s="21" t="str">
        <f>IF(C263="","-",VLOOKUP(C263,员工信息表!B:D,3,FALSE))</f>
        <v>-</v>
      </c>
      <c r="F263" s="20"/>
      <c r="G263" s="20"/>
      <c r="H263" s="20"/>
      <c r="I263" s="20"/>
      <c r="J263" s="27" t="str">
        <f t="shared" si="8"/>
        <v>0</v>
      </c>
      <c r="K263" s="27" t="str">
        <f>IF(C263="","0",SUMIFS(借支明细表!$H:$H,借支明细表!$F:$F,$C263,借支明细表!$D:$D,$D$2))</f>
        <v>0</v>
      </c>
      <c r="L263" s="27" t="str">
        <f t="shared" si="9"/>
        <v>0</v>
      </c>
      <c r="M263" s="28"/>
      <c r="XDA263"/>
      <c r="XDB263"/>
      <c r="XDC263"/>
      <c r="XDD263"/>
      <c r="XDE263"/>
      <c r="XDF263"/>
      <c r="XDG263"/>
      <c r="XDH263"/>
      <c r="XDI263"/>
      <c r="XDJ263"/>
      <c r="XDK263"/>
      <c r="XDL263"/>
      <c r="XDM263"/>
      <c r="XDN263"/>
      <c r="XDO263"/>
      <c r="XDP263"/>
      <c r="XDQ263"/>
      <c r="XDR263"/>
      <c r="XDS263"/>
      <c r="XDT263"/>
      <c r="XDU263"/>
      <c r="XDV263"/>
      <c r="XDW263"/>
      <c r="XDX263"/>
      <c r="XDY263"/>
      <c r="XDZ263"/>
      <c r="XEA263"/>
      <c r="XEB263"/>
      <c r="XEC263"/>
      <c r="XED263"/>
      <c r="XEE263"/>
    </row>
    <row r="264" s="30" customFormat="1" customHeight="1" spans="1:16359">
      <c r="A264" s="4"/>
      <c r="B264" s="20"/>
      <c r="C264" s="20"/>
      <c r="D264" s="21" t="str">
        <f>IF(C264="","-",VLOOKUP(C264,员工信息表!B:C,2,FALSE))</f>
        <v>-</v>
      </c>
      <c r="E264" s="21" t="str">
        <f>IF(C264="","-",VLOOKUP(C264,员工信息表!B:D,3,FALSE))</f>
        <v>-</v>
      </c>
      <c r="F264" s="20"/>
      <c r="G264" s="20"/>
      <c r="H264" s="20"/>
      <c r="I264" s="20"/>
      <c r="J264" s="27" t="str">
        <f t="shared" si="8"/>
        <v>0</v>
      </c>
      <c r="K264" s="27" t="str">
        <f>IF(C264="","0",SUMIFS(借支明细表!$H:$H,借支明细表!$F:$F,$C264,借支明细表!$D:$D,$D$2))</f>
        <v>0</v>
      </c>
      <c r="L264" s="27" t="str">
        <f t="shared" si="9"/>
        <v>0</v>
      </c>
      <c r="M264" s="28"/>
      <c r="XDA264"/>
      <c r="XDB264"/>
      <c r="XDC264"/>
      <c r="XDD264"/>
      <c r="XDE264"/>
      <c r="XDF264"/>
      <c r="XDG264"/>
      <c r="XDH264"/>
      <c r="XDI264"/>
      <c r="XDJ264"/>
      <c r="XDK264"/>
      <c r="XDL264"/>
      <c r="XDM264"/>
      <c r="XDN264"/>
      <c r="XDO264"/>
      <c r="XDP264"/>
      <c r="XDQ264"/>
      <c r="XDR264"/>
      <c r="XDS264"/>
      <c r="XDT264"/>
      <c r="XDU264"/>
      <c r="XDV264"/>
      <c r="XDW264"/>
      <c r="XDX264"/>
      <c r="XDY264"/>
      <c r="XDZ264"/>
      <c r="XEA264"/>
      <c r="XEB264"/>
      <c r="XEC264"/>
      <c r="XED264"/>
      <c r="XEE264"/>
    </row>
    <row r="265" s="30" customFormat="1" customHeight="1" spans="1:16359">
      <c r="A265" s="4"/>
      <c r="B265" s="20"/>
      <c r="C265" s="20"/>
      <c r="D265" s="21" t="str">
        <f>IF(C265="","-",VLOOKUP(C265,员工信息表!B:C,2,FALSE))</f>
        <v>-</v>
      </c>
      <c r="E265" s="21" t="str">
        <f>IF(C265="","-",VLOOKUP(C265,员工信息表!B:D,3,FALSE))</f>
        <v>-</v>
      </c>
      <c r="F265" s="20"/>
      <c r="G265" s="20"/>
      <c r="H265" s="20"/>
      <c r="I265" s="20"/>
      <c r="J265" s="27" t="str">
        <f t="shared" si="8"/>
        <v>0</v>
      </c>
      <c r="K265" s="27" t="str">
        <f>IF(C265="","0",SUMIFS(借支明细表!$H:$H,借支明细表!$F:$F,$C265,借支明细表!$D:$D,$D$2))</f>
        <v>0</v>
      </c>
      <c r="L265" s="27" t="str">
        <f t="shared" si="9"/>
        <v>0</v>
      </c>
      <c r="M265" s="28"/>
      <c r="XDA265"/>
      <c r="XDB265"/>
      <c r="XDC265"/>
      <c r="XDD265"/>
      <c r="XDE265"/>
      <c r="XDF265"/>
      <c r="XDG265"/>
      <c r="XDH265"/>
      <c r="XDI265"/>
      <c r="XDJ265"/>
      <c r="XDK265"/>
      <c r="XDL265"/>
      <c r="XDM265"/>
      <c r="XDN265"/>
      <c r="XDO265"/>
      <c r="XDP265"/>
      <c r="XDQ265"/>
      <c r="XDR265"/>
      <c r="XDS265"/>
      <c r="XDT265"/>
      <c r="XDU265"/>
      <c r="XDV265"/>
      <c r="XDW265"/>
      <c r="XDX265"/>
      <c r="XDY265"/>
      <c r="XDZ265"/>
      <c r="XEA265"/>
      <c r="XEB265"/>
      <c r="XEC265"/>
      <c r="XED265"/>
      <c r="XEE265"/>
    </row>
    <row r="266" s="30" customFormat="1" customHeight="1" spans="1:16359">
      <c r="A266" s="4"/>
      <c r="B266" s="20"/>
      <c r="C266" s="20"/>
      <c r="D266" s="21" t="str">
        <f>IF(C266="","-",VLOOKUP(C266,员工信息表!B:C,2,FALSE))</f>
        <v>-</v>
      </c>
      <c r="E266" s="21" t="str">
        <f>IF(C266="","-",VLOOKUP(C266,员工信息表!B:D,3,FALSE))</f>
        <v>-</v>
      </c>
      <c r="F266" s="20"/>
      <c r="G266" s="20"/>
      <c r="H266" s="20"/>
      <c r="I266" s="20"/>
      <c r="J266" s="27" t="str">
        <f t="shared" si="8"/>
        <v>0</v>
      </c>
      <c r="K266" s="27" t="str">
        <f>IF(C266="","0",SUMIFS(借支明细表!$H:$H,借支明细表!$F:$F,$C266,借支明细表!$D:$D,$D$2))</f>
        <v>0</v>
      </c>
      <c r="L266" s="27" t="str">
        <f t="shared" si="9"/>
        <v>0</v>
      </c>
      <c r="M266" s="28"/>
      <c r="XDA266"/>
      <c r="XDB266"/>
      <c r="XDC266"/>
      <c r="XDD266"/>
      <c r="XDE266"/>
      <c r="XDF266"/>
      <c r="XDG266"/>
      <c r="XDH266"/>
      <c r="XDI266"/>
      <c r="XDJ266"/>
      <c r="XDK266"/>
      <c r="XDL266"/>
      <c r="XDM266"/>
      <c r="XDN266"/>
      <c r="XDO266"/>
      <c r="XDP266"/>
      <c r="XDQ266"/>
      <c r="XDR266"/>
      <c r="XDS266"/>
      <c r="XDT266"/>
      <c r="XDU266"/>
      <c r="XDV266"/>
      <c r="XDW266"/>
      <c r="XDX266"/>
      <c r="XDY266"/>
      <c r="XDZ266"/>
      <c r="XEA266"/>
      <c r="XEB266"/>
      <c r="XEC266"/>
      <c r="XED266"/>
      <c r="XEE266"/>
    </row>
    <row r="267" s="30" customFormat="1" customHeight="1" spans="1:16359">
      <c r="A267" s="4"/>
      <c r="B267" s="20"/>
      <c r="C267" s="20"/>
      <c r="D267" s="21" t="str">
        <f>IF(C267="","-",VLOOKUP(C267,员工信息表!B:C,2,FALSE))</f>
        <v>-</v>
      </c>
      <c r="E267" s="21" t="str">
        <f>IF(C267="","-",VLOOKUP(C267,员工信息表!B:D,3,FALSE))</f>
        <v>-</v>
      </c>
      <c r="F267" s="20"/>
      <c r="G267" s="20"/>
      <c r="H267" s="20"/>
      <c r="I267" s="20"/>
      <c r="J267" s="27" t="str">
        <f t="shared" si="8"/>
        <v>0</v>
      </c>
      <c r="K267" s="27" t="str">
        <f>IF(C267="","0",SUMIFS(借支明细表!$H:$H,借支明细表!$F:$F,$C267,借支明细表!$D:$D,$D$2))</f>
        <v>0</v>
      </c>
      <c r="L267" s="27" t="str">
        <f t="shared" si="9"/>
        <v>0</v>
      </c>
      <c r="M267" s="28"/>
      <c r="XDA267"/>
      <c r="XDB267"/>
      <c r="XDC267"/>
      <c r="XDD267"/>
      <c r="XDE267"/>
      <c r="XDF267"/>
      <c r="XDG267"/>
      <c r="XDH267"/>
      <c r="XDI267"/>
      <c r="XDJ267"/>
      <c r="XDK267"/>
      <c r="XDL267"/>
      <c r="XDM267"/>
      <c r="XDN267"/>
      <c r="XDO267"/>
      <c r="XDP267"/>
      <c r="XDQ267"/>
      <c r="XDR267"/>
      <c r="XDS267"/>
      <c r="XDT267"/>
      <c r="XDU267"/>
      <c r="XDV267"/>
      <c r="XDW267"/>
      <c r="XDX267"/>
      <c r="XDY267"/>
      <c r="XDZ267"/>
      <c r="XEA267"/>
      <c r="XEB267"/>
      <c r="XEC267"/>
      <c r="XED267"/>
      <c r="XEE267"/>
    </row>
    <row r="268" s="30" customFormat="1" customHeight="1" spans="1:16359">
      <c r="A268" s="4"/>
      <c r="B268" s="20"/>
      <c r="C268" s="20"/>
      <c r="D268" s="21" t="str">
        <f>IF(C268="","-",VLOOKUP(C268,员工信息表!B:C,2,FALSE))</f>
        <v>-</v>
      </c>
      <c r="E268" s="21" t="str">
        <f>IF(C268="","-",VLOOKUP(C268,员工信息表!B:D,3,FALSE))</f>
        <v>-</v>
      </c>
      <c r="F268" s="20"/>
      <c r="G268" s="20"/>
      <c r="H268" s="20"/>
      <c r="I268" s="20"/>
      <c r="J268" s="27" t="str">
        <f t="shared" si="8"/>
        <v>0</v>
      </c>
      <c r="K268" s="27" t="str">
        <f>IF(C268="","0",SUMIFS(借支明细表!$H:$H,借支明细表!$F:$F,$C268,借支明细表!$D:$D,$D$2))</f>
        <v>0</v>
      </c>
      <c r="L268" s="27" t="str">
        <f t="shared" si="9"/>
        <v>0</v>
      </c>
      <c r="M268" s="28"/>
      <c r="XDA268"/>
      <c r="XDB268"/>
      <c r="XDC268"/>
      <c r="XDD268"/>
      <c r="XDE268"/>
      <c r="XDF268"/>
      <c r="XDG268"/>
      <c r="XDH268"/>
      <c r="XDI268"/>
      <c r="XDJ268"/>
      <c r="XDK268"/>
      <c r="XDL268"/>
      <c r="XDM268"/>
      <c r="XDN268"/>
      <c r="XDO268"/>
      <c r="XDP268"/>
      <c r="XDQ268"/>
      <c r="XDR268"/>
      <c r="XDS268"/>
      <c r="XDT268"/>
      <c r="XDU268"/>
      <c r="XDV268"/>
      <c r="XDW268"/>
      <c r="XDX268"/>
      <c r="XDY268"/>
      <c r="XDZ268"/>
      <c r="XEA268"/>
      <c r="XEB268"/>
      <c r="XEC268"/>
      <c r="XED268"/>
      <c r="XEE268"/>
    </row>
    <row r="269" s="30" customFormat="1" customHeight="1" spans="1:16359">
      <c r="A269" s="4"/>
      <c r="B269" s="20"/>
      <c r="C269" s="20"/>
      <c r="D269" s="21" t="str">
        <f>IF(C269="","-",VLOOKUP(C269,员工信息表!B:C,2,FALSE))</f>
        <v>-</v>
      </c>
      <c r="E269" s="21" t="str">
        <f>IF(C269="","-",VLOOKUP(C269,员工信息表!B:D,3,FALSE))</f>
        <v>-</v>
      </c>
      <c r="F269" s="20"/>
      <c r="G269" s="20"/>
      <c r="H269" s="20"/>
      <c r="I269" s="20"/>
      <c r="J269" s="27" t="str">
        <f t="shared" si="8"/>
        <v>0</v>
      </c>
      <c r="K269" s="27" t="str">
        <f>IF(C269="","0",SUMIFS(借支明细表!$H:$H,借支明细表!$F:$F,$C269,借支明细表!$D:$D,$D$2))</f>
        <v>0</v>
      </c>
      <c r="L269" s="27" t="str">
        <f t="shared" si="9"/>
        <v>0</v>
      </c>
      <c r="M269" s="28"/>
      <c r="XDA269"/>
      <c r="XDB269"/>
      <c r="XDC269"/>
      <c r="XDD269"/>
      <c r="XDE269"/>
      <c r="XDF269"/>
      <c r="XDG269"/>
      <c r="XDH269"/>
      <c r="XDI269"/>
      <c r="XDJ269"/>
      <c r="XDK269"/>
      <c r="XDL269"/>
      <c r="XDM269"/>
      <c r="XDN269"/>
      <c r="XDO269"/>
      <c r="XDP269"/>
      <c r="XDQ269"/>
      <c r="XDR269"/>
      <c r="XDS269"/>
      <c r="XDT269"/>
      <c r="XDU269"/>
      <c r="XDV269"/>
      <c r="XDW269"/>
      <c r="XDX269"/>
      <c r="XDY269"/>
      <c r="XDZ269"/>
      <c r="XEA269"/>
      <c r="XEB269"/>
      <c r="XEC269"/>
      <c r="XED269"/>
      <c r="XEE269"/>
    </row>
    <row r="270" s="30" customFormat="1" customHeight="1" spans="1:16359">
      <c r="A270" s="4"/>
      <c r="B270" s="20"/>
      <c r="C270" s="20"/>
      <c r="D270" s="21" t="str">
        <f>IF(C270="","-",VLOOKUP(C270,员工信息表!B:C,2,FALSE))</f>
        <v>-</v>
      </c>
      <c r="E270" s="21" t="str">
        <f>IF(C270="","-",VLOOKUP(C270,员工信息表!B:D,3,FALSE))</f>
        <v>-</v>
      </c>
      <c r="F270" s="20"/>
      <c r="G270" s="20"/>
      <c r="H270" s="20"/>
      <c r="I270" s="20"/>
      <c r="J270" s="27" t="str">
        <f t="shared" si="8"/>
        <v>0</v>
      </c>
      <c r="K270" s="27" t="str">
        <f>IF(C270="","0",SUMIFS(借支明细表!$H:$H,借支明细表!$F:$F,$C270,借支明细表!$D:$D,$D$2))</f>
        <v>0</v>
      </c>
      <c r="L270" s="27" t="str">
        <f t="shared" si="9"/>
        <v>0</v>
      </c>
      <c r="M270" s="28"/>
      <c r="XDA270"/>
      <c r="XDB270"/>
      <c r="XDC270"/>
      <c r="XDD270"/>
      <c r="XDE270"/>
      <c r="XDF270"/>
      <c r="XDG270"/>
      <c r="XDH270"/>
      <c r="XDI270"/>
      <c r="XDJ270"/>
      <c r="XDK270"/>
      <c r="XDL270"/>
      <c r="XDM270"/>
      <c r="XDN270"/>
      <c r="XDO270"/>
      <c r="XDP270"/>
      <c r="XDQ270"/>
      <c r="XDR270"/>
      <c r="XDS270"/>
      <c r="XDT270"/>
      <c r="XDU270"/>
      <c r="XDV270"/>
      <c r="XDW270"/>
      <c r="XDX270"/>
      <c r="XDY270"/>
      <c r="XDZ270"/>
      <c r="XEA270"/>
      <c r="XEB270"/>
      <c r="XEC270"/>
      <c r="XED270"/>
      <c r="XEE270"/>
    </row>
    <row r="271" s="30" customFormat="1" customHeight="1" spans="1:16359">
      <c r="A271" s="4"/>
      <c r="B271" s="20"/>
      <c r="C271" s="20"/>
      <c r="D271" s="21" t="str">
        <f>IF(C271="","-",VLOOKUP(C271,员工信息表!B:C,2,FALSE))</f>
        <v>-</v>
      </c>
      <c r="E271" s="21" t="str">
        <f>IF(C271="","-",VLOOKUP(C271,员工信息表!B:D,3,FALSE))</f>
        <v>-</v>
      </c>
      <c r="F271" s="20"/>
      <c r="G271" s="20"/>
      <c r="H271" s="20"/>
      <c r="I271" s="20"/>
      <c r="J271" s="27" t="str">
        <f t="shared" si="8"/>
        <v>0</v>
      </c>
      <c r="K271" s="27" t="str">
        <f>IF(C271="","0",SUMIFS(借支明细表!$H:$H,借支明细表!$F:$F,$C271,借支明细表!$D:$D,$D$2))</f>
        <v>0</v>
      </c>
      <c r="L271" s="27" t="str">
        <f t="shared" si="9"/>
        <v>0</v>
      </c>
      <c r="M271" s="28"/>
      <c r="XDA271"/>
      <c r="XDB271"/>
      <c r="XDC271"/>
      <c r="XDD271"/>
      <c r="XDE271"/>
      <c r="XDF271"/>
      <c r="XDG271"/>
      <c r="XDH271"/>
      <c r="XDI271"/>
      <c r="XDJ271"/>
      <c r="XDK271"/>
      <c r="XDL271"/>
      <c r="XDM271"/>
      <c r="XDN271"/>
      <c r="XDO271"/>
      <c r="XDP271"/>
      <c r="XDQ271"/>
      <c r="XDR271"/>
      <c r="XDS271"/>
      <c r="XDT271"/>
      <c r="XDU271"/>
      <c r="XDV271"/>
      <c r="XDW271"/>
      <c r="XDX271"/>
      <c r="XDY271"/>
      <c r="XDZ271"/>
      <c r="XEA271"/>
      <c r="XEB271"/>
      <c r="XEC271"/>
      <c r="XED271"/>
      <c r="XEE271"/>
    </row>
    <row r="272" s="30" customFormat="1" customHeight="1" spans="1:16359">
      <c r="A272" s="4"/>
      <c r="B272" s="20"/>
      <c r="C272" s="20"/>
      <c r="D272" s="21" t="str">
        <f>IF(C272="","-",VLOOKUP(C272,员工信息表!B:C,2,FALSE))</f>
        <v>-</v>
      </c>
      <c r="E272" s="21" t="str">
        <f>IF(C272="","-",VLOOKUP(C272,员工信息表!B:D,3,FALSE))</f>
        <v>-</v>
      </c>
      <c r="F272" s="20"/>
      <c r="G272" s="20"/>
      <c r="H272" s="20"/>
      <c r="I272" s="20"/>
      <c r="J272" s="27" t="str">
        <f t="shared" si="8"/>
        <v>0</v>
      </c>
      <c r="K272" s="27" t="str">
        <f>IF(C272="","0",SUMIFS(借支明细表!$H:$H,借支明细表!$F:$F,$C272,借支明细表!$D:$D,$D$2))</f>
        <v>0</v>
      </c>
      <c r="L272" s="27" t="str">
        <f t="shared" si="9"/>
        <v>0</v>
      </c>
      <c r="M272" s="28"/>
      <c r="XDA272"/>
      <c r="XDB272"/>
      <c r="XDC272"/>
      <c r="XDD272"/>
      <c r="XDE272"/>
      <c r="XDF272"/>
      <c r="XDG272"/>
      <c r="XDH272"/>
      <c r="XDI272"/>
      <c r="XDJ272"/>
      <c r="XDK272"/>
      <c r="XDL272"/>
      <c r="XDM272"/>
      <c r="XDN272"/>
      <c r="XDO272"/>
      <c r="XDP272"/>
      <c r="XDQ272"/>
      <c r="XDR272"/>
      <c r="XDS272"/>
      <c r="XDT272"/>
      <c r="XDU272"/>
      <c r="XDV272"/>
      <c r="XDW272"/>
      <c r="XDX272"/>
      <c r="XDY272"/>
      <c r="XDZ272"/>
      <c r="XEA272"/>
      <c r="XEB272"/>
      <c r="XEC272"/>
      <c r="XED272"/>
      <c r="XEE272"/>
    </row>
    <row r="273" s="30" customFormat="1" customHeight="1" spans="1:16359">
      <c r="A273" s="4"/>
      <c r="B273" s="20"/>
      <c r="C273" s="20"/>
      <c r="D273" s="21" t="str">
        <f>IF(C273="","-",VLOOKUP(C273,员工信息表!B:C,2,FALSE))</f>
        <v>-</v>
      </c>
      <c r="E273" s="21" t="str">
        <f>IF(C273="","-",VLOOKUP(C273,员工信息表!B:D,3,FALSE))</f>
        <v>-</v>
      </c>
      <c r="F273" s="20"/>
      <c r="G273" s="20"/>
      <c r="H273" s="20"/>
      <c r="I273" s="20"/>
      <c r="J273" s="27" t="str">
        <f t="shared" si="8"/>
        <v>0</v>
      </c>
      <c r="K273" s="27" t="str">
        <f>IF(C273="","0",SUMIFS(借支明细表!$H:$H,借支明细表!$F:$F,$C273,借支明细表!$D:$D,$D$2))</f>
        <v>0</v>
      </c>
      <c r="L273" s="27" t="str">
        <f t="shared" si="9"/>
        <v>0</v>
      </c>
      <c r="M273" s="28"/>
      <c r="XDA273"/>
      <c r="XDB273"/>
      <c r="XDC273"/>
      <c r="XDD273"/>
      <c r="XDE273"/>
      <c r="XDF273"/>
      <c r="XDG273"/>
      <c r="XDH273"/>
      <c r="XDI273"/>
      <c r="XDJ273"/>
      <c r="XDK273"/>
      <c r="XDL273"/>
      <c r="XDM273"/>
      <c r="XDN273"/>
      <c r="XDO273"/>
      <c r="XDP273"/>
      <c r="XDQ273"/>
      <c r="XDR273"/>
      <c r="XDS273"/>
      <c r="XDT273"/>
      <c r="XDU273"/>
      <c r="XDV273"/>
      <c r="XDW273"/>
      <c r="XDX273"/>
      <c r="XDY273"/>
      <c r="XDZ273"/>
      <c r="XEA273"/>
      <c r="XEB273"/>
      <c r="XEC273"/>
      <c r="XED273"/>
      <c r="XEE273"/>
    </row>
    <row r="274" s="30" customFormat="1" customHeight="1" spans="1:16359">
      <c r="A274" s="4"/>
      <c r="B274" s="20"/>
      <c r="C274" s="20"/>
      <c r="D274" s="21" t="str">
        <f>IF(C274="","-",VLOOKUP(C274,员工信息表!B:C,2,FALSE))</f>
        <v>-</v>
      </c>
      <c r="E274" s="21" t="str">
        <f>IF(C274="","-",VLOOKUP(C274,员工信息表!B:D,3,FALSE))</f>
        <v>-</v>
      </c>
      <c r="F274" s="20"/>
      <c r="G274" s="20"/>
      <c r="H274" s="20"/>
      <c r="I274" s="20"/>
      <c r="J274" s="27" t="str">
        <f t="shared" si="8"/>
        <v>0</v>
      </c>
      <c r="K274" s="27" t="str">
        <f>IF(C274="","0",SUMIFS(借支明细表!$H:$H,借支明细表!$F:$F,$C274,借支明细表!$D:$D,$D$2))</f>
        <v>0</v>
      </c>
      <c r="L274" s="27" t="str">
        <f t="shared" si="9"/>
        <v>0</v>
      </c>
      <c r="M274" s="28"/>
      <c r="XDA274"/>
      <c r="XDB274"/>
      <c r="XDC274"/>
      <c r="XDD274"/>
      <c r="XDE274"/>
      <c r="XDF274"/>
      <c r="XDG274"/>
      <c r="XDH274"/>
      <c r="XDI274"/>
      <c r="XDJ274"/>
      <c r="XDK274"/>
      <c r="XDL274"/>
      <c r="XDM274"/>
      <c r="XDN274"/>
      <c r="XDO274"/>
      <c r="XDP274"/>
      <c r="XDQ274"/>
      <c r="XDR274"/>
      <c r="XDS274"/>
      <c r="XDT274"/>
      <c r="XDU274"/>
      <c r="XDV274"/>
      <c r="XDW274"/>
      <c r="XDX274"/>
      <c r="XDY274"/>
      <c r="XDZ274"/>
      <c r="XEA274"/>
      <c r="XEB274"/>
      <c r="XEC274"/>
      <c r="XED274"/>
      <c r="XEE274"/>
    </row>
    <row r="275" s="30" customFormat="1" customHeight="1" spans="1:16359">
      <c r="A275" s="4"/>
      <c r="B275" s="20"/>
      <c r="C275" s="20"/>
      <c r="D275" s="21" t="str">
        <f>IF(C275="","-",VLOOKUP(C275,员工信息表!B:C,2,FALSE))</f>
        <v>-</v>
      </c>
      <c r="E275" s="21" t="str">
        <f>IF(C275="","-",VLOOKUP(C275,员工信息表!B:D,3,FALSE))</f>
        <v>-</v>
      </c>
      <c r="F275" s="20"/>
      <c r="G275" s="20"/>
      <c r="H275" s="20"/>
      <c r="I275" s="20"/>
      <c r="J275" s="27" t="str">
        <f t="shared" si="8"/>
        <v>0</v>
      </c>
      <c r="K275" s="27" t="str">
        <f>IF(C275="","0",SUMIFS(借支明细表!$H:$H,借支明细表!$F:$F,$C275,借支明细表!$D:$D,$D$2))</f>
        <v>0</v>
      </c>
      <c r="L275" s="27" t="str">
        <f t="shared" si="9"/>
        <v>0</v>
      </c>
      <c r="M275" s="28"/>
      <c r="XDA275"/>
      <c r="XDB275"/>
      <c r="XDC275"/>
      <c r="XDD275"/>
      <c r="XDE275"/>
      <c r="XDF275"/>
      <c r="XDG275"/>
      <c r="XDH275"/>
      <c r="XDI275"/>
      <c r="XDJ275"/>
      <c r="XDK275"/>
      <c r="XDL275"/>
      <c r="XDM275"/>
      <c r="XDN275"/>
      <c r="XDO275"/>
      <c r="XDP275"/>
      <c r="XDQ275"/>
      <c r="XDR275"/>
      <c r="XDS275"/>
      <c r="XDT275"/>
      <c r="XDU275"/>
      <c r="XDV275"/>
      <c r="XDW275"/>
      <c r="XDX275"/>
      <c r="XDY275"/>
      <c r="XDZ275"/>
      <c r="XEA275"/>
      <c r="XEB275"/>
      <c r="XEC275"/>
      <c r="XED275"/>
      <c r="XEE275"/>
    </row>
    <row r="276" s="30" customFormat="1" customHeight="1" spans="1:16359">
      <c r="A276" s="4"/>
      <c r="B276" s="20"/>
      <c r="C276" s="20"/>
      <c r="D276" s="21" t="str">
        <f>IF(C276="","-",VLOOKUP(C276,员工信息表!B:C,2,FALSE))</f>
        <v>-</v>
      </c>
      <c r="E276" s="21" t="str">
        <f>IF(C276="","-",VLOOKUP(C276,员工信息表!B:D,3,FALSE))</f>
        <v>-</v>
      </c>
      <c r="F276" s="20"/>
      <c r="G276" s="20"/>
      <c r="H276" s="20"/>
      <c r="I276" s="20"/>
      <c r="J276" s="27" t="str">
        <f t="shared" si="8"/>
        <v>0</v>
      </c>
      <c r="K276" s="27" t="str">
        <f>IF(C276="","0",SUMIFS(借支明细表!$H:$H,借支明细表!$F:$F,$C276,借支明细表!$D:$D,$D$2))</f>
        <v>0</v>
      </c>
      <c r="L276" s="27" t="str">
        <f t="shared" si="9"/>
        <v>0</v>
      </c>
      <c r="M276" s="28"/>
      <c r="XDA276"/>
      <c r="XDB276"/>
      <c r="XDC276"/>
      <c r="XDD276"/>
      <c r="XDE276"/>
      <c r="XDF276"/>
      <c r="XDG276"/>
      <c r="XDH276"/>
      <c r="XDI276"/>
      <c r="XDJ276"/>
      <c r="XDK276"/>
      <c r="XDL276"/>
      <c r="XDM276"/>
      <c r="XDN276"/>
      <c r="XDO276"/>
      <c r="XDP276"/>
      <c r="XDQ276"/>
      <c r="XDR276"/>
      <c r="XDS276"/>
      <c r="XDT276"/>
      <c r="XDU276"/>
      <c r="XDV276"/>
      <c r="XDW276"/>
      <c r="XDX276"/>
      <c r="XDY276"/>
      <c r="XDZ276"/>
      <c r="XEA276"/>
      <c r="XEB276"/>
      <c r="XEC276"/>
      <c r="XED276"/>
      <c r="XEE276"/>
    </row>
    <row r="277" s="30" customFormat="1" customHeight="1" spans="1:16359">
      <c r="A277" s="4"/>
      <c r="B277" s="20"/>
      <c r="C277" s="20"/>
      <c r="D277" s="21" t="str">
        <f>IF(C277="","-",VLOOKUP(C277,员工信息表!B:C,2,FALSE))</f>
        <v>-</v>
      </c>
      <c r="E277" s="21" t="str">
        <f>IF(C277="","-",VLOOKUP(C277,员工信息表!B:D,3,FALSE))</f>
        <v>-</v>
      </c>
      <c r="F277" s="20"/>
      <c r="G277" s="20"/>
      <c r="H277" s="20"/>
      <c r="I277" s="20"/>
      <c r="J277" s="27" t="str">
        <f t="shared" si="8"/>
        <v>0</v>
      </c>
      <c r="K277" s="27" t="str">
        <f>IF(C277="","0",SUMIFS(借支明细表!$H:$H,借支明细表!$F:$F,$C277,借支明细表!$D:$D,$D$2))</f>
        <v>0</v>
      </c>
      <c r="L277" s="27" t="str">
        <f t="shared" si="9"/>
        <v>0</v>
      </c>
      <c r="M277" s="28"/>
      <c r="XDA277"/>
      <c r="XDB277"/>
      <c r="XDC277"/>
      <c r="XDD277"/>
      <c r="XDE277"/>
      <c r="XDF277"/>
      <c r="XDG277"/>
      <c r="XDH277"/>
      <c r="XDI277"/>
      <c r="XDJ277"/>
      <c r="XDK277"/>
      <c r="XDL277"/>
      <c r="XDM277"/>
      <c r="XDN277"/>
      <c r="XDO277"/>
      <c r="XDP277"/>
      <c r="XDQ277"/>
      <c r="XDR277"/>
      <c r="XDS277"/>
      <c r="XDT277"/>
      <c r="XDU277"/>
      <c r="XDV277"/>
      <c r="XDW277"/>
      <c r="XDX277"/>
      <c r="XDY277"/>
      <c r="XDZ277"/>
      <c r="XEA277"/>
      <c r="XEB277"/>
      <c r="XEC277"/>
      <c r="XED277"/>
      <c r="XEE277"/>
    </row>
    <row r="278" s="30" customFormat="1" customHeight="1" spans="1:16359">
      <c r="A278" s="4"/>
      <c r="B278" s="20"/>
      <c r="C278" s="20"/>
      <c r="D278" s="21" t="str">
        <f>IF(C278="","-",VLOOKUP(C278,员工信息表!B:C,2,FALSE))</f>
        <v>-</v>
      </c>
      <c r="E278" s="21" t="str">
        <f>IF(C278="","-",VLOOKUP(C278,员工信息表!B:D,3,FALSE))</f>
        <v>-</v>
      </c>
      <c r="F278" s="20"/>
      <c r="G278" s="20"/>
      <c r="H278" s="20"/>
      <c r="I278" s="20"/>
      <c r="J278" s="27" t="str">
        <f t="shared" si="8"/>
        <v>0</v>
      </c>
      <c r="K278" s="27" t="str">
        <f>IF(C278="","0",SUMIFS(借支明细表!$H:$H,借支明细表!$F:$F,$C278,借支明细表!$D:$D,$D$2))</f>
        <v>0</v>
      </c>
      <c r="L278" s="27" t="str">
        <f t="shared" si="9"/>
        <v>0</v>
      </c>
      <c r="M278" s="28"/>
      <c r="XDA278"/>
      <c r="XDB278"/>
      <c r="XDC278"/>
      <c r="XDD278"/>
      <c r="XDE278"/>
      <c r="XDF278"/>
      <c r="XDG278"/>
      <c r="XDH278"/>
      <c r="XDI278"/>
      <c r="XDJ278"/>
      <c r="XDK278"/>
      <c r="XDL278"/>
      <c r="XDM278"/>
      <c r="XDN278"/>
      <c r="XDO278"/>
      <c r="XDP278"/>
      <c r="XDQ278"/>
      <c r="XDR278"/>
      <c r="XDS278"/>
      <c r="XDT278"/>
      <c r="XDU278"/>
      <c r="XDV278"/>
      <c r="XDW278"/>
      <c r="XDX278"/>
      <c r="XDY278"/>
      <c r="XDZ278"/>
      <c r="XEA278"/>
      <c r="XEB278"/>
      <c r="XEC278"/>
      <c r="XED278"/>
      <c r="XEE278"/>
    </row>
    <row r="279" s="30" customFormat="1" customHeight="1" spans="1:16359">
      <c r="A279" s="4"/>
      <c r="B279" s="20"/>
      <c r="C279" s="20"/>
      <c r="D279" s="21" t="str">
        <f>IF(C279="","-",VLOOKUP(C279,员工信息表!B:C,2,FALSE))</f>
        <v>-</v>
      </c>
      <c r="E279" s="21" t="str">
        <f>IF(C279="","-",VLOOKUP(C279,员工信息表!B:D,3,FALSE))</f>
        <v>-</v>
      </c>
      <c r="F279" s="20"/>
      <c r="G279" s="20"/>
      <c r="H279" s="20"/>
      <c r="I279" s="20"/>
      <c r="J279" s="27" t="str">
        <f t="shared" si="8"/>
        <v>0</v>
      </c>
      <c r="K279" s="27" t="str">
        <f>IF(C279="","0",SUMIFS(借支明细表!$H:$H,借支明细表!$F:$F,$C279,借支明细表!$D:$D,$D$2))</f>
        <v>0</v>
      </c>
      <c r="L279" s="27" t="str">
        <f t="shared" si="9"/>
        <v>0</v>
      </c>
      <c r="M279" s="28"/>
      <c r="XDA279"/>
      <c r="XDB279"/>
      <c r="XDC279"/>
      <c r="XDD279"/>
      <c r="XDE279"/>
      <c r="XDF279"/>
      <c r="XDG279"/>
      <c r="XDH279"/>
      <c r="XDI279"/>
      <c r="XDJ279"/>
      <c r="XDK279"/>
      <c r="XDL279"/>
      <c r="XDM279"/>
      <c r="XDN279"/>
      <c r="XDO279"/>
      <c r="XDP279"/>
      <c r="XDQ279"/>
      <c r="XDR279"/>
      <c r="XDS279"/>
      <c r="XDT279"/>
      <c r="XDU279"/>
      <c r="XDV279"/>
      <c r="XDW279"/>
      <c r="XDX279"/>
      <c r="XDY279"/>
      <c r="XDZ279"/>
      <c r="XEA279"/>
      <c r="XEB279"/>
      <c r="XEC279"/>
      <c r="XED279"/>
      <c r="XEE279"/>
    </row>
    <row r="280" s="30" customFormat="1" customHeight="1" spans="1:16359">
      <c r="A280" s="4"/>
      <c r="B280" s="20"/>
      <c r="C280" s="20"/>
      <c r="D280" s="21" t="str">
        <f>IF(C280="","-",VLOOKUP(C280,员工信息表!B:C,2,FALSE))</f>
        <v>-</v>
      </c>
      <c r="E280" s="21" t="str">
        <f>IF(C280="","-",VLOOKUP(C280,员工信息表!B:D,3,FALSE))</f>
        <v>-</v>
      </c>
      <c r="F280" s="20"/>
      <c r="G280" s="20"/>
      <c r="H280" s="20"/>
      <c r="I280" s="20"/>
      <c r="J280" s="27" t="str">
        <f t="shared" si="8"/>
        <v>0</v>
      </c>
      <c r="K280" s="27" t="str">
        <f>IF(C280="","0",SUMIFS(借支明细表!$H:$H,借支明细表!$F:$F,$C280,借支明细表!$D:$D,$D$2))</f>
        <v>0</v>
      </c>
      <c r="L280" s="27" t="str">
        <f t="shared" si="9"/>
        <v>0</v>
      </c>
      <c r="M280" s="28"/>
      <c r="XDA280"/>
      <c r="XDB280"/>
      <c r="XDC280"/>
      <c r="XDD280"/>
      <c r="XDE280"/>
      <c r="XDF280"/>
      <c r="XDG280"/>
      <c r="XDH280"/>
      <c r="XDI280"/>
      <c r="XDJ280"/>
      <c r="XDK280"/>
      <c r="XDL280"/>
      <c r="XDM280"/>
      <c r="XDN280"/>
      <c r="XDO280"/>
      <c r="XDP280"/>
      <c r="XDQ280"/>
      <c r="XDR280"/>
      <c r="XDS280"/>
      <c r="XDT280"/>
      <c r="XDU280"/>
      <c r="XDV280"/>
      <c r="XDW280"/>
      <c r="XDX280"/>
      <c r="XDY280"/>
      <c r="XDZ280"/>
      <c r="XEA280"/>
      <c r="XEB280"/>
      <c r="XEC280"/>
      <c r="XED280"/>
      <c r="XEE280"/>
    </row>
    <row r="281" s="30" customFormat="1" customHeight="1" spans="1:16359">
      <c r="A281" s="4"/>
      <c r="B281" s="20"/>
      <c r="C281" s="20"/>
      <c r="D281" s="21" t="str">
        <f>IF(C281="","-",VLOOKUP(C281,员工信息表!B:C,2,FALSE))</f>
        <v>-</v>
      </c>
      <c r="E281" s="21" t="str">
        <f>IF(C281="","-",VLOOKUP(C281,员工信息表!B:D,3,FALSE))</f>
        <v>-</v>
      </c>
      <c r="F281" s="20"/>
      <c r="G281" s="20"/>
      <c r="H281" s="20"/>
      <c r="I281" s="20"/>
      <c r="J281" s="27" t="str">
        <f t="shared" si="8"/>
        <v>0</v>
      </c>
      <c r="K281" s="27" t="str">
        <f>IF(C281="","0",SUMIFS(借支明细表!$H:$H,借支明细表!$F:$F,$C281,借支明细表!$D:$D,$D$2))</f>
        <v>0</v>
      </c>
      <c r="L281" s="27" t="str">
        <f t="shared" si="9"/>
        <v>0</v>
      </c>
      <c r="M281" s="28"/>
      <c r="XDA281"/>
      <c r="XDB281"/>
      <c r="XDC281"/>
      <c r="XDD281"/>
      <c r="XDE281"/>
      <c r="XDF281"/>
      <c r="XDG281"/>
      <c r="XDH281"/>
      <c r="XDI281"/>
      <c r="XDJ281"/>
      <c r="XDK281"/>
      <c r="XDL281"/>
      <c r="XDM281"/>
      <c r="XDN281"/>
      <c r="XDO281"/>
      <c r="XDP281"/>
      <c r="XDQ281"/>
      <c r="XDR281"/>
      <c r="XDS281"/>
      <c r="XDT281"/>
      <c r="XDU281"/>
      <c r="XDV281"/>
      <c r="XDW281"/>
      <c r="XDX281"/>
      <c r="XDY281"/>
      <c r="XDZ281"/>
      <c r="XEA281"/>
      <c r="XEB281"/>
      <c r="XEC281"/>
      <c r="XED281"/>
      <c r="XEE281"/>
    </row>
    <row r="282" s="30" customFormat="1" customHeight="1" spans="1:16359">
      <c r="A282" s="4"/>
      <c r="B282" s="20"/>
      <c r="C282" s="20"/>
      <c r="D282" s="21" t="str">
        <f>IF(C282="","-",VLOOKUP(C282,员工信息表!B:C,2,FALSE))</f>
        <v>-</v>
      </c>
      <c r="E282" s="21" t="str">
        <f>IF(C282="","-",VLOOKUP(C282,员工信息表!B:D,3,FALSE))</f>
        <v>-</v>
      </c>
      <c r="F282" s="20"/>
      <c r="G282" s="20"/>
      <c r="H282" s="20"/>
      <c r="I282" s="20"/>
      <c r="J282" s="27" t="str">
        <f t="shared" si="8"/>
        <v>0</v>
      </c>
      <c r="K282" s="27" t="str">
        <f>IF(C282="","0",SUMIFS(借支明细表!$H:$H,借支明细表!$F:$F,$C282,借支明细表!$D:$D,$D$2))</f>
        <v>0</v>
      </c>
      <c r="L282" s="27" t="str">
        <f t="shared" si="9"/>
        <v>0</v>
      </c>
      <c r="M282" s="28"/>
      <c r="XDA282"/>
      <c r="XDB282"/>
      <c r="XDC282"/>
      <c r="XDD282"/>
      <c r="XDE282"/>
      <c r="XDF282"/>
      <c r="XDG282"/>
      <c r="XDH282"/>
      <c r="XDI282"/>
      <c r="XDJ282"/>
      <c r="XDK282"/>
      <c r="XDL282"/>
      <c r="XDM282"/>
      <c r="XDN282"/>
      <c r="XDO282"/>
      <c r="XDP282"/>
      <c r="XDQ282"/>
      <c r="XDR282"/>
      <c r="XDS282"/>
      <c r="XDT282"/>
      <c r="XDU282"/>
      <c r="XDV282"/>
      <c r="XDW282"/>
      <c r="XDX282"/>
      <c r="XDY282"/>
      <c r="XDZ282"/>
      <c r="XEA282"/>
      <c r="XEB282"/>
      <c r="XEC282"/>
      <c r="XED282"/>
      <c r="XEE282"/>
    </row>
    <row r="283" s="30" customFormat="1" customHeight="1" spans="1:16359">
      <c r="A283" s="4"/>
      <c r="B283" s="20"/>
      <c r="C283" s="20"/>
      <c r="D283" s="21" t="str">
        <f>IF(C283="","-",VLOOKUP(C283,员工信息表!B:C,2,FALSE))</f>
        <v>-</v>
      </c>
      <c r="E283" s="21" t="str">
        <f>IF(C283="","-",VLOOKUP(C283,员工信息表!B:D,3,FALSE))</f>
        <v>-</v>
      </c>
      <c r="F283" s="20"/>
      <c r="G283" s="20"/>
      <c r="H283" s="20"/>
      <c r="I283" s="20"/>
      <c r="J283" s="27" t="str">
        <f t="shared" si="8"/>
        <v>0</v>
      </c>
      <c r="K283" s="27" t="str">
        <f>IF(C283="","0",SUMIFS(借支明细表!$H:$H,借支明细表!$F:$F,$C283,借支明细表!$D:$D,$D$2))</f>
        <v>0</v>
      </c>
      <c r="L283" s="27" t="str">
        <f t="shared" si="9"/>
        <v>0</v>
      </c>
      <c r="M283" s="28"/>
      <c r="XDA283"/>
      <c r="XDB283"/>
      <c r="XDC283"/>
      <c r="XDD283"/>
      <c r="XDE283"/>
      <c r="XDF283"/>
      <c r="XDG283"/>
      <c r="XDH283"/>
      <c r="XDI283"/>
      <c r="XDJ283"/>
      <c r="XDK283"/>
      <c r="XDL283"/>
      <c r="XDM283"/>
      <c r="XDN283"/>
      <c r="XDO283"/>
      <c r="XDP283"/>
      <c r="XDQ283"/>
      <c r="XDR283"/>
      <c r="XDS283"/>
      <c r="XDT283"/>
      <c r="XDU283"/>
      <c r="XDV283"/>
      <c r="XDW283"/>
      <c r="XDX283"/>
      <c r="XDY283"/>
      <c r="XDZ283"/>
      <c r="XEA283"/>
      <c r="XEB283"/>
      <c r="XEC283"/>
      <c r="XED283"/>
      <c r="XEE283"/>
    </row>
    <row r="284" s="30" customFormat="1" customHeight="1" spans="1:16359">
      <c r="A284" s="4"/>
      <c r="B284" s="20"/>
      <c r="C284" s="20"/>
      <c r="D284" s="21" t="str">
        <f>IF(C284="","-",VLOOKUP(C284,员工信息表!B:C,2,FALSE))</f>
        <v>-</v>
      </c>
      <c r="E284" s="21" t="str">
        <f>IF(C284="","-",VLOOKUP(C284,员工信息表!B:D,3,FALSE))</f>
        <v>-</v>
      </c>
      <c r="F284" s="20"/>
      <c r="G284" s="20"/>
      <c r="H284" s="20"/>
      <c r="I284" s="20"/>
      <c r="J284" s="27" t="str">
        <f t="shared" si="8"/>
        <v>0</v>
      </c>
      <c r="K284" s="27" t="str">
        <f>IF(C284="","0",SUMIFS(借支明细表!$H:$H,借支明细表!$F:$F,$C284,借支明细表!$D:$D,$D$2))</f>
        <v>0</v>
      </c>
      <c r="L284" s="27" t="str">
        <f t="shared" si="9"/>
        <v>0</v>
      </c>
      <c r="M284" s="28"/>
      <c r="XDA284"/>
      <c r="XDB284"/>
      <c r="XDC284"/>
      <c r="XDD284"/>
      <c r="XDE284"/>
      <c r="XDF284"/>
      <c r="XDG284"/>
      <c r="XDH284"/>
      <c r="XDI284"/>
      <c r="XDJ284"/>
      <c r="XDK284"/>
      <c r="XDL284"/>
      <c r="XDM284"/>
      <c r="XDN284"/>
      <c r="XDO284"/>
      <c r="XDP284"/>
      <c r="XDQ284"/>
      <c r="XDR284"/>
      <c r="XDS284"/>
      <c r="XDT284"/>
      <c r="XDU284"/>
      <c r="XDV284"/>
      <c r="XDW284"/>
      <c r="XDX284"/>
      <c r="XDY284"/>
      <c r="XDZ284"/>
      <c r="XEA284"/>
      <c r="XEB284"/>
      <c r="XEC284"/>
      <c r="XED284"/>
      <c r="XEE284"/>
    </row>
    <row r="285" s="30" customFormat="1" customHeight="1" spans="1:16359">
      <c r="A285" s="4"/>
      <c r="B285" s="20"/>
      <c r="C285" s="20"/>
      <c r="D285" s="21" t="str">
        <f>IF(C285="","-",VLOOKUP(C285,员工信息表!B:C,2,FALSE))</f>
        <v>-</v>
      </c>
      <c r="E285" s="21" t="str">
        <f>IF(C285="","-",VLOOKUP(C285,员工信息表!B:D,3,FALSE))</f>
        <v>-</v>
      </c>
      <c r="F285" s="20"/>
      <c r="G285" s="20"/>
      <c r="H285" s="20"/>
      <c r="I285" s="20"/>
      <c r="J285" s="27" t="str">
        <f t="shared" si="8"/>
        <v>0</v>
      </c>
      <c r="K285" s="27" t="str">
        <f>IF(C285="","0",SUMIFS(借支明细表!$H:$H,借支明细表!$F:$F,$C285,借支明细表!$D:$D,$D$2))</f>
        <v>0</v>
      </c>
      <c r="L285" s="27" t="str">
        <f t="shared" si="9"/>
        <v>0</v>
      </c>
      <c r="M285" s="28"/>
      <c r="XDA285"/>
      <c r="XDB285"/>
      <c r="XDC285"/>
      <c r="XDD285"/>
      <c r="XDE285"/>
      <c r="XDF285"/>
      <c r="XDG285"/>
      <c r="XDH285"/>
      <c r="XDI285"/>
      <c r="XDJ285"/>
      <c r="XDK285"/>
      <c r="XDL285"/>
      <c r="XDM285"/>
      <c r="XDN285"/>
      <c r="XDO285"/>
      <c r="XDP285"/>
      <c r="XDQ285"/>
      <c r="XDR285"/>
      <c r="XDS285"/>
      <c r="XDT285"/>
      <c r="XDU285"/>
      <c r="XDV285"/>
      <c r="XDW285"/>
      <c r="XDX285"/>
      <c r="XDY285"/>
      <c r="XDZ285"/>
      <c r="XEA285"/>
      <c r="XEB285"/>
      <c r="XEC285"/>
      <c r="XED285"/>
      <c r="XEE285"/>
    </row>
    <row r="286" s="30" customFormat="1" customHeight="1" spans="1:16359">
      <c r="A286" s="4"/>
      <c r="B286" s="20"/>
      <c r="C286" s="20"/>
      <c r="D286" s="21" t="str">
        <f>IF(C286="","-",VLOOKUP(C286,员工信息表!B:C,2,FALSE))</f>
        <v>-</v>
      </c>
      <c r="E286" s="21" t="str">
        <f>IF(C286="","-",VLOOKUP(C286,员工信息表!B:D,3,FALSE))</f>
        <v>-</v>
      </c>
      <c r="F286" s="20"/>
      <c r="G286" s="20"/>
      <c r="H286" s="20"/>
      <c r="I286" s="20"/>
      <c r="J286" s="27" t="str">
        <f t="shared" si="8"/>
        <v>0</v>
      </c>
      <c r="K286" s="27" t="str">
        <f>IF(C286="","0",SUMIFS(借支明细表!$H:$H,借支明细表!$F:$F,$C286,借支明细表!$D:$D,$D$2))</f>
        <v>0</v>
      </c>
      <c r="L286" s="27" t="str">
        <f t="shared" si="9"/>
        <v>0</v>
      </c>
      <c r="M286" s="28"/>
      <c r="XDA286"/>
      <c r="XDB286"/>
      <c r="XDC286"/>
      <c r="XDD286"/>
      <c r="XDE286"/>
      <c r="XDF286"/>
      <c r="XDG286"/>
      <c r="XDH286"/>
      <c r="XDI286"/>
      <c r="XDJ286"/>
      <c r="XDK286"/>
      <c r="XDL286"/>
      <c r="XDM286"/>
      <c r="XDN286"/>
      <c r="XDO286"/>
      <c r="XDP286"/>
      <c r="XDQ286"/>
      <c r="XDR286"/>
      <c r="XDS286"/>
      <c r="XDT286"/>
      <c r="XDU286"/>
      <c r="XDV286"/>
      <c r="XDW286"/>
      <c r="XDX286"/>
      <c r="XDY286"/>
      <c r="XDZ286"/>
      <c r="XEA286"/>
      <c r="XEB286"/>
      <c r="XEC286"/>
      <c r="XED286"/>
      <c r="XEE286"/>
    </row>
    <row r="287" s="30" customFormat="1" customHeight="1" spans="1:16359">
      <c r="A287" s="4"/>
      <c r="B287" s="20"/>
      <c r="C287" s="20"/>
      <c r="D287" s="21" t="str">
        <f>IF(C287="","-",VLOOKUP(C287,员工信息表!B:C,2,FALSE))</f>
        <v>-</v>
      </c>
      <c r="E287" s="21" t="str">
        <f>IF(C287="","-",VLOOKUP(C287,员工信息表!B:D,3,FALSE))</f>
        <v>-</v>
      </c>
      <c r="F287" s="20"/>
      <c r="G287" s="20"/>
      <c r="H287" s="20"/>
      <c r="I287" s="20"/>
      <c r="J287" s="27" t="str">
        <f t="shared" si="8"/>
        <v>0</v>
      </c>
      <c r="K287" s="27" t="str">
        <f>IF(C287="","0",SUMIFS(借支明细表!$H:$H,借支明细表!$F:$F,$C287,借支明细表!$D:$D,$D$2))</f>
        <v>0</v>
      </c>
      <c r="L287" s="27" t="str">
        <f t="shared" si="9"/>
        <v>0</v>
      </c>
      <c r="M287" s="28"/>
      <c r="XDA287"/>
      <c r="XDB287"/>
      <c r="XDC287"/>
      <c r="XDD287"/>
      <c r="XDE287"/>
      <c r="XDF287"/>
      <c r="XDG287"/>
      <c r="XDH287"/>
      <c r="XDI287"/>
      <c r="XDJ287"/>
      <c r="XDK287"/>
      <c r="XDL287"/>
      <c r="XDM287"/>
      <c r="XDN287"/>
      <c r="XDO287"/>
      <c r="XDP287"/>
      <c r="XDQ287"/>
      <c r="XDR287"/>
      <c r="XDS287"/>
      <c r="XDT287"/>
      <c r="XDU287"/>
      <c r="XDV287"/>
      <c r="XDW287"/>
      <c r="XDX287"/>
      <c r="XDY287"/>
      <c r="XDZ287"/>
      <c r="XEA287"/>
      <c r="XEB287"/>
      <c r="XEC287"/>
      <c r="XED287"/>
      <c r="XEE287"/>
    </row>
    <row r="288" s="30" customFormat="1" customHeight="1" spans="1:16359">
      <c r="A288" s="4"/>
      <c r="B288" s="20"/>
      <c r="C288" s="20"/>
      <c r="D288" s="21" t="str">
        <f>IF(C288="","-",VLOOKUP(C288,员工信息表!B:C,2,FALSE))</f>
        <v>-</v>
      </c>
      <c r="E288" s="21" t="str">
        <f>IF(C288="","-",VLOOKUP(C288,员工信息表!B:D,3,FALSE))</f>
        <v>-</v>
      </c>
      <c r="F288" s="20"/>
      <c r="G288" s="20"/>
      <c r="H288" s="20"/>
      <c r="I288" s="20"/>
      <c r="J288" s="27" t="str">
        <f t="shared" si="8"/>
        <v>0</v>
      </c>
      <c r="K288" s="27" t="str">
        <f>IF(C288="","0",SUMIFS(借支明细表!$H:$H,借支明细表!$F:$F,$C288,借支明细表!$D:$D,$D$2))</f>
        <v>0</v>
      </c>
      <c r="L288" s="27" t="str">
        <f t="shared" si="9"/>
        <v>0</v>
      </c>
      <c r="M288" s="28"/>
      <c r="XDA288"/>
      <c r="XDB288"/>
      <c r="XDC288"/>
      <c r="XDD288"/>
      <c r="XDE288"/>
      <c r="XDF288"/>
      <c r="XDG288"/>
      <c r="XDH288"/>
      <c r="XDI288"/>
      <c r="XDJ288"/>
      <c r="XDK288"/>
      <c r="XDL288"/>
      <c r="XDM288"/>
      <c r="XDN288"/>
      <c r="XDO288"/>
      <c r="XDP288"/>
      <c r="XDQ288"/>
      <c r="XDR288"/>
      <c r="XDS288"/>
      <c r="XDT288"/>
      <c r="XDU288"/>
      <c r="XDV288"/>
      <c r="XDW288"/>
      <c r="XDX288"/>
      <c r="XDY288"/>
      <c r="XDZ288"/>
      <c r="XEA288"/>
      <c r="XEB288"/>
      <c r="XEC288"/>
      <c r="XED288"/>
      <c r="XEE288"/>
    </row>
    <row r="289" s="30" customFormat="1" customHeight="1" spans="1:16359">
      <c r="A289" s="4"/>
      <c r="B289" s="20"/>
      <c r="C289" s="20"/>
      <c r="D289" s="21" t="str">
        <f>IF(C289="","-",VLOOKUP(C289,员工信息表!B:C,2,FALSE))</f>
        <v>-</v>
      </c>
      <c r="E289" s="21" t="str">
        <f>IF(C289="","-",VLOOKUP(C289,员工信息表!B:D,3,FALSE))</f>
        <v>-</v>
      </c>
      <c r="F289" s="20"/>
      <c r="G289" s="20"/>
      <c r="H289" s="20"/>
      <c r="I289" s="20"/>
      <c r="J289" s="27" t="str">
        <f t="shared" si="8"/>
        <v>0</v>
      </c>
      <c r="K289" s="27" t="str">
        <f>IF(C289="","0",SUMIFS(借支明细表!$H:$H,借支明细表!$F:$F,$C289,借支明细表!$D:$D,$D$2))</f>
        <v>0</v>
      </c>
      <c r="L289" s="27" t="str">
        <f t="shared" si="9"/>
        <v>0</v>
      </c>
      <c r="M289" s="28"/>
      <c r="XDA289"/>
      <c r="XDB289"/>
      <c r="XDC289"/>
      <c r="XDD289"/>
      <c r="XDE289"/>
      <c r="XDF289"/>
      <c r="XDG289"/>
      <c r="XDH289"/>
      <c r="XDI289"/>
      <c r="XDJ289"/>
      <c r="XDK289"/>
      <c r="XDL289"/>
      <c r="XDM289"/>
      <c r="XDN289"/>
      <c r="XDO289"/>
      <c r="XDP289"/>
      <c r="XDQ289"/>
      <c r="XDR289"/>
      <c r="XDS289"/>
      <c r="XDT289"/>
      <c r="XDU289"/>
      <c r="XDV289"/>
      <c r="XDW289"/>
      <c r="XDX289"/>
      <c r="XDY289"/>
      <c r="XDZ289"/>
      <c r="XEA289"/>
      <c r="XEB289"/>
      <c r="XEC289"/>
      <c r="XED289"/>
      <c r="XEE289"/>
    </row>
    <row r="290" s="30" customFormat="1" customHeight="1" spans="1:16359">
      <c r="A290" s="4"/>
      <c r="B290" s="20"/>
      <c r="C290" s="20"/>
      <c r="D290" s="21" t="str">
        <f>IF(C290="","-",VLOOKUP(C290,员工信息表!B:C,2,FALSE))</f>
        <v>-</v>
      </c>
      <c r="E290" s="21" t="str">
        <f>IF(C290="","-",VLOOKUP(C290,员工信息表!B:D,3,FALSE))</f>
        <v>-</v>
      </c>
      <c r="F290" s="20"/>
      <c r="G290" s="20"/>
      <c r="H290" s="20"/>
      <c r="I290" s="20"/>
      <c r="J290" s="27" t="str">
        <f t="shared" si="8"/>
        <v>0</v>
      </c>
      <c r="K290" s="27" t="str">
        <f>IF(C290="","0",SUMIFS(借支明细表!$H:$H,借支明细表!$F:$F,$C290,借支明细表!$D:$D,$D$2))</f>
        <v>0</v>
      </c>
      <c r="L290" s="27" t="str">
        <f t="shared" si="9"/>
        <v>0</v>
      </c>
      <c r="M290" s="28"/>
      <c r="XDA290"/>
      <c r="XDB290"/>
      <c r="XDC290"/>
      <c r="XDD290"/>
      <c r="XDE290"/>
      <c r="XDF290"/>
      <c r="XDG290"/>
      <c r="XDH290"/>
      <c r="XDI290"/>
      <c r="XDJ290"/>
      <c r="XDK290"/>
      <c r="XDL290"/>
      <c r="XDM290"/>
      <c r="XDN290"/>
      <c r="XDO290"/>
      <c r="XDP290"/>
      <c r="XDQ290"/>
      <c r="XDR290"/>
      <c r="XDS290"/>
      <c r="XDT290"/>
      <c r="XDU290"/>
      <c r="XDV290"/>
      <c r="XDW290"/>
      <c r="XDX290"/>
      <c r="XDY290"/>
      <c r="XDZ290"/>
      <c r="XEA290"/>
      <c r="XEB290"/>
      <c r="XEC290"/>
      <c r="XED290"/>
      <c r="XEE290"/>
    </row>
    <row r="291" s="30" customFormat="1" customHeight="1" spans="1:16359">
      <c r="A291" s="4"/>
      <c r="B291" s="20"/>
      <c r="C291" s="20"/>
      <c r="D291" s="21" t="str">
        <f>IF(C291="","-",VLOOKUP(C291,员工信息表!B:C,2,FALSE))</f>
        <v>-</v>
      </c>
      <c r="E291" s="21" t="str">
        <f>IF(C291="","-",VLOOKUP(C291,员工信息表!B:D,3,FALSE))</f>
        <v>-</v>
      </c>
      <c r="F291" s="20"/>
      <c r="G291" s="20"/>
      <c r="H291" s="20"/>
      <c r="I291" s="20"/>
      <c r="J291" s="27" t="str">
        <f t="shared" si="8"/>
        <v>0</v>
      </c>
      <c r="K291" s="27" t="str">
        <f>IF(C291="","0",SUMIFS(借支明细表!$H:$H,借支明细表!$F:$F,$C291,借支明细表!$D:$D,$D$2))</f>
        <v>0</v>
      </c>
      <c r="L291" s="27" t="str">
        <f t="shared" si="9"/>
        <v>0</v>
      </c>
      <c r="M291" s="28"/>
      <c r="XDA291"/>
      <c r="XDB291"/>
      <c r="XDC291"/>
      <c r="XDD291"/>
      <c r="XDE291"/>
      <c r="XDF291"/>
      <c r="XDG291"/>
      <c r="XDH291"/>
      <c r="XDI291"/>
      <c r="XDJ291"/>
      <c r="XDK291"/>
      <c r="XDL291"/>
      <c r="XDM291"/>
      <c r="XDN291"/>
      <c r="XDO291"/>
      <c r="XDP291"/>
      <c r="XDQ291"/>
      <c r="XDR291"/>
      <c r="XDS291"/>
      <c r="XDT291"/>
      <c r="XDU291"/>
      <c r="XDV291"/>
      <c r="XDW291"/>
      <c r="XDX291"/>
      <c r="XDY291"/>
      <c r="XDZ291"/>
      <c r="XEA291"/>
      <c r="XEB291"/>
      <c r="XEC291"/>
      <c r="XED291"/>
      <c r="XEE291"/>
    </row>
    <row r="292" s="30" customFormat="1" customHeight="1" spans="1:16359">
      <c r="A292" s="4"/>
      <c r="B292" s="20"/>
      <c r="C292" s="20"/>
      <c r="D292" s="21" t="str">
        <f>IF(C292="","-",VLOOKUP(C292,员工信息表!B:C,2,FALSE))</f>
        <v>-</v>
      </c>
      <c r="E292" s="21" t="str">
        <f>IF(C292="","-",VLOOKUP(C292,员工信息表!B:D,3,FALSE))</f>
        <v>-</v>
      </c>
      <c r="F292" s="20"/>
      <c r="G292" s="20"/>
      <c r="H292" s="20"/>
      <c r="I292" s="20"/>
      <c r="J292" s="27" t="str">
        <f t="shared" si="8"/>
        <v>0</v>
      </c>
      <c r="K292" s="27" t="str">
        <f>IF(C292="","0",SUMIFS(借支明细表!$H:$H,借支明细表!$F:$F,$C292,借支明细表!$D:$D,$D$2))</f>
        <v>0</v>
      </c>
      <c r="L292" s="27" t="str">
        <f t="shared" si="9"/>
        <v>0</v>
      </c>
      <c r="M292" s="28"/>
      <c r="XDA292"/>
      <c r="XDB292"/>
      <c r="XDC292"/>
      <c r="XDD292"/>
      <c r="XDE292"/>
      <c r="XDF292"/>
      <c r="XDG292"/>
      <c r="XDH292"/>
      <c r="XDI292"/>
      <c r="XDJ292"/>
      <c r="XDK292"/>
      <c r="XDL292"/>
      <c r="XDM292"/>
      <c r="XDN292"/>
      <c r="XDO292"/>
      <c r="XDP292"/>
      <c r="XDQ292"/>
      <c r="XDR292"/>
      <c r="XDS292"/>
      <c r="XDT292"/>
      <c r="XDU292"/>
      <c r="XDV292"/>
      <c r="XDW292"/>
      <c r="XDX292"/>
      <c r="XDY292"/>
      <c r="XDZ292"/>
      <c r="XEA292"/>
      <c r="XEB292"/>
      <c r="XEC292"/>
      <c r="XED292"/>
      <c r="XEE292"/>
    </row>
    <row r="293" s="30" customFormat="1" customHeight="1" spans="1:16359">
      <c r="A293" s="4"/>
      <c r="B293" s="20"/>
      <c r="C293" s="20"/>
      <c r="D293" s="21" t="str">
        <f>IF(C293="","-",VLOOKUP(C293,员工信息表!B:C,2,FALSE))</f>
        <v>-</v>
      </c>
      <c r="E293" s="21" t="str">
        <f>IF(C293="","-",VLOOKUP(C293,员工信息表!B:D,3,FALSE))</f>
        <v>-</v>
      </c>
      <c r="F293" s="20"/>
      <c r="G293" s="20"/>
      <c r="H293" s="20"/>
      <c r="I293" s="20"/>
      <c r="J293" s="27" t="str">
        <f t="shared" si="8"/>
        <v>0</v>
      </c>
      <c r="K293" s="27" t="str">
        <f>IF(C293="","0",SUMIFS(借支明细表!$H:$H,借支明细表!$F:$F,$C293,借支明细表!$D:$D,$D$2))</f>
        <v>0</v>
      </c>
      <c r="L293" s="27" t="str">
        <f t="shared" si="9"/>
        <v>0</v>
      </c>
      <c r="M293" s="28"/>
      <c r="XDA293"/>
      <c r="XDB293"/>
      <c r="XDC293"/>
      <c r="XDD293"/>
      <c r="XDE293"/>
      <c r="XDF293"/>
      <c r="XDG293"/>
      <c r="XDH293"/>
      <c r="XDI293"/>
      <c r="XDJ293"/>
      <c r="XDK293"/>
      <c r="XDL293"/>
      <c r="XDM293"/>
      <c r="XDN293"/>
      <c r="XDO293"/>
      <c r="XDP293"/>
      <c r="XDQ293"/>
      <c r="XDR293"/>
      <c r="XDS293"/>
      <c r="XDT293"/>
      <c r="XDU293"/>
      <c r="XDV293"/>
      <c r="XDW293"/>
      <c r="XDX293"/>
      <c r="XDY293"/>
      <c r="XDZ293"/>
      <c r="XEA293"/>
      <c r="XEB293"/>
      <c r="XEC293"/>
      <c r="XED293"/>
      <c r="XEE293"/>
    </row>
    <row r="294" s="30" customFormat="1" customHeight="1" spans="1:16359">
      <c r="A294" s="4"/>
      <c r="B294" s="20"/>
      <c r="C294" s="20"/>
      <c r="D294" s="21" t="str">
        <f>IF(C294="","-",VLOOKUP(C294,员工信息表!B:C,2,FALSE))</f>
        <v>-</v>
      </c>
      <c r="E294" s="21" t="str">
        <f>IF(C294="","-",VLOOKUP(C294,员工信息表!B:D,3,FALSE))</f>
        <v>-</v>
      </c>
      <c r="F294" s="20"/>
      <c r="G294" s="20"/>
      <c r="H294" s="20"/>
      <c r="I294" s="20"/>
      <c r="J294" s="27" t="str">
        <f t="shared" si="8"/>
        <v>0</v>
      </c>
      <c r="K294" s="27" t="str">
        <f>IF(C294="","0",SUMIFS(借支明细表!$H:$H,借支明细表!$F:$F,$C294,借支明细表!$D:$D,$D$2))</f>
        <v>0</v>
      </c>
      <c r="L294" s="27" t="str">
        <f t="shared" si="9"/>
        <v>0</v>
      </c>
      <c r="M294" s="28"/>
      <c r="XDA294"/>
      <c r="XDB294"/>
      <c r="XDC294"/>
      <c r="XDD294"/>
      <c r="XDE294"/>
      <c r="XDF294"/>
      <c r="XDG294"/>
      <c r="XDH294"/>
      <c r="XDI294"/>
      <c r="XDJ294"/>
      <c r="XDK294"/>
      <c r="XDL294"/>
      <c r="XDM294"/>
      <c r="XDN294"/>
      <c r="XDO294"/>
      <c r="XDP294"/>
      <c r="XDQ294"/>
      <c r="XDR294"/>
      <c r="XDS294"/>
      <c r="XDT294"/>
      <c r="XDU294"/>
      <c r="XDV294"/>
      <c r="XDW294"/>
      <c r="XDX294"/>
      <c r="XDY294"/>
      <c r="XDZ294"/>
      <c r="XEA294"/>
      <c r="XEB294"/>
      <c r="XEC294"/>
      <c r="XED294"/>
      <c r="XEE294"/>
    </row>
    <row r="295" s="30" customFormat="1" customHeight="1" spans="1:16359">
      <c r="A295" s="4"/>
      <c r="B295" s="20"/>
      <c r="C295" s="20"/>
      <c r="D295" s="21" t="str">
        <f>IF(C295="","-",VLOOKUP(C295,员工信息表!B:C,2,FALSE))</f>
        <v>-</v>
      </c>
      <c r="E295" s="21" t="str">
        <f>IF(C295="","-",VLOOKUP(C295,员工信息表!B:D,3,FALSE))</f>
        <v>-</v>
      </c>
      <c r="F295" s="20"/>
      <c r="G295" s="20"/>
      <c r="H295" s="20"/>
      <c r="I295" s="20"/>
      <c r="J295" s="27" t="str">
        <f t="shared" si="8"/>
        <v>0</v>
      </c>
      <c r="K295" s="27" t="str">
        <f>IF(C295="","0",SUMIFS(借支明细表!$H:$H,借支明细表!$F:$F,$C295,借支明细表!$D:$D,$D$2))</f>
        <v>0</v>
      </c>
      <c r="L295" s="27" t="str">
        <f t="shared" si="9"/>
        <v>0</v>
      </c>
      <c r="M295" s="28"/>
      <c r="XDA295"/>
      <c r="XDB295"/>
      <c r="XDC295"/>
      <c r="XDD295"/>
      <c r="XDE295"/>
      <c r="XDF295"/>
      <c r="XDG295"/>
      <c r="XDH295"/>
      <c r="XDI295"/>
      <c r="XDJ295"/>
      <c r="XDK295"/>
      <c r="XDL295"/>
      <c r="XDM295"/>
      <c r="XDN295"/>
      <c r="XDO295"/>
      <c r="XDP295"/>
      <c r="XDQ295"/>
      <c r="XDR295"/>
      <c r="XDS295"/>
      <c r="XDT295"/>
      <c r="XDU295"/>
      <c r="XDV295"/>
      <c r="XDW295"/>
      <c r="XDX295"/>
      <c r="XDY295"/>
      <c r="XDZ295"/>
      <c r="XEA295"/>
      <c r="XEB295"/>
      <c r="XEC295"/>
      <c r="XED295"/>
      <c r="XEE295"/>
    </row>
    <row r="296" s="30" customFormat="1" customHeight="1" spans="1:16359">
      <c r="A296" s="4"/>
      <c r="B296" s="20"/>
      <c r="C296" s="20"/>
      <c r="D296" s="21" t="str">
        <f>IF(C296="","-",VLOOKUP(C296,员工信息表!B:C,2,FALSE))</f>
        <v>-</v>
      </c>
      <c r="E296" s="21" t="str">
        <f>IF(C296="","-",VLOOKUP(C296,员工信息表!B:D,3,FALSE))</f>
        <v>-</v>
      </c>
      <c r="F296" s="20"/>
      <c r="G296" s="20"/>
      <c r="H296" s="20"/>
      <c r="I296" s="20"/>
      <c r="J296" s="27" t="str">
        <f t="shared" si="8"/>
        <v>0</v>
      </c>
      <c r="K296" s="27" t="str">
        <f>IF(C296="","0",SUMIFS(借支明细表!$H:$H,借支明细表!$F:$F,$C296,借支明细表!$D:$D,$D$2))</f>
        <v>0</v>
      </c>
      <c r="L296" s="27" t="str">
        <f t="shared" si="9"/>
        <v>0</v>
      </c>
      <c r="M296" s="28"/>
      <c r="XDA296"/>
      <c r="XDB296"/>
      <c r="XDC296"/>
      <c r="XDD296"/>
      <c r="XDE296"/>
      <c r="XDF296"/>
      <c r="XDG296"/>
      <c r="XDH296"/>
      <c r="XDI296"/>
      <c r="XDJ296"/>
      <c r="XDK296"/>
      <c r="XDL296"/>
      <c r="XDM296"/>
      <c r="XDN296"/>
      <c r="XDO296"/>
      <c r="XDP296"/>
      <c r="XDQ296"/>
      <c r="XDR296"/>
      <c r="XDS296"/>
      <c r="XDT296"/>
      <c r="XDU296"/>
      <c r="XDV296"/>
      <c r="XDW296"/>
      <c r="XDX296"/>
      <c r="XDY296"/>
      <c r="XDZ296"/>
      <c r="XEA296"/>
      <c r="XEB296"/>
      <c r="XEC296"/>
      <c r="XED296"/>
      <c r="XEE296"/>
    </row>
    <row r="297" s="30" customFormat="1" customHeight="1" spans="1:16359">
      <c r="A297" s="4"/>
      <c r="B297" s="20"/>
      <c r="C297" s="20"/>
      <c r="D297" s="21" t="str">
        <f>IF(C297="","-",VLOOKUP(C297,员工信息表!B:C,2,FALSE))</f>
        <v>-</v>
      </c>
      <c r="E297" s="21" t="str">
        <f>IF(C297="","-",VLOOKUP(C297,员工信息表!B:D,3,FALSE))</f>
        <v>-</v>
      </c>
      <c r="F297" s="20"/>
      <c r="G297" s="20"/>
      <c r="H297" s="20"/>
      <c r="I297" s="20"/>
      <c r="J297" s="27" t="str">
        <f t="shared" si="8"/>
        <v>0</v>
      </c>
      <c r="K297" s="27" t="str">
        <f>IF(C297="","0",SUMIFS(借支明细表!$H:$H,借支明细表!$F:$F,$C297,借支明细表!$D:$D,$D$2))</f>
        <v>0</v>
      </c>
      <c r="L297" s="27" t="str">
        <f t="shared" si="9"/>
        <v>0</v>
      </c>
      <c r="M297" s="28"/>
      <c r="XDA297"/>
      <c r="XDB297"/>
      <c r="XDC297"/>
      <c r="XDD297"/>
      <c r="XDE297"/>
      <c r="XDF297"/>
      <c r="XDG297"/>
      <c r="XDH297"/>
      <c r="XDI297"/>
      <c r="XDJ297"/>
      <c r="XDK297"/>
      <c r="XDL297"/>
      <c r="XDM297"/>
      <c r="XDN297"/>
      <c r="XDO297"/>
      <c r="XDP297"/>
      <c r="XDQ297"/>
      <c r="XDR297"/>
      <c r="XDS297"/>
      <c r="XDT297"/>
      <c r="XDU297"/>
      <c r="XDV297"/>
      <c r="XDW297"/>
      <c r="XDX297"/>
      <c r="XDY297"/>
      <c r="XDZ297"/>
      <c r="XEA297"/>
      <c r="XEB297"/>
      <c r="XEC297"/>
      <c r="XED297"/>
      <c r="XEE297"/>
    </row>
    <row r="298" s="30" customFormat="1" customHeight="1" spans="1:16359">
      <c r="A298" s="4"/>
      <c r="B298" s="20"/>
      <c r="C298" s="20"/>
      <c r="D298" s="21" t="str">
        <f>IF(C298="","-",VLOOKUP(C298,员工信息表!B:C,2,FALSE))</f>
        <v>-</v>
      </c>
      <c r="E298" s="21" t="str">
        <f>IF(C298="","-",VLOOKUP(C298,员工信息表!B:D,3,FALSE))</f>
        <v>-</v>
      </c>
      <c r="F298" s="20"/>
      <c r="G298" s="20"/>
      <c r="H298" s="20"/>
      <c r="I298" s="20"/>
      <c r="J298" s="27" t="str">
        <f t="shared" si="8"/>
        <v>0</v>
      </c>
      <c r="K298" s="27" t="str">
        <f>IF(C298="","0",SUMIFS(借支明细表!$H:$H,借支明细表!$F:$F,$C298,借支明细表!$D:$D,$D$2))</f>
        <v>0</v>
      </c>
      <c r="L298" s="27" t="str">
        <f t="shared" si="9"/>
        <v>0</v>
      </c>
      <c r="M298" s="28"/>
      <c r="XDA298"/>
      <c r="XDB298"/>
      <c r="XDC298"/>
      <c r="XDD298"/>
      <c r="XDE298"/>
      <c r="XDF298"/>
      <c r="XDG298"/>
      <c r="XDH298"/>
      <c r="XDI298"/>
      <c r="XDJ298"/>
      <c r="XDK298"/>
      <c r="XDL298"/>
      <c r="XDM298"/>
      <c r="XDN298"/>
      <c r="XDO298"/>
      <c r="XDP298"/>
      <c r="XDQ298"/>
      <c r="XDR298"/>
      <c r="XDS298"/>
      <c r="XDT298"/>
      <c r="XDU298"/>
      <c r="XDV298"/>
      <c r="XDW298"/>
      <c r="XDX298"/>
      <c r="XDY298"/>
      <c r="XDZ298"/>
      <c r="XEA298"/>
      <c r="XEB298"/>
      <c r="XEC298"/>
      <c r="XED298"/>
      <c r="XEE298"/>
    </row>
    <row r="299" s="30" customFormat="1" customHeight="1" spans="1:16359">
      <c r="A299" s="4"/>
      <c r="B299" s="20"/>
      <c r="C299" s="20"/>
      <c r="D299" s="21" t="str">
        <f>IF(C299="","-",VLOOKUP(C299,员工信息表!B:C,2,FALSE))</f>
        <v>-</v>
      </c>
      <c r="E299" s="21" t="str">
        <f>IF(C299="","-",VLOOKUP(C299,员工信息表!B:D,3,FALSE))</f>
        <v>-</v>
      </c>
      <c r="F299" s="20"/>
      <c r="G299" s="20"/>
      <c r="H299" s="20"/>
      <c r="I299" s="20"/>
      <c r="J299" s="27" t="str">
        <f t="shared" si="8"/>
        <v>0</v>
      </c>
      <c r="K299" s="27" t="str">
        <f>IF(C299="","0",SUMIFS(借支明细表!$H:$H,借支明细表!$F:$F,$C299,借支明细表!$D:$D,$D$2))</f>
        <v>0</v>
      </c>
      <c r="L299" s="27" t="str">
        <f t="shared" si="9"/>
        <v>0</v>
      </c>
      <c r="M299" s="28"/>
      <c r="XDA299"/>
      <c r="XDB299"/>
      <c r="XDC299"/>
      <c r="XDD299"/>
      <c r="XDE299"/>
      <c r="XDF299"/>
      <c r="XDG299"/>
      <c r="XDH299"/>
      <c r="XDI299"/>
      <c r="XDJ299"/>
      <c r="XDK299"/>
      <c r="XDL299"/>
      <c r="XDM299"/>
      <c r="XDN299"/>
      <c r="XDO299"/>
      <c r="XDP299"/>
      <c r="XDQ299"/>
      <c r="XDR299"/>
      <c r="XDS299"/>
      <c r="XDT299"/>
      <c r="XDU299"/>
      <c r="XDV299"/>
      <c r="XDW299"/>
      <c r="XDX299"/>
      <c r="XDY299"/>
      <c r="XDZ299"/>
      <c r="XEA299"/>
      <c r="XEB299"/>
      <c r="XEC299"/>
      <c r="XED299"/>
      <c r="XEE299"/>
    </row>
    <row r="300" s="30" customFormat="1" customHeight="1" spans="1:16359">
      <c r="A300" s="4"/>
      <c r="B300" s="20"/>
      <c r="C300" s="20"/>
      <c r="D300" s="21" t="str">
        <f>IF(C300="","-",VLOOKUP(C300,员工信息表!B:C,2,FALSE))</f>
        <v>-</v>
      </c>
      <c r="E300" s="21" t="str">
        <f>IF(C300="","-",VLOOKUP(C300,员工信息表!B:D,3,FALSE))</f>
        <v>-</v>
      </c>
      <c r="F300" s="20"/>
      <c r="G300" s="20"/>
      <c r="H300" s="20"/>
      <c r="I300" s="20"/>
      <c r="J300" s="27" t="str">
        <f t="shared" si="8"/>
        <v>0</v>
      </c>
      <c r="K300" s="27" t="str">
        <f>IF(C300="","0",SUMIFS(借支明细表!$H:$H,借支明细表!$F:$F,$C300,借支明细表!$D:$D,$D$2))</f>
        <v>0</v>
      </c>
      <c r="L300" s="27" t="str">
        <f t="shared" si="9"/>
        <v>0</v>
      </c>
      <c r="M300" s="28"/>
      <c r="XDA300"/>
      <c r="XDB300"/>
      <c r="XDC300"/>
      <c r="XDD300"/>
      <c r="XDE300"/>
      <c r="XDF300"/>
      <c r="XDG300"/>
      <c r="XDH300"/>
      <c r="XDI300"/>
      <c r="XDJ300"/>
      <c r="XDK300"/>
      <c r="XDL300"/>
      <c r="XDM300"/>
      <c r="XDN300"/>
      <c r="XDO300"/>
      <c r="XDP300"/>
      <c r="XDQ300"/>
      <c r="XDR300"/>
      <c r="XDS300"/>
      <c r="XDT300"/>
      <c r="XDU300"/>
      <c r="XDV300"/>
      <c r="XDW300"/>
      <c r="XDX300"/>
      <c r="XDY300"/>
      <c r="XDZ300"/>
      <c r="XEA300"/>
      <c r="XEB300"/>
      <c r="XEC300"/>
      <c r="XED300"/>
      <c r="XEE300"/>
    </row>
    <row r="301" s="30" customFormat="1" customHeight="1" spans="1:16359">
      <c r="A301" s="4"/>
      <c r="B301" s="20"/>
      <c r="C301" s="20"/>
      <c r="D301" s="21" t="str">
        <f>IF(C301="","-",VLOOKUP(C301,员工信息表!B:C,2,FALSE))</f>
        <v>-</v>
      </c>
      <c r="E301" s="21" t="str">
        <f>IF(C301="","-",VLOOKUP(C301,员工信息表!B:D,3,FALSE))</f>
        <v>-</v>
      </c>
      <c r="F301" s="20"/>
      <c r="G301" s="20"/>
      <c r="H301" s="20"/>
      <c r="I301" s="20"/>
      <c r="J301" s="27" t="str">
        <f t="shared" si="8"/>
        <v>0</v>
      </c>
      <c r="K301" s="27" t="str">
        <f>IF(C301="","0",SUMIFS(借支明细表!$H:$H,借支明细表!$F:$F,$C301,借支明细表!$D:$D,$D$2))</f>
        <v>0</v>
      </c>
      <c r="L301" s="27" t="str">
        <f t="shared" si="9"/>
        <v>0</v>
      </c>
      <c r="M301" s="28"/>
      <c r="XDA301"/>
      <c r="XDB301"/>
      <c r="XDC301"/>
      <c r="XDD301"/>
      <c r="XDE301"/>
      <c r="XDF301"/>
      <c r="XDG301"/>
      <c r="XDH301"/>
      <c r="XDI301"/>
      <c r="XDJ301"/>
      <c r="XDK301"/>
      <c r="XDL301"/>
      <c r="XDM301"/>
      <c r="XDN301"/>
      <c r="XDO301"/>
      <c r="XDP301"/>
      <c r="XDQ301"/>
      <c r="XDR301"/>
      <c r="XDS301"/>
      <c r="XDT301"/>
      <c r="XDU301"/>
      <c r="XDV301"/>
      <c r="XDW301"/>
      <c r="XDX301"/>
      <c r="XDY301"/>
      <c r="XDZ301"/>
      <c r="XEA301"/>
      <c r="XEB301"/>
      <c r="XEC301"/>
      <c r="XED301"/>
      <c r="XEE301"/>
    </row>
    <row r="302" s="30" customFormat="1" customHeight="1" spans="1:16359">
      <c r="A302" s="4"/>
      <c r="B302" s="20"/>
      <c r="C302" s="20"/>
      <c r="D302" s="21" t="str">
        <f>IF(C302="","-",VLOOKUP(C302,员工信息表!B:C,2,FALSE))</f>
        <v>-</v>
      </c>
      <c r="E302" s="21" t="str">
        <f>IF(C302="","-",VLOOKUP(C302,员工信息表!B:D,3,FALSE))</f>
        <v>-</v>
      </c>
      <c r="F302" s="20"/>
      <c r="G302" s="20"/>
      <c r="H302" s="20"/>
      <c r="I302" s="20"/>
      <c r="J302" s="27" t="str">
        <f t="shared" si="8"/>
        <v>0</v>
      </c>
      <c r="K302" s="27" t="str">
        <f>IF(C302="","0",SUMIFS(借支明细表!$H:$H,借支明细表!$F:$F,$C302,借支明细表!$D:$D,$D$2))</f>
        <v>0</v>
      </c>
      <c r="L302" s="27" t="str">
        <f t="shared" si="9"/>
        <v>0</v>
      </c>
      <c r="M302" s="28"/>
      <c r="XDA302"/>
      <c r="XDB302"/>
      <c r="XDC302"/>
      <c r="XDD302"/>
      <c r="XDE302"/>
      <c r="XDF302"/>
      <c r="XDG302"/>
      <c r="XDH302"/>
      <c r="XDI302"/>
      <c r="XDJ302"/>
      <c r="XDK302"/>
      <c r="XDL302"/>
      <c r="XDM302"/>
      <c r="XDN302"/>
      <c r="XDO302"/>
      <c r="XDP302"/>
      <c r="XDQ302"/>
      <c r="XDR302"/>
      <c r="XDS302"/>
      <c r="XDT302"/>
      <c r="XDU302"/>
      <c r="XDV302"/>
      <c r="XDW302"/>
      <c r="XDX302"/>
      <c r="XDY302"/>
      <c r="XDZ302"/>
      <c r="XEA302"/>
      <c r="XEB302"/>
      <c r="XEC302"/>
      <c r="XED302"/>
      <c r="XEE302"/>
    </row>
    <row r="303" s="30" customFormat="1" customHeight="1" spans="1:16359">
      <c r="A303" s="4"/>
      <c r="B303" s="20"/>
      <c r="C303" s="20"/>
      <c r="D303" s="21" t="str">
        <f>IF(C303="","-",VLOOKUP(C303,员工信息表!B:C,2,FALSE))</f>
        <v>-</v>
      </c>
      <c r="E303" s="21" t="str">
        <f>IF(C303="","-",VLOOKUP(C303,员工信息表!B:D,3,FALSE))</f>
        <v>-</v>
      </c>
      <c r="F303" s="20"/>
      <c r="G303" s="20"/>
      <c r="H303" s="20"/>
      <c r="I303" s="20"/>
      <c r="J303" s="27" t="str">
        <f t="shared" si="8"/>
        <v>0</v>
      </c>
      <c r="K303" s="27" t="str">
        <f>IF(C303="","0",SUMIFS(借支明细表!$H:$H,借支明细表!$F:$F,$C303,借支明细表!$D:$D,$D$2))</f>
        <v>0</v>
      </c>
      <c r="L303" s="27" t="str">
        <f t="shared" si="9"/>
        <v>0</v>
      </c>
      <c r="M303" s="28"/>
      <c r="XDA303"/>
      <c r="XDB303"/>
      <c r="XDC303"/>
      <c r="XDD303"/>
      <c r="XDE303"/>
      <c r="XDF303"/>
      <c r="XDG303"/>
      <c r="XDH303"/>
      <c r="XDI303"/>
      <c r="XDJ303"/>
      <c r="XDK303"/>
      <c r="XDL303"/>
      <c r="XDM303"/>
      <c r="XDN303"/>
      <c r="XDO303"/>
      <c r="XDP303"/>
      <c r="XDQ303"/>
      <c r="XDR303"/>
      <c r="XDS303"/>
      <c r="XDT303"/>
      <c r="XDU303"/>
      <c r="XDV303"/>
      <c r="XDW303"/>
      <c r="XDX303"/>
      <c r="XDY303"/>
      <c r="XDZ303"/>
      <c r="XEA303"/>
      <c r="XEB303"/>
      <c r="XEC303"/>
      <c r="XED303"/>
      <c r="XEE303"/>
    </row>
    <row r="304" s="30" customFormat="1" customHeight="1" spans="1:16359">
      <c r="A304" s="4"/>
      <c r="B304" s="20"/>
      <c r="C304" s="20"/>
      <c r="D304" s="21" t="str">
        <f>IF(C304="","-",VLOOKUP(C304,员工信息表!B:C,2,FALSE))</f>
        <v>-</v>
      </c>
      <c r="E304" s="21" t="str">
        <f>IF(C304="","-",VLOOKUP(C304,员工信息表!B:D,3,FALSE))</f>
        <v>-</v>
      </c>
      <c r="F304" s="20"/>
      <c r="G304" s="20"/>
      <c r="H304" s="20"/>
      <c r="I304" s="20"/>
      <c r="J304" s="27" t="str">
        <f t="shared" si="8"/>
        <v>0</v>
      </c>
      <c r="K304" s="27" t="str">
        <f>IF(C304="","0",SUMIFS(借支明细表!$H:$H,借支明细表!$F:$F,$C304,借支明细表!$D:$D,$D$2))</f>
        <v>0</v>
      </c>
      <c r="L304" s="27" t="str">
        <f t="shared" si="9"/>
        <v>0</v>
      </c>
      <c r="M304" s="28"/>
      <c r="XDA304"/>
      <c r="XDB304"/>
      <c r="XDC304"/>
      <c r="XDD304"/>
      <c r="XDE304"/>
      <c r="XDF304"/>
      <c r="XDG304"/>
      <c r="XDH304"/>
      <c r="XDI304"/>
      <c r="XDJ304"/>
      <c r="XDK304"/>
      <c r="XDL304"/>
      <c r="XDM304"/>
      <c r="XDN304"/>
      <c r="XDO304"/>
      <c r="XDP304"/>
      <c r="XDQ304"/>
      <c r="XDR304"/>
      <c r="XDS304"/>
      <c r="XDT304"/>
      <c r="XDU304"/>
      <c r="XDV304"/>
      <c r="XDW304"/>
      <c r="XDX304"/>
      <c r="XDY304"/>
      <c r="XDZ304"/>
      <c r="XEA304"/>
      <c r="XEB304"/>
      <c r="XEC304"/>
      <c r="XED304"/>
      <c r="XEE304"/>
    </row>
    <row r="305" s="30" customFormat="1" customHeight="1" spans="1:16359">
      <c r="A305" s="4"/>
      <c r="B305" s="20"/>
      <c r="C305" s="20"/>
      <c r="D305" s="21" t="str">
        <f>IF(C305="","-",VLOOKUP(C305,员工信息表!B:C,2,FALSE))</f>
        <v>-</v>
      </c>
      <c r="E305" s="21" t="str">
        <f>IF(C305="","-",VLOOKUP(C305,员工信息表!B:D,3,FALSE))</f>
        <v>-</v>
      </c>
      <c r="F305" s="20"/>
      <c r="G305" s="20"/>
      <c r="H305" s="20"/>
      <c r="I305" s="20"/>
      <c r="J305" s="27" t="str">
        <f t="shared" si="8"/>
        <v>0</v>
      </c>
      <c r="K305" s="27" t="str">
        <f>IF(C305="","0",SUMIFS(借支明细表!$H:$H,借支明细表!$F:$F,$C305,借支明细表!$D:$D,$D$2))</f>
        <v>0</v>
      </c>
      <c r="L305" s="27" t="str">
        <f t="shared" si="9"/>
        <v>0</v>
      </c>
      <c r="M305" s="28"/>
      <c r="XDA305"/>
      <c r="XDB305"/>
      <c r="XDC305"/>
      <c r="XDD305"/>
      <c r="XDE305"/>
      <c r="XDF305"/>
      <c r="XDG305"/>
      <c r="XDH305"/>
      <c r="XDI305"/>
      <c r="XDJ305"/>
      <c r="XDK305"/>
      <c r="XDL305"/>
      <c r="XDM305"/>
      <c r="XDN305"/>
      <c r="XDO305"/>
      <c r="XDP305"/>
      <c r="XDQ305"/>
      <c r="XDR305"/>
      <c r="XDS305"/>
      <c r="XDT305"/>
      <c r="XDU305"/>
      <c r="XDV305"/>
      <c r="XDW305"/>
      <c r="XDX305"/>
      <c r="XDY305"/>
      <c r="XDZ305"/>
      <c r="XEA305"/>
      <c r="XEB305"/>
      <c r="XEC305"/>
      <c r="XED305"/>
      <c r="XEE305"/>
    </row>
    <row r="306" s="30" customFormat="1" customHeight="1" spans="1:16359">
      <c r="A306" s="4"/>
      <c r="B306" s="20"/>
      <c r="C306" s="20"/>
      <c r="D306" s="21" t="str">
        <f>IF(C306="","-",VLOOKUP(C306,员工信息表!B:C,2,FALSE))</f>
        <v>-</v>
      </c>
      <c r="E306" s="21" t="str">
        <f>IF(C306="","-",VLOOKUP(C306,员工信息表!B:D,3,FALSE))</f>
        <v>-</v>
      </c>
      <c r="F306" s="20"/>
      <c r="G306" s="20"/>
      <c r="H306" s="20"/>
      <c r="I306" s="20"/>
      <c r="J306" s="27" t="str">
        <f t="shared" si="8"/>
        <v>0</v>
      </c>
      <c r="K306" s="27" t="str">
        <f>IF(C306="","0",SUMIFS(借支明细表!$H:$H,借支明细表!$F:$F,$C306,借支明细表!$D:$D,$D$2))</f>
        <v>0</v>
      </c>
      <c r="L306" s="27" t="str">
        <f t="shared" si="9"/>
        <v>0</v>
      </c>
      <c r="M306" s="28"/>
      <c r="XDA306"/>
      <c r="XDB306"/>
      <c r="XDC306"/>
      <c r="XDD306"/>
      <c r="XDE306"/>
      <c r="XDF306"/>
      <c r="XDG306"/>
      <c r="XDH306"/>
      <c r="XDI306"/>
      <c r="XDJ306"/>
      <c r="XDK306"/>
      <c r="XDL306"/>
      <c r="XDM306"/>
      <c r="XDN306"/>
      <c r="XDO306"/>
      <c r="XDP306"/>
      <c r="XDQ306"/>
      <c r="XDR306"/>
      <c r="XDS306"/>
      <c r="XDT306"/>
      <c r="XDU306"/>
      <c r="XDV306"/>
      <c r="XDW306"/>
      <c r="XDX306"/>
      <c r="XDY306"/>
      <c r="XDZ306"/>
      <c r="XEA306"/>
      <c r="XEB306"/>
      <c r="XEC306"/>
      <c r="XED306"/>
      <c r="XEE306"/>
    </row>
    <row r="307" s="30" customFormat="1" customHeight="1" spans="1:16359">
      <c r="A307" s="4"/>
      <c r="B307" s="20"/>
      <c r="C307" s="20"/>
      <c r="D307" s="21" t="str">
        <f>IF(C307="","-",VLOOKUP(C307,员工信息表!B:C,2,FALSE))</f>
        <v>-</v>
      </c>
      <c r="E307" s="21" t="str">
        <f>IF(C307="","-",VLOOKUP(C307,员工信息表!B:D,3,FALSE))</f>
        <v>-</v>
      </c>
      <c r="F307" s="20"/>
      <c r="G307" s="20"/>
      <c r="H307" s="20"/>
      <c r="I307" s="20"/>
      <c r="J307" s="27" t="str">
        <f t="shared" si="8"/>
        <v>0</v>
      </c>
      <c r="K307" s="27" t="str">
        <f>IF(C307="","0",SUMIFS(借支明细表!$H:$H,借支明细表!$F:$F,$C307,借支明细表!$D:$D,$D$2))</f>
        <v>0</v>
      </c>
      <c r="L307" s="27" t="str">
        <f t="shared" si="9"/>
        <v>0</v>
      </c>
      <c r="M307" s="28"/>
      <c r="XDA307"/>
      <c r="XDB307"/>
      <c r="XDC307"/>
      <c r="XDD307"/>
      <c r="XDE307"/>
      <c r="XDF307"/>
      <c r="XDG307"/>
      <c r="XDH307"/>
      <c r="XDI307"/>
      <c r="XDJ307"/>
      <c r="XDK307"/>
      <c r="XDL307"/>
      <c r="XDM307"/>
      <c r="XDN307"/>
      <c r="XDO307"/>
      <c r="XDP307"/>
      <c r="XDQ307"/>
      <c r="XDR307"/>
      <c r="XDS307"/>
      <c r="XDT307"/>
      <c r="XDU307"/>
      <c r="XDV307"/>
      <c r="XDW307"/>
      <c r="XDX307"/>
      <c r="XDY307"/>
      <c r="XDZ307"/>
      <c r="XEA307"/>
      <c r="XEB307"/>
      <c r="XEC307"/>
      <c r="XED307"/>
      <c r="XEE307"/>
    </row>
    <row r="308" s="30" customFormat="1" customHeight="1" spans="1:16359">
      <c r="A308" s="4"/>
      <c r="B308" s="20"/>
      <c r="C308" s="20"/>
      <c r="D308" s="21" t="str">
        <f>IF(C308="","-",VLOOKUP(C308,员工信息表!B:C,2,FALSE))</f>
        <v>-</v>
      </c>
      <c r="E308" s="21" t="str">
        <f>IF(C308="","-",VLOOKUP(C308,员工信息表!B:D,3,FALSE))</f>
        <v>-</v>
      </c>
      <c r="F308" s="20"/>
      <c r="G308" s="20"/>
      <c r="H308" s="20"/>
      <c r="I308" s="20"/>
      <c r="J308" s="27" t="str">
        <f t="shared" si="8"/>
        <v>0</v>
      </c>
      <c r="K308" s="27" t="str">
        <f>IF(C308="","0",SUMIFS(借支明细表!$H:$H,借支明细表!$F:$F,$C308,借支明细表!$D:$D,$D$2))</f>
        <v>0</v>
      </c>
      <c r="L308" s="27" t="str">
        <f t="shared" si="9"/>
        <v>0</v>
      </c>
      <c r="M308" s="28"/>
      <c r="XDA308"/>
      <c r="XDB308"/>
      <c r="XDC308"/>
      <c r="XDD308"/>
      <c r="XDE308"/>
      <c r="XDF308"/>
      <c r="XDG308"/>
      <c r="XDH308"/>
      <c r="XDI308"/>
      <c r="XDJ308"/>
      <c r="XDK308"/>
      <c r="XDL308"/>
      <c r="XDM308"/>
      <c r="XDN308"/>
      <c r="XDO308"/>
      <c r="XDP308"/>
      <c r="XDQ308"/>
      <c r="XDR308"/>
      <c r="XDS308"/>
      <c r="XDT308"/>
      <c r="XDU308"/>
      <c r="XDV308"/>
      <c r="XDW308"/>
      <c r="XDX308"/>
      <c r="XDY308"/>
      <c r="XDZ308"/>
      <c r="XEA308"/>
      <c r="XEB308"/>
      <c r="XEC308"/>
      <c r="XED308"/>
      <c r="XEE308"/>
    </row>
    <row r="309" s="30" customFormat="1" customHeight="1" spans="1:16359">
      <c r="A309" s="4"/>
      <c r="B309" s="20"/>
      <c r="C309" s="20"/>
      <c r="D309" s="21" t="str">
        <f>IF(C309="","-",VLOOKUP(C309,员工信息表!B:C,2,FALSE))</f>
        <v>-</v>
      </c>
      <c r="E309" s="21" t="str">
        <f>IF(C309="","-",VLOOKUP(C309,员工信息表!B:D,3,FALSE))</f>
        <v>-</v>
      </c>
      <c r="F309" s="20"/>
      <c r="G309" s="20"/>
      <c r="H309" s="20"/>
      <c r="I309" s="20"/>
      <c r="J309" s="27" t="str">
        <f t="shared" si="8"/>
        <v>0</v>
      </c>
      <c r="K309" s="27" t="str">
        <f>IF(C309="","0",SUMIFS(借支明细表!$H:$H,借支明细表!$F:$F,$C309,借支明细表!$D:$D,$D$2))</f>
        <v>0</v>
      </c>
      <c r="L309" s="27" t="str">
        <f t="shared" si="9"/>
        <v>0</v>
      </c>
      <c r="M309" s="28"/>
      <c r="XDA309"/>
      <c r="XDB309"/>
      <c r="XDC309"/>
      <c r="XDD309"/>
      <c r="XDE309"/>
      <c r="XDF309"/>
      <c r="XDG309"/>
      <c r="XDH309"/>
      <c r="XDI309"/>
      <c r="XDJ309"/>
      <c r="XDK309"/>
      <c r="XDL309"/>
      <c r="XDM309"/>
      <c r="XDN309"/>
      <c r="XDO309"/>
      <c r="XDP309"/>
      <c r="XDQ309"/>
      <c r="XDR309"/>
      <c r="XDS309"/>
      <c r="XDT309"/>
      <c r="XDU309"/>
      <c r="XDV309"/>
      <c r="XDW309"/>
      <c r="XDX309"/>
      <c r="XDY309"/>
      <c r="XDZ309"/>
      <c r="XEA309"/>
      <c r="XEB309"/>
      <c r="XEC309"/>
      <c r="XED309"/>
      <c r="XEE309"/>
    </row>
    <row r="310" s="30" customFormat="1" customHeight="1" spans="1:16359">
      <c r="A310" s="4"/>
      <c r="B310" s="20"/>
      <c r="C310" s="20"/>
      <c r="D310" s="21" t="str">
        <f>IF(C310="","-",VLOOKUP(C310,员工信息表!B:C,2,FALSE))</f>
        <v>-</v>
      </c>
      <c r="E310" s="21" t="str">
        <f>IF(C310="","-",VLOOKUP(C310,员工信息表!B:D,3,FALSE))</f>
        <v>-</v>
      </c>
      <c r="F310" s="20"/>
      <c r="G310" s="20"/>
      <c r="H310" s="20"/>
      <c r="I310" s="20"/>
      <c r="J310" s="27" t="str">
        <f t="shared" si="8"/>
        <v>0</v>
      </c>
      <c r="K310" s="27" t="str">
        <f>IF(C310="","0",SUMIFS(借支明细表!$H:$H,借支明细表!$F:$F,$C310,借支明细表!$D:$D,$D$2))</f>
        <v>0</v>
      </c>
      <c r="L310" s="27" t="str">
        <f t="shared" si="9"/>
        <v>0</v>
      </c>
      <c r="M310" s="28"/>
      <c r="XDA310"/>
      <c r="XDB310"/>
      <c r="XDC310"/>
      <c r="XDD310"/>
      <c r="XDE310"/>
      <c r="XDF310"/>
      <c r="XDG310"/>
      <c r="XDH310"/>
      <c r="XDI310"/>
      <c r="XDJ310"/>
      <c r="XDK310"/>
      <c r="XDL310"/>
      <c r="XDM310"/>
      <c r="XDN310"/>
      <c r="XDO310"/>
      <c r="XDP310"/>
      <c r="XDQ310"/>
      <c r="XDR310"/>
      <c r="XDS310"/>
      <c r="XDT310"/>
      <c r="XDU310"/>
      <c r="XDV310"/>
      <c r="XDW310"/>
      <c r="XDX310"/>
      <c r="XDY310"/>
      <c r="XDZ310"/>
      <c r="XEA310"/>
      <c r="XEB310"/>
      <c r="XEC310"/>
      <c r="XED310"/>
      <c r="XEE310"/>
    </row>
    <row r="311" s="30" customFormat="1" customHeight="1" spans="1:16359">
      <c r="A311" s="4"/>
      <c r="B311" s="20"/>
      <c r="C311" s="20"/>
      <c r="D311" s="21" t="str">
        <f>IF(C311="","-",VLOOKUP(C311,员工信息表!B:C,2,FALSE))</f>
        <v>-</v>
      </c>
      <c r="E311" s="21" t="str">
        <f>IF(C311="","-",VLOOKUP(C311,员工信息表!B:D,3,FALSE))</f>
        <v>-</v>
      </c>
      <c r="F311" s="20"/>
      <c r="G311" s="20"/>
      <c r="H311" s="20"/>
      <c r="I311" s="20"/>
      <c r="J311" s="27" t="str">
        <f t="shared" si="8"/>
        <v>0</v>
      </c>
      <c r="K311" s="27" t="str">
        <f>IF(C311="","0",SUMIFS(借支明细表!$H:$H,借支明细表!$F:$F,$C311,借支明细表!$D:$D,$D$2))</f>
        <v>0</v>
      </c>
      <c r="L311" s="27" t="str">
        <f t="shared" si="9"/>
        <v>0</v>
      </c>
      <c r="M311" s="28"/>
      <c r="XDA311"/>
      <c r="XDB311"/>
      <c r="XDC311"/>
      <c r="XDD311"/>
      <c r="XDE311"/>
      <c r="XDF311"/>
      <c r="XDG311"/>
      <c r="XDH311"/>
      <c r="XDI311"/>
      <c r="XDJ311"/>
      <c r="XDK311"/>
      <c r="XDL311"/>
      <c r="XDM311"/>
      <c r="XDN311"/>
      <c r="XDO311"/>
      <c r="XDP311"/>
      <c r="XDQ311"/>
      <c r="XDR311"/>
      <c r="XDS311"/>
      <c r="XDT311"/>
      <c r="XDU311"/>
      <c r="XDV311"/>
      <c r="XDW311"/>
      <c r="XDX311"/>
      <c r="XDY311"/>
      <c r="XDZ311"/>
      <c r="XEA311"/>
      <c r="XEB311"/>
      <c r="XEC311"/>
      <c r="XED311"/>
      <c r="XEE311"/>
    </row>
    <row r="312" s="30" customFormat="1" customHeight="1" spans="1:16359">
      <c r="A312" s="4"/>
      <c r="B312" s="20"/>
      <c r="C312" s="20"/>
      <c r="D312" s="21" t="str">
        <f>IF(C312="","-",VLOOKUP(C312,员工信息表!B:C,2,FALSE))</f>
        <v>-</v>
      </c>
      <c r="E312" s="21" t="str">
        <f>IF(C312="","-",VLOOKUP(C312,员工信息表!B:D,3,FALSE))</f>
        <v>-</v>
      </c>
      <c r="F312" s="20"/>
      <c r="G312" s="20"/>
      <c r="H312" s="20"/>
      <c r="I312" s="20"/>
      <c r="J312" s="27" t="str">
        <f t="shared" si="8"/>
        <v>0</v>
      </c>
      <c r="K312" s="27" t="str">
        <f>IF(C312="","0",SUMIFS(借支明细表!$H:$H,借支明细表!$F:$F,$C312,借支明细表!$D:$D,$D$2))</f>
        <v>0</v>
      </c>
      <c r="L312" s="27" t="str">
        <f t="shared" si="9"/>
        <v>0</v>
      </c>
      <c r="M312" s="28"/>
      <c r="XDA312"/>
      <c r="XDB312"/>
      <c r="XDC312"/>
      <c r="XDD312"/>
      <c r="XDE312"/>
      <c r="XDF312"/>
      <c r="XDG312"/>
      <c r="XDH312"/>
      <c r="XDI312"/>
      <c r="XDJ312"/>
      <c r="XDK312"/>
      <c r="XDL312"/>
      <c r="XDM312"/>
      <c r="XDN312"/>
      <c r="XDO312"/>
      <c r="XDP312"/>
      <c r="XDQ312"/>
      <c r="XDR312"/>
      <c r="XDS312"/>
      <c r="XDT312"/>
      <c r="XDU312"/>
      <c r="XDV312"/>
      <c r="XDW312"/>
      <c r="XDX312"/>
      <c r="XDY312"/>
      <c r="XDZ312"/>
      <c r="XEA312"/>
      <c r="XEB312"/>
      <c r="XEC312"/>
      <c r="XED312"/>
      <c r="XEE312"/>
    </row>
    <row r="313" s="30" customFormat="1" customHeight="1" spans="1:16359">
      <c r="A313" s="4"/>
      <c r="B313" s="20"/>
      <c r="C313" s="20"/>
      <c r="D313" s="21" t="str">
        <f>IF(C313="","-",VLOOKUP(C313,员工信息表!B:C,2,FALSE))</f>
        <v>-</v>
      </c>
      <c r="E313" s="21" t="str">
        <f>IF(C313="","-",VLOOKUP(C313,员工信息表!B:D,3,FALSE))</f>
        <v>-</v>
      </c>
      <c r="F313" s="20"/>
      <c r="G313" s="20"/>
      <c r="H313" s="20"/>
      <c r="I313" s="20"/>
      <c r="J313" s="27" t="str">
        <f t="shared" si="8"/>
        <v>0</v>
      </c>
      <c r="K313" s="27" t="str">
        <f>IF(C313="","0",SUMIFS(借支明细表!$H:$H,借支明细表!$F:$F,$C313,借支明细表!$D:$D,$D$2))</f>
        <v>0</v>
      </c>
      <c r="L313" s="27" t="str">
        <f t="shared" si="9"/>
        <v>0</v>
      </c>
      <c r="M313" s="28"/>
      <c r="XDA313"/>
      <c r="XDB313"/>
      <c r="XDC313"/>
      <c r="XDD313"/>
      <c r="XDE313"/>
      <c r="XDF313"/>
      <c r="XDG313"/>
      <c r="XDH313"/>
      <c r="XDI313"/>
      <c r="XDJ313"/>
      <c r="XDK313"/>
      <c r="XDL313"/>
      <c r="XDM313"/>
      <c r="XDN313"/>
      <c r="XDO313"/>
      <c r="XDP313"/>
      <c r="XDQ313"/>
      <c r="XDR313"/>
      <c r="XDS313"/>
      <c r="XDT313"/>
      <c r="XDU313"/>
      <c r="XDV313"/>
      <c r="XDW313"/>
      <c r="XDX313"/>
      <c r="XDY313"/>
      <c r="XDZ313"/>
      <c r="XEA313"/>
      <c r="XEB313"/>
      <c r="XEC313"/>
      <c r="XED313"/>
      <c r="XEE313"/>
    </row>
    <row r="314" s="30" customFormat="1" customHeight="1" spans="1:16359">
      <c r="A314" s="4"/>
      <c r="B314" s="20"/>
      <c r="C314" s="20"/>
      <c r="D314" s="21" t="str">
        <f>IF(C314="","-",VLOOKUP(C314,员工信息表!B:C,2,FALSE))</f>
        <v>-</v>
      </c>
      <c r="E314" s="21" t="str">
        <f>IF(C314="","-",VLOOKUP(C314,员工信息表!B:D,3,FALSE))</f>
        <v>-</v>
      </c>
      <c r="F314" s="20"/>
      <c r="G314" s="20"/>
      <c r="H314" s="20"/>
      <c r="I314" s="20"/>
      <c r="J314" s="27" t="str">
        <f t="shared" si="8"/>
        <v>0</v>
      </c>
      <c r="K314" s="27" t="str">
        <f>IF(C314="","0",SUMIFS(借支明细表!$H:$H,借支明细表!$F:$F,$C314,借支明细表!$D:$D,$D$2))</f>
        <v>0</v>
      </c>
      <c r="L314" s="27" t="str">
        <f t="shared" si="9"/>
        <v>0</v>
      </c>
      <c r="M314" s="28"/>
      <c r="XDA314"/>
      <c r="XDB314"/>
      <c r="XDC314"/>
      <c r="XDD314"/>
      <c r="XDE314"/>
      <c r="XDF314"/>
      <c r="XDG314"/>
      <c r="XDH314"/>
      <c r="XDI314"/>
      <c r="XDJ314"/>
      <c r="XDK314"/>
      <c r="XDL314"/>
      <c r="XDM314"/>
      <c r="XDN314"/>
      <c r="XDO314"/>
      <c r="XDP314"/>
      <c r="XDQ314"/>
      <c r="XDR314"/>
      <c r="XDS314"/>
      <c r="XDT314"/>
      <c r="XDU314"/>
      <c r="XDV314"/>
      <c r="XDW314"/>
      <c r="XDX314"/>
      <c r="XDY314"/>
      <c r="XDZ314"/>
      <c r="XEA314"/>
      <c r="XEB314"/>
      <c r="XEC314"/>
      <c r="XED314"/>
      <c r="XEE314"/>
    </row>
    <row r="315" s="30" customFormat="1" customHeight="1" spans="1:16359">
      <c r="A315" s="4"/>
      <c r="B315" s="20"/>
      <c r="C315" s="20"/>
      <c r="D315" s="21" t="str">
        <f>IF(C315="","-",VLOOKUP(C315,员工信息表!B:C,2,FALSE))</f>
        <v>-</v>
      </c>
      <c r="E315" s="21" t="str">
        <f>IF(C315="","-",VLOOKUP(C315,员工信息表!B:D,3,FALSE))</f>
        <v>-</v>
      </c>
      <c r="F315" s="20"/>
      <c r="G315" s="20"/>
      <c r="H315" s="20"/>
      <c r="I315" s="20"/>
      <c r="J315" s="27" t="str">
        <f t="shared" si="8"/>
        <v>0</v>
      </c>
      <c r="K315" s="27" t="str">
        <f>IF(C315="","0",SUMIFS(借支明细表!$H:$H,借支明细表!$F:$F,$C315,借支明细表!$D:$D,$D$2))</f>
        <v>0</v>
      </c>
      <c r="L315" s="27" t="str">
        <f t="shared" si="9"/>
        <v>0</v>
      </c>
      <c r="M315" s="28"/>
      <c r="XDA315"/>
      <c r="XDB315"/>
      <c r="XDC315"/>
      <c r="XDD315"/>
      <c r="XDE315"/>
      <c r="XDF315"/>
      <c r="XDG315"/>
      <c r="XDH315"/>
      <c r="XDI315"/>
      <c r="XDJ315"/>
      <c r="XDK315"/>
      <c r="XDL315"/>
      <c r="XDM315"/>
      <c r="XDN315"/>
      <c r="XDO315"/>
      <c r="XDP315"/>
      <c r="XDQ315"/>
      <c r="XDR315"/>
      <c r="XDS315"/>
      <c r="XDT315"/>
      <c r="XDU315"/>
      <c r="XDV315"/>
      <c r="XDW315"/>
      <c r="XDX315"/>
      <c r="XDY315"/>
      <c r="XDZ315"/>
      <c r="XEA315"/>
      <c r="XEB315"/>
      <c r="XEC315"/>
      <c r="XED315"/>
      <c r="XEE315"/>
    </row>
    <row r="316" s="30" customFormat="1" customHeight="1" spans="1:16359">
      <c r="A316" s="4"/>
      <c r="B316" s="20"/>
      <c r="C316" s="20"/>
      <c r="D316" s="21" t="str">
        <f>IF(C316="","-",VLOOKUP(C316,员工信息表!B:C,2,FALSE))</f>
        <v>-</v>
      </c>
      <c r="E316" s="21" t="str">
        <f>IF(C316="","-",VLOOKUP(C316,员工信息表!B:D,3,FALSE))</f>
        <v>-</v>
      </c>
      <c r="F316" s="20"/>
      <c r="G316" s="20"/>
      <c r="H316" s="20"/>
      <c r="I316" s="20"/>
      <c r="J316" s="27" t="str">
        <f t="shared" si="8"/>
        <v>0</v>
      </c>
      <c r="K316" s="27" t="str">
        <f>IF(C316="","0",SUMIFS(借支明细表!$H:$H,借支明细表!$F:$F,$C316,借支明细表!$D:$D,$D$2))</f>
        <v>0</v>
      </c>
      <c r="L316" s="27" t="str">
        <f t="shared" si="9"/>
        <v>0</v>
      </c>
      <c r="M316" s="28"/>
      <c r="XDA316"/>
      <c r="XDB316"/>
      <c r="XDC316"/>
      <c r="XDD316"/>
      <c r="XDE316"/>
      <c r="XDF316"/>
      <c r="XDG316"/>
      <c r="XDH316"/>
      <c r="XDI316"/>
      <c r="XDJ316"/>
      <c r="XDK316"/>
      <c r="XDL316"/>
      <c r="XDM316"/>
      <c r="XDN316"/>
      <c r="XDO316"/>
      <c r="XDP316"/>
      <c r="XDQ316"/>
      <c r="XDR316"/>
      <c r="XDS316"/>
      <c r="XDT316"/>
      <c r="XDU316"/>
      <c r="XDV316"/>
      <c r="XDW316"/>
      <c r="XDX316"/>
      <c r="XDY316"/>
      <c r="XDZ316"/>
      <c r="XEA316"/>
      <c r="XEB316"/>
      <c r="XEC316"/>
      <c r="XED316"/>
      <c r="XEE316"/>
    </row>
    <row r="317" s="30" customFormat="1" customHeight="1" spans="1:16359">
      <c r="A317" s="4"/>
      <c r="B317" s="20"/>
      <c r="C317" s="20"/>
      <c r="D317" s="21" t="str">
        <f>IF(C317="","-",VLOOKUP(C317,员工信息表!B:C,2,FALSE))</f>
        <v>-</v>
      </c>
      <c r="E317" s="21" t="str">
        <f>IF(C317="","-",VLOOKUP(C317,员工信息表!B:D,3,FALSE))</f>
        <v>-</v>
      </c>
      <c r="F317" s="20"/>
      <c r="G317" s="20"/>
      <c r="H317" s="20"/>
      <c r="I317" s="20"/>
      <c r="J317" s="27" t="str">
        <f t="shared" si="8"/>
        <v>0</v>
      </c>
      <c r="K317" s="27" t="str">
        <f>IF(C317="","0",SUMIFS(借支明细表!$H:$H,借支明细表!$F:$F,$C317,借支明细表!$D:$D,$D$2))</f>
        <v>0</v>
      </c>
      <c r="L317" s="27" t="str">
        <f t="shared" si="9"/>
        <v>0</v>
      </c>
      <c r="M317" s="28"/>
      <c r="XDA317"/>
      <c r="XDB317"/>
      <c r="XDC317"/>
      <c r="XDD317"/>
      <c r="XDE317"/>
      <c r="XDF317"/>
      <c r="XDG317"/>
      <c r="XDH317"/>
      <c r="XDI317"/>
      <c r="XDJ317"/>
      <c r="XDK317"/>
      <c r="XDL317"/>
      <c r="XDM317"/>
      <c r="XDN317"/>
      <c r="XDO317"/>
      <c r="XDP317"/>
      <c r="XDQ317"/>
      <c r="XDR317"/>
      <c r="XDS317"/>
      <c r="XDT317"/>
      <c r="XDU317"/>
      <c r="XDV317"/>
      <c r="XDW317"/>
      <c r="XDX317"/>
      <c r="XDY317"/>
      <c r="XDZ317"/>
      <c r="XEA317"/>
      <c r="XEB317"/>
      <c r="XEC317"/>
      <c r="XED317"/>
      <c r="XEE317"/>
    </row>
    <row r="318" s="30" customFormat="1" customHeight="1" spans="1:16359">
      <c r="A318" s="4"/>
      <c r="B318" s="20"/>
      <c r="C318" s="20"/>
      <c r="D318" s="21" t="str">
        <f>IF(C318="","-",VLOOKUP(C318,员工信息表!B:C,2,FALSE))</f>
        <v>-</v>
      </c>
      <c r="E318" s="21" t="str">
        <f>IF(C318="","-",VLOOKUP(C318,员工信息表!B:D,3,FALSE))</f>
        <v>-</v>
      </c>
      <c r="F318" s="20"/>
      <c r="G318" s="20"/>
      <c r="H318" s="20"/>
      <c r="I318" s="20"/>
      <c r="J318" s="27" t="str">
        <f t="shared" si="8"/>
        <v>0</v>
      </c>
      <c r="K318" s="27" t="str">
        <f>IF(C318="","0",SUMIFS(借支明细表!$H:$H,借支明细表!$F:$F,$C318,借支明细表!$D:$D,$D$2))</f>
        <v>0</v>
      </c>
      <c r="L318" s="27" t="str">
        <f t="shared" si="9"/>
        <v>0</v>
      </c>
      <c r="M318" s="28"/>
      <c r="XDA318"/>
      <c r="XDB318"/>
      <c r="XDC318"/>
      <c r="XDD318"/>
      <c r="XDE318"/>
      <c r="XDF318"/>
      <c r="XDG318"/>
      <c r="XDH318"/>
      <c r="XDI318"/>
      <c r="XDJ318"/>
      <c r="XDK318"/>
      <c r="XDL318"/>
      <c r="XDM318"/>
      <c r="XDN318"/>
      <c r="XDO318"/>
      <c r="XDP318"/>
      <c r="XDQ318"/>
      <c r="XDR318"/>
      <c r="XDS318"/>
      <c r="XDT318"/>
      <c r="XDU318"/>
      <c r="XDV318"/>
      <c r="XDW318"/>
      <c r="XDX318"/>
      <c r="XDY318"/>
      <c r="XDZ318"/>
      <c r="XEA318"/>
      <c r="XEB318"/>
      <c r="XEC318"/>
      <c r="XED318"/>
      <c r="XEE318"/>
    </row>
    <row r="319" customHeight="1" spans="1:13">
      <c r="A319" s="4"/>
      <c r="B319" s="20"/>
      <c r="C319" s="20"/>
      <c r="D319" s="21" t="str">
        <f>IF(C319="","-",VLOOKUP(C319,员工信息表!B:C,2,FALSE))</f>
        <v>-</v>
      </c>
      <c r="E319" s="21" t="str">
        <f>IF(C319="","-",VLOOKUP(C319,员工信息表!B:D,3,FALSE))</f>
        <v>-</v>
      </c>
      <c r="F319" s="20"/>
      <c r="G319" s="20"/>
      <c r="H319" s="20"/>
      <c r="I319" s="20"/>
      <c r="J319" s="27" t="str">
        <f t="shared" si="8"/>
        <v>0</v>
      </c>
      <c r="K319" s="27" t="str">
        <f>IF(C319="","0",SUMIFS(借支明细表!$H:$H,借支明细表!$F:$F,$C319,借支明细表!$D:$D,$D$2))</f>
        <v>0</v>
      </c>
      <c r="L319" s="27" t="str">
        <f t="shared" si="9"/>
        <v>0</v>
      </c>
      <c r="M319" s="28"/>
    </row>
    <row r="320" customHeight="1" spans="1:13">
      <c r="A320" s="4"/>
      <c r="B320" s="20"/>
      <c r="C320" s="20"/>
      <c r="D320" s="21" t="str">
        <f>IF(C320="","-",VLOOKUP(C320,员工信息表!B:C,2,FALSE))</f>
        <v>-</v>
      </c>
      <c r="E320" s="21" t="str">
        <f>IF(C320="","-",VLOOKUP(C320,员工信息表!B:D,3,FALSE))</f>
        <v>-</v>
      </c>
      <c r="F320" s="20"/>
      <c r="G320" s="20"/>
      <c r="H320" s="20"/>
      <c r="I320" s="20"/>
      <c r="J320" s="27" t="str">
        <f t="shared" si="8"/>
        <v>0</v>
      </c>
      <c r="K320" s="27" t="str">
        <f>IF(C320="","0",SUMIFS(借支明细表!$H:$H,借支明细表!$F:$F,$C320,借支明细表!$D:$D,$D$2))</f>
        <v>0</v>
      </c>
      <c r="L320" s="27" t="str">
        <f t="shared" si="9"/>
        <v>0</v>
      </c>
      <c r="M320" s="28"/>
    </row>
    <row r="321" customHeight="1" spans="1:13">
      <c r="A321" s="4"/>
      <c r="B321" s="20"/>
      <c r="C321" s="20"/>
      <c r="D321" s="21" t="str">
        <f>IF(C321="","-",VLOOKUP(C321,员工信息表!B:C,2,FALSE))</f>
        <v>-</v>
      </c>
      <c r="E321" s="21" t="str">
        <f>IF(C321="","-",VLOOKUP(C321,员工信息表!B:D,3,FALSE))</f>
        <v>-</v>
      </c>
      <c r="F321" s="20"/>
      <c r="G321" s="20"/>
      <c r="H321" s="20"/>
      <c r="I321" s="20"/>
      <c r="J321" s="27" t="str">
        <f t="shared" si="8"/>
        <v>0</v>
      </c>
      <c r="K321" s="27" t="str">
        <f>IF(C321="","0",SUMIFS(借支明细表!$H:$H,借支明细表!$F:$F,$C321,借支明细表!$D:$D,$D$2))</f>
        <v>0</v>
      </c>
      <c r="L321" s="27" t="str">
        <f t="shared" si="9"/>
        <v>0</v>
      </c>
      <c r="M321" s="28"/>
    </row>
    <row r="322" customHeight="1" spans="1:13">
      <c r="A322" s="4"/>
      <c r="B322" s="20"/>
      <c r="C322" s="20"/>
      <c r="D322" s="21" t="str">
        <f>IF(C322="","-",VLOOKUP(C322,员工信息表!B:C,2,FALSE))</f>
        <v>-</v>
      </c>
      <c r="E322" s="21" t="str">
        <f>IF(C322="","-",VLOOKUP(C322,员工信息表!B:D,3,FALSE))</f>
        <v>-</v>
      </c>
      <c r="F322" s="20"/>
      <c r="G322" s="20"/>
      <c r="H322" s="20"/>
      <c r="I322" s="20"/>
      <c r="J322" s="27" t="str">
        <f t="shared" si="8"/>
        <v>0</v>
      </c>
      <c r="K322" s="27" t="str">
        <f>IF(C322="","0",SUMIFS(借支明细表!$H:$H,借支明细表!$F:$F,$C322,借支明细表!$D:$D,$D$2))</f>
        <v>0</v>
      </c>
      <c r="L322" s="27" t="str">
        <f t="shared" si="9"/>
        <v>0</v>
      </c>
      <c r="M322" s="28"/>
    </row>
    <row r="323" customHeight="1" spans="1:13">
      <c r="A323" s="4"/>
      <c r="B323" s="20"/>
      <c r="C323" s="20"/>
      <c r="D323" s="21" t="str">
        <f>IF(C323="","-",VLOOKUP(C323,员工信息表!B:C,2,FALSE))</f>
        <v>-</v>
      </c>
      <c r="E323" s="21" t="str">
        <f>IF(C323="","-",VLOOKUP(C323,员工信息表!B:D,3,FALSE))</f>
        <v>-</v>
      </c>
      <c r="F323" s="20"/>
      <c r="G323" s="20"/>
      <c r="H323" s="20"/>
      <c r="I323" s="20"/>
      <c r="J323" s="27" t="str">
        <f t="shared" si="8"/>
        <v>0</v>
      </c>
      <c r="K323" s="27" t="str">
        <f>IF(C323="","0",SUMIFS(借支明细表!$H:$H,借支明细表!$F:$F,$C323,借支明细表!$D:$D,$D$2))</f>
        <v>0</v>
      </c>
      <c r="L323" s="27" t="str">
        <f t="shared" si="9"/>
        <v>0</v>
      </c>
      <c r="M323" s="28"/>
    </row>
    <row r="324" customHeight="1" spans="1:13">
      <c r="A324" s="4"/>
      <c r="B324" s="20"/>
      <c r="C324" s="20"/>
      <c r="D324" s="21" t="str">
        <f>IF(C324="","-",VLOOKUP(C324,员工信息表!B:C,2,FALSE))</f>
        <v>-</v>
      </c>
      <c r="E324" s="21" t="str">
        <f>IF(C324="","-",VLOOKUP(C324,员工信息表!B:D,3,FALSE))</f>
        <v>-</v>
      </c>
      <c r="F324" s="20"/>
      <c r="G324" s="20"/>
      <c r="H324" s="20"/>
      <c r="I324" s="20"/>
      <c r="J324" s="27" t="str">
        <f t="shared" si="8"/>
        <v>0</v>
      </c>
      <c r="K324" s="27" t="str">
        <f>IF(C324="","0",SUMIFS(借支明细表!$H:$H,借支明细表!$F:$F,$C324,借支明细表!$D:$D,$D$2))</f>
        <v>0</v>
      </c>
      <c r="L324" s="27" t="str">
        <f t="shared" si="9"/>
        <v>0</v>
      </c>
      <c r="M324" s="28"/>
    </row>
    <row r="325" customHeight="1" spans="1:13">
      <c r="A325" s="4"/>
      <c r="B325" s="20"/>
      <c r="C325" s="20"/>
      <c r="D325" s="21" t="str">
        <f>IF(C325="","-",VLOOKUP(C325,员工信息表!B:C,2,FALSE))</f>
        <v>-</v>
      </c>
      <c r="E325" s="21" t="str">
        <f>IF(C325="","-",VLOOKUP(C325,员工信息表!B:D,3,FALSE))</f>
        <v>-</v>
      </c>
      <c r="F325" s="20"/>
      <c r="G325" s="20"/>
      <c r="H325" s="20"/>
      <c r="I325" s="20"/>
      <c r="J325" s="27" t="str">
        <f>IF(C325="","0",(E325*F325)+(G325*H325)+I325)</f>
        <v>0</v>
      </c>
      <c r="K325" s="27" t="str">
        <f>IF(C325="","0",SUMIFS(借支明细表!$H:$H,借支明细表!$F:$F,$C325,借支明细表!$D:$D,$D$2))</f>
        <v>0</v>
      </c>
      <c r="L325" s="27" t="str">
        <f>IF(C325="","0",J325-K325)</f>
        <v>0</v>
      </c>
      <c r="M325" s="28"/>
    </row>
    <row r="326" customHeight="1" spans="1:13">
      <c r="A326" s="4"/>
      <c r="B326" s="20"/>
      <c r="C326" s="20"/>
      <c r="D326" s="21" t="str">
        <f>IF(C326="","-",VLOOKUP(C326,员工信息表!B:C,2,FALSE))</f>
        <v>-</v>
      </c>
      <c r="E326" s="21" t="str">
        <f>IF(C326="","-",VLOOKUP(C326,员工信息表!B:D,3,FALSE))</f>
        <v>-</v>
      </c>
      <c r="F326" s="20"/>
      <c r="G326" s="20"/>
      <c r="H326" s="20"/>
      <c r="I326" s="20"/>
      <c r="J326" s="27" t="str">
        <f>IF(C326="","0",(E326*F326)+(G326*H326)+I326)</f>
        <v>0</v>
      </c>
      <c r="K326" s="27" t="str">
        <f>IF(C326="","0",SUMIFS(借支明细表!$H:$H,借支明细表!$F:$F,$C326,借支明细表!$D:$D,$D$2))</f>
        <v>0</v>
      </c>
      <c r="L326" s="27" t="str">
        <f>IF(C326="","0",J326-K326)</f>
        <v>0</v>
      </c>
      <c r="M326" s="28"/>
    </row>
    <row r="327" customHeight="1" spans="1:13">
      <c r="A327" s="4"/>
      <c r="B327" s="20"/>
      <c r="C327" s="20"/>
      <c r="D327" s="21" t="str">
        <f>IF(C327="","-",VLOOKUP(C327,员工信息表!B:C,2,FALSE))</f>
        <v>-</v>
      </c>
      <c r="E327" s="21" t="str">
        <f>IF(C327="","-",VLOOKUP(C327,员工信息表!B:D,3,FALSE))</f>
        <v>-</v>
      </c>
      <c r="F327" s="20"/>
      <c r="G327" s="20"/>
      <c r="H327" s="20"/>
      <c r="I327" s="20"/>
      <c r="J327" s="27" t="str">
        <f>IF(C327="","0",(E327*F327)+(G327*H327)+I327)</f>
        <v>0</v>
      </c>
      <c r="K327" s="27" t="str">
        <f>IF(C327="","0",SUMIFS(借支明细表!$H:$H,借支明细表!$F:$F,$C327,借支明细表!$D:$D,$D$2))</f>
        <v>0</v>
      </c>
      <c r="L327" s="27" t="str">
        <f>IF(C327="","0",J327-K327)</f>
        <v>0</v>
      </c>
      <c r="M327" s="28"/>
    </row>
  </sheetData>
  <sheetProtection formatCells="0" formatColumns="0" formatRows="0"/>
  <mergeCells count="4">
    <mergeCell ref="B1:M1"/>
    <mergeCell ref="B2:C2"/>
    <mergeCell ref="G2:I2"/>
    <mergeCell ref="K2:M2"/>
  </mergeCells>
  <dataValidations count="3">
    <dataValidation type="list" allowBlank="1" showInputMessage="1" showErrorMessage="1" sqref="B2:C2">
      <formula1>年份</formula1>
    </dataValidation>
    <dataValidation type="list" allowBlank="1" showInputMessage="1" showErrorMessage="1" sqref="D2">
      <formula1>月份</formula1>
    </dataValidation>
    <dataValidation type="list" allowBlank="1" showInputMessage="1" showErrorMessage="1" sqref="C4:C1048576">
      <formula1>员工信息表!$B$3:$B$3000</formula1>
    </dataValidation>
  </dataValidations>
  <printOptions horizontalCentered="1"/>
  <pageMargins left="0.196527777777778" right="0.196527777777778" top="0.196527777777778" bottom="0.196527777777778" header="0" footer="0"/>
  <pageSetup paperSize="9" scale="53" fitToHeight="0" pageOrder="overThenDown" orientation="landscape" horizontalDpi="600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XEE327"/>
  <sheetViews>
    <sheetView showGridLines="0" topLeftCell="A4" workbookViewId="0">
      <selection activeCell="J4" sqref="J4:L327"/>
    </sheetView>
  </sheetViews>
  <sheetFormatPr defaultColWidth="9" defaultRowHeight="19" customHeight="1"/>
  <cols>
    <col min="1" max="1" width="18.875" style="35" customWidth="1"/>
    <col min="2" max="2" width="6.00833333333333" style="5" customWidth="1"/>
    <col min="3" max="3" width="11.5" style="5" customWidth="1"/>
    <col min="4" max="4" width="12.5" style="5" customWidth="1"/>
    <col min="5" max="5" width="13.125" style="5" customWidth="1"/>
    <col min="6" max="6" width="13.375" style="5" customWidth="1"/>
    <col min="7" max="7" width="11.625" style="6" customWidth="1"/>
    <col min="8" max="8" width="14.625" style="5" customWidth="1"/>
    <col min="9" max="9" width="11.125" style="5" customWidth="1"/>
    <col min="10" max="11" width="11.375" style="5" customWidth="1"/>
    <col min="12" max="12" width="11.875" style="5" customWidth="1"/>
    <col min="13" max="13" width="12.5" style="5" customWidth="1"/>
    <col min="14" max="14" width="2.625" style="30" customWidth="1"/>
    <col min="15" max="16328" width="9" style="30"/>
  </cols>
  <sheetData>
    <row r="1" s="30" customFormat="1" ht="39" customHeight="1" spans="1:13">
      <c r="A1" s="24"/>
      <c r="B1" s="9" t="str">
        <f>D2&amp;"月工资明细表"</f>
        <v>3月工资明细表</v>
      </c>
      <c r="C1" s="9"/>
      <c r="D1" s="9"/>
      <c r="E1" s="9"/>
      <c r="F1" s="9"/>
      <c r="G1" s="10"/>
      <c r="H1" s="9"/>
      <c r="I1" s="9"/>
      <c r="J1" s="9"/>
      <c r="K1" s="9"/>
      <c r="L1" s="9"/>
      <c r="M1" s="9"/>
    </row>
    <row r="2" s="33" customFormat="1" ht="20" customHeight="1" spans="1:13">
      <c r="A2" s="11"/>
      <c r="B2" s="12">
        <v>2021</v>
      </c>
      <c r="C2" s="12"/>
      <c r="D2" s="13">
        <v>3</v>
      </c>
      <c r="E2" s="2"/>
      <c r="F2" s="14"/>
      <c r="G2" s="15" t="str">
        <f>"本月 "&amp;DAY(DATE(B2,D2+1,1)-1)&amp;" 天"</f>
        <v>本月 31 天</v>
      </c>
      <c r="H2" s="16"/>
      <c r="I2" s="16"/>
      <c r="J2" s="25"/>
      <c r="K2" s="26"/>
      <c r="L2" s="26"/>
      <c r="M2" s="26"/>
    </row>
    <row r="3" s="34" customFormat="1" ht="27" customHeight="1" spans="1:16328">
      <c r="A3" s="17" t="s">
        <v>75</v>
      </c>
      <c r="B3" s="18" t="s">
        <v>76</v>
      </c>
      <c r="C3" s="18" t="s">
        <v>2</v>
      </c>
      <c r="D3" s="18" t="s">
        <v>77</v>
      </c>
      <c r="E3" s="18" t="s">
        <v>4</v>
      </c>
      <c r="F3" s="18" t="s">
        <v>55</v>
      </c>
      <c r="G3" s="18" t="s">
        <v>62</v>
      </c>
      <c r="H3" s="18" t="s">
        <v>63</v>
      </c>
      <c r="I3" s="18" t="s">
        <v>64</v>
      </c>
      <c r="J3" s="18" t="s">
        <v>56</v>
      </c>
      <c r="K3" s="18" t="s">
        <v>70</v>
      </c>
      <c r="L3" s="18" t="s">
        <v>71</v>
      </c>
      <c r="M3" s="18" t="s">
        <v>78</v>
      </c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  <c r="BN3" s="33"/>
      <c r="BO3" s="33"/>
      <c r="BP3" s="33"/>
      <c r="BQ3" s="33"/>
      <c r="BR3" s="33"/>
      <c r="BS3" s="33"/>
      <c r="BT3" s="33"/>
      <c r="BU3" s="33"/>
      <c r="BV3" s="33"/>
      <c r="BW3" s="33"/>
      <c r="BX3" s="33"/>
      <c r="BY3" s="33"/>
      <c r="BZ3" s="33"/>
      <c r="CA3" s="33"/>
      <c r="CB3" s="33"/>
      <c r="CC3" s="33"/>
      <c r="CD3" s="33"/>
      <c r="CE3" s="33"/>
      <c r="CF3" s="33"/>
      <c r="CG3" s="33"/>
      <c r="CH3" s="33"/>
      <c r="CI3" s="33"/>
      <c r="CJ3" s="33"/>
      <c r="CK3" s="33"/>
      <c r="CL3" s="33"/>
      <c r="CM3" s="33"/>
      <c r="CN3" s="33"/>
      <c r="CO3" s="33"/>
      <c r="CP3" s="33"/>
      <c r="CQ3" s="33"/>
      <c r="CR3" s="33"/>
      <c r="CS3" s="33"/>
      <c r="CT3" s="33"/>
      <c r="CU3" s="33"/>
      <c r="CV3" s="33"/>
      <c r="CW3" s="33"/>
      <c r="CX3" s="33"/>
      <c r="CY3" s="33"/>
      <c r="CZ3" s="33"/>
      <c r="DA3" s="33"/>
      <c r="DB3" s="33"/>
      <c r="DC3" s="33"/>
      <c r="DD3" s="33"/>
      <c r="DE3" s="33"/>
      <c r="DF3" s="33"/>
      <c r="DG3" s="33"/>
      <c r="DH3" s="33"/>
      <c r="DI3" s="33"/>
      <c r="DJ3" s="33"/>
      <c r="DK3" s="33"/>
      <c r="DL3" s="33"/>
      <c r="DM3" s="33"/>
      <c r="DN3" s="33"/>
      <c r="DO3" s="33"/>
      <c r="DP3" s="33"/>
      <c r="DQ3" s="33"/>
      <c r="DR3" s="33"/>
      <c r="DS3" s="33"/>
      <c r="DT3" s="33"/>
      <c r="DU3" s="33"/>
      <c r="DV3" s="33"/>
      <c r="DW3" s="33"/>
      <c r="DX3" s="33"/>
      <c r="DY3" s="33"/>
      <c r="DZ3" s="33"/>
      <c r="EA3" s="33"/>
      <c r="EB3" s="33"/>
      <c r="EC3" s="33"/>
      <c r="ED3" s="33"/>
      <c r="EE3" s="33"/>
      <c r="EF3" s="33"/>
      <c r="EG3" s="33"/>
      <c r="EH3" s="33"/>
      <c r="EI3" s="33"/>
      <c r="EJ3" s="33"/>
      <c r="EK3" s="33"/>
      <c r="EL3" s="33"/>
      <c r="EM3" s="33"/>
      <c r="EN3" s="33"/>
      <c r="EO3" s="33"/>
      <c r="EP3" s="33"/>
      <c r="EQ3" s="33"/>
      <c r="ER3" s="33"/>
      <c r="ES3" s="33"/>
      <c r="ET3" s="33"/>
      <c r="EU3" s="33"/>
      <c r="EV3" s="33"/>
      <c r="EW3" s="33"/>
      <c r="EX3" s="33"/>
      <c r="EY3" s="33"/>
      <c r="EZ3" s="33"/>
      <c r="FA3" s="33"/>
      <c r="FB3" s="33"/>
      <c r="FC3" s="33"/>
      <c r="FD3" s="33"/>
      <c r="FE3" s="33"/>
      <c r="FF3" s="33"/>
      <c r="FG3" s="33"/>
      <c r="FH3" s="33"/>
      <c r="FI3" s="33"/>
      <c r="FJ3" s="33"/>
      <c r="FK3" s="33"/>
      <c r="FL3" s="33"/>
      <c r="FM3" s="33"/>
      <c r="FN3" s="33"/>
      <c r="FO3" s="33"/>
      <c r="FP3" s="33"/>
      <c r="FQ3" s="33"/>
      <c r="FR3" s="33"/>
      <c r="FS3" s="33"/>
      <c r="FT3" s="33"/>
      <c r="FU3" s="33"/>
      <c r="FV3" s="33"/>
      <c r="FW3" s="33"/>
      <c r="FX3" s="33"/>
      <c r="FY3" s="33"/>
      <c r="FZ3" s="33"/>
      <c r="GA3" s="33"/>
      <c r="GB3" s="33"/>
      <c r="GC3" s="33"/>
      <c r="GD3" s="33"/>
      <c r="GE3" s="33"/>
      <c r="GF3" s="33"/>
      <c r="GG3" s="33"/>
      <c r="GH3" s="33"/>
      <c r="GI3" s="33"/>
      <c r="GJ3" s="33"/>
      <c r="GK3" s="33"/>
      <c r="GL3" s="33"/>
      <c r="GM3" s="33"/>
      <c r="GN3" s="33"/>
      <c r="GO3" s="33"/>
      <c r="GP3" s="33"/>
      <c r="GQ3" s="33"/>
      <c r="GR3" s="33"/>
      <c r="GS3" s="33"/>
      <c r="GT3" s="33"/>
      <c r="GU3" s="33"/>
      <c r="GV3" s="33"/>
      <c r="GW3" s="33"/>
      <c r="GX3" s="33"/>
      <c r="GY3" s="33"/>
      <c r="GZ3" s="33"/>
      <c r="HA3" s="33"/>
      <c r="HB3" s="33"/>
      <c r="HC3" s="33"/>
      <c r="HD3" s="33"/>
      <c r="HE3" s="33"/>
      <c r="HF3" s="33"/>
      <c r="HG3" s="33"/>
      <c r="HH3" s="33"/>
      <c r="HI3" s="33"/>
      <c r="HJ3" s="33"/>
      <c r="HK3" s="33"/>
      <c r="HL3" s="33"/>
      <c r="HM3" s="33"/>
      <c r="HN3" s="33"/>
      <c r="HO3" s="33"/>
      <c r="HP3" s="33"/>
      <c r="HQ3" s="33"/>
      <c r="HR3" s="33"/>
      <c r="HS3" s="33"/>
      <c r="HT3" s="33"/>
      <c r="HU3" s="33"/>
      <c r="HV3" s="33"/>
      <c r="HW3" s="33"/>
      <c r="HX3" s="33"/>
      <c r="HY3" s="33"/>
      <c r="HZ3" s="33"/>
      <c r="IA3" s="33"/>
      <c r="IB3" s="33"/>
      <c r="IC3" s="33"/>
      <c r="ID3" s="33"/>
      <c r="IE3" s="33"/>
      <c r="IF3" s="33"/>
      <c r="IG3" s="33"/>
      <c r="IH3" s="33"/>
      <c r="II3" s="33"/>
      <c r="IJ3" s="33"/>
      <c r="IK3" s="33"/>
      <c r="IL3" s="33"/>
      <c r="IM3" s="33"/>
      <c r="IN3" s="33"/>
      <c r="IO3" s="33"/>
      <c r="IP3" s="33"/>
      <c r="IQ3" s="33"/>
      <c r="IR3" s="33"/>
      <c r="IS3" s="33"/>
      <c r="IT3" s="33"/>
      <c r="IU3" s="33"/>
      <c r="IV3" s="33"/>
      <c r="IW3" s="33"/>
      <c r="IX3" s="33"/>
      <c r="IY3" s="33"/>
      <c r="IZ3" s="33"/>
      <c r="JA3" s="33"/>
      <c r="JB3" s="33"/>
      <c r="JC3" s="33"/>
      <c r="JD3" s="33"/>
      <c r="JE3" s="33"/>
      <c r="JF3" s="33"/>
      <c r="JG3" s="33"/>
      <c r="JH3" s="33"/>
      <c r="JI3" s="33"/>
      <c r="JJ3" s="33"/>
      <c r="JK3" s="33"/>
      <c r="JL3" s="33"/>
      <c r="JM3" s="33"/>
      <c r="JN3" s="33"/>
      <c r="JO3" s="33"/>
      <c r="JP3" s="33"/>
      <c r="JQ3" s="33"/>
      <c r="JR3" s="33"/>
      <c r="JS3" s="33"/>
      <c r="JT3" s="33"/>
      <c r="JU3" s="33"/>
      <c r="JV3" s="33"/>
      <c r="JW3" s="33"/>
      <c r="JX3" s="33"/>
      <c r="JY3" s="33"/>
      <c r="JZ3" s="33"/>
      <c r="KA3" s="33"/>
      <c r="KB3" s="33"/>
      <c r="KC3" s="33"/>
      <c r="KD3" s="33"/>
      <c r="KE3" s="33"/>
      <c r="KF3" s="33"/>
      <c r="KG3" s="33"/>
      <c r="KH3" s="33"/>
      <c r="KI3" s="33"/>
      <c r="KJ3" s="33"/>
      <c r="KK3" s="33"/>
      <c r="KL3" s="33"/>
      <c r="KM3" s="33"/>
      <c r="KN3" s="33"/>
      <c r="KO3" s="33"/>
      <c r="KP3" s="33"/>
      <c r="KQ3" s="33"/>
      <c r="KR3" s="33"/>
      <c r="KS3" s="33"/>
      <c r="KT3" s="33"/>
      <c r="KU3" s="33"/>
      <c r="KV3" s="33"/>
      <c r="KW3" s="33"/>
      <c r="KX3" s="33"/>
      <c r="KY3" s="33"/>
      <c r="KZ3" s="33"/>
      <c r="LA3" s="33"/>
      <c r="LB3" s="33"/>
      <c r="LC3" s="33"/>
      <c r="LD3" s="33"/>
      <c r="LE3" s="33"/>
      <c r="LF3" s="33"/>
      <c r="LG3" s="33"/>
      <c r="LH3" s="33"/>
      <c r="LI3" s="33"/>
      <c r="LJ3" s="33"/>
      <c r="LK3" s="33"/>
      <c r="LL3" s="33"/>
      <c r="LM3" s="33"/>
      <c r="LN3" s="33"/>
      <c r="LO3" s="33"/>
      <c r="LP3" s="33"/>
      <c r="LQ3" s="33"/>
      <c r="LR3" s="33"/>
      <c r="LS3" s="33"/>
      <c r="LT3" s="33"/>
      <c r="LU3" s="33"/>
      <c r="LV3" s="33"/>
      <c r="LW3" s="33"/>
      <c r="LX3" s="33"/>
      <c r="LY3" s="33"/>
      <c r="LZ3" s="33"/>
      <c r="MA3" s="33"/>
      <c r="MB3" s="33"/>
      <c r="MC3" s="33"/>
      <c r="MD3" s="33"/>
      <c r="ME3" s="33"/>
      <c r="MF3" s="33"/>
      <c r="MG3" s="33"/>
      <c r="MH3" s="33"/>
      <c r="MI3" s="33"/>
      <c r="MJ3" s="33"/>
      <c r="MK3" s="33"/>
      <c r="ML3" s="33"/>
      <c r="MM3" s="33"/>
      <c r="MN3" s="33"/>
      <c r="MO3" s="33"/>
      <c r="MP3" s="33"/>
      <c r="MQ3" s="33"/>
      <c r="MR3" s="33"/>
      <c r="MS3" s="33"/>
      <c r="MT3" s="33"/>
      <c r="MU3" s="33"/>
      <c r="MV3" s="33"/>
      <c r="MW3" s="33"/>
      <c r="MX3" s="33"/>
      <c r="MY3" s="33"/>
      <c r="MZ3" s="33"/>
      <c r="NA3" s="33"/>
      <c r="NB3" s="33"/>
      <c r="NC3" s="33"/>
      <c r="ND3" s="33"/>
      <c r="NE3" s="33"/>
      <c r="NF3" s="33"/>
      <c r="NG3" s="33"/>
      <c r="NH3" s="33"/>
      <c r="NI3" s="33"/>
      <c r="NJ3" s="33"/>
      <c r="NK3" s="33"/>
      <c r="NL3" s="33"/>
      <c r="NM3" s="33"/>
      <c r="NN3" s="33"/>
      <c r="NO3" s="33"/>
      <c r="NP3" s="33"/>
      <c r="NQ3" s="33"/>
      <c r="NR3" s="33"/>
      <c r="NS3" s="33"/>
      <c r="NT3" s="33"/>
      <c r="NU3" s="33"/>
      <c r="NV3" s="33"/>
      <c r="NW3" s="33"/>
      <c r="NX3" s="33"/>
      <c r="NY3" s="33"/>
      <c r="NZ3" s="33"/>
      <c r="OA3" s="33"/>
      <c r="OB3" s="33"/>
      <c r="OC3" s="33"/>
      <c r="OD3" s="33"/>
      <c r="OE3" s="33"/>
      <c r="OF3" s="33"/>
      <c r="OG3" s="33"/>
      <c r="OH3" s="33"/>
      <c r="OI3" s="33"/>
      <c r="OJ3" s="33"/>
      <c r="OK3" s="33"/>
      <c r="OL3" s="33"/>
      <c r="OM3" s="33"/>
      <c r="ON3" s="33"/>
      <c r="OO3" s="33"/>
      <c r="OP3" s="33"/>
      <c r="OQ3" s="33"/>
      <c r="OR3" s="33"/>
      <c r="OS3" s="33"/>
      <c r="OT3" s="33"/>
      <c r="OU3" s="33"/>
      <c r="OV3" s="33"/>
      <c r="OW3" s="33"/>
      <c r="OX3" s="33"/>
      <c r="OY3" s="33"/>
      <c r="OZ3" s="33"/>
      <c r="PA3" s="33"/>
      <c r="PB3" s="33"/>
      <c r="PC3" s="33"/>
      <c r="PD3" s="33"/>
      <c r="PE3" s="33"/>
      <c r="PF3" s="33"/>
      <c r="PG3" s="33"/>
      <c r="PH3" s="33"/>
      <c r="PI3" s="33"/>
      <c r="PJ3" s="33"/>
      <c r="PK3" s="33"/>
      <c r="PL3" s="33"/>
      <c r="PM3" s="33"/>
      <c r="PN3" s="33"/>
      <c r="PO3" s="33"/>
      <c r="PP3" s="33"/>
      <c r="PQ3" s="33"/>
      <c r="PR3" s="33"/>
      <c r="PS3" s="33"/>
      <c r="PT3" s="33"/>
      <c r="PU3" s="33"/>
      <c r="PV3" s="33"/>
      <c r="PW3" s="33"/>
      <c r="PX3" s="33"/>
      <c r="PY3" s="33"/>
      <c r="PZ3" s="33"/>
      <c r="QA3" s="33"/>
      <c r="QB3" s="33"/>
      <c r="QC3" s="33"/>
      <c r="QD3" s="33"/>
      <c r="QE3" s="33"/>
      <c r="QF3" s="33"/>
      <c r="QG3" s="33"/>
      <c r="QH3" s="33"/>
      <c r="QI3" s="33"/>
      <c r="QJ3" s="33"/>
      <c r="QK3" s="33"/>
      <c r="QL3" s="33"/>
      <c r="QM3" s="33"/>
      <c r="QN3" s="33"/>
      <c r="QO3" s="33"/>
      <c r="QP3" s="33"/>
      <c r="QQ3" s="33"/>
      <c r="QR3" s="33"/>
      <c r="QS3" s="33"/>
      <c r="QT3" s="33"/>
      <c r="QU3" s="33"/>
      <c r="QV3" s="33"/>
      <c r="QW3" s="33"/>
      <c r="QX3" s="33"/>
      <c r="QY3" s="33"/>
      <c r="QZ3" s="33"/>
      <c r="RA3" s="33"/>
      <c r="RB3" s="33"/>
      <c r="RC3" s="33"/>
      <c r="RD3" s="33"/>
      <c r="RE3" s="33"/>
      <c r="RF3" s="33"/>
      <c r="RG3" s="33"/>
      <c r="RH3" s="33"/>
      <c r="RI3" s="33"/>
      <c r="RJ3" s="33"/>
      <c r="RK3" s="33"/>
      <c r="RL3" s="33"/>
      <c r="RM3" s="33"/>
      <c r="RN3" s="33"/>
      <c r="RO3" s="33"/>
      <c r="RP3" s="33"/>
      <c r="RQ3" s="33"/>
      <c r="RR3" s="33"/>
      <c r="RS3" s="33"/>
      <c r="RT3" s="33"/>
      <c r="RU3" s="33"/>
      <c r="RV3" s="33"/>
      <c r="RW3" s="33"/>
      <c r="RX3" s="33"/>
      <c r="RY3" s="33"/>
      <c r="RZ3" s="33"/>
      <c r="SA3" s="33"/>
      <c r="SB3" s="33"/>
      <c r="SC3" s="33"/>
      <c r="SD3" s="33"/>
      <c r="SE3" s="33"/>
      <c r="SF3" s="33"/>
      <c r="SG3" s="33"/>
      <c r="SH3" s="33"/>
      <c r="SI3" s="33"/>
      <c r="SJ3" s="33"/>
      <c r="SK3" s="33"/>
      <c r="SL3" s="33"/>
      <c r="SM3" s="33"/>
      <c r="SN3" s="33"/>
      <c r="SO3" s="33"/>
      <c r="SP3" s="33"/>
      <c r="SQ3" s="33"/>
      <c r="SR3" s="33"/>
      <c r="SS3" s="33"/>
      <c r="ST3" s="33"/>
      <c r="SU3" s="33"/>
      <c r="SV3" s="33"/>
      <c r="SW3" s="33"/>
      <c r="SX3" s="33"/>
      <c r="SY3" s="33"/>
      <c r="SZ3" s="33"/>
      <c r="TA3" s="33"/>
      <c r="TB3" s="33"/>
      <c r="TC3" s="33"/>
      <c r="TD3" s="33"/>
      <c r="TE3" s="33"/>
      <c r="TF3" s="33"/>
      <c r="TG3" s="33"/>
      <c r="TH3" s="33"/>
      <c r="TI3" s="33"/>
      <c r="TJ3" s="33"/>
      <c r="TK3" s="33"/>
      <c r="TL3" s="33"/>
      <c r="TM3" s="33"/>
      <c r="TN3" s="33"/>
      <c r="TO3" s="33"/>
      <c r="TP3" s="33"/>
      <c r="TQ3" s="33"/>
      <c r="TR3" s="33"/>
      <c r="TS3" s="33"/>
      <c r="TT3" s="33"/>
      <c r="TU3" s="33"/>
      <c r="TV3" s="33"/>
      <c r="TW3" s="33"/>
      <c r="TX3" s="33"/>
      <c r="TY3" s="33"/>
      <c r="TZ3" s="33"/>
      <c r="UA3" s="33"/>
      <c r="UB3" s="33"/>
      <c r="UC3" s="33"/>
      <c r="UD3" s="33"/>
      <c r="UE3" s="33"/>
      <c r="UF3" s="33"/>
      <c r="UG3" s="33"/>
      <c r="UH3" s="33"/>
      <c r="UI3" s="33"/>
      <c r="UJ3" s="33"/>
      <c r="UK3" s="33"/>
      <c r="UL3" s="33"/>
      <c r="UM3" s="33"/>
      <c r="UN3" s="33"/>
      <c r="UO3" s="33"/>
      <c r="UP3" s="33"/>
      <c r="UQ3" s="33"/>
      <c r="UR3" s="33"/>
      <c r="US3" s="33"/>
      <c r="UT3" s="33"/>
      <c r="UU3" s="33"/>
      <c r="UV3" s="33"/>
      <c r="UW3" s="33"/>
      <c r="UX3" s="33"/>
      <c r="UY3" s="33"/>
      <c r="UZ3" s="33"/>
      <c r="VA3" s="33"/>
      <c r="VB3" s="33"/>
      <c r="VC3" s="33"/>
      <c r="VD3" s="33"/>
      <c r="VE3" s="33"/>
      <c r="VF3" s="33"/>
      <c r="VG3" s="33"/>
      <c r="VH3" s="33"/>
      <c r="VI3" s="33"/>
      <c r="VJ3" s="33"/>
      <c r="VK3" s="33"/>
      <c r="VL3" s="33"/>
      <c r="VM3" s="33"/>
      <c r="VN3" s="33"/>
      <c r="VO3" s="33"/>
      <c r="VP3" s="33"/>
      <c r="VQ3" s="33"/>
      <c r="VR3" s="33"/>
      <c r="VS3" s="33"/>
      <c r="VT3" s="33"/>
      <c r="VU3" s="33"/>
      <c r="VV3" s="33"/>
      <c r="VW3" s="33"/>
      <c r="VX3" s="33"/>
      <c r="VY3" s="33"/>
      <c r="VZ3" s="33"/>
      <c r="WA3" s="33"/>
      <c r="WB3" s="33"/>
      <c r="WC3" s="33"/>
      <c r="WD3" s="33"/>
      <c r="WE3" s="33"/>
      <c r="WF3" s="33"/>
      <c r="WG3" s="33"/>
      <c r="WH3" s="33"/>
      <c r="WI3" s="33"/>
      <c r="WJ3" s="33"/>
      <c r="WK3" s="33"/>
      <c r="WL3" s="33"/>
      <c r="WM3" s="33"/>
      <c r="WN3" s="33"/>
      <c r="WO3" s="33"/>
      <c r="WP3" s="33"/>
      <c r="WQ3" s="33"/>
      <c r="WR3" s="33"/>
      <c r="WS3" s="33"/>
      <c r="WT3" s="33"/>
      <c r="WU3" s="33"/>
      <c r="WV3" s="33"/>
      <c r="WW3" s="33"/>
      <c r="WX3" s="33"/>
      <c r="WY3" s="33"/>
      <c r="WZ3" s="33"/>
      <c r="XA3" s="33"/>
      <c r="XB3" s="33"/>
      <c r="XC3" s="33"/>
      <c r="XD3" s="33"/>
      <c r="XE3" s="33"/>
      <c r="XF3" s="33"/>
      <c r="XG3" s="33"/>
      <c r="XH3" s="33"/>
      <c r="XI3" s="33"/>
      <c r="XJ3" s="33"/>
      <c r="XK3" s="33"/>
      <c r="XL3" s="33"/>
      <c r="XM3" s="33"/>
      <c r="XN3" s="33"/>
      <c r="XO3" s="33"/>
      <c r="XP3" s="33"/>
      <c r="XQ3" s="33"/>
      <c r="XR3" s="33"/>
      <c r="XS3" s="33"/>
      <c r="XT3" s="33"/>
      <c r="XU3" s="33"/>
      <c r="XV3" s="33"/>
      <c r="XW3" s="33"/>
      <c r="XX3" s="33"/>
      <c r="XY3" s="33"/>
      <c r="XZ3" s="33"/>
      <c r="YA3" s="33"/>
      <c r="YB3" s="33"/>
      <c r="YC3" s="33"/>
      <c r="YD3" s="33"/>
      <c r="YE3" s="33"/>
      <c r="YF3" s="33"/>
      <c r="YG3" s="33"/>
      <c r="YH3" s="33"/>
      <c r="YI3" s="33"/>
      <c r="YJ3" s="33"/>
      <c r="YK3" s="33"/>
      <c r="YL3" s="33"/>
      <c r="YM3" s="33"/>
      <c r="YN3" s="33"/>
      <c r="YO3" s="33"/>
      <c r="YP3" s="33"/>
      <c r="YQ3" s="33"/>
      <c r="YR3" s="33"/>
      <c r="YS3" s="33"/>
      <c r="YT3" s="33"/>
      <c r="YU3" s="33"/>
      <c r="YV3" s="33"/>
      <c r="YW3" s="33"/>
      <c r="YX3" s="33"/>
      <c r="YY3" s="33"/>
      <c r="YZ3" s="33"/>
      <c r="ZA3" s="33"/>
      <c r="ZB3" s="33"/>
      <c r="ZC3" s="33"/>
      <c r="ZD3" s="33"/>
      <c r="ZE3" s="33"/>
      <c r="ZF3" s="33"/>
      <c r="ZG3" s="33"/>
      <c r="ZH3" s="33"/>
      <c r="ZI3" s="33"/>
      <c r="ZJ3" s="33"/>
      <c r="ZK3" s="33"/>
      <c r="ZL3" s="33"/>
      <c r="ZM3" s="33"/>
      <c r="ZN3" s="33"/>
      <c r="ZO3" s="33"/>
      <c r="ZP3" s="33"/>
      <c r="ZQ3" s="33"/>
      <c r="ZR3" s="33"/>
      <c r="ZS3" s="33"/>
      <c r="ZT3" s="33"/>
      <c r="ZU3" s="33"/>
      <c r="ZV3" s="33"/>
      <c r="ZW3" s="33"/>
      <c r="ZX3" s="33"/>
      <c r="ZY3" s="33"/>
      <c r="ZZ3" s="33"/>
      <c r="AAA3" s="33"/>
      <c r="AAB3" s="33"/>
      <c r="AAC3" s="33"/>
      <c r="AAD3" s="33"/>
      <c r="AAE3" s="33"/>
      <c r="AAF3" s="33"/>
      <c r="AAG3" s="33"/>
      <c r="AAH3" s="33"/>
      <c r="AAI3" s="33"/>
      <c r="AAJ3" s="33"/>
      <c r="AAK3" s="33"/>
      <c r="AAL3" s="33"/>
      <c r="AAM3" s="33"/>
      <c r="AAN3" s="33"/>
      <c r="AAO3" s="33"/>
      <c r="AAP3" s="33"/>
      <c r="AAQ3" s="33"/>
      <c r="AAR3" s="33"/>
      <c r="AAS3" s="33"/>
      <c r="AAT3" s="33"/>
      <c r="AAU3" s="33"/>
      <c r="AAV3" s="33"/>
      <c r="AAW3" s="33"/>
      <c r="AAX3" s="33"/>
      <c r="AAY3" s="33"/>
      <c r="AAZ3" s="33"/>
      <c r="ABA3" s="33"/>
      <c r="ABB3" s="33"/>
      <c r="ABC3" s="33"/>
      <c r="ABD3" s="33"/>
      <c r="ABE3" s="33"/>
      <c r="ABF3" s="33"/>
      <c r="ABG3" s="33"/>
      <c r="ABH3" s="33"/>
      <c r="ABI3" s="33"/>
      <c r="ABJ3" s="33"/>
      <c r="ABK3" s="33"/>
      <c r="ABL3" s="33"/>
      <c r="ABM3" s="33"/>
      <c r="ABN3" s="33"/>
      <c r="ABO3" s="33"/>
      <c r="ABP3" s="33"/>
      <c r="ABQ3" s="33"/>
      <c r="ABR3" s="33"/>
      <c r="ABS3" s="33"/>
      <c r="ABT3" s="33"/>
      <c r="ABU3" s="33"/>
      <c r="ABV3" s="33"/>
      <c r="ABW3" s="33"/>
      <c r="ABX3" s="33"/>
      <c r="ABY3" s="33"/>
      <c r="ABZ3" s="33"/>
      <c r="ACA3" s="33"/>
      <c r="ACB3" s="33"/>
      <c r="ACC3" s="33"/>
      <c r="ACD3" s="33"/>
      <c r="ACE3" s="33"/>
      <c r="ACF3" s="33"/>
      <c r="ACG3" s="33"/>
      <c r="ACH3" s="33"/>
      <c r="ACI3" s="33"/>
      <c r="ACJ3" s="33"/>
      <c r="ACK3" s="33"/>
      <c r="ACL3" s="33"/>
      <c r="ACM3" s="33"/>
      <c r="ACN3" s="33"/>
      <c r="ACO3" s="33"/>
      <c r="ACP3" s="33"/>
      <c r="ACQ3" s="33"/>
      <c r="ACR3" s="33"/>
      <c r="ACS3" s="33"/>
      <c r="ACT3" s="33"/>
      <c r="ACU3" s="33"/>
      <c r="ACV3" s="33"/>
      <c r="ACW3" s="33"/>
      <c r="ACX3" s="33"/>
      <c r="ACY3" s="33"/>
      <c r="ACZ3" s="33"/>
      <c r="ADA3" s="33"/>
      <c r="ADB3" s="33"/>
      <c r="ADC3" s="33"/>
      <c r="ADD3" s="33"/>
      <c r="ADE3" s="33"/>
      <c r="ADF3" s="33"/>
      <c r="ADG3" s="33"/>
      <c r="ADH3" s="33"/>
      <c r="ADI3" s="33"/>
      <c r="ADJ3" s="33"/>
      <c r="ADK3" s="33"/>
      <c r="ADL3" s="33"/>
      <c r="ADM3" s="33"/>
      <c r="ADN3" s="33"/>
      <c r="ADO3" s="33"/>
      <c r="ADP3" s="33"/>
      <c r="ADQ3" s="33"/>
      <c r="ADR3" s="33"/>
      <c r="ADS3" s="33"/>
      <c r="ADT3" s="33"/>
      <c r="ADU3" s="33"/>
      <c r="ADV3" s="33"/>
      <c r="ADW3" s="33"/>
      <c r="ADX3" s="33"/>
      <c r="ADY3" s="33"/>
      <c r="ADZ3" s="33"/>
      <c r="AEA3" s="33"/>
      <c r="AEB3" s="33"/>
      <c r="AEC3" s="33"/>
      <c r="AED3" s="33"/>
      <c r="AEE3" s="33"/>
      <c r="AEF3" s="33"/>
      <c r="AEG3" s="33"/>
      <c r="AEH3" s="33"/>
      <c r="AEI3" s="33"/>
      <c r="AEJ3" s="33"/>
      <c r="AEK3" s="33"/>
      <c r="AEL3" s="33"/>
      <c r="AEM3" s="33"/>
      <c r="AEN3" s="33"/>
      <c r="AEO3" s="33"/>
      <c r="AEP3" s="33"/>
      <c r="AEQ3" s="33"/>
      <c r="AER3" s="33"/>
      <c r="AES3" s="33"/>
      <c r="AET3" s="33"/>
      <c r="AEU3" s="33"/>
      <c r="AEV3" s="33"/>
      <c r="AEW3" s="33"/>
      <c r="AEX3" s="33"/>
      <c r="AEY3" s="33"/>
      <c r="AEZ3" s="33"/>
      <c r="AFA3" s="33"/>
      <c r="AFB3" s="33"/>
      <c r="AFC3" s="33"/>
      <c r="AFD3" s="33"/>
      <c r="AFE3" s="33"/>
      <c r="AFF3" s="33"/>
      <c r="AFG3" s="33"/>
      <c r="AFH3" s="33"/>
      <c r="AFI3" s="33"/>
      <c r="AFJ3" s="33"/>
      <c r="AFK3" s="33"/>
      <c r="AFL3" s="33"/>
      <c r="AFM3" s="33"/>
      <c r="AFN3" s="33"/>
      <c r="AFO3" s="33"/>
      <c r="AFP3" s="33"/>
      <c r="AFQ3" s="33"/>
      <c r="AFR3" s="33"/>
      <c r="AFS3" s="33"/>
      <c r="AFT3" s="33"/>
      <c r="AFU3" s="33"/>
      <c r="AFV3" s="33"/>
      <c r="AFW3" s="33"/>
      <c r="AFX3" s="33"/>
      <c r="AFY3" s="33"/>
      <c r="AFZ3" s="33"/>
      <c r="AGA3" s="33"/>
      <c r="AGB3" s="33"/>
      <c r="AGC3" s="33"/>
      <c r="AGD3" s="33"/>
      <c r="AGE3" s="33"/>
      <c r="AGF3" s="33"/>
      <c r="AGG3" s="33"/>
      <c r="AGH3" s="33"/>
      <c r="AGI3" s="33"/>
      <c r="AGJ3" s="33"/>
      <c r="AGK3" s="33"/>
      <c r="AGL3" s="33"/>
      <c r="AGM3" s="33"/>
      <c r="AGN3" s="33"/>
      <c r="AGO3" s="33"/>
      <c r="AGP3" s="33"/>
      <c r="AGQ3" s="33"/>
      <c r="AGR3" s="33"/>
      <c r="AGS3" s="33"/>
      <c r="AGT3" s="33"/>
      <c r="AGU3" s="33"/>
      <c r="AGV3" s="33"/>
      <c r="AGW3" s="33"/>
      <c r="AGX3" s="33"/>
      <c r="AGY3" s="33"/>
      <c r="AGZ3" s="33"/>
      <c r="AHA3" s="33"/>
      <c r="AHB3" s="33"/>
      <c r="AHC3" s="33"/>
      <c r="AHD3" s="33"/>
      <c r="AHE3" s="33"/>
      <c r="AHF3" s="33"/>
      <c r="AHG3" s="33"/>
      <c r="AHH3" s="33"/>
      <c r="AHI3" s="33"/>
      <c r="AHJ3" s="33"/>
      <c r="AHK3" s="33"/>
      <c r="AHL3" s="33"/>
      <c r="AHM3" s="33"/>
      <c r="AHN3" s="33"/>
      <c r="AHO3" s="33"/>
      <c r="AHP3" s="33"/>
      <c r="AHQ3" s="33"/>
      <c r="AHR3" s="33"/>
      <c r="AHS3" s="33"/>
      <c r="AHT3" s="33"/>
      <c r="AHU3" s="33"/>
      <c r="AHV3" s="33"/>
      <c r="AHW3" s="33"/>
      <c r="AHX3" s="33"/>
      <c r="AHY3" s="33"/>
      <c r="AHZ3" s="33"/>
      <c r="AIA3" s="33"/>
      <c r="AIB3" s="33"/>
      <c r="AIC3" s="33"/>
      <c r="AID3" s="33"/>
      <c r="AIE3" s="33"/>
      <c r="AIF3" s="33"/>
      <c r="AIG3" s="33"/>
      <c r="AIH3" s="33"/>
      <c r="AII3" s="33"/>
      <c r="AIJ3" s="33"/>
      <c r="AIK3" s="33"/>
      <c r="AIL3" s="33"/>
      <c r="AIM3" s="33"/>
      <c r="AIN3" s="33"/>
      <c r="AIO3" s="33"/>
      <c r="AIP3" s="33"/>
      <c r="AIQ3" s="33"/>
      <c r="AIR3" s="33"/>
      <c r="AIS3" s="33"/>
      <c r="AIT3" s="33"/>
      <c r="AIU3" s="33"/>
      <c r="AIV3" s="33"/>
      <c r="AIW3" s="33"/>
      <c r="AIX3" s="33"/>
      <c r="AIY3" s="33"/>
      <c r="AIZ3" s="33"/>
      <c r="AJA3" s="33"/>
      <c r="AJB3" s="33"/>
      <c r="AJC3" s="33"/>
      <c r="AJD3" s="33"/>
      <c r="AJE3" s="33"/>
      <c r="AJF3" s="33"/>
      <c r="AJG3" s="33"/>
      <c r="AJH3" s="33"/>
      <c r="AJI3" s="33"/>
      <c r="AJJ3" s="33"/>
      <c r="AJK3" s="33"/>
      <c r="AJL3" s="33"/>
      <c r="AJM3" s="33"/>
      <c r="AJN3" s="33"/>
      <c r="AJO3" s="33"/>
      <c r="AJP3" s="33"/>
      <c r="AJQ3" s="33"/>
      <c r="AJR3" s="33"/>
      <c r="AJS3" s="33"/>
      <c r="AJT3" s="33"/>
      <c r="AJU3" s="33"/>
      <c r="AJV3" s="33"/>
      <c r="AJW3" s="33"/>
      <c r="AJX3" s="33"/>
      <c r="AJY3" s="33"/>
      <c r="AJZ3" s="33"/>
      <c r="AKA3" s="33"/>
      <c r="AKB3" s="33"/>
      <c r="AKC3" s="33"/>
      <c r="AKD3" s="33"/>
      <c r="AKE3" s="33"/>
      <c r="AKF3" s="33"/>
      <c r="AKG3" s="33"/>
      <c r="AKH3" s="33"/>
      <c r="AKI3" s="33"/>
      <c r="AKJ3" s="33"/>
      <c r="AKK3" s="33"/>
      <c r="AKL3" s="33"/>
      <c r="AKM3" s="33"/>
      <c r="AKN3" s="33"/>
      <c r="AKO3" s="33"/>
      <c r="AKP3" s="33"/>
      <c r="AKQ3" s="33"/>
      <c r="AKR3" s="33"/>
      <c r="AKS3" s="33"/>
      <c r="AKT3" s="33"/>
      <c r="AKU3" s="33"/>
      <c r="AKV3" s="33"/>
      <c r="AKW3" s="33"/>
      <c r="AKX3" s="33"/>
      <c r="AKY3" s="33"/>
      <c r="AKZ3" s="33"/>
      <c r="ALA3" s="33"/>
      <c r="ALB3" s="33"/>
      <c r="ALC3" s="33"/>
      <c r="ALD3" s="33"/>
      <c r="ALE3" s="33"/>
      <c r="ALF3" s="33"/>
      <c r="ALG3" s="33"/>
      <c r="ALH3" s="33"/>
      <c r="ALI3" s="33"/>
      <c r="ALJ3" s="33"/>
      <c r="ALK3" s="33"/>
      <c r="ALL3" s="33"/>
      <c r="ALM3" s="33"/>
      <c r="ALN3" s="33"/>
      <c r="ALO3" s="33"/>
      <c r="ALP3" s="33"/>
      <c r="ALQ3" s="33"/>
      <c r="ALR3" s="33"/>
      <c r="ALS3" s="33"/>
      <c r="ALT3" s="33"/>
      <c r="ALU3" s="33"/>
      <c r="ALV3" s="33"/>
      <c r="ALW3" s="33"/>
      <c r="ALX3" s="33"/>
      <c r="ALY3" s="33"/>
      <c r="ALZ3" s="33"/>
      <c r="AMA3" s="33"/>
      <c r="AMB3" s="33"/>
      <c r="AMC3" s="33"/>
      <c r="AMD3" s="33"/>
      <c r="AME3" s="33"/>
      <c r="AMF3" s="33"/>
      <c r="AMG3" s="33"/>
      <c r="AMH3" s="33"/>
      <c r="AMI3" s="33"/>
      <c r="AMJ3" s="33"/>
      <c r="AMK3" s="33"/>
      <c r="AML3" s="33"/>
      <c r="AMM3" s="33"/>
      <c r="AMN3" s="33"/>
      <c r="AMO3" s="33"/>
      <c r="AMP3" s="33"/>
      <c r="AMQ3" s="33"/>
      <c r="AMR3" s="33"/>
      <c r="AMS3" s="33"/>
      <c r="AMT3" s="33"/>
      <c r="AMU3" s="33"/>
      <c r="AMV3" s="33"/>
      <c r="AMW3" s="33"/>
      <c r="AMX3" s="33"/>
      <c r="AMY3" s="33"/>
      <c r="AMZ3" s="33"/>
      <c r="ANA3" s="33"/>
      <c r="ANB3" s="33"/>
      <c r="ANC3" s="33"/>
      <c r="AND3" s="33"/>
      <c r="ANE3" s="33"/>
      <c r="ANF3" s="33"/>
      <c r="ANG3" s="33"/>
      <c r="ANH3" s="33"/>
      <c r="ANI3" s="33"/>
      <c r="ANJ3" s="33"/>
      <c r="ANK3" s="33"/>
      <c r="ANL3" s="33"/>
      <c r="ANM3" s="33"/>
      <c r="ANN3" s="33"/>
      <c r="ANO3" s="33"/>
      <c r="ANP3" s="33"/>
      <c r="ANQ3" s="33"/>
      <c r="ANR3" s="33"/>
      <c r="ANS3" s="33"/>
      <c r="ANT3" s="33"/>
      <c r="ANU3" s="33"/>
      <c r="ANV3" s="33"/>
      <c r="ANW3" s="33"/>
      <c r="ANX3" s="33"/>
      <c r="ANY3" s="33"/>
      <c r="ANZ3" s="33"/>
      <c r="AOA3" s="33"/>
      <c r="AOB3" s="33"/>
      <c r="AOC3" s="33"/>
      <c r="AOD3" s="33"/>
      <c r="AOE3" s="33"/>
      <c r="AOF3" s="33"/>
      <c r="AOG3" s="33"/>
      <c r="AOH3" s="33"/>
      <c r="AOI3" s="33"/>
      <c r="AOJ3" s="33"/>
      <c r="AOK3" s="33"/>
      <c r="AOL3" s="33"/>
      <c r="AOM3" s="33"/>
      <c r="AON3" s="33"/>
      <c r="AOO3" s="33"/>
      <c r="AOP3" s="33"/>
      <c r="AOQ3" s="33"/>
      <c r="AOR3" s="33"/>
      <c r="AOS3" s="33"/>
      <c r="AOT3" s="33"/>
      <c r="AOU3" s="33"/>
      <c r="AOV3" s="33"/>
      <c r="AOW3" s="33"/>
      <c r="AOX3" s="33"/>
      <c r="AOY3" s="33"/>
      <c r="AOZ3" s="33"/>
      <c r="APA3" s="33"/>
      <c r="APB3" s="33"/>
      <c r="APC3" s="33"/>
      <c r="APD3" s="33"/>
      <c r="APE3" s="33"/>
      <c r="APF3" s="33"/>
      <c r="APG3" s="33"/>
      <c r="APH3" s="33"/>
      <c r="API3" s="33"/>
      <c r="APJ3" s="33"/>
      <c r="APK3" s="33"/>
      <c r="APL3" s="33"/>
      <c r="APM3" s="33"/>
      <c r="APN3" s="33"/>
      <c r="APO3" s="33"/>
      <c r="APP3" s="33"/>
      <c r="APQ3" s="33"/>
      <c r="APR3" s="33"/>
      <c r="APS3" s="33"/>
      <c r="APT3" s="33"/>
      <c r="APU3" s="33"/>
      <c r="APV3" s="33"/>
      <c r="APW3" s="33"/>
      <c r="APX3" s="33"/>
      <c r="APY3" s="33"/>
      <c r="APZ3" s="33"/>
      <c r="AQA3" s="33"/>
      <c r="AQB3" s="33"/>
      <c r="AQC3" s="33"/>
      <c r="AQD3" s="33"/>
      <c r="AQE3" s="33"/>
      <c r="AQF3" s="33"/>
      <c r="AQG3" s="33"/>
      <c r="AQH3" s="33"/>
      <c r="AQI3" s="33"/>
      <c r="AQJ3" s="33"/>
      <c r="AQK3" s="33"/>
      <c r="AQL3" s="33"/>
      <c r="AQM3" s="33"/>
      <c r="AQN3" s="33"/>
      <c r="AQO3" s="33"/>
      <c r="AQP3" s="33"/>
      <c r="AQQ3" s="33"/>
      <c r="AQR3" s="33"/>
      <c r="AQS3" s="33"/>
      <c r="AQT3" s="33"/>
      <c r="AQU3" s="33"/>
      <c r="AQV3" s="33"/>
      <c r="AQW3" s="33"/>
      <c r="AQX3" s="33"/>
      <c r="AQY3" s="33"/>
      <c r="AQZ3" s="33"/>
      <c r="ARA3" s="33"/>
      <c r="ARB3" s="33"/>
      <c r="ARC3" s="33"/>
      <c r="ARD3" s="33"/>
      <c r="ARE3" s="33"/>
      <c r="ARF3" s="33"/>
      <c r="ARG3" s="33"/>
      <c r="ARH3" s="33"/>
      <c r="ARI3" s="33"/>
      <c r="ARJ3" s="33"/>
      <c r="ARK3" s="33"/>
      <c r="ARL3" s="33"/>
      <c r="ARM3" s="33"/>
      <c r="ARN3" s="33"/>
      <c r="ARO3" s="33"/>
      <c r="ARP3" s="33"/>
      <c r="ARQ3" s="33"/>
      <c r="ARR3" s="33"/>
      <c r="ARS3" s="33"/>
      <c r="ART3" s="33"/>
      <c r="ARU3" s="33"/>
      <c r="ARV3" s="33"/>
      <c r="ARW3" s="33"/>
      <c r="ARX3" s="33"/>
      <c r="ARY3" s="33"/>
      <c r="ARZ3" s="33"/>
      <c r="ASA3" s="33"/>
      <c r="ASB3" s="33"/>
      <c r="ASC3" s="33"/>
      <c r="ASD3" s="33"/>
      <c r="ASE3" s="33"/>
      <c r="ASF3" s="33"/>
      <c r="ASG3" s="33"/>
      <c r="ASH3" s="33"/>
      <c r="ASI3" s="33"/>
      <c r="ASJ3" s="33"/>
      <c r="ASK3" s="33"/>
      <c r="ASL3" s="33"/>
      <c r="ASM3" s="33"/>
      <c r="ASN3" s="33"/>
      <c r="ASO3" s="33"/>
      <c r="ASP3" s="33"/>
      <c r="ASQ3" s="33"/>
      <c r="ASR3" s="33"/>
      <c r="ASS3" s="33"/>
      <c r="AST3" s="33"/>
      <c r="ASU3" s="33"/>
      <c r="ASV3" s="33"/>
      <c r="ASW3" s="33"/>
      <c r="ASX3" s="33"/>
      <c r="ASY3" s="33"/>
      <c r="ASZ3" s="33"/>
      <c r="ATA3" s="33"/>
      <c r="ATB3" s="33"/>
      <c r="ATC3" s="33"/>
      <c r="ATD3" s="33"/>
      <c r="ATE3" s="33"/>
      <c r="ATF3" s="33"/>
      <c r="ATG3" s="33"/>
      <c r="ATH3" s="33"/>
      <c r="ATI3" s="33"/>
      <c r="ATJ3" s="33"/>
      <c r="ATK3" s="33"/>
      <c r="ATL3" s="33"/>
      <c r="ATM3" s="33"/>
      <c r="ATN3" s="33"/>
      <c r="ATO3" s="33"/>
      <c r="ATP3" s="33"/>
      <c r="ATQ3" s="33"/>
      <c r="ATR3" s="33"/>
      <c r="ATS3" s="33"/>
      <c r="ATT3" s="33"/>
      <c r="ATU3" s="33"/>
      <c r="ATV3" s="33"/>
      <c r="ATW3" s="33"/>
      <c r="ATX3" s="33"/>
      <c r="ATY3" s="33"/>
      <c r="ATZ3" s="33"/>
      <c r="AUA3" s="33"/>
      <c r="AUB3" s="33"/>
      <c r="AUC3" s="33"/>
      <c r="AUD3" s="33"/>
      <c r="AUE3" s="33"/>
      <c r="AUF3" s="33"/>
      <c r="AUG3" s="33"/>
      <c r="AUH3" s="33"/>
      <c r="AUI3" s="33"/>
      <c r="AUJ3" s="33"/>
      <c r="AUK3" s="33"/>
      <c r="AUL3" s="33"/>
      <c r="AUM3" s="33"/>
      <c r="AUN3" s="33"/>
      <c r="AUO3" s="33"/>
      <c r="AUP3" s="33"/>
      <c r="AUQ3" s="33"/>
      <c r="AUR3" s="33"/>
      <c r="AUS3" s="33"/>
      <c r="AUT3" s="33"/>
      <c r="AUU3" s="33"/>
      <c r="AUV3" s="33"/>
      <c r="AUW3" s="33"/>
      <c r="AUX3" s="33"/>
      <c r="AUY3" s="33"/>
      <c r="AUZ3" s="33"/>
      <c r="AVA3" s="33"/>
      <c r="AVB3" s="33"/>
      <c r="AVC3" s="33"/>
      <c r="AVD3" s="33"/>
      <c r="AVE3" s="33"/>
      <c r="AVF3" s="33"/>
      <c r="AVG3" s="33"/>
      <c r="AVH3" s="33"/>
      <c r="AVI3" s="33"/>
      <c r="AVJ3" s="33"/>
      <c r="AVK3" s="33"/>
      <c r="AVL3" s="33"/>
      <c r="AVM3" s="33"/>
      <c r="AVN3" s="33"/>
      <c r="AVO3" s="33"/>
      <c r="AVP3" s="33"/>
      <c r="AVQ3" s="33"/>
      <c r="AVR3" s="33"/>
      <c r="AVS3" s="33"/>
      <c r="AVT3" s="33"/>
      <c r="AVU3" s="33"/>
      <c r="AVV3" s="33"/>
      <c r="AVW3" s="33"/>
      <c r="AVX3" s="33"/>
      <c r="AVY3" s="33"/>
      <c r="AVZ3" s="33"/>
      <c r="AWA3" s="33"/>
      <c r="AWB3" s="33"/>
      <c r="AWC3" s="33"/>
      <c r="AWD3" s="33"/>
      <c r="AWE3" s="33"/>
      <c r="AWF3" s="33"/>
      <c r="AWG3" s="33"/>
      <c r="AWH3" s="33"/>
      <c r="AWI3" s="33"/>
      <c r="AWJ3" s="33"/>
      <c r="AWK3" s="33"/>
      <c r="AWL3" s="33"/>
      <c r="AWM3" s="33"/>
      <c r="AWN3" s="33"/>
      <c r="AWO3" s="33"/>
      <c r="AWP3" s="33"/>
      <c r="AWQ3" s="33"/>
      <c r="AWR3" s="33"/>
      <c r="AWS3" s="33"/>
      <c r="AWT3" s="33"/>
      <c r="AWU3" s="33"/>
      <c r="AWV3" s="33"/>
      <c r="AWW3" s="33"/>
      <c r="AWX3" s="33"/>
      <c r="AWY3" s="33"/>
      <c r="AWZ3" s="33"/>
      <c r="AXA3" s="33"/>
      <c r="AXB3" s="33"/>
      <c r="AXC3" s="33"/>
      <c r="AXD3" s="33"/>
      <c r="AXE3" s="33"/>
      <c r="AXF3" s="33"/>
      <c r="AXG3" s="33"/>
      <c r="AXH3" s="33"/>
      <c r="AXI3" s="33"/>
      <c r="AXJ3" s="33"/>
      <c r="AXK3" s="33"/>
      <c r="AXL3" s="33"/>
      <c r="AXM3" s="33"/>
      <c r="AXN3" s="33"/>
      <c r="AXO3" s="33"/>
      <c r="AXP3" s="33"/>
      <c r="AXQ3" s="33"/>
      <c r="AXR3" s="33"/>
      <c r="AXS3" s="33"/>
      <c r="AXT3" s="33"/>
      <c r="AXU3" s="33"/>
      <c r="AXV3" s="33"/>
      <c r="AXW3" s="33"/>
      <c r="AXX3" s="33"/>
      <c r="AXY3" s="33"/>
      <c r="AXZ3" s="33"/>
      <c r="AYA3" s="33"/>
      <c r="AYB3" s="33"/>
      <c r="AYC3" s="33"/>
      <c r="AYD3" s="33"/>
      <c r="AYE3" s="33"/>
      <c r="AYF3" s="33"/>
      <c r="AYG3" s="33"/>
      <c r="AYH3" s="33"/>
      <c r="AYI3" s="33"/>
      <c r="AYJ3" s="33"/>
      <c r="AYK3" s="33"/>
      <c r="AYL3" s="33"/>
      <c r="AYM3" s="33"/>
      <c r="AYN3" s="33"/>
      <c r="AYO3" s="33"/>
      <c r="AYP3" s="33"/>
      <c r="AYQ3" s="33"/>
      <c r="AYR3" s="33"/>
      <c r="AYS3" s="33"/>
      <c r="AYT3" s="33"/>
      <c r="AYU3" s="33"/>
      <c r="AYV3" s="33"/>
      <c r="AYW3" s="33"/>
      <c r="AYX3" s="33"/>
      <c r="AYY3" s="33"/>
      <c r="AYZ3" s="33"/>
      <c r="AZA3" s="33"/>
      <c r="AZB3" s="33"/>
      <c r="AZC3" s="33"/>
      <c r="AZD3" s="33"/>
      <c r="AZE3" s="33"/>
      <c r="AZF3" s="33"/>
      <c r="AZG3" s="33"/>
      <c r="AZH3" s="33"/>
      <c r="AZI3" s="33"/>
      <c r="AZJ3" s="33"/>
      <c r="AZK3" s="33"/>
      <c r="AZL3" s="33"/>
      <c r="AZM3" s="33"/>
      <c r="AZN3" s="33"/>
      <c r="AZO3" s="33"/>
      <c r="AZP3" s="33"/>
      <c r="AZQ3" s="33"/>
      <c r="AZR3" s="33"/>
      <c r="AZS3" s="33"/>
      <c r="AZT3" s="33"/>
      <c r="AZU3" s="33"/>
      <c r="AZV3" s="33"/>
      <c r="AZW3" s="33"/>
      <c r="AZX3" s="33"/>
      <c r="AZY3" s="33"/>
      <c r="AZZ3" s="33"/>
      <c r="BAA3" s="33"/>
      <c r="BAB3" s="33"/>
      <c r="BAC3" s="33"/>
      <c r="BAD3" s="33"/>
      <c r="BAE3" s="33"/>
      <c r="BAF3" s="33"/>
      <c r="BAG3" s="33"/>
      <c r="BAH3" s="33"/>
      <c r="BAI3" s="33"/>
      <c r="BAJ3" s="33"/>
      <c r="BAK3" s="33"/>
      <c r="BAL3" s="33"/>
      <c r="BAM3" s="33"/>
      <c r="BAN3" s="33"/>
      <c r="BAO3" s="33"/>
      <c r="BAP3" s="33"/>
      <c r="BAQ3" s="33"/>
      <c r="BAR3" s="33"/>
      <c r="BAS3" s="33"/>
      <c r="BAT3" s="33"/>
      <c r="BAU3" s="33"/>
      <c r="BAV3" s="33"/>
      <c r="BAW3" s="33"/>
      <c r="BAX3" s="33"/>
      <c r="BAY3" s="33"/>
      <c r="BAZ3" s="33"/>
      <c r="BBA3" s="33"/>
      <c r="BBB3" s="33"/>
      <c r="BBC3" s="33"/>
      <c r="BBD3" s="33"/>
      <c r="BBE3" s="33"/>
      <c r="BBF3" s="33"/>
      <c r="BBG3" s="33"/>
      <c r="BBH3" s="33"/>
      <c r="BBI3" s="33"/>
      <c r="BBJ3" s="33"/>
      <c r="BBK3" s="33"/>
      <c r="BBL3" s="33"/>
      <c r="BBM3" s="33"/>
      <c r="BBN3" s="33"/>
      <c r="BBO3" s="33"/>
      <c r="BBP3" s="33"/>
      <c r="BBQ3" s="33"/>
      <c r="BBR3" s="33"/>
      <c r="BBS3" s="33"/>
      <c r="BBT3" s="33"/>
      <c r="BBU3" s="33"/>
      <c r="BBV3" s="33"/>
      <c r="BBW3" s="33"/>
      <c r="BBX3" s="33"/>
      <c r="BBY3" s="33"/>
      <c r="BBZ3" s="33"/>
      <c r="BCA3" s="33"/>
      <c r="BCB3" s="33"/>
      <c r="BCC3" s="33"/>
      <c r="BCD3" s="33"/>
      <c r="BCE3" s="33"/>
      <c r="BCF3" s="33"/>
      <c r="BCG3" s="33"/>
      <c r="BCH3" s="33"/>
      <c r="BCI3" s="33"/>
      <c r="BCJ3" s="33"/>
      <c r="BCK3" s="33"/>
      <c r="BCL3" s="33"/>
      <c r="BCM3" s="33"/>
      <c r="BCN3" s="33"/>
      <c r="BCO3" s="33"/>
      <c r="BCP3" s="33"/>
      <c r="BCQ3" s="33"/>
      <c r="BCR3" s="33"/>
      <c r="BCS3" s="33"/>
      <c r="BCT3" s="33"/>
      <c r="BCU3" s="33"/>
      <c r="BCV3" s="33"/>
      <c r="BCW3" s="33"/>
      <c r="BCX3" s="33"/>
      <c r="BCY3" s="33"/>
      <c r="BCZ3" s="33"/>
      <c r="BDA3" s="33"/>
      <c r="BDB3" s="33"/>
      <c r="BDC3" s="33"/>
      <c r="BDD3" s="33"/>
      <c r="BDE3" s="33"/>
      <c r="BDF3" s="33"/>
      <c r="BDG3" s="33"/>
      <c r="BDH3" s="33"/>
      <c r="BDI3" s="33"/>
      <c r="BDJ3" s="33"/>
      <c r="BDK3" s="33"/>
      <c r="BDL3" s="33"/>
      <c r="BDM3" s="33"/>
      <c r="BDN3" s="33"/>
      <c r="BDO3" s="33"/>
      <c r="BDP3" s="33"/>
      <c r="BDQ3" s="33"/>
      <c r="BDR3" s="33"/>
      <c r="BDS3" s="33"/>
      <c r="BDT3" s="33"/>
      <c r="BDU3" s="33"/>
      <c r="BDV3" s="33"/>
      <c r="BDW3" s="33"/>
      <c r="BDX3" s="33"/>
      <c r="BDY3" s="33"/>
      <c r="BDZ3" s="33"/>
      <c r="BEA3" s="33"/>
      <c r="BEB3" s="33"/>
      <c r="BEC3" s="33"/>
      <c r="BED3" s="33"/>
      <c r="BEE3" s="33"/>
      <c r="BEF3" s="33"/>
      <c r="BEG3" s="33"/>
      <c r="BEH3" s="33"/>
      <c r="BEI3" s="33"/>
      <c r="BEJ3" s="33"/>
      <c r="BEK3" s="33"/>
      <c r="BEL3" s="33"/>
      <c r="BEM3" s="33"/>
      <c r="BEN3" s="33"/>
      <c r="BEO3" s="33"/>
      <c r="BEP3" s="33"/>
      <c r="BEQ3" s="33"/>
      <c r="BER3" s="33"/>
      <c r="BES3" s="33"/>
      <c r="BET3" s="33"/>
      <c r="BEU3" s="33"/>
      <c r="BEV3" s="33"/>
      <c r="BEW3" s="33"/>
      <c r="BEX3" s="33"/>
      <c r="BEY3" s="33"/>
      <c r="BEZ3" s="33"/>
      <c r="BFA3" s="33"/>
      <c r="BFB3" s="33"/>
      <c r="BFC3" s="33"/>
      <c r="BFD3" s="33"/>
      <c r="BFE3" s="33"/>
      <c r="BFF3" s="33"/>
      <c r="BFG3" s="33"/>
      <c r="BFH3" s="33"/>
      <c r="BFI3" s="33"/>
      <c r="BFJ3" s="33"/>
      <c r="BFK3" s="33"/>
      <c r="BFL3" s="33"/>
      <c r="BFM3" s="33"/>
      <c r="BFN3" s="33"/>
      <c r="BFO3" s="33"/>
      <c r="BFP3" s="33"/>
      <c r="BFQ3" s="33"/>
      <c r="BFR3" s="33"/>
      <c r="BFS3" s="33"/>
      <c r="BFT3" s="33"/>
      <c r="BFU3" s="33"/>
      <c r="BFV3" s="33"/>
      <c r="BFW3" s="33"/>
      <c r="BFX3" s="33"/>
      <c r="BFY3" s="33"/>
      <c r="BFZ3" s="33"/>
      <c r="BGA3" s="33"/>
      <c r="BGB3" s="33"/>
      <c r="BGC3" s="33"/>
      <c r="BGD3" s="33"/>
      <c r="BGE3" s="33"/>
      <c r="BGF3" s="33"/>
      <c r="BGG3" s="33"/>
      <c r="BGH3" s="33"/>
      <c r="BGI3" s="33"/>
      <c r="BGJ3" s="33"/>
      <c r="BGK3" s="33"/>
      <c r="BGL3" s="33"/>
      <c r="BGM3" s="33"/>
      <c r="BGN3" s="33"/>
      <c r="BGO3" s="33"/>
      <c r="BGP3" s="33"/>
      <c r="BGQ3" s="33"/>
      <c r="BGR3" s="33"/>
      <c r="BGS3" s="33"/>
      <c r="BGT3" s="33"/>
      <c r="BGU3" s="33"/>
      <c r="BGV3" s="33"/>
      <c r="BGW3" s="33"/>
      <c r="BGX3" s="33"/>
      <c r="BGY3" s="33"/>
      <c r="BGZ3" s="33"/>
      <c r="BHA3" s="33"/>
      <c r="BHB3" s="33"/>
      <c r="BHC3" s="33"/>
      <c r="BHD3" s="33"/>
      <c r="BHE3" s="33"/>
      <c r="BHF3" s="33"/>
      <c r="BHG3" s="33"/>
      <c r="BHH3" s="33"/>
      <c r="BHI3" s="33"/>
      <c r="BHJ3" s="33"/>
      <c r="BHK3" s="33"/>
      <c r="BHL3" s="33"/>
      <c r="BHM3" s="33"/>
      <c r="BHN3" s="33"/>
      <c r="BHO3" s="33"/>
      <c r="BHP3" s="33"/>
      <c r="BHQ3" s="33"/>
      <c r="BHR3" s="33"/>
      <c r="BHS3" s="33"/>
      <c r="BHT3" s="33"/>
      <c r="BHU3" s="33"/>
      <c r="BHV3" s="33"/>
      <c r="BHW3" s="33"/>
      <c r="BHX3" s="33"/>
      <c r="BHY3" s="33"/>
      <c r="BHZ3" s="33"/>
      <c r="BIA3" s="33"/>
      <c r="BIB3" s="33"/>
      <c r="BIC3" s="33"/>
      <c r="BID3" s="33"/>
      <c r="BIE3" s="33"/>
      <c r="BIF3" s="33"/>
      <c r="BIG3" s="33"/>
      <c r="BIH3" s="33"/>
      <c r="BII3" s="33"/>
      <c r="BIJ3" s="33"/>
      <c r="BIK3" s="33"/>
      <c r="BIL3" s="33"/>
      <c r="BIM3" s="33"/>
      <c r="BIN3" s="33"/>
      <c r="BIO3" s="33"/>
      <c r="BIP3" s="33"/>
      <c r="BIQ3" s="33"/>
      <c r="BIR3" s="33"/>
      <c r="BIS3" s="33"/>
      <c r="BIT3" s="33"/>
      <c r="BIU3" s="33"/>
      <c r="BIV3" s="33"/>
      <c r="BIW3" s="33"/>
      <c r="BIX3" s="33"/>
      <c r="BIY3" s="33"/>
      <c r="BIZ3" s="33"/>
      <c r="BJA3" s="33"/>
      <c r="BJB3" s="33"/>
      <c r="BJC3" s="33"/>
      <c r="BJD3" s="33"/>
      <c r="BJE3" s="33"/>
      <c r="BJF3" s="33"/>
      <c r="BJG3" s="33"/>
      <c r="BJH3" s="33"/>
      <c r="BJI3" s="33"/>
      <c r="BJJ3" s="33"/>
      <c r="BJK3" s="33"/>
      <c r="BJL3" s="33"/>
      <c r="BJM3" s="33"/>
      <c r="BJN3" s="33"/>
      <c r="BJO3" s="33"/>
      <c r="BJP3" s="33"/>
      <c r="BJQ3" s="33"/>
      <c r="BJR3" s="33"/>
      <c r="BJS3" s="33"/>
      <c r="BJT3" s="33"/>
      <c r="BJU3" s="33"/>
      <c r="BJV3" s="33"/>
      <c r="BJW3" s="33"/>
      <c r="BJX3" s="33"/>
      <c r="BJY3" s="33"/>
      <c r="BJZ3" s="33"/>
      <c r="BKA3" s="33"/>
      <c r="BKB3" s="33"/>
      <c r="BKC3" s="33"/>
      <c r="BKD3" s="33"/>
      <c r="BKE3" s="33"/>
      <c r="BKF3" s="33"/>
      <c r="BKG3" s="33"/>
      <c r="BKH3" s="33"/>
      <c r="BKI3" s="33"/>
      <c r="BKJ3" s="33"/>
      <c r="BKK3" s="33"/>
      <c r="BKL3" s="33"/>
      <c r="BKM3" s="33"/>
      <c r="BKN3" s="33"/>
      <c r="BKO3" s="33"/>
      <c r="BKP3" s="33"/>
      <c r="BKQ3" s="33"/>
      <c r="BKR3" s="33"/>
      <c r="BKS3" s="33"/>
      <c r="BKT3" s="33"/>
      <c r="BKU3" s="33"/>
      <c r="BKV3" s="33"/>
      <c r="BKW3" s="33"/>
      <c r="BKX3" s="33"/>
      <c r="BKY3" s="33"/>
      <c r="BKZ3" s="33"/>
      <c r="BLA3" s="33"/>
      <c r="BLB3" s="33"/>
      <c r="BLC3" s="33"/>
      <c r="BLD3" s="33"/>
      <c r="BLE3" s="33"/>
      <c r="BLF3" s="33"/>
      <c r="BLG3" s="33"/>
      <c r="BLH3" s="33"/>
      <c r="BLI3" s="33"/>
      <c r="BLJ3" s="33"/>
      <c r="BLK3" s="33"/>
      <c r="BLL3" s="33"/>
      <c r="BLM3" s="33"/>
      <c r="BLN3" s="33"/>
      <c r="BLO3" s="33"/>
      <c r="BLP3" s="33"/>
      <c r="BLQ3" s="33"/>
      <c r="BLR3" s="33"/>
      <c r="BLS3" s="33"/>
      <c r="BLT3" s="33"/>
      <c r="BLU3" s="33"/>
      <c r="BLV3" s="33"/>
      <c r="BLW3" s="33"/>
      <c r="BLX3" s="33"/>
      <c r="BLY3" s="33"/>
      <c r="BLZ3" s="33"/>
      <c r="BMA3" s="33"/>
      <c r="BMB3" s="33"/>
      <c r="BMC3" s="33"/>
      <c r="BMD3" s="33"/>
      <c r="BME3" s="33"/>
      <c r="BMF3" s="33"/>
      <c r="BMG3" s="33"/>
      <c r="BMH3" s="33"/>
      <c r="BMI3" s="33"/>
      <c r="BMJ3" s="33"/>
      <c r="BMK3" s="33"/>
      <c r="BML3" s="33"/>
      <c r="BMM3" s="33"/>
      <c r="BMN3" s="33"/>
      <c r="BMO3" s="33"/>
      <c r="BMP3" s="33"/>
      <c r="BMQ3" s="33"/>
      <c r="BMR3" s="33"/>
      <c r="BMS3" s="33"/>
      <c r="BMT3" s="33"/>
      <c r="BMU3" s="33"/>
      <c r="BMV3" s="33"/>
      <c r="BMW3" s="33"/>
      <c r="BMX3" s="33"/>
      <c r="BMY3" s="33"/>
      <c r="BMZ3" s="33"/>
      <c r="BNA3" s="33"/>
      <c r="BNB3" s="33"/>
      <c r="BNC3" s="33"/>
      <c r="BND3" s="33"/>
      <c r="BNE3" s="33"/>
      <c r="BNF3" s="33"/>
      <c r="BNG3" s="33"/>
      <c r="BNH3" s="33"/>
      <c r="BNI3" s="33"/>
      <c r="BNJ3" s="33"/>
      <c r="BNK3" s="33"/>
      <c r="BNL3" s="33"/>
      <c r="BNM3" s="33"/>
      <c r="BNN3" s="33"/>
      <c r="BNO3" s="33"/>
      <c r="BNP3" s="33"/>
      <c r="BNQ3" s="33"/>
      <c r="BNR3" s="33"/>
      <c r="BNS3" s="33"/>
      <c r="BNT3" s="33"/>
      <c r="BNU3" s="33"/>
      <c r="BNV3" s="33"/>
      <c r="BNW3" s="33"/>
      <c r="BNX3" s="33"/>
      <c r="BNY3" s="33"/>
      <c r="BNZ3" s="33"/>
      <c r="BOA3" s="33"/>
      <c r="BOB3" s="33"/>
      <c r="BOC3" s="33"/>
      <c r="BOD3" s="33"/>
      <c r="BOE3" s="33"/>
      <c r="BOF3" s="33"/>
      <c r="BOG3" s="33"/>
      <c r="BOH3" s="33"/>
      <c r="BOI3" s="33"/>
      <c r="BOJ3" s="33"/>
      <c r="BOK3" s="33"/>
      <c r="BOL3" s="33"/>
      <c r="BOM3" s="33"/>
      <c r="BON3" s="33"/>
      <c r="BOO3" s="33"/>
      <c r="BOP3" s="33"/>
      <c r="BOQ3" s="33"/>
      <c r="BOR3" s="33"/>
      <c r="BOS3" s="33"/>
      <c r="BOT3" s="33"/>
      <c r="BOU3" s="33"/>
      <c r="BOV3" s="33"/>
      <c r="BOW3" s="33"/>
      <c r="BOX3" s="33"/>
      <c r="BOY3" s="33"/>
      <c r="BOZ3" s="33"/>
      <c r="BPA3" s="33"/>
      <c r="BPB3" s="33"/>
      <c r="BPC3" s="33"/>
      <c r="BPD3" s="33"/>
      <c r="BPE3" s="33"/>
      <c r="BPF3" s="33"/>
      <c r="BPG3" s="33"/>
      <c r="BPH3" s="33"/>
      <c r="BPI3" s="33"/>
      <c r="BPJ3" s="33"/>
      <c r="BPK3" s="33"/>
      <c r="BPL3" s="33"/>
      <c r="BPM3" s="33"/>
      <c r="BPN3" s="33"/>
      <c r="BPO3" s="33"/>
      <c r="BPP3" s="33"/>
      <c r="BPQ3" s="33"/>
      <c r="BPR3" s="33"/>
      <c r="BPS3" s="33"/>
      <c r="BPT3" s="33"/>
      <c r="BPU3" s="33"/>
      <c r="BPV3" s="33"/>
      <c r="BPW3" s="33"/>
      <c r="BPX3" s="33"/>
      <c r="BPY3" s="33"/>
      <c r="BPZ3" s="33"/>
      <c r="BQA3" s="33"/>
      <c r="BQB3" s="33"/>
      <c r="BQC3" s="33"/>
      <c r="BQD3" s="33"/>
      <c r="BQE3" s="33"/>
      <c r="BQF3" s="33"/>
      <c r="BQG3" s="33"/>
      <c r="BQH3" s="33"/>
      <c r="BQI3" s="33"/>
      <c r="BQJ3" s="33"/>
      <c r="BQK3" s="33"/>
      <c r="BQL3" s="33"/>
      <c r="BQM3" s="33"/>
      <c r="BQN3" s="33"/>
      <c r="BQO3" s="33"/>
      <c r="BQP3" s="33"/>
      <c r="BQQ3" s="33"/>
      <c r="BQR3" s="33"/>
      <c r="BQS3" s="33"/>
      <c r="BQT3" s="33"/>
      <c r="BQU3" s="33"/>
      <c r="BQV3" s="33"/>
      <c r="BQW3" s="33"/>
      <c r="BQX3" s="33"/>
      <c r="BQY3" s="33"/>
      <c r="BQZ3" s="33"/>
      <c r="BRA3" s="33"/>
      <c r="BRB3" s="33"/>
      <c r="BRC3" s="33"/>
      <c r="BRD3" s="33"/>
      <c r="BRE3" s="33"/>
      <c r="BRF3" s="33"/>
      <c r="BRG3" s="33"/>
      <c r="BRH3" s="33"/>
      <c r="BRI3" s="33"/>
      <c r="BRJ3" s="33"/>
      <c r="BRK3" s="33"/>
      <c r="BRL3" s="33"/>
      <c r="BRM3" s="33"/>
      <c r="BRN3" s="33"/>
      <c r="BRO3" s="33"/>
      <c r="BRP3" s="33"/>
      <c r="BRQ3" s="33"/>
      <c r="BRR3" s="33"/>
      <c r="BRS3" s="33"/>
      <c r="BRT3" s="33"/>
      <c r="BRU3" s="33"/>
      <c r="BRV3" s="33"/>
      <c r="BRW3" s="33"/>
      <c r="BRX3" s="33"/>
      <c r="BRY3" s="33"/>
      <c r="BRZ3" s="33"/>
      <c r="BSA3" s="33"/>
      <c r="BSB3" s="33"/>
      <c r="BSC3" s="33"/>
      <c r="BSD3" s="33"/>
      <c r="BSE3" s="33"/>
      <c r="BSF3" s="33"/>
      <c r="BSG3" s="33"/>
      <c r="BSH3" s="33"/>
      <c r="BSI3" s="33"/>
      <c r="BSJ3" s="33"/>
      <c r="BSK3" s="33"/>
      <c r="BSL3" s="33"/>
      <c r="BSM3" s="33"/>
      <c r="BSN3" s="33"/>
      <c r="BSO3" s="33"/>
      <c r="BSP3" s="33"/>
      <c r="BSQ3" s="33"/>
      <c r="BSR3" s="33"/>
      <c r="BSS3" s="33"/>
      <c r="BST3" s="33"/>
      <c r="BSU3" s="33"/>
      <c r="BSV3" s="33"/>
      <c r="BSW3" s="33"/>
      <c r="BSX3" s="33"/>
      <c r="BSY3" s="33"/>
      <c r="BSZ3" s="33"/>
      <c r="BTA3" s="33"/>
      <c r="BTB3" s="33"/>
      <c r="BTC3" s="33"/>
      <c r="BTD3" s="33"/>
      <c r="BTE3" s="33"/>
      <c r="BTF3" s="33"/>
      <c r="BTG3" s="33"/>
      <c r="BTH3" s="33"/>
      <c r="BTI3" s="33"/>
      <c r="BTJ3" s="33"/>
      <c r="BTK3" s="33"/>
      <c r="BTL3" s="33"/>
      <c r="BTM3" s="33"/>
      <c r="BTN3" s="33"/>
      <c r="BTO3" s="33"/>
      <c r="BTP3" s="33"/>
      <c r="BTQ3" s="33"/>
      <c r="BTR3" s="33"/>
      <c r="BTS3" s="33"/>
      <c r="BTT3" s="33"/>
      <c r="BTU3" s="33"/>
      <c r="BTV3" s="33"/>
      <c r="BTW3" s="33"/>
      <c r="BTX3" s="33"/>
      <c r="BTY3" s="33"/>
      <c r="BTZ3" s="33"/>
      <c r="BUA3" s="33"/>
      <c r="BUB3" s="33"/>
      <c r="BUC3" s="33"/>
      <c r="BUD3" s="33"/>
      <c r="BUE3" s="33"/>
      <c r="BUF3" s="33"/>
      <c r="BUG3" s="33"/>
      <c r="BUH3" s="33"/>
      <c r="BUI3" s="33"/>
      <c r="BUJ3" s="33"/>
      <c r="BUK3" s="33"/>
      <c r="BUL3" s="33"/>
      <c r="BUM3" s="33"/>
      <c r="BUN3" s="33"/>
      <c r="BUO3" s="33"/>
      <c r="BUP3" s="33"/>
      <c r="BUQ3" s="33"/>
      <c r="BUR3" s="33"/>
      <c r="BUS3" s="33"/>
      <c r="BUT3" s="33"/>
      <c r="BUU3" s="33"/>
      <c r="BUV3" s="33"/>
      <c r="BUW3" s="33"/>
      <c r="BUX3" s="33"/>
      <c r="BUY3" s="33"/>
      <c r="BUZ3" s="33"/>
      <c r="BVA3" s="33"/>
      <c r="BVB3" s="33"/>
      <c r="BVC3" s="33"/>
      <c r="BVD3" s="33"/>
      <c r="BVE3" s="33"/>
      <c r="BVF3" s="33"/>
      <c r="BVG3" s="33"/>
      <c r="BVH3" s="33"/>
      <c r="BVI3" s="33"/>
      <c r="BVJ3" s="33"/>
      <c r="BVK3" s="33"/>
      <c r="BVL3" s="33"/>
      <c r="BVM3" s="33"/>
      <c r="BVN3" s="33"/>
      <c r="BVO3" s="33"/>
      <c r="BVP3" s="33"/>
      <c r="BVQ3" s="33"/>
      <c r="BVR3" s="33"/>
      <c r="BVS3" s="33"/>
      <c r="BVT3" s="33"/>
      <c r="BVU3" s="33"/>
      <c r="BVV3" s="33"/>
      <c r="BVW3" s="33"/>
      <c r="BVX3" s="33"/>
      <c r="BVY3" s="33"/>
      <c r="BVZ3" s="33"/>
      <c r="BWA3" s="33"/>
      <c r="BWB3" s="33"/>
      <c r="BWC3" s="33"/>
      <c r="BWD3" s="33"/>
      <c r="BWE3" s="33"/>
      <c r="BWF3" s="33"/>
      <c r="BWG3" s="33"/>
      <c r="BWH3" s="33"/>
      <c r="BWI3" s="33"/>
      <c r="BWJ3" s="33"/>
      <c r="BWK3" s="33"/>
      <c r="BWL3" s="33"/>
      <c r="BWM3" s="33"/>
      <c r="BWN3" s="33"/>
      <c r="BWO3" s="33"/>
      <c r="BWP3" s="33"/>
      <c r="BWQ3" s="33"/>
      <c r="BWR3" s="33"/>
      <c r="BWS3" s="33"/>
      <c r="BWT3" s="33"/>
      <c r="BWU3" s="33"/>
      <c r="BWV3" s="33"/>
      <c r="BWW3" s="33"/>
      <c r="BWX3" s="33"/>
      <c r="BWY3" s="33"/>
      <c r="BWZ3" s="33"/>
      <c r="BXA3" s="33"/>
      <c r="BXB3" s="33"/>
      <c r="BXC3" s="33"/>
      <c r="BXD3" s="33"/>
      <c r="BXE3" s="33"/>
      <c r="BXF3" s="33"/>
      <c r="BXG3" s="33"/>
      <c r="BXH3" s="33"/>
      <c r="BXI3" s="33"/>
      <c r="BXJ3" s="33"/>
      <c r="BXK3" s="33"/>
      <c r="BXL3" s="33"/>
      <c r="BXM3" s="33"/>
      <c r="BXN3" s="33"/>
      <c r="BXO3" s="33"/>
      <c r="BXP3" s="33"/>
      <c r="BXQ3" s="33"/>
      <c r="BXR3" s="33"/>
      <c r="BXS3" s="33"/>
      <c r="BXT3" s="33"/>
      <c r="BXU3" s="33"/>
      <c r="BXV3" s="33"/>
      <c r="BXW3" s="33"/>
      <c r="BXX3" s="33"/>
      <c r="BXY3" s="33"/>
      <c r="BXZ3" s="33"/>
      <c r="BYA3" s="33"/>
      <c r="BYB3" s="33"/>
      <c r="BYC3" s="33"/>
      <c r="BYD3" s="33"/>
      <c r="BYE3" s="33"/>
      <c r="BYF3" s="33"/>
      <c r="BYG3" s="33"/>
      <c r="BYH3" s="33"/>
      <c r="BYI3" s="33"/>
      <c r="BYJ3" s="33"/>
      <c r="BYK3" s="33"/>
      <c r="BYL3" s="33"/>
      <c r="BYM3" s="33"/>
      <c r="BYN3" s="33"/>
      <c r="BYO3" s="33"/>
      <c r="BYP3" s="33"/>
      <c r="BYQ3" s="33"/>
      <c r="BYR3" s="33"/>
      <c r="BYS3" s="33"/>
      <c r="BYT3" s="33"/>
      <c r="BYU3" s="33"/>
      <c r="BYV3" s="33"/>
      <c r="BYW3" s="33"/>
      <c r="BYX3" s="33"/>
      <c r="BYY3" s="33"/>
      <c r="BYZ3" s="33"/>
      <c r="BZA3" s="33"/>
      <c r="BZB3" s="33"/>
      <c r="BZC3" s="33"/>
      <c r="BZD3" s="33"/>
      <c r="BZE3" s="33"/>
      <c r="BZF3" s="33"/>
      <c r="BZG3" s="33"/>
      <c r="BZH3" s="33"/>
      <c r="BZI3" s="33"/>
      <c r="BZJ3" s="33"/>
      <c r="BZK3" s="33"/>
      <c r="BZL3" s="33"/>
      <c r="BZM3" s="33"/>
      <c r="BZN3" s="33"/>
      <c r="BZO3" s="33"/>
      <c r="BZP3" s="33"/>
      <c r="BZQ3" s="33"/>
      <c r="BZR3" s="33"/>
      <c r="BZS3" s="33"/>
      <c r="BZT3" s="33"/>
      <c r="BZU3" s="33"/>
      <c r="BZV3" s="33"/>
      <c r="BZW3" s="33"/>
      <c r="BZX3" s="33"/>
      <c r="BZY3" s="33"/>
      <c r="BZZ3" s="33"/>
      <c r="CAA3" s="33"/>
      <c r="CAB3" s="33"/>
      <c r="CAC3" s="33"/>
      <c r="CAD3" s="33"/>
      <c r="CAE3" s="33"/>
      <c r="CAF3" s="33"/>
      <c r="CAG3" s="33"/>
      <c r="CAH3" s="33"/>
      <c r="CAI3" s="33"/>
      <c r="CAJ3" s="33"/>
      <c r="CAK3" s="33"/>
      <c r="CAL3" s="33"/>
      <c r="CAM3" s="33"/>
      <c r="CAN3" s="33"/>
      <c r="CAO3" s="33"/>
      <c r="CAP3" s="33"/>
      <c r="CAQ3" s="33"/>
      <c r="CAR3" s="33"/>
      <c r="CAS3" s="33"/>
      <c r="CAT3" s="33"/>
      <c r="CAU3" s="33"/>
      <c r="CAV3" s="33"/>
      <c r="CAW3" s="33"/>
      <c r="CAX3" s="33"/>
      <c r="CAY3" s="33"/>
      <c r="CAZ3" s="33"/>
      <c r="CBA3" s="33"/>
      <c r="CBB3" s="33"/>
      <c r="CBC3" s="33"/>
      <c r="CBD3" s="33"/>
      <c r="CBE3" s="33"/>
      <c r="CBF3" s="33"/>
      <c r="CBG3" s="33"/>
      <c r="CBH3" s="33"/>
      <c r="CBI3" s="33"/>
      <c r="CBJ3" s="33"/>
      <c r="CBK3" s="33"/>
      <c r="CBL3" s="33"/>
      <c r="CBM3" s="33"/>
      <c r="CBN3" s="33"/>
      <c r="CBO3" s="33"/>
      <c r="CBP3" s="33"/>
      <c r="CBQ3" s="33"/>
      <c r="CBR3" s="33"/>
      <c r="CBS3" s="33"/>
      <c r="CBT3" s="33"/>
      <c r="CBU3" s="33"/>
      <c r="CBV3" s="33"/>
      <c r="CBW3" s="33"/>
      <c r="CBX3" s="33"/>
      <c r="CBY3" s="33"/>
      <c r="CBZ3" s="33"/>
      <c r="CCA3" s="33"/>
      <c r="CCB3" s="33"/>
      <c r="CCC3" s="33"/>
      <c r="CCD3" s="33"/>
      <c r="CCE3" s="33"/>
      <c r="CCF3" s="33"/>
      <c r="CCG3" s="33"/>
      <c r="CCH3" s="33"/>
      <c r="CCI3" s="33"/>
      <c r="CCJ3" s="33"/>
      <c r="CCK3" s="33"/>
      <c r="CCL3" s="33"/>
      <c r="CCM3" s="33"/>
      <c r="CCN3" s="33"/>
      <c r="CCO3" s="33"/>
      <c r="CCP3" s="33"/>
      <c r="CCQ3" s="33"/>
      <c r="CCR3" s="33"/>
      <c r="CCS3" s="33"/>
      <c r="CCT3" s="33"/>
      <c r="CCU3" s="33"/>
      <c r="CCV3" s="33"/>
      <c r="CCW3" s="33"/>
      <c r="CCX3" s="33"/>
      <c r="CCY3" s="33"/>
      <c r="CCZ3" s="33"/>
      <c r="CDA3" s="33"/>
      <c r="CDB3" s="33"/>
      <c r="CDC3" s="33"/>
      <c r="CDD3" s="33"/>
      <c r="CDE3" s="33"/>
      <c r="CDF3" s="33"/>
      <c r="CDG3" s="33"/>
      <c r="CDH3" s="33"/>
      <c r="CDI3" s="33"/>
      <c r="CDJ3" s="33"/>
      <c r="CDK3" s="33"/>
      <c r="CDL3" s="33"/>
      <c r="CDM3" s="33"/>
      <c r="CDN3" s="33"/>
      <c r="CDO3" s="33"/>
      <c r="CDP3" s="33"/>
      <c r="CDQ3" s="33"/>
      <c r="CDR3" s="33"/>
      <c r="CDS3" s="33"/>
      <c r="CDT3" s="33"/>
      <c r="CDU3" s="33"/>
      <c r="CDV3" s="33"/>
      <c r="CDW3" s="33"/>
      <c r="CDX3" s="33"/>
      <c r="CDY3" s="33"/>
      <c r="CDZ3" s="33"/>
      <c r="CEA3" s="33"/>
      <c r="CEB3" s="33"/>
      <c r="CEC3" s="33"/>
      <c r="CED3" s="33"/>
      <c r="CEE3" s="33"/>
      <c r="CEF3" s="33"/>
      <c r="CEG3" s="33"/>
      <c r="CEH3" s="33"/>
      <c r="CEI3" s="33"/>
      <c r="CEJ3" s="33"/>
      <c r="CEK3" s="33"/>
      <c r="CEL3" s="33"/>
      <c r="CEM3" s="33"/>
      <c r="CEN3" s="33"/>
      <c r="CEO3" s="33"/>
      <c r="CEP3" s="33"/>
      <c r="CEQ3" s="33"/>
      <c r="CER3" s="33"/>
      <c r="CES3" s="33"/>
      <c r="CET3" s="33"/>
      <c r="CEU3" s="33"/>
      <c r="CEV3" s="33"/>
      <c r="CEW3" s="33"/>
      <c r="CEX3" s="33"/>
      <c r="CEY3" s="33"/>
      <c r="CEZ3" s="33"/>
      <c r="CFA3" s="33"/>
      <c r="CFB3" s="33"/>
      <c r="CFC3" s="33"/>
      <c r="CFD3" s="33"/>
      <c r="CFE3" s="33"/>
      <c r="CFF3" s="33"/>
      <c r="CFG3" s="33"/>
      <c r="CFH3" s="33"/>
      <c r="CFI3" s="33"/>
      <c r="CFJ3" s="33"/>
      <c r="CFK3" s="33"/>
      <c r="CFL3" s="33"/>
      <c r="CFM3" s="33"/>
      <c r="CFN3" s="33"/>
      <c r="CFO3" s="33"/>
      <c r="CFP3" s="33"/>
      <c r="CFQ3" s="33"/>
      <c r="CFR3" s="33"/>
      <c r="CFS3" s="33"/>
      <c r="CFT3" s="33"/>
      <c r="CFU3" s="33"/>
      <c r="CFV3" s="33"/>
      <c r="CFW3" s="33"/>
      <c r="CFX3" s="33"/>
      <c r="CFY3" s="33"/>
      <c r="CFZ3" s="33"/>
      <c r="CGA3" s="33"/>
      <c r="CGB3" s="33"/>
      <c r="CGC3" s="33"/>
      <c r="CGD3" s="33"/>
      <c r="CGE3" s="33"/>
      <c r="CGF3" s="33"/>
      <c r="CGG3" s="33"/>
      <c r="CGH3" s="33"/>
      <c r="CGI3" s="33"/>
      <c r="CGJ3" s="33"/>
      <c r="CGK3" s="33"/>
      <c r="CGL3" s="33"/>
      <c r="CGM3" s="33"/>
      <c r="CGN3" s="33"/>
      <c r="CGO3" s="33"/>
      <c r="CGP3" s="33"/>
      <c r="CGQ3" s="33"/>
      <c r="CGR3" s="33"/>
      <c r="CGS3" s="33"/>
      <c r="CGT3" s="33"/>
      <c r="CGU3" s="33"/>
      <c r="CGV3" s="33"/>
      <c r="CGW3" s="33"/>
      <c r="CGX3" s="33"/>
      <c r="CGY3" s="33"/>
      <c r="CGZ3" s="33"/>
      <c r="CHA3" s="33"/>
      <c r="CHB3" s="33"/>
      <c r="CHC3" s="33"/>
      <c r="CHD3" s="33"/>
      <c r="CHE3" s="33"/>
      <c r="CHF3" s="33"/>
      <c r="CHG3" s="33"/>
      <c r="CHH3" s="33"/>
      <c r="CHI3" s="33"/>
      <c r="CHJ3" s="33"/>
      <c r="CHK3" s="33"/>
      <c r="CHL3" s="33"/>
      <c r="CHM3" s="33"/>
      <c r="CHN3" s="33"/>
      <c r="CHO3" s="33"/>
      <c r="CHP3" s="33"/>
      <c r="CHQ3" s="33"/>
      <c r="CHR3" s="33"/>
      <c r="CHS3" s="33"/>
      <c r="CHT3" s="33"/>
      <c r="CHU3" s="33"/>
      <c r="CHV3" s="33"/>
      <c r="CHW3" s="33"/>
      <c r="CHX3" s="33"/>
      <c r="CHY3" s="33"/>
      <c r="CHZ3" s="33"/>
      <c r="CIA3" s="33"/>
      <c r="CIB3" s="33"/>
      <c r="CIC3" s="33"/>
      <c r="CID3" s="33"/>
      <c r="CIE3" s="33"/>
      <c r="CIF3" s="33"/>
      <c r="CIG3" s="33"/>
      <c r="CIH3" s="33"/>
      <c r="CII3" s="33"/>
      <c r="CIJ3" s="33"/>
      <c r="CIK3" s="33"/>
      <c r="CIL3" s="33"/>
      <c r="CIM3" s="33"/>
      <c r="CIN3" s="33"/>
      <c r="CIO3" s="33"/>
      <c r="CIP3" s="33"/>
      <c r="CIQ3" s="33"/>
      <c r="CIR3" s="33"/>
      <c r="CIS3" s="33"/>
      <c r="CIT3" s="33"/>
      <c r="CIU3" s="33"/>
      <c r="CIV3" s="33"/>
      <c r="CIW3" s="33"/>
      <c r="CIX3" s="33"/>
      <c r="CIY3" s="33"/>
      <c r="CIZ3" s="33"/>
      <c r="CJA3" s="33"/>
      <c r="CJB3" s="33"/>
      <c r="CJC3" s="33"/>
      <c r="CJD3" s="33"/>
      <c r="CJE3" s="33"/>
      <c r="CJF3" s="33"/>
      <c r="CJG3" s="33"/>
      <c r="CJH3" s="33"/>
      <c r="CJI3" s="33"/>
      <c r="CJJ3" s="33"/>
      <c r="CJK3" s="33"/>
      <c r="CJL3" s="33"/>
      <c r="CJM3" s="33"/>
      <c r="CJN3" s="33"/>
      <c r="CJO3" s="33"/>
      <c r="CJP3" s="33"/>
      <c r="CJQ3" s="33"/>
      <c r="CJR3" s="33"/>
      <c r="CJS3" s="33"/>
      <c r="CJT3" s="33"/>
      <c r="CJU3" s="33"/>
      <c r="CJV3" s="33"/>
      <c r="CJW3" s="33"/>
      <c r="CJX3" s="33"/>
      <c r="CJY3" s="33"/>
      <c r="CJZ3" s="33"/>
      <c r="CKA3" s="33"/>
      <c r="CKB3" s="33"/>
      <c r="CKC3" s="33"/>
      <c r="CKD3" s="33"/>
      <c r="CKE3" s="33"/>
      <c r="CKF3" s="33"/>
      <c r="CKG3" s="33"/>
      <c r="CKH3" s="33"/>
      <c r="CKI3" s="33"/>
      <c r="CKJ3" s="33"/>
      <c r="CKK3" s="33"/>
      <c r="CKL3" s="33"/>
      <c r="CKM3" s="33"/>
      <c r="CKN3" s="33"/>
      <c r="CKO3" s="33"/>
      <c r="CKP3" s="33"/>
      <c r="CKQ3" s="33"/>
      <c r="CKR3" s="33"/>
      <c r="CKS3" s="33"/>
      <c r="CKT3" s="33"/>
      <c r="CKU3" s="33"/>
      <c r="CKV3" s="33"/>
      <c r="CKW3" s="33"/>
      <c r="CKX3" s="33"/>
      <c r="CKY3" s="33"/>
      <c r="CKZ3" s="33"/>
      <c r="CLA3" s="33"/>
      <c r="CLB3" s="33"/>
      <c r="CLC3" s="33"/>
      <c r="CLD3" s="33"/>
      <c r="CLE3" s="33"/>
      <c r="CLF3" s="33"/>
      <c r="CLG3" s="33"/>
      <c r="CLH3" s="33"/>
      <c r="CLI3" s="33"/>
      <c r="CLJ3" s="33"/>
      <c r="CLK3" s="33"/>
      <c r="CLL3" s="33"/>
      <c r="CLM3" s="33"/>
      <c r="CLN3" s="33"/>
      <c r="CLO3" s="33"/>
      <c r="CLP3" s="33"/>
      <c r="CLQ3" s="33"/>
      <c r="CLR3" s="33"/>
      <c r="CLS3" s="33"/>
      <c r="CLT3" s="33"/>
      <c r="CLU3" s="33"/>
      <c r="CLV3" s="33"/>
      <c r="CLW3" s="33"/>
      <c r="CLX3" s="33"/>
      <c r="CLY3" s="33"/>
      <c r="CLZ3" s="33"/>
      <c r="CMA3" s="33"/>
      <c r="CMB3" s="33"/>
      <c r="CMC3" s="33"/>
      <c r="CMD3" s="33"/>
      <c r="CME3" s="33"/>
      <c r="CMF3" s="33"/>
      <c r="CMG3" s="33"/>
      <c r="CMH3" s="33"/>
      <c r="CMI3" s="33"/>
      <c r="CMJ3" s="33"/>
      <c r="CMK3" s="33"/>
      <c r="CML3" s="33"/>
      <c r="CMM3" s="33"/>
      <c r="CMN3" s="33"/>
      <c r="CMO3" s="33"/>
      <c r="CMP3" s="33"/>
      <c r="CMQ3" s="33"/>
      <c r="CMR3" s="33"/>
      <c r="CMS3" s="33"/>
      <c r="CMT3" s="33"/>
      <c r="CMU3" s="33"/>
      <c r="CMV3" s="33"/>
      <c r="CMW3" s="33"/>
      <c r="CMX3" s="33"/>
      <c r="CMY3" s="33"/>
      <c r="CMZ3" s="33"/>
      <c r="CNA3" s="33"/>
      <c r="CNB3" s="33"/>
      <c r="CNC3" s="33"/>
      <c r="CND3" s="33"/>
      <c r="CNE3" s="33"/>
      <c r="CNF3" s="33"/>
      <c r="CNG3" s="33"/>
      <c r="CNH3" s="33"/>
      <c r="CNI3" s="33"/>
      <c r="CNJ3" s="33"/>
      <c r="CNK3" s="33"/>
      <c r="CNL3" s="33"/>
      <c r="CNM3" s="33"/>
      <c r="CNN3" s="33"/>
      <c r="CNO3" s="33"/>
      <c r="CNP3" s="33"/>
      <c r="CNQ3" s="33"/>
      <c r="CNR3" s="33"/>
      <c r="CNS3" s="33"/>
      <c r="CNT3" s="33"/>
      <c r="CNU3" s="33"/>
      <c r="CNV3" s="33"/>
      <c r="CNW3" s="33"/>
      <c r="CNX3" s="33"/>
      <c r="CNY3" s="33"/>
      <c r="CNZ3" s="33"/>
      <c r="COA3" s="33"/>
      <c r="COB3" s="33"/>
      <c r="COC3" s="33"/>
      <c r="COD3" s="33"/>
      <c r="COE3" s="33"/>
      <c r="COF3" s="33"/>
      <c r="COG3" s="33"/>
      <c r="COH3" s="33"/>
      <c r="COI3" s="33"/>
      <c r="COJ3" s="33"/>
      <c r="COK3" s="33"/>
      <c r="COL3" s="33"/>
      <c r="COM3" s="33"/>
      <c r="CON3" s="33"/>
      <c r="COO3" s="33"/>
      <c r="COP3" s="33"/>
      <c r="COQ3" s="33"/>
      <c r="COR3" s="33"/>
      <c r="COS3" s="33"/>
      <c r="COT3" s="33"/>
      <c r="COU3" s="33"/>
      <c r="COV3" s="33"/>
      <c r="COW3" s="33"/>
      <c r="COX3" s="33"/>
      <c r="COY3" s="33"/>
      <c r="COZ3" s="33"/>
      <c r="CPA3" s="33"/>
      <c r="CPB3" s="33"/>
      <c r="CPC3" s="33"/>
      <c r="CPD3" s="33"/>
      <c r="CPE3" s="33"/>
      <c r="CPF3" s="33"/>
      <c r="CPG3" s="33"/>
      <c r="CPH3" s="33"/>
      <c r="CPI3" s="33"/>
      <c r="CPJ3" s="33"/>
      <c r="CPK3" s="33"/>
      <c r="CPL3" s="33"/>
      <c r="CPM3" s="33"/>
      <c r="CPN3" s="33"/>
      <c r="CPO3" s="33"/>
      <c r="CPP3" s="33"/>
      <c r="CPQ3" s="33"/>
      <c r="CPR3" s="33"/>
      <c r="CPS3" s="33"/>
      <c r="CPT3" s="33"/>
      <c r="CPU3" s="33"/>
      <c r="CPV3" s="33"/>
      <c r="CPW3" s="33"/>
      <c r="CPX3" s="33"/>
      <c r="CPY3" s="33"/>
      <c r="CPZ3" s="33"/>
      <c r="CQA3" s="33"/>
      <c r="CQB3" s="33"/>
      <c r="CQC3" s="33"/>
      <c r="CQD3" s="33"/>
      <c r="CQE3" s="33"/>
      <c r="CQF3" s="33"/>
      <c r="CQG3" s="33"/>
      <c r="CQH3" s="33"/>
      <c r="CQI3" s="33"/>
      <c r="CQJ3" s="33"/>
      <c r="CQK3" s="33"/>
      <c r="CQL3" s="33"/>
      <c r="CQM3" s="33"/>
      <c r="CQN3" s="33"/>
      <c r="CQO3" s="33"/>
      <c r="CQP3" s="33"/>
      <c r="CQQ3" s="33"/>
      <c r="CQR3" s="33"/>
      <c r="CQS3" s="33"/>
      <c r="CQT3" s="33"/>
      <c r="CQU3" s="33"/>
      <c r="CQV3" s="33"/>
      <c r="CQW3" s="33"/>
      <c r="CQX3" s="33"/>
      <c r="CQY3" s="33"/>
      <c r="CQZ3" s="33"/>
      <c r="CRA3" s="33"/>
      <c r="CRB3" s="33"/>
      <c r="CRC3" s="33"/>
      <c r="CRD3" s="33"/>
      <c r="CRE3" s="33"/>
      <c r="CRF3" s="33"/>
      <c r="CRG3" s="33"/>
      <c r="CRH3" s="33"/>
      <c r="CRI3" s="33"/>
      <c r="CRJ3" s="33"/>
      <c r="CRK3" s="33"/>
      <c r="CRL3" s="33"/>
      <c r="CRM3" s="33"/>
      <c r="CRN3" s="33"/>
      <c r="CRO3" s="33"/>
      <c r="CRP3" s="33"/>
      <c r="CRQ3" s="33"/>
      <c r="CRR3" s="33"/>
      <c r="CRS3" s="33"/>
      <c r="CRT3" s="33"/>
      <c r="CRU3" s="33"/>
      <c r="CRV3" s="33"/>
      <c r="CRW3" s="33"/>
      <c r="CRX3" s="33"/>
      <c r="CRY3" s="33"/>
      <c r="CRZ3" s="33"/>
      <c r="CSA3" s="33"/>
      <c r="CSB3" s="33"/>
      <c r="CSC3" s="33"/>
      <c r="CSD3" s="33"/>
      <c r="CSE3" s="33"/>
      <c r="CSF3" s="33"/>
      <c r="CSG3" s="33"/>
      <c r="CSH3" s="33"/>
      <c r="CSI3" s="33"/>
      <c r="CSJ3" s="33"/>
      <c r="CSK3" s="33"/>
      <c r="CSL3" s="33"/>
      <c r="CSM3" s="33"/>
      <c r="CSN3" s="33"/>
      <c r="CSO3" s="33"/>
      <c r="CSP3" s="33"/>
      <c r="CSQ3" s="33"/>
      <c r="CSR3" s="33"/>
      <c r="CSS3" s="33"/>
      <c r="CST3" s="33"/>
      <c r="CSU3" s="33"/>
      <c r="CSV3" s="33"/>
      <c r="CSW3" s="33"/>
      <c r="CSX3" s="33"/>
      <c r="CSY3" s="33"/>
      <c r="CSZ3" s="33"/>
      <c r="CTA3" s="33"/>
      <c r="CTB3" s="33"/>
      <c r="CTC3" s="33"/>
      <c r="CTD3" s="33"/>
      <c r="CTE3" s="33"/>
      <c r="CTF3" s="33"/>
      <c r="CTG3" s="33"/>
      <c r="CTH3" s="33"/>
      <c r="CTI3" s="33"/>
      <c r="CTJ3" s="33"/>
      <c r="CTK3" s="33"/>
      <c r="CTL3" s="33"/>
      <c r="CTM3" s="33"/>
      <c r="CTN3" s="33"/>
      <c r="CTO3" s="33"/>
      <c r="CTP3" s="33"/>
      <c r="CTQ3" s="33"/>
      <c r="CTR3" s="33"/>
      <c r="CTS3" s="33"/>
      <c r="CTT3" s="33"/>
      <c r="CTU3" s="33"/>
      <c r="CTV3" s="33"/>
      <c r="CTW3" s="33"/>
      <c r="CTX3" s="33"/>
      <c r="CTY3" s="33"/>
      <c r="CTZ3" s="33"/>
      <c r="CUA3" s="33"/>
      <c r="CUB3" s="33"/>
      <c r="CUC3" s="33"/>
      <c r="CUD3" s="33"/>
      <c r="CUE3" s="33"/>
      <c r="CUF3" s="33"/>
      <c r="CUG3" s="33"/>
      <c r="CUH3" s="33"/>
      <c r="CUI3" s="33"/>
      <c r="CUJ3" s="33"/>
      <c r="CUK3" s="33"/>
      <c r="CUL3" s="33"/>
      <c r="CUM3" s="33"/>
      <c r="CUN3" s="33"/>
      <c r="CUO3" s="33"/>
      <c r="CUP3" s="33"/>
      <c r="CUQ3" s="33"/>
      <c r="CUR3" s="33"/>
      <c r="CUS3" s="33"/>
      <c r="CUT3" s="33"/>
      <c r="CUU3" s="33"/>
      <c r="CUV3" s="33"/>
      <c r="CUW3" s="33"/>
      <c r="CUX3" s="33"/>
      <c r="CUY3" s="33"/>
      <c r="CUZ3" s="33"/>
      <c r="CVA3" s="33"/>
      <c r="CVB3" s="33"/>
      <c r="CVC3" s="33"/>
      <c r="CVD3" s="33"/>
      <c r="CVE3" s="33"/>
      <c r="CVF3" s="33"/>
      <c r="CVG3" s="33"/>
      <c r="CVH3" s="33"/>
      <c r="CVI3" s="33"/>
      <c r="CVJ3" s="33"/>
      <c r="CVK3" s="33"/>
      <c r="CVL3" s="33"/>
      <c r="CVM3" s="33"/>
      <c r="CVN3" s="33"/>
      <c r="CVO3" s="33"/>
      <c r="CVP3" s="33"/>
      <c r="CVQ3" s="33"/>
      <c r="CVR3" s="33"/>
      <c r="CVS3" s="33"/>
      <c r="CVT3" s="33"/>
      <c r="CVU3" s="33"/>
      <c r="CVV3" s="33"/>
      <c r="CVW3" s="33"/>
      <c r="CVX3" s="33"/>
      <c r="CVY3" s="33"/>
      <c r="CVZ3" s="33"/>
      <c r="CWA3" s="33"/>
      <c r="CWB3" s="33"/>
      <c r="CWC3" s="33"/>
      <c r="CWD3" s="33"/>
      <c r="CWE3" s="33"/>
      <c r="CWF3" s="33"/>
      <c r="CWG3" s="33"/>
      <c r="CWH3" s="33"/>
      <c r="CWI3" s="33"/>
      <c r="CWJ3" s="33"/>
      <c r="CWK3" s="33"/>
      <c r="CWL3" s="33"/>
      <c r="CWM3" s="33"/>
      <c r="CWN3" s="33"/>
      <c r="CWO3" s="33"/>
      <c r="CWP3" s="33"/>
      <c r="CWQ3" s="33"/>
      <c r="CWR3" s="33"/>
      <c r="CWS3" s="33"/>
      <c r="CWT3" s="33"/>
      <c r="CWU3" s="33"/>
      <c r="CWV3" s="33"/>
      <c r="CWW3" s="33"/>
      <c r="CWX3" s="33"/>
      <c r="CWY3" s="33"/>
      <c r="CWZ3" s="33"/>
      <c r="CXA3" s="33"/>
      <c r="CXB3" s="33"/>
      <c r="CXC3" s="33"/>
      <c r="CXD3" s="33"/>
      <c r="CXE3" s="33"/>
      <c r="CXF3" s="33"/>
      <c r="CXG3" s="33"/>
      <c r="CXH3" s="33"/>
      <c r="CXI3" s="33"/>
      <c r="CXJ3" s="33"/>
      <c r="CXK3" s="33"/>
      <c r="CXL3" s="33"/>
      <c r="CXM3" s="33"/>
      <c r="CXN3" s="33"/>
      <c r="CXO3" s="33"/>
      <c r="CXP3" s="33"/>
      <c r="CXQ3" s="33"/>
      <c r="CXR3" s="33"/>
      <c r="CXS3" s="33"/>
      <c r="CXT3" s="33"/>
      <c r="CXU3" s="33"/>
      <c r="CXV3" s="33"/>
      <c r="CXW3" s="33"/>
      <c r="CXX3" s="33"/>
      <c r="CXY3" s="33"/>
      <c r="CXZ3" s="33"/>
      <c r="CYA3" s="33"/>
      <c r="CYB3" s="33"/>
      <c r="CYC3" s="33"/>
      <c r="CYD3" s="33"/>
      <c r="CYE3" s="33"/>
      <c r="CYF3" s="33"/>
      <c r="CYG3" s="33"/>
      <c r="CYH3" s="33"/>
      <c r="CYI3" s="33"/>
      <c r="CYJ3" s="33"/>
      <c r="CYK3" s="33"/>
      <c r="CYL3" s="33"/>
      <c r="CYM3" s="33"/>
      <c r="CYN3" s="33"/>
      <c r="CYO3" s="33"/>
      <c r="CYP3" s="33"/>
      <c r="CYQ3" s="33"/>
      <c r="CYR3" s="33"/>
      <c r="CYS3" s="33"/>
      <c r="CYT3" s="33"/>
      <c r="CYU3" s="33"/>
      <c r="CYV3" s="33"/>
      <c r="CYW3" s="33"/>
      <c r="CYX3" s="33"/>
      <c r="CYY3" s="33"/>
      <c r="CYZ3" s="33"/>
      <c r="CZA3" s="33"/>
      <c r="CZB3" s="33"/>
      <c r="CZC3" s="33"/>
      <c r="CZD3" s="33"/>
      <c r="CZE3" s="33"/>
      <c r="CZF3" s="33"/>
      <c r="CZG3" s="33"/>
      <c r="CZH3" s="33"/>
      <c r="CZI3" s="33"/>
      <c r="CZJ3" s="33"/>
      <c r="CZK3" s="33"/>
      <c r="CZL3" s="33"/>
      <c r="CZM3" s="33"/>
      <c r="CZN3" s="33"/>
      <c r="CZO3" s="33"/>
      <c r="CZP3" s="33"/>
      <c r="CZQ3" s="33"/>
      <c r="CZR3" s="33"/>
      <c r="CZS3" s="33"/>
      <c r="CZT3" s="33"/>
      <c r="CZU3" s="33"/>
      <c r="CZV3" s="33"/>
      <c r="CZW3" s="33"/>
      <c r="CZX3" s="33"/>
      <c r="CZY3" s="33"/>
      <c r="CZZ3" s="33"/>
      <c r="DAA3" s="33"/>
      <c r="DAB3" s="33"/>
      <c r="DAC3" s="33"/>
      <c r="DAD3" s="33"/>
      <c r="DAE3" s="33"/>
      <c r="DAF3" s="33"/>
      <c r="DAG3" s="33"/>
      <c r="DAH3" s="33"/>
      <c r="DAI3" s="33"/>
      <c r="DAJ3" s="33"/>
      <c r="DAK3" s="33"/>
      <c r="DAL3" s="33"/>
      <c r="DAM3" s="33"/>
      <c r="DAN3" s="33"/>
      <c r="DAO3" s="33"/>
      <c r="DAP3" s="33"/>
      <c r="DAQ3" s="33"/>
      <c r="DAR3" s="33"/>
      <c r="DAS3" s="33"/>
      <c r="DAT3" s="33"/>
      <c r="DAU3" s="33"/>
      <c r="DAV3" s="33"/>
      <c r="DAW3" s="33"/>
      <c r="DAX3" s="33"/>
      <c r="DAY3" s="33"/>
      <c r="DAZ3" s="33"/>
      <c r="DBA3" s="33"/>
      <c r="DBB3" s="33"/>
      <c r="DBC3" s="33"/>
      <c r="DBD3" s="33"/>
      <c r="DBE3" s="33"/>
      <c r="DBF3" s="33"/>
      <c r="DBG3" s="33"/>
      <c r="DBH3" s="33"/>
      <c r="DBI3" s="33"/>
      <c r="DBJ3" s="33"/>
      <c r="DBK3" s="33"/>
      <c r="DBL3" s="33"/>
      <c r="DBM3" s="33"/>
      <c r="DBN3" s="33"/>
      <c r="DBO3" s="33"/>
      <c r="DBP3" s="33"/>
      <c r="DBQ3" s="33"/>
      <c r="DBR3" s="33"/>
      <c r="DBS3" s="33"/>
      <c r="DBT3" s="33"/>
      <c r="DBU3" s="33"/>
      <c r="DBV3" s="33"/>
      <c r="DBW3" s="33"/>
      <c r="DBX3" s="33"/>
      <c r="DBY3" s="33"/>
      <c r="DBZ3" s="33"/>
      <c r="DCA3" s="33"/>
      <c r="DCB3" s="33"/>
      <c r="DCC3" s="33"/>
      <c r="DCD3" s="33"/>
      <c r="DCE3" s="33"/>
      <c r="DCF3" s="33"/>
      <c r="DCG3" s="33"/>
      <c r="DCH3" s="33"/>
      <c r="DCI3" s="33"/>
      <c r="DCJ3" s="33"/>
      <c r="DCK3" s="33"/>
      <c r="DCL3" s="33"/>
      <c r="DCM3" s="33"/>
      <c r="DCN3" s="33"/>
      <c r="DCO3" s="33"/>
      <c r="DCP3" s="33"/>
      <c r="DCQ3" s="33"/>
      <c r="DCR3" s="33"/>
      <c r="DCS3" s="33"/>
      <c r="DCT3" s="33"/>
      <c r="DCU3" s="33"/>
      <c r="DCV3" s="33"/>
      <c r="DCW3" s="33"/>
      <c r="DCX3" s="33"/>
      <c r="DCY3" s="33"/>
      <c r="DCZ3" s="33"/>
      <c r="DDA3" s="33"/>
      <c r="DDB3" s="33"/>
      <c r="DDC3" s="33"/>
      <c r="DDD3" s="33"/>
      <c r="DDE3" s="33"/>
      <c r="DDF3" s="33"/>
      <c r="DDG3" s="33"/>
      <c r="DDH3" s="33"/>
      <c r="DDI3" s="33"/>
      <c r="DDJ3" s="33"/>
      <c r="DDK3" s="33"/>
      <c r="DDL3" s="33"/>
      <c r="DDM3" s="33"/>
      <c r="DDN3" s="33"/>
      <c r="DDO3" s="33"/>
      <c r="DDP3" s="33"/>
      <c r="DDQ3" s="33"/>
      <c r="DDR3" s="33"/>
      <c r="DDS3" s="33"/>
      <c r="DDT3" s="33"/>
      <c r="DDU3" s="33"/>
      <c r="DDV3" s="33"/>
      <c r="DDW3" s="33"/>
      <c r="DDX3" s="33"/>
      <c r="DDY3" s="33"/>
      <c r="DDZ3" s="33"/>
      <c r="DEA3" s="33"/>
      <c r="DEB3" s="33"/>
      <c r="DEC3" s="33"/>
      <c r="DED3" s="33"/>
      <c r="DEE3" s="33"/>
      <c r="DEF3" s="33"/>
      <c r="DEG3" s="33"/>
      <c r="DEH3" s="33"/>
      <c r="DEI3" s="33"/>
      <c r="DEJ3" s="33"/>
      <c r="DEK3" s="33"/>
      <c r="DEL3" s="33"/>
      <c r="DEM3" s="33"/>
      <c r="DEN3" s="33"/>
      <c r="DEO3" s="33"/>
      <c r="DEP3" s="33"/>
      <c r="DEQ3" s="33"/>
      <c r="DER3" s="33"/>
      <c r="DES3" s="33"/>
      <c r="DET3" s="33"/>
      <c r="DEU3" s="33"/>
      <c r="DEV3" s="33"/>
      <c r="DEW3" s="33"/>
      <c r="DEX3" s="33"/>
      <c r="DEY3" s="33"/>
      <c r="DEZ3" s="33"/>
      <c r="DFA3" s="33"/>
      <c r="DFB3" s="33"/>
      <c r="DFC3" s="33"/>
      <c r="DFD3" s="33"/>
      <c r="DFE3" s="33"/>
      <c r="DFF3" s="33"/>
      <c r="DFG3" s="33"/>
      <c r="DFH3" s="33"/>
      <c r="DFI3" s="33"/>
      <c r="DFJ3" s="33"/>
      <c r="DFK3" s="33"/>
      <c r="DFL3" s="33"/>
      <c r="DFM3" s="33"/>
      <c r="DFN3" s="33"/>
      <c r="DFO3" s="33"/>
      <c r="DFP3" s="33"/>
      <c r="DFQ3" s="33"/>
      <c r="DFR3" s="33"/>
      <c r="DFS3" s="33"/>
      <c r="DFT3" s="33"/>
      <c r="DFU3" s="33"/>
      <c r="DFV3" s="33"/>
      <c r="DFW3" s="33"/>
      <c r="DFX3" s="33"/>
      <c r="DFY3" s="33"/>
      <c r="DFZ3" s="33"/>
      <c r="DGA3" s="33"/>
      <c r="DGB3" s="33"/>
      <c r="DGC3" s="33"/>
      <c r="DGD3" s="33"/>
      <c r="DGE3" s="33"/>
      <c r="DGF3" s="33"/>
      <c r="DGG3" s="33"/>
      <c r="DGH3" s="33"/>
      <c r="DGI3" s="33"/>
      <c r="DGJ3" s="33"/>
      <c r="DGK3" s="33"/>
      <c r="DGL3" s="33"/>
      <c r="DGM3" s="33"/>
      <c r="DGN3" s="33"/>
      <c r="DGO3" s="33"/>
      <c r="DGP3" s="33"/>
      <c r="DGQ3" s="33"/>
      <c r="DGR3" s="33"/>
      <c r="DGS3" s="33"/>
      <c r="DGT3" s="33"/>
      <c r="DGU3" s="33"/>
      <c r="DGV3" s="33"/>
      <c r="DGW3" s="33"/>
      <c r="DGX3" s="33"/>
      <c r="DGY3" s="33"/>
      <c r="DGZ3" s="33"/>
      <c r="DHA3" s="33"/>
      <c r="DHB3" s="33"/>
      <c r="DHC3" s="33"/>
      <c r="DHD3" s="33"/>
      <c r="DHE3" s="33"/>
      <c r="DHF3" s="33"/>
      <c r="DHG3" s="33"/>
      <c r="DHH3" s="33"/>
      <c r="DHI3" s="33"/>
      <c r="DHJ3" s="33"/>
      <c r="DHK3" s="33"/>
      <c r="DHL3" s="33"/>
      <c r="DHM3" s="33"/>
      <c r="DHN3" s="33"/>
      <c r="DHO3" s="33"/>
      <c r="DHP3" s="33"/>
      <c r="DHQ3" s="33"/>
      <c r="DHR3" s="33"/>
      <c r="DHS3" s="33"/>
      <c r="DHT3" s="33"/>
      <c r="DHU3" s="33"/>
      <c r="DHV3" s="33"/>
      <c r="DHW3" s="33"/>
      <c r="DHX3" s="33"/>
      <c r="DHY3" s="33"/>
      <c r="DHZ3" s="33"/>
      <c r="DIA3" s="33"/>
      <c r="DIB3" s="33"/>
      <c r="DIC3" s="33"/>
      <c r="DID3" s="33"/>
      <c r="DIE3" s="33"/>
      <c r="DIF3" s="33"/>
      <c r="DIG3" s="33"/>
      <c r="DIH3" s="33"/>
      <c r="DII3" s="33"/>
      <c r="DIJ3" s="33"/>
      <c r="DIK3" s="33"/>
      <c r="DIL3" s="33"/>
      <c r="DIM3" s="33"/>
      <c r="DIN3" s="33"/>
      <c r="DIO3" s="33"/>
      <c r="DIP3" s="33"/>
      <c r="DIQ3" s="33"/>
      <c r="DIR3" s="33"/>
      <c r="DIS3" s="33"/>
      <c r="DIT3" s="33"/>
      <c r="DIU3" s="33"/>
      <c r="DIV3" s="33"/>
      <c r="DIW3" s="33"/>
      <c r="DIX3" s="33"/>
      <c r="DIY3" s="33"/>
      <c r="DIZ3" s="33"/>
      <c r="DJA3" s="33"/>
      <c r="DJB3" s="33"/>
      <c r="DJC3" s="33"/>
      <c r="DJD3" s="33"/>
      <c r="DJE3" s="33"/>
      <c r="DJF3" s="33"/>
      <c r="DJG3" s="33"/>
      <c r="DJH3" s="33"/>
      <c r="DJI3" s="33"/>
      <c r="DJJ3" s="33"/>
      <c r="DJK3" s="33"/>
      <c r="DJL3" s="33"/>
      <c r="DJM3" s="33"/>
      <c r="DJN3" s="33"/>
      <c r="DJO3" s="33"/>
      <c r="DJP3" s="33"/>
      <c r="DJQ3" s="33"/>
      <c r="DJR3" s="33"/>
      <c r="DJS3" s="33"/>
      <c r="DJT3" s="33"/>
      <c r="DJU3" s="33"/>
      <c r="DJV3" s="33"/>
      <c r="DJW3" s="33"/>
      <c r="DJX3" s="33"/>
      <c r="DJY3" s="33"/>
      <c r="DJZ3" s="33"/>
      <c r="DKA3" s="33"/>
      <c r="DKB3" s="33"/>
      <c r="DKC3" s="33"/>
      <c r="DKD3" s="33"/>
      <c r="DKE3" s="33"/>
      <c r="DKF3" s="33"/>
      <c r="DKG3" s="33"/>
      <c r="DKH3" s="33"/>
      <c r="DKI3" s="33"/>
      <c r="DKJ3" s="33"/>
      <c r="DKK3" s="33"/>
      <c r="DKL3" s="33"/>
      <c r="DKM3" s="33"/>
      <c r="DKN3" s="33"/>
      <c r="DKO3" s="33"/>
      <c r="DKP3" s="33"/>
      <c r="DKQ3" s="33"/>
      <c r="DKR3" s="33"/>
      <c r="DKS3" s="33"/>
      <c r="DKT3" s="33"/>
      <c r="DKU3" s="33"/>
      <c r="DKV3" s="33"/>
      <c r="DKW3" s="33"/>
      <c r="DKX3" s="33"/>
      <c r="DKY3" s="33"/>
      <c r="DKZ3" s="33"/>
      <c r="DLA3" s="33"/>
      <c r="DLB3" s="33"/>
      <c r="DLC3" s="33"/>
      <c r="DLD3" s="33"/>
      <c r="DLE3" s="33"/>
      <c r="DLF3" s="33"/>
      <c r="DLG3" s="33"/>
      <c r="DLH3" s="33"/>
      <c r="DLI3" s="33"/>
      <c r="DLJ3" s="33"/>
      <c r="DLK3" s="33"/>
      <c r="DLL3" s="33"/>
      <c r="DLM3" s="33"/>
      <c r="DLN3" s="33"/>
      <c r="DLO3" s="33"/>
      <c r="DLP3" s="33"/>
      <c r="DLQ3" s="33"/>
      <c r="DLR3" s="33"/>
      <c r="DLS3" s="33"/>
      <c r="DLT3" s="33"/>
      <c r="DLU3" s="33"/>
      <c r="DLV3" s="33"/>
      <c r="DLW3" s="33"/>
      <c r="DLX3" s="33"/>
      <c r="DLY3" s="33"/>
      <c r="DLZ3" s="33"/>
      <c r="DMA3" s="33"/>
      <c r="DMB3" s="33"/>
      <c r="DMC3" s="33"/>
      <c r="DMD3" s="33"/>
      <c r="DME3" s="33"/>
      <c r="DMF3" s="33"/>
      <c r="DMG3" s="33"/>
      <c r="DMH3" s="33"/>
      <c r="DMI3" s="33"/>
      <c r="DMJ3" s="33"/>
      <c r="DMK3" s="33"/>
      <c r="DML3" s="33"/>
      <c r="DMM3" s="33"/>
      <c r="DMN3" s="33"/>
      <c r="DMO3" s="33"/>
      <c r="DMP3" s="33"/>
      <c r="DMQ3" s="33"/>
      <c r="DMR3" s="33"/>
      <c r="DMS3" s="33"/>
      <c r="DMT3" s="33"/>
      <c r="DMU3" s="33"/>
      <c r="DMV3" s="33"/>
      <c r="DMW3" s="33"/>
      <c r="DMX3" s="33"/>
      <c r="DMY3" s="33"/>
      <c r="DMZ3" s="33"/>
      <c r="DNA3" s="33"/>
      <c r="DNB3" s="33"/>
      <c r="DNC3" s="33"/>
      <c r="DND3" s="33"/>
      <c r="DNE3" s="33"/>
      <c r="DNF3" s="33"/>
      <c r="DNG3" s="33"/>
      <c r="DNH3" s="33"/>
      <c r="DNI3" s="33"/>
      <c r="DNJ3" s="33"/>
      <c r="DNK3" s="33"/>
      <c r="DNL3" s="33"/>
      <c r="DNM3" s="33"/>
      <c r="DNN3" s="33"/>
      <c r="DNO3" s="33"/>
      <c r="DNP3" s="33"/>
      <c r="DNQ3" s="33"/>
      <c r="DNR3" s="33"/>
      <c r="DNS3" s="33"/>
      <c r="DNT3" s="33"/>
      <c r="DNU3" s="33"/>
      <c r="DNV3" s="33"/>
      <c r="DNW3" s="33"/>
      <c r="DNX3" s="33"/>
      <c r="DNY3" s="33"/>
      <c r="DNZ3" s="33"/>
      <c r="DOA3" s="33"/>
      <c r="DOB3" s="33"/>
      <c r="DOC3" s="33"/>
      <c r="DOD3" s="33"/>
      <c r="DOE3" s="33"/>
      <c r="DOF3" s="33"/>
      <c r="DOG3" s="33"/>
      <c r="DOH3" s="33"/>
      <c r="DOI3" s="33"/>
      <c r="DOJ3" s="33"/>
      <c r="DOK3" s="33"/>
      <c r="DOL3" s="33"/>
      <c r="DOM3" s="33"/>
      <c r="DON3" s="33"/>
      <c r="DOO3" s="33"/>
      <c r="DOP3" s="33"/>
      <c r="DOQ3" s="33"/>
      <c r="DOR3" s="33"/>
      <c r="DOS3" s="33"/>
      <c r="DOT3" s="33"/>
      <c r="DOU3" s="33"/>
      <c r="DOV3" s="33"/>
      <c r="DOW3" s="33"/>
      <c r="DOX3" s="33"/>
      <c r="DOY3" s="33"/>
      <c r="DOZ3" s="33"/>
      <c r="DPA3" s="33"/>
      <c r="DPB3" s="33"/>
      <c r="DPC3" s="33"/>
      <c r="DPD3" s="33"/>
      <c r="DPE3" s="33"/>
      <c r="DPF3" s="33"/>
      <c r="DPG3" s="33"/>
      <c r="DPH3" s="33"/>
      <c r="DPI3" s="33"/>
      <c r="DPJ3" s="33"/>
      <c r="DPK3" s="33"/>
      <c r="DPL3" s="33"/>
      <c r="DPM3" s="33"/>
      <c r="DPN3" s="33"/>
      <c r="DPO3" s="33"/>
      <c r="DPP3" s="33"/>
      <c r="DPQ3" s="33"/>
      <c r="DPR3" s="33"/>
      <c r="DPS3" s="33"/>
      <c r="DPT3" s="33"/>
      <c r="DPU3" s="33"/>
      <c r="DPV3" s="33"/>
      <c r="DPW3" s="33"/>
      <c r="DPX3" s="33"/>
      <c r="DPY3" s="33"/>
      <c r="DPZ3" s="33"/>
      <c r="DQA3" s="33"/>
      <c r="DQB3" s="33"/>
      <c r="DQC3" s="33"/>
      <c r="DQD3" s="33"/>
      <c r="DQE3" s="33"/>
      <c r="DQF3" s="33"/>
      <c r="DQG3" s="33"/>
      <c r="DQH3" s="33"/>
      <c r="DQI3" s="33"/>
      <c r="DQJ3" s="33"/>
      <c r="DQK3" s="33"/>
      <c r="DQL3" s="33"/>
      <c r="DQM3" s="33"/>
      <c r="DQN3" s="33"/>
      <c r="DQO3" s="33"/>
      <c r="DQP3" s="33"/>
      <c r="DQQ3" s="33"/>
      <c r="DQR3" s="33"/>
      <c r="DQS3" s="33"/>
      <c r="DQT3" s="33"/>
      <c r="DQU3" s="33"/>
      <c r="DQV3" s="33"/>
      <c r="DQW3" s="33"/>
      <c r="DQX3" s="33"/>
      <c r="DQY3" s="33"/>
      <c r="DQZ3" s="33"/>
      <c r="DRA3" s="33"/>
      <c r="DRB3" s="33"/>
      <c r="DRC3" s="33"/>
      <c r="DRD3" s="33"/>
      <c r="DRE3" s="33"/>
      <c r="DRF3" s="33"/>
      <c r="DRG3" s="33"/>
      <c r="DRH3" s="33"/>
      <c r="DRI3" s="33"/>
      <c r="DRJ3" s="33"/>
      <c r="DRK3" s="33"/>
      <c r="DRL3" s="33"/>
      <c r="DRM3" s="33"/>
      <c r="DRN3" s="33"/>
      <c r="DRO3" s="33"/>
      <c r="DRP3" s="33"/>
      <c r="DRQ3" s="33"/>
      <c r="DRR3" s="33"/>
      <c r="DRS3" s="33"/>
      <c r="DRT3" s="33"/>
      <c r="DRU3" s="33"/>
      <c r="DRV3" s="33"/>
      <c r="DRW3" s="33"/>
      <c r="DRX3" s="33"/>
      <c r="DRY3" s="33"/>
      <c r="DRZ3" s="33"/>
      <c r="DSA3" s="33"/>
      <c r="DSB3" s="33"/>
      <c r="DSC3" s="33"/>
      <c r="DSD3" s="33"/>
      <c r="DSE3" s="33"/>
      <c r="DSF3" s="33"/>
      <c r="DSG3" s="33"/>
      <c r="DSH3" s="33"/>
      <c r="DSI3" s="33"/>
      <c r="DSJ3" s="33"/>
      <c r="DSK3" s="33"/>
      <c r="DSL3" s="33"/>
      <c r="DSM3" s="33"/>
      <c r="DSN3" s="33"/>
      <c r="DSO3" s="33"/>
      <c r="DSP3" s="33"/>
      <c r="DSQ3" s="33"/>
      <c r="DSR3" s="33"/>
      <c r="DSS3" s="33"/>
      <c r="DST3" s="33"/>
      <c r="DSU3" s="33"/>
      <c r="DSV3" s="33"/>
      <c r="DSW3" s="33"/>
      <c r="DSX3" s="33"/>
      <c r="DSY3" s="33"/>
      <c r="DSZ3" s="33"/>
      <c r="DTA3" s="33"/>
      <c r="DTB3" s="33"/>
      <c r="DTC3" s="33"/>
      <c r="DTD3" s="33"/>
      <c r="DTE3" s="33"/>
      <c r="DTF3" s="33"/>
      <c r="DTG3" s="33"/>
      <c r="DTH3" s="33"/>
      <c r="DTI3" s="33"/>
      <c r="DTJ3" s="33"/>
      <c r="DTK3" s="33"/>
      <c r="DTL3" s="33"/>
      <c r="DTM3" s="33"/>
      <c r="DTN3" s="33"/>
      <c r="DTO3" s="33"/>
      <c r="DTP3" s="33"/>
      <c r="DTQ3" s="33"/>
      <c r="DTR3" s="33"/>
      <c r="DTS3" s="33"/>
      <c r="DTT3" s="33"/>
      <c r="DTU3" s="33"/>
      <c r="DTV3" s="33"/>
      <c r="DTW3" s="33"/>
      <c r="DTX3" s="33"/>
      <c r="DTY3" s="33"/>
      <c r="DTZ3" s="33"/>
      <c r="DUA3" s="33"/>
      <c r="DUB3" s="33"/>
      <c r="DUC3" s="33"/>
      <c r="DUD3" s="33"/>
      <c r="DUE3" s="33"/>
      <c r="DUF3" s="33"/>
      <c r="DUG3" s="33"/>
      <c r="DUH3" s="33"/>
      <c r="DUI3" s="33"/>
      <c r="DUJ3" s="33"/>
      <c r="DUK3" s="33"/>
      <c r="DUL3" s="33"/>
      <c r="DUM3" s="33"/>
      <c r="DUN3" s="33"/>
      <c r="DUO3" s="33"/>
      <c r="DUP3" s="33"/>
      <c r="DUQ3" s="33"/>
      <c r="DUR3" s="33"/>
      <c r="DUS3" s="33"/>
      <c r="DUT3" s="33"/>
      <c r="DUU3" s="33"/>
      <c r="DUV3" s="33"/>
      <c r="DUW3" s="33"/>
      <c r="DUX3" s="33"/>
      <c r="DUY3" s="33"/>
      <c r="DUZ3" s="33"/>
      <c r="DVA3" s="33"/>
      <c r="DVB3" s="33"/>
      <c r="DVC3" s="33"/>
      <c r="DVD3" s="33"/>
      <c r="DVE3" s="33"/>
      <c r="DVF3" s="33"/>
      <c r="DVG3" s="33"/>
      <c r="DVH3" s="33"/>
      <c r="DVI3" s="33"/>
      <c r="DVJ3" s="33"/>
      <c r="DVK3" s="33"/>
      <c r="DVL3" s="33"/>
      <c r="DVM3" s="33"/>
      <c r="DVN3" s="33"/>
      <c r="DVO3" s="33"/>
      <c r="DVP3" s="33"/>
      <c r="DVQ3" s="33"/>
      <c r="DVR3" s="33"/>
      <c r="DVS3" s="33"/>
      <c r="DVT3" s="33"/>
      <c r="DVU3" s="33"/>
      <c r="DVV3" s="33"/>
      <c r="DVW3" s="33"/>
      <c r="DVX3" s="33"/>
      <c r="DVY3" s="33"/>
      <c r="DVZ3" s="33"/>
      <c r="DWA3" s="33"/>
      <c r="DWB3" s="33"/>
      <c r="DWC3" s="33"/>
      <c r="DWD3" s="33"/>
      <c r="DWE3" s="33"/>
      <c r="DWF3" s="33"/>
      <c r="DWG3" s="33"/>
      <c r="DWH3" s="33"/>
      <c r="DWI3" s="33"/>
      <c r="DWJ3" s="33"/>
      <c r="DWK3" s="33"/>
      <c r="DWL3" s="33"/>
      <c r="DWM3" s="33"/>
      <c r="DWN3" s="33"/>
      <c r="DWO3" s="33"/>
      <c r="DWP3" s="33"/>
      <c r="DWQ3" s="33"/>
      <c r="DWR3" s="33"/>
      <c r="DWS3" s="33"/>
      <c r="DWT3" s="33"/>
      <c r="DWU3" s="33"/>
      <c r="DWV3" s="33"/>
      <c r="DWW3" s="33"/>
      <c r="DWX3" s="33"/>
      <c r="DWY3" s="33"/>
      <c r="DWZ3" s="33"/>
      <c r="DXA3" s="33"/>
      <c r="DXB3" s="33"/>
      <c r="DXC3" s="33"/>
      <c r="DXD3" s="33"/>
      <c r="DXE3" s="33"/>
      <c r="DXF3" s="33"/>
      <c r="DXG3" s="33"/>
      <c r="DXH3" s="33"/>
      <c r="DXI3" s="33"/>
      <c r="DXJ3" s="33"/>
      <c r="DXK3" s="33"/>
      <c r="DXL3" s="33"/>
      <c r="DXM3" s="33"/>
      <c r="DXN3" s="33"/>
      <c r="DXO3" s="33"/>
      <c r="DXP3" s="33"/>
      <c r="DXQ3" s="33"/>
      <c r="DXR3" s="33"/>
      <c r="DXS3" s="33"/>
      <c r="DXT3" s="33"/>
      <c r="DXU3" s="33"/>
      <c r="DXV3" s="33"/>
      <c r="DXW3" s="33"/>
      <c r="DXX3" s="33"/>
      <c r="DXY3" s="33"/>
      <c r="DXZ3" s="33"/>
      <c r="DYA3" s="33"/>
      <c r="DYB3" s="33"/>
      <c r="DYC3" s="33"/>
      <c r="DYD3" s="33"/>
      <c r="DYE3" s="33"/>
      <c r="DYF3" s="33"/>
      <c r="DYG3" s="33"/>
      <c r="DYH3" s="33"/>
      <c r="DYI3" s="33"/>
      <c r="DYJ3" s="33"/>
      <c r="DYK3" s="33"/>
      <c r="DYL3" s="33"/>
      <c r="DYM3" s="33"/>
      <c r="DYN3" s="33"/>
      <c r="DYO3" s="33"/>
      <c r="DYP3" s="33"/>
      <c r="DYQ3" s="33"/>
      <c r="DYR3" s="33"/>
      <c r="DYS3" s="33"/>
      <c r="DYT3" s="33"/>
      <c r="DYU3" s="33"/>
      <c r="DYV3" s="33"/>
      <c r="DYW3" s="33"/>
      <c r="DYX3" s="33"/>
      <c r="DYY3" s="33"/>
      <c r="DYZ3" s="33"/>
      <c r="DZA3" s="33"/>
      <c r="DZB3" s="33"/>
      <c r="DZC3" s="33"/>
      <c r="DZD3" s="33"/>
      <c r="DZE3" s="33"/>
      <c r="DZF3" s="33"/>
      <c r="DZG3" s="33"/>
      <c r="DZH3" s="33"/>
      <c r="DZI3" s="33"/>
      <c r="DZJ3" s="33"/>
      <c r="DZK3" s="33"/>
      <c r="DZL3" s="33"/>
      <c r="DZM3" s="33"/>
      <c r="DZN3" s="33"/>
      <c r="DZO3" s="33"/>
      <c r="DZP3" s="33"/>
      <c r="DZQ3" s="33"/>
      <c r="DZR3" s="33"/>
      <c r="DZS3" s="33"/>
      <c r="DZT3" s="33"/>
      <c r="DZU3" s="33"/>
      <c r="DZV3" s="33"/>
      <c r="DZW3" s="33"/>
      <c r="DZX3" s="33"/>
      <c r="DZY3" s="33"/>
      <c r="DZZ3" s="33"/>
      <c r="EAA3" s="33"/>
      <c r="EAB3" s="33"/>
      <c r="EAC3" s="33"/>
      <c r="EAD3" s="33"/>
      <c r="EAE3" s="33"/>
      <c r="EAF3" s="33"/>
      <c r="EAG3" s="33"/>
      <c r="EAH3" s="33"/>
      <c r="EAI3" s="33"/>
      <c r="EAJ3" s="33"/>
      <c r="EAK3" s="33"/>
      <c r="EAL3" s="33"/>
      <c r="EAM3" s="33"/>
      <c r="EAN3" s="33"/>
      <c r="EAO3" s="33"/>
      <c r="EAP3" s="33"/>
      <c r="EAQ3" s="33"/>
      <c r="EAR3" s="33"/>
      <c r="EAS3" s="33"/>
      <c r="EAT3" s="33"/>
      <c r="EAU3" s="33"/>
      <c r="EAV3" s="33"/>
      <c r="EAW3" s="33"/>
      <c r="EAX3" s="33"/>
      <c r="EAY3" s="33"/>
      <c r="EAZ3" s="33"/>
      <c r="EBA3" s="33"/>
      <c r="EBB3" s="33"/>
      <c r="EBC3" s="33"/>
      <c r="EBD3" s="33"/>
      <c r="EBE3" s="33"/>
      <c r="EBF3" s="33"/>
      <c r="EBG3" s="33"/>
      <c r="EBH3" s="33"/>
      <c r="EBI3" s="33"/>
      <c r="EBJ3" s="33"/>
      <c r="EBK3" s="33"/>
      <c r="EBL3" s="33"/>
      <c r="EBM3" s="33"/>
      <c r="EBN3" s="33"/>
      <c r="EBO3" s="33"/>
      <c r="EBP3" s="33"/>
      <c r="EBQ3" s="33"/>
      <c r="EBR3" s="33"/>
      <c r="EBS3" s="33"/>
      <c r="EBT3" s="33"/>
      <c r="EBU3" s="33"/>
      <c r="EBV3" s="33"/>
      <c r="EBW3" s="33"/>
      <c r="EBX3" s="33"/>
      <c r="EBY3" s="33"/>
      <c r="EBZ3" s="33"/>
      <c r="ECA3" s="33"/>
      <c r="ECB3" s="33"/>
      <c r="ECC3" s="33"/>
      <c r="ECD3" s="33"/>
      <c r="ECE3" s="33"/>
      <c r="ECF3" s="33"/>
      <c r="ECG3" s="33"/>
      <c r="ECH3" s="33"/>
      <c r="ECI3" s="33"/>
      <c r="ECJ3" s="33"/>
      <c r="ECK3" s="33"/>
      <c r="ECL3" s="33"/>
      <c r="ECM3" s="33"/>
      <c r="ECN3" s="33"/>
      <c r="ECO3" s="33"/>
      <c r="ECP3" s="33"/>
      <c r="ECQ3" s="33"/>
      <c r="ECR3" s="33"/>
      <c r="ECS3" s="33"/>
      <c r="ECT3" s="33"/>
      <c r="ECU3" s="33"/>
      <c r="ECV3" s="33"/>
      <c r="ECW3" s="33"/>
      <c r="ECX3" s="33"/>
      <c r="ECY3" s="33"/>
      <c r="ECZ3" s="33"/>
      <c r="EDA3" s="33"/>
      <c r="EDB3" s="33"/>
      <c r="EDC3" s="33"/>
      <c r="EDD3" s="33"/>
      <c r="EDE3" s="33"/>
      <c r="EDF3" s="33"/>
      <c r="EDG3" s="33"/>
      <c r="EDH3" s="33"/>
      <c r="EDI3" s="33"/>
      <c r="EDJ3" s="33"/>
      <c r="EDK3" s="33"/>
      <c r="EDL3" s="33"/>
      <c r="EDM3" s="33"/>
      <c r="EDN3" s="33"/>
      <c r="EDO3" s="33"/>
      <c r="EDP3" s="33"/>
      <c r="EDQ3" s="33"/>
      <c r="EDR3" s="33"/>
      <c r="EDS3" s="33"/>
      <c r="EDT3" s="33"/>
      <c r="EDU3" s="33"/>
      <c r="EDV3" s="33"/>
      <c r="EDW3" s="33"/>
      <c r="EDX3" s="33"/>
      <c r="EDY3" s="33"/>
      <c r="EDZ3" s="33"/>
      <c r="EEA3" s="33"/>
      <c r="EEB3" s="33"/>
      <c r="EEC3" s="33"/>
      <c r="EED3" s="33"/>
      <c r="EEE3" s="33"/>
      <c r="EEF3" s="33"/>
      <c r="EEG3" s="33"/>
      <c r="EEH3" s="33"/>
      <c r="EEI3" s="33"/>
      <c r="EEJ3" s="33"/>
      <c r="EEK3" s="33"/>
      <c r="EEL3" s="33"/>
      <c r="EEM3" s="33"/>
      <c r="EEN3" s="33"/>
      <c r="EEO3" s="33"/>
      <c r="EEP3" s="33"/>
      <c r="EEQ3" s="33"/>
      <c r="EER3" s="33"/>
      <c r="EES3" s="33"/>
      <c r="EET3" s="33"/>
      <c r="EEU3" s="33"/>
      <c r="EEV3" s="33"/>
      <c r="EEW3" s="33"/>
      <c r="EEX3" s="33"/>
      <c r="EEY3" s="33"/>
      <c r="EEZ3" s="33"/>
      <c r="EFA3" s="33"/>
      <c r="EFB3" s="33"/>
      <c r="EFC3" s="33"/>
      <c r="EFD3" s="33"/>
      <c r="EFE3" s="33"/>
      <c r="EFF3" s="33"/>
      <c r="EFG3" s="33"/>
      <c r="EFH3" s="33"/>
      <c r="EFI3" s="33"/>
      <c r="EFJ3" s="33"/>
      <c r="EFK3" s="33"/>
      <c r="EFL3" s="33"/>
      <c r="EFM3" s="33"/>
      <c r="EFN3" s="33"/>
      <c r="EFO3" s="33"/>
      <c r="EFP3" s="33"/>
      <c r="EFQ3" s="33"/>
      <c r="EFR3" s="33"/>
      <c r="EFS3" s="33"/>
      <c r="EFT3" s="33"/>
      <c r="EFU3" s="33"/>
      <c r="EFV3" s="33"/>
      <c r="EFW3" s="33"/>
      <c r="EFX3" s="33"/>
      <c r="EFY3" s="33"/>
      <c r="EFZ3" s="33"/>
      <c r="EGA3" s="33"/>
      <c r="EGB3" s="33"/>
      <c r="EGC3" s="33"/>
      <c r="EGD3" s="33"/>
      <c r="EGE3" s="33"/>
      <c r="EGF3" s="33"/>
      <c r="EGG3" s="33"/>
      <c r="EGH3" s="33"/>
      <c r="EGI3" s="33"/>
      <c r="EGJ3" s="33"/>
      <c r="EGK3" s="33"/>
      <c r="EGL3" s="33"/>
      <c r="EGM3" s="33"/>
      <c r="EGN3" s="33"/>
      <c r="EGO3" s="33"/>
      <c r="EGP3" s="33"/>
      <c r="EGQ3" s="33"/>
      <c r="EGR3" s="33"/>
      <c r="EGS3" s="33"/>
      <c r="EGT3" s="33"/>
      <c r="EGU3" s="33"/>
      <c r="EGV3" s="33"/>
      <c r="EGW3" s="33"/>
      <c r="EGX3" s="33"/>
      <c r="EGY3" s="33"/>
      <c r="EGZ3" s="33"/>
      <c r="EHA3" s="33"/>
      <c r="EHB3" s="33"/>
      <c r="EHC3" s="33"/>
      <c r="EHD3" s="33"/>
      <c r="EHE3" s="33"/>
      <c r="EHF3" s="33"/>
      <c r="EHG3" s="33"/>
      <c r="EHH3" s="33"/>
      <c r="EHI3" s="33"/>
      <c r="EHJ3" s="33"/>
      <c r="EHK3" s="33"/>
      <c r="EHL3" s="33"/>
      <c r="EHM3" s="33"/>
      <c r="EHN3" s="33"/>
      <c r="EHO3" s="33"/>
      <c r="EHP3" s="33"/>
      <c r="EHQ3" s="33"/>
      <c r="EHR3" s="33"/>
      <c r="EHS3" s="33"/>
      <c r="EHT3" s="33"/>
      <c r="EHU3" s="33"/>
      <c r="EHV3" s="33"/>
      <c r="EHW3" s="33"/>
      <c r="EHX3" s="33"/>
      <c r="EHY3" s="33"/>
      <c r="EHZ3" s="33"/>
      <c r="EIA3" s="33"/>
      <c r="EIB3" s="33"/>
      <c r="EIC3" s="33"/>
      <c r="EID3" s="33"/>
      <c r="EIE3" s="33"/>
      <c r="EIF3" s="33"/>
      <c r="EIG3" s="33"/>
      <c r="EIH3" s="33"/>
      <c r="EII3" s="33"/>
      <c r="EIJ3" s="33"/>
      <c r="EIK3" s="33"/>
      <c r="EIL3" s="33"/>
      <c r="EIM3" s="33"/>
      <c r="EIN3" s="33"/>
      <c r="EIO3" s="33"/>
      <c r="EIP3" s="33"/>
      <c r="EIQ3" s="33"/>
      <c r="EIR3" s="33"/>
      <c r="EIS3" s="33"/>
      <c r="EIT3" s="33"/>
      <c r="EIU3" s="33"/>
      <c r="EIV3" s="33"/>
      <c r="EIW3" s="33"/>
      <c r="EIX3" s="33"/>
      <c r="EIY3" s="33"/>
      <c r="EIZ3" s="33"/>
      <c r="EJA3" s="33"/>
      <c r="EJB3" s="33"/>
      <c r="EJC3" s="33"/>
      <c r="EJD3" s="33"/>
      <c r="EJE3" s="33"/>
      <c r="EJF3" s="33"/>
      <c r="EJG3" s="33"/>
      <c r="EJH3" s="33"/>
      <c r="EJI3" s="33"/>
      <c r="EJJ3" s="33"/>
      <c r="EJK3" s="33"/>
      <c r="EJL3" s="33"/>
      <c r="EJM3" s="33"/>
      <c r="EJN3" s="33"/>
      <c r="EJO3" s="33"/>
      <c r="EJP3" s="33"/>
      <c r="EJQ3" s="33"/>
      <c r="EJR3" s="33"/>
      <c r="EJS3" s="33"/>
      <c r="EJT3" s="33"/>
      <c r="EJU3" s="33"/>
      <c r="EJV3" s="33"/>
      <c r="EJW3" s="33"/>
      <c r="EJX3" s="33"/>
      <c r="EJY3" s="33"/>
      <c r="EJZ3" s="33"/>
      <c r="EKA3" s="33"/>
      <c r="EKB3" s="33"/>
      <c r="EKC3" s="33"/>
      <c r="EKD3" s="33"/>
      <c r="EKE3" s="33"/>
      <c r="EKF3" s="33"/>
      <c r="EKG3" s="33"/>
      <c r="EKH3" s="33"/>
      <c r="EKI3" s="33"/>
      <c r="EKJ3" s="33"/>
      <c r="EKK3" s="33"/>
      <c r="EKL3" s="33"/>
      <c r="EKM3" s="33"/>
      <c r="EKN3" s="33"/>
      <c r="EKO3" s="33"/>
      <c r="EKP3" s="33"/>
      <c r="EKQ3" s="33"/>
      <c r="EKR3" s="33"/>
      <c r="EKS3" s="33"/>
      <c r="EKT3" s="33"/>
      <c r="EKU3" s="33"/>
      <c r="EKV3" s="33"/>
      <c r="EKW3" s="33"/>
      <c r="EKX3" s="33"/>
      <c r="EKY3" s="33"/>
      <c r="EKZ3" s="33"/>
      <c r="ELA3" s="33"/>
      <c r="ELB3" s="33"/>
      <c r="ELC3" s="33"/>
      <c r="ELD3" s="33"/>
      <c r="ELE3" s="33"/>
      <c r="ELF3" s="33"/>
      <c r="ELG3" s="33"/>
      <c r="ELH3" s="33"/>
      <c r="ELI3" s="33"/>
      <c r="ELJ3" s="33"/>
      <c r="ELK3" s="33"/>
      <c r="ELL3" s="33"/>
      <c r="ELM3" s="33"/>
      <c r="ELN3" s="33"/>
      <c r="ELO3" s="33"/>
      <c r="ELP3" s="33"/>
      <c r="ELQ3" s="33"/>
      <c r="ELR3" s="33"/>
      <c r="ELS3" s="33"/>
      <c r="ELT3" s="33"/>
      <c r="ELU3" s="33"/>
      <c r="ELV3" s="33"/>
      <c r="ELW3" s="33"/>
      <c r="ELX3" s="33"/>
      <c r="ELY3" s="33"/>
      <c r="ELZ3" s="33"/>
      <c r="EMA3" s="33"/>
      <c r="EMB3" s="33"/>
      <c r="EMC3" s="33"/>
      <c r="EMD3" s="33"/>
      <c r="EME3" s="33"/>
      <c r="EMF3" s="33"/>
      <c r="EMG3" s="33"/>
      <c r="EMH3" s="33"/>
      <c r="EMI3" s="33"/>
      <c r="EMJ3" s="33"/>
      <c r="EMK3" s="33"/>
      <c r="EML3" s="33"/>
      <c r="EMM3" s="33"/>
      <c r="EMN3" s="33"/>
      <c r="EMO3" s="33"/>
      <c r="EMP3" s="33"/>
      <c r="EMQ3" s="33"/>
      <c r="EMR3" s="33"/>
      <c r="EMS3" s="33"/>
      <c r="EMT3" s="33"/>
      <c r="EMU3" s="33"/>
      <c r="EMV3" s="33"/>
      <c r="EMW3" s="33"/>
      <c r="EMX3" s="33"/>
      <c r="EMY3" s="33"/>
      <c r="EMZ3" s="33"/>
      <c r="ENA3" s="33"/>
      <c r="ENB3" s="33"/>
      <c r="ENC3" s="33"/>
      <c r="END3" s="33"/>
      <c r="ENE3" s="33"/>
      <c r="ENF3" s="33"/>
      <c r="ENG3" s="33"/>
      <c r="ENH3" s="33"/>
      <c r="ENI3" s="33"/>
      <c r="ENJ3" s="33"/>
      <c r="ENK3" s="33"/>
      <c r="ENL3" s="33"/>
      <c r="ENM3" s="33"/>
      <c r="ENN3" s="33"/>
      <c r="ENO3" s="33"/>
      <c r="ENP3" s="33"/>
      <c r="ENQ3" s="33"/>
      <c r="ENR3" s="33"/>
      <c r="ENS3" s="33"/>
      <c r="ENT3" s="33"/>
      <c r="ENU3" s="33"/>
      <c r="ENV3" s="33"/>
      <c r="ENW3" s="33"/>
      <c r="ENX3" s="33"/>
      <c r="ENY3" s="33"/>
      <c r="ENZ3" s="33"/>
      <c r="EOA3" s="33"/>
      <c r="EOB3" s="33"/>
      <c r="EOC3" s="33"/>
      <c r="EOD3" s="33"/>
      <c r="EOE3" s="33"/>
      <c r="EOF3" s="33"/>
      <c r="EOG3" s="33"/>
      <c r="EOH3" s="33"/>
      <c r="EOI3" s="33"/>
      <c r="EOJ3" s="33"/>
      <c r="EOK3" s="33"/>
      <c r="EOL3" s="33"/>
      <c r="EOM3" s="33"/>
      <c r="EON3" s="33"/>
      <c r="EOO3" s="33"/>
      <c r="EOP3" s="33"/>
      <c r="EOQ3" s="33"/>
      <c r="EOR3" s="33"/>
      <c r="EOS3" s="33"/>
      <c r="EOT3" s="33"/>
      <c r="EOU3" s="33"/>
      <c r="EOV3" s="33"/>
      <c r="EOW3" s="33"/>
      <c r="EOX3" s="33"/>
      <c r="EOY3" s="33"/>
      <c r="EOZ3" s="33"/>
      <c r="EPA3" s="33"/>
      <c r="EPB3" s="33"/>
      <c r="EPC3" s="33"/>
      <c r="EPD3" s="33"/>
      <c r="EPE3" s="33"/>
      <c r="EPF3" s="33"/>
      <c r="EPG3" s="33"/>
      <c r="EPH3" s="33"/>
      <c r="EPI3" s="33"/>
      <c r="EPJ3" s="33"/>
      <c r="EPK3" s="33"/>
      <c r="EPL3" s="33"/>
      <c r="EPM3" s="33"/>
      <c r="EPN3" s="33"/>
      <c r="EPO3" s="33"/>
      <c r="EPP3" s="33"/>
      <c r="EPQ3" s="33"/>
      <c r="EPR3" s="33"/>
      <c r="EPS3" s="33"/>
      <c r="EPT3" s="33"/>
      <c r="EPU3" s="33"/>
      <c r="EPV3" s="33"/>
      <c r="EPW3" s="33"/>
      <c r="EPX3" s="33"/>
      <c r="EPY3" s="33"/>
      <c r="EPZ3" s="33"/>
      <c r="EQA3" s="33"/>
      <c r="EQB3" s="33"/>
      <c r="EQC3" s="33"/>
      <c r="EQD3" s="33"/>
      <c r="EQE3" s="33"/>
      <c r="EQF3" s="33"/>
      <c r="EQG3" s="33"/>
      <c r="EQH3" s="33"/>
      <c r="EQI3" s="33"/>
      <c r="EQJ3" s="33"/>
      <c r="EQK3" s="33"/>
      <c r="EQL3" s="33"/>
      <c r="EQM3" s="33"/>
      <c r="EQN3" s="33"/>
      <c r="EQO3" s="33"/>
      <c r="EQP3" s="33"/>
      <c r="EQQ3" s="33"/>
      <c r="EQR3" s="33"/>
      <c r="EQS3" s="33"/>
      <c r="EQT3" s="33"/>
      <c r="EQU3" s="33"/>
      <c r="EQV3" s="33"/>
      <c r="EQW3" s="33"/>
      <c r="EQX3" s="33"/>
      <c r="EQY3" s="33"/>
      <c r="EQZ3" s="33"/>
      <c r="ERA3" s="33"/>
      <c r="ERB3" s="33"/>
      <c r="ERC3" s="33"/>
      <c r="ERD3" s="33"/>
      <c r="ERE3" s="33"/>
      <c r="ERF3" s="33"/>
      <c r="ERG3" s="33"/>
      <c r="ERH3" s="33"/>
      <c r="ERI3" s="33"/>
      <c r="ERJ3" s="33"/>
      <c r="ERK3" s="33"/>
      <c r="ERL3" s="33"/>
      <c r="ERM3" s="33"/>
      <c r="ERN3" s="33"/>
      <c r="ERO3" s="33"/>
      <c r="ERP3" s="33"/>
      <c r="ERQ3" s="33"/>
      <c r="ERR3" s="33"/>
      <c r="ERS3" s="33"/>
      <c r="ERT3" s="33"/>
      <c r="ERU3" s="33"/>
      <c r="ERV3" s="33"/>
      <c r="ERW3" s="33"/>
      <c r="ERX3" s="33"/>
      <c r="ERY3" s="33"/>
      <c r="ERZ3" s="33"/>
      <c r="ESA3" s="33"/>
      <c r="ESB3" s="33"/>
      <c r="ESC3" s="33"/>
      <c r="ESD3" s="33"/>
      <c r="ESE3" s="33"/>
      <c r="ESF3" s="33"/>
      <c r="ESG3" s="33"/>
      <c r="ESH3" s="33"/>
      <c r="ESI3" s="33"/>
      <c r="ESJ3" s="33"/>
      <c r="ESK3" s="33"/>
      <c r="ESL3" s="33"/>
      <c r="ESM3" s="33"/>
      <c r="ESN3" s="33"/>
      <c r="ESO3" s="33"/>
      <c r="ESP3" s="33"/>
      <c r="ESQ3" s="33"/>
      <c r="ESR3" s="33"/>
      <c r="ESS3" s="33"/>
      <c r="EST3" s="33"/>
      <c r="ESU3" s="33"/>
      <c r="ESV3" s="33"/>
      <c r="ESW3" s="33"/>
      <c r="ESX3" s="33"/>
      <c r="ESY3" s="33"/>
      <c r="ESZ3" s="33"/>
      <c r="ETA3" s="33"/>
      <c r="ETB3" s="33"/>
      <c r="ETC3" s="33"/>
      <c r="ETD3" s="33"/>
      <c r="ETE3" s="33"/>
      <c r="ETF3" s="33"/>
      <c r="ETG3" s="33"/>
      <c r="ETH3" s="33"/>
      <c r="ETI3" s="33"/>
      <c r="ETJ3" s="33"/>
      <c r="ETK3" s="33"/>
      <c r="ETL3" s="33"/>
      <c r="ETM3" s="33"/>
      <c r="ETN3" s="33"/>
      <c r="ETO3" s="33"/>
      <c r="ETP3" s="33"/>
      <c r="ETQ3" s="33"/>
      <c r="ETR3" s="33"/>
      <c r="ETS3" s="33"/>
      <c r="ETT3" s="33"/>
      <c r="ETU3" s="33"/>
      <c r="ETV3" s="33"/>
      <c r="ETW3" s="33"/>
      <c r="ETX3" s="33"/>
      <c r="ETY3" s="33"/>
      <c r="ETZ3" s="33"/>
      <c r="EUA3" s="33"/>
      <c r="EUB3" s="33"/>
      <c r="EUC3" s="33"/>
      <c r="EUD3" s="33"/>
      <c r="EUE3" s="33"/>
      <c r="EUF3" s="33"/>
      <c r="EUG3" s="33"/>
      <c r="EUH3" s="33"/>
      <c r="EUI3" s="33"/>
      <c r="EUJ3" s="33"/>
      <c r="EUK3" s="33"/>
      <c r="EUL3" s="33"/>
      <c r="EUM3" s="33"/>
      <c r="EUN3" s="33"/>
      <c r="EUO3" s="33"/>
      <c r="EUP3" s="33"/>
      <c r="EUQ3" s="33"/>
      <c r="EUR3" s="33"/>
      <c r="EUS3" s="33"/>
      <c r="EUT3" s="33"/>
      <c r="EUU3" s="33"/>
      <c r="EUV3" s="33"/>
      <c r="EUW3" s="33"/>
      <c r="EUX3" s="33"/>
      <c r="EUY3" s="33"/>
      <c r="EUZ3" s="33"/>
      <c r="EVA3" s="33"/>
      <c r="EVB3" s="33"/>
      <c r="EVC3" s="33"/>
      <c r="EVD3" s="33"/>
      <c r="EVE3" s="33"/>
      <c r="EVF3" s="33"/>
      <c r="EVG3" s="33"/>
      <c r="EVH3" s="33"/>
      <c r="EVI3" s="33"/>
      <c r="EVJ3" s="33"/>
      <c r="EVK3" s="33"/>
      <c r="EVL3" s="33"/>
      <c r="EVM3" s="33"/>
      <c r="EVN3" s="33"/>
      <c r="EVO3" s="33"/>
      <c r="EVP3" s="33"/>
      <c r="EVQ3" s="33"/>
      <c r="EVR3" s="33"/>
      <c r="EVS3" s="33"/>
      <c r="EVT3" s="33"/>
      <c r="EVU3" s="33"/>
      <c r="EVV3" s="33"/>
      <c r="EVW3" s="33"/>
      <c r="EVX3" s="33"/>
      <c r="EVY3" s="33"/>
      <c r="EVZ3" s="33"/>
      <c r="EWA3" s="33"/>
      <c r="EWB3" s="33"/>
      <c r="EWC3" s="33"/>
      <c r="EWD3" s="33"/>
      <c r="EWE3" s="33"/>
      <c r="EWF3" s="33"/>
      <c r="EWG3" s="33"/>
      <c r="EWH3" s="33"/>
      <c r="EWI3" s="33"/>
      <c r="EWJ3" s="33"/>
      <c r="EWK3" s="33"/>
      <c r="EWL3" s="33"/>
      <c r="EWM3" s="33"/>
      <c r="EWN3" s="33"/>
      <c r="EWO3" s="33"/>
      <c r="EWP3" s="33"/>
      <c r="EWQ3" s="33"/>
      <c r="EWR3" s="33"/>
      <c r="EWS3" s="33"/>
      <c r="EWT3" s="33"/>
      <c r="EWU3" s="33"/>
      <c r="EWV3" s="33"/>
      <c r="EWW3" s="33"/>
      <c r="EWX3" s="33"/>
      <c r="EWY3" s="33"/>
      <c r="EWZ3" s="33"/>
      <c r="EXA3" s="33"/>
      <c r="EXB3" s="33"/>
      <c r="EXC3" s="33"/>
      <c r="EXD3" s="33"/>
      <c r="EXE3" s="33"/>
      <c r="EXF3" s="33"/>
      <c r="EXG3" s="33"/>
      <c r="EXH3" s="33"/>
      <c r="EXI3" s="33"/>
      <c r="EXJ3" s="33"/>
      <c r="EXK3" s="33"/>
      <c r="EXL3" s="33"/>
      <c r="EXM3" s="33"/>
      <c r="EXN3" s="33"/>
      <c r="EXO3" s="33"/>
      <c r="EXP3" s="33"/>
      <c r="EXQ3" s="33"/>
      <c r="EXR3" s="33"/>
      <c r="EXS3" s="33"/>
      <c r="EXT3" s="33"/>
      <c r="EXU3" s="33"/>
      <c r="EXV3" s="33"/>
      <c r="EXW3" s="33"/>
      <c r="EXX3" s="33"/>
      <c r="EXY3" s="33"/>
      <c r="EXZ3" s="33"/>
      <c r="EYA3" s="33"/>
      <c r="EYB3" s="33"/>
      <c r="EYC3" s="33"/>
      <c r="EYD3" s="33"/>
      <c r="EYE3" s="33"/>
      <c r="EYF3" s="33"/>
      <c r="EYG3" s="33"/>
      <c r="EYH3" s="33"/>
      <c r="EYI3" s="33"/>
      <c r="EYJ3" s="33"/>
      <c r="EYK3" s="33"/>
      <c r="EYL3" s="33"/>
      <c r="EYM3" s="33"/>
      <c r="EYN3" s="33"/>
      <c r="EYO3" s="33"/>
      <c r="EYP3" s="33"/>
      <c r="EYQ3" s="33"/>
      <c r="EYR3" s="33"/>
      <c r="EYS3" s="33"/>
      <c r="EYT3" s="33"/>
      <c r="EYU3" s="33"/>
      <c r="EYV3" s="33"/>
      <c r="EYW3" s="33"/>
      <c r="EYX3" s="33"/>
      <c r="EYY3" s="33"/>
      <c r="EYZ3" s="33"/>
      <c r="EZA3" s="33"/>
      <c r="EZB3" s="33"/>
      <c r="EZC3" s="33"/>
      <c r="EZD3" s="33"/>
      <c r="EZE3" s="33"/>
      <c r="EZF3" s="33"/>
      <c r="EZG3" s="33"/>
      <c r="EZH3" s="33"/>
      <c r="EZI3" s="33"/>
      <c r="EZJ3" s="33"/>
      <c r="EZK3" s="33"/>
      <c r="EZL3" s="33"/>
      <c r="EZM3" s="33"/>
      <c r="EZN3" s="33"/>
      <c r="EZO3" s="33"/>
      <c r="EZP3" s="33"/>
      <c r="EZQ3" s="33"/>
      <c r="EZR3" s="33"/>
      <c r="EZS3" s="33"/>
      <c r="EZT3" s="33"/>
      <c r="EZU3" s="33"/>
      <c r="EZV3" s="33"/>
      <c r="EZW3" s="33"/>
      <c r="EZX3" s="33"/>
      <c r="EZY3" s="33"/>
      <c r="EZZ3" s="33"/>
      <c r="FAA3" s="33"/>
      <c r="FAB3" s="33"/>
      <c r="FAC3" s="33"/>
      <c r="FAD3" s="33"/>
      <c r="FAE3" s="33"/>
      <c r="FAF3" s="33"/>
      <c r="FAG3" s="33"/>
      <c r="FAH3" s="33"/>
      <c r="FAI3" s="33"/>
      <c r="FAJ3" s="33"/>
      <c r="FAK3" s="33"/>
      <c r="FAL3" s="33"/>
      <c r="FAM3" s="33"/>
      <c r="FAN3" s="33"/>
      <c r="FAO3" s="33"/>
      <c r="FAP3" s="33"/>
      <c r="FAQ3" s="33"/>
      <c r="FAR3" s="33"/>
      <c r="FAS3" s="33"/>
      <c r="FAT3" s="33"/>
      <c r="FAU3" s="33"/>
      <c r="FAV3" s="33"/>
      <c r="FAW3" s="33"/>
      <c r="FAX3" s="33"/>
      <c r="FAY3" s="33"/>
      <c r="FAZ3" s="33"/>
      <c r="FBA3" s="33"/>
      <c r="FBB3" s="33"/>
      <c r="FBC3" s="33"/>
      <c r="FBD3" s="33"/>
      <c r="FBE3" s="33"/>
      <c r="FBF3" s="33"/>
      <c r="FBG3" s="33"/>
      <c r="FBH3" s="33"/>
      <c r="FBI3" s="33"/>
      <c r="FBJ3" s="33"/>
      <c r="FBK3" s="33"/>
      <c r="FBL3" s="33"/>
      <c r="FBM3" s="33"/>
      <c r="FBN3" s="33"/>
      <c r="FBO3" s="33"/>
      <c r="FBP3" s="33"/>
      <c r="FBQ3" s="33"/>
      <c r="FBR3" s="33"/>
      <c r="FBS3" s="33"/>
      <c r="FBT3" s="33"/>
      <c r="FBU3" s="33"/>
      <c r="FBV3" s="33"/>
      <c r="FBW3" s="33"/>
      <c r="FBX3" s="33"/>
      <c r="FBY3" s="33"/>
      <c r="FBZ3" s="33"/>
      <c r="FCA3" s="33"/>
      <c r="FCB3" s="33"/>
      <c r="FCC3" s="33"/>
      <c r="FCD3" s="33"/>
      <c r="FCE3" s="33"/>
      <c r="FCF3" s="33"/>
      <c r="FCG3" s="33"/>
      <c r="FCH3" s="33"/>
      <c r="FCI3" s="33"/>
      <c r="FCJ3" s="33"/>
      <c r="FCK3" s="33"/>
      <c r="FCL3" s="33"/>
      <c r="FCM3" s="33"/>
      <c r="FCN3" s="33"/>
      <c r="FCO3" s="33"/>
      <c r="FCP3" s="33"/>
      <c r="FCQ3" s="33"/>
      <c r="FCR3" s="33"/>
      <c r="FCS3" s="33"/>
      <c r="FCT3" s="33"/>
      <c r="FCU3" s="33"/>
      <c r="FCV3" s="33"/>
      <c r="FCW3" s="33"/>
      <c r="FCX3" s="33"/>
      <c r="FCY3" s="33"/>
      <c r="FCZ3" s="33"/>
      <c r="FDA3" s="33"/>
      <c r="FDB3" s="33"/>
      <c r="FDC3" s="33"/>
      <c r="FDD3" s="33"/>
      <c r="FDE3" s="33"/>
      <c r="FDF3" s="33"/>
      <c r="FDG3" s="33"/>
      <c r="FDH3" s="33"/>
      <c r="FDI3" s="33"/>
      <c r="FDJ3" s="33"/>
      <c r="FDK3" s="33"/>
      <c r="FDL3" s="33"/>
      <c r="FDM3" s="33"/>
      <c r="FDN3" s="33"/>
      <c r="FDO3" s="33"/>
      <c r="FDP3" s="33"/>
      <c r="FDQ3" s="33"/>
      <c r="FDR3" s="33"/>
      <c r="FDS3" s="33"/>
      <c r="FDT3" s="33"/>
      <c r="FDU3" s="33"/>
      <c r="FDV3" s="33"/>
      <c r="FDW3" s="33"/>
      <c r="FDX3" s="33"/>
      <c r="FDY3" s="33"/>
      <c r="FDZ3" s="33"/>
      <c r="FEA3" s="33"/>
      <c r="FEB3" s="33"/>
      <c r="FEC3" s="33"/>
      <c r="FED3" s="33"/>
      <c r="FEE3" s="33"/>
      <c r="FEF3" s="33"/>
      <c r="FEG3" s="33"/>
      <c r="FEH3" s="33"/>
      <c r="FEI3" s="33"/>
      <c r="FEJ3" s="33"/>
      <c r="FEK3" s="33"/>
      <c r="FEL3" s="33"/>
      <c r="FEM3" s="33"/>
      <c r="FEN3" s="33"/>
      <c r="FEO3" s="33"/>
      <c r="FEP3" s="33"/>
      <c r="FEQ3" s="33"/>
      <c r="FER3" s="33"/>
      <c r="FES3" s="33"/>
      <c r="FET3" s="33"/>
      <c r="FEU3" s="33"/>
      <c r="FEV3" s="33"/>
      <c r="FEW3" s="33"/>
      <c r="FEX3" s="33"/>
      <c r="FEY3" s="33"/>
      <c r="FEZ3" s="33"/>
      <c r="FFA3" s="33"/>
      <c r="FFB3" s="33"/>
      <c r="FFC3" s="33"/>
      <c r="FFD3" s="33"/>
      <c r="FFE3" s="33"/>
      <c r="FFF3" s="33"/>
      <c r="FFG3" s="33"/>
      <c r="FFH3" s="33"/>
      <c r="FFI3" s="33"/>
      <c r="FFJ3" s="33"/>
      <c r="FFK3" s="33"/>
      <c r="FFL3" s="33"/>
      <c r="FFM3" s="33"/>
      <c r="FFN3" s="33"/>
      <c r="FFO3" s="33"/>
      <c r="FFP3" s="33"/>
      <c r="FFQ3" s="33"/>
      <c r="FFR3" s="33"/>
      <c r="FFS3" s="33"/>
      <c r="FFT3" s="33"/>
      <c r="FFU3" s="33"/>
      <c r="FFV3" s="33"/>
      <c r="FFW3" s="33"/>
      <c r="FFX3" s="33"/>
      <c r="FFY3" s="33"/>
      <c r="FFZ3" s="33"/>
      <c r="FGA3" s="33"/>
      <c r="FGB3" s="33"/>
      <c r="FGC3" s="33"/>
      <c r="FGD3" s="33"/>
      <c r="FGE3" s="33"/>
      <c r="FGF3" s="33"/>
      <c r="FGG3" s="33"/>
      <c r="FGH3" s="33"/>
      <c r="FGI3" s="33"/>
      <c r="FGJ3" s="33"/>
      <c r="FGK3" s="33"/>
      <c r="FGL3" s="33"/>
      <c r="FGM3" s="33"/>
      <c r="FGN3" s="33"/>
      <c r="FGO3" s="33"/>
      <c r="FGP3" s="33"/>
      <c r="FGQ3" s="33"/>
      <c r="FGR3" s="33"/>
      <c r="FGS3" s="33"/>
      <c r="FGT3" s="33"/>
      <c r="FGU3" s="33"/>
      <c r="FGV3" s="33"/>
      <c r="FGW3" s="33"/>
      <c r="FGX3" s="33"/>
      <c r="FGY3" s="33"/>
      <c r="FGZ3" s="33"/>
      <c r="FHA3" s="33"/>
      <c r="FHB3" s="33"/>
      <c r="FHC3" s="33"/>
      <c r="FHD3" s="33"/>
      <c r="FHE3" s="33"/>
      <c r="FHF3" s="33"/>
      <c r="FHG3" s="33"/>
      <c r="FHH3" s="33"/>
      <c r="FHI3" s="33"/>
      <c r="FHJ3" s="33"/>
      <c r="FHK3" s="33"/>
      <c r="FHL3" s="33"/>
      <c r="FHM3" s="33"/>
      <c r="FHN3" s="33"/>
      <c r="FHO3" s="33"/>
      <c r="FHP3" s="33"/>
      <c r="FHQ3" s="33"/>
      <c r="FHR3" s="33"/>
      <c r="FHS3" s="33"/>
      <c r="FHT3" s="33"/>
      <c r="FHU3" s="33"/>
      <c r="FHV3" s="33"/>
      <c r="FHW3" s="33"/>
      <c r="FHX3" s="33"/>
      <c r="FHY3" s="33"/>
      <c r="FHZ3" s="33"/>
      <c r="FIA3" s="33"/>
      <c r="FIB3" s="33"/>
      <c r="FIC3" s="33"/>
      <c r="FID3" s="33"/>
      <c r="FIE3" s="33"/>
      <c r="FIF3" s="33"/>
      <c r="FIG3" s="33"/>
      <c r="FIH3" s="33"/>
      <c r="FII3" s="33"/>
      <c r="FIJ3" s="33"/>
      <c r="FIK3" s="33"/>
      <c r="FIL3" s="33"/>
      <c r="FIM3" s="33"/>
      <c r="FIN3" s="33"/>
      <c r="FIO3" s="33"/>
      <c r="FIP3" s="33"/>
      <c r="FIQ3" s="33"/>
      <c r="FIR3" s="33"/>
      <c r="FIS3" s="33"/>
      <c r="FIT3" s="33"/>
      <c r="FIU3" s="33"/>
      <c r="FIV3" s="33"/>
      <c r="FIW3" s="33"/>
      <c r="FIX3" s="33"/>
      <c r="FIY3" s="33"/>
      <c r="FIZ3" s="33"/>
      <c r="FJA3" s="33"/>
      <c r="FJB3" s="33"/>
      <c r="FJC3" s="33"/>
      <c r="FJD3" s="33"/>
      <c r="FJE3" s="33"/>
      <c r="FJF3" s="33"/>
      <c r="FJG3" s="33"/>
      <c r="FJH3" s="33"/>
      <c r="FJI3" s="33"/>
      <c r="FJJ3" s="33"/>
      <c r="FJK3" s="33"/>
      <c r="FJL3" s="33"/>
      <c r="FJM3" s="33"/>
      <c r="FJN3" s="33"/>
      <c r="FJO3" s="33"/>
      <c r="FJP3" s="33"/>
      <c r="FJQ3" s="33"/>
      <c r="FJR3" s="33"/>
      <c r="FJS3" s="33"/>
      <c r="FJT3" s="33"/>
      <c r="FJU3" s="33"/>
      <c r="FJV3" s="33"/>
      <c r="FJW3" s="33"/>
      <c r="FJX3" s="33"/>
      <c r="FJY3" s="33"/>
      <c r="FJZ3" s="33"/>
      <c r="FKA3" s="33"/>
      <c r="FKB3" s="33"/>
      <c r="FKC3" s="33"/>
      <c r="FKD3" s="33"/>
      <c r="FKE3" s="33"/>
      <c r="FKF3" s="33"/>
      <c r="FKG3" s="33"/>
      <c r="FKH3" s="33"/>
      <c r="FKI3" s="33"/>
      <c r="FKJ3" s="33"/>
      <c r="FKK3" s="33"/>
      <c r="FKL3" s="33"/>
      <c r="FKM3" s="33"/>
      <c r="FKN3" s="33"/>
      <c r="FKO3" s="33"/>
      <c r="FKP3" s="33"/>
      <c r="FKQ3" s="33"/>
      <c r="FKR3" s="33"/>
      <c r="FKS3" s="33"/>
      <c r="FKT3" s="33"/>
      <c r="FKU3" s="33"/>
      <c r="FKV3" s="33"/>
      <c r="FKW3" s="33"/>
      <c r="FKX3" s="33"/>
      <c r="FKY3" s="33"/>
      <c r="FKZ3" s="33"/>
      <c r="FLA3" s="33"/>
      <c r="FLB3" s="33"/>
      <c r="FLC3" s="33"/>
      <c r="FLD3" s="33"/>
      <c r="FLE3" s="33"/>
      <c r="FLF3" s="33"/>
      <c r="FLG3" s="33"/>
      <c r="FLH3" s="33"/>
      <c r="FLI3" s="33"/>
      <c r="FLJ3" s="33"/>
      <c r="FLK3" s="33"/>
      <c r="FLL3" s="33"/>
      <c r="FLM3" s="33"/>
      <c r="FLN3" s="33"/>
      <c r="FLO3" s="33"/>
      <c r="FLP3" s="33"/>
      <c r="FLQ3" s="33"/>
      <c r="FLR3" s="33"/>
      <c r="FLS3" s="33"/>
      <c r="FLT3" s="33"/>
      <c r="FLU3" s="33"/>
      <c r="FLV3" s="33"/>
      <c r="FLW3" s="33"/>
      <c r="FLX3" s="33"/>
      <c r="FLY3" s="33"/>
      <c r="FLZ3" s="33"/>
      <c r="FMA3" s="33"/>
      <c r="FMB3" s="33"/>
      <c r="FMC3" s="33"/>
      <c r="FMD3" s="33"/>
      <c r="FME3" s="33"/>
      <c r="FMF3" s="33"/>
      <c r="FMG3" s="33"/>
      <c r="FMH3" s="33"/>
      <c r="FMI3" s="33"/>
      <c r="FMJ3" s="33"/>
      <c r="FMK3" s="33"/>
      <c r="FML3" s="33"/>
      <c r="FMM3" s="33"/>
      <c r="FMN3" s="33"/>
      <c r="FMO3" s="33"/>
      <c r="FMP3" s="33"/>
      <c r="FMQ3" s="33"/>
      <c r="FMR3" s="33"/>
      <c r="FMS3" s="33"/>
      <c r="FMT3" s="33"/>
      <c r="FMU3" s="33"/>
      <c r="FMV3" s="33"/>
      <c r="FMW3" s="33"/>
      <c r="FMX3" s="33"/>
      <c r="FMY3" s="33"/>
      <c r="FMZ3" s="33"/>
      <c r="FNA3" s="33"/>
      <c r="FNB3" s="33"/>
      <c r="FNC3" s="33"/>
      <c r="FND3" s="33"/>
      <c r="FNE3" s="33"/>
      <c r="FNF3" s="33"/>
      <c r="FNG3" s="33"/>
      <c r="FNH3" s="33"/>
      <c r="FNI3" s="33"/>
      <c r="FNJ3" s="33"/>
      <c r="FNK3" s="33"/>
      <c r="FNL3" s="33"/>
      <c r="FNM3" s="33"/>
      <c r="FNN3" s="33"/>
      <c r="FNO3" s="33"/>
      <c r="FNP3" s="33"/>
      <c r="FNQ3" s="33"/>
      <c r="FNR3" s="33"/>
      <c r="FNS3" s="33"/>
      <c r="FNT3" s="33"/>
      <c r="FNU3" s="33"/>
      <c r="FNV3" s="33"/>
      <c r="FNW3" s="33"/>
      <c r="FNX3" s="33"/>
      <c r="FNY3" s="33"/>
      <c r="FNZ3" s="33"/>
      <c r="FOA3" s="33"/>
      <c r="FOB3" s="33"/>
      <c r="FOC3" s="33"/>
      <c r="FOD3" s="33"/>
      <c r="FOE3" s="33"/>
      <c r="FOF3" s="33"/>
      <c r="FOG3" s="33"/>
      <c r="FOH3" s="33"/>
      <c r="FOI3" s="33"/>
      <c r="FOJ3" s="33"/>
      <c r="FOK3" s="33"/>
      <c r="FOL3" s="33"/>
      <c r="FOM3" s="33"/>
      <c r="FON3" s="33"/>
      <c r="FOO3" s="33"/>
      <c r="FOP3" s="33"/>
      <c r="FOQ3" s="33"/>
      <c r="FOR3" s="33"/>
      <c r="FOS3" s="33"/>
      <c r="FOT3" s="33"/>
      <c r="FOU3" s="33"/>
      <c r="FOV3" s="33"/>
      <c r="FOW3" s="33"/>
      <c r="FOX3" s="33"/>
      <c r="FOY3" s="33"/>
      <c r="FOZ3" s="33"/>
      <c r="FPA3" s="33"/>
      <c r="FPB3" s="33"/>
      <c r="FPC3" s="33"/>
      <c r="FPD3" s="33"/>
      <c r="FPE3" s="33"/>
      <c r="FPF3" s="33"/>
      <c r="FPG3" s="33"/>
      <c r="FPH3" s="33"/>
      <c r="FPI3" s="33"/>
      <c r="FPJ3" s="33"/>
      <c r="FPK3" s="33"/>
      <c r="FPL3" s="33"/>
      <c r="FPM3" s="33"/>
      <c r="FPN3" s="33"/>
      <c r="FPO3" s="33"/>
      <c r="FPP3" s="33"/>
      <c r="FPQ3" s="33"/>
      <c r="FPR3" s="33"/>
      <c r="FPS3" s="33"/>
      <c r="FPT3" s="33"/>
      <c r="FPU3" s="33"/>
      <c r="FPV3" s="33"/>
      <c r="FPW3" s="33"/>
      <c r="FPX3" s="33"/>
      <c r="FPY3" s="33"/>
      <c r="FPZ3" s="33"/>
      <c r="FQA3" s="33"/>
      <c r="FQB3" s="33"/>
      <c r="FQC3" s="33"/>
      <c r="FQD3" s="33"/>
      <c r="FQE3" s="33"/>
      <c r="FQF3" s="33"/>
      <c r="FQG3" s="33"/>
      <c r="FQH3" s="33"/>
      <c r="FQI3" s="33"/>
      <c r="FQJ3" s="33"/>
      <c r="FQK3" s="33"/>
      <c r="FQL3" s="33"/>
      <c r="FQM3" s="33"/>
      <c r="FQN3" s="33"/>
      <c r="FQO3" s="33"/>
      <c r="FQP3" s="33"/>
      <c r="FQQ3" s="33"/>
      <c r="FQR3" s="33"/>
      <c r="FQS3" s="33"/>
      <c r="FQT3" s="33"/>
      <c r="FQU3" s="33"/>
      <c r="FQV3" s="33"/>
      <c r="FQW3" s="33"/>
      <c r="FQX3" s="33"/>
      <c r="FQY3" s="33"/>
      <c r="FQZ3" s="33"/>
      <c r="FRA3" s="33"/>
      <c r="FRB3" s="33"/>
      <c r="FRC3" s="33"/>
      <c r="FRD3" s="33"/>
      <c r="FRE3" s="33"/>
      <c r="FRF3" s="33"/>
      <c r="FRG3" s="33"/>
      <c r="FRH3" s="33"/>
      <c r="FRI3" s="33"/>
      <c r="FRJ3" s="33"/>
      <c r="FRK3" s="33"/>
      <c r="FRL3" s="33"/>
      <c r="FRM3" s="33"/>
      <c r="FRN3" s="33"/>
      <c r="FRO3" s="33"/>
      <c r="FRP3" s="33"/>
      <c r="FRQ3" s="33"/>
      <c r="FRR3" s="33"/>
      <c r="FRS3" s="33"/>
      <c r="FRT3" s="33"/>
      <c r="FRU3" s="33"/>
      <c r="FRV3" s="33"/>
      <c r="FRW3" s="33"/>
      <c r="FRX3" s="33"/>
      <c r="FRY3" s="33"/>
      <c r="FRZ3" s="33"/>
      <c r="FSA3" s="33"/>
      <c r="FSB3" s="33"/>
      <c r="FSC3" s="33"/>
      <c r="FSD3" s="33"/>
      <c r="FSE3" s="33"/>
      <c r="FSF3" s="33"/>
      <c r="FSG3" s="33"/>
      <c r="FSH3" s="33"/>
      <c r="FSI3" s="33"/>
      <c r="FSJ3" s="33"/>
      <c r="FSK3" s="33"/>
      <c r="FSL3" s="33"/>
      <c r="FSM3" s="33"/>
      <c r="FSN3" s="33"/>
      <c r="FSO3" s="33"/>
      <c r="FSP3" s="33"/>
      <c r="FSQ3" s="33"/>
      <c r="FSR3" s="33"/>
      <c r="FSS3" s="33"/>
      <c r="FST3" s="33"/>
      <c r="FSU3" s="33"/>
      <c r="FSV3" s="33"/>
      <c r="FSW3" s="33"/>
      <c r="FSX3" s="33"/>
      <c r="FSY3" s="33"/>
      <c r="FSZ3" s="33"/>
      <c r="FTA3" s="33"/>
      <c r="FTB3" s="33"/>
      <c r="FTC3" s="33"/>
      <c r="FTD3" s="33"/>
      <c r="FTE3" s="33"/>
      <c r="FTF3" s="33"/>
      <c r="FTG3" s="33"/>
      <c r="FTH3" s="33"/>
      <c r="FTI3" s="33"/>
      <c r="FTJ3" s="33"/>
      <c r="FTK3" s="33"/>
      <c r="FTL3" s="33"/>
      <c r="FTM3" s="33"/>
      <c r="FTN3" s="33"/>
      <c r="FTO3" s="33"/>
      <c r="FTP3" s="33"/>
      <c r="FTQ3" s="33"/>
      <c r="FTR3" s="33"/>
      <c r="FTS3" s="33"/>
      <c r="FTT3" s="33"/>
      <c r="FTU3" s="33"/>
      <c r="FTV3" s="33"/>
      <c r="FTW3" s="33"/>
      <c r="FTX3" s="33"/>
      <c r="FTY3" s="33"/>
      <c r="FTZ3" s="33"/>
      <c r="FUA3" s="33"/>
      <c r="FUB3" s="33"/>
      <c r="FUC3" s="33"/>
      <c r="FUD3" s="33"/>
      <c r="FUE3" s="33"/>
      <c r="FUF3" s="33"/>
      <c r="FUG3" s="33"/>
      <c r="FUH3" s="33"/>
      <c r="FUI3" s="33"/>
      <c r="FUJ3" s="33"/>
      <c r="FUK3" s="33"/>
      <c r="FUL3" s="33"/>
      <c r="FUM3" s="33"/>
      <c r="FUN3" s="33"/>
      <c r="FUO3" s="33"/>
      <c r="FUP3" s="33"/>
      <c r="FUQ3" s="33"/>
      <c r="FUR3" s="33"/>
      <c r="FUS3" s="33"/>
      <c r="FUT3" s="33"/>
      <c r="FUU3" s="33"/>
      <c r="FUV3" s="33"/>
      <c r="FUW3" s="33"/>
      <c r="FUX3" s="33"/>
      <c r="FUY3" s="33"/>
      <c r="FUZ3" s="33"/>
      <c r="FVA3" s="33"/>
      <c r="FVB3" s="33"/>
      <c r="FVC3" s="33"/>
      <c r="FVD3" s="33"/>
      <c r="FVE3" s="33"/>
      <c r="FVF3" s="33"/>
      <c r="FVG3" s="33"/>
      <c r="FVH3" s="33"/>
      <c r="FVI3" s="33"/>
      <c r="FVJ3" s="33"/>
      <c r="FVK3" s="33"/>
      <c r="FVL3" s="33"/>
      <c r="FVM3" s="33"/>
      <c r="FVN3" s="33"/>
      <c r="FVO3" s="33"/>
      <c r="FVP3" s="33"/>
      <c r="FVQ3" s="33"/>
      <c r="FVR3" s="33"/>
      <c r="FVS3" s="33"/>
      <c r="FVT3" s="33"/>
      <c r="FVU3" s="33"/>
      <c r="FVV3" s="33"/>
      <c r="FVW3" s="33"/>
      <c r="FVX3" s="33"/>
      <c r="FVY3" s="33"/>
      <c r="FVZ3" s="33"/>
      <c r="FWA3" s="33"/>
      <c r="FWB3" s="33"/>
      <c r="FWC3" s="33"/>
      <c r="FWD3" s="33"/>
      <c r="FWE3" s="33"/>
      <c r="FWF3" s="33"/>
      <c r="FWG3" s="33"/>
      <c r="FWH3" s="33"/>
      <c r="FWI3" s="33"/>
      <c r="FWJ3" s="33"/>
      <c r="FWK3" s="33"/>
      <c r="FWL3" s="33"/>
      <c r="FWM3" s="33"/>
      <c r="FWN3" s="33"/>
      <c r="FWO3" s="33"/>
      <c r="FWP3" s="33"/>
      <c r="FWQ3" s="33"/>
      <c r="FWR3" s="33"/>
      <c r="FWS3" s="33"/>
      <c r="FWT3" s="33"/>
      <c r="FWU3" s="33"/>
      <c r="FWV3" s="33"/>
      <c r="FWW3" s="33"/>
      <c r="FWX3" s="33"/>
      <c r="FWY3" s="33"/>
      <c r="FWZ3" s="33"/>
      <c r="FXA3" s="33"/>
      <c r="FXB3" s="33"/>
      <c r="FXC3" s="33"/>
      <c r="FXD3" s="33"/>
      <c r="FXE3" s="33"/>
      <c r="FXF3" s="33"/>
      <c r="FXG3" s="33"/>
      <c r="FXH3" s="33"/>
      <c r="FXI3" s="33"/>
      <c r="FXJ3" s="33"/>
      <c r="FXK3" s="33"/>
      <c r="FXL3" s="33"/>
      <c r="FXM3" s="33"/>
      <c r="FXN3" s="33"/>
      <c r="FXO3" s="33"/>
      <c r="FXP3" s="33"/>
      <c r="FXQ3" s="33"/>
      <c r="FXR3" s="33"/>
      <c r="FXS3" s="33"/>
      <c r="FXT3" s="33"/>
      <c r="FXU3" s="33"/>
      <c r="FXV3" s="33"/>
      <c r="FXW3" s="33"/>
      <c r="FXX3" s="33"/>
      <c r="FXY3" s="33"/>
      <c r="FXZ3" s="33"/>
      <c r="FYA3" s="33"/>
      <c r="FYB3" s="33"/>
      <c r="FYC3" s="33"/>
      <c r="FYD3" s="33"/>
      <c r="FYE3" s="33"/>
      <c r="FYF3" s="33"/>
      <c r="FYG3" s="33"/>
      <c r="FYH3" s="33"/>
      <c r="FYI3" s="33"/>
      <c r="FYJ3" s="33"/>
      <c r="FYK3" s="33"/>
      <c r="FYL3" s="33"/>
      <c r="FYM3" s="33"/>
      <c r="FYN3" s="33"/>
      <c r="FYO3" s="33"/>
      <c r="FYP3" s="33"/>
      <c r="FYQ3" s="33"/>
      <c r="FYR3" s="33"/>
      <c r="FYS3" s="33"/>
      <c r="FYT3" s="33"/>
      <c r="FYU3" s="33"/>
      <c r="FYV3" s="33"/>
      <c r="FYW3" s="33"/>
      <c r="FYX3" s="33"/>
      <c r="FYY3" s="33"/>
      <c r="FYZ3" s="33"/>
      <c r="FZA3" s="33"/>
      <c r="FZB3" s="33"/>
      <c r="FZC3" s="33"/>
      <c r="FZD3" s="33"/>
      <c r="FZE3" s="33"/>
      <c r="FZF3" s="33"/>
      <c r="FZG3" s="33"/>
      <c r="FZH3" s="33"/>
      <c r="FZI3" s="33"/>
      <c r="FZJ3" s="33"/>
      <c r="FZK3" s="33"/>
      <c r="FZL3" s="33"/>
      <c r="FZM3" s="33"/>
      <c r="FZN3" s="33"/>
      <c r="FZO3" s="33"/>
      <c r="FZP3" s="33"/>
      <c r="FZQ3" s="33"/>
      <c r="FZR3" s="33"/>
      <c r="FZS3" s="33"/>
      <c r="FZT3" s="33"/>
      <c r="FZU3" s="33"/>
      <c r="FZV3" s="33"/>
      <c r="FZW3" s="33"/>
      <c r="FZX3" s="33"/>
      <c r="FZY3" s="33"/>
      <c r="FZZ3" s="33"/>
      <c r="GAA3" s="33"/>
      <c r="GAB3" s="33"/>
      <c r="GAC3" s="33"/>
      <c r="GAD3" s="33"/>
      <c r="GAE3" s="33"/>
      <c r="GAF3" s="33"/>
      <c r="GAG3" s="33"/>
      <c r="GAH3" s="33"/>
      <c r="GAI3" s="33"/>
      <c r="GAJ3" s="33"/>
      <c r="GAK3" s="33"/>
      <c r="GAL3" s="33"/>
      <c r="GAM3" s="33"/>
      <c r="GAN3" s="33"/>
      <c r="GAO3" s="33"/>
      <c r="GAP3" s="33"/>
      <c r="GAQ3" s="33"/>
      <c r="GAR3" s="33"/>
      <c r="GAS3" s="33"/>
      <c r="GAT3" s="33"/>
      <c r="GAU3" s="33"/>
      <c r="GAV3" s="33"/>
      <c r="GAW3" s="33"/>
      <c r="GAX3" s="33"/>
      <c r="GAY3" s="33"/>
      <c r="GAZ3" s="33"/>
      <c r="GBA3" s="33"/>
      <c r="GBB3" s="33"/>
      <c r="GBC3" s="33"/>
      <c r="GBD3" s="33"/>
      <c r="GBE3" s="33"/>
      <c r="GBF3" s="33"/>
      <c r="GBG3" s="33"/>
      <c r="GBH3" s="33"/>
      <c r="GBI3" s="33"/>
      <c r="GBJ3" s="33"/>
      <c r="GBK3" s="33"/>
      <c r="GBL3" s="33"/>
      <c r="GBM3" s="33"/>
      <c r="GBN3" s="33"/>
      <c r="GBO3" s="33"/>
      <c r="GBP3" s="33"/>
      <c r="GBQ3" s="33"/>
      <c r="GBR3" s="33"/>
      <c r="GBS3" s="33"/>
      <c r="GBT3" s="33"/>
      <c r="GBU3" s="33"/>
      <c r="GBV3" s="33"/>
      <c r="GBW3" s="33"/>
      <c r="GBX3" s="33"/>
      <c r="GBY3" s="33"/>
      <c r="GBZ3" s="33"/>
      <c r="GCA3" s="33"/>
      <c r="GCB3" s="33"/>
      <c r="GCC3" s="33"/>
      <c r="GCD3" s="33"/>
      <c r="GCE3" s="33"/>
      <c r="GCF3" s="33"/>
      <c r="GCG3" s="33"/>
      <c r="GCH3" s="33"/>
      <c r="GCI3" s="33"/>
      <c r="GCJ3" s="33"/>
      <c r="GCK3" s="33"/>
      <c r="GCL3" s="33"/>
      <c r="GCM3" s="33"/>
      <c r="GCN3" s="33"/>
      <c r="GCO3" s="33"/>
      <c r="GCP3" s="33"/>
      <c r="GCQ3" s="33"/>
      <c r="GCR3" s="33"/>
      <c r="GCS3" s="33"/>
      <c r="GCT3" s="33"/>
      <c r="GCU3" s="33"/>
      <c r="GCV3" s="33"/>
      <c r="GCW3" s="33"/>
      <c r="GCX3" s="33"/>
      <c r="GCY3" s="33"/>
      <c r="GCZ3" s="33"/>
      <c r="GDA3" s="33"/>
      <c r="GDB3" s="33"/>
      <c r="GDC3" s="33"/>
      <c r="GDD3" s="33"/>
      <c r="GDE3" s="33"/>
      <c r="GDF3" s="33"/>
      <c r="GDG3" s="33"/>
      <c r="GDH3" s="33"/>
      <c r="GDI3" s="33"/>
      <c r="GDJ3" s="33"/>
      <c r="GDK3" s="33"/>
      <c r="GDL3" s="33"/>
      <c r="GDM3" s="33"/>
      <c r="GDN3" s="33"/>
      <c r="GDO3" s="33"/>
      <c r="GDP3" s="33"/>
      <c r="GDQ3" s="33"/>
      <c r="GDR3" s="33"/>
      <c r="GDS3" s="33"/>
      <c r="GDT3" s="33"/>
      <c r="GDU3" s="33"/>
      <c r="GDV3" s="33"/>
      <c r="GDW3" s="33"/>
      <c r="GDX3" s="33"/>
      <c r="GDY3" s="33"/>
      <c r="GDZ3" s="33"/>
      <c r="GEA3" s="33"/>
      <c r="GEB3" s="33"/>
      <c r="GEC3" s="33"/>
      <c r="GED3" s="33"/>
      <c r="GEE3" s="33"/>
      <c r="GEF3" s="33"/>
      <c r="GEG3" s="33"/>
      <c r="GEH3" s="33"/>
      <c r="GEI3" s="33"/>
      <c r="GEJ3" s="33"/>
      <c r="GEK3" s="33"/>
      <c r="GEL3" s="33"/>
      <c r="GEM3" s="33"/>
      <c r="GEN3" s="33"/>
      <c r="GEO3" s="33"/>
      <c r="GEP3" s="33"/>
      <c r="GEQ3" s="33"/>
      <c r="GER3" s="33"/>
      <c r="GES3" s="33"/>
      <c r="GET3" s="33"/>
      <c r="GEU3" s="33"/>
      <c r="GEV3" s="33"/>
      <c r="GEW3" s="33"/>
      <c r="GEX3" s="33"/>
      <c r="GEY3" s="33"/>
      <c r="GEZ3" s="33"/>
      <c r="GFA3" s="33"/>
      <c r="GFB3" s="33"/>
      <c r="GFC3" s="33"/>
      <c r="GFD3" s="33"/>
      <c r="GFE3" s="33"/>
      <c r="GFF3" s="33"/>
      <c r="GFG3" s="33"/>
      <c r="GFH3" s="33"/>
      <c r="GFI3" s="33"/>
      <c r="GFJ3" s="33"/>
      <c r="GFK3" s="33"/>
      <c r="GFL3" s="33"/>
      <c r="GFM3" s="33"/>
      <c r="GFN3" s="33"/>
      <c r="GFO3" s="33"/>
      <c r="GFP3" s="33"/>
      <c r="GFQ3" s="33"/>
      <c r="GFR3" s="33"/>
      <c r="GFS3" s="33"/>
      <c r="GFT3" s="33"/>
      <c r="GFU3" s="33"/>
      <c r="GFV3" s="33"/>
      <c r="GFW3" s="33"/>
      <c r="GFX3" s="33"/>
      <c r="GFY3" s="33"/>
      <c r="GFZ3" s="33"/>
      <c r="GGA3" s="33"/>
      <c r="GGB3" s="33"/>
      <c r="GGC3" s="33"/>
      <c r="GGD3" s="33"/>
      <c r="GGE3" s="33"/>
      <c r="GGF3" s="33"/>
      <c r="GGG3" s="33"/>
      <c r="GGH3" s="33"/>
      <c r="GGI3" s="33"/>
      <c r="GGJ3" s="33"/>
      <c r="GGK3" s="33"/>
      <c r="GGL3" s="33"/>
      <c r="GGM3" s="33"/>
      <c r="GGN3" s="33"/>
      <c r="GGO3" s="33"/>
      <c r="GGP3" s="33"/>
      <c r="GGQ3" s="33"/>
      <c r="GGR3" s="33"/>
      <c r="GGS3" s="33"/>
      <c r="GGT3" s="33"/>
      <c r="GGU3" s="33"/>
      <c r="GGV3" s="33"/>
      <c r="GGW3" s="33"/>
      <c r="GGX3" s="33"/>
      <c r="GGY3" s="33"/>
      <c r="GGZ3" s="33"/>
      <c r="GHA3" s="33"/>
      <c r="GHB3" s="33"/>
      <c r="GHC3" s="33"/>
      <c r="GHD3" s="33"/>
      <c r="GHE3" s="33"/>
      <c r="GHF3" s="33"/>
      <c r="GHG3" s="33"/>
      <c r="GHH3" s="33"/>
      <c r="GHI3" s="33"/>
      <c r="GHJ3" s="33"/>
      <c r="GHK3" s="33"/>
      <c r="GHL3" s="33"/>
      <c r="GHM3" s="33"/>
      <c r="GHN3" s="33"/>
      <c r="GHO3" s="33"/>
      <c r="GHP3" s="33"/>
      <c r="GHQ3" s="33"/>
      <c r="GHR3" s="33"/>
      <c r="GHS3" s="33"/>
      <c r="GHT3" s="33"/>
      <c r="GHU3" s="33"/>
      <c r="GHV3" s="33"/>
      <c r="GHW3" s="33"/>
      <c r="GHX3" s="33"/>
      <c r="GHY3" s="33"/>
      <c r="GHZ3" s="33"/>
      <c r="GIA3" s="33"/>
      <c r="GIB3" s="33"/>
      <c r="GIC3" s="33"/>
      <c r="GID3" s="33"/>
      <c r="GIE3" s="33"/>
      <c r="GIF3" s="33"/>
      <c r="GIG3" s="33"/>
      <c r="GIH3" s="33"/>
      <c r="GII3" s="33"/>
      <c r="GIJ3" s="33"/>
      <c r="GIK3" s="33"/>
      <c r="GIL3" s="33"/>
      <c r="GIM3" s="33"/>
      <c r="GIN3" s="33"/>
      <c r="GIO3" s="33"/>
      <c r="GIP3" s="33"/>
      <c r="GIQ3" s="33"/>
      <c r="GIR3" s="33"/>
      <c r="GIS3" s="33"/>
      <c r="GIT3" s="33"/>
      <c r="GIU3" s="33"/>
      <c r="GIV3" s="33"/>
      <c r="GIW3" s="33"/>
      <c r="GIX3" s="33"/>
      <c r="GIY3" s="33"/>
      <c r="GIZ3" s="33"/>
      <c r="GJA3" s="33"/>
      <c r="GJB3" s="33"/>
      <c r="GJC3" s="33"/>
      <c r="GJD3" s="33"/>
      <c r="GJE3" s="33"/>
      <c r="GJF3" s="33"/>
      <c r="GJG3" s="33"/>
      <c r="GJH3" s="33"/>
      <c r="GJI3" s="33"/>
      <c r="GJJ3" s="33"/>
      <c r="GJK3" s="33"/>
      <c r="GJL3" s="33"/>
      <c r="GJM3" s="33"/>
      <c r="GJN3" s="33"/>
      <c r="GJO3" s="33"/>
      <c r="GJP3" s="33"/>
      <c r="GJQ3" s="33"/>
      <c r="GJR3" s="33"/>
      <c r="GJS3" s="33"/>
      <c r="GJT3" s="33"/>
      <c r="GJU3" s="33"/>
      <c r="GJV3" s="33"/>
      <c r="GJW3" s="33"/>
      <c r="GJX3" s="33"/>
      <c r="GJY3" s="33"/>
      <c r="GJZ3" s="33"/>
      <c r="GKA3" s="33"/>
      <c r="GKB3" s="33"/>
      <c r="GKC3" s="33"/>
      <c r="GKD3" s="33"/>
      <c r="GKE3" s="33"/>
      <c r="GKF3" s="33"/>
      <c r="GKG3" s="33"/>
      <c r="GKH3" s="33"/>
      <c r="GKI3" s="33"/>
      <c r="GKJ3" s="33"/>
      <c r="GKK3" s="33"/>
      <c r="GKL3" s="33"/>
      <c r="GKM3" s="33"/>
      <c r="GKN3" s="33"/>
      <c r="GKO3" s="33"/>
      <c r="GKP3" s="33"/>
      <c r="GKQ3" s="33"/>
      <c r="GKR3" s="33"/>
      <c r="GKS3" s="33"/>
      <c r="GKT3" s="33"/>
      <c r="GKU3" s="33"/>
      <c r="GKV3" s="33"/>
      <c r="GKW3" s="33"/>
      <c r="GKX3" s="33"/>
      <c r="GKY3" s="33"/>
      <c r="GKZ3" s="33"/>
      <c r="GLA3" s="33"/>
      <c r="GLB3" s="33"/>
      <c r="GLC3" s="33"/>
      <c r="GLD3" s="33"/>
      <c r="GLE3" s="33"/>
      <c r="GLF3" s="33"/>
      <c r="GLG3" s="33"/>
      <c r="GLH3" s="33"/>
      <c r="GLI3" s="33"/>
      <c r="GLJ3" s="33"/>
      <c r="GLK3" s="33"/>
      <c r="GLL3" s="33"/>
      <c r="GLM3" s="33"/>
      <c r="GLN3" s="33"/>
      <c r="GLO3" s="33"/>
      <c r="GLP3" s="33"/>
      <c r="GLQ3" s="33"/>
      <c r="GLR3" s="33"/>
      <c r="GLS3" s="33"/>
      <c r="GLT3" s="33"/>
      <c r="GLU3" s="33"/>
      <c r="GLV3" s="33"/>
      <c r="GLW3" s="33"/>
      <c r="GLX3" s="33"/>
      <c r="GLY3" s="33"/>
      <c r="GLZ3" s="33"/>
      <c r="GMA3" s="33"/>
      <c r="GMB3" s="33"/>
      <c r="GMC3" s="33"/>
      <c r="GMD3" s="33"/>
      <c r="GME3" s="33"/>
      <c r="GMF3" s="33"/>
      <c r="GMG3" s="33"/>
      <c r="GMH3" s="33"/>
      <c r="GMI3" s="33"/>
      <c r="GMJ3" s="33"/>
      <c r="GMK3" s="33"/>
      <c r="GML3" s="33"/>
      <c r="GMM3" s="33"/>
      <c r="GMN3" s="33"/>
      <c r="GMO3" s="33"/>
      <c r="GMP3" s="33"/>
      <c r="GMQ3" s="33"/>
      <c r="GMR3" s="33"/>
      <c r="GMS3" s="33"/>
      <c r="GMT3" s="33"/>
      <c r="GMU3" s="33"/>
      <c r="GMV3" s="33"/>
      <c r="GMW3" s="33"/>
      <c r="GMX3" s="33"/>
      <c r="GMY3" s="33"/>
      <c r="GMZ3" s="33"/>
      <c r="GNA3" s="33"/>
      <c r="GNB3" s="33"/>
      <c r="GNC3" s="33"/>
      <c r="GND3" s="33"/>
      <c r="GNE3" s="33"/>
      <c r="GNF3" s="33"/>
      <c r="GNG3" s="33"/>
      <c r="GNH3" s="33"/>
      <c r="GNI3" s="33"/>
      <c r="GNJ3" s="33"/>
      <c r="GNK3" s="33"/>
      <c r="GNL3" s="33"/>
      <c r="GNM3" s="33"/>
      <c r="GNN3" s="33"/>
      <c r="GNO3" s="33"/>
      <c r="GNP3" s="33"/>
      <c r="GNQ3" s="33"/>
      <c r="GNR3" s="33"/>
      <c r="GNS3" s="33"/>
      <c r="GNT3" s="33"/>
      <c r="GNU3" s="33"/>
      <c r="GNV3" s="33"/>
      <c r="GNW3" s="33"/>
      <c r="GNX3" s="33"/>
      <c r="GNY3" s="33"/>
      <c r="GNZ3" s="33"/>
      <c r="GOA3" s="33"/>
      <c r="GOB3" s="33"/>
      <c r="GOC3" s="33"/>
      <c r="GOD3" s="33"/>
      <c r="GOE3" s="33"/>
      <c r="GOF3" s="33"/>
      <c r="GOG3" s="33"/>
      <c r="GOH3" s="33"/>
      <c r="GOI3" s="33"/>
      <c r="GOJ3" s="33"/>
      <c r="GOK3" s="33"/>
      <c r="GOL3" s="33"/>
      <c r="GOM3" s="33"/>
      <c r="GON3" s="33"/>
      <c r="GOO3" s="33"/>
      <c r="GOP3" s="33"/>
      <c r="GOQ3" s="33"/>
      <c r="GOR3" s="33"/>
      <c r="GOS3" s="33"/>
      <c r="GOT3" s="33"/>
      <c r="GOU3" s="33"/>
      <c r="GOV3" s="33"/>
      <c r="GOW3" s="33"/>
      <c r="GOX3" s="33"/>
      <c r="GOY3" s="33"/>
      <c r="GOZ3" s="33"/>
      <c r="GPA3" s="33"/>
      <c r="GPB3" s="33"/>
      <c r="GPC3" s="33"/>
      <c r="GPD3" s="33"/>
      <c r="GPE3" s="33"/>
      <c r="GPF3" s="33"/>
      <c r="GPG3" s="33"/>
      <c r="GPH3" s="33"/>
      <c r="GPI3" s="33"/>
      <c r="GPJ3" s="33"/>
      <c r="GPK3" s="33"/>
      <c r="GPL3" s="33"/>
      <c r="GPM3" s="33"/>
      <c r="GPN3" s="33"/>
      <c r="GPO3" s="33"/>
      <c r="GPP3" s="33"/>
      <c r="GPQ3" s="33"/>
      <c r="GPR3" s="33"/>
      <c r="GPS3" s="33"/>
      <c r="GPT3" s="33"/>
      <c r="GPU3" s="33"/>
      <c r="GPV3" s="33"/>
      <c r="GPW3" s="33"/>
      <c r="GPX3" s="33"/>
      <c r="GPY3" s="33"/>
      <c r="GPZ3" s="33"/>
      <c r="GQA3" s="33"/>
      <c r="GQB3" s="33"/>
      <c r="GQC3" s="33"/>
      <c r="GQD3" s="33"/>
      <c r="GQE3" s="33"/>
      <c r="GQF3" s="33"/>
      <c r="GQG3" s="33"/>
      <c r="GQH3" s="33"/>
      <c r="GQI3" s="33"/>
      <c r="GQJ3" s="33"/>
      <c r="GQK3" s="33"/>
      <c r="GQL3" s="33"/>
      <c r="GQM3" s="33"/>
      <c r="GQN3" s="33"/>
      <c r="GQO3" s="33"/>
      <c r="GQP3" s="33"/>
      <c r="GQQ3" s="33"/>
      <c r="GQR3" s="33"/>
      <c r="GQS3" s="33"/>
      <c r="GQT3" s="33"/>
      <c r="GQU3" s="33"/>
      <c r="GQV3" s="33"/>
      <c r="GQW3" s="33"/>
      <c r="GQX3" s="33"/>
      <c r="GQY3" s="33"/>
      <c r="GQZ3" s="33"/>
      <c r="GRA3" s="33"/>
      <c r="GRB3" s="33"/>
      <c r="GRC3" s="33"/>
      <c r="GRD3" s="33"/>
      <c r="GRE3" s="33"/>
      <c r="GRF3" s="33"/>
      <c r="GRG3" s="33"/>
      <c r="GRH3" s="33"/>
      <c r="GRI3" s="33"/>
      <c r="GRJ3" s="33"/>
      <c r="GRK3" s="33"/>
      <c r="GRL3" s="33"/>
      <c r="GRM3" s="33"/>
      <c r="GRN3" s="33"/>
      <c r="GRO3" s="33"/>
      <c r="GRP3" s="33"/>
      <c r="GRQ3" s="33"/>
      <c r="GRR3" s="33"/>
      <c r="GRS3" s="33"/>
      <c r="GRT3" s="33"/>
      <c r="GRU3" s="33"/>
      <c r="GRV3" s="33"/>
      <c r="GRW3" s="33"/>
      <c r="GRX3" s="33"/>
      <c r="GRY3" s="33"/>
      <c r="GRZ3" s="33"/>
      <c r="GSA3" s="33"/>
      <c r="GSB3" s="33"/>
      <c r="GSC3" s="33"/>
      <c r="GSD3" s="33"/>
      <c r="GSE3" s="33"/>
      <c r="GSF3" s="33"/>
      <c r="GSG3" s="33"/>
      <c r="GSH3" s="33"/>
      <c r="GSI3" s="33"/>
      <c r="GSJ3" s="33"/>
      <c r="GSK3" s="33"/>
      <c r="GSL3" s="33"/>
      <c r="GSM3" s="33"/>
      <c r="GSN3" s="33"/>
      <c r="GSO3" s="33"/>
      <c r="GSP3" s="33"/>
      <c r="GSQ3" s="33"/>
      <c r="GSR3" s="33"/>
      <c r="GSS3" s="33"/>
      <c r="GST3" s="33"/>
      <c r="GSU3" s="33"/>
      <c r="GSV3" s="33"/>
      <c r="GSW3" s="33"/>
      <c r="GSX3" s="33"/>
      <c r="GSY3" s="33"/>
      <c r="GSZ3" s="33"/>
      <c r="GTA3" s="33"/>
      <c r="GTB3" s="33"/>
      <c r="GTC3" s="33"/>
      <c r="GTD3" s="33"/>
      <c r="GTE3" s="33"/>
      <c r="GTF3" s="33"/>
      <c r="GTG3" s="33"/>
      <c r="GTH3" s="33"/>
      <c r="GTI3" s="33"/>
      <c r="GTJ3" s="33"/>
      <c r="GTK3" s="33"/>
      <c r="GTL3" s="33"/>
      <c r="GTM3" s="33"/>
      <c r="GTN3" s="33"/>
      <c r="GTO3" s="33"/>
      <c r="GTP3" s="33"/>
      <c r="GTQ3" s="33"/>
      <c r="GTR3" s="33"/>
      <c r="GTS3" s="33"/>
      <c r="GTT3" s="33"/>
      <c r="GTU3" s="33"/>
      <c r="GTV3" s="33"/>
      <c r="GTW3" s="33"/>
      <c r="GTX3" s="33"/>
      <c r="GTY3" s="33"/>
      <c r="GTZ3" s="33"/>
      <c r="GUA3" s="33"/>
      <c r="GUB3" s="33"/>
      <c r="GUC3" s="33"/>
      <c r="GUD3" s="33"/>
      <c r="GUE3" s="33"/>
      <c r="GUF3" s="33"/>
      <c r="GUG3" s="33"/>
      <c r="GUH3" s="33"/>
      <c r="GUI3" s="33"/>
      <c r="GUJ3" s="33"/>
      <c r="GUK3" s="33"/>
      <c r="GUL3" s="33"/>
      <c r="GUM3" s="33"/>
      <c r="GUN3" s="33"/>
      <c r="GUO3" s="33"/>
      <c r="GUP3" s="33"/>
      <c r="GUQ3" s="33"/>
      <c r="GUR3" s="33"/>
      <c r="GUS3" s="33"/>
      <c r="GUT3" s="33"/>
      <c r="GUU3" s="33"/>
      <c r="GUV3" s="33"/>
      <c r="GUW3" s="33"/>
      <c r="GUX3" s="33"/>
      <c r="GUY3" s="33"/>
      <c r="GUZ3" s="33"/>
      <c r="GVA3" s="33"/>
      <c r="GVB3" s="33"/>
      <c r="GVC3" s="33"/>
      <c r="GVD3" s="33"/>
      <c r="GVE3" s="33"/>
      <c r="GVF3" s="33"/>
      <c r="GVG3" s="33"/>
      <c r="GVH3" s="33"/>
      <c r="GVI3" s="33"/>
      <c r="GVJ3" s="33"/>
      <c r="GVK3" s="33"/>
      <c r="GVL3" s="33"/>
      <c r="GVM3" s="33"/>
      <c r="GVN3" s="33"/>
      <c r="GVO3" s="33"/>
      <c r="GVP3" s="33"/>
      <c r="GVQ3" s="33"/>
      <c r="GVR3" s="33"/>
      <c r="GVS3" s="33"/>
      <c r="GVT3" s="33"/>
      <c r="GVU3" s="33"/>
      <c r="GVV3" s="33"/>
      <c r="GVW3" s="33"/>
      <c r="GVX3" s="33"/>
      <c r="GVY3" s="33"/>
      <c r="GVZ3" s="33"/>
      <c r="GWA3" s="33"/>
      <c r="GWB3" s="33"/>
      <c r="GWC3" s="33"/>
      <c r="GWD3" s="33"/>
      <c r="GWE3" s="33"/>
      <c r="GWF3" s="33"/>
      <c r="GWG3" s="33"/>
      <c r="GWH3" s="33"/>
      <c r="GWI3" s="33"/>
      <c r="GWJ3" s="33"/>
      <c r="GWK3" s="33"/>
      <c r="GWL3" s="33"/>
      <c r="GWM3" s="33"/>
      <c r="GWN3" s="33"/>
      <c r="GWO3" s="33"/>
      <c r="GWP3" s="33"/>
      <c r="GWQ3" s="33"/>
      <c r="GWR3" s="33"/>
      <c r="GWS3" s="33"/>
      <c r="GWT3" s="33"/>
      <c r="GWU3" s="33"/>
      <c r="GWV3" s="33"/>
      <c r="GWW3" s="33"/>
      <c r="GWX3" s="33"/>
      <c r="GWY3" s="33"/>
      <c r="GWZ3" s="33"/>
      <c r="GXA3" s="33"/>
      <c r="GXB3" s="33"/>
      <c r="GXC3" s="33"/>
      <c r="GXD3" s="33"/>
      <c r="GXE3" s="33"/>
      <c r="GXF3" s="33"/>
      <c r="GXG3" s="33"/>
      <c r="GXH3" s="33"/>
      <c r="GXI3" s="33"/>
      <c r="GXJ3" s="33"/>
      <c r="GXK3" s="33"/>
      <c r="GXL3" s="33"/>
      <c r="GXM3" s="33"/>
      <c r="GXN3" s="33"/>
      <c r="GXO3" s="33"/>
      <c r="GXP3" s="33"/>
      <c r="GXQ3" s="33"/>
      <c r="GXR3" s="33"/>
      <c r="GXS3" s="33"/>
      <c r="GXT3" s="33"/>
      <c r="GXU3" s="33"/>
      <c r="GXV3" s="33"/>
      <c r="GXW3" s="33"/>
      <c r="GXX3" s="33"/>
      <c r="GXY3" s="33"/>
      <c r="GXZ3" s="33"/>
      <c r="GYA3" s="33"/>
      <c r="GYB3" s="33"/>
      <c r="GYC3" s="33"/>
      <c r="GYD3" s="33"/>
      <c r="GYE3" s="33"/>
      <c r="GYF3" s="33"/>
      <c r="GYG3" s="33"/>
      <c r="GYH3" s="33"/>
      <c r="GYI3" s="33"/>
      <c r="GYJ3" s="33"/>
      <c r="GYK3" s="33"/>
      <c r="GYL3" s="33"/>
      <c r="GYM3" s="33"/>
      <c r="GYN3" s="33"/>
      <c r="GYO3" s="33"/>
      <c r="GYP3" s="33"/>
      <c r="GYQ3" s="33"/>
      <c r="GYR3" s="33"/>
      <c r="GYS3" s="33"/>
      <c r="GYT3" s="33"/>
      <c r="GYU3" s="33"/>
      <c r="GYV3" s="33"/>
      <c r="GYW3" s="33"/>
      <c r="GYX3" s="33"/>
      <c r="GYY3" s="33"/>
      <c r="GYZ3" s="33"/>
      <c r="GZA3" s="33"/>
      <c r="GZB3" s="33"/>
      <c r="GZC3" s="33"/>
      <c r="GZD3" s="33"/>
      <c r="GZE3" s="33"/>
      <c r="GZF3" s="33"/>
      <c r="GZG3" s="33"/>
      <c r="GZH3" s="33"/>
      <c r="GZI3" s="33"/>
      <c r="GZJ3" s="33"/>
      <c r="GZK3" s="33"/>
      <c r="GZL3" s="33"/>
      <c r="GZM3" s="33"/>
      <c r="GZN3" s="33"/>
      <c r="GZO3" s="33"/>
      <c r="GZP3" s="33"/>
      <c r="GZQ3" s="33"/>
      <c r="GZR3" s="33"/>
      <c r="GZS3" s="33"/>
      <c r="GZT3" s="33"/>
      <c r="GZU3" s="33"/>
      <c r="GZV3" s="33"/>
      <c r="GZW3" s="33"/>
      <c r="GZX3" s="33"/>
      <c r="GZY3" s="33"/>
      <c r="GZZ3" s="33"/>
      <c r="HAA3" s="33"/>
      <c r="HAB3" s="33"/>
      <c r="HAC3" s="33"/>
      <c r="HAD3" s="33"/>
      <c r="HAE3" s="33"/>
      <c r="HAF3" s="33"/>
      <c r="HAG3" s="33"/>
      <c r="HAH3" s="33"/>
      <c r="HAI3" s="33"/>
      <c r="HAJ3" s="33"/>
      <c r="HAK3" s="33"/>
      <c r="HAL3" s="33"/>
      <c r="HAM3" s="33"/>
      <c r="HAN3" s="33"/>
      <c r="HAO3" s="33"/>
      <c r="HAP3" s="33"/>
      <c r="HAQ3" s="33"/>
      <c r="HAR3" s="33"/>
      <c r="HAS3" s="33"/>
      <c r="HAT3" s="33"/>
      <c r="HAU3" s="33"/>
      <c r="HAV3" s="33"/>
      <c r="HAW3" s="33"/>
      <c r="HAX3" s="33"/>
      <c r="HAY3" s="33"/>
      <c r="HAZ3" s="33"/>
      <c r="HBA3" s="33"/>
      <c r="HBB3" s="33"/>
      <c r="HBC3" s="33"/>
      <c r="HBD3" s="33"/>
      <c r="HBE3" s="33"/>
      <c r="HBF3" s="33"/>
      <c r="HBG3" s="33"/>
      <c r="HBH3" s="33"/>
      <c r="HBI3" s="33"/>
      <c r="HBJ3" s="33"/>
      <c r="HBK3" s="33"/>
      <c r="HBL3" s="33"/>
      <c r="HBM3" s="33"/>
      <c r="HBN3" s="33"/>
      <c r="HBO3" s="33"/>
      <c r="HBP3" s="33"/>
      <c r="HBQ3" s="33"/>
      <c r="HBR3" s="33"/>
      <c r="HBS3" s="33"/>
      <c r="HBT3" s="33"/>
      <c r="HBU3" s="33"/>
      <c r="HBV3" s="33"/>
      <c r="HBW3" s="33"/>
      <c r="HBX3" s="33"/>
      <c r="HBY3" s="33"/>
      <c r="HBZ3" s="33"/>
      <c r="HCA3" s="33"/>
      <c r="HCB3" s="33"/>
      <c r="HCC3" s="33"/>
      <c r="HCD3" s="33"/>
      <c r="HCE3" s="33"/>
      <c r="HCF3" s="33"/>
      <c r="HCG3" s="33"/>
      <c r="HCH3" s="33"/>
      <c r="HCI3" s="33"/>
      <c r="HCJ3" s="33"/>
      <c r="HCK3" s="33"/>
      <c r="HCL3" s="33"/>
      <c r="HCM3" s="33"/>
      <c r="HCN3" s="33"/>
      <c r="HCO3" s="33"/>
      <c r="HCP3" s="33"/>
      <c r="HCQ3" s="33"/>
      <c r="HCR3" s="33"/>
      <c r="HCS3" s="33"/>
      <c r="HCT3" s="33"/>
      <c r="HCU3" s="33"/>
      <c r="HCV3" s="33"/>
      <c r="HCW3" s="33"/>
      <c r="HCX3" s="33"/>
      <c r="HCY3" s="33"/>
      <c r="HCZ3" s="33"/>
      <c r="HDA3" s="33"/>
      <c r="HDB3" s="33"/>
      <c r="HDC3" s="33"/>
      <c r="HDD3" s="33"/>
      <c r="HDE3" s="33"/>
      <c r="HDF3" s="33"/>
      <c r="HDG3" s="33"/>
      <c r="HDH3" s="33"/>
      <c r="HDI3" s="33"/>
      <c r="HDJ3" s="33"/>
      <c r="HDK3" s="33"/>
      <c r="HDL3" s="33"/>
      <c r="HDM3" s="33"/>
      <c r="HDN3" s="33"/>
      <c r="HDO3" s="33"/>
      <c r="HDP3" s="33"/>
      <c r="HDQ3" s="33"/>
      <c r="HDR3" s="33"/>
      <c r="HDS3" s="33"/>
      <c r="HDT3" s="33"/>
      <c r="HDU3" s="33"/>
      <c r="HDV3" s="33"/>
      <c r="HDW3" s="33"/>
      <c r="HDX3" s="33"/>
      <c r="HDY3" s="33"/>
      <c r="HDZ3" s="33"/>
      <c r="HEA3" s="33"/>
      <c r="HEB3" s="33"/>
      <c r="HEC3" s="33"/>
      <c r="HED3" s="33"/>
      <c r="HEE3" s="33"/>
      <c r="HEF3" s="33"/>
      <c r="HEG3" s="33"/>
      <c r="HEH3" s="33"/>
      <c r="HEI3" s="33"/>
      <c r="HEJ3" s="33"/>
      <c r="HEK3" s="33"/>
      <c r="HEL3" s="33"/>
      <c r="HEM3" s="33"/>
      <c r="HEN3" s="33"/>
      <c r="HEO3" s="33"/>
      <c r="HEP3" s="33"/>
      <c r="HEQ3" s="33"/>
      <c r="HER3" s="33"/>
      <c r="HES3" s="33"/>
      <c r="HET3" s="33"/>
      <c r="HEU3" s="33"/>
      <c r="HEV3" s="33"/>
      <c r="HEW3" s="33"/>
      <c r="HEX3" s="33"/>
      <c r="HEY3" s="33"/>
      <c r="HEZ3" s="33"/>
      <c r="HFA3" s="33"/>
      <c r="HFB3" s="33"/>
      <c r="HFC3" s="33"/>
      <c r="HFD3" s="33"/>
      <c r="HFE3" s="33"/>
      <c r="HFF3" s="33"/>
      <c r="HFG3" s="33"/>
      <c r="HFH3" s="33"/>
      <c r="HFI3" s="33"/>
      <c r="HFJ3" s="33"/>
      <c r="HFK3" s="33"/>
      <c r="HFL3" s="33"/>
      <c r="HFM3" s="33"/>
      <c r="HFN3" s="33"/>
      <c r="HFO3" s="33"/>
      <c r="HFP3" s="33"/>
      <c r="HFQ3" s="33"/>
      <c r="HFR3" s="33"/>
      <c r="HFS3" s="33"/>
      <c r="HFT3" s="33"/>
      <c r="HFU3" s="33"/>
      <c r="HFV3" s="33"/>
      <c r="HFW3" s="33"/>
      <c r="HFX3" s="33"/>
      <c r="HFY3" s="33"/>
      <c r="HFZ3" s="33"/>
      <c r="HGA3" s="33"/>
      <c r="HGB3" s="33"/>
      <c r="HGC3" s="33"/>
      <c r="HGD3" s="33"/>
      <c r="HGE3" s="33"/>
      <c r="HGF3" s="33"/>
      <c r="HGG3" s="33"/>
      <c r="HGH3" s="33"/>
      <c r="HGI3" s="33"/>
      <c r="HGJ3" s="33"/>
      <c r="HGK3" s="33"/>
      <c r="HGL3" s="33"/>
      <c r="HGM3" s="33"/>
      <c r="HGN3" s="33"/>
      <c r="HGO3" s="33"/>
      <c r="HGP3" s="33"/>
      <c r="HGQ3" s="33"/>
      <c r="HGR3" s="33"/>
      <c r="HGS3" s="33"/>
      <c r="HGT3" s="33"/>
      <c r="HGU3" s="33"/>
      <c r="HGV3" s="33"/>
      <c r="HGW3" s="33"/>
      <c r="HGX3" s="33"/>
      <c r="HGY3" s="33"/>
      <c r="HGZ3" s="33"/>
      <c r="HHA3" s="33"/>
      <c r="HHB3" s="33"/>
      <c r="HHC3" s="33"/>
      <c r="HHD3" s="33"/>
      <c r="HHE3" s="33"/>
      <c r="HHF3" s="33"/>
      <c r="HHG3" s="33"/>
      <c r="HHH3" s="33"/>
      <c r="HHI3" s="33"/>
      <c r="HHJ3" s="33"/>
      <c r="HHK3" s="33"/>
      <c r="HHL3" s="33"/>
      <c r="HHM3" s="33"/>
      <c r="HHN3" s="33"/>
      <c r="HHO3" s="33"/>
      <c r="HHP3" s="33"/>
      <c r="HHQ3" s="33"/>
      <c r="HHR3" s="33"/>
      <c r="HHS3" s="33"/>
      <c r="HHT3" s="33"/>
      <c r="HHU3" s="33"/>
      <c r="HHV3" s="33"/>
      <c r="HHW3" s="33"/>
      <c r="HHX3" s="33"/>
      <c r="HHY3" s="33"/>
      <c r="HHZ3" s="33"/>
      <c r="HIA3" s="33"/>
      <c r="HIB3" s="33"/>
      <c r="HIC3" s="33"/>
      <c r="HID3" s="33"/>
      <c r="HIE3" s="33"/>
      <c r="HIF3" s="33"/>
      <c r="HIG3" s="33"/>
      <c r="HIH3" s="33"/>
      <c r="HII3" s="33"/>
      <c r="HIJ3" s="33"/>
      <c r="HIK3" s="33"/>
      <c r="HIL3" s="33"/>
      <c r="HIM3" s="33"/>
      <c r="HIN3" s="33"/>
      <c r="HIO3" s="33"/>
      <c r="HIP3" s="33"/>
      <c r="HIQ3" s="33"/>
      <c r="HIR3" s="33"/>
      <c r="HIS3" s="33"/>
      <c r="HIT3" s="33"/>
      <c r="HIU3" s="33"/>
      <c r="HIV3" s="33"/>
      <c r="HIW3" s="33"/>
      <c r="HIX3" s="33"/>
      <c r="HIY3" s="33"/>
      <c r="HIZ3" s="33"/>
      <c r="HJA3" s="33"/>
      <c r="HJB3" s="33"/>
      <c r="HJC3" s="33"/>
      <c r="HJD3" s="33"/>
      <c r="HJE3" s="33"/>
      <c r="HJF3" s="33"/>
      <c r="HJG3" s="33"/>
      <c r="HJH3" s="33"/>
      <c r="HJI3" s="33"/>
      <c r="HJJ3" s="33"/>
      <c r="HJK3" s="33"/>
      <c r="HJL3" s="33"/>
      <c r="HJM3" s="33"/>
      <c r="HJN3" s="33"/>
      <c r="HJO3" s="33"/>
      <c r="HJP3" s="33"/>
      <c r="HJQ3" s="33"/>
      <c r="HJR3" s="33"/>
      <c r="HJS3" s="33"/>
      <c r="HJT3" s="33"/>
      <c r="HJU3" s="33"/>
      <c r="HJV3" s="33"/>
      <c r="HJW3" s="33"/>
      <c r="HJX3" s="33"/>
      <c r="HJY3" s="33"/>
      <c r="HJZ3" s="33"/>
      <c r="HKA3" s="33"/>
      <c r="HKB3" s="33"/>
      <c r="HKC3" s="33"/>
      <c r="HKD3" s="33"/>
      <c r="HKE3" s="33"/>
      <c r="HKF3" s="33"/>
      <c r="HKG3" s="33"/>
      <c r="HKH3" s="33"/>
      <c r="HKI3" s="33"/>
      <c r="HKJ3" s="33"/>
      <c r="HKK3" s="33"/>
      <c r="HKL3" s="33"/>
      <c r="HKM3" s="33"/>
      <c r="HKN3" s="33"/>
      <c r="HKO3" s="33"/>
      <c r="HKP3" s="33"/>
      <c r="HKQ3" s="33"/>
      <c r="HKR3" s="33"/>
      <c r="HKS3" s="33"/>
      <c r="HKT3" s="33"/>
      <c r="HKU3" s="33"/>
      <c r="HKV3" s="33"/>
      <c r="HKW3" s="33"/>
      <c r="HKX3" s="33"/>
      <c r="HKY3" s="33"/>
      <c r="HKZ3" s="33"/>
      <c r="HLA3" s="33"/>
      <c r="HLB3" s="33"/>
      <c r="HLC3" s="33"/>
      <c r="HLD3" s="33"/>
      <c r="HLE3" s="33"/>
      <c r="HLF3" s="33"/>
      <c r="HLG3" s="33"/>
      <c r="HLH3" s="33"/>
      <c r="HLI3" s="33"/>
      <c r="HLJ3" s="33"/>
      <c r="HLK3" s="33"/>
      <c r="HLL3" s="33"/>
      <c r="HLM3" s="33"/>
      <c r="HLN3" s="33"/>
      <c r="HLO3" s="33"/>
      <c r="HLP3" s="33"/>
      <c r="HLQ3" s="33"/>
      <c r="HLR3" s="33"/>
      <c r="HLS3" s="33"/>
      <c r="HLT3" s="33"/>
      <c r="HLU3" s="33"/>
      <c r="HLV3" s="33"/>
      <c r="HLW3" s="33"/>
      <c r="HLX3" s="33"/>
      <c r="HLY3" s="33"/>
      <c r="HLZ3" s="33"/>
      <c r="HMA3" s="33"/>
      <c r="HMB3" s="33"/>
      <c r="HMC3" s="33"/>
      <c r="HMD3" s="33"/>
      <c r="HME3" s="33"/>
      <c r="HMF3" s="33"/>
      <c r="HMG3" s="33"/>
      <c r="HMH3" s="33"/>
      <c r="HMI3" s="33"/>
      <c r="HMJ3" s="33"/>
      <c r="HMK3" s="33"/>
      <c r="HML3" s="33"/>
      <c r="HMM3" s="33"/>
      <c r="HMN3" s="33"/>
      <c r="HMO3" s="33"/>
      <c r="HMP3" s="33"/>
      <c r="HMQ3" s="33"/>
      <c r="HMR3" s="33"/>
      <c r="HMS3" s="33"/>
      <c r="HMT3" s="33"/>
      <c r="HMU3" s="33"/>
      <c r="HMV3" s="33"/>
      <c r="HMW3" s="33"/>
      <c r="HMX3" s="33"/>
      <c r="HMY3" s="33"/>
      <c r="HMZ3" s="33"/>
      <c r="HNA3" s="33"/>
      <c r="HNB3" s="33"/>
      <c r="HNC3" s="33"/>
      <c r="HND3" s="33"/>
      <c r="HNE3" s="33"/>
      <c r="HNF3" s="33"/>
      <c r="HNG3" s="33"/>
      <c r="HNH3" s="33"/>
      <c r="HNI3" s="33"/>
      <c r="HNJ3" s="33"/>
      <c r="HNK3" s="33"/>
      <c r="HNL3" s="33"/>
      <c r="HNM3" s="33"/>
      <c r="HNN3" s="33"/>
      <c r="HNO3" s="33"/>
      <c r="HNP3" s="33"/>
      <c r="HNQ3" s="33"/>
      <c r="HNR3" s="33"/>
      <c r="HNS3" s="33"/>
      <c r="HNT3" s="33"/>
      <c r="HNU3" s="33"/>
      <c r="HNV3" s="33"/>
      <c r="HNW3" s="33"/>
      <c r="HNX3" s="33"/>
      <c r="HNY3" s="33"/>
      <c r="HNZ3" s="33"/>
      <c r="HOA3" s="33"/>
      <c r="HOB3" s="33"/>
      <c r="HOC3" s="33"/>
      <c r="HOD3" s="33"/>
      <c r="HOE3" s="33"/>
      <c r="HOF3" s="33"/>
      <c r="HOG3" s="33"/>
      <c r="HOH3" s="33"/>
      <c r="HOI3" s="33"/>
      <c r="HOJ3" s="33"/>
      <c r="HOK3" s="33"/>
      <c r="HOL3" s="33"/>
      <c r="HOM3" s="33"/>
      <c r="HON3" s="33"/>
      <c r="HOO3" s="33"/>
      <c r="HOP3" s="33"/>
      <c r="HOQ3" s="33"/>
      <c r="HOR3" s="33"/>
      <c r="HOS3" s="33"/>
      <c r="HOT3" s="33"/>
      <c r="HOU3" s="33"/>
      <c r="HOV3" s="33"/>
      <c r="HOW3" s="33"/>
      <c r="HOX3" s="33"/>
      <c r="HOY3" s="33"/>
      <c r="HOZ3" s="33"/>
      <c r="HPA3" s="33"/>
      <c r="HPB3" s="33"/>
      <c r="HPC3" s="33"/>
      <c r="HPD3" s="33"/>
      <c r="HPE3" s="33"/>
      <c r="HPF3" s="33"/>
      <c r="HPG3" s="33"/>
      <c r="HPH3" s="33"/>
      <c r="HPI3" s="33"/>
      <c r="HPJ3" s="33"/>
      <c r="HPK3" s="33"/>
      <c r="HPL3" s="33"/>
      <c r="HPM3" s="33"/>
      <c r="HPN3" s="33"/>
      <c r="HPO3" s="33"/>
      <c r="HPP3" s="33"/>
      <c r="HPQ3" s="33"/>
      <c r="HPR3" s="33"/>
      <c r="HPS3" s="33"/>
      <c r="HPT3" s="33"/>
      <c r="HPU3" s="33"/>
      <c r="HPV3" s="33"/>
      <c r="HPW3" s="33"/>
      <c r="HPX3" s="33"/>
      <c r="HPY3" s="33"/>
      <c r="HPZ3" s="33"/>
      <c r="HQA3" s="33"/>
      <c r="HQB3" s="33"/>
      <c r="HQC3" s="33"/>
      <c r="HQD3" s="33"/>
      <c r="HQE3" s="33"/>
      <c r="HQF3" s="33"/>
      <c r="HQG3" s="33"/>
      <c r="HQH3" s="33"/>
      <c r="HQI3" s="33"/>
      <c r="HQJ3" s="33"/>
      <c r="HQK3" s="33"/>
      <c r="HQL3" s="33"/>
      <c r="HQM3" s="33"/>
      <c r="HQN3" s="33"/>
      <c r="HQO3" s="33"/>
      <c r="HQP3" s="33"/>
      <c r="HQQ3" s="33"/>
      <c r="HQR3" s="33"/>
      <c r="HQS3" s="33"/>
      <c r="HQT3" s="33"/>
      <c r="HQU3" s="33"/>
      <c r="HQV3" s="33"/>
      <c r="HQW3" s="33"/>
      <c r="HQX3" s="33"/>
      <c r="HQY3" s="33"/>
      <c r="HQZ3" s="33"/>
      <c r="HRA3" s="33"/>
      <c r="HRB3" s="33"/>
      <c r="HRC3" s="33"/>
      <c r="HRD3" s="33"/>
      <c r="HRE3" s="33"/>
      <c r="HRF3" s="33"/>
      <c r="HRG3" s="33"/>
      <c r="HRH3" s="33"/>
      <c r="HRI3" s="33"/>
      <c r="HRJ3" s="33"/>
      <c r="HRK3" s="33"/>
      <c r="HRL3" s="33"/>
      <c r="HRM3" s="33"/>
      <c r="HRN3" s="33"/>
      <c r="HRO3" s="33"/>
      <c r="HRP3" s="33"/>
      <c r="HRQ3" s="33"/>
      <c r="HRR3" s="33"/>
      <c r="HRS3" s="33"/>
      <c r="HRT3" s="33"/>
      <c r="HRU3" s="33"/>
      <c r="HRV3" s="33"/>
      <c r="HRW3" s="33"/>
      <c r="HRX3" s="33"/>
      <c r="HRY3" s="33"/>
      <c r="HRZ3" s="33"/>
      <c r="HSA3" s="33"/>
      <c r="HSB3" s="33"/>
      <c r="HSC3" s="33"/>
      <c r="HSD3" s="33"/>
      <c r="HSE3" s="33"/>
      <c r="HSF3" s="33"/>
      <c r="HSG3" s="33"/>
      <c r="HSH3" s="33"/>
      <c r="HSI3" s="33"/>
      <c r="HSJ3" s="33"/>
      <c r="HSK3" s="33"/>
      <c r="HSL3" s="33"/>
      <c r="HSM3" s="33"/>
      <c r="HSN3" s="33"/>
      <c r="HSO3" s="33"/>
      <c r="HSP3" s="33"/>
      <c r="HSQ3" s="33"/>
      <c r="HSR3" s="33"/>
      <c r="HSS3" s="33"/>
      <c r="HST3" s="33"/>
      <c r="HSU3" s="33"/>
      <c r="HSV3" s="33"/>
      <c r="HSW3" s="33"/>
      <c r="HSX3" s="33"/>
      <c r="HSY3" s="33"/>
      <c r="HSZ3" s="33"/>
      <c r="HTA3" s="33"/>
      <c r="HTB3" s="33"/>
      <c r="HTC3" s="33"/>
      <c r="HTD3" s="33"/>
      <c r="HTE3" s="33"/>
      <c r="HTF3" s="33"/>
      <c r="HTG3" s="33"/>
      <c r="HTH3" s="33"/>
      <c r="HTI3" s="33"/>
      <c r="HTJ3" s="33"/>
      <c r="HTK3" s="33"/>
      <c r="HTL3" s="33"/>
      <c r="HTM3" s="33"/>
      <c r="HTN3" s="33"/>
      <c r="HTO3" s="33"/>
      <c r="HTP3" s="33"/>
      <c r="HTQ3" s="33"/>
      <c r="HTR3" s="33"/>
      <c r="HTS3" s="33"/>
      <c r="HTT3" s="33"/>
      <c r="HTU3" s="33"/>
      <c r="HTV3" s="33"/>
      <c r="HTW3" s="33"/>
      <c r="HTX3" s="33"/>
      <c r="HTY3" s="33"/>
      <c r="HTZ3" s="33"/>
      <c r="HUA3" s="33"/>
      <c r="HUB3" s="33"/>
      <c r="HUC3" s="33"/>
      <c r="HUD3" s="33"/>
      <c r="HUE3" s="33"/>
      <c r="HUF3" s="33"/>
      <c r="HUG3" s="33"/>
      <c r="HUH3" s="33"/>
      <c r="HUI3" s="33"/>
      <c r="HUJ3" s="33"/>
      <c r="HUK3" s="33"/>
      <c r="HUL3" s="33"/>
      <c r="HUM3" s="33"/>
      <c r="HUN3" s="33"/>
      <c r="HUO3" s="33"/>
      <c r="HUP3" s="33"/>
      <c r="HUQ3" s="33"/>
      <c r="HUR3" s="33"/>
      <c r="HUS3" s="33"/>
      <c r="HUT3" s="33"/>
      <c r="HUU3" s="33"/>
      <c r="HUV3" s="33"/>
      <c r="HUW3" s="33"/>
      <c r="HUX3" s="33"/>
      <c r="HUY3" s="33"/>
      <c r="HUZ3" s="33"/>
      <c r="HVA3" s="33"/>
      <c r="HVB3" s="33"/>
      <c r="HVC3" s="33"/>
      <c r="HVD3" s="33"/>
      <c r="HVE3" s="33"/>
      <c r="HVF3" s="33"/>
      <c r="HVG3" s="33"/>
      <c r="HVH3" s="33"/>
      <c r="HVI3" s="33"/>
      <c r="HVJ3" s="33"/>
      <c r="HVK3" s="33"/>
      <c r="HVL3" s="33"/>
      <c r="HVM3" s="33"/>
      <c r="HVN3" s="33"/>
      <c r="HVO3" s="33"/>
      <c r="HVP3" s="33"/>
      <c r="HVQ3" s="33"/>
      <c r="HVR3" s="33"/>
      <c r="HVS3" s="33"/>
      <c r="HVT3" s="33"/>
      <c r="HVU3" s="33"/>
      <c r="HVV3" s="33"/>
      <c r="HVW3" s="33"/>
      <c r="HVX3" s="33"/>
      <c r="HVY3" s="33"/>
      <c r="HVZ3" s="33"/>
      <c r="HWA3" s="33"/>
      <c r="HWB3" s="33"/>
      <c r="HWC3" s="33"/>
      <c r="HWD3" s="33"/>
      <c r="HWE3" s="33"/>
      <c r="HWF3" s="33"/>
      <c r="HWG3" s="33"/>
      <c r="HWH3" s="33"/>
      <c r="HWI3" s="33"/>
      <c r="HWJ3" s="33"/>
      <c r="HWK3" s="33"/>
      <c r="HWL3" s="33"/>
      <c r="HWM3" s="33"/>
      <c r="HWN3" s="33"/>
      <c r="HWO3" s="33"/>
      <c r="HWP3" s="33"/>
      <c r="HWQ3" s="33"/>
      <c r="HWR3" s="33"/>
      <c r="HWS3" s="33"/>
      <c r="HWT3" s="33"/>
      <c r="HWU3" s="33"/>
      <c r="HWV3" s="33"/>
      <c r="HWW3" s="33"/>
      <c r="HWX3" s="33"/>
      <c r="HWY3" s="33"/>
      <c r="HWZ3" s="33"/>
      <c r="HXA3" s="33"/>
      <c r="HXB3" s="33"/>
      <c r="HXC3" s="33"/>
      <c r="HXD3" s="33"/>
      <c r="HXE3" s="33"/>
      <c r="HXF3" s="33"/>
      <c r="HXG3" s="33"/>
      <c r="HXH3" s="33"/>
      <c r="HXI3" s="33"/>
      <c r="HXJ3" s="33"/>
      <c r="HXK3" s="33"/>
      <c r="HXL3" s="33"/>
      <c r="HXM3" s="33"/>
      <c r="HXN3" s="33"/>
      <c r="HXO3" s="33"/>
      <c r="HXP3" s="33"/>
      <c r="HXQ3" s="33"/>
      <c r="HXR3" s="33"/>
      <c r="HXS3" s="33"/>
      <c r="HXT3" s="33"/>
      <c r="HXU3" s="33"/>
      <c r="HXV3" s="33"/>
      <c r="HXW3" s="33"/>
      <c r="HXX3" s="33"/>
      <c r="HXY3" s="33"/>
      <c r="HXZ3" s="33"/>
      <c r="HYA3" s="33"/>
      <c r="HYB3" s="33"/>
      <c r="HYC3" s="33"/>
      <c r="HYD3" s="33"/>
      <c r="HYE3" s="33"/>
      <c r="HYF3" s="33"/>
      <c r="HYG3" s="33"/>
      <c r="HYH3" s="33"/>
      <c r="HYI3" s="33"/>
      <c r="HYJ3" s="33"/>
      <c r="HYK3" s="33"/>
      <c r="HYL3" s="33"/>
      <c r="HYM3" s="33"/>
      <c r="HYN3" s="33"/>
      <c r="HYO3" s="33"/>
      <c r="HYP3" s="33"/>
      <c r="HYQ3" s="33"/>
      <c r="HYR3" s="33"/>
      <c r="HYS3" s="33"/>
      <c r="HYT3" s="33"/>
      <c r="HYU3" s="33"/>
      <c r="HYV3" s="33"/>
      <c r="HYW3" s="33"/>
      <c r="HYX3" s="33"/>
      <c r="HYY3" s="33"/>
      <c r="HYZ3" s="33"/>
      <c r="HZA3" s="33"/>
      <c r="HZB3" s="33"/>
      <c r="HZC3" s="33"/>
      <c r="HZD3" s="33"/>
      <c r="HZE3" s="33"/>
      <c r="HZF3" s="33"/>
      <c r="HZG3" s="33"/>
      <c r="HZH3" s="33"/>
      <c r="HZI3" s="33"/>
      <c r="HZJ3" s="33"/>
      <c r="HZK3" s="33"/>
      <c r="HZL3" s="33"/>
      <c r="HZM3" s="33"/>
      <c r="HZN3" s="33"/>
      <c r="HZO3" s="33"/>
      <c r="HZP3" s="33"/>
      <c r="HZQ3" s="33"/>
      <c r="HZR3" s="33"/>
      <c r="HZS3" s="33"/>
      <c r="HZT3" s="33"/>
      <c r="HZU3" s="33"/>
      <c r="HZV3" s="33"/>
      <c r="HZW3" s="33"/>
      <c r="HZX3" s="33"/>
      <c r="HZY3" s="33"/>
      <c r="HZZ3" s="33"/>
      <c r="IAA3" s="33"/>
      <c r="IAB3" s="33"/>
      <c r="IAC3" s="33"/>
      <c r="IAD3" s="33"/>
      <c r="IAE3" s="33"/>
      <c r="IAF3" s="33"/>
      <c r="IAG3" s="33"/>
      <c r="IAH3" s="33"/>
      <c r="IAI3" s="33"/>
      <c r="IAJ3" s="33"/>
      <c r="IAK3" s="33"/>
      <c r="IAL3" s="33"/>
      <c r="IAM3" s="33"/>
      <c r="IAN3" s="33"/>
      <c r="IAO3" s="33"/>
      <c r="IAP3" s="33"/>
      <c r="IAQ3" s="33"/>
      <c r="IAR3" s="33"/>
      <c r="IAS3" s="33"/>
      <c r="IAT3" s="33"/>
      <c r="IAU3" s="33"/>
      <c r="IAV3" s="33"/>
      <c r="IAW3" s="33"/>
      <c r="IAX3" s="33"/>
      <c r="IAY3" s="33"/>
      <c r="IAZ3" s="33"/>
      <c r="IBA3" s="33"/>
      <c r="IBB3" s="33"/>
      <c r="IBC3" s="33"/>
      <c r="IBD3" s="33"/>
      <c r="IBE3" s="33"/>
      <c r="IBF3" s="33"/>
      <c r="IBG3" s="33"/>
      <c r="IBH3" s="33"/>
      <c r="IBI3" s="33"/>
      <c r="IBJ3" s="33"/>
      <c r="IBK3" s="33"/>
      <c r="IBL3" s="33"/>
      <c r="IBM3" s="33"/>
      <c r="IBN3" s="33"/>
      <c r="IBO3" s="33"/>
      <c r="IBP3" s="33"/>
      <c r="IBQ3" s="33"/>
      <c r="IBR3" s="33"/>
      <c r="IBS3" s="33"/>
      <c r="IBT3" s="33"/>
      <c r="IBU3" s="33"/>
      <c r="IBV3" s="33"/>
      <c r="IBW3" s="33"/>
      <c r="IBX3" s="33"/>
      <c r="IBY3" s="33"/>
      <c r="IBZ3" s="33"/>
      <c r="ICA3" s="33"/>
      <c r="ICB3" s="33"/>
      <c r="ICC3" s="33"/>
      <c r="ICD3" s="33"/>
      <c r="ICE3" s="33"/>
      <c r="ICF3" s="33"/>
      <c r="ICG3" s="33"/>
      <c r="ICH3" s="33"/>
      <c r="ICI3" s="33"/>
      <c r="ICJ3" s="33"/>
      <c r="ICK3" s="33"/>
      <c r="ICL3" s="33"/>
      <c r="ICM3" s="33"/>
      <c r="ICN3" s="33"/>
      <c r="ICO3" s="33"/>
      <c r="ICP3" s="33"/>
      <c r="ICQ3" s="33"/>
      <c r="ICR3" s="33"/>
      <c r="ICS3" s="33"/>
      <c r="ICT3" s="33"/>
      <c r="ICU3" s="33"/>
      <c r="ICV3" s="33"/>
      <c r="ICW3" s="33"/>
      <c r="ICX3" s="33"/>
      <c r="ICY3" s="33"/>
      <c r="ICZ3" s="33"/>
      <c r="IDA3" s="33"/>
      <c r="IDB3" s="33"/>
      <c r="IDC3" s="33"/>
      <c r="IDD3" s="33"/>
      <c r="IDE3" s="33"/>
      <c r="IDF3" s="33"/>
      <c r="IDG3" s="33"/>
      <c r="IDH3" s="33"/>
      <c r="IDI3" s="33"/>
      <c r="IDJ3" s="33"/>
      <c r="IDK3" s="33"/>
      <c r="IDL3" s="33"/>
      <c r="IDM3" s="33"/>
      <c r="IDN3" s="33"/>
      <c r="IDO3" s="33"/>
      <c r="IDP3" s="33"/>
      <c r="IDQ3" s="33"/>
      <c r="IDR3" s="33"/>
      <c r="IDS3" s="33"/>
      <c r="IDT3" s="33"/>
      <c r="IDU3" s="33"/>
      <c r="IDV3" s="33"/>
      <c r="IDW3" s="33"/>
      <c r="IDX3" s="33"/>
      <c r="IDY3" s="33"/>
      <c r="IDZ3" s="33"/>
      <c r="IEA3" s="33"/>
      <c r="IEB3" s="33"/>
      <c r="IEC3" s="33"/>
      <c r="IED3" s="33"/>
      <c r="IEE3" s="33"/>
      <c r="IEF3" s="33"/>
      <c r="IEG3" s="33"/>
      <c r="IEH3" s="33"/>
      <c r="IEI3" s="33"/>
      <c r="IEJ3" s="33"/>
      <c r="IEK3" s="33"/>
      <c r="IEL3" s="33"/>
      <c r="IEM3" s="33"/>
      <c r="IEN3" s="33"/>
      <c r="IEO3" s="33"/>
      <c r="IEP3" s="33"/>
      <c r="IEQ3" s="33"/>
      <c r="IER3" s="33"/>
      <c r="IES3" s="33"/>
      <c r="IET3" s="33"/>
      <c r="IEU3" s="33"/>
      <c r="IEV3" s="33"/>
      <c r="IEW3" s="33"/>
      <c r="IEX3" s="33"/>
      <c r="IEY3" s="33"/>
      <c r="IEZ3" s="33"/>
      <c r="IFA3" s="33"/>
      <c r="IFB3" s="33"/>
      <c r="IFC3" s="33"/>
      <c r="IFD3" s="33"/>
      <c r="IFE3" s="33"/>
      <c r="IFF3" s="33"/>
      <c r="IFG3" s="33"/>
      <c r="IFH3" s="33"/>
      <c r="IFI3" s="33"/>
      <c r="IFJ3" s="33"/>
      <c r="IFK3" s="33"/>
      <c r="IFL3" s="33"/>
      <c r="IFM3" s="33"/>
      <c r="IFN3" s="33"/>
      <c r="IFO3" s="33"/>
      <c r="IFP3" s="33"/>
      <c r="IFQ3" s="33"/>
      <c r="IFR3" s="33"/>
      <c r="IFS3" s="33"/>
      <c r="IFT3" s="33"/>
      <c r="IFU3" s="33"/>
      <c r="IFV3" s="33"/>
      <c r="IFW3" s="33"/>
      <c r="IFX3" s="33"/>
      <c r="IFY3" s="33"/>
      <c r="IFZ3" s="33"/>
      <c r="IGA3" s="33"/>
      <c r="IGB3" s="33"/>
      <c r="IGC3" s="33"/>
      <c r="IGD3" s="33"/>
      <c r="IGE3" s="33"/>
      <c r="IGF3" s="33"/>
      <c r="IGG3" s="33"/>
      <c r="IGH3" s="33"/>
      <c r="IGI3" s="33"/>
      <c r="IGJ3" s="33"/>
      <c r="IGK3" s="33"/>
      <c r="IGL3" s="33"/>
      <c r="IGM3" s="33"/>
      <c r="IGN3" s="33"/>
      <c r="IGO3" s="33"/>
      <c r="IGP3" s="33"/>
      <c r="IGQ3" s="33"/>
      <c r="IGR3" s="33"/>
      <c r="IGS3" s="33"/>
      <c r="IGT3" s="33"/>
      <c r="IGU3" s="33"/>
      <c r="IGV3" s="33"/>
      <c r="IGW3" s="33"/>
      <c r="IGX3" s="33"/>
      <c r="IGY3" s="33"/>
      <c r="IGZ3" s="33"/>
      <c r="IHA3" s="33"/>
      <c r="IHB3" s="33"/>
      <c r="IHC3" s="33"/>
      <c r="IHD3" s="33"/>
      <c r="IHE3" s="33"/>
      <c r="IHF3" s="33"/>
      <c r="IHG3" s="33"/>
      <c r="IHH3" s="33"/>
      <c r="IHI3" s="33"/>
      <c r="IHJ3" s="33"/>
      <c r="IHK3" s="33"/>
      <c r="IHL3" s="33"/>
      <c r="IHM3" s="33"/>
      <c r="IHN3" s="33"/>
      <c r="IHO3" s="33"/>
      <c r="IHP3" s="33"/>
      <c r="IHQ3" s="33"/>
      <c r="IHR3" s="33"/>
      <c r="IHS3" s="33"/>
      <c r="IHT3" s="33"/>
      <c r="IHU3" s="33"/>
      <c r="IHV3" s="33"/>
      <c r="IHW3" s="33"/>
      <c r="IHX3" s="33"/>
      <c r="IHY3" s="33"/>
      <c r="IHZ3" s="33"/>
      <c r="IIA3" s="33"/>
      <c r="IIB3" s="33"/>
      <c r="IIC3" s="33"/>
      <c r="IID3" s="33"/>
      <c r="IIE3" s="33"/>
      <c r="IIF3" s="33"/>
      <c r="IIG3" s="33"/>
      <c r="IIH3" s="33"/>
      <c r="III3" s="33"/>
      <c r="IIJ3" s="33"/>
      <c r="IIK3" s="33"/>
      <c r="IIL3" s="33"/>
      <c r="IIM3" s="33"/>
      <c r="IIN3" s="33"/>
      <c r="IIO3" s="33"/>
      <c r="IIP3" s="33"/>
      <c r="IIQ3" s="33"/>
      <c r="IIR3" s="33"/>
      <c r="IIS3" s="33"/>
      <c r="IIT3" s="33"/>
      <c r="IIU3" s="33"/>
      <c r="IIV3" s="33"/>
      <c r="IIW3" s="33"/>
      <c r="IIX3" s="33"/>
      <c r="IIY3" s="33"/>
      <c r="IIZ3" s="33"/>
      <c r="IJA3" s="33"/>
      <c r="IJB3" s="33"/>
      <c r="IJC3" s="33"/>
      <c r="IJD3" s="33"/>
      <c r="IJE3" s="33"/>
      <c r="IJF3" s="33"/>
      <c r="IJG3" s="33"/>
      <c r="IJH3" s="33"/>
      <c r="IJI3" s="33"/>
      <c r="IJJ3" s="33"/>
      <c r="IJK3" s="33"/>
      <c r="IJL3" s="33"/>
      <c r="IJM3" s="33"/>
      <c r="IJN3" s="33"/>
      <c r="IJO3" s="33"/>
      <c r="IJP3" s="33"/>
      <c r="IJQ3" s="33"/>
      <c r="IJR3" s="33"/>
      <c r="IJS3" s="33"/>
      <c r="IJT3" s="33"/>
      <c r="IJU3" s="33"/>
      <c r="IJV3" s="33"/>
      <c r="IJW3" s="33"/>
      <c r="IJX3" s="33"/>
      <c r="IJY3" s="33"/>
      <c r="IJZ3" s="33"/>
      <c r="IKA3" s="33"/>
      <c r="IKB3" s="33"/>
      <c r="IKC3" s="33"/>
      <c r="IKD3" s="33"/>
      <c r="IKE3" s="33"/>
      <c r="IKF3" s="33"/>
      <c r="IKG3" s="33"/>
      <c r="IKH3" s="33"/>
      <c r="IKI3" s="33"/>
      <c r="IKJ3" s="33"/>
      <c r="IKK3" s="33"/>
      <c r="IKL3" s="33"/>
      <c r="IKM3" s="33"/>
      <c r="IKN3" s="33"/>
      <c r="IKO3" s="33"/>
      <c r="IKP3" s="33"/>
      <c r="IKQ3" s="33"/>
      <c r="IKR3" s="33"/>
      <c r="IKS3" s="33"/>
      <c r="IKT3" s="33"/>
      <c r="IKU3" s="33"/>
      <c r="IKV3" s="33"/>
      <c r="IKW3" s="33"/>
      <c r="IKX3" s="33"/>
      <c r="IKY3" s="33"/>
      <c r="IKZ3" s="33"/>
      <c r="ILA3" s="33"/>
      <c r="ILB3" s="33"/>
      <c r="ILC3" s="33"/>
      <c r="ILD3" s="33"/>
      <c r="ILE3" s="33"/>
      <c r="ILF3" s="33"/>
      <c r="ILG3" s="33"/>
      <c r="ILH3" s="33"/>
      <c r="ILI3" s="33"/>
      <c r="ILJ3" s="33"/>
      <c r="ILK3" s="33"/>
      <c r="ILL3" s="33"/>
      <c r="ILM3" s="33"/>
      <c r="ILN3" s="33"/>
      <c r="ILO3" s="33"/>
      <c r="ILP3" s="33"/>
      <c r="ILQ3" s="33"/>
      <c r="ILR3" s="33"/>
      <c r="ILS3" s="33"/>
      <c r="ILT3" s="33"/>
      <c r="ILU3" s="33"/>
      <c r="ILV3" s="33"/>
      <c r="ILW3" s="33"/>
      <c r="ILX3" s="33"/>
      <c r="ILY3" s="33"/>
      <c r="ILZ3" s="33"/>
      <c r="IMA3" s="33"/>
      <c r="IMB3" s="33"/>
      <c r="IMC3" s="33"/>
      <c r="IMD3" s="33"/>
      <c r="IME3" s="33"/>
      <c r="IMF3" s="33"/>
      <c r="IMG3" s="33"/>
      <c r="IMH3" s="33"/>
      <c r="IMI3" s="33"/>
      <c r="IMJ3" s="33"/>
      <c r="IMK3" s="33"/>
      <c r="IML3" s="33"/>
      <c r="IMM3" s="33"/>
      <c r="IMN3" s="33"/>
      <c r="IMO3" s="33"/>
      <c r="IMP3" s="33"/>
      <c r="IMQ3" s="33"/>
      <c r="IMR3" s="33"/>
      <c r="IMS3" s="33"/>
      <c r="IMT3" s="33"/>
      <c r="IMU3" s="33"/>
      <c r="IMV3" s="33"/>
      <c r="IMW3" s="33"/>
      <c r="IMX3" s="33"/>
      <c r="IMY3" s="33"/>
      <c r="IMZ3" s="33"/>
      <c r="INA3" s="33"/>
      <c r="INB3" s="33"/>
      <c r="INC3" s="33"/>
      <c r="IND3" s="33"/>
      <c r="INE3" s="33"/>
      <c r="INF3" s="33"/>
      <c r="ING3" s="33"/>
      <c r="INH3" s="33"/>
      <c r="INI3" s="33"/>
      <c r="INJ3" s="33"/>
      <c r="INK3" s="33"/>
      <c r="INL3" s="33"/>
      <c r="INM3" s="33"/>
      <c r="INN3" s="33"/>
      <c r="INO3" s="33"/>
      <c r="INP3" s="33"/>
      <c r="INQ3" s="33"/>
      <c r="INR3" s="33"/>
      <c r="INS3" s="33"/>
      <c r="INT3" s="33"/>
      <c r="INU3" s="33"/>
      <c r="INV3" s="33"/>
      <c r="INW3" s="33"/>
      <c r="INX3" s="33"/>
      <c r="INY3" s="33"/>
      <c r="INZ3" s="33"/>
      <c r="IOA3" s="33"/>
      <c r="IOB3" s="33"/>
      <c r="IOC3" s="33"/>
      <c r="IOD3" s="33"/>
      <c r="IOE3" s="33"/>
      <c r="IOF3" s="33"/>
      <c r="IOG3" s="33"/>
      <c r="IOH3" s="33"/>
      <c r="IOI3" s="33"/>
      <c r="IOJ3" s="33"/>
      <c r="IOK3" s="33"/>
      <c r="IOL3" s="33"/>
      <c r="IOM3" s="33"/>
      <c r="ION3" s="33"/>
      <c r="IOO3" s="33"/>
      <c r="IOP3" s="33"/>
      <c r="IOQ3" s="33"/>
      <c r="IOR3" s="33"/>
      <c r="IOS3" s="33"/>
      <c r="IOT3" s="33"/>
      <c r="IOU3" s="33"/>
      <c r="IOV3" s="33"/>
      <c r="IOW3" s="33"/>
      <c r="IOX3" s="33"/>
      <c r="IOY3" s="33"/>
      <c r="IOZ3" s="33"/>
      <c r="IPA3" s="33"/>
      <c r="IPB3" s="33"/>
      <c r="IPC3" s="33"/>
      <c r="IPD3" s="33"/>
      <c r="IPE3" s="33"/>
      <c r="IPF3" s="33"/>
      <c r="IPG3" s="33"/>
      <c r="IPH3" s="33"/>
      <c r="IPI3" s="33"/>
      <c r="IPJ3" s="33"/>
      <c r="IPK3" s="33"/>
      <c r="IPL3" s="33"/>
      <c r="IPM3" s="33"/>
      <c r="IPN3" s="33"/>
      <c r="IPO3" s="33"/>
      <c r="IPP3" s="33"/>
      <c r="IPQ3" s="33"/>
      <c r="IPR3" s="33"/>
      <c r="IPS3" s="33"/>
      <c r="IPT3" s="33"/>
      <c r="IPU3" s="33"/>
      <c r="IPV3" s="33"/>
      <c r="IPW3" s="33"/>
      <c r="IPX3" s="33"/>
      <c r="IPY3" s="33"/>
      <c r="IPZ3" s="33"/>
      <c r="IQA3" s="33"/>
      <c r="IQB3" s="33"/>
      <c r="IQC3" s="33"/>
      <c r="IQD3" s="33"/>
      <c r="IQE3" s="33"/>
      <c r="IQF3" s="33"/>
      <c r="IQG3" s="33"/>
      <c r="IQH3" s="33"/>
      <c r="IQI3" s="33"/>
      <c r="IQJ3" s="33"/>
      <c r="IQK3" s="33"/>
      <c r="IQL3" s="33"/>
      <c r="IQM3" s="33"/>
      <c r="IQN3" s="33"/>
      <c r="IQO3" s="33"/>
      <c r="IQP3" s="33"/>
      <c r="IQQ3" s="33"/>
      <c r="IQR3" s="33"/>
      <c r="IQS3" s="33"/>
      <c r="IQT3" s="33"/>
      <c r="IQU3" s="33"/>
      <c r="IQV3" s="33"/>
      <c r="IQW3" s="33"/>
      <c r="IQX3" s="33"/>
      <c r="IQY3" s="33"/>
      <c r="IQZ3" s="33"/>
      <c r="IRA3" s="33"/>
      <c r="IRB3" s="33"/>
      <c r="IRC3" s="33"/>
      <c r="IRD3" s="33"/>
      <c r="IRE3" s="33"/>
      <c r="IRF3" s="33"/>
      <c r="IRG3" s="33"/>
      <c r="IRH3" s="33"/>
      <c r="IRI3" s="33"/>
      <c r="IRJ3" s="33"/>
      <c r="IRK3" s="33"/>
      <c r="IRL3" s="33"/>
      <c r="IRM3" s="33"/>
      <c r="IRN3" s="33"/>
      <c r="IRO3" s="33"/>
      <c r="IRP3" s="33"/>
      <c r="IRQ3" s="33"/>
      <c r="IRR3" s="33"/>
      <c r="IRS3" s="33"/>
      <c r="IRT3" s="33"/>
      <c r="IRU3" s="33"/>
      <c r="IRV3" s="33"/>
      <c r="IRW3" s="33"/>
      <c r="IRX3" s="33"/>
      <c r="IRY3" s="33"/>
      <c r="IRZ3" s="33"/>
      <c r="ISA3" s="33"/>
      <c r="ISB3" s="33"/>
      <c r="ISC3" s="33"/>
      <c r="ISD3" s="33"/>
      <c r="ISE3" s="33"/>
      <c r="ISF3" s="33"/>
      <c r="ISG3" s="33"/>
      <c r="ISH3" s="33"/>
      <c r="ISI3" s="33"/>
      <c r="ISJ3" s="33"/>
      <c r="ISK3" s="33"/>
      <c r="ISL3" s="33"/>
      <c r="ISM3" s="33"/>
      <c r="ISN3" s="33"/>
      <c r="ISO3" s="33"/>
      <c r="ISP3" s="33"/>
      <c r="ISQ3" s="33"/>
      <c r="ISR3" s="33"/>
      <c r="ISS3" s="33"/>
      <c r="IST3" s="33"/>
      <c r="ISU3" s="33"/>
      <c r="ISV3" s="33"/>
      <c r="ISW3" s="33"/>
      <c r="ISX3" s="33"/>
      <c r="ISY3" s="33"/>
      <c r="ISZ3" s="33"/>
      <c r="ITA3" s="33"/>
      <c r="ITB3" s="33"/>
      <c r="ITC3" s="33"/>
      <c r="ITD3" s="33"/>
      <c r="ITE3" s="33"/>
      <c r="ITF3" s="33"/>
      <c r="ITG3" s="33"/>
      <c r="ITH3" s="33"/>
      <c r="ITI3" s="33"/>
      <c r="ITJ3" s="33"/>
      <c r="ITK3" s="33"/>
      <c r="ITL3" s="33"/>
      <c r="ITM3" s="33"/>
      <c r="ITN3" s="33"/>
      <c r="ITO3" s="33"/>
      <c r="ITP3" s="33"/>
      <c r="ITQ3" s="33"/>
      <c r="ITR3" s="33"/>
      <c r="ITS3" s="33"/>
      <c r="ITT3" s="33"/>
      <c r="ITU3" s="33"/>
      <c r="ITV3" s="33"/>
      <c r="ITW3" s="33"/>
      <c r="ITX3" s="33"/>
      <c r="ITY3" s="33"/>
      <c r="ITZ3" s="33"/>
      <c r="IUA3" s="33"/>
      <c r="IUB3" s="33"/>
      <c r="IUC3" s="33"/>
      <c r="IUD3" s="33"/>
      <c r="IUE3" s="33"/>
      <c r="IUF3" s="33"/>
      <c r="IUG3" s="33"/>
      <c r="IUH3" s="33"/>
      <c r="IUI3" s="33"/>
      <c r="IUJ3" s="33"/>
      <c r="IUK3" s="33"/>
      <c r="IUL3" s="33"/>
      <c r="IUM3" s="33"/>
      <c r="IUN3" s="33"/>
      <c r="IUO3" s="33"/>
      <c r="IUP3" s="33"/>
      <c r="IUQ3" s="33"/>
      <c r="IUR3" s="33"/>
      <c r="IUS3" s="33"/>
      <c r="IUT3" s="33"/>
      <c r="IUU3" s="33"/>
      <c r="IUV3" s="33"/>
      <c r="IUW3" s="33"/>
      <c r="IUX3" s="33"/>
      <c r="IUY3" s="33"/>
      <c r="IUZ3" s="33"/>
      <c r="IVA3" s="33"/>
      <c r="IVB3" s="33"/>
      <c r="IVC3" s="33"/>
      <c r="IVD3" s="33"/>
      <c r="IVE3" s="33"/>
      <c r="IVF3" s="33"/>
      <c r="IVG3" s="33"/>
      <c r="IVH3" s="33"/>
      <c r="IVI3" s="33"/>
      <c r="IVJ3" s="33"/>
      <c r="IVK3" s="33"/>
      <c r="IVL3" s="33"/>
      <c r="IVM3" s="33"/>
      <c r="IVN3" s="33"/>
      <c r="IVO3" s="33"/>
      <c r="IVP3" s="33"/>
      <c r="IVQ3" s="33"/>
      <c r="IVR3" s="33"/>
      <c r="IVS3" s="33"/>
      <c r="IVT3" s="33"/>
      <c r="IVU3" s="33"/>
      <c r="IVV3" s="33"/>
      <c r="IVW3" s="33"/>
      <c r="IVX3" s="33"/>
      <c r="IVY3" s="33"/>
      <c r="IVZ3" s="33"/>
      <c r="IWA3" s="33"/>
      <c r="IWB3" s="33"/>
      <c r="IWC3" s="33"/>
      <c r="IWD3" s="33"/>
      <c r="IWE3" s="33"/>
      <c r="IWF3" s="33"/>
      <c r="IWG3" s="33"/>
      <c r="IWH3" s="33"/>
      <c r="IWI3" s="33"/>
      <c r="IWJ3" s="33"/>
      <c r="IWK3" s="33"/>
      <c r="IWL3" s="33"/>
      <c r="IWM3" s="33"/>
      <c r="IWN3" s="33"/>
      <c r="IWO3" s="33"/>
      <c r="IWP3" s="33"/>
      <c r="IWQ3" s="33"/>
      <c r="IWR3" s="33"/>
      <c r="IWS3" s="33"/>
      <c r="IWT3" s="33"/>
      <c r="IWU3" s="33"/>
      <c r="IWV3" s="33"/>
      <c r="IWW3" s="33"/>
      <c r="IWX3" s="33"/>
      <c r="IWY3" s="33"/>
      <c r="IWZ3" s="33"/>
      <c r="IXA3" s="33"/>
      <c r="IXB3" s="33"/>
      <c r="IXC3" s="33"/>
      <c r="IXD3" s="33"/>
      <c r="IXE3" s="33"/>
      <c r="IXF3" s="33"/>
      <c r="IXG3" s="33"/>
      <c r="IXH3" s="33"/>
      <c r="IXI3" s="33"/>
      <c r="IXJ3" s="33"/>
      <c r="IXK3" s="33"/>
      <c r="IXL3" s="33"/>
      <c r="IXM3" s="33"/>
      <c r="IXN3" s="33"/>
      <c r="IXO3" s="33"/>
      <c r="IXP3" s="33"/>
      <c r="IXQ3" s="33"/>
      <c r="IXR3" s="33"/>
      <c r="IXS3" s="33"/>
      <c r="IXT3" s="33"/>
      <c r="IXU3" s="33"/>
      <c r="IXV3" s="33"/>
      <c r="IXW3" s="33"/>
      <c r="IXX3" s="33"/>
      <c r="IXY3" s="33"/>
      <c r="IXZ3" s="33"/>
      <c r="IYA3" s="33"/>
      <c r="IYB3" s="33"/>
      <c r="IYC3" s="33"/>
      <c r="IYD3" s="33"/>
      <c r="IYE3" s="33"/>
      <c r="IYF3" s="33"/>
      <c r="IYG3" s="33"/>
      <c r="IYH3" s="33"/>
      <c r="IYI3" s="33"/>
      <c r="IYJ3" s="33"/>
      <c r="IYK3" s="33"/>
      <c r="IYL3" s="33"/>
      <c r="IYM3" s="33"/>
      <c r="IYN3" s="33"/>
      <c r="IYO3" s="33"/>
      <c r="IYP3" s="33"/>
      <c r="IYQ3" s="33"/>
      <c r="IYR3" s="33"/>
      <c r="IYS3" s="33"/>
      <c r="IYT3" s="33"/>
      <c r="IYU3" s="33"/>
      <c r="IYV3" s="33"/>
      <c r="IYW3" s="33"/>
      <c r="IYX3" s="33"/>
      <c r="IYY3" s="33"/>
      <c r="IYZ3" s="33"/>
      <c r="IZA3" s="33"/>
      <c r="IZB3" s="33"/>
      <c r="IZC3" s="33"/>
      <c r="IZD3" s="33"/>
      <c r="IZE3" s="33"/>
      <c r="IZF3" s="33"/>
      <c r="IZG3" s="33"/>
      <c r="IZH3" s="33"/>
      <c r="IZI3" s="33"/>
      <c r="IZJ3" s="33"/>
      <c r="IZK3" s="33"/>
      <c r="IZL3" s="33"/>
      <c r="IZM3" s="33"/>
      <c r="IZN3" s="33"/>
      <c r="IZO3" s="33"/>
      <c r="IZP3" s="33"/>
      <c r="IZQ3" s="33"/>
      <c r="IZR3" s="33"/>
      <c r="IZS3" s="33"/>
      <c r="IZT3" s="33"/>
      <c r="IZU3" s="33"/>
      <c r="IZV3" s="33"/>
      <c r="IZW3" s="33"/>
      <c r="IZX3" s="33"/>
      <c r="IZY3" s="33"/>
      <c r="IZZ3" s="33"/>
      <c r="JAA3" s="33"/>
      <c r="JAB3" s="33"/>
      <c r="JAC3" s="33"/>
      <c r="JAD3" s="33"/>
      <c r="JAE3" s="33"/>
      <c r="JAF3" s="33"/>
      <c r="JAG3" s="33"/>
      <c r="JAH3" s="33"/>
      <c r="JAI3" s="33"/>
      <c r="JAJ3" s="33"/>
      <c r="JAK3" s="33"/>
      <c r="JAL3" s="33"/>
      <c r="JAM3" s="33"/>
      <c r="JAN3" s="33"/>
      <c r="JAO3" s="33"/>
      <c r="JAP3" s="33"/>
      <c r="JAQ3" s="33"/>
      <c r="JAR3" s="33"/>
      <c r="JAS3" s="33"/>
      <c r="JAT3" s="33"/>
      <c r="JAU3" s="33"/>
      <c r="JAV3" s="33"/>
      <c r="JAW3" s="33"/>
      <c r="JAX3" s="33"/>
      <c r="JAY3" s="33"/>
      <c r="JAZ3" s="33"/>
      <c r="JBA3" s="33"/>
      <c r="JBB3" s="33"/>
      <c r="JBC3" s="33"/>
      <c r="JBD3" s="33"/>
      <c r="JBE3" s="33"/>
      <c r="JBF3" s="33"/>
      <c r="JBG3" s="33"/>
      <c r="JBH3" s="33"/>
      <c r="JBI3" s="33"/>
      <c r="JBJ3" s="33"/>
      <c r="JBK3" s="33"/>
      <c r="JBL3" s="33"/>
      <c r="JBM3" s="33"/>
      <c r="JBN3" s="33"/>
      <c r="JBO3" s="33"/>
      <c r="JBP3" s="33"/>
      <c r="JBQ3" s="33"/>
      <c r="JBR3" s="33"/>
      <c r="JBS3" s="33"/>
      <c r="JBT3" s="33"/>
      <c r="JBU3" s="33"/>
      <c r="JBV3" s="33"/>
      <c r="JBW3" s="33"/>
      <c r="JBX3" s="33"/>
      <c r="JBY3" s="33"/>
      <c r="JBZ3" s="33"/>
      <c r="JCA3" s="33"/>
      <c r="JCB3" s="33"/>
      <c r="JCC3" s="33"/>
      <c r="JCD3" s="33"/>
      <c r="JCE3" s="33"/>
      <c r="JCF3" s="33"/>
      <c r="JCG3" s="33"/>
      <c r="JCH3" s="33"/>
      <c r="JCI3" s="33"/>
      <c r="JCJ3" s="33"/>
      <c r="JCK3" s="33"/>
      <c r="JCL3" s="33"/>
      <c r="JCM3" s="33"/>
      <c r="JCN3" s="33"/>
      <c r="JCO3" s="33"/>
      <c r="JCP3" s="33"/>
      <c r="JCQ3" s="33"/>
      <c r="JCR3" s="33"/>
      <c r="JCS3" s="33"/>
      <c r="JCT3" s="33"/>
      <c r="JCU3" s="33"/>
      <c r="JCV3" s="33"/>
      <c r="JCW3" s="33"/>
      <c r="JCX3" s="33"/>
      <c r="JCY3" s="33"/>
      <c r="JCZ3" s="33"/>
      <c r="JDA3" s="33"/>
      <c r="JDB3" s="33"/>
      <c r="JDC3" s="33"/>
      <c r="JDD3" s="33"/>
      <c r="JDE3" s="33"/>
      <c r="JDF3" s="33"/>
      <c r="JDG3" s="33"/>
      <c r="JDH3" s="33"/>
      <c r="JDI3" s="33"/>
      <c r="JDJ3" s="33"/>
      <c r="JDK3" s="33"/>
      <c r="JDL3" s="33"/>
      <c r="JDM3" s="33"/>
      <c r="JDN3" s="33"/>
      <c r="JDO3" s="33"/>
      <c r="JDP3" s="33"/>
      <c r="JDQ3" s="33"/>
      <c r="JDR3" s="33"/>
      <c r="JDS3" s="33"/>
      <c r="JDT3" s="33"/>
      <c r="JDU3" s="33"/>
      <c r="JDV3" s="33"/>
      <c r="JDW3" s="33"/>
      <c r="JDX3" s="33"/>
      <c r="JDY3" s="33"/>
      <c r="JDZ3" s="33"/>
      <c r="JEA3" s="33"/>
      <c r="JEB3" s="33"/>
      <c r="JEC3" s="33"/>
      <c r="JED3" s="33"/>
      <c r="JEE3" s="33"/>
      <c r="JEF3" s="33"/>
      <c r="JEG3" s="33"/>
      <c r="JEH3" s="33"/>
      <c r="JEI3" s="33"/>
      <c r="JEJ3" s="33"/>
      <c r="JEK3" s="33"/>
      <c r="JEL3" s="33"/>
      <c r="JEM3" s="33"/>
      <c r="JEN3" s="33"/>
      <c r="JEO3" s="33"/>
      <c r="JEP3" s="33"/>
      <c r="JEQ3" s="33"/>
      <c r="JER3" s="33"/>
      <c r="JES3" s="33"/>
      <c r="JET3" s="33"/>
      <c r="JEU3" s="33"/>
      <c r="JEV3" s="33"/>
      <c r="JEW3" s="33"/>
      <c r="JEX3" s="33"/>
      <c r="JEY3" s="33"/>
      <c r="JEZ3" s="33"/>
      <c r="JFA3" s="33"/>
      <c r="JFB3" s="33"/>
      <c r="JFC3" s="33"/>
      <c r="JFD3" s="33"/>
      <c r="JFE3" s="33"/>
      <c r="JFF3" s="33"/>
      <c r="JFG3" s="33"/>
      <c r="JFH3" s="33"/>
      <c r="JFI3" s="33"/>
      <c r="JFJ3" s="33"/>
      <c r="JFK3" s="33"/>
      <c r="JFL3" s="33"/>
      <c r="JFM3" s="33"/>
      <c r="JFN3" s="33"/>
      <c r="JFO3" s="33"/>
      <c r="JFP3" s="33"/>
      <c r="JFQ3" s="33"/>
      <c r="JFR3" s="33"/>
      <c r="JFS3" s="33"/>
      <c r="JFT3" s="33"/>
      <c r="JFU3" s="33"/>
      <c r="JFV3" s="33"/>
      <c r="JFW3" s="33"/>
      <c r="JFX3" s="33"/>
      <c r="JFY3" s="33"/>
      <c r="JFZ3" s="33"/>
      <c r="JGA3" s="33"/>
      <c r="JGB3" s="33"/>
      <c r="JGC3" s="33"/>
      <c r="JGD3" s="33"/>
      <c r="JGE3" s="33"/>
      <c r="JGF3" s="33"/>
      <c r="JGG3" s="33"/>
      <c r="JGH3" s="33"/>
      <c r="JGI3" s="33"/>
      <c r="JGJ3" s="33"/>
      <c r="JGK3" s="33"/>
      <c r="JGL3" s="33"/>
      <c r="JGM3" s="33"/>
      <c r="JGN3" s="33"/>
      <c r="JGO3" s="33"/>
      <c r="JGP3" s="33"/>
      <c r="JGQ3" s="33"/>
      <c r="JGR3" s="33"/>
      <c r="JGS3" s="33"/>
      <c r="JGT3" s="33"/>
      <c r="JGU3" s="33"/>
      <c r="JGV3" s="33"/>
      <c r="JGW3" s="33"/>
      <c r="JGX3" s="33"/>
      <c r="JGY3" s="33"/>
      <c r="JGZ3" s="33"/>
      <c r="JHA3" s="33"/>
      <c r="JHB3" s="33"/>
      <c r="JHC3" s="33"/>
      <c r="JHD3" s="33"/>
      <c r="JHE3" s="33"/>
      <c r="JHF3" s="33"/>
      <c r="JHG3" s="33"/>
      <c r="JHH3" s="33"/>
      <c r="JHI3" s="33"/>
      <c r="JHJ3" s="33"/>
      <c r="JHK3" s="33"/>
      <c r="JHL3" s="33"/>
      <c r="JHM3" s="33"/>
      <c r="JHN3" s="33"/>
      <c r="JHO3" s="33"/>
      <c r="JHP3" s="33"/>
      <c r="JHQ3" s="33"/>
      <c r="JHR3" s="33"/>
      <c r="JHS3" s="33"/>
      <c r="JHT3" s="33"/>
      <c r="JHU3" s="33"/>
      <c r="JHV3" s="33"/>
      <c r="JHW3" s="33"/>
      <c r="JHX3" s="33"/>
      <c r="JHY3" s="33"/>
      <c r="JHZ3" s="33"/>
      <c r="JIA3" s="33"/>
      <c r="JIB3" s="33"/>
      <c r="JIC3" s="33"/>
      <c r="JID3" s="33"/>
      <c r="JIE3" s="33"/>
      <c r="JIF3" s="33"/>
      <c r="JIG3" s="33"/>
      <c r="JIH3" s="33"/>
      <c r="JII3" s="33"/>
      <c r="JIJ3" s="33"/>
      <c r="JIK3" s="33"/>
      <c r="JIL3" s="33"/>
      <c r="JIM3" s="33"/>
      <c r="JIN3" s="33"/>
      <c r="JIO3" s="33"/>
      <c r="JIP3" s="33"/>
      <c r="JIQ3" s="33"/>
      <c r="JIR3" s="33"/>
      <c r="JIS3" s="33"/>
      <c r="JIT3" s="33"/>
      <c r="JIU3" s="33"/>
      <c r="JIV3" s="33"/>
      <c r="JIW3" s="33"/>
      <c r="JIX3" s="33"/>
      <c r="JIY3" s="33"/>
      <c r="JIZ3" s="33"/>
      <c r="JJA3" s="33"/>
      <c r="JJB3" s="33"/>
      <c r="JJC3" s="33"/>
      <c r="JJD3" s="33"/>
      <c r="JJE3" s="33"/>
      <c r="JJF3" s="33"/>
      <c r="JJG3" s="33"/>
      <c r="JJH3" s="33"/>
      <c r="JJI3" s="33"/>
      <c r="JJJ3" s="33"/>
      <c r="JJK3" s="33"/>
      <c r="JJL3" s="33"/>
      <c r="JJM3" s="33"/>
      <c r="JJN3" s="33"/>
      <c r="JJO3" s="33"/>
      <c r="JJP3" s="33"/>
      <c r="JJQ3" s="33"/>
      <c r="JJR3" s="33"/>
      <c r="JJS3" s="33"/>
      <c r="JJT3" s="33"/>
      <c r="JJU3" s="33"/>
      <c r="JJV3" s="33"/>
      <c r="JJW3" s="33"/>
      <c r="JJX3" s="33"/>
      <c r="JJY3" s="33"/>
      <c r="JJZ3" s="33"/>
      <c r="JKA3" s="33"/>
      <c r="JKB3" s="33"/>
      <c r="JKC3" s="33"/>
      <c r="JKD3" s="33"/>
      <c r="JKE3" s="33"/>
      <c r="JKF3" s="33"/>
      <c r="JKG3" s="33"/>
      <c r="JKH3" s="33"/>
      <c r="JKI3" s="33"/>
      <c r="JKJ3" s="33"/>
      <c r="JKK3" s="33"/>
      <c r="JKL3" s="33"/>
      <c r="JKM3" s="33"/>
      <c r="JKN3" s="33"/>
      <c r="JKO3" s="33"/>
      <c r="JKP3" s="33"/>
      <c r="JKQ3" s="33"/>
      <c r="JKR3" s="33"/>
      <c r="JKS3" s="33"/>
      <c r="JKT3" s="33"/>
      <c r="JKU3" s="33"/>
      <c r="JKV3" s="33"/>
      <c r="JKW3" s="33"/>
      <c r="JKX3" s="33"/>
      <c r="JKY3" s="33"/>
      <c r="JKZ3" s="33"/>
      <c r="JLA3" s="33"/>
      <c r="JLB3" s="33"/>
      <c r="JLC3" s="33"/>
      <c r="JLD3" s="33"/>
      <c r="JLE3" s="33"/>
      <c r="JLF3" s="33"/>
      <c r="JLG3" s="33"/>
      <c r="JLH3" s="33"/>
      <c r="JLI3" s="33"/>
      <c r="JLJ3" s="33"/>
      <c r="JLK3" s="33"/>
      <c r="JLL3" s="33"/>
      <c r="JLM3" s="33"/>
      <c r="JLN3" s="33"/>
      <c r="JLO3" s="33"/>
      <c r="JLP3" s="33"/>
      <c r="JLQ3" s="33"/>
      <c r="JLR3" s="33"/>
      <c r="JLS3" s="33"/>
      <c r="JLT3" s="33"/>
      <c r="JLU3" s="33"/>
      <c r="JLV3" s="33"/>
      <c r="JLW3" s="33"/>
      <c r="JLX3" s="33"/>
      <c r="JLY3" s="33"/>
      <c r="JLZ3" s="33"/>
      <c r="JMA3" s="33"/>
      <c r="JMB3" s="33"/>
      <c r="JMC3" s="33"/>
      <c r="JMD3" s="33"/>
      <c r="JME3" s="33"/>
      <c r="JMF3" s="33"/>
      <c r="JMG3" s="33"/>
      <c r="JMH3" s="33"/>
      <c r="JMI3" s="33"/>
      <c r="JMJ3" s="33"/>
      <c r="JMK3" s="33"/>
      <c r="JML3" s="33"/>
      <c r="JMM3" s="33"/>
      <c r="JMN3" s="33"/>
      <c r="JMO3" s="33"/>
      <c r="JMP3" s="33"/>
      <c r="JMQ3" s="33"/>
      <c r="JMR3" s="33"/>
      <c r="JMS3" s="33"/>
      <c r="JMT3" s="33"/>
      <c r="JMU3" s="33"/>
      <c r="JMV3" s="33"/>
      <c r="JMW3" s="33"/>
      <c r="JMX3" s="33"/>
      <c r="JMY3" s="33"/>
      <c r="JMZ3" s="33"/>
      <c r="JNA3" s="33"/>
      <c r="JNB3" s="33"/>
      <c r="JNC3" s="33"/>
      <c r="JND3" s="33"/>
      <c r="JNE3" s="33"/>
      <c r="JNF3" s="33"/>
      <c r="JNG3" s="33"/>
      <c r="JNH3" s="33"/>
      <c r="JNI3" s="33"/>
      <c r="JNJ3" s="33"/>
      <c r="JNK3" s="33"/>
      <c r="JNL3" s="33"/>
      <c r="JNM3" s="33"/>
      <c r="JNN3" s="33"/>
      <c r="JNO3" s="33"/>
      <c r="JNP3" s="33"/>
      <c r="JNQ3" s="33"/>
      <c r="JNR3" s="33"/>
      <c r="JNS3" s="33"/>
      <c r="JNT3" s="33"/>
      <c r="JNU3" s="33"/>
      <c r="JNV3" s="33"/>
      <c r="JNW3" s="33"/>
      <c r="JNX3" s="33"/>
      <c r="JNY3" s="33"/>
      <c r="JNZ3" s="33"/>
      <c r="JOA3" s="33"/>
      <c r="JOB3" s="33"/>
      <c r="JOC3" s="33"/>
      <c r="JOD3" s="33"/>
      <c r="JOE3" s="33"/>
      <c r="JOF3" s="33"/>
      <c r="JOG3" s="33"/>
      <c r="JOH3" s="33"/>
      <c r="JOI3" s="33"/>
      <c r="JOJ3" s="33"/>
      <c r="JOK3" s="33"/>
      <c r="JOL3" s="33"/>
      <c r="JOM3" s="33"/>
      <c r="JON3" s="33"/>
      <c r="JOO3" s="33"/>
      <c r="JOP3" s="33"/>
      <c r="JOQ3" s="33"/>
      <c r="JOR3" s="33"/>
      <c r="JOS3" s="33"/>
      <c r="JOT3" s="33"/>
      <c r="JOU3" s="33"/>
      <c r="JOV3" s="33"/>
      <c r="JOW3" s="33"/>
      <c r="JOX3" s="33"/>
      <c r="JOY3" s="33"/>
      <c r="JOZ3" s="33"/>
      <c r="JPA3" s="33"/>
      <c r="JPB3" s="33"/>
      <c r="JPC3" s="33"/>
      <c r="JPD3" s="33"/>
      <c r="JPE3" s="33"/>
      <c r="JPF3" s="33"/>
      <c r="JPG3" s="33"/>
      <c r="JPH3" s="33"/>
      <c r="JPI3" s="33"/>
      <c r="JPJ3" s="33"/>
      <c r="JPK3" s="33"/>
      <c r="JPL3" s="33"/>
      <c r="JPM3" s="33"/>
      <c r="JPN3" s="33"/>
      <c r="JPO3" s="33"/>
      <c r="JPP3" s="33"/>
      <c r="JPQ3" s="33"/>
      <c r="JPR3" s="33"/>
      <c r="JPS3" s="33"/>
      <c r="JPT3" s="33"/>
      <c r="JPU3" s="33"/>
      <c r="JPV3" s="33"/>
      <c r="JPW3" s="33"/>
      <c r="JPX3" s="33"/>
      <c r="JPY3" s="33"/>
      <c r="JPZ3" s="33"/>
      <c r="JQA3" s="33"/>
      <c r="JQB3" s="33"/>
      <c r="JQC3" s="33"/>
      <c r="JQD3" s="33"/>
      <c r="JQE3" s="33"/>
      <c r="JQF3" s="33"/>
      <c r="JQG3" s="33"/>
      <c r="JQH3" s="33"/>
      <c r="JQI3" s="33"/>
      <c r="JQJ3" s="33"/>
      <c r="JQK3" s="33"/>
      <c r="JQL3" s="33"/>
      <c r="JQM3" s="33"/>
      <c r="JQN3" s="33"/>
      <c r="JQO3" s="33"/>
      <c r="JQP3" s="33"/>
      <c r="JQQ3" s="33"/>
      <c r="JQR3" s="33"/>
      <c r="JQS3" s="33"/>
      <c r="JQT3" s="33"/>
      <c r="JQU3" s="33"/>
      <c r="JQV3" s="33"/>
      <c r="JQW3" s="33"/>
      <c r="JQX3" s="33"/>
      <c r="JQY3" s="33"/>
      <c r="JQZ3" s="33"/>
      <c r="JRA3" s="33"/>
      <c r="JRB3" s="33"/>
      <c r="JRC3" s="33"/>
      <c r="JRD3" s="33"/>
      <c r="JRE3" s="33"/>
      <c r="JRF3" s="33"/>
      <c r="JRG3" s="33"/>
      <c r="JRH3" s="33"/>
      <c r="JRI3" s="33"/>
      <c r="JRJ3" s="33"/>
      <c r="JRK3" s="33"/>
      <c r="JRL3" s="33"/>
      <c r="JRM3" s="33"/>
      <c r="JRN3" s="33"/>
      <c r="JRO3" s="33"/>
      <c r="JRP3" s="33"/>
      <c r="JRQ3" s="33"/>
      <c r="JRR3" s="33"/>
      <c r="JRS3" s="33"/>
      <c r="JRT3" s="33"/>
      <c r="JRU3" s="33"/>
      <c r="JRV3" s="33"/>
      <c r="JRW3" s="33"/>
      <c r="JRX3" s="33"/>
      <c r="JRY3" s="33"/>
      <c r="JRZ3" s="33"/>
      <c r="JSA3" s="33"/>
      <c r="JSB3" s="33"/>
      <c r="JSC3" s="33"/>
      <c r="JSD3" s="33"/>
      <c r="JSE3" s="33"/>
      <c r="JSF3" s="33"/>
      <c r="JSG3" s="33"/>
      <c r="JSH3" s="33"/>
      <c r="JSI3" s="33"/>
      <c r="JSJ3" s="33"/>
      <c r="JSK3" s="33"/>
      <c r="JSL3" s="33"/>
      <c r="JSM3" s="33"/>
      <c r="JSN3" s="33"/>
      <c r="JSO3" s="33"/>
      <c r="JSP3" s="33"/>
      <c r="JSQ3" s="33"/>
      <c r="JSR3" s="33"/>
      <c r="JSS3" s="33"/>
      <c r="JST3" s="33"/>
      <c r="JSU3" s="33"/>
      <c r="JSV3" s="33"/>
      <c r="JSW3" s="33"/>
      <c r="JSX3" s="33"/>
      <c r="JSY3" s="33"/>
      <c r="JSZ3" s="33"/>
      <c r="JTA3" s="33"/>
      <c r="JTB3" s="33"/>
      <c r="JTC3" s="33"/>
      <c r="JTD3" s="33"/>
      <c r="JTE3" s="33"/>
      <c r="JTF3" s="33"/>
      <c r="JTG3" s="33"/>
      <c r="JTH3" s="33"/>
      <c r="JTI3" s="33"/>
      <c r="JTJ3" s="33"/>
      <c r="JTK3" s="33"/>
      <c r="JTL3" s="33"/>
      <c r="JTM3" s="33"/>
      <c r="JTN3" s="33"/>
      <c r="JTO3" s="33"/>
      <c r="JTP3" s="33"/>
      <c r="JTQ3" s="33"/>
      <c r="JTR3" s="33"/>
      <c r="JTS3" s="33"/>
      <c r="JTT3" s="33"/>
      <c r="JTU3" s="33"/>
      <c r="JTV3" s="33"/>
      <c r="JTW3" s="33"/>
      <c r="JTX3" s="33"/>
      <c r="JTY3" s="33"/>
      <c r="JTZ3" s="33"/>
      <c r="JUA3" s="33"/>
      <c r="JUB3" s="33"/>
      <c r="JUC3" s="33"/>
      <c r="JUD3" s="33"/>
      <c r="JUE3" s="33"/>
      <c r="JUF3" s="33"/>
      <c r="JUG3" s="33"/>
      <c r="JUH3" s="33"/>
      <c r="JUI3" s="33"/>
      <c r="JUJ3" s="33"/>
      <c r="JUK3" s="33"/>
      <c r="JUL3" s="33"/>
      <c r="JUM3" s="33"/>
      <c r="JUN3" s="33"/>
      <c r="JUO3" s="33"/>
      <c r="JUP3" s="33"/>
      <c r="JUQ3" s="33"/>
      <c r="JUR3" s="33"/>
      <c r="JUS3" s="33"/>
      <c r="JUT3" s="33"/>
      <c r="JUU3" s="33"/>
      <c r="JUV3" s="33"/>
      <c r="JUW3" s="33"/>
      <c r="JUX3" s="33"/>
      <c r="JUY3" s="33"/>
      <c r="JUZ3" s="33"/>
      <c r="JVA3" s="33"/>
      <c r="JVB3" s="33"/>
      <c r="JVC3" s="33"/>
      <c r="JVD3" s="33"/>
      <c r="JVE3" s="33"/>
      <c r="JVF3" s="33"/>
      <c r="JVG3" s="33"/>
      <c r="JVH3" s="33"/>
      <c r="JVI3" s="33"/>
      <c r="JVJ3" s="33"/>
      <c r="JVK3" s="33"/>
      <c r="JVL3" s="33"/>
      <c r="JVM3" s="33"/>
      <c r="JVN3" s="33"/>
      <c r="JVO3" s="33"/>
      <c r="JVP3" s="33"/>
      <c r="JVQ3" s="33"/>
      <c r="JVR3" s="33"/>
      <c r="JVS3" s="33"/>
      <c r="JVT3" s="33"/>
      <c r="JVU3" s="33"/>
      <c r="JVV3" s="33"/>
      <c r="JVW3" s="33"/>
      <c r="JVX3" s="33"/>
      <c r="JVY3" s="33"/>
      <c r="JVZ3" s="33"/>
      <c r="JWA3" s="33"/>
      <c r="JWB3" s="33"/>
      <c r="JWC3" s="33"/>
      <c r="JWD3" s="33"/>
      <c r="JWE3" s="33"/>
      <c r="JWF3" s="33"/>
      <c r="JWG3" s="33"/>
      <c r="JWH3" s="33"/>
      <c r="JWI3" s="33"/>
      <c r="JWJ3" s="33"/>
      <c r="JWK3" s="33"/>
      <c r="JWL3" s="33"/>
      <c r="JWM3" s="33"/>
      <c r="JWN3" s="33"/>
      <c r="JWO3" s="33"/>
      <c r="JWP3" s="33"/>
      <c r="JWQ3" s="33"/>
      <c r="JWR3" s="33"/>
      <c r="JWS3" s="33"/>
      <c r="JWT3" s="33"/>
      <c r="JWU3" s="33"/>
      <c r="JWV3" s="33"/>
      <c r="JWW3" s="33"/>
      <c r="JWX3" s="33"/>
      <c r="JWY3" s="33"/>
      <c r="JWZ3" s="33"/>
      <c r="JXA3" s="33"/>
      <c r="JXB3" s="33"/>
      <c r="JXC3" s="33"/>
      <c r="JXD3" s="33"/>
      <c r="JXE3" s="33"/>
      <c r="JXF3" s="33"/>
      <c r="JXG3" s="33"/>
      <c r="JXH3" s="33"/>
      <c r="JXI3" s="33"/>
      <c r="JXJ3" s="33"/>
      <c r="JXK3" s="33"/>
      <c r="JXL3" s="33"/>
      <c r="JXM3" s="33"/>
      <c r="JXN3" s="33"/>
      <c r="JXO3" s="33"/>
      <c r="JXP3" s="33"/>
      <c r="JXQ3" s="33"/>
      <c r="JXR3" s="33"/>
      <c r="JXS3" s="33"/>
      <c r="JXT3" s="33"/>
      <c r="JXU3" s="33"/>
      <c r="JXV3" s="33"/>
      <c r="JXW3" s="33"/>
      <c r="JXX3" s="33"/>
      <c r="JXY3" s="33"/>
      <c r="JXZ3" s="33"/>
      <c r="JYA3" s="33"/>
      <c r="JYB3" s="33"/>
      <c r="JYC3" s="33"/>
      <c r="JYD3" s="33"/>
      <c r="JYE3" s="33"/>
      <c r="JYF3" s="33"/>
      <c r="JYG3" s="33"/>
      <c r="JYH3" s="33"/>
      <c r="JYI3" s="33"/>
      <c r="JYJ3" s="33"/>
      <c r="JYK3" s="33"/>
      <c r="JYL3" s="33"/>
      <c r="JYM3" s="33"/>
      <c r="JYN3" s="33"/>
      <c r="JYO3" s="33"/>
      <c r="JYP3" s="33"/>
      <c r="JYQ3" s="33"/>
      <c r="JYR3" s="33"/>
      <c r="JYS3" s="33"/>
      <c r="JYT3" s="33"/>
      <c r="JYU3" s="33"/>
      <c r="JYV3" s="33"/>
      <c r="JYW3" s="33"/>
      <c r="JYX3" s="33"/>
      <c r="JYY3" s="33"/>
      <c r="JYZ3" s="33"/>
      <c r="JZA3" s="33"/>
      <c r="JZB3" s="33"/>
      <c r="JZC3" s="33"/>
      <c r="JZD3" s="33"/>
      <c r="JZE3" s="33"/>
      <c r="JZF3" s="33"/>
      <c r="JZG3" s="33"/>
      <c r="JZH3" s="33"/>
      <c r="JZI3" s="33"/>
      <c r="JZJ3" s="33"/>
      <c r="JZK3" s="33"/>
      <c r="JZL3" s="33"/>
      <c r="JZM3" s="33"/>
      <c r="JZN3" s="33"/>
      <c r="JZO3" s="33"/>
      <c r="JZP3" s="33"/>
      <c r="JZQ3" s="33"/>
      <c r="JZR3" s="33"/>
      <c r="JZS3" s="33"/>
      <c r="JZT3" s="33"/>
      <c r="JZU3" s="33"/>
      <c r="JZV3" s="33"/>
      <c r="JZW3" s="33"/>
      <c r="JZX3" s="33"/>
      <c r="JZY3" s="33"/>
      <c r="JZZ3" s="33"/>
      <c r="KAA3" s="33"/>
      <c r="KAB3" s="33"/>
      <c r="KAC3" s="33"/>
      <c r="KAD3" s="33"/>
      <c r="KAE3" s="33"/>
      <c r="KAF3" s="33"/>
      <c r="KAG3" s="33"/>
      <c r="KAH3" s="33"/>
      <c r="KAI3" s="33"/>
      <c r="KAJ3" s="33"/>
      <c r="KAK3" s="33"/>
      <c r="KAL3" s="33"/>
      <c r="KAM3" s="33"/>
      <c r="KAN3" s="33"/>
      <c r="KAO3" s="33"/>
      <c r="KAP3" s="33"/>
      <c r="KAQ3" s="33"/>
      <c r="KAR3" s="33"/>
      <c r="KAS3" s="33"/>
      <c r="KAT3" s="33"/>
      <c r="KAU3" s="33"/>
      <c r="KAV3" s="33"/>
      <c r="KAW3" s="33"/>
      <c r="KAX3" s="33"/>
      <c r="KAY3" s="33"/>
      <c r="KAZ3" s="33"/>
      <c r="KBA3" s="33"/>
      <c r="KBB3" s="33"/>
      <c r="KBC3" s="33"/>
      <c r="KBD3" s="33"/>
      <c r="KBE3" s="33"/>
      <c r="KBF3" s="33"/>
      <c r="KBG3" s="33"/>
      <c r="KBH3" s="33"/>
      <c r="KBI3" s="33"/>
      <c r="KBJ3" s="33"/>
      <c r="KBK3" s="33"/>
      <c r="KBL3" s="33"/>
      <c r="KBM3" s="33"/>
      <c r="KBN3" s="33"/>
      <c r="KBO3" s="33"/>
      <c r="KBP3" s="33"/>
      <c r="KBQ3" s="33"/>
      <c r="KBR3" s="33"/>
      <c r="KBS3" s="33"/>
      <c r="KBT3" s="33"/>
      <c r="KBU3" s="33"/>
      <c r="KBV3" s="33"/>
      <c r="KBW3" s="33"/>
      <c r="KBX3" s="33"/>
      <c r="KBY3" s="33"/>
      <c r="KBZ3" s="33"/>
      <c r="KCA3" s="33"/>
      <c r="KCB3" s="33"/>
      <c r="KCC3" s="33"/>
      <c r="KCD3" s="33"/>
      <c r="KCE3" s="33"/>
      <c r="KCF3" s="33"/>
      <c r="KCG3" s="33"/>
      <c r="KCH3" s="33"/>
      <c r="KCI3" s="33"/>
      <c r="KCJ3" s="33"/>
      <c r="KCK3" s="33"/>
      <c r="KCL3" s="33"/>
      <c r="KCM3" s="33"/>
      <c r="KCN3" s="33"/>
      <c r="KCO3" s="33"/>
      <c r="KCP3" s="33"/>
      <c r="KCQ3" s="33"/>
      <c r="KCR3" s="33"/>
      <c r="KCS3" s="33"/>
      <c r="KCT3" s="33"/>
      <c r="KCU3" s="33"/>
      <c r="KCV3" s="33"/>
      <c r="KCW3" s="33"/>
      <c r="KCX3" s="33"/>
      <c r="KCY3" s="33"/>
      <c r="KCZ3" s="33"/>
      <c r="KDA3" s="33"/>
      <c r="KDB3" s="33"/>
      <c r="KDC3" s="33"/>
      <c r="KDD3" s="33"/>
      <c r="KDE3" s="33"/>
      <c r="KDF3" s="33"/>
      <c r="KDG3" s="33"/>
      <c r="KDH3" s="33"/>
      <c r="KDI3" s="33"/>
      <c r="KDJ3" s="33"/>
      <c r="KDK3" s="33"/>
      <c r="KDL3" s="33"/>
      <c r="KDM3" s="33"/>
      <c r="KDN3" s="33"/>
      <c r="KDO3" s="33"/>
      <c r="KDP3" s="33"/>
      <c r="KDQ3" s="33"/>
      <c r="KDR3" s="33"/>
      <c r="KDS3" s="33"/>
      <c r="KDT3" s="33"/>
      <c r="KDU3" s="33"/>
      <c r="KDV3" s="33"/>
      <c r="KDW3" s="33"/>
      <c r="KDX3" s="33"/>
      <c r="KDY3" s="33"/>
      <c r="KDZ3" s="33"/>
      <c r="KEA3" s="33"/>
      <c r="KEB3" s="33"/>
      <c r="KEC3" s="33"/>
      <c r="KED3" s="33"/>
      <c r="KEE3" s="33"/>
      <c r="KEF3" s="33"/>
      <c r="KEG3" s="33"/>
      <c r="KEH3" s="33"/>
      <c r="KEI3" s="33"/>
      <c r="KEJ3" s="33"/>
      <c r="KEK3" s="33"/>
      <c r="KEL3" s="33"/>
      <c r="KEM3" s="33"/>
      <c r="KEN3" s="33"/>
      <c r="KEO3" s="33"/>
      <c r="KEP3" s="33"/>
      <c r="KEQ3" s="33"/>
      <c r="KER3" s="33"/>
      <c r="KES3" s="33"/>
      <c r="KET3" s="33"/>
      <c r="KEU3" s="33"/>
      <c r="KEV3" s="33"/>
      <c r="KEW3" s="33"/>
      <c r="KEX3" s="33"/>
      <c r="KEY3" s="33"/>
      <c r="KEZ3" s="33"/>
      <c r="KFA3" s="33"/>
      <c r="KFB3" s="33"/>
      <c r="KFC3" s="33"/>
      <c r="KFD3" s="33"/>
      <c r="KFE3" s="33"/>
      <c r="KFF3" s="33"/>
      <c r="KFG3" s="33"/>
      <c r="KFH3" s="33"/>
      <c r="KFI3" s="33"/>
      <c r="KFJ3" s="33"/>
      <c r="KFK3" s="33"/>
      <c r="KFL3" s="33"/>
      <c r="KFM3" s="33"/>
      <c r="KFN3" s="33"/>
      <c r="KFO3" s="33"/>
      <c r="KFP3" s="33"/>
      <c r="KFQ3" s="33"/>
      <c r="KFR3" s="33"/>
      <c r="KFS3" s="33"/>
      <c r="KFT3" s="33"/>
      <c r="KFU3" s="33"/>
      <c r="KFV3" s="33"/>
      <c r="KFW3" s="33"/>
      <c r="KFX3" s="33"/>
      <c r="KFY3" s="33"/>
      <c r="KFZ3" s="33"/>
      <c r="KGA3" s="33"/>
      <c r="KGB3" s="33"/>
      <c r="KGC3" s="33"/>
      <c r="KGD3" s="33"/>
      <c r="KGE3" s="33"/>
      <c r="KGF3" s="33"/>
      <c r="KGG3" s="33"/>
      <c r="KGH3" s="33"/>
      <c r="KGI3" s="33"/>
      <c r="KGJ3" s="33"/>
      <c r="KGK3" s="33"/>
      <c r="KGL3" s="33"/>
      <c r="KGM3" s="33"/>
      <c r="KGN3" s="33"/>
      <c r="KGO3" s="33"/>
      <c r="KGP3" s="33"/>
      <c r="KGQ3" s="33"/>
      <c r="KGR3" s="33"/>
      <c r="KGS3" s="33"/>
      <c r="KGT3" s="33"/>
      <c r="KGU3" s="33"/>
      <c r="KGV3" s="33"/>
      <c r="KGW3" s="33"/>
      <c r="KGX3" s="33"/>
      <c r="KGY3" s="33"/>
      <c r="KGZ3" s="33"/>
      <c r="KHA3" s="33"/>
      <c r="KHB3" s="33"/>
      <c r="KHC3" s="33"/>
      <c r="KHD3" s="33"/>
      <c r="KHE3" s="33"/>
      <c r="KHF3" s="33"/>
      <c r="KHG3" s="33"/>
      <c r="KHH3" s="33"/>
      <c r="KHI3" s="33"/>
      <c r="KHJ3" s="33"/>
      <c r="KHK3" s="33"/>
      <c r="KHL3" s="33"/>
      <c r="KHM3" s="33"/>
      <c r="KHN3" s="33"/>
      <c r="KHO3" s="33"/>
      <c r="KHP3" s="33"/>
      <c r="KHQ3" s="33"/>
      <c r="KHR3" s="33"/>
      <c r="KHS3" s="33"/>
      <c r="KHT3" s="33"/>
      <c r="KHU3" s="33"/>
      <c r="KHV3" s="33"/>
      <c r="KHW3" s="33"/>
      <c r="KHX3" s="33"/>
      <c r="KHY3" s="33"/>
      <c r="KHZ3" s="33"/>
      <c r="KIA3" s="33"/>
      <c r="KIB3" s="33"/>
      <c r="KIC3" s="33"/>
      <c r="KID3" s="33"/>
      <c r="KIE3" s="33"/>
      <c r="KIF3" s="33"/>
      <c r="KIG3" s="33"/>
      <c r="KIH3" s="33"/>
      <c r="KII3" s="33"/>
      <c r="KIJ3" s="33"/>
      <c r="KIK3" s="33"/>
      <c r="KIL3" s="33"/>
      <c r="KIM3" s="33"/>
      <c r="KIN3" s="33"/>
      <c r="KIO3" s="33"/>
      <c r="KIP3" s="33"/>
      <c r="KIQ3" s="33"/>
      <c r="KIR3" s="33"/>
      <c r="KIS3" s="33"/>
      <c r="KIT3" s="33"/>
      <c r="KIU3" s="33"/>
      <c r="KIV3" s="33"/>
      <c r="KIW3" s="33"/>
      <c r="KIX3" s="33"/>
      <c r="KIY3" s="33"/>
      <c r="KIZ3" s="33"/>
      <c r="KJA3" s="33"/>
      <c r="KJB3" s="33"/>
      <c r="KJC3" s="33"/>
      <c r="KJD3" s="33"/>
      <c r="KJE3" s="33"/>
      <c r="KJF3" s="33"/>
      <c r="KJG3" s="33"/>
      <c r="KJH3" s="33"/>
      <c r="KJI3" s="33"/>
      <c r="KJJ3" s="33"/>
      <c r="KJK3" s="33"/>
      <c r="KJL3" s="33"/>
      <c r="KJM3" s="33"/>
      <c r="KJN3" s="33"/>
      <c r="KJO3" s="33"/>
      <c r="KJP3" s="33"/>
      <c r="KJQ3" s="33"/>
      <c r="KJR3" s="33"/>
      <c r="KJS3" s="33"/>
      <c r="KJT3" s="33"/>
      <c r="KJU3" s="33"/>
      <c r="KJV3" s="33"/>
      <c r="KJW3" s="33"/>
      <c r="KJX3" s="33"/>
      <c r="KJY3" s="33"/>
      <c r="KJZ3" s="33"/>
      <c r="KKA3" s="33"/>
      <c r="KKB3" s="33"/>
      <c r="KKC3" s="33"/>
      <c r="KKD3" s="33"/>
      <c r="KKE3" s="33"/>
      <c r="KKF3" s="33"/>
      <c r="KKG3" s="33"/>
      <c r="KKH3" s="33"/>
      <c r="KKI3" s="33"/>
      <c r="KKJ3" s="33"/>
      <c r="KKK3" s="33"/>
      <c r="KKL3" s="33"/>
      <c r="KKM3" s="33"/>
      <c r="KKN3" s="33"/>
      <c r="KKO3" s="33"/>
      <c r="KKP3" s="33"/>
      <c r="KKQ3" s="33"/>
      <c r="KKR3" s="33"/>
      <c r="KKS3" s="33"/>
      <c r="KKT3" s="33"/>
      <c r="KKU3" s="33"/>
      <c r="KKV3" s="33"/>
      <c r="KKW3" s="33"/>
      <c r="KKX3" s="33"/>
      <c r="KKY3" s="33"/>
      <c r="KKZ3" s="33"/>
      <c r="KLA3" s="33"/>
      <c r="KLB3" s="33"/>
      <c r="KLC3" s="33"/>
      <c r="KLD3" s="33"/>
      <c r="KLE3" s="33"/>
      <c r="KLF3" s="33"/>
      <c r="KLG3" s="33"/>
      <c r="KLH3" s="33"/>
      <c r="KLI3" s="33"/>
      <c r="KLJ3" s="33"/>
      <c r="KLK3" s="33"/>
      <c r="KLL3" s="33"/>
      <c r="KLM3" s="33"/>
      <c r="KLN3" s="33"/>
      <c r="KLO3" s="33"/>
      <c r="KLP3" s="33"/>
      <c r="KLQ3" s="33"/>
      <c r="KLR3" s="33"/>
      <c r="KLS3" s="33"/>
      <c r="KLT3" s="33"/>
      <c r="KLU3" s="33"/>
      <c r="KLV3" s="33"/>
      <c r="KLW3" s="33"/>
      <c r="KLX3" s="33"/>
      <c r="KLY3" s="33"/>
      <c r="KLZ3" s="33"/>
      <c r="KMA3" s="33"/>
      <c r="KMB3" s="33"/>
      <c r="KMC3" s="33"/>
      <c r="KMD3" s="33"/>
      <c r="KME3" s="33"/>
      <c r="KMF3" s="33"/>
      <c r="KMG3" s="33"/>
      <c r="KMH3" s="33"/>
      <c r="KMI3" s="33"/>
      <c r="KMJ3" s="33"/>
      <c r="KMK3" s="33"/>
      <c r="KML3" s="33"/>
      <c r="KMM3" s="33"/>
      <c r="KMN3" s="33"/>
      <c r="KMO3" s="33"/>
      <c r="KMP3" s="33"/>
      <c r="KMQ3" s="33"/>
      <c r="KMR3" s="33"/>
      <c r="KMS3" s="33"/>
      <c r="KMT3" s="33"/>
      <c r="KMU3" s="33"/>
      <c r="KMV3" s="33"/>
      <c r="KMW3" s="33"/>
      <c r="KMX3" s="33"/>
      <c r="KMY3" s="33"/>
      <c r="KMZ3" s="33"/>
      <c r="KNA3" s="33"/>
      <c r="KNB3" s="33"/>
      <c r="KNC3" s="33"/>
      <c r="KND3" s="33"/>
      <c r="KNE3" s="33"/>
      <c r="KNF3" s="33"/>
      <c r="KNG3" s="33"/>
      <c r="KNH3" s="33"/>
      <c r="KNI3" s="33"/>
      <c r="KNJ3" s="33"/>
      <c r="KNK3" s="33"/>
      <c r="KNL3" s="33"/>
      <c r="KNM3" s="33"/>
      <c r="KNN3" s="33"/>
      <c r="KNO3" s="33"/>
      <c r="KNP3" s="33"/>
      <c r="KNQ3" s="33"/>
      <c r="KNR3" s="33"/>
      <c r="KNS3" s="33"/>
      <c r="KNT3" s="33"/>
      <c r="KNU3" s="33"/>
      <c r="KNV3" s="33"/>
      <c r="KNW3" s="33"/>
      <c r="KNX3" s="33"/>
      <c r="KNY3" s="33"/>
      <c r="KNZ3" s="33"/>
      <c r="KOA3" s="33"/>
      <c r="KOB3" s="33"/>
      <c r="KOC3" s="33"/>
      <c r="KOD3" s="33"/>
      <c r="KOE3" s="33"/>
      <c r="KOF3" s="33"/>
      <c r="KOG3" s="33"/>
      <c r="KOH3" s="33"/>
      <c r="KOI3" s="33"/>
      <c r="KOJ3" s="33"/>
      <c r="KOK3" s="33"/>
      <c r="KOL3" s="33"/>
      <c r="KOM3" s="33"/>
      <c r="KON3" s="33"/>
      <c r="KOO3" s="33"/>
      <c r="KOP3" s="33"/>
      <c r="KOQ3" s="33"/>
      <c r="KOR3" s="33"/>
      <c r="KOS3" s="33"/>
      <c r="KOT3" s="33"/>
      <c r="KOU3" s="33"/>
      <c r="KOV3" s="33"/>
      <c r="KOW3" s="33"/>
      <c r="KOX3" s="33"/>
      <c r="KOY3" s="33"/>
      <c r="KOZ3" s="33"/>
      <c r="KPA3" s="33"/>
      <c r="KPB3" s="33"/>
      <c r="KPC3" s="33"/>
      <c r="KPD3" s="33"/>
      <c r="KPE3" s="33"/>
      <c r="KPF3" s="33"/>
      <c r="KPG3" s="33"/>
      <c r="KPH3" s="33"/>
      <c r="KPI3" s="33"/>
      <c r="KPJ3" s="33"/>
      <c r="KPK3" s="33"/>
      <c r="KPL3" s="33"/>
      <c r="KPM3" s="33"/>
      <c r="KPN3" s="33"/>
      <c r="KPO3" s="33"/>
      <c r="KPP3" s="33"/>
      <c r="KPQ3" s="33"/>
      <c r="KPR3" s="33"/>
      <c r="KPS3" s="33"/>
      <c r="KPT3" s="33"/>
      <c r="KPU3" s="33"/>
      <c r="KPV3" s="33"/>
      <c r="KPW3" s="33"/>
      <c r="KPX3" s="33"/>
      <c r="KPY3" s="33"/>
      <c r="KPZ3" s="33"/>
      <c r="KQA3" s="33"/>
      <c r="KQB3" s="33"/>
      <c r="KQC3" s="33"/>
      <c r="KQD3" s="33"/>
      <c r="KQE3" s="33"/>
      <c r="KQF3" s="33"/>
      <c r="KQG3" s="33"/>
      <c r="KQH3" s="33"/>
      <c r="KQI3" s="33"/>
      <c r="KQJ3" s="33"/>
      <c r="KQK3" s="33"/>
      <c r="KQL3" s="33"/>
      <c r="KQM3" s="33"/>
      <c r="KQN3" s="33"/>
      <c r="KQO3" s="33"/>
      <c r="KQP3" s="33"/>
      <c r="KQQ3" s="33"/>
      <c r="KQR3" s="33"/>
      <c r="KQS3" s="33"/>
      <c r="KQT3" s="33"/>
      <c r="KQU3" s="33"/>
      <c r="KQV3" s="33"/>
      <c r="KQW3" s="33"/>
      <c r="KQX3" s="33"/>
      <c r="KQY3" s="33"/>
      <c r="KQZ3" s="33"/>
      <c r="KRA3" s="33"/>
      <c r="KRB3" s="33"/>
      <c r="KRC3" s="33"/>
      <c r="KRD3" s="33"/>
      <c r="KRE3" s="33"/>
      <c r="KRF3" s="33"/>
      <c r="KRG3" s="33"/>
      <c r="KRH3" s="33"/>
      <c r="KRI3" s="33"/>
      <c r="KRJ3" s="33"/>
      <c r="KRK3" s="33"/>
      <c r="KRL3" s="33"/>
      <c r="KRM3" s="33"/>
      <c r="KRN3" s="33"/>
      <c r="KRO3" s="33"/>
      <c r="KRP3" s="33"/>
      <c r="KRQ3" s="33"/>
      <c r="KRR3" s="33"/>
      <c r="KRS3" s="33"/>
      <c r="KRT3" s="33"/>
      <c r="KRU3" s="33"/>
      <c r="KRV3" s="33"/>
      <c r="KRW3" s="33"/>
      <c r="KRX3" s="33"/>
      <c r="KRY3" s="33"/>
      <c r="KRZ3" s="33"/>
      <c r="KSA3" s="33"/>
      <c r="KSB3" s="33"/>
      <c r="KSC3" s="33"/>
      <c r="KSD3" s="33"/>
      <c r="KSE3" s="33"/>
      <c r="KSF3" s="33"/>
      <c r="KSG3" s="33"/>
      <c r="KSH3" s="33"/>
      <c r="KSI3" s="33"/>
      <c r="KSJ3" s="33"/>
      <c r="KSK3" s="33"/>
      <c r="KSL3" s="33"/>
      <c r="KSM3" s="33"/>
      <c r="KSN3" s="33"/>
      <c r="KSO3" s="33"/>
      <c r="KSP3" s="33"/>
      <c r="KSQ3" s="33"/>
      <c r="KSR3" s="33"/>
      <c r="KSS3" s="33"/>
      <c r="KST3" s="33"/>
      <c r="KSU3" s="33"/>
      <c r="KSV3" s="33"/>
      <c r="KSW3" s="33"/>
      <c r="KSX3" s="33"/>
      <c r="KSY3" s="33"/>
      <c r="KSZ3" s="33"/>
      <c r="KTA3" s="33"/>
      <c r="KTB3" s="33"/>
      <c r="KTC3" s="33"/>
      <c r="KTD3" s="33"/>
      <c r="KTE3" s="33"/>
      <c r="KTF3" s="33"/>
      <c r="KTG3" s="33"/>
      <c r="KTH3" s="33"/>
      <c r="KTI3" s="33"/>
      <c r="KTJ3" s="33"/>
      <c r="KTK3" s="33"/>
      <c r="KTL3" s="33"/>
      <c r="KTM3" s="33"/>
      <c r="KTN3" s="33"/>
      <c r="KTO3" s="33"/>
      <c r="KTP3" s="33"/>
      <c r="KTQ3" s="33"/>
      <c r="KTR3" s="33"/>
      <c r="KTS3" s="33"/>
      <c r="KTT3" s="33"/>
      <c r="KTU3" s="33"/>
      <c r="KTV3" s="33"/>
      <c r="KTW3" s="33"/>
      <c r="KTX3" s="33"/>
      <c r="KTY3" s="33"/>
      <c r="KTZ3" s="33"/>
      <c r="KUA3" s="33"/>
      <c r="KUB3" s="33"/>
      <c r="KUC3" s="33"/>
      <c r="KUD3" s="33"/>
      <c r="KUE3" s="33"/>
      <c r="KUF3" s="33"/>
      <c r="KUG3" s="33"/>
      <c r="KUH3" s="33"/>
      <c r="KUI3" s="33"/>
      <c r="KUJ3" s="33"/>
      <c r="KUK3" s="33"/>
      <c r="KUL3" s="33"/>
      <c r="KUM3" s="33"/>
      <c r="KUN3" s="33"/>
      <c r="KUO3" s="33"/>
      <c r="KUP3" s="33"/>
      <c r="KUQ3" s="33"/>
      <c r="KUR3" s="33"/>
      <c r="KUS3" s="33"/>
      <c r="KUT3" s="33"/>
      <c r="KUU3" s="33"/>
      <c r="KUV3" s="33"/>
      <c r="KUW3" s="33"/>
      <c r="KUX3" s="33"/>
      <c r="KUY3" s="33"/>
      <c r="KUZ3" s="33"/>
      <c r="KVA3" s="33"/>
      <c r="KVB3" s="33"/>
      <c r="KVC3" s="33"/>
      <c r="KVD3" s="33"/>
      <c r="KVE3" s="33"/>
      <c r="KVF3" s="33"/>
      <c r="KVG3" s="33"/>
      <c r="KVH3" s="33"/>
      <c r="KVI3" s="33"/>
      <c r="KVJ3" s="33"/>
      <c r="KVK3" s="33"/>
      <c r="KVL3" s="33"/>
      <c r="KVM3" s="33"/>
      <c r="KVN3" s="33"/>
      <c r="KVO3" s="33"/>
      <c r="KVP3" s="33"/>
      <c r="KVQ3" s="33"/>
      <c r="KVR3" s="33"/>
      <c r="KVS3" s="33"/>
      <c r="KVT3" s="33"/>
      <c r="KVU3" s="33"/>
      <c r="KVV3" s="33"/>
      <c r="KVW3" s="33"/>
      <c r="KVX3" s="33"/>
      <c r="KVY3" s="33"/>
      <c r="KVZ3" s="33"/>
      <c r="KWA3" s="33"/>
      <c r="KWB3" s="33"/>
      <c r="KWC3" s="33"/>
      <c r="KWD3" s="33"/>
      <c r="KWE3" s="33"/>
      <c r="KWF3" s="33"/>
      <c r="KWG3" s="33"/>
      <c r="KWH3" s="33"/>
      <c r="KWI3" s="33"/>
      <c r="KWJ3" s="33"/>
      <c r="KWK3" s="33"/>
      <c r="KWL3" s="33"/>
      <c r="KWM3" s="33"/>
      <c r="KWN3" s="33"/>
      <c r="KWO3" s="33"/>
      <c r="KWP3" s="33"/>
      <c r="KWQ3" s="33"/>
      <c r="KWR3" s="33"/>
      <c r="KWS3" s="33"/>
      <c r="KWT3" s="33"/>
      <c r="KWU3" s="33"/>
      <c r="KWV3" s="33"/>
      <c r="KWW3" s="33"/>
      <c r="KWX3" s="33"/>
      <c r="KWY3" s="33"/>
      <c r="KWZ3" s="33"/>
      <c r="KXA3" s="33"/>
      <c r="KXB3" s="33"/>
      <c r="KXC3" s="33"/>
      <c r="KXD3" s="33"/>
      <c r="KXE3" s="33"/>
      <c r="KXF3" s="33"/>
      <c r="KXG3" s="33"/>
      <c r="KXH3" s="33"/>
      <c r="KXI3" s="33"/>
      <c r="KXJ3" s="33"/>
      <c r="KXK3" s="33"/>
      <c r="KXL3" s="33"/>
      <c r="KXM3" s="33"/>
      <c r="KXN3" s="33"/>
      <c r="KXO3" s="33"/>
      <c r="KXP3" s="33"/>
      <c r="KXQ3" s="33"/>
      <c r="KXR3" s="33"/>
      <c r="KXS3" s="33"/>
      <c r="KXT3" s="33"/>
      <c r="KXU3" s="33"/>
      <c r="KXV3" s="33"/>
      <c r="KXW3" s="33"/>
      <c r="KXX3" s="33"/>
      <c r="KXY3" s="33"/>
      <c r="KXZ3" s="33"/>
      <c r="KYA3" s="33"/>
      <c r="KYB3" s="33"/>
      <c r="KYC3" s="33"/>
      <c r="KYD3" s="33"/>
      <c r="KYE3" s="33"/>
      <c r="KYF3" s="33"/>
      <c r="KYG3" s="33"/>
      <c r="KYH3" s="33"/>
      <c r="KYI3" s="33"/>
      <c r="KYJ3" s="33"/>
      <c r="KYK3" s="33"/>
      <c r="KYL3" s="33"/>
      <c r="KYM3" s="33"/>
      <c r="KYN3" s="33"/>
      <c r="KYO3" s="33"/>
      <c r="KYP3" s="33"/>
      <c r="KYQ3" s="33"/>
      <c r="KYR3" s="33"/>
      <c r="KYS3" s="33"/>
      <c r="KYT3" s="33"/>
      <c r="KYU3" s="33"/>
      <c r="KYV3" s="33"/>
      <c r="KYW3" s="33"/>
      <c r="KYX3" s="33"/>
      <c r="KYY3" s="33"/>
      <c r="KYZ3" s="33"/>
      <c r="KZA3" s="33"/>
      <c r="KZB3" s="33"/>
      <c r="KZC3" s="33"/>
      <c r="KZD3" s="33"/>
      <c r="KZE3" s="33"/>
      <c r="KZF3" s="33"/>
      <c r="KZG3" s="33"/>
      <c r="KZH3" s="33"/>
      <c r="KZI3" s="33"/>
      <c r="KZJ3" s="33"/>
      <c r="KZK3" s="33"/>
      <c r="KZL3" s="33"/>
      <c r="KZM3" s="33"/>
      <c r="KZN3" s="33"/>
      <c r="KZO3" s="33"/>
      <c r="KZP3" s="33"/>
      <c r="KZQ3" s="33"/>
      <c r="KZR3" s="33"/>
      <c r="KZS3" s="33"/>
      <c r="KZT3" s="33"/>
      <c r="KZU3" s="33"/>
      <c r="KZV3" s="33"/>
      <c r="KZW3" s="33"/>
      <c r="KZX3" s="33"/>
      <c r="KZY3" s="33"/>
      <c r="KZZ3" s="33"/>
      <c r="LAA3" s="33"/>
      <c r="LAB3" s="33"/>
      <c r="LAC3" s="33"/>
      <c r="LAD3" s="33"/>
      <c r="LAE3" s="33"/>
      <c r="LAF3" s="33"/>
      <c r="LAG3" s="33"/>
      <c r="LAH3" s="33"/>
      <c r="LAI3" s="33"/>
      <c r="LAJ3" s="33"/>
      <c r="LAK3" s="33"/>
      <c r="LAL3" s="33"/>
      <c r="LAM3" s="33"/>
      <c r="LAN3" s="33"/>
      <c r="LAO3" s="33"/>
      <c r="LAP3" s="33"/>
      <c r="LAQ3" s="33"/>
      <c r="LAR3" s="33"/>
      <c r="LAS3" s="33"/>
      <c r="LAT3" s="33"/>
      <c r="LAU3" s="33"/>
      <c r="LAV3" s="33"/>
      <c r="LAW3" s="33"/>
      <c r="LAX3" s="33"/>
      <c r="LAY3" s="33"/>
      <c r="LAZ3" s="33"/>
      <c r="LBA3" s="33"/>
      <c r="LBB3" s="33"/>
      <c r="LBC3" s="33"/>
      <c r="LBD3" s="33"/>
      <c r="LBE3" s="33"/>
      <c r="LBF3" s="33"/>
      <c r="LBG3" s="33"/>
      <c r="LBH3" s="33"/>
      <c r="LBI3" s="33"/>
      <c r="LBJ3" s="33"/>
      <c r="LBK3" s="33"/>
      <c r="LBL3" s="33"/>
      <c r="LBM3" s="33"/>
      <c r="LBN3" s="33"/>
      <c r="LBO3" s="33"/>
      <c r="LBP3" s="33"/>
      <c r="LBQ3" s="33"/>
      <c r="LBR3" s="33"/>
      <c r="LBS3" s="33"/>
      <c r="LBT3" s="33"/>
      <c r="LBU3" s="33"/>
      <c r="LBV3" s="33"/>
      <c r="LBW3" s="33"/>
      <c r="LBX3" s="33"/>
      <c r="LBY3" s="33"/>
      <c r="LBZ3" s="33"/>
      <c r="LCA3" s="33"/>
      <c r="LCB3" s="33"/>
      <c r="LCC3" s="33"/>
      <c r="LCD3" s="33"/>
      <c r="LCE3" s="33"/>
      <c r="LCF3" s="33"/>
      <c r="LCG3" s="33"/>
      <c r="LCH3" s="33"/>
      <c r="LCI3" s="33"/>
      <c r="LCJ3" s="33"/>
      <c r="LCK3" s="33"/>
      <c r="LCL3" s="33"/>
      <c r="LCM3" s="33"/>
      <c r="LCN3" s="33"/>
      <c r="LCO3" s="33"/>
      <c r="LCP3" s="33"/>
      <c r="LCQ3" s="33"/>
      <c r="LCR3" s="33"/>
      <c r="LCS3" s="33"/>
      <c r="LCT3" s="33"/>
      <c r="LCU3" s="33"/>
      <c r="LCV3" s="33"/>
      <c r="LCW3" s="33"/>
      <c r="LCX3" s="33"/>
      <c r="LCY3" s="33"/>
      <c r="LCZ3" s="33"/>
      <c r="LDA3" s="33"/>
      <c r="LDB3" s="33"/>
      <c r="LDC3" s="33"/>
      <c r="LDD3" s="33"/>
      <c r="LDE3" s="33"/>
      <c r="LDF3" s="33"/>
      <c r="LDG3" s="33"/>
      <c r="LDH3" s="33"/>
      <c r="LDI3" s="33"/>
      <c r="LDJ3" s="33"/>
      <c r="LDK3" s="33"/>
      <c r="LDL3" s="33"/>
      <c r="LDM3" s="33"/>
      <c r="LDN3" s="33"/>
      <c r="LDO3" s="33"/>
      <c r="LDP3" s="33"/>
      <c r="LDQ3" s="33"/>
      <c r="LDR3" s="33"/>
      <c r="LDS3" s="33"/>
      <c r="LDT3" s="33"/>
      <c r="LDU3" s="33"/>
      <c r="LDV3" s="33"/>
      <c r="LDW3" s="33"/>
      <c r="LDX3" s="33"/>
      <c r="LDY3" s="33"/>
      <c r="LDZ3" s="33"/>
      <c r="LEA3" s="33"/>
      <c r="LEB3" s="33"/>
      <c r="LEC3" s="33"/>
      <c r="LED3" s="33"/>
      <c r="LEE3" s="33"/>
      <c r="LEF3" s="33"/>
      <c r="LEG3" s="33"/>
      <c r="LEH3" s="33"/>
      <c r="LEI3" s="33"/>
      <c r="LEJ3" s="33"/>
      <c r="LEK3" s="33"/>
      <c r="LEL3" s="33"/>
      <c r="LEM3" s="33"/>
      <c r="LEN3" s="33"/>
      <c r="LEO3" s="33"/>
      <c r="LEP3" s="33"/>
      <c r="LEQ3" s="33"/>
      <c r="LER3" s="33"/>
      <c r="LES3" s="33"/>
      <c r="LET3" s="33"/>
      <c r="LEU3" s="33"/>
      <c r="LEV3" s="33"/>
      <c r="LEW3" s="33"/>
      <c r="LEX3" s="33"/>
      <c r="LEY3" s="33"/>
      <c r="LEZ3" s="33"/>
      <c r="LFA3" s="33"/>
      <c r="LFB3" s="33"/>
      <c r="LFC3" s="33"/>
      <c r="LFD3" s="33"/>
      <c r="LFE3" s="33"/>
      <c r="LFF3" s="33"/>
      <c r="LFG3" s="33"/>
      <c r="LFH3" s="33"/>
      <c r="LFI3" s="33"/>
      <c r="LFJ3" s="33"/>
      <c r="LFK3" s="33"/>
      <c r="LFL3" s="33"/>
      <c r="LFM3" s="33"/>
      <c r="LFN3" s="33"/>
      <c r="LFO3" s="33"/>
      <c r="LFP3" s="33"/>
      <c r="LFQ3" s="33"/>
      <c r="LFR3" s="33"/>
      <c r="LFS3" s="33"/>
      <c r="LFT3" s="33"/>
      <c r="LFU3" s="33"/>
      <c r="LFV3" s="33"/>
      <c r="LFW3" s="33"/>
      <c r="LFX3" s="33"/>
      <c r="LFY3" s="33"/>
      <c r="LFZ3" s="33"/>
      <c r="LGA3" s="33"/>
      <c r="LGB3" s="33"/>
      <c r="LGC3" s="33"/>
      <c r="LGD3" s="33"/>
      <c r="LGE3" s="33"/>
      <c r="LGF3" s="33"/>
      <c r="LGG3" s="33"/>
      <c r="LGH3" s="33"/>
      <c r="LGI3" s="33"/>
      <c r="LGJ3" s="33"/>
      <c r="LGK3" s="33"/>
      <c r="LGL3" s="33"/>
      <c r="LGM3" s="33"/>
      <c r="LGN3" s="33"/>
      <c r="LGO3" s="33"/>
      <c r="LGP3" s="33"/>
      <c r="LGQ3" s="33"/>
      <c r="LGR3" s="33"/>
      <c r="LGS3" s="33"/>
      <c r="LGT3" s="33"/>
      <c r="LGU3" s="33"/>
      <c r="LGV3" s="33"/>
      <c r="LGW3" s="33"/>
      <c r="LGX3" s="33"/>
      <c r="LGY3" s="33"/>
      <c r="LGZ3" s="33"/>
      <c r="LHA3" s="33"/>
      <c r="LHB3" s="33"/>
      <c r="LHC3" s="33"/>
      <c r="LHD3" s="33"/>
      <c r="LHE3" s="33"/>
      <c r="LHF3" s="33"/>
      <c r="LHG3" s="33"/>
      <c r="LHH3" s="33"/>
      <c r="LHI3" s="33"/>
      <c r="LHJ3" s="33"/>
      <c r="LHK3" s="33"/>
      <c r="LHL3" s="33"/>
      <c r="LHM3" s="33"/>
      <c r="LHN3" s="33"/>
      <c r="LHO3" s="33"/>
      <c r="LHP3" s="33"/>
      <c r="LHQ3" s="33"/>
      <c r="LHR3" s="33"/>
      <c r="LHS3" s="33"/>
      <c r="LHT3" s="33"/>
      <c r="LHU3" s="33"/>
      <c r="LHV3" s="33"/>
      <c r="LHW3" s="33"/>
      <c r="LHX3" s="33"/>
      <c r="LHY3" s="33"/>
      <c r="LHZ3" s="33"/>
      <c r="LIA3" s="33"/>
      <c r="LIB3" s="33"/>
      <c r="LIC3" s="33"/>
      <c r="LID3" s="33"/>
      <c r="LIE3" s="33"/>
      <c r="LIF3" s="33"/>
      <c r="LIG3" s="33"/>
      <c r="LIH3" s="33"/>
      <c r="LII3" s="33"/>
      <c r="LIJ3" s="33"/>
      <c r="LIK3" s="33"/>
      <c r="LIL3" s="33"/>
      <c r="LIM3" s="33"/>
      <c r="LIN3" s="33"/>
      <c r="LIO3" s="33"/>
      <c r="LIP3" s="33"/>
      <c r="LIQ3" s="33"/>
      <c r="LIR3" s="33"/>
      <c r="LIS3" s="33"/>
      <c r="LIT3" s="33"/>
      <c r="LIU3" s="33"/>
      <c r="LIV3" s="33"/>
      <c r="LIW3" s="33"/>
      <c r="LIX3" s="33"/>
      <c r="LIY3" s="33"/>
      <c r="LIZ3" s="33"/>
      <c r="LJA3" s="33"/>
      <c r="LJB3" s="33"/>
      <c r="LJC3" s="33"/>
      <c r="LJD3" s="33"/>
      <c r="LJE3" s="33"/>
      <c r="LJF3" s="33"/>
      <c r="LJG3" s="33"/>
      <c r="LJH3" s="33"/>
      <c r="LJI3" s="33"/>
      <c r="LJJ3" s="33"/>
      <c r="LJK3" s="33"/>
      <c r="LJL3" s="33"/>
      <c r="LJM3" s="33"/>
      <c r="LJN3" s="33"/>
      <c r="LJO3" s="33"/>
      <c r="LJP3" s="33"/>
      <c r="LJQ3" s="33"/>
      <c r="LJR3" s="33"/>
      <c r="LJS3" s="33"/>
      <c r="LJT3" s="33"/>
      <c r="LJU3" s="33"/>
      <c r="LJV3" s="33"/>
      <c r="LJW3" s="33"/>
      <c r="LJX3" s="33"/>
      <c r="LJY3" s="33"/>
      <c r="LJZ3" s="33"/>
      <c r="LKA3" s="33"/>
      <c r="LKB3" s="33"/>
      <c r="LKC3" s="33"/>
      <c r="LKD3" s="33"/>
      <c r="LKE3" s="33"/>
      <c r="LKF3" s="33"/>
      <c r="LKG3" s="33"/>
      <c r="LKH3" s="33"/>
      <c r="LKI3" s="33"/>
      <c r="LKJ3" s="33"/>
      <c r="LKK3" s="33"/>
      <c r="LKL3" s="33"/>
      <c r="LKM3" s="33"/>
      <c r="LKN3" s="33"/>
      <c r="LKO3" s="33"/>
      <c r="LKP3" s="33"/>
      <c r="LKQ3" s="33"/>
      <c r="LKR3" s="33"/>
      <c r="LKS3" s="33"/>
      <c r="LKT3" s="33"/>
      <c r="LKU3" s="33"/>
      <c r="LKV3" s="33"/>
      <c r="LKW3" s="33"/>
      <c r="LKX3" s="33"/>
      <c r="LKY3" s="33"/>
      <c r="LKZ3" s="33"/>
      <c r="LLA3" s="33"/>
      <c r="LLB3" s="33"/>
      <c r="LLC3" s="33"/>
      <c r="LLD3" s="33"/>
      <c r="LLE3" s="33"/>
      <c r="LLF3" s="33"/>
      <c r="LLG3" s="33"/>
      <c r="LLH3" s="33"/>
      <c r="LLI3" s="33"/>
      <c r="LLJ3" s="33"/>
      <c r="LLK3" s="33"/>
      <c r="LLL3" s="33"/>
      <c r="LLM3" s="33"/>
      <c r="LLN3" s="33"/>
      <c r="LLO3" s="33"/>
      <c r="LLP3" s="33"/>
      <c r="LLQ3" s="33"/>
      <c r="LLR3" s="33"/>
      <c r="LLS3" s="33"/>
      <c r="LLT3" s="33"/>
      <c r="LLU3" s="33"/>
      <c r="LLV3" s="33"/>
      <c r="LLW3" s="33"/>
      <c r="LLX3" s="33"/>
      <c r="LLY3" s="33"/>
      <c r="LLZ3" s="33"/>
      <c r="LMA3" s="33"/>
      <c r="LMB3" s="33"/>
      <c r="LMC3" s="33"/>
      <c r="LMD3" s="33"/>
      <c r="LME3" s="33"/>
      <c r="LMF3" s="33"/>
      <c r="LMG3" s="33"/>
      <c r="LMH3" s="33"/>
      <c r="LMI3" s="33"/>
      <c r="LMJ3" s="33"/>
      <c r="LMK3" s="33"/>
      <c r="LML3" s="33"/>
      <c r="LMM3" s="33"/>
      <c r="LMN3" s="33"/>
      <c r="LMO3" s="33"/>
      <c r="LMP3" s="33"/>
      <c r="LMQ3" s="33"/>
      <c r="LMR3" s="33"/>
      <c r="LMS3" s="33"/>
      <c r="LMT3" s="33"/>
      <c r="LMU3" s="33"/>
      <c r="LMV3" s="33"/>
      <c r="LMW3" s="33"/>
      <c r="LMX3" s="33"/>
      <c r="LMY3" s="33"/>
      <c r="LMZ3" s="33"/>
      <c r="LNA3" s="33"/>
      <c r="LNB3" s="33"/>
      <c r="LNC3" s="33"/>
      <c r="LND3" s="33"/>
      <c r="LNE3" s="33"/>
      <c r="LNF3" s="33"/>
      <c r="LNG3" s="33"/>
      <c r="LNH3" s="33"/>
      <c r="LNI3" s="33"/>
      <c r="LNJ3" s="33"/>
      <c r="LNK3" s="33"/>
      <c r="LNL3" s="33"/>
      <c r="LNM3" s="33"/>
      <c r="LNN3" s="33"/>
      <c r="LNO3" s="33"/>
      <c r="LNP3" s="33"/>
      <c r="LNQ3" s="33"/>
      <c r="LNR3" s="33"/>
      <c r="LNS3" s="33"/>
      <c r="LNT3" s="33"/>
      <c r="LNU3" s="33"/>
      <c r="LNV3" s="33"/>
      <c r="LNW3" s="33"/>
      <c r="LNX3" s="33"/>
      <c r="LNY3" s="33"/>
      <c r="LNZ3" s="33"/>
      <c r="LOA3" s="33"/>
      <c r="LOB3" s="33"/>
      <c r="LOC3" s="33"/>
      <c r="LOD3" s="33"/>
      <c r="LOE3" s="33"/>
      <c r="LOF3" s="33"/>
      <c r="LOG3" s="33"/>
      <c r="LOH3" s="33"/>
      <c r="LOI3" s="33"/>
      <c r="LOJ3" s="33"/>
      <c r="LOK3" s="33"/>
      <c r="LOL3" s="33"/>
      <c r="LOM3" s="33"/>
      <c r="LON3" s="33"/>
      <c r="LOO3" s="33"/>
      <c r="LOP3" s="33"/>
      <c r="LOQ3" s="33"/>
      <c r="LOR3" s="33"/>
      <c r="LOS3" s="33"/>
      <c r="LOT3" s="33"/>
      <c r="LOU3" s="33"/>
      <c r="LOV3" s="33"/>
      <c r="LOW3" s="33"/>
      <c r="LOX3" s="33"/>
      <c r="LOY3" s="33"/>
      <c r="LOZ3" s="33"/>
      <c r="LPA3" s="33"/>
      <c r="LPB3" s="33"/>
      <c r="LPC3" s="33"/>
      <c r="LPD3" s="33"/>
      <c r="LPE3" s="33"/>
      <c r="LPF3" s="33"/>
      <c r="LPG3" s="33"/>
      <c r="LPH3" s="33"/>
      <c r="LPI3" s="33"/>
      <c r="LPJ3" s="33"/>
      <c r="LPK3" s="33"/>
      <c r="LPL3" s="33"/>
      <c r="LPM3" s="33"/>
      <c r="LPN3" s="33"/>
      <c r="LPO3" s="33"/>
      <c r="LPP3" s="33"/>
      <c r="LPQ3" s="33"/>
      <c r="LPR3" s="33"/>
      <c r="LPS3" s="33"/>
      <c r="LPT3" s="33"/>
      <c r="LPU3" s="33"/>
      <c r="LPV3" s="33"/>
      <c r="LPW3" s="33"/>
      <c r="LPX3" s="33"/>
      <c r="LPY3" s="33"/>
      <c r="LPZ3" s="33"/>
      <c r="LQA3" s="33"/>
      <c r="LQB3" s="33"/>
      <c r="LQC3" s="33"/>
      <c r="LQD3" s="33"/>
      <c r="LQE3" s="33"/>
      <c r="LQF3" s="33"/>
      <c r="LQG3" s="33"/>
      <c r="LQH3" s="33"/>
      <c r="LQI3" s="33"/>
      <c r="LQJ3" s="33"/>
      <c r="LQK3" s="33"/>
      <c r="LQL3" s="33"/>
      <c r="LQM3" s="33"/>
      <c r="LQN3" s="33"/>
      <c r="LQO3" s="33"/>
      <c r="LQP3" s="33"/>
      <c r="LQQ3" s="33"/>
      <c r="LQR3" s="33"/>
      <c r="LQS3" s="33"/>
      <c r="LQT3" s="33"/>
      <c r="LQU3" s="33"/>
      <c r="LQV3" s="33"/>
      <c r="LQW3" s="33"/>
      <c r="LQX3" s="33"/>
      <c r="LQY3" s="33"/>
      <c r="LQZ3" s="33"/>
      <c r="LRA3" s="33"/>
      <c r="LRB3" s="33"/>
      <c r="LRC3" s="33"/>
      <c r="LRD3" s="33"/>
      <c r="LRE3" s="33"/>
      <c r="LRF3" s="33"/>
      <c r="LRG3" s="33"/>
      <c r="LRH3" s="33"/>
      <c r="LRI3" s="33"/>
      <c r="LRJ3" s="33"/>
      <c r="LRK3" s="33"/>
      <c r="LRL3" s="33"/>
      <c r="LRM3" s="33"/>
      <c r="LRN3" s="33"/>
      <c r="LRO3" s="33"/>
      <c r="LRP3" s="33"/>
      <c r="LRQ3" s="33"/>
      <c r="LRR3" s="33"/>
      <c r="LRS3" s="33"/>
      <c r="LRT3" s="33"/>
      <c r="LRU3" s="33"/>
      <c r="LRV3" s="33"/>
      <c r="LRW3" s="33"/>
      <c r="LRX3" s="33"/>
      <c r="LRY3" s="33"/>
      <c r="LRZ3" s="33"/>
      <c r="LSA3" s="33"/>
      <c r="LSB3" s="33"/>
      <c r="LSC3" s="33"/>
      <c r="LSD3" s="33"/>
      <c r="LSE3" s="33"/>
      <c r="LSF3" s="33"/>
      <c r="LSG3" s="33"/>
      <c r="LSH3" s="33"/>
      <c r="LSI3" s="33"/>
      <c r="LSJ3" s="33"/>
      <c r="LSK3" s="33"/>
      <c r="LSL3" s="33"/>
      <c r="LSM3" s="33"/>
      <c r="LSN3" s="33"/>
      <c r="LSO3" s="33"/>
      <c r="LSP3" s="33"/>
      <c r="LSQ3" s="33"/>
      <c r="LSR3" s="33"/>
      <c r="LSS3" s="33"/>
      <c r="LST3" s="33"/>
      <c r="LSU3" s="33"/>
      <c r="LSV3" s="33"/>
      <c r="LSW3" s="33"/>
      <c r="LSX3" s="33"/>
      <c r="LSY3" s="33"/>
      <c r="LSZ3" s="33"/>
      <c r="LTA3" s="33"/>
      <c r="LTB3" s="33"/>
      <c r="LTC3" s="33"/>
      <c r="LTD3" s="33"/>
      <c r="LTE3" s="33"/>
      <c r="LTF3" s="33"/>
      <c r="LTG3" s="33"/>
      <c r="LTH3" s="33"/>
      <c r="LTI3" s="33"/>
      <c r="LTJ3" s="33"/>
      <c r="LTK3" s="33"/>
      <c r="LTL3" s="33"/>
      <c r="LTM3" s="33"/>
      <c r="LTN3" s="33"/>
      <c r="LTO3" s="33"/>
      <c r="LTP3" s="33"/>
      <c r="LTQ3" s="33"/>
      <c r="LTR3" s="33"/>
      <c r="LTS3" s="33"/>
      <c r="LTT3" s="33"/>
      <c r="LTU3" s="33"/>
      <c r="LTV3" s="33"/>
      <c r="LTW3" s="33"/>
      <c r="LTX3" s="33"/>
      <c r="LTY3" s="33"/>
      <c r="LTZ3" s="33"/>
      <c r="LUA3" s="33"/>
      <c r="LUB3" s="33"/>
      <c r="LUC3" s="33"/>
      <c r="LUD3" s="33"/>
      <c r="LUE3" s="33"/>
      <c r="LUF3" s="33"/>
      <c r="LUG3" s="33"/>
      <c r="LUH3" s="33"/>
      <c r="LUI3" s="33"/>
      <c r="LUJ3" s="33"/>
      <c r="LUK3" s="33"/>
      <c r="LUL3" s="33"/>
      <c r="LUM3" s="33"/>
      <c r="LUN3" s="33"/>
      <c r="LUO3" s="33"/>
      <c r="LUP3" s="33"/>
      <c r="LUQ3" s="33"/>
      <c r="LUR3" s="33"/>
      <c r="LUS3" s="33"/>
      <c r="LUT3" s="33"/>
      <c r="LUU3" s="33"/>
      <c r="LUV3" s="33"/>
      <c r="LUW3" s="33"/>
      <c r="LUX3" s="33"/>
      <c r="LUY3" s="33"/>
      <c r="LUZ3" s="33"/>
      <c r="LVA3" s="33"/>
      <c r="LVB3" s="33"/>
      <c r="LVC3" s="33"/>
      <c r="LVD3" s="33"/>
      <c r="LVE3" s="33"/>
      <c r="LVF3" s="33"/>
      <c r="LVG3" s="33"/>
      <c r="LVH3" s="33"/>
      <c r="LVI3" s="33"/>
      <c r="LVJ3" s="33"/>
      <c r="LVK3" s="33"/>
      <c r="LVL3" s="33"/>
      <c r="LVM3" s="33"/>
      <c r="LVN3" s="33"/>
      <c r="LVO3" s="33"/>
      <c r="LVP3" s="33"/>
      <c r="LVQ3" s="33"/>
      <c r="LVR3" s="33"/>
      <c r="LVS3" s="33"/>
      <c r="LVT3" s="33"/>
      <c r="LVU3" s="33"/>
      <c r="LVV3" s="33"/>
      <c r="LVW3" s="33"/>
      <c r="LVX3" s="33"/>
      <c r="LVY3" s="33"/>
      <c r="LVZ3" s="33"/>
      <c r="LWA3" s="33"/>
      <c r="LWB3" s="33"/>
      <c r="LWC3" s="33"/>
      <c r="LWD3" s="33"/>
      <c r="LWE3" s="33"/>
      <c r="LWF3" s="33"/>
      <c r="LWG3" s="33"/>
      <c r="LWH3" s="33"/>
      <c r="LWI3" s="33"/>
      <c r="LWJ3" s="33"/>
      <c r="LWK3" s="33"/>
      <c r="LWL3" s="33"/>
      <c r="LWM3" s="33"/>
      <c r="LWN3" s="33"/>
      <c r="LWO3" s="33"/>
      <c r="LWP3" s="33"/>
      <c r="LWQ3" s="33"/>
      <c r="LWR3" s="33"/>
      <c r="LWS3" s="33"/>
      <c r="LWT3" s="33"/>
      <c r="LWU3" s="33"/>
      <c r="LWV3" s="33"/>
      <c r="LWW3" s="33"/>
      <c r="LWX3" s="33"/>
      <c r="LWY3" s="33"/>
      <c r="LWZ3" s="33"/>
      <c r="LXA3" s="33"/>
      <c r="LXB3" s="33"/>
      <c r="LXC3" s="33"/>
      <c r="LXD3" s="33"/>
      <c r="LXE3" s="33"/>
      <c r="LXF3" s="33"/>
      <c r="LXG3" s="33"/>
      <c r="LXH3" s="33"/>
      <c r="LXI3" s="33"/>
      <c r="LXJ3" s="33"/>
      <c r="LXK3" s="33"/>
      <c r="LXL3" s="33"/>
      <c r="LXM3" s="33"/>
      <c r="LXN3" s="33"/>
      <c r="LXO3" s="33"/>
      <c r="LXP3" s="33"/>
      <c r="LXQ3" s="33"/>
      <c r="LXR3" s="33"/>
      <c r="LXS3" s="33"/>
      <c r="LXT3" s="33"/>
      <c r="LXU3" s="33"/>
      <c r="LXV3" s="33"/>
      <c r="LXW3" s="33"/>
      <c r="LXX3" s="33"/>
      <c r="LXY3" s="33"/>
      <c r="LXZ3" s="33"/>
      <c r="LYA3" s="33"/>
      <c r="LYB3" s="33"/>
      <c r="LYC3" s="33"/>
      <c r="LYD3" s="33"/>
      <c r="LYE3" s="33"/>
      <c r="LYF3" s="33"/>
      <c r="LYG3" s="33"/>
      <c r="LYH3" s="33"/>
      <c r="LYI3" s="33"/>
      <c r="LYJ3" s="33"/>
      <c r="LYK3" s="33"/>
      <c r="LYL3" s="33"/>
      <c r="LYM3" s="33"/>
      <c r="LYN3" s="33"/>
      <c r="LYO3" s="33"/>
      <c r="LYP3" s="33"/>
      <c r="LYQ3" s="33"/>
      <c r="LYR3" s="33"/>
      <c r="LYS3" s="33"/>
      <c r="LYT3" s="33"/>
      <c r="LYU3" s="33"/>
      <c r="LYV3" s="33"/>
      <c r="LYW3" s="33"/>
      <c r="LYX3" s="33"/>
      <c r="LYY3" s="33"/>
      <c r="LYZ3" s="33"/>
      <c r="LZA3" s="33"/>
      <c r="LZB3" s="33"/>
      <c r="LZC3" s="33"/>
      <c r="LZD3" s="33"/>
      <c r="LZE3" s="33"/>
      <c r="LZF3" s="33"/>
      <c r="LZG3" s="33"/>
      <c r="LZH3" s="33"/>
      <c r="LZI3" s="33"/>
      <c r="LZJ3" s="33"/>
      <c r="LZK3" s="33"/>
      <c r="LZL3" s="33"/>
      <c r="LZM3" s="33"/>
      <c r="LZN3" s="33"/>
      <c r="LZO3" s="33"/>
      <c r="LZP3" s="33"/>
      <c r="LZQ3" s="33"/>
      <c r="LZR3" s="33"/>
      <c r="LZS3" s="33"/>
      <c r="LZT3" s="33"/>
      <c r="LZU3" s="33"/>
      <c r="LZV3" s="33"/>
      <c r="LZW3" s="33"/>
      <c r="LZX3" s="33"/>
      <c r="LZY3" s="33"/>
      <c r="LZZ3" s="33"/>
      <c r="MAA3" s="33"/>
      <c r="MAB3" s="33"/>
      <c r="MAC3" s="33"/>
      <c r="MAD3" s="33"/>
      <c r="MAE3" s="33"/>
      <c r="MAF3" s="33"/>
      <c r="MAG3" s="33"/>
      <c r="MAH3" s="33"/>
      <c r="MAI3" s="33"/>
      <c r="MAJ3" s="33"/>
      <c r="MAK3" s="33"/>
      <c r="MAL3" s="33"/>
      <c r="MAM3" s="33"/>
      <c r="MAN3" s="33"/>
      <c r="MAO3" s="33"/>
      <c r="MAP3" s="33"/>
      <c r="MAQ3" s="33"/>
      <c r="MAR3" s="33"/>
      <c r="MAS3" s="33"/>
      <c r="MAT3" s="33"/>
      <c r="MAU3" s="33"/>
      <c r="MAV3" s="33"/>
      <c r="MAW3" s="33"/>
      <c r="MAX3" s="33"/>
      <c r="MAY3" s="33"/>
      <c r="MAZ3" s="33"/>
      <c r="MBA3" s="33"/>
      <c r="MBB3" s="33"/>
      <c r="MBC3" s="33"/>
      <c r="MBD3" s="33"/>
      <c r="MBE3" s="33"/>
      <c r="MBF3" s="33"/>
      <c r="MBG3" s="33"/>
      <c r="MBH3" s="33"/>
      <c r="MBI3" s="33"/>
      <c r="MBJ3" s="33"/>
      <c r="MBK3" s="33"/>
      <c r="MBL3" s="33"/>
      <c r="MBM3" s="33"/>
      <c r="MBN3" s="33"/>
      <c r="MBO3" s="33"/>
      <c r="MBP3" s="33"/>
      <c r="MBQ3" s="33"/>
      <c r="MBR3" s="33"/>
      <c r="MBS3" s="33"/>
      <c r="MBT3" s="33"/>
      <c r="MBU3" s="33"/>
      <c r="MBV3" s="33"/>
      <c r="MBW3" s="33"/>
      <c r="MBX3" s="33"/>
      <c r="MBY3" s="33"/>
      <c r="MBZ3" s="33"/>
      <c r="MCA3" s="33"/>
      <c r="MCB3" s="33"/>
      <c r="MCC3" s="33"/>
      <c r="MCD3" s="33"/>
      <c r="MCE3" s="33"/>
      <c r="MCF3" s="33"/>
      <c r="MCG3" s="33"/>
      <c r="MCH3" s="33"/>
      <c r="MCI3" s="33"/>
      <c r="MCJ3" s="33"/>
      <c r="MCK3" s="33"/>
      <c r="MCL3" s="33"/>
      <c r="MCM3" s="33"/>
      <c r="MCN3" s="33"/>
      <c r="MCO3" s="33"/>
      <c r="MCP3" s="33"/>
      <c r="MCQ3" s="33"/>
      <c r="MCR3" s="33"/>
      <c r="MCS3" s="33"/>
      <c r="MCT3" s="33"/>
      <c r="MCU3" s="33"/>
      <c r="MCV3" s="33"/>
      <c r="MCW3" s="33"/>
      <c r="MCX3" s="33"/>
      <c r="MCY3" s="33"/>
      <c r="MCZ3" s="33"/>
      <c r="MDA3" s="33"/>
      <c r="MDB3" s="33"/>
      <c r="MDC3" s="33"/>
      <c r="MDD3" s="33"/>
      <c r="MDE3" s="33"/>
      <c r="MDF3" s="33"/>
      <c r="MDG3" s="33"/>
      <c r="MDH3" s="33"/>
      <c r="MDI3" s="33"/>
      <c r="MDJ3" s="33"/>
      <c r="MDK3" s="33"/>
      <c r="MDL3" s="33"/>
      <c r="MDM3" s="33"/>
      <c r="MDN3" s="33"/>
      <c r="MDO3" s="33"/>
      <c r="MDP3" s="33"/>
      <c r="MDQ3" s="33"/>
      <c r="MDR3" s="33"/>
      <c r="MDS3" s="33"/>
      <c r="MDT3" s="33"/>
      <c r="MDU3" s="33"/>
      <c r="MDV3" s="33"/>
      <c r="MDW3" s="33"/>
      <c r="MDX3" s="33"/>
      <c r="MDY3" s="33"/>
      <c r="MDZ3" s="33"/>
      <c r="MEA3" s="33"/>
      <c r="MEB3" s="33"/>
      <c r="MEC3" s="33"/>
      <c r="MED3" s="33"/>
      <c r="MEE3" s="33"/>
      <c r="MEF3" s="33"/>
      <c r="MEG3" s="33"/>
      <c r="MEH3" s="33"/>
      <c r="MEI3" s="33"/>
      <c r="MEJ3" s="33"/>
      <c r="MEK3" s="33"/>
      <c r="MEL3" s="33"/>
      <c r="MEM3" s="33"/>
      <c r="MEN3" s="33"/>
      <c r="MEO3" s="33"/>
      <c r="MEP3" s="33"/>
      <c r="MEQ3" s="33"/>
      <c r="MER3" s="33"/>
      <c r="MES3" s="33"/>
      <c r="MET3" s="33"/>
      <c r="MEU3" s="33"/>
      <c r="MEV3" s="33"/>
      <c r="MEW3" s="33"/>
      <c r="MEX3" s="33"/>
      <c r="MEY3" s="33"/>
      <c r="MEZ3" s="33"/>
      <c r="MFA3" s="33"/>
      <c r="MFB3" s="33"/>
      <c r="MFC3" s="33"/>
      <c r="MFD3" s="33"/>
      <c r="MFE3" s="33"/>
      <c r="MFF3" s="33"/>
      <c r="MFG3" s="33"/>
      <c r="MFH3" s="33"/>
      <c r="MFI3" s="33"/>
      <c r="MFJ3" s="33"/>
      <c r="MFK3" s="33"/>
      <c r="MFL3" s="33"/>
      <c r="MFM3" s="33"/>
      <c r="MFN3" s="33"/>
      <c r="MFO3" s="33"/>
      <c r="MFP3" s="33"/>
      <c r="MFQ3" s="33"/>
      <c r="MFR3" s="33"/>
      <c r="MFS3" s="33"/>
      <c r="MFT3" s="33"/>
      <c r="MFU3" s="33"/>
      <c r="MFV3" s="33"/>
      <c r="MFW3" s="33"/>
      <c r="MFX3" s="33"/>
      <c r="MFY3" s="33"/>
      <c r="MFZ3" s="33"/>
      <c r="MGA3" s="33"/>
      <c r="MGB3" s="33"/>
      <c r="MGC3" s="33"/>
      <c r="MGD3" s="33"/>
      <c r="MGE3" s="33"/>
      <c r="MGF3" s="33"/>
      <c r="MGG3" s="33"/>
      <c r="MGH3" s="33"/>
      <c r="MGI3" s="33"/>
      <c r="MGJ3" s="33"/>
      <c r="MGK3" s="33"/>
      <c r="MGL3" s="33"/>
      <c r="MGM3" s="33"/>
      <c r="MGN3" s="33"/>
      <c r="MGO3" s="33"/>
      <c r="MGP3" s="33"/>
      <c r="MGQ3" s="33"/>
      <c r="MGR3" s="33"/>
      <c r="MGS3" s="33"/>
      <c r="MGT3" s="33"/>
      <c r="MGU3" s="33"/>
      <c r="MGV3" s="33"/>
      <c r="MGW3" s="33"/>
      <c r="MGX3" s="33"/>
      <c r="MGY3" s="33"/>
      <c r="MGZ3" s="33"/>
      <c r="MHA3" s="33"/>
      <c r="MHB3" s="33"/>
      <c r="MHC3" s="33"/>
      <c r="MHD3" s="33"/>
      <c r="MHE3" s="33"/>
      <c r="MHF3" s="33"/>
      <c r="MHG3" s="33"/>
      <c r="MHH3" s="33"/>
      <c r="MHI3" s="33"/>
      <c r="MHJ3" s="33"/>
      <c r="MHK3" s="33"/>
      <c r="MHL3" s="33"/>
      <c r="MHM3" s="33"/>
      <c r="MHN3" s="33"/>
      <c r="MHO3" s="33"/>
      <c r="MHP3" s="33"/>
      <c r="MHQ3" s="33"/>
      <c r="MHR3" s="33"/>
      <c r="MHS3" s="33"/>
      <c r="MHT3" s="33"/>
      <c r="MHU3" s="33"/>
      <c r="MHV3" s="33"/>
      <c r="MHW3" s="33"/>
      <c r="MHX3" s="33"/>
      <c r="MHY3" s="33"/>
      <c r="MHZ3" s="33"/>
      <c r="MIA3" s="33"/>
      <c r="MIB3" s="33"/>
      <c r="MIC3" s="33"/>
      <c r="MID3" s="33"/>
      <c r="MIE3" s="33"/>
      <c r="MIF3" s="33"/>
      <c r="MIG3" s="33"/>
      <c r="MIH3" s="33"/>
      <c r="MII3" s="33"/>
      <c r="MIJ3" s="33"/>
      <c r="MIK3" s="33"/>
      <c r="MIL3" s="33"/>
      <c r="MIM3" s="33"/>
      <c r="MIN3" s="33"/>
      <c r="MIO3" s="33"/>
      <c r="MIP3" s="33"/>
      <c r="MIQ3" s="33"/>
      <c r="MIR3" s="33"/>
      <c r="MIS3" s="33"/>
      <c r="MIT3" s="33"/>
      <c r="MIU3" s="33"/>
      <c r="MIV3" s="33"/>
      <c r="MIW3" s="33"/>
      <c r="MIX3" s="33"/>
      <c r="MIY3" s="33"/>
      <c r="MIZ3" s="33"/>
      <c r="MJA3" s="33"/>
      <c r="MJB3" s="33"/>
      <c r="MJC3" s="33"/>
      <c r="MJD3" s="33"/>
      <c r="MJE3" s="33"/>
      <c r="MJF3" s="33"/>
      <c r="MJG3" s="33"/>
      <c r="MJH3" s="33"/>
      <c r="MJI3" s="33"/>
      <c r="MJJ3" s="33"/>
      <c r="MJK3" s="33"/>
      <c r="MJL3" s="33"/>
      <c r="MJM3" s="33"/>
      <c r="MJN3" s="33"/>
      <c r="MJO3" s="33"/>
      <c r="MJP3" s="33"/>
      <c r="MJQ3" s="33"/>
      <c r="MJR3" s="33"/>
      <c r="MJS3" s="33"/>
      <c r="MJT3" s="33"/>
      <c r="MJU3" s="33"/>
      <c r="MJV3" s="33"/>
      <c r="MJW3" s="33"/>
      <c r="MJX3" s="33"/>
      <c r="MJY3" s="33"/>
      <c r="MJZ3" s="33"/>
      <c r="MKA3" s="33"/>
      <c r="MKB3" s="33"/>
      <c r="MKC3" s="33"/>
      <c r="MKD3" s="33"/>
      <c r="MKE3" s="33"/>
      <c r="MKF3" s="33"/>
      <c r="MKG3" s="33"/>
      <c r="MKH3" s="33"/>
      <c r="MKI3" s="33"/>
      <c r="MKJ3" s="33"/>
      <c r="MKK3" s="33"/>
      <c r="MKL3" s="33"/>
      <c r="MKM3" s="33"/>
      <c r="MKN3" s="33"/>
      <c r="MKO3" s="33"/>
      <c r="MKP3" s="33"/>
      <c r="MKQ3" s="33"/>
      <c r="MKR3" s="33"/>
      <c r="MKS3" s="33"/>
      <c r="MKT3" s="33"/>
      <c r="MKU3" s="33"/>
      <c r="MKV3" s="33"/>
      <c r="MKW3" s="33"/>
      <c r="MKX3" s="33"/>
      <c r="MKY3" s="33"/>
      <c r="MKZ3" s="33"/>
      <c r="MLA3" s="33"/>
      <c r="MLB3" s="33"/>
      <c r="MLC3" s="33"/>
      <c r="MLD3" s="33"/>
      <c r="MLE3" s="33"/>
      <c r="MLF3" s="33"/>
      <c r="MLG3" s="33"/>
      <c r="MLH3" s="33"/>
      <c r="MLI3" s="33"/>
      <c r="MLJ3" s="33"/>
      <c r="MLK3" s="33"/>
      <c r="MLL3" s="33"/>
      <c r="MLM3" s="33"/>
      <c r="MLN3" s="33"/>
      <c r="MLO3" s="33"/>
      <c r="MLP3" s="33"/>
      <c r="MLQ3" s="33"/>
      <c r="MLR3" s="33"/>
      <c r="MLS3" s="33"/>
      <c r="MLT3" s="33"/>
      <c r="MLU3" s="33"/>
      <c r="MLV3" s="33"/>
      <c r="MLW3" s="33"/>
      <c r="MLX3" s="33"/>
      <c r="MLY3" s="33"/>
      <c r="MLZ3" s="33"/>
      <c r="MMA3" s="33"/>
      <c r="MMB3" s="33"/>
      <c r="MMC3" s="33"/>
      <c r="MMD3" s="33"/>
      <c r="MME3" s="33"/>
      <c r="MMF3" s="33"/>
      <c r="MMG3" s="33"/>
      <c r="MMH3" s="33"/>
      <c r="MMI3" s="33"/>
      <c r="MMJ3" s="33"/>
      <c r="MMK3" s="33"/>
      <c r="MML3" s="33"/>
      <c r="MMM3" s="33"/>
      <c r="MMN3" s="33"/>
      <c r="MMO3" s="33"/>
      <c r="MMP3" s="33"/>
      <c r="MMQ3" s="33"/>
      <c r="MMR3" s="33"/>
      <c r="MMS3" s="33"/>
      <c r="MMT3" s="33"/>
      <c r="MMU3" s="33"/>
      <c r="MMV3" s="33"/>
      <c r="MMW3" s="33"/>
      <c r="MMX3" s="33"/>
      <c r="MMY3" s="33"/>
      <c r="MMZ3" s="33"/>
      <c r="MNA3" s="33"/>
      <c r="MNB3" s="33"/>
      <c r="MNC3" s="33"/>
      <c r="MND3" s="33"/>
      <c r="MNE3" s="33"/>
      <c r="MNF3" s="33"/>
      <c r="MNG3" s="33"/>
      <c r="MNH3" s="33"/>
      <c r="MNI3" s="33"/>
      <c r="MNJ3" s="33"/>
      <c r="MNK3" s="33"/>
      <c r="MNL3" s="33"/>
      <c r="MNM3" s="33"/>
      <c r="MNN3" s="33"/>
      <c r="MNO3" s="33"/>
      <c r="MNP3" s="33"/>
      <c r="MNQ3" s="33"/>
      <c r="MNR3" s="33"/>
      <c r="MNS3" s="33"/>
      <c r="MNT3" s="33"/>
      <c r="MNU3" s="33"/>
      <c r="MNV3" s="33"/>
      <c r="MNW3" s="33"/>
      <c r="MNX3" s="33"/>
      <c r="MNY3" s="33"/>
      <c r="MNZ3" s="33"/>
      <c r="MOA3" s="33"/>
      <c r="MOB3" s="33"/>
      <c r="MOC3" s="33"/>
      <c r="MOD3" s="33"/>
      <c r="MOE3" s="33"/>
      <c r="MOF3" s="33"/>
      <c r="MOG3" s="33"/>
      <c r="MOH3" s="33"/>
      <c r="MOI3" s="33"/>
      <c r="MOJ3" s="33"/>
      <c r="MOK3" s="33"/>
      <c r="MOL3" s="33"/>
      <c r="MOM3" s="33"/>
      <c r="MON3" s="33"/>
      <c r="MOO3" s="33"/>
      <c r="MOP3" s="33"/>
      <c r="MOQ3" s="33"/>
      <c r="MOR3" s="33"/>
      <c r="MOS3" s="33"/>
      <c r="MOT3" s="33"/>
      <c r="MOU3" s="33"/>
      <c r="MOV3" s="33"/>
      <c r="MOW3" s="33"/>
      <c r="MOX3" s="33"/>
      <c r="MOY3" s="33"/>
      <c r="MOZ3" s="33"/>
      <c r="MPA3" s="33"/>
      <c r="MPB3" s="33"/>
      <c r="MPC3" s="33"/>
      <c r="MPD3" s="33"/>
      <c r="MPE3" s="33"/>
      <c r="MPF3" s="33"/>
      <c r="MPG3" s="33"/>
      <c r="MPH3" s="33"/>
      <c r="MPI3" s="33"/>
      <c r="MPJ3" s="33"/>
      <c r="MPK3" s="33"/>
      <c r="MPL3" s="33"/>
      <c r="MPM3" s="33"/>
      <c r="MPN3" s="33"/>
      <c r="MPO3" s="33"/>
      <c r="MPP3" s="33"/>
      <c r="MPQ3" s="33"/>
      <c r="MPR3" s="33"/>
      <c r="MPS3" s="33"/>
      <c r="MPT3" s="33"/>
      <c r="MPU3" s="33"/>
      <c r="MPV3" s="33"/>
      <c r="MPW3" s="33"/>
      <c r="MPX3" s="33"/>
      <c r="MPY3" s="33"/>
      <c r="MPZ3" s="33"/>
      <c r="MQA3" s="33"/>
      <c r="MQB3" s="33"/>
      <c r="MQC3" s="33"/>
      <c r="MQD3" s="33"/>
      <c r="MQE3" s="33"/>
      <c r="MQF3" s="33"/>
      <c r="MQG3" s="33"/>
      <c r="MQH3" s="33"/>
      <c r="MQI3" s="33"/>
      <c r="MQJ3" s="33"/>
      <c r="MQK3" s="33"/>
      <c r="MQL3" s="33"/>
      <c r="MQM3" s="33"/>
      <c r="MQN3" s="33"/>
      <c r="MQO3" s="33"/>
      <c r="MQP3" s="33"/>
      <c r="MQQ3" s="33"/>
      <c r="MQR3" s="33"/>
      <c r="MQS3" s="33"/>
      <c r="MQT3" s="33"/>
      <c r="MQU3" s="33"/>
      <c r="MQV3" s="33"/>
      <c r="MQW3" s="33"/>
      <c r="MQX3" s="33"/>
      <c r="MQY3" s="33"/>
      <c r="MQZ3" s="33"/>
      <c r="MRA3" s="33"/>
      <c r="MRB3" s="33"/>
      <c r="MRC3" s="33"/>
      <c r="MRD3" s="33"/>
      <c r="MRE3" s="33"/>
      <c r="MRF3" s="33"/>
      <c r="MRG3" s="33"/>
      <c r="MRH3" s="33"/>
      <c r="MRI3" s="33"/>
      <c r="MRJ3" s="33"/>
      <c r="MRK3" s="33"/>
      <c r="MRL3" s="33"/>
      <c r="MRM3" s="33"/>
      <c r="MRN3" s="33"/>
      <c r="MRO3" s="33"/>
      <c r="MRP3" s="33"/>
      <c r="MRQ3" s="33"/>
      <c r="MRR3" s="33"/>
      <c r="MRS3" s="33"/>
      <c r="MRT3" s="33"/>
      <c r="MRU3" s="33"/>
      <c r="MRV3" s="33"/>
      <c r="MRW3" s="33"/>
      <c r="MRX3" s="33"/>
      <c r="MRY3" s="33"/>
      <c r="MRZ3" s="33"/>
      <c r="MSA3" s="33"/>
      <c r="MSB3" s="33"/>
      <c r="MSC3" s="33"/>
      <c r="MSD3" s="33"/>
      <c r="MSE3" s="33"/>
      <c r="MSF3" s="33"/>
      <c r="MSG3" s="33"/>
      <c r="MSH3" s="33"/>
      <c r="MSI3" s="33"/>
      <c r="MSJ3" s="33"/>
      <c r="MSK3" s="33"/>
      <c r="MSL3" s="33"/>
      <c r="MSM3" s="33"/>
      <c r="MSN3" s="33"/>
      <c r="MSO3" s="33"/>
      <c r="MSP3" s="33"/>
      <c r="MSQ3" s="33"/>
      <c r="MSR3" s="33"/>
      <c r="MSS3" s="33"/>
      <c r="MST3" s="33"/>
      <c r="MSU3" s="33"/>
      <c r="MSV3" s="33"/>
      <c r="MSW3" s="33"/>
      <c r="MSX3" s="33"/>
      <c r="MSY3" s="33"/>
      <c r="MSZ3" s="33"/>
      <c r="MTA3" s="33"/>
      <c r="MTB3" s="33"/>
      <c r="MTC3" s="33"/>
      <c r="MTD3" s="33"/>
      <c r="MTE3" s="33"/>
      <c r="MTF3" s="33"/>
      <c r="MTG3" s="33"/>
      <c r="MTH3" s="33"/>
      <c r="MTI3" s="33"/>
      <c r="MTJ3" s="33"/>
      <c r="MTK3" s="33"/>
      <c r="MTL3" s="33"/>
      <c r="MTM3" s="33"/>
      <c r="MTN3" s="33"/>
      <c r="MTO3" s="33"/>
      <c r="MTP3" s="33"/>
      <c r="MTQ3" s="33"/>
      <c r="MTR3" s="33"/>
      <c r="MTS3" s="33"/>
      <c r="MTT3" s="33"/>
      <c r="MTU3" s="33"/>
      <c r="MTV3" s="33"/>
      <c r="MTW3" s="33"/>
      <c r="MTX3" s="33"/>
      <c r="MTY3" s="33"/>
      <c r="MTZ3" s="33"/>
      <c r="MUA3" s="33"/>
      <c r="MUB3" s="33"/>
      <c r="MUC3" s="33"/>
      <c r="MUD3" s="33"/>
      <c r="MUE3" s="33"/>
      <c r="MUF3" s="33"/>
      <c r="MUG3" s="33"/>
      <c r="MUH3" s="33"/>
      <c r="MUI3" s="33"/>
      <c r="MUJ3" s="33"/>
      <c r="MUK3" s="33"/>
      <c r="MUL3" s="33"/>
      <c r="MUM3" s="33"/>
      <c r="MUN3" s="33"/>
      <c r="MUO3" s="33"/>
      <c r="MUP3" s="33"/>
      <c r="MUQ3" s="33"/>
      <c r="MUR3" s="33"/>
      <c r="MUS3" s="33"/>
      <c r="MUT3" s="33"/>
      <c r="MUU3" s="33"/>
      <c r="MUV3" s="33"/>
      <c r="MUW3" s="33"/>
      <c r="MUX3" s="33"/>
      <c r="MUY3" s="33"/>
      <c r="MUZ3" s="33"/>
      <c r="MVA3" s="33"/>
      <c r="MVB3" s="33"/>
      <c r="MVC3" s="33"/>
      <c r="MVD3" s="33"/>
      <c r="MVE3" s="33"/>
      <c r="MVF3" s="33"/>
      <c r="MVG3" s="33"/>
      <c r="MVH3" s="33"/>
      <c r="MVI3" s="33"/>
      <c r="MVJ3" s="33"/>
      <c r="MVK3" s="33"/>
      <c r="MVL3" s="33"/>
      <c r="MVM3" s="33"/>
      <c r="MVN3" s="33"/>
      <c r="MVO3" s="33"/>
      <c r="MVP3" s="33"/>
      <c r="MVQ3" s="33"/>
      <c r="MVR3" s="33"/>
      <c r="MVS3" s="33"/>
      <c r="MVT3" s="33"/>
      <c r="MVU3" s="33"/>
      <c r="MVV3" s="33"/>
      <c r="MVW3" s="33"/>
      <c r="MVX3" s="33"/>
      <c r="MVY3" s="33"/>
      <c r="MVZ3" s="33"/>
      <c r="MWA3" s="33"/>
      <c r="MWB3" s="33"/>
      <c r="MWC3" s="33"/>
      <c r="MWD3" s="33"/>
      <c r="MWE3" s="33"/>
      <c r="MWF3" s="33"/>
      <c r="MWG3" s="33"/>
      <c r="MWH3" s="33"/>
      <c r="MWI3" s="33"/>
      <c r="MWJ3" s="33"/>
      <c r="MWK3" s="33"/>
      <c r="MWL3" s="33"/>
      <c r="MWM3" s="33"/>
      <c r="MWN3" s="33"/>
      <c r="MWO3" s="33"/>
      <c r="MWP3" s="33"/>
      <c r="MWQ3" s="33"/>
      <c r="MWR3" s="33"/>
      <c r="MWS3" s="33"/>
      <c r="MWT3" s="33"/>
      <c r="MWU3" s="33"/>
      <c r="MWV3" s="33"/>
      <c r="MWW3" s="33"/>
      <c r="MWX3" s="33"/>
      <c r="MWY3" s="33"/>
      <c r="MWZ3" s="33"/>
      <c r="MXA3" s="33"/>
      <c r="MXB3" s="33"/>
      <c r="MXC3" s="33"/>
      <c r="MXD3" s="33"/>
      <c r="MXE3" s="33"/>
      <c r="MXF3" s="33"/>
      <c r="MXG3" s="33"/>
      <c r="MXH3" s="33"/>
      <c r="MXI3" s="33"/>
      <c r="MXJ3" s="33"/>
      <c r="MXK3" s="33"/>
      <c r="MXL3" s="33"/>
      <c r="MXM3" s="33"/>
      <c r="MXN3" s="33"/>
      <c r="MXO3" s="33"/>
      <c r="MXP3" s="33"/>
      <c r="MXQ3" s="33"/>
      <c r="MXR3" s="33"/>
      <c r="MXS3" s="33"/>
      <c r="MXT3" s="33"/>
      <c r="MXU3" s="33"/>
      <c r="MXV3" s="33"/>
      <c r="MXW3" s="33"/>
      <c r="MXX3" s="33"/>
      <c r="MXY3" s="33"/>
      <c r="MXZ3" s="33"/>
      <c r="MYA3" s="33"/>
      <c r="MYB3" s="33"/>
      <c r="MYC3" s="33"/>
      <c r="MYD3" s="33"/>
      <c r="MYE3" s="33"/>
      <c r="MYF3" s="33"/>
      <c r="MYG3" s="33"/>
      <c r="MYH3" s="33"/>
      <c r="MYI3" s="33"/>
      <c r="MYJ3" s="33"/>
      <c r="MYK3" s="33"/>
      <c r="MYL3" s="33"/>
      <c r="MYM3" s="33"/>
      <c r="MYN3" s="33"/>
      <c r="MYO3" s="33"/>
      <c r="MYP3" s="33"/>
      <c r="MYQ3" s="33"/>
      <c r="MYR3" s="33"/>
      <c r="MYS3" s="33"/>
      <c r="MYT3" s="33"/>
      <c r="MYU3" s="33"/>
      <c r="MYV3" s="33"/>
      <c r="MYW3" s="33"/>
      <c r="MYX3" s="33"/>
      <c r="MYY3" s="33"/>
      <c r="MYZ3" s="33"/>
      <c r="MZA3" s="33"/>
      <c r="MZB3" s="33"/>
      <c r="MZC3" s="33"/>
      <c r="MZD3" s="33"/>
      <c r="MZE3" s="33"/>
      <c r="MZF3" s="33"/>
      <c r="MZG3" s="33"/>
      <c r="MZH3" s="33"/>
      <c r="MZI3" s="33"/>
      <c r="MZJ3" s="33"/>
      <c r="MZK3" s="33"/>
      <c r="MZL3" s="33"/>
      <c r="MZM3" s="33"/>
      <c r="MZN3" s="33"/>
      <c r="MZO3" s="33"/>
      <c r="MZP3" s="33"/>
      <c r="MZQ3" s="33"/>
      <c r="MZR3" s="33"/>
      <c r="MZS3" s="33"/>
      <c r="MZT3" s="33"/>
      <c r="MZU3" s="33"/>
      <c r="MZV3" s="33"/>
      <c r="MZW3" s="33"/>
      <c r="MZX3" s="33"/>
      <c r="MZY3" s="33"/>
      <c r="MZZ3" s="33"/>
      <c r="NAA3" s="33"/>
      <c r="NAB3" s="33"/>
      <c r="NAC3" s="33"/>
      <c r="NAD3" s="33"/>
      <c r="NAE3" s="33"/>
      <c r="NAF3" s="33"/>
      <c r="NAG3" s="33"/>
      <c r="NAH3" s="33"/>
      <c r="NAI3" s="33"/>
      <c r="NAJ3" s="33"/>
      <c r="NAK3" s="33"/>
      <c r="NAL3" s="33"/>
      <c r="NAM3" s="33"/>
      <c r="NAN3" s="33"/>
      <c r="NAO3" s="33"/>
      <c r="NAP3" s="33"/>
      <c r="NAQ3" s="33"/>
      <c r="NAR3" s="33"/>
      <c r="NAS3" s="33"/>
      <c r="NAT3" s="33"/>
      <c r="NAU3" s="33"/>
      <c r="NAV3" s="33"/>
      <c r="NAW3" s="33"/>
      <c r="NAX3" s="33"/>
      <c r="NAY3" s="33"/>
      <c r="NAZ3" s="33"/>
      <c r="NBA3" s="33"/>
      <c r="NBB3" s="33"/>
      <c r="NBC3" s="33"/>
      <c r="NBD3" s="33"/>
      <c r="NBE3" s="33"/>
      <c r="NBF3" s="33"/>
      <c r="NBG3" s="33"/>
      <c r="NBH3" s="33"/>
      <c r="NBI3" s="33"/>
      <c r="NBJ3" s="33"/>
      <c r="NBK3" s="33"/>
      <c r="NBL3" s="33"/>
      <c r="NBM3" s="33"/>
      <c r="NBN3" s="33"/>
      <c r="NBO3" s="33"/>
      <c r="NBP3" s="33"/>
      <c r="NBQ3" s="33"/>
      <c r="NBR3" s="33"/>
      <c r="NBS3" s="33"/>
      <c r="NBT3" s="33"/>
      <c r="NBU3" s="33"/>
      <c r="NBV3" s="33"/>
      <c r="NBW3" s="33"/>
      <c r="NBX3" s="33"/>
      <c r="NBY3" s="33"/>
      <c r="NBZ3" s="33"/>
      <c r="NCA3" s="33"/>
      <c r="NCB3" s="33"/>
      <c r="NCC3" s="33"/>
      <c r="NCD3" s="33"/>
      <c r="NCE3" s="33"/>
      <c r="NCF3" s="33"/>
      <c r="NCG3" s="33"/>
      <c r="NCH3" s="33"/>
      <c r="NCI3" s="33"/>
      <c r="NCJ3" s="33"/>
      <c r="NCK3" s="33"/>
      <c r="NCL3" s="33"/>
      <c r="NCM3" s="33"/>
      <c r="NCN3" s="33"/>
      <c r="NCO3" s="33"/>
      <c r="NCP3" s="33"/>
      <c r="NCQ3" s="33"/>
      <c r="NCR3" s="33"/>
      <c r="NCS3" s="33"/>
      <c r="NCT3" s="33"/>
      <c r="NCU3" s="33"/>
      <c r="NCV3" s="33"/>
      <c r="NCW3" s="33"/>
      <c r="NCX3" s="33"/>
      <c r="NCY3" s="33"/>
      <c r="NCZ3" s="33"/>
      <c r="NDA3" s="33"/>
      <c r="NDB3" s="33"/>
      <c r="NDC3" s="33"/>
      <c r="NDD3" s="33"/>
      <c r="NDE3" s="33"/>
      <c r="NDF3" s="33"/>
      <c r="NDG3" s="33"/>
      <c r="NDH3" s="33"/>
      <c r="NDI3" s="33"/>
      <c r="NDJ3" s="33"/>
      <c r="NDK3" s="33"/>
      <c r="NDL3" s="33"/>
      <c r="NDM3" s="33"/>
      <c r="NDN3" s="33"/>
      <c r="NDO3" s="33"/>
      <c r="NDP3" s="33"/>
      <c r="NDQ3" s="33"/>
      <c r="NDR3" s="33"/>
      <c r="NDS3" s="33"/>
      <c r="NDT3" s="33"/>
      <c r="NDU3" s="33"/>
      <c r="NDV3" s="33"/>
      <c r="NDW3" s="33"/>
      <c r="NDX3" s="33"/>
      <c r="NDY3" s="33"/>
      <c r="NDZ3" s="33"/>
      <c r="NEA3" s="33"/>
      <c r="NEB3" s="33"/>
      <c r="NEC3" s="33"/>
      <c r="NED3" s="33"/>
      <c r="NEE3" s="33"/>
      <c r="NEF3" s="33"/>
      <c r="NEG3" s="33"/>
      <c r="NEH3" s="33"/>
      <c r="NEI3" s="33"/>
      <c r="NEJ3" s="33"/>
      <c r="NEK3" s="33"/>
      <c r="NEL3" s="33"/>
      <c r="NEM3" s="33"/>
      <c r="NEN3" s="33"/>
      <c r="NEO3" s="33"/>
      <c r="NEP3" s="33"/>
      <c r="NEQ3" s="33"/>
      <c r="NER3" s="33"/>
      <c r="NES3" s="33"/>
      <c r="NET3" s="33"/>
      <c r="NEU3" s="33"/>
      <c r="NEV3" s="33"/>
      <c r="NEW3" s="33"/>
      <c r="NEX3" s="33"/>
      <c r="NEY3" s="33"/>
      <c r="NEZ3" s="33"/>
      <c r="NFA3" s="33"/>
      <c r="NFB3" s="33"/>
      <c r="NFC3" s="33"/>
      <c r="NFD3" s="33"/>
      <c r="NFE3" s="33"/>
      <c r="NFF3" s="33"/>
      <c r="NFG3" s="33"/>
      <c r="NFH3" s="33"/>
      <c r="NFI3" s="33"/>
      <c r="NFJ3" s="33"/>
      <c r="NFK3" s="33"/>
      <c r="NFL3" s="33"/>
      <c r="NFM3" s="33"/>
      <c r="NFN3" s="33"/>
      <c r="NFO3" s="33"/>
      <c r="NFP3" s="33"/>
      <c r="NFQ3" s="33"/>
      <c r="NFR3" s="33"/>
      <c r="NFS3" s="33"/>
      <c r="NFT3" s="33"/>
      <c r="NFU3" s="33"/>
      <c r="NFV3" s="33"/>
      <c r="NFW3" s="33"/>
      <c r="NFX3" s="33"/>
      <c r="NFY3" s="33"/>
      <c r="NFZ3" s="33"/>
      <c r="NGA3" s="33"/>
      <c r="NGB3" s="33"/>
      <c r="NGC3" s="33"/>
      <c r="NGD3" s="33"/>
      <c r="NGE3" s="33"/>
      <c r="NGF3" s="33"/>
      <c r="NGG3" s="33"/>
      <c r="NGH3" s="33"/>
      <c r="NGI3" s="33"/>
      <c r="NGJ3" s="33"/>
      <c r="NGK3" s="33"/>
      <c r="NGL3" s="33"/>
      <c r="NGM3" s="33"/>
      <c r="NGN3" s="33"/>
      <c r="NGO3" s="33"/>
      <c r="NGP3" s="33"/>
      <c r="NGQ3" s="33"/>
      <c r="NGR3" s="33"/>
      <c r="NGS3" s="33"/>
      <c r="NGT3" s="33"/>
      <c r="NGU3" s="33"/>
      <c r="NGV3" s="33"/>
      <c r="NGW3" s="33"/>
      <c r="NGX3" s="33"/>
      <c r="NGY3" s="33"/>
      <c r="NGZ3" s="33"/>
      <c r="NHA3" s="33"/>
      <c r="NHB3" s="33"/>
      <c r="NHC3" s="33"/>
      <c r="NHD3" s="33"/>
      <c r="NHE3" s="33"/>
      <c r="NHF3" s="33"/>
      <c r="NHG3" s="33"/>
      <c r="NHH3" s="33"/>
      <c r="NHI3" s="33"/>
      <c r="NHJ3" s="33"/>
      <c r="NHK3" s="33"/>
      <c r="NHL3" s="33"/>
      <c r="NHM3" s="33"/>
      <c r="NHN3" s="33"/>
      <c r="NHO3" s="33"/>
      <c r="NHP3" s="33"/>
      <c r="NHQ3" s="33"/>
      <c r="NHR3" s="33"/>
      <c r="NHS3" s="33"/>
      <c r="NHT3" s="33"/>
      <c r="NHU3" s="33"/>
      <c r="NHV3" s="33"/>
      <c r="NHW3" s="33"/>
      <c r="NHX3" s="33"/>
      <c r="NHY3" s="33"/>
      <c r="NHZ3" s="33"/>
      <c r="NIA3" s="33"/>
      <c r="NIB3" s="33"/>
      <c r="NIC3" s="33"/>
      <c r="NID3" s="33"/>
      <c r="NIE3" s="33"/>
      <c r="NIF3" s="33"/>
      <c r="NIG3" s="33"/>
      <c r="NIH3" s="33"/>
      <c r="NII3" s="33"/>
      <c r="NIJ3" s="33"/>
      <c r="NIK3" s="33"/>
      <c r="NIL3" s="33"/>
      <c r="NIM3" s="33"/>
      <c r="NIN3" s="33"/>
      <c r="NIO3" s="33"/>
      <c r="NIP3" s="33"/>
      <c r="NIQ3" s="33"/>
      <c r="NIR3" s="33"/>
      <c r="NIS3" s="33"/>
      <c r="NIT3" s="33"/>
      <c r="NIU3" s="33"/>
      <c r="NIV3" s="33"/>
      <c r="NIW3" s="33"/>
      <c r="NIX3" s="33"/>
      <c r="NIY3" s="33"/>
      <c r="NIZ3" s="33"/>
      <c r="NJA3" s="33"/>
      <c r="NJB3" s="33"/>
      <c r="NJC3" s="33"/>
      <c r="NJD3" s="33"/>
      <c r="NJE3" s="33"/>
      <c r="NJF3" s="33"/>
      <c r="NJG3" s="33"/>
      <c r="NJH3" s="33"/>
      <c r="NJI3" s="33"/>
      <c r="NJJ3" s="33"/>
      <c r="NJK3" s="33"/>
      <c r="NJL3" s="33"/>
      <c r="NJM3" s="33"/>
      <c r="NJN3" s="33"/>
      <c r="NJO3" s="33"/>
      <c r="NJP3" s="33"/>
      <c r="NJQ3" s="33"/>
      <c r="NJR3" s="33"/>
      <c r="NJS3" s="33"/>
      <c r="NJT3" s="33"/>
      <c r="NJU3" s="33"/>
      <c r="NJV3" s="33"/>
      <c r="NJW3" s="33"/>
      <c r="NJX3" s="33"/>
      <c r="NJY3" s="33"/>
      <c r="NJZ3" s="33"/>
      <c r="NKA3" s="33"/>
      <c r="NKB3" s="33"/>
      <c r="NKC3" s="33"/>
      <c r="NKD3" s="33"/>
      <c r="NKE3" s="33"/>
      <c r="NKF3" s="33"/>
      <c r="NKG3" s="33"/>
      <c r="NKH3" s="33"/>
      <c r="NKI3" s="33"/>
      <c r="NKJ3" s="33"/>
      <c r="NKK3" s="33"/>
      <c r="NKL3" s="33"/>
      <c r="NKM3" s="33"/>
      <c r="NKN3" s="33"/>
      <c r="NKO3" s="33"/>
      <c r="NKP3" s="33"/>
      <c r="NKQ3" s="33"/>
      <c r="NKR3" s="33"/>
      <c r="NKS3" s="33"/>
      <c r="NKT3" s="33"/>
      <c r="NKU3" s="33"/>
      <c r="NKV3" s="33"/>
      <c r="NKW3" s="33"/>
      <c r="NKX3" s="33"/>
      <c r="NKY3" s="33"/>
      <c r="NKZ3" s="33"/>
      <c r="NLA3" s="33"/>
      <c r="NLB3" s="33"/>
      <c r="NLC3" s="33"/>
      <c r="NLD3" s="33"/>
      <c r="NLE3" s="33"/>
      <c r="NLF3" s="33"/>
      <c r="NLG3" s="33"/>
      <c r="NLH3" s="33"/>
      <c r="NLI3" s="33"/>
      <c r="NLJ3" s="33"/>
      <c r="NLK3" s="33"/>
      <c r="NLL3" s="33"/>
      <c r="NLM3" s="33"/>
      <c r="NLN3" s="33"/>
      <c r="NLO3" s="33"/>
      <c r="NLP3" s="33"/>
      <c r="NLQ3" s="33"/>
      <c r="NLR3" s="33"/>
      <c r="NLS3" s="33"/>
      <c r="NLT3" s="33"/>
      <c r="NLU3" s="33"/>
      <c r="NLV3" s="33"/>
      <c r="NLW3" s="33"/>
      <c r="NLX3" s="33"/>
      <c r="NLY3" s="33"/>
      <c r="NLZ3" s="33"/>
      <c r="NMA3" s="33"/>
      <c r="NMB3" s="33"/>
      <c r="NMC3" s="33"/>
      <c r="NMD3" s="33"/>
      <c r="NME3" s="33"/>
      <c r="NMF3" s="33"/>
      <c r="NMG3" s="33"/>
      <c r="NMH3" s="33"/>
      <c r="NMI3" s="33"/>
      <c r="NMJ3" s="33"/>
      <c r="NMK3" s="33"/>
      <c r="NML3" s="33"/>
      <c r="NMM3" s="33"/>
      <c r="NMN3" s="33"/>
      <c r="NMO3" s="33"/>
      <c r="NMP3" s="33"/>
      <c r="NMQ3" s="33"/>
      <c r="NMR3" s="33"/>
      <c r="NMS3" s="33"/>
      <c r="NMT3" s="33"/>
      <c r="NMU3" s="33"/>
      <c r="NMV3" s="33"/>
      <c r="NMW3" s="33"/>
      <c r="NMX3" s="33"/>
      <c r="NMY3" s="33"/>
      <c r="NMZ3" s="33"/>
      <c r="NNA3" s="33"/>
      <c r="NNB3" s="33"/>
      <c r="NNC3" s="33"/>
      <c r="NND3" s="33"/>
      <c r="NNE3" s="33"/>
      <c r="NNF3" s="33"/>
      <c r="NNG3" s="33"/>
      <c r="NNH3" s="33"/>
      <c r="NNI3" s="33"/>
      <c r="NNJ3" s="33"/>
      <c r="NNK3" s="33"/>
      <c r="NNL3" s="33"/>
      <c r="NNM3" s="33"/>
      <c r="NNN3" s="33"/>
      <c r="NNO3" s="33"/>
      <c r="NNP3" s="33"/>
      <c r="NNQ3" s="33"/>
      <c r="NNR3" s="33"/>
      <c r="NNS3" s="33"/>
      <c r="NNT3" s="33"/>
      <c r="NNU3" s="33"/>
      <c r="NNV3" s="33"/>
      <c r="NNW3" s="33"/>
      <c r="NNX3" s="33"/>
      <c r="NNY3" s="33"/>
      <c r="NNZ3" s="33"/>
      <c r="NOA3" s="33"/>
      <c r="NOB3" s="33"/>
      <c r="NOC3" s="33"/>
      <c r="NOD3" s="33"/>
      <c r="NOE3" s="33"/>
      <c r="NOF3" s="33"/>
      <c r="NOG3" s="33"/>
      <c r="NOH3" s="33"/>
      <c r="NOI3" s="33"/>
      <c r="NOJ3" s="33"/>
      <c r="NOK3" s="33"/>
      <c r="NOL3" s="33"/>
      <c r="NOM3" s="33"/>
      <c r="NON3" s="33"/>
      <c r="NOO3" s="33"/>
      <c r="NOP3" s="33"/>
      <c r="NOQ3" s="33"/>
      <c r="NOR3" s="33"/>
      <c r="NOS3" s="33"/>
      <c r="NOT3" s="33"/>
      <c r="NOU3" s="33"/>
      <c r="NOV3" s="33"/>
      <c r="NOW3" s="33"/>
      <c r="NOX3" s="33"/>
      <c r="NOY3" s="33"/>
      <c r="NOZ3" s="33"/>
      <c r="NPA3" s="33"/>
      <c r="NPB3" s="33"/>
      <c r="NPC3" s="33"/>
      <c r="NPD3" s="33"/>
      <c r="NPE3" s="33"/>
      <c r="NPF3" s="33"/>
      <c r="NPG3" s="33"/>
      <c r="NPH3" s="33"/>
      <c r="NPI3" s="33"/>
      <c r="NPJ3" s="33"/>
      <c r="NPK3" s="33"/>
      <c r="NPL3" s="33"/>
      <c r="NPM3" s="33"/>
      <c r="NPN3" s="33"/>
      <c r="NPO3" s="33"/>
      <c r="NPP3" s="33"/>
      <c r="NPQ3" s="33"/>
      <c r="NPR3" s="33"/>
      <c r="NPS3" s="33"/>
      <c r="NPT3" s="33"/>
      <c r="NPU3" s="33"/>
      <c r="NPV3" s="33"/>
      <c r="NPW3" s="33"/>
      <c r="NPX3" s="33"/>
      <c r="NPY3" s="33"/>
      <c r="NPZ3" s="33"/>
      <c r="NQA3" s="33"/>
      <c r="NQB3" s="33"/>
      <c r="NQC3" s="33"/>
      <c r="NQD3" s="33"/>
      <c r="NQE3" s="33"/>
      <c r="NQF3" s="33"/>
      <c r="NQG3" s="33"/>
      <c r="NQH3" s="33"/>
      <c r="NQI3" s="33"/>
      <c r="NQJ3" s="33"/>
      <c r="NQK3" s="33"/>
      <c r="NQL3" s="33"/>
      <c r="NQM3" s="33"/>
      <c r="NQN3" s="33"/>
      <c r="NQO3" s="33"/>
      <c r="NQP3" s="33"/>
      <c r="NQQ3" s="33"/>
      <c r="NQR3" s="33"/>
      <c r="NQS3" s="33"/>
      <c r="NQT3" s="33"/>
      <c r="NQU3" s="33"/>
      <c r="NQV3" s="33"/>
      <c r="NQW3" s="33"/>
      <c r="NQX3" s="33"/>
      <c r="NQY3" s="33"/>
      <c r="NQZ3" s="33"/>
      <c r="NRA3" s="33"/>
      <c r="NRB3" s="33"/>
      <c r="NRC3" s="33"/>
      <c r="NRD3" s="33"/>
      <c r="NRE3" s="33"/>
      <c r="NRF3" s="33"/>
      <c r="NRG3" s="33"/>
      <c r="NRH3" s="33"/>
      <c r="NRI3" s="33"/>
      <c r="NRJ3" s="33"/>
      <c r="NRK3" s="33"/>
      <c r="NRL3" s="33"/>
      <c r="NRM3" s="33"/>
      <c r="NRN3" s="33"/>
      <c r="NRO3" s="33"/>
      <c r="NRP3" s="33"/>
      <c r="NRQ3" s="33"/>
      <c r="NRR3" s="33"/>
      <c r="NRS3" s="33"/>
      <c r="NRT3" s="33"/>
      <c r="NRU3" s="33"/>
      <c r="NRV3" s="33"/>
      <c r="NRW3" s="33"/>
      <c r="NRX3" s="33"/>
      <c r="NRY3" s="33"/>
      <c r="NRZ3" s="33"/>
      <c r="NSA3" s="33"/>
      <c r="NSB3" s="33"/>
      <c r="NSC3" s="33"/>
      <c r="NSD3" s="33"/>
      <c r="NSE3" s="33"/>
      <c r="NSF3" s="33"/>
      <c r="NSG3" s="33"/>
      <c r="NSH3" s="33"/>
      <c r="NSI3" s="33"/>
      <c r="NSJ3" s="33"/>
      <c r="NSK3" s="33"/>
      <c r="NSL3" s="33"/>
      <c r="NSM3" s="33"/>
      <c r="NSN3" s="33"/>
      <c r="NSO3" s="33"/>
      <c r="NSP3" s="33"/>
      <c r="NSQ3" s="33"/>
      <c r="NSR3" s="33"/>
      <c r="NSS3" s="33"/>
      <c r="NST3" s="33"/>
      <c r="NSU3" s="33"/>
      <c r="NSV3" s="33"/>
      <c r="NSW3" s="33"/>
      <c r="NSX3" s="33"/>
      <c r="NSY3" s="33"/>
      <c r="NSZ3" s="33"/>
      <c r="NTA3" s="33"/>
      <c r="NTB3" s="33"/>
      <c r="NTC3" s="33"/>
      <c r="NTD3" s="33"/>
      <c r="NTE3" s="33"/>
      <c r="NTF3" s="33"/>
      <c r="NTG3" s="33"/>
      <c r="NTH3" s="33"/>
      <c r="NTI3" s="33"/>
      <c r="NTJ3" s="33"/>
      <c r="NTK3" s="33"/>
      <c r="NTL3" s="33"/>
      <c r="NTM3" s="33"/>
      <c r="NTN3" s="33"/>
      <c r="NTO3" s="33"/>
      <c r="NTP3" s="33"/>
      <c r="NTQ3" s="33"/>
      <c r="NTR3" s="33"/>
      <c r="NTS3" s="33"/>
      <c r="NTT3" s="33"/>
      <c r="NTU3" s="33"/>
      <c r="NTV3" s="33"/>
      <c r="NTW3" s="33"/>
      <c r="NTX3" s="33"/>
      <c r="NTY3" s="33"/>
      <c r="NTZ3" s="33"/>
      <c r="NUA3" s="33"/>
      <c r="NUB3" s="33"/>
      <c r="NUC3" s="33"/>
      <c r="NUD3" s="33"/>
      <c r="NUE3" s="33"/>
      <c r="NUF3" s="33"/>
      <c r="NUG3" s="33"/>
      <c r="NUH3" s="33"/>
      <c r="NUI3" s="33"/>
      <c r="NUJ3" s="33"/>
      <c r="NUK3" s="33"/>
      <c r="NUL3" s="33"/>
      <c r="NUM3" s="33"/>
      <c r="NUN3" s="33"/>
      <c r="NUO3" s="33"/>
      <c r="NUP3" s="33"/>
      <c r="NUQ3" s="33"/>
      <c r="NUR3" s="33"/>
      <c r="NUS3" s="33"/>
      <c r="NUT3" s="33"/>
      <c r="NUU3" s="33"/>
      <c r="NUV3" s="33"/>
      <c r="NUW3" s="33"/>
      <c r="NUX3" s="33"/>
      <c r="NUY3" s="33"/>
      <c r="NUZ3" s="33"/>
      <c r="NVA3" s="33"/>
      <c r="NVB3" s="33"/>
      <c r="NVC3" s="33"/>
      <c r="NVD3" s="33"/>
      <c r="NVE3" s="33"/>
      <c r="NVF3" s="33"/>
      <c r="NVG3" s="33"/>
      <c r="NVH3" s="33"/>
      <c r="NVI3" s="33"/>
      <c r="NVJ3" s="33"/>
      <c r="NVK3" s="33"/>
      <c r="NVL3" s="33"/>
      <c r="NVM3" s="33"/>
      <c r="NVN3" s="33"/>
      <c r="NVO3" s="33"/>
      <c r="NVP3" s="33"/>
      <c r="NVQ3" s="33"/>
      <c r="NVR3" s="33"/>
      <c r="NVS3" s="33"/>
      <c r="NVT3" s="33"/>
      <c r="NVU3" s="33"/>
      <c r="NVV3" s="33"/>
      <c r="NVW3" s="33"/>
      <c r="NVX3" s="33"/>
      <c r="NVY3" s="33"/>
      <c r="NVZ3" s="33"/>
      <c r="NWA3" s="33"/>
      <c r="NWB3" s="33"/>
      <c r="NWC3" s="33"/>
      <c r="NWD3" s="33"/>
      <c r="NWE3" s="33"/>
      <c r="NWF3" s="33"/>
      <c r="NWG3" s="33"/>
      <c r="NWH3" s="33"/>
      <c r="NWI3" s="33"/>
      <c r="NWJ3" s="33"/>
      <c r="NWK3" s="33"/>
      <c r="NWL3" s="33"/>
      <c r="NWM3" s="33"/>
      <c r="NWN3" s="33"/>
      <c r="NWO3" s="33"/>
      <c r="NWP3" s="33"/>
      <c r="NWQ3" s="33"/>
      <c r="NWR3" s="33"/>
      <c r="NWS3" s="33"/>
      <c r="NWT3" s="33"/>
      <c r="NWU3" s="33"/>
      <c r="NWV3" s="33"/>
      <c r="NWW3" s="33"/>
      <c r="NWX3" s="33"/>
      <c r="NWY3" s="33"/>
      <c r="NWZ3" s="33"/>
      <c r="NXA3" s="33"/>
      <c r="NXB3" s="33"/>
      <c r="NXC3" s="33"/>
      <c r="NXD3" s="33"/>
      <c r="NXE3" s="33"/>
      <c r="NXF3" s="33"/>
      <c r="NXG3" s="33"/>
      <c r="NXH3" s="33"/>
      <c r="NXI3" s="33"/>
      <c r="NXJ3" s="33"/>
      <c r="NXK3" s="33"/>
      <c r="NXL3" s="33"/>
      <c r="NXM3" s="33"/>
      <c r="NXN3" s="33"/>
      <c r="NXO3" s="33"/>
      <c r="NXP3" s="33"/>
      <c r="NXQ3" s="33"/>
      <c r="NXR3" s="33"/>
      <c r="NXS3" s="33"/>
      <c r="NXT3" s="33"/>
      <c r="NXU3" s="33"/>
      <c r="NXV3" s="33"/>
      <c r="NXW3" s="33"/>
      <c r="NXX3" s="33"/>
      <c r="NXY3" s="33"/>
      <c r="NXZ3" s="33"/>
      <c r="NYA3" s="33"/>
      <c r="NYB3" s="33"/>
      <c r="NYC3" s="33"/>
      <c r="NYD3" s="33"/>
      <c r="NYE3" s="33"/>
      <c r="NYF3" s="33"/>
      <c r="NYG3" s="33"/>
      <c r="NYH3" s="33"/>
      <c r="NYI3" s="33"/>
      <c r="NYJ3" s="33"/>
      <c r="NYK3" s="33"/>
      <c r="NYL3" s="33"/>
      <c r="NYM3" s="33"/>
      <c r="NYN3" s="33"/>
      <c r="NYO3" s="33"/>
      <c r="NYP3" s="33"/>
      <c r="NYQ3" s="33"/>
      <c r="NYR3" s="33"/>
      <c r="NYS3" s="33"/>
      <c r="NYT3" s="33"/>
      <c r="NYU3" s="33"/>
      <c r="NYV3" s="33"/>
      <c r="NYW3" s="33"/>
      <c r="NYX3" s="33"/>
      <c r="NYY3" s="33"/>
      <c r="NYZ3" s="33"/>
      <c r="NZA3" s="33"/>
      <c r="NZB3" s="33"/>
      <c r="NZC3" s="33"/>
      <c r="NZD3" s="33"/>
      <c r="NZE3" s="33"/>
      <c r="NZF3" s="33"/>
      <c r="NZG3" s="33"/>
      <c r="NZH3" s="33"/>
      <c r="NZI3" s="33"/>
      <c r="NZJ3" s="33"/>
      <c r="NZK3" s="33"/>
      <c r="NZL3" s="33"/>
      <c r="NZM3" s="33"/>
      <c r="NZN3" s="33"/>
      <c r="NZO3" s="33"/>
      <c r="NZP3" s="33"/>
      <c r="NZQ3" s="33"/>
      <c r="NZR3" s="33"/>
      <c r="NZS3" s="33"/>
      <c r="NZT3" s="33"/>
      <c r="NZU3" s="33"/>
      <c r="NZV3" s="33"/>
      <c r="NZW3" s="33"/>
      <c r="NZX3" s="33"/>
      <c r="NZY3" s="33"/>
      <c r="NZZ3" s="33"/>
      <c r="OAA3" s="33"/>
      <c r="OAB3" s="33"/>
      <c r="OAC3" s="33"/>
      <c r="OAD3" s="33"/>
      <c r="OAE3" s="33"/>
      <c r="OAF3" s="33"/>
      <c r="OAG3" s="33"/>
      <c r="OAH3" s="33"/>
      <c r="OAI3" s="33"/>
      <c r="OAJ3" s="33"/>
      <c r="OAK3" s="33"/>
      <c r="OAL3" s="33"/>
      <c r="OAM3" s="33"/>
      <c r="OAN3" s="33"/>
      <c r="OAO3" s="33"/>
      <c r="OAP3" s="33"/>
      <c r="OAQ3" s="33"/>
      <c r="OAR3" s="33"/>
      <c r="OAS3" s="33"/>
      <c r="OAT3" s="33"/>
      <c r="OAU3" s="33"/>
      <c r="OAV3" s="33"/>
      <c r="OAW3" s="33"/>
      <c r="OAX3" s="33"/>
      <c r="OAY3" s="33"/>
      <c r="OAZ3" s="33"/>
      <c r="OBA3" s="33"/>
      <c r="OBB3" s="33"/>
      <c r="OBC3" s="33"/>
      <c r="OBD3" s="33"/>
      <c r="OBE3" s="33"/>
      <c r="OBF3" s="33"/>
      <c r="OBG3" s="33"/>
      <c r="OBH3" s="33"/>
      <c r="OBI3" s="33"/>
      <c r="OBJ3" s="33"/>
      <c r="OBK3" s="33"/>
      <c r="OBL3" s="33"/>
      <c r="OBM3" s="33"/>
      <c r="OBN3" s="33"/>
      <c r="OBO3" s="33"/>
      <c r="OBP3" s="33"/>
      <c r="OBQ3" s="33"/>
      <c r="OBR3" s="33"/>
      <c r="OBS3" s="33"/>
      <c r="OBT3" s="33"/>
      <c r="OBU3" s="33"/>
      <c r="OBV3" s="33"/>
      <c r="OBW3" s="33"/>
      <c r="OBX3" s="33"/>
      <c r="OBY3" s="33"/>
      <c r="OBZ3" s="33"/>
      <c r="OCA3" s="33"/>
      <c r="OCB3" s="33"/>
      <c r="OCC3" s="33"/>
      <c r="OCD3" s="33"/>
      <c r="OCE3" s="33"/>
      <c r="OCF3" s="33"/>
      <c r="OCG3" s="33"/>
      <c r="OCH3" s="33"/>
      <c r="OCI3" s="33"/>
      <c r="OCJ3" s="33"/>
      <c r="OCK3" s="33"/>
      <c r="OCL3" s="33"/>
      <c r="OCM3" s="33"/>
      <c r="OCN3" s="33"/>
      <c r="OCO3" s="33"/>
      <c r="OCP3" s="33"/>
      <c r="OCQ3" s="33"/>
      <c r="OCR3" s="33"/>
      <c r="OCS3" s="33"/>
      <c r="OCT3" s="33"/>
      <c r="OCU3" s="33"/>
      <c r="OCV3" s="33"/>
      <c r="OCW3" s="33"/>
      <c r="OCX3" s="33"/>
      <c r="OCY3" s="33"/>
      <c r="OCZ3" s="33"/>
      <c r="ODA3" s="33"/>
      <c r="ODB3" s="33"/>
      <c r="ODC3" s="33"/>
      <c r="ODD3" s="33"/>
      <c r="ODE3" s="33"/>
      <c r="ODF3" s="33"/>
      <c r="ODG3" s="33"/>
      <c r="ODH3" s="33"/>
      <c r="ODI3" s="33"/>
      <c r="ODJ3" s="33"/>
      <c r="ODK3" s="33"/>
      <c r="ODL3" s="33"/>
      <c r="ODM3" s="33"/>
      <c r="ODN3" s="33"/>
      <c r="ODO3" s="33"/>
      <c r="ODP3" s="33"/>
      <c r="ODQ3" s="33"/>
      <c r="ODR3" s="33"/>
      <c r="ODS3" s="33"/>
      <c r="ODT3" s="33"/>
      <c r="ODU3" s="33"/>
      <c r="ODV3" s="33"/>
      <c r="ODW3" s="33"/>
      <c r="ODX3" s="33"/>
      <c r="ODY3" s="33"/>
      <c r="ODZ3" s="33"/>
      <c r="OEA3" s="33"/>
      <c r="OEB3" s="33"/>
      <c r="OEC3" s="33"/>
      <c r="OED3" s="33"/>
      <c r="OEE3" s="33"/>
      <c r="OEF3" s="33"/>
      <c r="OEG3" s="33"/>
      <c r="OEH3" s="33"/>
      <c r="OEI3" s="33"/>
      <c r="OEJ3" s="33"/>
      <c r="OEK3" s="33"/>
      <c r="OEL3" s="33"/>
      <c r="OEM3" s="33"/>
      <c r="OEN3" s="33"/>
      <c r="OEO3" s="33"/>
      <c r="OEP3" s="33"/>
      <c r="OEQ3" s="33"/>
      <c r="OER3" s="33"/>
      <c r="OES3" s="33"/>
      <c r="OET3" s="33"/>
      <c r="OEU3" s="33"/>
      <c r="OEV3" s="33"/>
      <c r="OEW3" s="33"/>
      <c r="OEX3" s="33"/>
      <c r="OEY3" s="33"/>
      <c r="OEZ3" s="33"/>
      <c r="OFA3" s="33"/>
      <c r="OFB3" s="33"/>
      <c r="OFC3" s="33"/>
      <c r="OFD3" s="33"/>
      <c r="OFE3" s="33"/>
      <c r="OFF3" s="33"/>
      <c r="OFG3" s="33"/>
      <c r="OFH3" s="33"/>
      <c r="OFI3" s="33"/>
      <c r="OFJ3" s="33"/>
      <c r="OFK3" s="33"/>
      <c r="OFL3" s="33"/>
      <c r="OFM3" s="33"/>
      <c r="OFN3" s="33"/>
      <c r="OFO3" s="33"/>
      <c r="OFP3" s="33"/>
      <c r="OFQ3" s="33"/>
      <c r="OFR3" s="33"/>
      <c r="OFS3" s="33"/>
      <c r="OFT3" s="33"/>
      <c r="OFU3" s="33"/>
      <c r="OFV3" s="33"/>
      <c r="OFW3" s="33"/>
      <c r="OFX3" s="33"/>
      <c r="OFY3" s="33"/>
      <c r="OFZ3" s="33"/>
      <c r="OGA3" s="33"/>
      <c r="OGB3" s="33"/>
      <c r="OGC3" s="33"/>
      <c r="OGD3" s="33"/>
      <c r="OGE3" s="33"/>
      <c r="OGF3" s="33"/>
      <c r="OGG3" s="33"/>
      <c r="OGH3" s="33"/>
      <c r="OGI3" s="33"/>
      <c r="OGJ3" s="33"/>
      <c r="OGK3" s="33"/>
      <c r="OGL3" s="33"/>
      <c r="OGM3" s="33"/>
      <c r="OGN3" s="33"/>
      <c r="OGO3" s="33"/>
      <c r="OGP3" s="33"/>
      <c r="OGQ3" s="33"/>
      <c r="OGR3" s="33"/>
      <c r="OGS3" s="33"/>
      <c r="OGT3" s="33"/>
      <c r="OGU3" s="33"/>
      <c r="OGV3" s="33"/>
      <c r="OGW3" s="33"/>
      <c r="OGX3" s="33"/>
      <c r="OGY3" s="33"/>
      <c r="OGZ3" s="33"/>
      <c r="OHA3" s="33"/>
      <c r="OHB3" s="33"/>
      <c r="OHC3" s="33"/>
      <c r="OHD3" s="33"/>
      <c r="OHE3" s="33"/>
      <c r="OHF3" s="33"/>
      <c r="OHG3" s="33"/>
      <c r="OHH3" s="33"/>
      <c r="OHI3" s="33"/>
      <c r="OHJ3" s="33"/>
      <c r="OHK3" s="33"/>
      <c r="OHL3" s="33"/>
      <c r="OHM3" s="33"/>
      <c r="OHN3" s="33"/>
      <c r="OHO3" s="33"/>
      <c r="OHP3" s="33"/>
      <c r="OHQ3" s="33"/>
      <c r="OHR3" s="33"/>
      <c r="OHS3" s="33"/>
      <c r="OHT3" s="33"/>
      <c r="OHU3" s="33"/>
      <c r="OHV3" s="33"/>
      <c r="OHW3" s="33"/>
      <c r="OHX3" s="33"/>
      <c r="OHY3" s="33"/>
      <c r="OHZ3" s="33"/>
      <c r="OIA3" s="33"/>
      <c r="OIB3" s="33"/>
      <c r="OIC3" s="33"/>
      <c r="OID3" s="33"/>
      <c r="OIE3" s="33"/>
      <c r="OIF3" s="33"/>
      <c r="OIG3" s="33"/>
      <c r="OIH3" s="33"/>
      <c r="OII3" s="33"/>
      <c r="OIJ3" s="33"/>
      <c r="OIK3" s="33"/>
      <c r="OIL3" s="33"/>
      <c r="OIM3" s="33"/>
      <c r="OIN3" s="33"/>
      <c r="OIO3" s="33"/>
      <c r="OIP3" s="33"/>
      <c r="OIQ3" s="33"/>
      <c r="OIR3" s="33"/>
      <c r="OIS3" s="33"/>
      <c r="OIT3" s="33"/>
      <c r="OIU3" s="33"/>
      <c r="OIV3" s="33"/>
      <c r="OIW3" s="33"/>
      <c r="OIX3" s="33"/>
      <c r="OIY3" s="33"/>
      <c r="OIZ3" s="33"/>
      <c r="OJA3" s="33"/>
      <c r="OJB3" s="33"/>
      <c r="OJC3" s="33"/>
      <c r="OJD3" s="33"/>
      <c r="OJE3" s="33"/>
      <c r="OJF3" s="33"/>
      <c r="OJG3" s="33"/>
      <c r="OJH3" s="33"/>
      <c r="OJI3" s="33"/>
      <c r="OJJ3" s="33"/>
      <c r="OJK3" s="33"/>
      <c r="OJL3" s="33"/>
      <c r="OJM3" s="33"/>
      <c r="OJN3" s="33"/>
      <c r="OJO3" s="33"/>
      <c r="OJP3" s="33"/>
      <c r="OJQ3" s="33"/>
      <c r="OJR3" s="33"/>
      <c r="OJS3" s="33"/>
      <c r="OJT3" s="33"/>
      <c r="OJU3" s="33"/>
      <c r="OJV3" s="33"/>
      <c r="OJW3" s="33"/>
      <c r="OJX3" s="33"/>
      <c r="OJY3" s="33"/>
      <c r="OJZ3" s="33"/>
      <c r="OKA3" s="33"/>
      <c r="OKB3" s="33"/>
      <c r="OKC3" s="33"/>
      <c r="OKD3" s="33"/>
      <c r="OKE3" s="33"/>
      <c r="OKF3" s="33"/>
      <c r="OKG3" s="33"/>
      <c r="OKH3" s="33"/>
      <c r="OKI3" s="33"/>
      <c r="OKJ3" s="33"/>
      <c r="OKK3" s="33"/>
      <c r="OKL3" s="33"/>
      <c r="OKM3" s="33"/>
      <c r="OKN3" s="33"/>
      <c r="OKO3" s="33"/>
      <c r="OKP3" s="33"/>
      <c r="OKQ3" s="33"/>
      <c r="OKR3" s="33"/>
      <c r="OKS3" s="33"/>
      <c r="OKT3" s="33"/>
      <c r="OKU3" s="33"/>
      <c r="OKV3" s="33"/>
      <c r="OKW3" s="33"/>
      <c r="OKX3" s="33"/>
      <c r="OKY3" s="33"/>
      <c r="OKZ3" s="33"/>
      <c r="OLA3" s="33"/>
      <c r="OLB3" s="33"/>
      <c r="OLC3" s="33"/>
      <c r="OLD3" s="33"/>
      <c r="OLE3" s="33"/>
      <c r="OLF3" s="33"/>
      <c r="OLG3" s="33"/>
      <c r="OLH3" s="33"/>
      <c r="OLI3" s="33"/>
      <c r="OLJ3" s="33"/>
      <c r="OLK3" s="33"/>
      <c r="OLL3" s="33"/>
      <c r="OLM3" s="33"/>
      <c r="OLN3" s="33"/>
      <c r="OLO3" s="33"/>
      <c r="OLP3" s="33"/>
      <c r="OLQ3" s="33"/>
      <c r="OLR3" s="33"/>
      <c r="OLS3" s="33"/>
      <c r="OLT3" s="33"/>
      <c r="OLU3" s="33"/>
      <c r="OLV3" s="33"/>
      <c r="OLW3" s="33"/>
      <c r="OLX3" s="33"/>
      <c r="OLY3" s="33"/>
      <c r="OLZ3" s="33"/>
      <c r="OMA3" s="33"/>
      <c r="OMB3" s="33"/>
      <c r="OMC3" s="33"/>
      <c r="OMD3" s="33"/>
      <c r="OME3" s="33"/>
      <c r="OMF3" s="33"/>
      <c r="OMG3" s="33"/>
      <c r="OMH3" s="33"/>
      <c r="OMI3" s="33"/>
      <c r="OMJ3" s="33"/>
      <c r="OMK3" s="33"/>
      <c r="OML3" s="33"/>
      <c r="OMM3" s="33"/>
      <c r="OMN3" s="33"/>
      <c r="OMO3" s="33"/>
      <c r="OMP3" s="33"/>
      <c r="OMQ3" s="33"/>
      <c r="OMR3" s="33"/>
      <c r="OMS3" s="33"/>
      <c r="OMT3" s="33"/>
      <c r="OMU3" s="33"/>
      <c r="OMV3" s="33"/>
      <c r="OMW3" s="33"/>
      <c r="OMX3" s="33"/>
      <c r="OMY3" s="33"/>
      <c r="OMZ3" s="33"/>
      <c r="ONA3" s="33"/>
      <c r="ONB3" s="33"/>
      <c r="ONC3" s="33"/>
      <c r="OND3" s="33"/>
      <c r="ONE3" s="33"/>
      <c r="ONF3" s="33"/>
      <c r="ONG3" s="33"/>
      <c r="ONH3" s="33"/>
      <c r="ONI3" s="33"/>
      <c r="ONJ3" s="33"/>
      <c r="ONK3" s="33"/>
      <c r="ONL3" s="33"/>
      <c r="ONM3" s="33"/>
      <c r="ONN3" s="33"/>
      <c r="ONO3" s="33"/>
      <c r="ONP3" s="33"/>
      <c r="ONQ3" s="33"/>
      <c r="ONR3" s="33"/>
      <c r="ONS3" s="33"/>
      <c r="ONT3" s="33"/>
      <c r="ONU3" s="33"/>
      <c r="ONV3" s="33"/>
      <c r="ONW3" s="33"/>
      <c r="ONX3" s="33"/>
      <c r="ONY3" s="33"/>
      <c r="ONZ3" s="33"/>
      <c r="OOA3" s="33"/>
      <c r="OOB3" s="33"/>
      <c r="OOC3" s="33"/>
      <c r="OOD3" s="33"/>
      <c r="OOE3" s="33"/>
      <c r="OOF3" s="33"/>
      <c r="OOG3" s="33"/>
      <c r="OOH3" s="33"/>
      <c r="OOI3" s="33"/>
      <c r="OOJ3" s="33"/>
      <c r="OOK3" s="33"/>
      <c r="OOL3" s="33"/>
      <c r="OOM3" s="33"/>
      <c r="OON3" s="33"/>
      <c r="OOO3" s="33"/>
      <c r="OOP3" s="33"/>
      <c r="OOQ3" s="33"/>
      <c r="OOR3" s="33"/>
      <c r="OOS3" s="33"/>
      <c r="OOT3" s="33"/>
      <c r="OOU3" s="33"/>
      <c r="OOV3" s="33"/>
      <c r="OOW3" s="33"/>
      <c r="OOX3" s="33"/>
      <c r="OOY3" s="33"/>
      <c r="OOZ3" s="33"/>
      <c r="OPA3" s="33"/>
      <c r="OPB3" s="33"/>
      <c r="OPC3" s="33"/>
      <c r="OPD3" s="33"/>
      <c r="OPE3" s="33"/>
      <c r="OPF3" s="33"/>
      <c r="OPG3" s="33"/>
      <c r="OPH3" s="33"/>
      <c r="OPI3" s="33"/>
      <c r="OPJ3" s="33"/>
      <c r="OPK3" s="33"/>
      <c r="OPL3" s="33"/>
      <c r="OPM3" s="33"/>
      <c r="OPN3" s="33"/>
      <c r="OPO3" s="33"/>
      <c r="OPP3" s="33"/>
      <c r="OPQ3" s="33"/>
      <c r="OPR3" s="33"/>
      <c r="OPS3" s="33"/>
      <c r="OPT3" s="33"/>
      <c r="OPU3" s="33"/>
      <c r="OPV3" s="33"/>
      <c r="OPW3" s="33"/>
      <c r="OPX3" s="33"/>
      <c r="OPY3" s="33"/>
      <c r="OPZ3" s="33"/>
      <c r="OQA3" s="33"/>
      <c r="OQB3" s="33"/>
      <c r="OQC3" s="33"/>
      <c r="OQD3" s="33"/>
      <c r="OQE3" s="33"/>
      <c r="OQF3" s="33"/>
      <c r="OQG3" s="33"/>
      <c r="OQH3" s="33"/>
      <c r="OQI3" s="33"/>
      <c r="OQJ3" s="33"/>
      <c r="OQK3" s="33"/>
      <c r="OQL3" s="33"/>
      <c r="OQM3" s="33"/>
      <c r="OQN3" s="33"/>
      <c r="OQO3" s="33"/>
      <c r="OQP3" s="33"/>
      <c r="OQQ3" s="33"/>
      <c r="OQR3" s="33"/>
      <c r="OQS3" s="33"/>
      <c r="OQT3" s="33"/>
      <c r="OQU3" s="33"/>
      <c r="OQV3" s="33"/>
      <c r="OQW3" s="33"/>
      <c r="OQX3" s="33"/>
      <c r="OQY3" s="33"/>
      <c r="OQZ3" s="33"/>
      <c r="ORA3" s="33"/>
      <c r="ORB3" s="33"/>
      <c r="ORC3" s="33"/>
      <c r="ORD3" s="33"/>
      <c r="ORE3" s="33"/>
      <c r="ORF3" s="33"/>
      <c r="ORG3" s="33"/>
      <c r="ORH3" s="33"/>
      <c r="ORI3" s="33"/>
      <c r="ORJ3" s="33"/>
      <c r="ORK3" s="33"/>
      <c r="ORL3" s="33"/>
      <c r="ORM3" s="33"/>
      <c r="ORN3" s="33"/>
      <c r="ORO3" s="33"/>
      <c r="ORP3" s="33"/>
      <c r="ORQ3" s="33"/>
      <c r="ORR3" s="33"/>
      <c r="ORS3" s="33"/>
      <c r="ORT3" s="33"/>
      <c r="ORU3" s="33"/>
      <c r="ORV3" s="33"/>
      <c r="ORW3" s="33"/>
      <c r="ORX3" s="33"/>
      <c r="ORY3" s="33"/>
      <c r="ORZ3" s="33"/>
      <c r="OSA3" s="33"/>
      <c r="OSB3" s="33"/>
      <c r="OSC3" s="33"/>
      <c r="OSD3" s="33"/>
      <c r="OSE3" s="33"/>
      <c r="OSF3" s="33"/>
      <c r="OSG3" s="33"/>
      <c r="OSH3" s="33"/>
      <c r="OSI3" s="33"/>
      <c r="OSJ3" s="33"/>
      <c r="OSK3" s="33"/>
      <c r="OSL3" s="33"/>
      <c r="OSM3" s="33"/>
      <c r="OSN3" s="33"/>
      <c r="OSO3" s="33"/>
      <c r="OSP3" s="33"/>
      <c r="OSQ3" s="33"/>
      <c r="OSR3" s="33"/>
      <c r="OSS3" s="33"/>
      <c r="OST3" s="33"/>
      <c r="OSU3" s="33"/>
      <c r="OSV3" s="33"/>
      <c r="OSW3" s="33"/>
      <c r="OSX3" s="33"/>
      <c r="OSY3" s="33"/>
      <c r="OSZ3" s="33"/>
      <c r="OTA3" s="33"/>
      <c r="OTB3" s="33"/>
      <c r="OTC3" s="33"/>
      <c r="OTD3" s="33"/>
      <c r="OTE3" s="33"/>
      <c r="OTF3" s="33"/>
      <c r="OTG3" s="33"/>
      <c r="OTH3" s="33"/>
      <c r="OTI3" s="33"/>
      <c r="OTJ3" s="33"/>
      <c r="OTK3" s="33"/>
      <c r="OTL3" s="33"/>
      <c r="OTM3" s="33"/>
      <c r="OTN3" s="33"/>
      <c r="OTO3" s="33"/>
      <c r="OTP3" s="33"/>
      <c r="OTQ3" s="33"/>
      <c r="OTR3" s="33"/>
      <c r="OTS3" s="33"/>
      <c r="OTT3" s="33"/>
      <c r="OTU3" s="33"/>
      <c r="OTV3" s="33"/>
      <c r="OTW3" s="33"/>
      <c r="OTX3" s="33"/>
      <c r="OTY3" s="33"/>
      <c r="OTZ3" s="33"/>
      <c r="OUA3" s="33"/>
      <c r="OUB3" s="33"/>
      <c r="OUC3" s="33"/>
      <c r="OUD3" s="33"/>
      <c r="OUE3" s="33"/>
      <c r="OUF3" s="33"/>
      <c r="OUG3" s="33"/>
      <c r="OUH3" s="33"/>
      <c r="OUI3" s="33"/>
      <c r="OUJ3" s="33"/>
      <c r="OUK3" s="33"/>
      <c r="OUL3" s="33"/>
      <c r="OUM3" s="33"/>
      <c r="OUN3" s="33"/>
      <c r="OUO3" s="33"/>
      <c r="OUP3" s="33"/>
      <c r="OUQ3" s="33"/>
      <c r="OUR3" s="33"/>
      <c r="OUS3" s="33"/>
      <c r="OUT3" s="33"/>
      <c r="OUU3" s="33"/>
      <c r="OUV3" s="33"/>
      <c r="OUW3" s="33"/>
      <c r="OUX3" s="33"/>
      <c r="OUY3" s="33"/>
      <c r="OUZ3" s="33"/>
      <c r="OVA3" s="33"/>
      <c r="OVB3" s="33"/>
      <c r="OVC3" s="33"/>
      <c r="OVD3" s="33"/>
      <c r="OVE3" s="33"/>
      <c r="OVF3" s="33"/>
      <c r="OVG3" s="33"/>
      <c r="OVH3" s="33"/>
      <c r="OVI3" s="33"/>
      <c r="OVJ3" s="33"/>
      <c r="OVK3" s="33"/>
      <c r="OVL3" s="33"/>
      <c r="OVM3" s="33"/>
      <c r="OVN3" s="33"/>
      <c r="OVO3" s="33"/>
      <c r="OVP3" s="33"/>
      <c r="OVQ3" s="33"/>
      <c r="OVR3" s="33"/>
      <c r="OVS3" s="33"/>
      <c r="OVT3" s="33"/>
      <c r="OVU3" s="33"/>
      <c r="OVV3" s="33"/>
      <c r="OVW3" s="33"/>
      <c r="OVX3" s="33"/>
      <c r="OVY3" s="33"/>
      <c r="OVZ3" s="33"/>
      <c r="OWA3" s="33"/>
      <c r="OWB3" s="33"/>
      <c r="OWC3" s="33"/>
      <c r="OWD3" s="33"/>
      <c r="OWE3" s="33"/>
      <c r="OWF3" s="33"/>
      <c r="OWG3" s="33"/>
      <c r="OWH3" s="33"/>
      <c r="OWI3" s="33"/>
      <c r="OWJ3" s="33"/>
      <c r="OWK3" s="33"/>
      <c r="OWL3" s="33"/>
      <c r="OWM3" s="33"/>
      <c r="OWN3" s="33"/>
      <c r="OWO3" s="33"/>
      <c r="OWP3" s="33"/>
      <c r="OWQ3" s="33"/>
      <c r="OWR3" s="33"/>
      <c r="OWS3" s="33"/>
      <c r="OWT3" s="33"/>
      <c r="OWU3" s="33"/>
      <c r="OWV3" s="33"/>
      <c r="OWW3" s="33"/>
      <c r="OWX3" s="33"/>
      <c r="OWY3" s="33"/>
      <c r="OWZ3" s="33"/>
      <c r="OXA3" s="33"/>
      <c r="OXB3" s="33"/>
      <c r="OXC3" s="33"/>
      <c r="OXD3" s="33"/>
      <c r="OXE3" s="33"/>
      <c r="OXF3" s="33"/>
      <c r="OXG3" s="33"/>
      <c r="OXH3" s="33"/>
      <c r="OXI3" s="33"/>
      <c r="OXJ3" s="33"/>
      <c r="OXK3" s="33"/>
      <c r="OXL3" s="33"/>
      <c r="OXM3" s="33"/>
      <c r="OXN3" s="33"/>
      <c r="OXO3" s="33"/>
      <c r="OXP3" s="33"/>
      <c r="OXQ3" s="33"/>
      <c r="OXR3" s="33"/>
      <c r="OXS3" s="33"/>
      <c r="OXT3" s="33"/>
      <c r="OXU3" s="33"/>
      <c r="OXV3" s="33"/>
      <c r="OXW3" s="33"/>
      <c r="OXX3" s="33"/>
      <c r="OXY3" s="33"/>
      <c r="OXZ3" s="33"/>
      <c r="OYA3" s="33"/>
      <c r="OYB3" s="33"/>
      <c r="OYC3" s="33"/>
      <c r="OYD3" s="33"/>
      <c r="OYE3" s="33"/>
      <c r="OYF3" s="33"/>
      <c r="OYG3" s="33"/>
      <c r="OYH3" s="33"/>
      <c r="OYI3" s="33"/>
      <c r="OYJ3" s="33"/>
      <c r="OYK3" s="33"/>
      <c r="OYL3" s="33"/>
      <c r="OYM3" s="33"/>
      <c r="OYN3" s="33"/>
      <c r="OYO3" s="33"/>
      <c r="OYP3" s="33"/>
      <c r="OYQ3" s="33"/>
      <c r="OYR3" s="33"/>
      <c r="OYS3" s="33"/>
      <c r="OYT3" s="33"/>
      <c r="OYU3" s="33"/>
      <c r="OYV3" s="33"/>
      <c r="OYW3" s="33"/>
      <c r="OYX3" s="33"/>
      <c r="OYY3" s="33"/>
      <c r="OYZ3" s="33"/>
      <c r="OZA3" s="33"/>
      <c r="OZB3" s="33"/>
      <c r="OZC3" s="33"/>
      <c r="OZD3" s="33"/>
      <c r="OZE3" s="33"/>
      <c r="OZF3" s="33"/>
      <c r="OZG3" s="33"/>
      <c r="OZH3" s="33"/>
      <c r="OZI3" s="33"/>
      <c r="OZJ3" s="33"/>
      <c r="OZK3" s="33"/>
      <c r="OZL3" s="33"/>
      <c r="OZM3" s="33"/>
      <c r="OZN3" s="33"/>
      <c r="OZO3" s="33"/>
      <c r="OZP3" s="33"/>
      <c r="OZQ3" s="33"/>
      <c r="OZR3" s="33"/>
      <c r="OZS3" s="33"/>
      <c r="OZT3" s="33"/>
      <c r="OZU3" s="33"/>
      <c r="OZV3" s="33"/>
      <c r="OZW3" s="33"/>
      <c r="OZX3" s="33"/>
      <c r="OZY3" s="33"/>
      <c r="OZZ3" s="33"/>
      <c r="PAA3" s="33"/>
      <c r="PAB3" s="33"/>
      <c r="PAC3" s="33"/>
      <c r="PAD3" s="33"/>
      <c r="PAE3" s="33"/>
      <c r="PAF3" s="33"/>
      <c r="PAG3" s="33"/>
      <c r="PAH3" s="33"/>
      <c r="PAI3" s="33"/>
      <c r="PAJ3" s="33"/>
      <c r="PAK3" s="33"/>
      <c r="PAL3" s="33"/>
      <c r="PAM3" s="33"/>
      <c r="PAN3" s="33"/>
      <c r="PAO3" s="33"/>
      <c r="PAP3" s="33"/>
      <c r="PAQ3" s="33"/>
      <c r="PAR3" s="33"/>
      <c r="PAS3" s="33"/>
      <c r="PAT3" s="33"/>
      <c r="PAU3" s="33"/>
      <c r="PAV3" s="33"/>
      <c r="PAW3" s="33"/>
      <c r="PAX3" s="33"/>
      <c r="PAY3" s="33"/>
      <c r="PAZ3" s="33"/>
      <c r="PBA3" s="33"/>
      <c r="PBB3" s="33"/>
      <c r="PBC3" s="33"/>
      <c r="PBD3" s="33"/>
      <c r="PBE3" s="33"/>
      <c r="PBF3" s="33"/>
      <c r="PBG3" s="33"/>
      <c r="PBH3" s="33"/>
      <c r="PBI3" s="33"/>
      <c r="PBJ3" s="33"/>
      <c r="PBK3" s="33"/>
      <c r="PBL3" s="33"/>
      <c r="PBM3" s="33"/>
      <c r="PBN3" s="33"/>
      <c r="PBO3" s="33"/>
      <c r="PBP3" s="33"/>
      <c r="PBQ3" s="33"/>
      <c r="PBR3" s="33"/>
      <c r="PBS3" s="33"/>
      <c r="PBT3" s="33"/>
      <c r="PBU3" s="33"/>
      <c r="PBV3" s="33"/>
      <c r="PBW3" s="33"/>
      <c r="PBX3" s="33"/>
      <c r="PBY3" s="33"/>
      <c r="PBZ3" s="33"/>
      <c r="PCA3" s="33"/>
      <c r="PCB3" s="33"/>
      <c r="PCC3" s="33"/>
      <c r="PCD3" s="33"/>
      <c r="PCE3" s="33"/>
      <c r="PCF3" s="33"/>
      <c r="PCG3" s="33"/>
      <c r="PCH3" s="33"/>
      <c r="PCI3" s="33"/>
      <c r="PCJ3" s="33"/>
      <c r="PCK3" s="33"/>
      <c r="PCL3" s="33"/>
      <c r="PCM3" s="33"/>
      <c r="PCN3" s="33"/>
      <c r="PCO3" s="33"/>
      <c r="PCP3" s="33"/>
      <c r="PCQ3" s="33"/>
      <c r="PCR3" s="33"/>
      <c r="PCS3" s="33"/>
      <c r="PCT3" s="33"/>
      <c r="PCU3" s="33"/>
      <c r="PCV3" s="33"/>
      <c r="PCW3" s="33"/>
      <c r="PCX3" s="33"/>
      <c r="PCY3" s="33"/>
      <c r="PCZ3" s="33"/>
      <c r="PDA3" s="33"/>
      <c r="PDB3" s="33"/>
      <c r="PDC3" s="33"/>
      <c r="PDD3" s="33"/>
      <c r="PDE3" s="33"/>
      <c r="PDF3" s="33"/>
      <c r="PDG3" s="33"/>
      <c r="PDH3" s="33"/>
      <c r="PDI3" s="33"/>
      <c r="PDJ3" s="33"/>
      <c r="PDK3" s="33"/>
      <c r="PDL3" s="33"/>
      <c r="PDM3" s="33"/>
      <c r="PDN3" s="33"/>
      <c r="PDO3" s="33"/>
      <c r="PDP3" s="33"/>
      <c r="PDQ3" s="33"/>
      <c r="PDR3" s="33"/>
      <c r="PDS3" s="33"/>
      <c r="PDT3" s="33"/>
      <c r="PDU3" s="33"/>
      <c r="PDV3" s="33"/>
      <c r="PDW3" s="33"/>
      <c r="PDX3" s="33"/>
      <c r="PDY3" s="33"/>
      <c r="PDZ3" s="33"/>
      <c r="PEA3" s="33"/>
      <c r="PEB3" s="33"/>
      <c r="PEC3" s="33"/>
      <c r="PED3" s="33"/>
      <c r="PEE3" s="33"/>
      <c r="PEF3" s="33"/>
      <c r="PEG3" s="33"/>
      <c r="PEH3" s="33"/>
      <c r="PEI3" s="33"/>
      <c r="PEJ3" s="33"/>
      <c r="PEK3" s="33"/>
      <c r="PEL3" s="33"/>
      <c r="PEM3" s="33"/>
      <c r="PEN3" s="33"/>
      <c r="PEO3" s="33"/>
      <c r="PEP3" s="33"/>
      <c r="PEQ3" s="33"/>
      <c r="PER3" s="33"/>
      <c r="PES3" s="33"/>
      <c r="PET3" s="33"/>
      <c r="PEU3" s="33"/>
      <c r="PEV3" s="33"/>
      <c r="PEW3" s="33"/>
      <c r="PEX3" s="33"/>
      <c r="PEY3" s="33"/>
      <c r="PEZ3" s="33"/>
      <c r="PFA3" s="33"/>
      <c r="PFB3" s="33"/>
      <c r="PFC3" s="33"/>
      <c r="PFD3" s="33"/>
      <c r="PFE3" s="33"/>
      <c r="PFF3" s="33"/>
      <c r="PFG3" s="33"/>
      <c r="PFH3" s="33"/>
      <c r="PFI3" s="33"/>
      <c r="PFJ3" s="33"/>
      <c r="PFK3" s="33"/>
      <c r="PFL3" s="33"/>
      <c r="PFM3" s="33"/>
      <c r="PFN3" s="33"/>
      <c r="PFO3" s="33"/>
      <c r="PFP3" s="33"/>
      <c r="PFQ3" s="33"/>
      <c r="PFR3" s="33"/>
      <c r="PFS3" s="33"/>
      <c r="PFT3" s="33"/>
      <c r="PFU3" s="33"/>
      <c r="PFV3" s="33"/>
      <c r="PFW3" s="33"/>
      <c r="PFX3" s="33"/>
      <c r="PFY3" s="33"/>
      <c r="PFZ3" s="33"/>
      <c r="PGA3" s="33"/>
      <c r="PGB3" s="33"/>
      <c r="PGC3" s="33"/>
      <c r="PGD3" s="33"/>
      <c r="PGE3" s="33"/>
      <c r="PGF3" s="33"/>
      <c r="PGG3" s="33"/>
      <c r="PGH3" s="33"/>
      <c r="PGI3" s="33"/>
      <c r="PGJ3" s="33"/>
      <c r="PGK3" s="33"/>
      <c r="PGL3" s="33"/>
      <c r="PGM3" s="33"/>
      <c r="PGN3" s="33"/>
      <c r="PGO3" s="33"/>
      <c r="PGP3" s="33"/>
      <c r="PGQ3" s="33"/>
      <c r="PGR3" s="33"/>
      <c r="PGS3" s="33"/>
      <c r="PGT3" s="33"/>
      <c r="PGU3" s="33"/>
      <c r="PGV3" s="33"/>
      <c r="PGW3" s="33"/>
      <c r="PGX3" s="33"/>
      <c r="PGY3" s="33"/>
      <c r="PGZ3" s="33"/>
      <c r="PHA3" s="33"/>
      <c r="PHB3" s="33"/>
      <c r="PHC3" s="33"/>
      <c r="PHD3" s="33"/>
      <c r="PHE3" s="33"/>
      <c r="PHF3" s="33"/>
      <c r="PHG3" s="33"/>
      <c r="PHH3" s="33"/>
      <c r="PHI3" s="33"/>
      <c r="PHJ3" s="33"/>
      <c r="PHK3" s="33"/>
      <c r="PHL3" s="33"/>
      <c r="PHM3" s="33"/>
      <c r="PHN3" s="33"/>
      <c r="PHO3" s="33"/>
      <c r="PHP3" s="33"/>
      <c r="PHQ3" s="33"/>
      <c r="PHR3" s="33"/>
      <c r="PHS3" s="33"/>
      <c r="PHT3" s="33"/>
      <c r="PHU3" s="33"/>
      <c r="PHV3" s="33"/>
      <c r="PHW3" s="33"/>
      <c r="PHX3" s="33"/>
      <c r="PHY3" s="33"/>
      <c r="PHZ3" s="33"/>
      <c r="PIA3" s="33"/>
      <c r="PIB3" s="33"/>
      <c r="PIC3" s="33"/>
      <c r="PID3" s="33"/>
      <c r="PIE3" s="33"/>
      <c r="PIF3" s="33"/>
      <c r="PIG3" s="33"/>
      <c r="PIH3" s="33"/>
      <c r="PII3" s="33"/>
      <c r="PIJ3" s="33"/>
      <c r="PIK3" s="33"/>
      <c r="PIL3" s="33"/>
      <c r="PIM3" s="33"/>
      <c r="PIN3" s="33"/>
      <c r="PIO3" s="33"/>
      <c r="PIP3" s="33"/>
      <c r="PIQ3" s="33"/>
      <c r="PIR3" s="33"/>
      <c r="PIS3" s="33"/>
      <c r="PIT3" s="33"/>
      <c r="PIU3" s="33"/>
      <c r="PIV3" s="33"/>
      <c r="PIW3" s="33"/>
      <c r="PIX3" s="33"/>
      <c r="PIY3" s="33"/>
      <c r="PIZ3" s="33"/>
      <c r="PJA3" s="33"/>
      <c r="PJB3" s="33"/>
      <c r="PJC3" s="33"/>
      <c r="PJD3" s="33"/>
      <c r="PJE3" s="33"/>
      <c r="PJF3" s="33"/>
      <c r="PJG3" s="33"/>
      <c r="PJH3" s="33"/>
      <c r="PJI3" s="33"/>
      <c r="PJJ3" s="33"/>
      <c r="PJK3" s="33"/>
      <c r="PJL3" s="33"/>
      <c r="PJM3" s="33"/>
      <c r="PJN3" s="33"/>
      <c r="PJO3" s="33"/>
      <c r="PJP3" s="33"/>
      <c r="PJQ3" s="33"/>
      <c r="PJR3" s="33"/>
      <c r="PJS3" s="33"/>
      <c r="PJT3" s="33"/>
      <c r="PJU3" s="33"/>
      <c r="PJV3" s="33"/>
      <c r="PJW3" s="33"/>
      <c r="PJX3" s="33"/>
      <c r="PJY3" s="33"/>
      <c r="PJZ3" s="33"/>
      <c r="PKA3" s="33"/>
      <c r="PKB3" s="33"/>
      <c r="PKC3" s="33"/>
      <c r="PKD3" s="33"/>
      <c r="PKE3" s="33"/>
      <c r="PKF3" s="33"/>
      <c r="PKG3" s="33"/>
      <c r="PKH3" s="33"/>
      <c r="PKI3" s="33"/>
      <c r="PKJ3" s="33"/>
      <c r="PKK3" s="33"/>
      <c r="PKL3" s="33"/>
      <c r="PKM3" s="33"/>
      <c r="PKN3" s="33"/>
      <c r="PKO3" s="33"/>
      <c r="PKP3" s="33"/>
      <c r="PKQ3" s="33"/>
      <c r="PKR3" s="33"/>
      <c r="PKS3" s="33"/>
      <c r="PKT3" s="33"/>
      <c r="PKU3" s="33"/>
      <c r="PKV3" s="33"/>
      <c r="PKW3" s="33"/>
      <c r="PKX3" s="33"/>
      <c r="PKY3" s="33"/>
      <c r="PKZ3" s="33"/>
      <c r="PLA3" s="33"/>
      <c r="PLB3" s="33"/>
      <c r="PLC3" s="33"/>
      <c r="PLD3" s="33"/>
      <c r="PLE3" s="33"/>
      <c r="PLF3" s="33"/>
      <c r="PLG3" s="33"/>
      <c r="PLH3" s="33"/>
      <c r="PLI3" s="33"/>
      <c r="PLJ3" s="33"/>
      <c r="PLK3" s="33"/>
      <c r="PLL3" s="33"/>
      <c r="PLM3" s="33"/>
      <c r="PLN3" s="33"/>
      <c r="PLO3" s="33"/>
      <c r="PLP3" s="33"/>
      <c r="PLQ3" s="33"/>
      <c r="PLR3" s="33"/>
      <c r="PLS3" s="33"/>
      <c r="PLT3" s="33"/>
      <c r="PLU3" s="33"/>
      <c r="PLV3" s="33"/>
      <c r="PLW3" s="33"/>
      <c r="PLX3" s="33"/>
      <c r="PLY3" s="33"/>
      <c r="PLZ3" s="33"/>
      <c r="PMA3" s="33"/>
      <c r="PMB3" s="33"/>
      <c r="PMC3" s="33"/>
      <c r="PMD3" s="33"/>
      <c r="PME3" s="33"/>
      <c r="PMF3" s="33"/>
      <c r="PMG3" s="33"/>
      <c r="PMH3" s="33"/>
      <c r="PMI3" s="33"/>
      <c r="PMJ3" s="33"/>
      <c r="PMK3" s="33"/>
      <c r="PML3" s="33"/>
      <c r="PMM3" s="33"/>
      <c r="PMN3" s="33"/>
      <c r="PMO3" s="33"/>
      <c r="PMP3" s="33"/>
      <c r="PMQ3" s="33"/>
      <c r="PMR3" s="33"/>
      <c r="PMS3" s="33"/>
      <c r="PMT3" s="33"/>
      <c r="PMU3" s="33"/>
      <c r="PMV3" s="33"/>
      <c r="PMW3" s="33"/>
      <c r="PMX3" s="33"/>
      <c r="PMY3" s="33"/>
      <c r="PMZ3" s="33"/>
      <c r="PNA3" s="33"/>
      <c r="PNB3" s="33"/>
      <c r="PNC3" s="33"/>
      <c r="PND3" s="33"/>
      <c r="PNE3" s="33"/>
      <c r="PNF3" s="33"/>
      <c r="PNG3" s="33"/>
      <c r="PNH3" s="33"/>
      <c r="PNI3" s="33"/>
      <c r="PNJ3" s="33"/>
      <c r="PNK3" s="33"/>
      <c r="PNL3" s="33"/>
      <c r="PNM3" s="33"/>
      <c r="PNN3" s="33"/>
      <c r="PNO3" s="33"/>
      <c r="PNP3" s="33"/>
      <c r="PNQ3" s="33"/>
      <c r="PNR3" s="33"/>
      <c r="PNS3" s="33"/>
      <c r="PNT3" s="33"/>
      <c r="PNU3" s="33"/>
      <c r="PNV3" s="33"/>
      <c r="PNW3" s="33"/>
      <c r="PNX3" s="33"/>
      <c r="PNY3" s="33"/>
      <c r="PNZ3" s="33"/>
      <c r="POA3" s="33"/>
      <c r="POB3" s="33"/>
      <c r="POC3" s="33"/>
      <c r="POD3" s="33"/>
      <c r="POE3" s="33"/>
      <c r="POF3" s="33"/>
      <c r="POG3" s="33"/>
      <c r="POH3" s="33"/>
      <c r="POI3" s="33"/>
      <c r="POJ3" s="33"/>
      <c r="POK3" s="33"/>
      <c r="POL3" s="33"/>
      <c r="POM3" s="33"/>
      <c r="PON3" s="33"/>
      <c r="POO3" s="33"/>
      <c r="POP3" s="33"/>
      <c r="POQ3" s="33"/>
      <c r="POR3" s="33"/>
      <c r="POS3" s="33"/>
      <c r="POT3" s="33"/>
      <c r="POU3" s="33"/>
      <c r="POV3" s="33"/>
      <c r="POW3" s="33"/>
      <c r="POX3" s="33"/>
      <c r="POY3" s="33"/>
      <c r="POZ3" s="33"/>
      <c r="PPA3" s="33"/>
      <c r="PPB3" s="33"/>
      <c r="PPC3" s="33"/>
      <c r="PPD3" s="33"/>
      <c r="PPE3" s="33"/>
      <c r="PPF3" s="33"/>
      <c r="PPG3" s="33"/>
      <c r="PPH3" s="33"/>
      <c r="PPI3" s="33"/>
      <c r="PPJ3" s="33"/>
      <c r="PPK3" s="33"/>
      <c r="PPL3" s="33"/>
      <c r="PPM3" s="33"/>
      <c r="PPN3" s="33"/>
      <c r="PPO3" s="33"/>
      <c r="PPP3" s="33"/>
      <c r="PPQ3" s="33"/>
      <c r="PPR3" s="33"/>
      <c r="PPS3" s="33"/>
      <c r="PPT3" s="33"/>
      <c r="PPU3" s="33"/>
      <c r="PPV3" s="33"/>
      <c r="PPW3" s="33"/>
      <c r="PPX3" s="33"/>
      <c r="PPY3" s="33"/>
      <c r="PPZ3" s="33"/>
      <c r="PQA3" s="33"/>
      <c r="PQB3" s="33"/>
      <c r="PQC3" s="33"/>
      <c r="PQD3" s="33"/>
      <c r="PQE3" s="33"/>
      <c r="PQF3" s="33"/>
      <c r="PQG3" s="33"/>
      <c r="PQH3" s="33"/>
      <c r="PQI3" s="33"/>
      <c r="PQJ3" s="33"/>
      <c r="PQK3" s="33"/>
      <c r="PQL3" s="33"/>
      <c r="PQM3" s="33"/>
      <c r="PQN3" s="33"/>
      <c r="PQO3" s="33"/>
      <c r="PQP3" s="33"/>
      <c r="PQQ3" s="33"/>
      <c r="PQR3" s="33"/>
      <c r="PQS3" s="33"/>
      <c r="PQT3" s="33"/>
      <c r="PQU3" s="33"/>
      <c r="PQV3" s="33"/>
      <c r="PQW3" s="33"/>
      <c r="PQX3" s="33"/>
      <c r="PQY3" s="33"/>
      <c r="PQZ3" s="33"/>
      <c r="PRA3" s="33"/>
      <c r="PRB3" s="33"/>
      <c r="PRC3" s="33"/>
      <c r="PRD3" s="33"/>
      <c r="PRE3" s="33"/>
      <c r="PRF3" s="33"/>
      <c r="PRG3" s="33"/>
      <c r="PRH3" s="33"/>
      <c r="PRI3" s="33"/>
      <c r="PRJ3" s="33"/>
      <c r="PRK3" s="33"/>
      <c r="PRL3" s="33"/>
      <c r="PRM3" s="33"/>
      <c r="PRN3" s="33"/>
      <c r="PRO3" s="33"/>
      <c r="PRP3" s="33"/>
      <c r="PRQ3" s="33"/>
      <c r="PRR3" s="33"/>
      <c r="PRS3" s="33"/>
      <c r="PRT3" s="33"/>
      <c r="PRU3" s="33"/>
      <c r="PRV3" s="33"/>
      <c r="PRW3" s="33"/>
      <c r="PRX3" s="33"/>
      <c r="PRY3" s="33"/>
      <c r="PRZ3" s="33"/>
      <c r="PSA3" s="33"/>
      <c r="PSB3" s="33"/>
      <c r="PSC3" s="33"/>
      <c r="PSD3" s="33"/>
      <c r="PSE3" s="33"/>
      <c r="PSF3" s="33"/>
      <c r="PSG3" s="33"/>
      <c r="PSH3" s="33"/>
      <c r="PSI3" s="33"/>
      <c r="PSJ3" s="33"/>
      <c r="PSK3" s="33"/>
      <c r="PSL3" s="33"/>
      <c r="PSM3" s="33"/>
      <c r="PSN3" s="33"/>
      <c r="PSO3" s="33"/>
      <c r="PSP3" s="33"/>
      <c r="PSQ3" s="33"/>
      <c r="PSR3" s="33"/>
      <c r="PSS3" s="33"/>
      <c r="PST3" s="33"/>
      <c r="PSU3" s="33"/>
      <c r="PSV3" s="33"/>
      <c r="PSW3" s="33"/>
      <c r="PSX3" s="33"/>
      <c r="PSY3" s="33"/>
      <c r="PSZ3" s="33"/>
      <c r="PTA3" s="33"/>
      <c r="PTB3" s="33"/>
      <c r="PTC3" s="33"/>
      <c r="PTD3" s="33"/>
      <c r="PTE3" s="33"/>
      <c r="PTF3" s="33"/>
      <c r="PTG3" s="33"/>
      <c r="PTH3" s="33"/>
      <c r="PTI3" s="33"/>
      <c r="PTJ3" s="33"/>
      <c r="PTK3" s="33"/>
      <c r="PTL3" s="33"/>
      <c r="PTM3" s="33"/>
      <c r="PTN3" s="33"/>
      <c r="PTO3" s="33"/>
      <c r="PTP3" s="33"/>
      <c r="PTQ3" s="33"/>
      <c r="PTR3" s="33"/>
      <c r="PTS3" s="33"/>
      <c r="PTT3" s="33"/>
      <c r="PTU3" s="33"/>
      <c r="PTV3" s="33"/>
      <c r="PTW3" s="33"/>
      <c r="PTX3" s="33"/>
      <c r="PTY3" s="33"/>
      <c r="PTZ3" s="33"/>
      <c r="PUA3" s="33"/>
      <c r="PUB3" s="33"/>
      <c r="PUC3" s="33"/>
      <c r="PUD3" s="33"/>
      <c r="PUE3" s="33"/>
      <c r="PUF3" s="33"/>
      <c r="PUG3" s="33"/>
      <c r="PUH3" s="33"/>
      <c r="PUI3" s="33"/>
      <c r="PUJ3" s="33"/>
      <c r="PUK3" s="33"/>
      <c r="PUL3" s="33"/>
      <c r="PUM3" s="33"/>
      <c r="PUN3" s="33"/>
      <c r="PUO3" s="33"/>
      <c r="PUP3" s="33"/>
      <c r="PUQ3" s="33"/>
      <c r="PUR3" s="33"/>
      <c r="PUS3" s="33"/>
      <c r="PUT3" s="33"/>
      <c r="PUU3" s="33"/>
      <c r="PUV3" s="33"/>
      <c r="PUW3" s="33"/>
      <c r="PUX3" s="33"/>
      <c r="PUY3" s="33"/>
      <c r="PUZ3" s="33"/>
      <c r="PVA3" s="33"/>
      <c r="PVB3" s="33"/>
      <c r="PVC3" s="33"/>
      <c r="PVD3" s="33"/>
      <c r="PVE3" s="33"/>
      <c r="PVF3" s="33"/>
      <c r="PVG3" s="33"/>
      <c r="PVH3" s="33"/>
      <c r="PVI3" s="33"/>
      <c r="PVJ3" s="33"/>
      <c r="PVK3" s="33"/>
      <c r="PVL3" s="33"/>
      <c r="PVM3" s="33"/>
      <c r="PVN3" s="33"/>
      <c r="PVO3" s="33"/>
      <c r="PVP3" s="33"/>
      <c r="PVQ3" s="33"/>
      <c r="PVR3" s="33"/>
      <c r="PVS3" s="33"/>
      <c r="PVT3" s="33"/>
      <c r="PVU3" s="33"/>
      <c r="PVV3" s="33"/>
      <c r="PVW3" s="33"/>
      <c r="PVX3" s="33"/>
      <c r="PVY3" s="33"/>
      <c r="PVZ3" s="33"/>
      <c r="PWA3" s="33"/>
      <c r="PWB3" s="33"/>
      <c r="PWC3" s="33"/>
      <c r="PWD3" s="33"/>
      <c r="PWE3" s="33"/>
      <c r="PWF3" s="33"/>
      <c r="PWG3" s="33"/>
      <c r="PWH3" s="33"/>
      <c r="PWI3" s="33"/>
      <c r="PWJ3" s="33"/>
      <c r="PWK3" s="33"/>
      <c r="PWL3" s="33"/>
      <c r="PWM3" s="33"/>
      <c r="PWN3" s="33"/>
      <c r="PWO3" s="33"/>
      <c r="PWP3" s="33"/>
      <c r="PWQ3" s="33"/>
      <c r="PWR3" s="33"/>
      <c r="PWS3" s="33"/>
      <c r="PWT3" s="33"/>
      <c r="PWU3" s="33"/>
      <c r="PWV3" s="33"/>
      <c r="PWW3" s="33"/>
      <c r="PWX3" s="33"/>
      <c r="PWY3" s="33"/>
      <c r="PWZ3" s="33"/>
      <c r="PXA3" s="33"/>
      <c r="PXB3" s="33"/>
      <c r="PXC3" s="33"/>
      <c r="PXD3" s="33"/>
      <c r="PXE3" s="33"/>
      <c r="PXF3" s="33"/>
      <c r="PXG3" s="33"/>
      <c r="PXH3" s="33"/>
      <c r="PXI3" s="33"/>
      <c r="PXJ3" s="33"/>
      <c r="PXK3" s="33"/>
      <c r="PXL3" s="33"/>
      <c r="PXM3" s="33"/>
      <c r="PXN3" s="33"/>
      <c r="PXO3" s="33"/>
      <c r="PXP3" s="33"/>
      <c r="PXQ3" s="33"/>
      <c r="PXR3" s="33"/>
      <c r="PXS3" s="33"/>
      <c r="PXT3" s="33"/>
      <c r="PXU3" s="33"/>
      <c r="PXV3" s="33"/>
      <c r="PXW3" s="33"/>
      <c r="PXX3" s="33"/>
      <c r="PXY3" s="33"/>
      <c r="PXZ3" s="33"/>
      <c r="PYA3" s="33"/>
      <c r="PYB3" s="33"/>
      <c r="PYC3" s="33"/>
      <c r="PYD3" s="33"/>
      <c r="PYE3" s="33"/>
      <c r="PYF3" s="33"/>
      <c r="PYG3" s="33"/>
      <c r="PYH3" s="33"/>
      <c r="PYI3" s="33"/>
      <c r="PYJ3" s="33"/>
      <c r="PYK3" s="33"/>
      <c r="PYL3" s="33"/>
      <c r="PYM3" s="33"/>
      <c r="PYN3" s="33"/>
      <c r="PYO3" s="33"/>
      <c r="PYP3" s="33"/>
      <c r="PYQ3" s="33"/>
      <c r="PYR3" s="33"/>
      <c r="PYS3" s="33"/>
      <c r="PYT3" s="33"/>
      <c r="PYU3" s="33"/>
      <c r="PYV3" s="33"/>
      <c r="PYW3" s="33"/>
      <c r="PYX3" s="33"/>
      <c r="PYY3" s="33"/>
      <c r="PYZ3" s="33"/>
      <c r="PZA3" s="33"/>
      <c r="PZB3" s="33"/>
      <c r="PZC3" s="33"/>
      <c r="PZD3" s="33"/>
      <c r="PZE3" s="33"/>
      <c r="PZF3" s="33"/>
      <c r="PZG3" s="33"/>
      <c r="PZH3" s="33"/>
      <c r="PZI3" s="33"/>
      <c r="PZJ3" s="33"/>
      <c r="PZK3" s="33"/>
      <c r="PZL3" s="33"/>
      <c r="PZM3" s="33"/>
      <c r="PZN3" s="33"/>
      <c r="PZO3" s="33"/>
      <c r="PZP3" s="33"/>
      <c r="PZQ3" s="33"/>
      <c r="PZR3" s="33"/>
      <c r="PZS3" s="33"/>
      <c r="PZT3" s="33"/>
      <c r="PZU3" s="33"/>
      <c r="PZV3" s="33"/>
      <c r="PZW3" s="33"/>
      <c r="PZX3" s="33"/>
      <c r="PZY3" s="33"/>
      <c r="PZZ3" s="33"/>
      <c r="QAA3" s="33"/>
      <c r="QAB3" s="33"/>
      <c r="QAC3" s="33"/>
      <c r="QAD3" s="33"/>
      <c r="QAE3" s="33"/>
      <c r="QAF3" s="33"/>
      <c r="QAG3" s="33"/>
      <c r="QAH3" s="33"/>
      <c r="QAI3" s="33"/>
      <c r="QAJ3" s="33"/>
      <c r="QAK3" s="33"/>
      <c r="QAL3" s="33"/>
      <c r="QAM3" s="33"/>
      <c r="QAN3" s="33"/>
      <c r="QAO3" s="33"/>
      <c r="QAP3" s="33"/>
      <c r="QAQ3" s="33"/>
      <c r="QAR3" s="33"/>
      <c r="QAS3" s="33"/>
      <c r="QAT3" s="33"/>
      <c r="QAU3" s="33"/>
      <c r="QAV3" s="33"/>
      <c r="QAW3" s="33"/>
      <c r="QAX3" s="33"/>
      <c r="QAY3" s="33"/>
      <c r="QAZ3" s="33"/>
      <c r="QBA3" s="33"/>
      <c r="QBB3" s="33"/>
      <c r="QBC3" s="33"/>
      <c r="QBD3" s="33"/>
      <c r="QBE3" s="33"/>
      <c r="QBF3" s="33"/>
      <c r="QBG3" s="33"/>
      <c r="QBH3" s="33"/>
      <c r="QBI3" s="33"/>
      <c r="QBJ3" s="33"/>
      <c r="QBK3" s="33"/>
      <c r="QBL3" s="33"/>
      <c r="QBM3" s="33"/>
      <c r="QBN3" s="33"/>
      <c r="QBO3" s="33"/>
      <c r="QBP3" s="33"/>
      <c r="QBQ3" s="33"/>
      <c r="QBR3" s="33"/>
      <c r="QBS3" s="33"/>
      <c r="QBT3" s="33"/>
      <c r="QBU3" s="33"/>
      <c r="QBV3" s="33"/>
      <c r="QBW3" s="33"/>
      <c r="QBX3" s="33"/>
      <c r="QBY3" s="33"/>
      <c r="QBZ3" s="33"/>
      <c r="QCA3" s="33"/>
      <c r="QCB3" s="33"/>
      <c r="QCC3" s="33"/>
      <c r="QCD3" s="33"/>
      <c r="QCE3" s="33"/>
      <c r="QCF3" s="33"/>
      <c r="QCG3" s="33"/>
      <c r="QCH3" s="33"/>
      <c r="QCI3" s="33"/>
      <c r="QCJ3" s="33"/>
      <c r="QCK3" s="33"/>
      <c r="QCL3" s="33"/>
      <c r="QCM3" s="33"/>
      <c r="QCN3" s="33"/>
      <c r="QCO3" s="33"/>
      <c r="QCP3" s="33"/>
      <c r="QCQ3" s="33"/>
      <c r="QCR3" s="33"/>
      <c r="QCS3" s="33"/>
      <c r="QCT3" s="33"/>
      <c r="QCU3" s="33"/>
      <c r="QCV3" s="33"/>
      <c r="QCW3" s="33"/>
      <c r="QCX3" s="33"/>
      <c r="QCY3" s="33"/>
      <c r="QCZ3" s="33"/>
      <c r="QDA3" s="33"/>
      <c r="QDB3" s="33"/>
      <c r="QDC3" s="33"/>
      <c r="QDD3" s="33"/>
      <c r="QDE3" s="33"/>
      <c r="QDF3" s="33"/>
      <c r="QDG3" s="33"/>
      <c r="QDH3" s="33"/>
      <c r="QDI3" s="33"/>
      <c r="QDJ3" s="33"/>
      <c r="QDK3" s="33"/>
      <c r="QDL3" s="33"/>
      <c r="QDM3" s="33"/>
      <c r="QDN3" s="33"/>
      <c r="QDO3" s="33"/>
      <c r="QDP3" s="33"/>
      <c r="QDQ3" s="33"/>
      <c r="QDR3" s="33"/>
      <c r="QDS3" s="33"/>
      <c r="QDT3" s="33"/>
      <c r="QDU3" s="33"/>
      <c r="QDV3" s="33"/>
      <c r="QDW3" s="33"/>
      <c r="QDX3" s="33"/>
      <c r="QDY3" s="33"/>
      <c r="QDZ3" s="33"/>
      <c r="QEA3" s="33"/>
      <c r="QEB3" s="33"/>
      <c r="QEC3" s="33"/>
      <c r="QED3" s="33"/>
      <c r="QEE3" s="33"/>
      <c r="QEF3" s="33"/>
      <c r="QEG3" s="33"/>
      <c r="QEH3" s="33"/>
      <c r="QEI3" s="33"/>
      <c r="QEJ3" s="33"/>
      <c r="QEK3" s="33"/>
      <c r="QEL3" s="33"/>
      <c r="QEM3" s="33"/>
      <c r="QEN3" s="33"/>
      <c r="QEO3" s="33"/>
      <c r="QEP3" s="33"/>
      <c r="QEQ3" s="33"/>
      <c r="QER3" s="33"/>
      <c r="QES3" s="33"/>
      <c r="QET3" s="33"/>
      <c r="QEU3" s="33"/>
      <c r="QEV3" s="33"/>
      <c r="QEW3" s="33"/>
      <c r="QEX3" s="33"/>
      <c r="QEY3" s="33"/>
      <c r="QEZ3" s="33"/>
      <c r="QFA3" s="33"/>
      <c r="QFB3" s="33"/>
      <c r="QFC3" s="33"/>
      <c r="QFD3" s="33"/>
      <c r="QFE3" s="33"/>
      <c r="QFF3" s="33"/>
      <c r="QFG3" s="33"/>
      <c r="QFH3" s="33"/>
      <c r="QFI3" s="33"/>
      <c r="QFJ3" s="33"/>
      <c r="QFK3" s="33"/>
      <c r="QFL3" s="33"/>
      <c r="QFM3" s="33"/>
      <c r="QFN3" s="33"/>
      <c r="QFO3" s="33"/>
      <c r="QFP3" s="33"/>
      <c r="QFQ3" s="33"/>
      <c r="QFR3" s="33"/>
      <c r="QFS3" s="33"/>
      <c r="QFT3" s="33"/>
      <c r="QFU3" s="33"/>
      <c r="QFV3" s="33"/>
      <c r="QFW3" s="33"/>
      <c r="QFX3" s="33"/>
      <c r="QFY3" s="33"/>
      <c r="QFZ3" s="33"/>
      <c r="QGA3" s="33"/>
      <c r="QGB3" s="33"/>
      <c r="QGC3" s="33"/>
      <c r="QGD3" s="33"/>
      <c r="QGE3" s="33"/>
      <c r="QGF3" s="33"/>
      <c r="QGG3" s="33"/>
      <c r="QGH3" s="33"/>
      <c r="QGI3" s="33"/>
      <c r="QGJ3" s="33"/>
      <c r="QGK3" s="33"/>
      <c r="QGL3" s="33"/>
      <c r="QGM3" s="33"/>
      <c r="QGN3" s="33"/>
      <c r="QGO3" s="33"/>
      <c r="QGP3" s="33"/>
      <c r="QGQ3" s="33"/>
      <c r="QGR3" s="33"/>
      <c r="QGS3" s="33"/>
      <c r="QGT3" s="33"/>
      <c r="QGU3" s="33"/>
      <c r="QGV3" s="33"/>
      <c r="QGW3" s="33"/>
      <c r="QGX3" s="33"/>
      <c r="QGY3" s="33"/>
      <c r="QGZ3" s="33"/>
      <c r="QHA3" s="33"/>
      <c r="QHB3" s="33"/>
      <c r="QHC3" s="33"/>
      <c r="QHD3" s="33"/>
      <c r="QHE3" s="33"/>
      <c r="QHF3" s="33"/>
      <c r="QHG3" s="33"/>
      <c r="QHH3" s="33"/>
      <c r="QHI3" s="33"/>
      <c r="QHJ3" s="33"/>
      <c r="QHK3" s="33"/>
      <c r="QHL3" s="33"/>
      <c r="QHM3" s="33"/>
      <c r="QHN3" s="33"/>
      <c r="QHO3" s="33"/>
      <c r="QHP3" s="33"/>
      <c r="QHQ3" s="33"/>
      <c r="QHR3" s="33"/>
      <c r="QHS3" s="33"/>
      <c r="QHT3" s="33"/>
      <c r="QHU3" s="33"/>
      <c r="QHV3" s="33"/>
      <c r="QHW3" s="33"/>
      <c r="QHX3" s="33"/>
      <c r="QHY3" s="33"/>
      <c r="QHZ3" s="33"/>
      <c r="QIA3" s="33"/>
      <c r="QIB3" s="33"/>
      <c r="QIC3" s="33"/>
      <c r="QID3" s="33"/>
      <c r="QIE3" s="33"/>
      <c r="QIF3" s="33"/>
      <c r="QIG3" s="33"/>
      <c r="QIH3" s="33"/>
      <c r="QII3" s="33"/>
      <c r="QIJ3" s="33"/>
      <c r="QIK3" s="33"/>
      <c r="QIL3" s="33"/>
      <c r="QIM3" s="33"/>
      <c r="QIN3" s="33"/>
      <c r="QIO3" s="33"/>
      <c r="QIP3" s="33"/>
      <c r="QIQ3" s="33"/>
      <c r="QIR3" s="33"/>
      <c r="QIS3" s="33"/>
      <c r="QIT3" s="33"/>
      <c r="QIU3" s="33"/>
      <c r="QIV3" s="33"/>
      <c r="QIW3" s="33"/>
      <c r="QIX3" s="33"/>
      <c r="QIY3" s="33"/>
      <c r="QIZ3" s="33"/>
      <c r="QJA3" s="33"/>
      <c r="QJB3" s="33"/>
      <c r="QJC3" s="33"/>
      <c r="QJD3" s="33"/>
      <c r="QJE3" s="33"/>
      <c r="QJF3" s="33"/>
      <c r="QJG3" s="33"/>
      <c r="QJH3" s="33"/>
      <c r="QJI3" s="33"/>
      <c r="QJJ3" s="33"/>
      <c r="QJK3" s="33"/>
      <c r="QJL3" s="33"/>
      <c r="QJM3" s="33"/>
      <c r="QJN3" s="33"/>
      <c r="QJO3" s="33"/>
      <c r="QJP3" s="33"/>
      <c r="QJQ3" s="33"/>
      <c r="QJR3" s="33"/>
      <c r="QJS3" s="33"/>
      <c r="QJT3" s="33"/>
      <c r="QJU3" s="33"/>
      <c r="QJV3" s="33"/>
      <c r="QJW3" s="33"/>
      <c r="QJX3" s="33"/>
      <c r="QJY3" s="33"/>
      <c r="QJZ3" s="33"/>
      <c r="QKA3" s="33"/>
      <c r="QKB3" s="33"/>
      <c r="QKC3" s="33"/>
      <c r="QKD3" s="33"/>
      <c r="QKE3" s="33"/>
      <c r="QKF3" s="33"/>
      <c r="QKG3" s="33"/>
      <c r="QKH3" s="33"/>
      <c r="QKI3" s="33"/>
      <c r="QKJ3" s="33"/>
      <c r="QKK3" s="33"/>
      <c r="QKL3" s="33"/>
      <c r="QKM3" s="33"/>
      <c r="QKN3" s="33"/>
      <c r="QKO3" s="33"/>
      <c r="QKP3" s="33"/>
      <c r="QKQ3" s="33"/>
      <c r="QKR3" s="33"/>
      <c r="QKS3" s="33"/>
      <c r="QKT3" s="33"/>
      <c r="QKU3" s="33"/>
      <c r="QKV3" s="33"/>
      <c r="QKW3" s="33"/>
      <c r="QKX3" s="33"/>
      <c r="QKY3" s="33"/>
      <c r="QKZ3" s="33"/>
      <c r="QLA3" s="33"/>
      <c r="QLB3" s="33"/>
      <c r="QLC3" s="33"/>
      <c r="QLD3" s="33"/>
      <c r="QLE3" s="33"/>
      <c r="QLF3" s="33"/>
      <c r="QLG3" s="33"/>
      <c r="QLH3" s="33"/>
      <c r="QLI3" s="33"/>
      <c r="QLJ3" s="33"/>
      <c r="QLK3" s="33"/>
      <c r="QLL3" s="33"/>
      <c r="QLM3" s="33"/>
      <c r="QLN3" s="33"/>
      <c r="QLO3" s="33"/>
      <c r="QLP3" s="33"/>
      <c r="QLQ3" s="33"/>
      <c r="QLR3" s="33"/>
      <c r="QLS3" s="33"/>
      <c r="QLT3" s="33"/>
      <c r="QLU3" s="33"/>
      <c r="QLV3" s="33"/>
      <c r="QLW3" s="33"/>
      <c r="QLX3" s="33"/>
      <c r="QLY3" s="33"/>
      <c r="QLZ3" s="33"/>
      <c r="QMA3" s="33"/>
      <c r="QMB3" s="33"/>
      <c r="QMC3" s="33"/>
      <c r="QMD3" s="33"/>
      <c r="QME3" s="33"/>
      <c r="QMF3" s="33"/>
      <c r="QMG3" s="33"/>
      <c r="QMH3" s="33"/>
      <c r="QMI3" s="33"/>
      <c r="QMJ3" s="33"/>
      <c r="QMK3" s="33"/>
      <c r="QML3" s="33"/>
      <c r="QMM3" s="33"/>
      <c r="QMN3" s="33"/>
      <c r="QMO3" s="33"/>
      <c r="QMP3" s="33"/>
      <c r="QMQ3" s="33"/>
      <c r="QMR3" s="33"/>
      <c r="QMS3" s="33"/>
      <c r="QMT3" s="33"/>
      <c r="QMU3" s="33"/>
      <c r="QMV3" s="33"/>
      <c r="QMW3" s="33"/>
      <c r="QMX3" s="33"/>
      <c r="QMY3" s="33"/>
      <c r="QMZ3" s="33"/>
      <c r="QNA3" s="33"/>
      <c r="QNB3" s="33"/>
      <c r="QNC3" s="33"/>
      <c r="QND3" s="33"/>
      <c r="QNE3" s="33"/>
      <c r="QNF3" s="33"/>
      <c r="QNG3" s="33"/>
      <c r="QNH3" s="33"/>
      <c r="QNI3" s="33"/>
      <c r="QNJ3" s="33"/>
      <c r="QNK3" s="33"/>
      <c r="QNL3" s="33"/>
      <c r="QNM3" s="33"/>
      <c r="QNN3" s="33"/>
      <c r="QNO3" s="33"/>
      <c r="QNP3" s="33"/>
      <c r="QNQ3" s="33"/>
      <c r="QNR3" s="33"/>
      <c r="QNS3" s="33"/>
      <c r="QNT3" s="33"/>
      <c r="QNU3" s="33"/>
      <c r="QNV3" s="33"/>
      <c r="QNW3" s="33"/>
      <c r="QNX3" s="33"/>
      <c r="QNY3" s="33"/>
      <c r="QNZ3" s="33"/>
      <c r="QOA3" s="33"/>
      <c r="QOB3" s="33"/>
      <c r="QOC3" s="33"/>
      <c r="QOD3" s="33"/>
      <c r="QOE3" s="33"/>
      <c r="QOF3" s="33"/>
      <c r="QOG3" s="33"/>
      <c r="QOH3" s="33"/>
      <c r="QOI3" s="33"/>
      <c r="QOJ3" s="33"/>
      <c r="QOK3" s="33"/>
      <c r="QOL3" s="33"/>
      <c r="QOM3" s="33"/>
      <c r="QON3" s="33"/>
      <c r="QOO3" s="33"/>
      <c r="QOP3" s="33"/>
      <c r="QOQ3" s="33"/>
      <c r="QOR3" s="33"/>
      <c r="QOS3" s="33"/>
      <c r="QOT3" s="33"/>
      <c r="QOU3" s="33"/>
      <c r="QOV3" s="33"/>
      <c r="QOW3" s="33"/>
      <c r="QOX3" s="33"/>
      <c r="QOY3" s="33"/>
      <c r="QOZ3" s="33"/>
      <c r="QPA3" s="33"/>
      <c r="QPB3" s="33"/>
      <c r="QPC3" s="33"/>
      <c r="QPD3" s="33"/>
      <c r="QPE3" s="33"/>
      <c r="QPF3" s="33"/>
      <c r="QPG3" s="33"/>
      <c r="QPH3" s="33"/>
      <c r="QPI3" s="33"/>
      <c r="QPJ3" s="33"/>
      <c r="QPK3" s="33"/>
      <c r="QPL3" s="33"/>
      <c r="QPM3" s="33"/>
      <c r="QPN3" s="33"/>
      <c r="QPO3" s="33"/>
      <c r="QPP3" s="33"/>
      <c r="QPQ3" s="33"/>
      <c r="QPR3" s="33"/>
      <c r="QPS3" s="33"/>
      <c r="QPT3" s="33"/>
      <c r="QPU3" s="33"/>
      <c r="QPV3" s="33"/>
      <c r="QPW3" s="33"/>
      <c r="QPX3" s="33"/>
      <c r="QPY3" s="33"/>
      <c r="QPZ3" s="33"/>
      <c r="QQA3" s="33"/>
      <c r="QQB3" s="33"/>
      <c r="QQC3" s="33"/>
      <c r="QQD3" s="33"/>
      <c r="QQE3" s="33"/>
      <c r="QQF3" s="33"/>
      <c r="QQG3" s="33"/>
      <c r="QQH3" s="33"/>
      <c r="QQI3" s="33"/>
      <c r="QQJ3" s="33"/>
      <c r="QQK3" s="33"/>
      <c r="QQL3" s="33"/>
      <c r="QQM3" s="33"/>
      <c r="QQN3" s="33"/>
      <c r="QQO3" s="33"/>
      <c r="QQP3" s="33"/>
      <c r="QQQ3" s="33"/>
      <c r="QQR3" s="33"/>
      <c r="QQS3" s="33"/>
      <c r="QQT3" s="33"/>
      <c r="QQU3" s="33"/>
      <c r="QQV3" s="33"/>
      <c r="QQW3" s="33"/>
      <c r="QQX3" s="33"/>
      <c r="QQY3" s="33"/>
      <c r="QQZ3" s="33"/>
      <c r="QRA3" s="33"/>
      <c r="QRB3" s="33"/>
      <c r="QRC3" s="33"/>
      <c r="QRD3" s="33"/>
      <c r="QRE3" s="33"/>
      <c r="QRF3" s="33"/>
      <c r="QRG3" s="33"/>
      <c r="QRH3" s="33"/>
      <c r="QRI3" s="33"/>
      <c r="QRJ3" s="33"/>
      <c r="QRK3" s="33"/>
      <c r="QRL3" s="33"/>
      <c r="QRM3" s="33"/>
      <c r="QRN3" s="33"/>
      <c r="QRO3" s="33"/>
      <c r="QRP3" s="33"/>
      <c r="QRQ3" s="33"/>
      <c r="QRR3" s="33"/>
      <c r="QRS3" s="33"/>
      <c r="QRT3" s="33"/>
      <c r="QRU3" s="33"/>
      <c r="QRV3" s="33"/>
      <c r="QRW3" s="33"/>
      <c r="QRX3" s="33"/>
      <c r="QRY3" s="33"/>
      <c r="QRZ3" s="33"/>
      <c r="QSA3" s="33"/>
      <c r="QSB3" s="33"/>
      <c r="QSC3" s="33"/>
      <c r="QSD3" s="33"/>
      <c r="QSE3" s="33"/>
      <c r="QSF3" s="33"/>
      <c r="QSG3" s="33"/>
      <c r="QSH3" s="33"/>
      <c r="QSI3" s="33"/>
      <c r="QSJ3" s="33"/>
      <c r="QSK3" s="33"/>
      <c r="QSL3" s="33"/>
      <c r="QSM3" s="33"/>
      <c r="QSN3" s="33"/>
      <c r="QSO3" s="33"/>
      <c r="QSP3" s="33"/>
      <c r="QSQ3" s="33"/>
      <c r="QSR3" s="33"/>
      <c r="QSS3" s="33"/>
      <c r="QST3" s="33"/>
      <c r="QSU3" s="33"/>
      <c r="QSV3" s="33"/>
      <c r="QSW3" s="33"/>
      <c r="QSX3" s="33"/>
      <c r="QSY3" s="33"/>
      <c r="QSZ3" s="33"/>
      <c r="QTA3" s="33"/>
      <c r="QTB3" s="33"/>
      <c r="QTC3" s="33"/>
      <c r="QTD3" s="33"/>
      <c r="QTE3" s="33"/>
      <c r="QTF3" s="33"/>
      <c r="QTG3" s="33"/>
      <c r="QTH3" s="33"/>
      <c r="QTI3" s="33"/>
      <c r="QTJ3" s="33"/>
      <c r="QTK3" s="33"/>
      <c r="QTL3" s="33"/>
      <c r="QTM3" s="33"/>
      <c r="QTN3" s="33"/>
      <c r="QTO3" s="33"/>
      <c r="QTP3" s="33"/>
      <c r="QTQ3" s="33"/>
      <c r="QTR3" s="33"/>
      <c r="QTS3" s="33"/>
      <c r="QTT3" s="33"/>
      <c r="QTU3" s="33"/>
      <c r="QTV3" s="33"/>
      <c r="QTW3" s="33"/>
      <c r="QTX3" s="33"/>
      <c r="QTY3" s="33"/>
      <c r="QTZ3" s="33"/>
      <c r="QUA3" s="33"/>
      <c r="QUB3" s="33"/>
      <c r="QUC3" s="33"/>
      <c r="QUD3" s="33"/>
      <c r="QUE3" s="33"/>
      <c r="QUF3" s="33"/>
      <c r="QUG3" s="33"/>
      <c r="QUH3" s="33"/>
      <c r="QUI3" s="33"/>
      <c r="QUJ3" s="33"/>
      <c r="QUK3" s="33"/>
      <c r="QUL3" s="33"/>
      <c r="QUM3" s="33"/>
      <c r="QUN3" s="33"/>
      <c r="QUO3" s="33"/>
      <c r="QUP3" s="33"/>
      <c r="QUQ3" s="33"/>
      <c r="QUR3" s="33"/>
      <c r="QUS3" s="33"/>
      <c r="QUT3" s="33"/>
      <c r="QUU3" s="33"/>
      <c r="QUV3" s="33"/>
      <c r="QUW3" s="33"/>
      <c r="QUX3" s="33"/>
      <c r="QUY3" s="33"/>
      <c r="QUZ3" s="33"/>
      <c r="QVA3" s="33"/>
      <c r="QVB3" s="33"/>
      <c r="QVC3" s="33"/>
      <c r="QVD3" s="33"/>
      <c r="QVE3" s="33"/>
      <c r="QVF3" s="33"/>
      <c r="QVG3" s="33"/>
      <c r="QVH3" s="33"/>
      <c r="QVI3" s="33"/>
      <c r="QVJ3" s="33"/>
      <c r="QVK3" s="33"/>
      <c r="QVL3" s="33"/>
      <c r="QVM3" s="33"/>
      <c r="QVN3" s="33"/>
      <c r="QVO3" s="33"/>
      <c r="QVP3" s="33"/>
      <c r="QVQ3" s="33"/>
      <c r="QVR3" s="33"/>
      <c r="QVS3" s="33"/>
      <c r="QVT3" s="33"/>
      <c r="QVU3" s="33"/>
      <c r="QVV3" s="33"/>
      <c r="QVW3" s="33"/>
      <c r="QVX3" s="33"/>
      <c r="QVY3" s="33"/>
      <c r="QVZ3" s="33"/>
      <c r="QWA3" s="33"/>
      <c r="QWB3" s="33"/>
      <c r="QWC3" s="33"/>
      <c r="QWD3" s="33"/>
      <c r="QWE3" s="33"/>
      <c r="QWF3" s="33"/>
      <c r="QWG3" s="33"/>
      <c r="QWH3" s="33"/>
      <c r="QWI3" s="33"/>
      <c r="QWJ3" s="33"/>
      <c r="QWK3" s="33"/>
      <c r="QWL3" s="33"/>
      <c r="QWM3" s="33"/>
      <c r="QWN3" s="33"/>
      <c r="QWO3" s="33"/>
      <c r="QWP3" s="33"/>
      <c r="QWQ3" s="33"/>
      <c r="QWR3" s="33"/>
      <c r="QWS3" s="33"/>
      <c r="QWT3" s="33"/>
      <c r="QWU3" s="33"/>
      <c r="QWV3" s="33"/>
      <c r="QWW3" s="33"/>
      <c r="QWX3" s="33"/>
      <c r="QWY3" s="33"/>
      <c r="QWZ3" s="33"/>
      <c r="QXA3" s="33"/>
      <c r="QXB3" s="33"/>
      <c r="QXC3" s="33"/>
      <c r="QXD3" s="33"/>
      <c r="QXE3" s="33"/>
      <c r="QXF3" s="33"/>
      <c r="QXG3" s="33"/>
      <c r="QXH3" s="33"/>
      <c r="QXI3" s="33"/>
      <c r="QXJ3" s="33"/>
      <c r="QXK3" s="33"/>
      <c r="QXL3" s="33"/>
      <c r="QXM3" s="33"/>
      <c r="QXN3" s="33"/>
      <c r="QXO3" s="33"/>
      <c r="QXP3" s="33"/>
      <c r="QXQ3" s="33"/>
      <c r="QXR3" s="33"/>
      <c r="QXS3" s="33"/>
      <c r="QXT3" s="33"/>
      <c r="QXU3" s="33"/>
      <c r="QXV3" s="33"/>
      <c r="QXW3" s="33"/>
      <c r="QXX3" s="33"/>
      <c r="QXY3" s="33"/>
      <c r="QXZ3" s="33"/>
      <c r="QYA3" s="33"/>
      <c r="QYB3" s="33"/>
      <c r="QYC3" s="33"/>
      <c r="QYD3" s="33"/>
      <c r="QYE3" s="33"/>
      <c r="QYF3" s="33"/>
      <c r="QYG3" s="33"/>
      <c r="QYH3" s="33"/>
      <c r="QYI3" s="33"/>
      <c r="QYJ3" s="33"/>
      <c r="QYK3" s="33"/>
      <c r="QYL3" s="33"/>
      <c r="QYM3" s="33"/>
      <c r="QYN3" s="33"/>
      <c r="QYO3" s="33"/>
      <c r="QYP3" s="33"/>
      <c r="QYQ3" s="33"/>
      <c r="QYR3" s="33"/>
      <c r="QYS3" s="33"/>
      <c r="QYT3" s="33"/>
      <c r="QYU3" s="33"/>
      <c r="QYV3" s="33"/>
      <c r="QYW3" s="33"/>
      <c r="QYX3" s="33"/>
      <c r="QYY3" s="33"/>
      <c r="QYZ3" s="33"/>
      <c r="QZA3" s="33"/>
      <c r="QZB3" s="33"/>
      <c r="QZC3" s="33"/>
      <c r="QZD3" s="33"/>
      <c r="QZE3" s="33"/>
      <c r="QZF3" s="33"/>
      <c r="QZG3" s="33"/>
      <c r="QZH3" s="33"/>
      <c r="QZI3" s="33"/>
      <c r="QZJ3" s="33"/>
      <c r="QZK3" s="33"/>
      <c r="QZL3" s="33"/>
      <c r="QZM3" s="33"/>
      <c r="QZN3" s="33"/>
      <c r="QZO3" s="33"/>
      <c r="QZP3" s="33"/>
      <c r="QZQ3" s="33"/>
      <c r="QZR3" s="33"/>
      <c r="QZS3" s="33"/>
      <c r="QZT3" s="33"/>
      <c r="QZU3" s="33"/>
      <c r="QZV3" s="33"/>
      <c r="QZW3" s="33"/>
      <c r="QZX3" s="33"/>
      <c r="QZY3" s="33"/>
      <c r="QZZ3" s="33"/>
      <c r="RAA3" s="33"/>
      <c r="RAB3" s="33"/>
      <c r="RAC3" s="33"/>
      <c r="RAD3" s="33"/>
      <c r="RAE3" s="33"/>
      <c r="RAF3" s="33"/>
      <c r="RAG3" s="33"/>
      <c r="RAH3" s="33"/>
      <c r="RAI3" s="33"/>
      <c r="RAJ3" s="33"/>
      <c r="RAK3" s="33"/>
      <c r="RAL3" s="33"/>
      <c r="RAM3" s="33"/>
      <c r="RAN3" s="33"/>
      <c r="RAO3" s="33"/>
      <c r="RAP3" s="33"/>
      <c r="RAQ3" s="33"/>
      <c r="RAR3" s="33"/>
      <c r="RAS3" s="33"/>
      <c r="RAT3" s="33"/>
      <c r="RAU3" s="33"/>
      <c r="RAV3" s="33"/>
      <c r="RAW3" s="33"/>
      <c r="RAX3" s="33"/>
      <c r="RAY3" s="33"/>
      <c r="RAZ3" s="33"/>
      <c r="RBA3" s="33"/>
      <c r="RBB3" s="33"/>
      <c r="RBC3" s="33"/>
      <c r="RBD3" s="33"/>
      <c r="RBE3" s="33"/>
      <c r="RBF3" s="33"/>
      <c r="RBG3" s="33"/>
      <c r="RBH3" s="33"/>
      <c r="RBI3" s="33"/>
      <c r="RBJ3" s="33"/>
      <c r="RBK3" s="33"/>
      <c r="RBL3" s="33"/>
      <c r="RBM3" s="33"/>
      <c r="RBN3" s="33"/>
      <c r="RBO3" s="33"/>
      <c r="RBP3" s="33"/>
      <c r="RBQ3" s="33"/>
      <c r="RBR3" s="33"/>
      <c r="RBS3" s="33"/>
      <c r="RBT3" s="33"/>
      <c r="RBU3" s="33"/>
      <c r="RBV3" s="33"/>
      <c r="RBW3" s="33"/>
      <c r="RBX3" s="33"/>
      <c r="RBY3" s="33"/>
      <c r="RBZ3" s="33"/>
      <c r="RCA3" s="33"/>
      <c r="RCB3" s="33"/>
      <c r="RCC3" s="33"/>
      <c r="RCD3" s="33"/>
      <c r="RCE3" s="33"/>
      <c r="RCF3" s="33"/>
      <c r="RCG3" s="33"/>
      <c r="RCH3" s="33"/>
      <c r="RCI3" s="33"/>
      <c r="RCJ3" s="33"/>
      <c r="RCK3" s="33"/>
      <c r="RCL3" s="33"/>
      <c r="RCM3" s="33"/>
      <c r="RCN3" s="33"/>
      <c r="RCO3" s="33"/>
      <c r="RCP3" s="33"/>
      <c r="RCQ3" s="33"/>
      <c r="RCR3" s="33"/>
      <c r="RCS3" s="33"/>
      <c r="RCT3" s="33"/>
      <c r="RCU3" s="33"/>
      <c r="RCV3" s="33"/>
      <c r="RCW3" s="33"/>
      <c r="RCX3" s="33"/>
      <c r="RCY3" s="33"/>
      <c r="RCZ3" s="33"/>
      <c r="RDA3" s="33"/>
      <c r="RDB3" s="33"/>
      <c r="RDC3" s="33"/>
      <c r="RDD3" s="33"/>
      <c r="RDE3" s="33"/>
      <c r="RDF3" s="33"/>
      <c r="RDG3" s="33"/>
      <c r="RDH3" s="33"/>
      <c r="RDI3" s="33"/>
      <c r="RDJ3" s="33"/>
      <c r="RDK3" s="33"/>
      <c r="RDL3" s="33"/>
      <c r="RDM3" s="33"/>
      <c r="RDN3" s="33"/>
      <c r="RDO3" s="33"/>
      <c r="RDP3" s="33"/>
      <c r="RDQ3" s="33"/>
      <c r="RDR3" s="33"/>
      <c r="RDS3" s="33"/>
      <c r="RDT3" s="33"/>
      <c r="RDU3" s="33"/>
      <c r="RDV3" s="33"/>
      <c r="RDW3" s="33"/>
      <c r="RDX3" s="33"/>
      <c r="RDY3" s="33"/>
      <c r="RDZ3" s="33"/>
      <c r="REA3" s="33"/>
      <c r="REB3" s="33"/>
      <c r="REC3" s="33"/>
      <c r="RED3" s="33"/>
      <c r="REE3" s="33"/>
      <c r="REF3" s="33"/>
      <c r="REG3" s="33"/>
      <c r="REH3" s="33"/>
      <c r="REI3" s="33"/>
      <c r="REJ3" s="33"/>
      <c r="REK3" s="33"/>
      <c r="REL3" s="33"/>
      <c r="REM3" s="33"/>
      <c r="REN3" s="33"/>
      <c r="REO3" s="33"/>
      <c r="REP3" s="33"/>
      <c r="REQ3" s="33"/>
      <c r="RER3" s="33"/>
      <c r="RES3" s="33"/>
      <c r="RET3" s="33"/>
      <c r="REU3" s="33"/>
      <c r="REV3" s="33"/>
      <c r="REW3" s="33"/>
      <c r="REX3" s="33"/>
      <c r="REY3" s="33"/>
      <c r="REZ3" s="33"/>
      <c r="RFA3" s="33"/>
      <c r="RFB3" s="33"/>
      <c r="RFC3" s="33"/>
      <c r="RFD3" s="33"/>
      <c r="RFE3" s="33"/>
      <c r="RFF3" s="33"/>
      <c r="RFG3" s="33"/>
      <c r="RFH3" s="33"/>
      <c r="RFI3" s="33"/>
      <c r="RFJ3" s="33"/>
      <c r="RFK3" s="33"/>
      <c r="RFL3" s="33"/>
      <c r="RFM3" s="33"/>
      <c r="RFN3" s="33"/>
      <c r="RFO3" s="33"/>
      <c r="RFP3" s="33"/>
      <c r="RFQ3" s="33"/>
      <c r="RFR3" s="33"/>
      <c r="RFS3" s="33"/>
      <c r="RFT3" s="33"/>
      <c r="RFU3" s="33"/>
      <c r="RFV3" s="33"/>
      <c r="RFW3" s="33"/>
      <c r="RFX3" s="33"/>
      <c r="RFY3" s="33"/>
      <c r="RFZ3" s="33"/>
      <c r="RGA3" s="33"/>
      <c r="RGB3" s="33"/>
      <c r="RGC3" s="33"/>
      <c r="RGD3" s="33"/>
      <c r="RGE3" s="33"/>
      <c r="RGF3" s="33"/>
      <c r="RGG3" s="33"/>
      <c r="RGH3" s="33"/>
      <c r="RGI3" s="33"/>
      <c r="RGJ3" s="33"/>
      <c r="RGK3" s="33"/>
      <c r="RGL3" s="33"/>
      <c r="RGM3" s="33"/>
      <c r="RGN3" s="33"/>
      <c r="RGO3" s="33"/>
      <c r="RGP3" s="33"/>
      <c r="RGQ3" s="33"/>
      <c r="RGR3" s="33"/>
      <c r="RGS3" s="33"/>
      <c r="RGT3" s="33"/>
      <c r="RGU3" s="33"/>
      <c r="RGV3" s="33"/>
      <c r="RGW3" s="33"/>
      <c r="RGX3" s="33"/>
      <c r="RGY3" s="33"/>
      <c r="RGZ3" s="33"/>
      <c r="RHA3" s="33"/>
      <c r="RHB3" s="33"/>
      <c r="RHC3" s="33"/>
      <c r="RHD3" s="33"/>
      <c r="RHE3" s="33"/>
      <c r="RHF3" s="33"/>
      <c r="RHG3" s="33"/>
      <c r="RHH3" s="33"/>
      <c r="RHI3" s="33"/>
      <c r="RHJ3" s="33"/>
      <c r="RHK3" s="33"/>
      <c r="RHL3" s="33"/>
      <c r="RHM3" s="33"/>
      <c r="RHN3" s="33"/>
      <c r="RHO3" s="33"/>
      <c r="RHP3" s="33"/>
      <c r="RHQ3" s="33"/>
      <c r="RHR3" s="33"/>
      <c r="RHS3" s="33"/>
      <c r="RHT3" s="33"/>
      <c r="RHU3" s="33"/>
      <c r="RHV3" s="33"/>
      <c r="RHW3" s="33"/>
      <c r="RHX3" s="33"/>
      <c r="RHY3" s="33"/>
      <c r="RHZ3" s="33"/>
      <c r="RIA3" s="33"/>
      <c r="RIB3" s="33"/>
      <c r="RIC3" s="33"/>
      <c r="RID3" s="33"/>
      <c r="RIE3" s="33"/>
      <c r="RIF3" s="33"/>
      <c r="RIG3" s="33"/>
      <c r="RIH3" s="33"/>
      <c r="RII3" s="33"/>
      <c r="RIJ3" s="33"/>
      <c r="RIK3" s="33"/>
      <c r="RIL3" s="33"/>
      <c r="RIM3" s="33"/>
      <c r="RIN3" s="33"/>
      <c r="RIO3" s="33"/>
      <c r="RIP3" s="33"/>
      <c r="RIQ3" s="33"/>
      <c r="RIR3" s="33"/>
      <c r="RIS3" s="33"/>
      <c r="RIT3" s="33"/>
      <c r="RIU3" s="33"/>
      <c r="RIV3" s="33"/>
      <c r="RIW3" s="33"/>
      <c r="RIX3" s="33"/>
      <c r="RIY3" s="33"/>
      <c r="RIZ3" s="33"/>
      <c r="RJA3" s="33"/>
      <c r="RJB3" s="33"/>
      <c r="RJC3" s="33"/>
      <c r="RJD3" s="33"/>
      <c r="RJE3" s="33"/>
      <c r="RJF3" s="33"/>
      <c r="RJG3" s="33"/>
      <c r="RJH3" s="33"/>
      <c r="RJI3" s="33"/>
      <c r="RJJ3" s="33"/>
      <c r="RJK3" s="33"/>
      <c r="RJL3" s="33"/>
      <c r="RJM3" s="33"/>
      <c r="RJN3" s="33"/>
      <c r="RJO3" s="33"/>
      <c r="RJP3" s="33"/>
      <c r="RJQ3" s="33"/>
      <c r="RJR3" s="33"/>
      <c r="RJS3" s="33"/>
      <c r="RJT3" s="33"/>
      <c r="RJU3" s="33"/>
      <c r="RJV3" s="33"/>
      <c r="RJW3" s="33"/>
      <c r="RJX3" s="33"/>
      <c r="RJY3" s="33"/>
      <c r="RJZ3" s="33"/>
      <c r="RKA3" s="33"/>
      <c r="RKB3" s="33"/>
      <c r="RKC3" s="33"/>
      <c r="RKD3" s="33"/>
      <c r="RKE3" s="33"/>
      <c r="RKF3" s="33"/>
      <c r="RKG3" s="33"/>
      <c r="RKH3" s="33"/>
      <c r="RKI3" s="33"/>
      <c r="RKJ3" s="33"/>
      <c r="RKK3" s="33"/>
      <c r="RKL3" s="33"/>
      <c r="RKM3" s="33"/>
      <c r="RKN3" s="33"/>
      <c r="RKO3" s="33"/>
      <c r="RKP3" s="33"/>
      <c r="RKQ3" s="33"/>
      <c r="RKR3" s="33"/>
      <c r="RKS3" s="33"/>
      <c r="RKT3" s="33"/>
      <c r="RKU3" s="33"/>
      <c r="RKV3" s="33"/>
      <c r="RKW3" s="33"/>
      <c r="RKX3" s="33"/>
      <c r="RKY3" s="33"/>
      <c r="RKZ3" s="33"/>
      <c r="RLA3" s="33"/>
      <c r="RLB3" s="33"/>
      <c r="RLC3" s="33"/>
      <c r="RLD3" s="33"/>
      <c r="RLE3" s="33"/>
      <c r="RLF3" s="33"/>
      <c r="RLG3" s="33"/>
      <c r="RLH3" s="33"/>
      <c r="RLI3" s="33"/>
      <c r="RLJ3" s="33"/>
      <c r="RLK3" s="33"/>
      <c r="RLL3" s="33"/>
      <c r="RLM3" s="33"/>
      <c r="RLN3" s="33"/>
      <c r="RLO3" s="33"/>
      <c r="RLP3" s="33"/>
      <c r="RLQ3" s="33"/>
      <c r="RLR3" s="33"/>
      <c r="RLS3" s="33"/>
      <c r="RLT3" s="33"/>
      <c r="RLU3" s="33"/>
      <c r="RLV3" s="33"/>
      <c r="RLW3" s="33"/>
      <c r="RLX3" s="33"/>
      <c r="RLY3" s="33"/>
      <c r="RLZ3" s="33"/>
      <c r="RMA3" s="33"/>
      <c r="RMB3" s="33"/>
      <c r="RMC3" s="33"/>
      <c r="RMD3" s="33"/>
      <c r="RME3" s="33"/>
      <c r="RMF3" s="33"/>
      <c r="RMG3" s="33"/>
      <c r="RMH3" s="33"/>
      <c r="RMI3" s="33"/>
      <c r="RMJ3" s="33"/>
      <c r="RMK3" s="33"/>
      <c r="RML3" s="33"/>
      <c r="RMM3" s="33"/>
      <c r="RMN3" s="33"/>
      <c r="RMO3" s="33"/>
      <c r="RMP3" s="33"/>
      <c r="RMQ3" s="33"/>
      <c r="RMR3" s="33"/>
      <c r="RMS3" s="33"/>
      <c r="RMT3" s="33"/>
      <c r="RMU3" s="33"/>
      <c r="RMV3" s="33"/>
      <c r="RMW3" s="33"/>
      <c r="RMX3" s="33"/>
      <c r="RMY3" s="33"/>
      <c r="RMZ3" s="33"/>
      <c r="RNA3" s="33"/>
      <c r="RNB3" s="33"/>
      <c r="RNC3" s="33"/>
      <c r="RND3" s="33"/>
      <c r="RNE3" s="33"/>
      <c r="RNF3" s="33"/>
      <c r="RNG3" s="33"/>
      <c r="RNH3" s="33"/>
      <c r="RNI3" s="33"/>
      <c r="RNJ3" s="33"/>
      <c r="RNK3" s="33"/>
      <c r="RNL3" s="33"/>
      <c r="RNM3" s="33"/>
      <c r="RNN3" s="33"/>
      <c r="RNO3" s="33"/>
      <c r="RNP3" s="33"/>
      <c r="RNQ3" s="33"/>
      <c r="RNR3" s="33"/>
      <c r="RNS3" s="33"/>
      <c r="RNT3" s="33"/>
      <c r="RNU3" s="33"/>
      <c r="RNV3" s="33"/>
      <c r="RNW3" s="33"/>
      <c r="RNX3" s="33"/>
      <c r="RNY3" s="33"/>
      <c r="RNZ3" s="33"/>
      <c r="ROA3" s="33"/>
      <c r="ROB3" s="33"/>
      <c r="ROC3" s="33"/>
      <c r="ROD3" s="33"/>
      <c r="ROE3" s="33"/>
      <c r="ROF3" s="33"/>
      <c r="ROG3" s="33"/>
      <c r="ROH3" s="33"/>
      <c r="ROI3" s="33"/>
      <c r="ROJ3" s="33"/>
      <c r="ROK3" s="33"/>
      <c r="ROL3" s="33"/>
      <c r="ROM3" s="33"/>
      <c r="RON3" s="33"/>
      <c r="ROO3" s="33"/>
      <c r="ROP3" s="33"/>
      <c r="ROQ3" s="33"/>
      <c r="ROR3" s="33"/>
      <c r="ROS3" s="33"/>
      <c r="ROT3" s="33"/>
      <c r="ROU3" s="33"/>
      <c r="ROV3" s="33"/>
      <c r="ROW3" s="33"/>
      <c r="ROX3" s="33"/>
      <c r="ROY3" s="33"/>
      <c r="ROZ3" s="33"/>
      <c r="RPA3" s="33"/>
      <c r="RPB3" s="33"/>
      <c r="RPC3" s="33"/>
      <c r="RPD3" s="33"/>
      <c r="RPE3" s="33"/>
      <c r="RPF3" s="33"/>
      <c r="RPG3" s="33"/>
      <c r="RPH3" s="33"/>
      <c r="RPI3" s="33"/>
      <c r="RPJ3" s="33"/>
      <c r="RPK3" s="33"/>
      <c r="RPL3" s="33"/>
      <c r="RPM3" s="33"/>
      <c r="RPN3" s="33"/>
      <c r="RPO3" s="33"/>
      <c r="RPP3" s="33"/>
      <c r="RPQ3" s="33"/>
      <c r="RPR3" s="33"/>
      <c r="RPS3" s="33"/>
      <c r="RPT3" s="33"/>
      <c r="RPU3" s="33"/>
      <c r="RPV3" s="33"/>
      <c r="RPW3" s="33"/>
      <c r="RPX3" s="33"/>
      <c r="RPY3" s="33"/>
      <c r="RPZ3" s="33"/>
      <c r="RQA3" s="33"/>
      <c r="RQB3" s="33"/>
      <c r="RQC3" s="33"/>
      <c r="RQD3" s="33"/>
      <c r="RQE3" s="33"/>
      <c r="RQF3" s="33"/>
      <c r="RQG3" s="33"/>
      <c r="RQH3" s="33"/>
      <c r="RQI3" s="33"/>
      <c r="RQJ3" s="33"/>
      <c r="RQK3" s="33"/>
      <c r="RQL3" s="33"/>
      <c r="RQM3" s="33"/>
      <c r="RQN3" s="33"/>
      <c r="RQO3" s="33"/>
      <c r="RQP3" s="33"/>
      <c r="RQQ3" s="33"/>
      <c r="RQR3" s="33"/>
      <c r="RQS3" s="33"/>
      <c r="RQT3" s="33"/>
      <c r="RQU3" s="33"/>
      <c r="RQV3" s="33"/>
      <c r="RQW3" s="33"/>
      <c r="RQX3" s="33"/>
      <c r="RQY3" s="33"/>
      <c r="RQZ3" s="33"/>
      <c r="RRA3" s="33"/>
      <c r="RRB3" s="33"/>
      <c r="RRC3" s="33"/>
      <c r="RRD3" s="33"/>
      <c r="RRE3" s="33"/>
      <c r="RRF3" s="33"/>
      <c r="RRG3" s="33"/>
      <c r="RRH3" s="33"/>
      <c r="RRI3" s="33"/>
      <c r="RRJ3" s="33"/>
      <c r="RRK3" s="33"/>
      <c r="RRL3" s="33"/>
      <c r="RRM3" s="33"/>
      <c r="RRN3" s="33"/>
      <c r="RRO3" s="33"/>
      <c r="RRP3" s="33"/>
      <c r="RRQ3" s="33"/>
      <c r="RRR3" s="33"/>
      <c r="RRS3" s="33"/>
      <c r="RRT3" s="33"/>
      <c r="RRU3" s="33"/>
      <c r="RRV3" s="33"/>
      <c r="RRW3" s="33"/>
      <c r="RRX3" s="33"/>
      <c r="RRY3" s="33"/>
      <c r="RRZ3" s="33"/>
      <c r="RSA3" s="33"/>
      <c r="RSB3" s="33"/>
      <c r="RSC3" s="33"/>
      <c r="RSD3" s="33"/>
      <c r="RSE3" s="33"/>
      <c r="RSF3" s="33"/>
      <c r="RSG3" s="33"/>
      <c r="RSH3" s="33"/>
      <c r="RSI3" s="33"/>
      <c r="RSJ3" s="33"/>
      <c r="RSK3" s="33"/>
      <c r="RSL3" s="33"/>
      <c r="RSM3" s="33"/>
      <c r="RSN3" s="33"/>
      <c r="RSO3" s="33"/>
      <c r="RSP3" s="33"/>
      <c r="RSQ3" s="33"/>
      <c r="RSR3" s="33"/>
      <c r="RSS3" s="33"/>
      <c r="RST3" s="33"/>
      <c r="RSU3" s="33"/>
      <c r="RSV3" s="33"/>
      <c r="RSW3" s="33"/>
      <c r="RSX3" s="33"/>
      <c r="RSY3" s="33"/>
      <c r="RSZ3" s="33"/>
      <c r="RTA3" s="33"/>
      <c r="RTB3" s="33"/>
      <c r="RTC3" s="33"/>
      <c r="RTD3" s="33"/>
      <c r="RTE3" s="33"/>
      <c r="RTF3" s="33"/>
      <c r="RTG3" s="33"/>
      <c r="RTH3" s="33"/>
      <c r="RTI3" s="33"/>
      <c r="RTJ3" s="33"/>
      <c r="RTK3" s="33"/>
      <c r="RTL3" s="33"/>
      <c r="RTM3" s="33"/>
      <c r="RTN3" s="33"/>
      <c r="RTO3" s="33"/>
      <c r="RTP3" s="33"/>
      <c r="RTQ3" s="33"/>
      <c r="RTR3" s="33"/>
      <c r="RTS3" s="33"/>
      <c r="RTT3" s="33"/>
      <c r="RTU3" s="33"/>
      <c r="RTV3" s="33"/>
      <c r="RTW3" s="33"/>
      <c r="RTX3" s="33"/>
      <c r="RTY3" s="33"/>
      <c r="RTZ3" s="33"/>
      <c r="RUA3" s="33"/>
      <c r="RUB3" s="33"/>
      <c r="RUC3" s="33"/>
      <c r="RUD3" s="33"/>
      <c r="RUE3" s="33"/>
      <c r="RUF3" s="33"/>
      <c r="RUG3" s="33"/>
      <c r="RUH3" s="33"/>
      <c r="RUI3" s="33"/>
      <c r="RUJ3" s="33"/>
      <c r="RUK3" s="33"/>
      <c r="RUL3" s="33"/>
      <c r="RUM3" s="33"/>
      <c r="RUN3" s="33"/>
      <c r="RUO3" s="33"/>
      <c r="RUP3" s="33"/>
      <c r="RUQ3" s="33"/>
      <c r="RUR3" s="33"/>
      <c r="RUS3" s="33"/>
      <c r="RUT3" s="33"/>
      <c r="RUU3" s="33"/>
      <c r="RUV3" s="33"/>
      <c r="RUW3" s="33"/>
      <c r="RUX3" s="33"/>
      <c r="RUY3" s="33"/>
      <c r="RUZ3" s="33"/>
      <c r="RVA3" s="33"/>
      <c r="RVB3" s="33"/>
      <c r="RVC3" s="33"/>
      <c r="RVD3" s="33"/>
      <c r="RVE3" s="33"/>
      <c r="RVF3" s="33"/>
      <c r="RVG3" s="33"/>
      <c r="RVH3" s="33"/>
      <c r="RVI3" s="33"/>
      <c r="RVJ3" s="33"/>
      <c r="RVK3" s="33"/>
      <c r="RVL3" s="33"/>
      <c r="RVM3" s="33"/>
      <c r="RVN3" s="33"/>
      <c r="RVO3" s="33"/>
      <c r="RVP3" s="33"/>
      <c r="RVQ3" s="33"/>
      <c r="RVR3" s="33"/>
      <c r="RVS3" s="33"/>
      <c r="RVT3" s="33"/>
      <c r="RVU3" s="33"/>
      <c r="RVV3" s="33"/>
      <c r="RVW3" s="33"/>
      <c r="RVX3" s="33"/>
      <c r="RVY3" s="33"/>
      <c r="RVZ3" s="33"/>
      <c r="RWA3" s="33"/>
      <c r="RWB3" s="33"/>
      <c r="RWC3" s="33"/>
      <c r="RWD3" s="33"/>
      <c r="RWE3" s="33"/>
      <c r="RWF3" s="33"/>
      <c r="RWG3" s="33"/>
      <c r="RWH3" s="33"/>
      <c r="RWI3" s="33"/>
      <c r="RWJ3" s="33"/>
      <c r="RWK3" s="33"/>
      <c r="RWL3" s="33"/>
      <c r="RWM3" s="33"/>
      <c r="RWN3" s="33"/>
      <c r="RWO3" s="33"/>
      <c r="RWP3" s="33"/>
      <c r="RWQ3" s="33"/>
      <c r="RWR3" s="33"/>
      <c r="RWS3" s="33"/>
      <c r="RWT3" s="33"/>
      <c r="RWU3" s="33"/>
      <c r="RWV3" s="33"/>
      <c r="RWW3" s="33"/>
      <c r="RWX3" s="33"/>
      <c r="RWY3" s="33"/>
      <c r="RWZ3" s="33"/>
      <c r="RXA3" s="33"/>
      <c r="RXB3" s="33"/>
      <c r="RXC3" s="33"/>
      <c r="RXD3" s="33"/>
      <c r="RXE3" s="33"/>
      <c r="RXF3" s="33"/>
      <c r="RXG3" s="33"/>
      <c r="RXH3" s="33"/>
      <c r="RXI3" s="33"/>
      <c r="RXJ3" s="33"/>
      <c r="RXK3" s="33"/>
      <c r="RXL3" s="33"/>
      <c r="RXM3" s="33"/>
      <c r="RXN3" s="33"/>
      <c r="RXO3" s="33"/>
      <c r="RXP3" s="33"/>
      <c r="RXQ3" s="33"/>
      <c r="RXR3" s="33"/>
      <c r="RXS3" s="33"/>
      <c r="RXT3" s="33"/>
      <c r="RXU3" s="33"/>
      <c r="RXV3" s="33"/>
      <c r="RXW3" s="33"/>
      <c r="RXX3" s="33"/>
      <c r="RXY3" s="33"/>
      <c r="RXZ3" s="33"/>
      <c r="RYA3" s="33"/>
      <c r="RYB3" s="33"/>
      <c r="RYC3" s="33"/>
      <c r="RYD3" s="33"/>
      <c r="RYE3" s="33"/>
      <c r="RYF3" s="33"/>
      <c r="RYG3" s="33"/>
      <c r="RYH3" s="33"/>
      <c r="RYI3" s="33"/>
      <c r="RYJ3" s="33"/>
      <c r="RYK3" s="33"/>
      <c r="RYL3" s="33"/>
      <c r="RYM3" s="33"/>
      <c r="RYN3" s="33"/>
      <c r="RYO3" s="33"/>
      <c r="RYP3" s="33"/>
      <c r="RYQ3" s="33"/>
      <c r="RYR3" s="33"/>
      <c r="RYS3" s="33"/>
      <c r="RYT3" s="33"/>
      <c r="RYU3" s="33"/>
      <c r="RYV3" s="33"/>
      <c r="RYW3" s="33"/>
      <c r="RYX3" s="33"/>
      <c r="RYY3" s="33"/>
      <c r="RYZ3" s="33"/>
      <c r="RZA3" s="33"/>
      <c r="RZB3" s="33"/>
      <c r="RZC3" s="33"/>
      <c r="RZD3" s="33"/>
      <c r="RZE3" s="33"/>
      <c r="RZF3" s="33"/>
      <c r="RZG3" s="33"/>
      <c r="RZH3" s="33"/>
      <c r="RZI3" s="33"/>
      <c r="RZJ3" s="33"/>
      <c r="RZK3" s="33"/>
      <c r="RZL3" s="33"/>
      <c r="RZM3" s="33"/>
      <c r="RZN3" s="33"/>
      <c r="RZO3" s="33"/>
      <c r="RZP3" s="33"/>
      <c r="RZQ3" s="33"/>
      <c r="RZR3" s="33"/>
      <c r="RZS3" s="33"/>
      <c r="RZT3" s="33"/>
      <c r="RZU3" s="33"/>
      <c r="RZV3" s="33"/>
      <c r="RZW3" s="33"/>
      <c r="RZX3" s="33"/>
      <c r="RZY3" s="33"/>
      <c r="RZZ3" s="33"/>
      <c r="SAA3" s="33"/>
      <c r="SAB3" s="33"/>
      <c r="SAC3" s="33"/>
      <c r="SAD3" s="33"/>
      <c r="SAE3" s="33"/>
      <c r="SAF3" s="33"/>
      <c r="SAG3" s="33"/>
      <c r="SAH3" s="33"/>
      <c r="SAI3" s="33"/>
      <c r="SAJ3" s="33"/>
      <c r="SAK3" s="33"/>
      <c r="SAL3" s="33"/>
      <c r="SAM3" s="33"/>
      <c r="SAN3" s="33"/>
      <c r="SAO3" s="33"/>
      <c r="SAP3" s="33"/>
      <c r="SAQ3" s="33"/>
      <c r="SAR3" s="33"/>
      <c r="SAS3" s="33"/>
      <c r="SAT3" s="33"/>
      <c r="SAU3" s="33"/>
      <c r="SAV3" s="33"/>
      <c r="SAW3" s="33"/>
      <c r="SAX3" s="33"/>
      <c r="SAY3" s="33"/>
      <c r="SAZ3" s="33"/>
      <c r="SBA3" s="33"/>
      <c r="SBB3" s="33"/>
      <c r="SBC3" s="33"/>
      <c r="SBD3" s="33"/>
      <c r="SBE3" s="33"/>
      <c r="SBF3" s="33"/>
      <c r="SBG3" s="33"/>
      <c r="SBH3" s="33"/>
      <c r="SBI3" s="33"/>
      <c r="SBJ3" s="33"/>
      <c r="SBK3" s="33"/>
      <c r="SBL3" s="33"/>
      <c r="SBM3" s="33"/>
      <c r="SBN3" s="33"/>
      <c r="SBO3" s="33"/>
      <c r="SBP3" s="33"/>
      <c r="SBQ3" s="33"/>
      <c r="SBR3" s="33"/>
      <c r="SBS3" s="33"/>
      <c r="SBT3" s="33"/>
      <c r="SBU3" s="33"/>
      <c r="SBV3" s="33"/>
      <c r="SBW3" s="33"/>
      <c r="SBX3" s="33"/>
      <c r="SBY3" s="33"/>
      <c r="SBZ3" s="33"/>
      <c r="SCA3" s="33"/>
      <c r="SCB3" s="33"/>
      <c r="SCC3" s="33"/>
      <c r="SCD3" s="33"/>
      <c r="SCE3" s="33"/>
      <c r="SCF3" s="33"/>
      <c r="SCG3" s="33"/>
      <c r="SCH3" s="33"/>
      <c r="SCI3" s="33"/>
      <c r="SCJ3" s="33"/>
      <c r="SCK3" s="33"/>
      <c r="SCL3" s="33"/>
      <c r="SCM3" s="33"/>
      <c r="SCN3" s="33"/>
      <c r="SCO3" s="33"/>
      <c r="SCP3" s="33"/>
      <c r="SCQ3" s="33"/>
      <c r="SCR3" s="33"/>
      <c r="SCS3" s="33"/>
      <c r="SCT3" s="33"/>
      <c r="SCU3" s="33"/>
      <c r="SCV3" s="33"/>
      <c r="SCW3" s="33"/>
      <c r="SCX3" s="33"/>
      <c r="SCY3" s="33"/>
      <c r="SCZ3" s="33"/>
      <c r="SDA3" s="33"/>
      <c r="SDB3" s="33"/>
      <c r="SDC3" s="33"/>
      <c r="SDD3" s="33"/>
      <c r="SDE3" s="33"/>
      <c r="SDF3" s="33"/>
      <c r="SDG3" s="33"/>
      <c r="SDH3" s="33"/>
      <c r="SDI3" s="33"/>
      <c r="SDJ3" s="33"/>
      <c r="SDK3" s="33"/>
      <c r="SDL3" s="33"/>
      <c r="SDM3" s="33"/>
      <c r="SDN3" s="33"/>
      <c r="SDO3" s="33"/>
      <c r="SDP3" s="33"/>
      <c r="SDQ3" s="33"/>
      <c r="SDR3" s="33"/>
      <c r="SDS3" s="33"/>
      <c r="SDT3" s="33"/>
      <c r="SDU3" s="33"/>
      <c r="SDV3" s="33"/>
      <c r="SDW3" s="33"/>
      <c r="SDX3" s="33"/>
      <c r="SDY3" s="33"/>
      <c r="SDZ3" s="33"/>
      <c r="SEA3" s="33"/>
      <c r="SEB3" s="33"/>
      <c r="SEC3" s="33"/>
      <c r="SED3" s="33"/>
      <c r="SEE3" s="33"/>
      <c r="SEF3" s="33"/>
      <c r="SEG3" s="33"/>
      <c r="SEH3" s="33"/>
      <c r="SEI3" s="33"/>
      <c r="SEJ3" s="33"/>
      <c r="SEK3" s="33"/>
      <c r="SEL3" s="33"/>
      <c r="SEM3" s="33"/>
      <c r="SEN3" s="33"/>
      <c r="SEO3" s="33"/>
      <c r="SEP3" s="33"/>
      <c r="SEQ3" s="33"/>
      <c r="SER3" s="33"/>
      <c r="SES3" s="33"/>
      <c r="SET3" s="33"/>
      <c r="SEU3" s="33"/>
      <c r="SEV3" s="33"/>
      <c r="SEW3" s="33"/>
      <c r="SEX3" s="33"/>
      <c r="SEY3" s="33"/>
      <c r="SEZ3" s="33"/>
      <c r="SFA3" s="33"/>
      <c r="SFB3" s="33"/>
      <c r="SFC3" s="33"/>
      <c r="SFD3" s="33"/>
      <c r="SFE3" s="33"/>
      <c r="SFF3" s="33"/>
      <c r="SFG3" s="33"/>
      <c r="SFH3" s="33"/>
      <c r="SFI3" s="33"/>
      <c r="SFJ3" s="33"/>
      <c r="SFK3" s="33"/>
      <c r="SFL3" s="33"/>
      <c r="SFM3" s="33"/>
      <c r="SFN3" s="33"/>
      <c r="SFO3" s="33"/>
      <c r="SFP3" s="33"/>
      <c r="SFQ3" s="33"/>
      <c r="SFR3" s="33"/>
      <c r="SFS3" s="33"/>
      <c r="SFT3" s="33"/>
      <c r="SFU3" s="33"/>
      <c r="SFV3" s="33"/>
      <c r="SFW3" s="33"/>
      <c r="SFX3" s="33"/>
      <c r="SFY3" s="33"/>
      <c r="SFZ3" s="33"/>
      <c r="SGA3" s="33"/>
      <c r="SGB3" s="33"/>
      <c r="SGC3" s="33"/>
      <c r="SGD3" s="33"/>
      <c r="SGE3" s="33"/>
      <c r="SGF3" s="33"/>
      <c r="SGG3" s="33"/>
      <c r="SGH3" s="33"/>
      <c r="SGI3" s="33"/>
      <c r="SGJ3" s="33"/>
      <c r="SGK3" s="33"/>
      <c r="SGL3" s="33"/>
      <c r="SGM3" s="33"/>
      <c r="SGN3" s="33"/>
      <c r="SGO3" s="33"/>
      <c r="SGP3" s="33"/>
      <c r="SGQ3" s="33"/>
      <c r="SGR3" s="33"/>
      <c r="SGS3" s="33"/>
      <c r="SGT3" s="33"/>
      <c r="SGU3" s="33"/>
      <c r="SGV3" s="33"/>
      <c r="SGW3" s="33"/>
      <c r="SGX3" s="33"/>
      <c r="SGY3" s="33"/>
      <c r="SGZ3" s="33"/>
      <c r="SHA3" s="33"/>
      <c r="SHB3" s="33"/>
      <c r="SHC3" s="33"/>
      <c r="SHD3" s="33"/>
      <c r="SHE3" s="33"/>
      <c r="SHF3" s="33"/>
      <c r="SHG3" s="33"/>
      <c r="SHH3" s="33"/>
      <c r="SHI3" s="33"/>
      <c r="SHJ3" s="33"/>
      <c r="SHK3" s="33"/>
      <c r="SHL3" s="33"/>
      <c r="SHM3" s="33"/>
      <c r="SHN3" s="33"/>
      <c r="SHO3" s="33"/>
      <c r="SHP3" s="33"/>
      <c r="SHQ3" s="33"/>
      <c r="SHR3" s="33"/>
      <c r="SHS3" s="33"/>
      <c r="SHT3" s="33"/>
      <c r="SHU3" s="33"/>
      <c r="SHV3" s="33"/>
      <c r="SHW3" s="33"/>
      <c r="SHX3" s="33"/>
      <c r="SHY3" s="33"/>
      <c r="SHZ3" s="33"/>
      <c r="SIA3" s="33"/>
      <c r="SIB3" s="33"/>
      <c r="SIC3" s="33"/>
      <c r="SID3" s="33"/>
      <c r="SIE3" s="33"/>
      <c r="SIF3" s="33"/>
      <c r="SIG3" s="33"/>
      <c r="SIH3" s="33"/>
      <c r="SII3" s="33"/>
      <c r="SIJ3" s="33"/>
      <c r="SIK3" s="33"/>
      <c r="SIL3" s="33"/>
      <c r="SIM3" s="33"/>
      <c r="SIN3" s="33"/>
      <c r="SIO3" s="33"/>
      <c r="SIP3" s="33"/>
      <c r="SIQ3" s="33"/>
      <c r="SIR3" s="33"/>
      <c r="SIS3" s="33"/>
      <c r="SIT3" s="33"/>
      <c r="SIU3" s="33"/>
      <c r="SIV3" s="33"/>
      <c r="SIW3" s="33"/>
      <c r="SIX3" s="33"/>
      <c r="SIY3" s="33"/>
      <c r="SIZ3" s="33"/>
      <c r="SJA3" s="33"/>
      <c r="SJB3" s="33"/>
      <c r="SJC3" s="33"/>
      <c r="SJD3" s="33"/>
      <c r="SJE3" s="33"/>
      <c r="SJF3" s="33"/>
      <c r="SJG3" s="33"/>
      <c r="SJH3" s="33"/>
      <c r="SJI3" s="33"/>
      <c r="SJJ3" s="33"/>
      <c r="SJK3" s="33"/>
      <c r="SJL3" s="33"/>
      <c r="SJM3" s="33"/>
      <c r="SJN3" s="33"/>
      <c r="SJO3" s="33"/>
      <c r="SJP3" s="33"/>
      <c r="SJQ3" s="33"/>
      <c r="SJR3" s="33"/>
      <c r="SJS3" s="33"/>
      <c r="SJT3" s="33"/>
      <c r="SJU3" s="33"/>
      <c r="SJV3" s="33"/>
      <c r="SJW3" s="33"/>
      <c r="SJX3" s="33"/>
      <c r="SJY3" s="33"/>
      <c r="SJZ3" s="33"/>
      <c r="SKA3" s="33"/>
      <c r="SKB3" s="33"/>
      <c r="SKC3" s="33"/>
      <c r="SKD3" s="33"/>
      <c r="SKE3" s="33"/>
      <c r="SKF3" s="33"/>
      <c r="SKG3" s="33"/>
      <c r="SKH3" s="33"/>
      <c r="SKI3" s="33"/>
      <c r="SKJ3" s="33"/>
      <c r="SKK3" s="33"/>
      <c r="SKL3" s="33"/>
      <c r="SKM3" s="33"/>
      <c r="SKN3" s="33"/>
      <c r="SKO3" s="33"/>
      <c r="SKP3" s="33"/>
      <c r="SKQ3" s="33"/>
      <c r="SKR3" s="33"/>
      <c r="SKS3" s="33"/>
      <c r="SKT3" s="33"/>
      <c r="SKU3" s="33"/>
      <c r="SKV3" s="33"/>
      <c r="SKW3" s="33"/>
      <c r="SKX3" s="33"/>
      <c r="SKY3" s="33"/>
      <c r="SKZ3" s="33"/>
      <c r="SLA3" s="33"/>
      <c r="SLB3" s="33"/>
      <c r="SLC3" s="33"/>
      <c r="SLD3" s="33"/>
      <c r="SLE3" s="33"/>
      <c r="SLF3" s="33"/>
      <c r="SLG3" s="33"/>
      <c r="SLH3" s="33"/>
      <c r="SLI3" s="33"/>
      <c r="SLJ3" s="33"/>
      <c r="SLK3" s="33"/>
      <c r="SLL3" s="33"/>
      <c r="SLM3" s="33"/>
      <c r="SLN3" s="33"/>
      <c r="SLO3" s="33"/>
      <c r="SLP3" s="33"/>
      <c r="SLQ3" s="33"/>
      <c r="SLR3" s="33"/>
      <c r="SLS3" s="33"/>
      <c r="SLT3" s="33"/>
      <c r="SLU3" s="33"/>
      <c r="SLV3" s="33"/>
      <c r="SLW3" s="33"/>
      <c r="SLX3" s="33"/>
      <c r="SLY3" s="33"/>
      <c r="SLZ3" s="33"/>
      <c r="SMA3" s="33"/>
      <c r="SMB3" s="33"/>
      <c r="SMC3" s="33"/>
      <c r="SMD3" s="33"/>
      <c r="SME3" s="33"/>
      <c r="SMF3" s="33"/>
      <c r="SMG3" s="33"/>
      <c r="SMH3" s="33"/>
      <c r="SMI3" s="33"/>
      <c r="SMJ3" s="33"/>
      <c r="SMK3" s="33"/>
      <c r="SML3" s="33"/>
      <c r="SMM3" s="33"/>
      <c r="SMN3" s="33"/>
      <c r="SMO3" s="33"/>
      <c r="SMP3" s="33"/>
      <c r="SMQ3" s="33"/>
      <c r="SMR3" s="33"/>
      <c r="SMS3" s="33"/>
      <c r="SMT3" s="33"/>
      <c r="SMU3" s="33"/>
      <c r="SMV3" s="33"/>
      <c r="SMW3" s="33"/>
      <c r="SMX3" s="33"/>
      <c r="SMY3" s="33"/>
      <c r="SMZ3" s="33"/>
      <c r="SNA3" s="33"/>
      <c r="SNB3" s="33"/>
      <c r="SNC3" s="33"/>
      <c r="SND3" s="33"/>
      <c r="SNE3" s="33"/>
      <c r="SNF3" s="33"/>
      <c r="SNG3" s="33"/>
      <c r="SNH3" s="33"/>
      <c r="SNI3" s="33"/>
      <c r="SNJ3" s="33"/>
      <c r="SNK3" s="33"/>
      <c r="SNL3" s="33"/>
      <c r="SNM3" s="33"/>
      <c r="SNN3" s="33"/>
      <c r="SNO3" s="33"/>
      <c r="SNP3" s="33"/>
      <c r="SNQ3" s="33"/>
      <c r="SNR3" s="33"/>
      <c r="SNS3" s="33"/>
      <c r="SNT3" s="33"/>
      <c r="SNU3" s="33"/>
      <c r="SNV3" s="33"/>
      <c r="SNW3" s="33"/>
      <c r="SNX3" s="33"/>
      <c r="SNY3" s="33"/>
      <c r="SNZ3" s="33"/>
      <c r="SOA3" s="33"/>
      <c r="SOB3" s="33"/>
      <c r="SOC3" s="33"/>
      <c r="SOD3" s="33"/>
      <c r="SOE3" s="33"/>
      <c r="SOF3" s="33"/>
      <c r="SOG3" s="33"/>
      <c r="SOH3" s="33"/>
      <c r="SOI3" s="33"/>
      <c r="SOJ3" s="33"/>
      <c r="SOK3" s="33"/>
      <c r="SOL3" s="33"/>
      <c r="SOM3" s="33"/>
      <c r="SON3" s="33"/>
      <c r="SOO3" s="33"/>
      <c r="SOP3" s="33"/>
      <c r="SOQ3" s="33"/>
      <c r="SOR3" s="33"/>
      <c r="SOS3" s="33"/>
      <c r="SOT3" s="33"/>
      <c r="SOU3" s="33"/>
      <c r="SOV3" s="33"/>
      <c r="SOW3" s="33"/>
      <c r="SOX3" s="33"/>
      <c r="SOY3" s="33"/>
      <c r="SOZ3" s="33"/>
      <c r="SPA3" s="33"/>
      <c r="SPB3" s="33"/>
      <c r="SPC3" s="33"/>
      <c r="SPD3" s="33"/>
      <c r="SPE3" s="33"/>
      <c r="SPF3" s="33"/>
      <c r="SPG3" s="33"/>
      <c r="SPH3" s="33"/>
      <c r="SPI3" s="33"/>
      <c r="SPJ3" s="33"/>
      <c r="SPK3" s="33"/>
      <c r="SPL3" s="33"/>
      <c r="SPM3" s="33"/>
      <c r="SPN3" s="33"/>
      <c r="SPO3" s="33"/>
      <c r="SPP3" s="33"/>
      <c r="SPQ3" s="33"/>
      <c r="SPR3" s="33"/>
      <c r="SPS3" s="33"/>
      <c r="SPT3" s="33"/>
      <c r="SPU3" s="33"/>
      <c r="SPV3" s="33"/>
      <c r="SPW3" s="33"/>
      <c r="SPX3" s="33"/>
      <c r="SPY3" s="33"/>
      <c r="SPZ3" s="33"/>
      <c r="SQA3" s="33"/>
      <c r="SQB3" s="33"/>
      <c r="SQC3" s="33"/>
      <c r="SQD3" s="33"/>
      <c r="SQE3" s="33"/>
      <c r="SQF3" s="33"/>
      <c r="SQG3" s="33"/>
      <c r="SQH3" s="33"/>
      <c r="SQI3" s="33"/>
      <c r="SQJ3" s="33"/>
      <c r="SQK3" s="33"/>
      <c r="SQL3" s="33"/>
      <c r="SQM3" s="33"/>
      <c r="SQN3" s="33"/>
      <c r="SQO3" s="33"/>
      <c r="SQP3" s="33"/>
      <c r="SQQ3" s="33"/>
      <c r="SQR3" s="33"/>
      <c r="SQS3" s="33"/>
      <c r="SQT3" s="33"/>
      <c r="SQU3" s="33"/>
      <c r="SQV3" s="33"/>
      <c r="SQW3" s="33"/>
      <c r="SQX3" s="33"/>
      <c r="SQY3" s="33"/>
      <c r="SQZ3" s="33"/>
      <c r="SRA3" s="33"/>
      <c r="SRB3" s="33"/>
      <c r="SRC3" s="33"/>
      <c r="SRD3" s="33"/>
      <c r="SRE3" s="33"/>
      <c r="SRF3" s="33"/>
      <c r="SRG3" s="33"/>
      <c r="SRH3" s="33"/>
      <c r="SRI3" s="33"/>
      <c r="SRJ3" s="33"/>
      <c r="SRK3" s="33"/>
      <c r="SRL3" s="33"/>
      <c r="SRM3" s="33"/>
      <c r="SRN3" s="33"/>
      <c r="SRO3" s="33"/>
      <c r="SRP3" s="33"/>
      <c r="SRQ3" s="33"/>
      <c r="SRR3" s="33"/>
      <c r="SRS3" s="33"/>
      <c r="SRT3" s="33"/>
      <c r="SRU3" s="33"/>
      <c r="SRV3" s="33"/>
      <c r="SRW3" s="33"/>
      <c r="SRX3" s="33"/>
      <c r="SRY3" s="33"/>
      <c r="SRZ3" s="33"/>
      <c r="SSA3" s="33"/>
      <c r="SSB3" s="33"/>
      <c r="SSC3" s="33"/>
      <c r="SSD3" s="33"/>
      <c r="SSE3" s="33"/>
      <c r="SSF3" s="33"/>
      <c r="SSG3" s="33"/>
      <c r="SSH3" s="33"/>
      <c r="SSI3" s="33"/>
      <c r="SSJ3" s="33"/>
      <c r="SSK3" s="33"/>
      <c r="SSL3" s="33"/>
      <c r="SSM3" s="33"/>
      <c r="SSN3" s="33"/>
      <c r="SSO3" s="33"/>
      <c r="SSP3" s="33"/>
      <c r="SSQ3" s="33"/>
      <c r="SSR3" s="33"/>
      <c r="SSS3" s="33"/>
      <c r="SST3" s="33"/>
      <c r="SSU3" s="33"/>
      <c r="SSV3" s="33"/>
      <c r="SSW3" s="33"/>
      <c r="SSX3" s="33"/>
      <c r="SSY3" s="33"/>
      <c r="SSZ3" s="33"/>
      <c r="STA3" s="33"/>
      <c r="STB3" s="33"/>
      <c r="STC3" s="33"/>
      <c r="STD3" s="33"/>
      <c r="STE3" s="33"/>
      <c r="STF3" s="33"/>
      <c r="STG3" s="33"/>
      <c r="STH3" s="33"/>
      <c r="STI3" s="33"/>
      <c r="STJ3" s="33"/>
      <c r="STK3" s="33"/>
      <c r="STL3" s="33"/>
      <c r="STM3" s="33"/>
      <c r="STN3" s="33"/>
      <c r="STO3" s="33"/>
      <c r="STP3" s="33"/>
      <c r="STQ3" s="33"/>
      <c r="STR3" s="33"/>
      <c r="STS3" s="33"/>
      <c r="STT3" s="33"/>
      <c r="STU3" s="33"/>
      <c r="STV3" s="33"/>
      <c r="STW3" s="33"/>
      <c r="STX3" s="33"/>
      <c r="STY3" s="33"/>
      <c r="STZ3" s="33"/>
      <c r="SUA3" s="33"/>
      <c r="SUB3" s="33"/>
      <c r="SUC3" s="33"/>
      <c r="SUD3" s="33"/>
      <c r="SUE3" s="33"/>
      <c r="SUF3" s="33"/>
      <c r="SUG3" s="33"/>
      <c r="SUH3" s="33"/>
      <c r="SUI3" s="33"/>
      <c r="SUJ3" s="33"/>
      <c r="SUK3" s="33"/>
      <c r="SUL3" s="33"/>
      <c r="SUM3" s="33"/>
      <c r="SUN3" s="33"/>
      <c r="SUO3" s="33"/>
      <c r="SUP3" s="33"/>
      <c r="SUQ3" s="33"/>
      <c r="SUR3" s="33"/>
      <c r="SUS3" s="33"/>
      <c r="SUT3" s="33"/>
      <c r="SUU3" s="33"/>
      <c r="SUV3" s="33"/>
      <c r="SUW3" s="33"/>
      <c r="SUX3" s="33"/>
      <c r="SUY3" s="33"/>
      <c r="SUZ3" s="33"/>
      <c r="SVA3" s="33"/>
      <c r="SVB3" s="33"/>
      <c r="SVC3" s="33"/>
      <c r="SVD3" s="33"/>
      <c r="SVE3" s="33"/>
      <c r="SVF3" s="33"/>
      <c r="SVG3" s="33"/>
      <c r="SVH3" s="33"/>
      <c r="SVI3" s="33"/>
      <c r="SVJ3" s="33"/>
      <c r="SVK3" s="33"/>
      <c r="SVL3" s="33"/>
      <c r="SVM3" s="33"/>
      <c r="SVN3" s="33"/>
      <c r="SVO3" s="33"/>
      <c r="SVP3" s="33"/>
      <c r="SVQ3" s="33"/>
      <c r="SVR3" s="33"/>
      <c r="SVS3" s="33"/>
      <c r="SVT3" s="33"/>
      <c r="SVU3" s="33"/>
      <c r="SVV3" s="33"/>
      <c r="SVW3" s="33"/>
      <c r="SVX3" s="33"/>
      <c r="SVY3" s="33"/>
      <c r="SVZ3" s="33"/>
      <c r="SWA3" s="33"/>
      <c r="SWB3" s="33"/>
      <c r="SWC3" s="33"/>
      <c r="SWD3" s="33"/>
      <c r="SWE3" s="33"/>
      <c r="SWF3" s="33"/>
      <c r="SWG3" s="33"/>
      <c r="SWH3" s="33"/>
      <c r="SWI3" s="33"/>
      <c r="SWJ3" s="33"/>
      <c r="SWK3" s="33"/>
      <c r="SWL3" s="33"/>
      <c r="SWM3" s="33"/>
      <c r="SWN3" s="33"/>
      <c r="SWO3" s="33"/>
      <c r="SWP3" s="33"/>
      <c r="SWQ3" s="33"/>
      <c r="SWR3" s="33"/>
      <c r="SWS3" s="33"/>
      <c r="SWT3" s="33"/>
      <c r="SWU3" s="33"/>
      <c r="SWV3" s="33"/>
      <c r="SWW3" s="33"/>
      <c r="SWX3" s="33"/>
      <c r="SWY3" s="33"/>
      <c r="SWZ3" s="33"/>
      <c r="SXA3" s="33"/>
      <c r="SXB3" s="33"/>
      <c r="SXC3" s="33"/>
      <c r="SXD3" s="33"/>
      <c r="SXE3" s="33"/>
      <c r="SXF3" s="33"/>
      <c r="SXG3" s="33"/>
      <c r="SXH3" s="33"/>
      <c r="SXI3" s="33"/>
      <c r="SXJ3" s="33"/>
      <c r="SXK3" s="33"/>
      <c r="SXL3" s="33"/>
      <c r="SXM3" s="33"/>
      <c r="SXN3" s="33"/>
      <c r="SXO3" s="33"/>
      <c r="SXP3" s="33"/>
      <c r="SXQ3" s="33"/>
      <c r="SXR3" s="33"/>
      <c r="SXS3" s="33"/>
      <c r="SXT3" s="33"/>
      <c r="SXU3" s="33"/>
      <c r="SXV3" s="33"/>
      <c r="SXW3" s="33"/>
      <c r="SXX3" s="33"/>
      <c r="SXY3" s="33"/>
      <c r="SXZ3" s="33"/>
      <c r="SYA3" s="33"/>
      <c r="SYB3" s="33"/>
      <c r="SYC3" s="33"/>
      <c r="SYD3" s="33"/>
      <c r="SYE3" s="33"/>
      <c r="SYF3" s="33"/>
      <c r="SYG3" s="33"/>
      <c r="SYH3" s="33"/>
      <c r="SYI3" s="33"/>
      <c r="SYJ3" s="33"/>
      <c r="SYK3" s="33"/>
      <c r="SYL3" s="33"/>
      <c r="SYM3" s="33"/>
      <c r="SYN3" s="33"/>
      <c r="SYO3" s="33"/>
      <c r="SYP3" s="33"/>
      <c r="SYQ3" s="33"/>
      <c r="SYR3" s="33"/>
      <c r="SYS3" s="33"/>
      <c r="SYT3" s="33"/>
      <c r="SYU3" s="33"/>
      <c r="SYV3" s="33"/>
      <c r="SYW3" s="33"/>
      <c r="SYX3" s="33"/>
      <c r="SYY3" s="33"/>
      <c r="SYZ3" s="33"/>
      <c r="SZA3" s="33"/>
      <c r="SZB3" s="33"/>
      <c r="SZC3" s="33"/>
      <c r="SZD3" s="33"/>
      <c r="SZE3" s="33"/>
      <c r="SZF3" s="33"/>
      <c r="SZG3" s="33"/>
      <c r="SZH3" s="33"/>
      <c r="SZI3" s="33"/>
      <c r="SZJ3" s="33"/>
      <c r="SZK3" s="33"/>
      <c r="SZL3" s="33"/>
      <c r="SZM3" s="33"/>
      <c r="SZN3" s="33"/>
      <c r="SZO3" s="33"/>
      <c r="SZP3" s="33"/>
      <c r="SZQ3" s="33"/>
      <c r="SZR3" s="33"/>
      <c r="SZS3" s="33"/>
      <c r="SZT3" s="33"/>
      <c r="SZU3" s="33"/>
      <c r="SZV3" s="33"/>
      <c r="SZW3" s="33"/>
      <c r="SZX3" s="33"/>
      <c r="SZY3" s="33"/>
      <c r="SZZ3" s="33"/>
      <c r="TAA3" s="33"/>
      <c r="TAB3" s="33"/>
      <c r="TAC3" s="33"/>
      <c r="TAD3" s="33"/>
      <c r="TAE3" s="33"/>
      <c r="TAF3" s="33"/>
      <c r="TAG3" s="33"/>
      <c r="TAH3" s="33"/>
      <c r="TAI3" s="33"/>
      <c r="TAJ3" s="33"/>
      <c r="TAK3" s="33"/>
      <c r="TAL3" s="33"/>
      <c r="TAM3" s="33"/>
      <c r="TAN3" s="33"/>
      <c r="TAO3" s="33"/>
      <c r="TAP3" s="33"/>
      <c r="TAQ3" s="33"/>
      <c r="TAR3" s="33"/>
      <c r="TAS3" s="33"/>
      <c r="TAT3" s="33"/>
      <c r="TAU3" s="33"/>
      <c r="TAV3" s="33"/>
      <c r="TAW3" s="33"/>
      <c r="TAX3" s="33"/>
      <c r="TAY3" s="33"/>
      <c r="TAZ3" s="33"/>
      <c r="TBA3" s="33"/>
      <c r="TBB3" s="33"/>
      <c r="TBC3" s="33"/>
      <c r="TBD3" s="33"/>
      <c r="TBE3" s="33"/>
      <c r="TBF3" s="33"/>
      <c r="TBG3" s="33"/>
      <c r="TBH3" s="33"/>
      <c r="TBI3" s="33"/>
      <c r="TBJ3" s="33"/>
      <c r="TBK3" s="33"/>
      <c r="TBL3" s="33"/>
      <c r="TBM3" s="33"/>
      <c r="TBN3" s="33"/>
      <c r="TBO3" s="33"/>
      <c r="TBP3" s="33"/>
      <c r="TBQ3" s="33"/>
      <c r="TBR3" s="33"/>
      <c r="TBS3" s="33"/>
      <c r="TBT3" s="33"/>
      <c r="TBU3" s="33"/>
      <c r="TBV3" s="33"/>
      <c r="TBW3" s="33"/>
      <c r="TBX3" s="33"/>
      <c r="TBY3" s="33"/>
      <c r="TBZ3" s="33"/>
      <c r="TCA3" s="33"/>
      <c r="TCB3" s="33"/>
      <c r="TCC3" s="33"/>
      <c r="TCD3" s="33"/>
      <c r="TCE3" s="33"/>
      <c r="TCF3" s="33"/>
      <c r="TCG3" s="33"/>
      <c r="TCH3" s="33"/>
      <c r="TCI3" s="33"/>
      <c r="TCJ3" s="33"/>
      <c r="TCK3" s="33"/>
      <c r="TCL3" s="33"/>
      <c r="TCM3" s="33"/>
      <c r="TCN3" s="33"/>
      <c r="TCO3" s="33"/>
      <c r="TCP3" s="33"/>
      <c r="TCQ3" s="33"/>
      <c r="TCR3" s="33"/>
      <c r="TCS3" s="33"/>
      <c r="TCT3" s="33"/>
      <c r="TCU3" s="33"/>
      <c r="TCV3" s="33"/>
      <c r="TCW3" s="33"/>
      <c r="TCX3" s="33"/>
      <c r="TCY3" s="33"/>
      <c r="TCZ3" s="33"/>
      <c r="TDA3" s="33"/>
      <c r="TDB3" s="33"/>
      <c r="TDC3" s="33"/>
      <c r="TDD3" s="33"/>
      <c r="TDE3" s="33"/>
      <c r="TDF3" s="33"/>
      <c r="TDG3" s="33"/>
      <c r="TDH3" s="33"/>
      <c r="TDI3" s="33"/>
      <c r="TDJ3" s="33"/>
      <c r="TDK3" s="33"/>
      <c r="TDL3" s="33"/>
      <c r="TDM3" s="33"/>
      <c r="TDN3" s="33"/>
      <c r="TDO3" s="33"/>
      <c r="TDP3" s="33"/>
      <c r="TDQ3" s="33"/>
      <c r="TDR3" s="33"/>
      <c r="TDS3" s="33"/>
      <c r="TDT3" s="33"/>
      <c r="TDU3" s="33"/>
      <c r="TDV3" s="33"/>
      <c r="TDW3" s="33"/>
      <c r="TDX3" s="33"/>
      <c r="TDY3" s="33"/>
      <c r="TDZ3" s="33"/>
      <c r="TEA3" s="33"/>
      <c r="TEB3" s="33"/>
      <c r="TEC3" s="33"/>
      <c r="TED3" s="33"/>
      <c r="TEE3" s="33"/>
      <c r="TEF3" s="33"/>
      <c r="TEG3" s="33"/>
      <c r="TEH3" s="33"/>
      <c r="TEI3" s="33"/>
      <c r="TEJ3" s="33"/>
      <c r="TEK3" s="33"/>
      <c r="TEL3" s="33"/>
      <c r="TEM3" s="33"/>
      <c r="TEN3" s="33"/>
      <c r="TEO3" s="33"/>
      <c r="TEP3" s="33"/>
      <c r="TEQ3" s="33"/>
      <c r="TER3" s="33"/>
      <c r="TES3" s="33"/>
      <c r="TET3" s="33"/>
      <c r="TEU3" s="33"/>
      <c r="TEV3" s="33"/>
      <c r="TEW3" s="33"/>
      <c r="TEX3" s="33"/>
      <c r="TEY3" s="33"/>
      <c r="TEZ3" s="33"/>
      <c r="TFA3" s="33"/>
      <c r="TFB3" s="33"/>
      <c r="TFC3" s="33"/>
      <c r="TFD3" s="33"/>
      <c r="TFE3" s="33"/>
      <c r="TFF3" s="33"/>
      <c r="TFG3" s="33"/>
      <c r="TFH3" s="33"/>
      <c r="TFI3" s="33"/>
      <c r="TFJ3" s="33"/>
      <c r="TFK3" s="33"/>
      <c r="TFL3" s="33"/>
      <c r="TFM3" s="33"/>
      <c r="TFN3" s="33"/>
      <c r="TFO3" s="33"/>
      <c r="TFP3" s="33"/>
      <c r="TFQ3" s="33"/>
      <c r="TFR3" s="33"/>
      <c r="TFS3" s="33"/>
      <c r="TFT3" s="33"/>
      <c r="TFU3" s="33"/>
      <c r="TFV3" s="33"/>
      <c r="TFW3" s="33"/>
      <c r="TFX3" s="33"/>
      <c r="TFY3" s="33"/>
      <c r="TFZ3" s="33"/>
      <c r="TGA3" s="33"/>
      <c r="TGB3" s="33"/>
      <c r="TGC3" s="33"/>
      <c r="TGD3" s="33"/>
      <c r="TGE3" s="33"/>
      <c r="TGF3" s="33"/>
      <c r="TGG3" s="33"/>
      <c r="TGH3" s="33"/>
      <c r="TGI3" s="33"/>
      <c r="TGJ3" s="33"/>
      <c r="TGK3" s="33"/>
      <c r="TGL3" s="33"/>
      <c r="TGM3" s="33"/>
      <c r="TGN3" s="33"/>
      <c r="TGO3" s="33"/>
      <c r="TGP3" s="33"/>
      <c r="TGQ3" s="33"/>
      <c r="TGR3" s="33"/>
      <c r="TGS3" s="33"/>
      <c r="TGT3" s="33"/>
      <c r="TGU3" s="33"/>
      <c r="TGV3" s="33"/>
      <c r="TGW3" s="33"/>
      <c r="TGX3" s="33"/>
      <c r="TGY3" s="33"/>
      <c r="TGZ3" s="33"/>
      <c r="THA3" s="33"/>
      <c r="THB3" s="33"/>
      <c r="THC3" s="33"/>
      <c r="THD3" s="33"/>
      <c r="THE3" s="33"/>
      <c r="THF3" s="33"/>
      <c r="THG3" s="33"/>
      <c r="THH3" s="33"/>
      <c r="THI3" s="33"/>
      <c r="THJ3" s="33"/>
      <c r="THK3" s="33"/>
      <c r="THL3" s="33"/>
      <c r="THM3" s="33"/>
      <c r="THN3" s="33"/>
      <c r="THO3" s="33"/>
      <c r="THP3" s="33"/>
      <c r="THQ3" s="33"/>
      <c r="THR3" s="33"/>
      <c r="THS3" s="33"/>
      <c r="THT3" s="33"/>
      <c r="THU3" s="33"/>
      <c r="THV3" s="33"/>
      <c r="THW3" s="33"/>
      <c r="THX3" s="33"/>
      <c r="THY3" s="33"/>
      <c r="THZ3" s="33"/>
      <c r="TIA3" s="33"/>
      <c r="TIB3" s="33"/>
      <c r="TIC3" s="33"/>
      <c r="TID3" s="33"/>
      <c r="TIE3" s="33"/>
      <c r="TIF3" s="33"/>
      <c r="TIG3" s="33"/>
      <c r="TIH3" s="33"/>
      <c r="TII3" s="33"/>
      <c r="TIJ3" s="33"/>
      <c r="TIK3" s="33"/>
      <c r="TIL3" s="33"/>
      <c r="TIM3" s="33"/>
      <c r="TIN3" s="33"/>
      <c r="TIO3" s="33"/>
      <c r="TIP3" s="33"/>
      <c r="TIQ3" s="33"/>
      <c r="TIR3" s="33"/>
      <c r="TIS3" s="33"/>
      <c r="TIT3" s="33"/>
      <c r="TIU3" s="33"/>
      <c r="TIV3" s="33"/>
      <c r="TIW3" s="33"/>
      <c r="TIX3" s="33"/>
      <c r="TIY3" s="33"/>
      <c r="TIZ3" s="33"/>
      <c r="TJA3" s="33"/>
      <c r="TJB3" s="33"/>
      <c r="TJC3" s="33"/>
      <c r="TJD3" s="33"/>
      <c r="TJE3" s="33"/>
      <c r="TJF3" s="33"/>
      <c r="TJG3" s="33"/>
      <c r="TJH3" s="33"/>
      <c r="TJI3" s="33"/>
      <c r="TJJ3" s="33"/>
      <c r="TJK3" s="33"/>
      <c r="TJL3" s="33"/>
      <c r="TJM3" s="33"/>
      <c r="TJN3" s="33"/>
      <c r="TJO3" s="33"/>
      <c r="TJP3" s="33"/>
      <c r="TJQ3" s="33"/>
      <c r="TJR3" s="33"/>
      <c r="TJS3" s="33"/>
      <c r="TJT3" s="33"/>
      <c r="TJU3" s="33"/>
      <c r="TJV3" s="33"/>
      <c r="TJW3" s="33"/>
      <c r="TJX3" s="33"/>
      <c r="TJY3" s="33"/>
      <c r="TJZ3" s="33"/>
      <c r="TKA3" s="33"/>
      <c r="TKB3" s="33"/>
      <c r="TKC3" s="33"/>
      <c r="TKD3" s="33"/>
      <c r="TKE3" s="33"/>
      <c r="TKF3" s="33"/>
      <c r="TKG3" s="33"/>
      <c r="TKH3" s="33"/>
      <c r="TKI3" s="33"/>
      <c r="TKJ3" s="33"/>
      <c r="TKK3" s="33"/>
      <c r="TKL3" s="33"/>
      <c r="TKM3" s="33"/>
      <c r="TKN3" s="33"/>
      <c r="TKO3" s="33"/>
      <c r="TKP3" s="33"/>
      <c r="TKQ3" s="33"/>
      <c r="TKR3" s="33"/>
      <c r="TKS3" s="33"/>
      <c r="TKT3" s="33"/>
      <c r="TKU3" s="33"/>
      <c r="TKV3" s="33"/>
      <c r="TKW3" s="33"/>
      <c r="TKX3" s="33"/>
      <c r="TKY3" s="33"/>
      <c r="TKZ3" s="33"/>
      <c r="TLA3" s="33"/>
      <c r="TLB3" s="33"/>
      <c r="TLC3" s="33"/>
      <c r="TLD3" s="33"/>
      <c r="TLE3" s="33"/>
      <c r="TLF3" s="33"/>
      <c r="TLG3" s="33"/>
      <c r="TLH3" s="33"/>
      <c r="TLI3" s="33"/>
      <c r="TLJ3" s="33"/>
      <c r="TLK3" s="33"/>
      <c r="TLL3" s="33"/>
      <c r="TLM3" s="33"/>
      <c r="TLN3" s="33"/>
      <c r="TLO3" s="33"/>
      <c r="TLP3" s="33"/>
      <c r="TLQ3" s="33"/>
      <c r="TLR3" s="33"/>
      <c r="TLS3" s="33"/>
      <c r="TLT3" s="33"/>
      <c r="TLU3" s="33"/>
      <c r="TLV3" s="33"/>
      <c r="TLW3" s="33"/>
      <c r="TLX3" s="33"/>
      <c r="TLY3" s="33"/>
      <c r="TLZ3" s="33"/>
      <c r="TMA3" s="33"/>
      <c r="TMB3" s="33"/>
      <c r="TMC3" s="33"/>
      <c r="TMD3" s="33"/>
      <c r="TME3" s="33"/>
      <c r="TMF3" s="33"/>
      <c r="TMG3" s="33"/>
      <c r="TMH3" s="33"/>
      <c r="TMI3" s="33"/>
      <c r="TMJ3" s="33"/>
      <c r="TMK3" s="33"/>
      <c r="TML3" s="33"/>
      <c r="TMM3" s="33"/>
      <c r="TMN3" s="33"/>
      <c r="TMO3" s="33"/>
      <c r="TMP3" s="33"/>
      <c r="TMQ3" s="33"/>
      <c r="TMR3" s="33"/>
      <c r="TMS3" s="33"/>
      <c r="TMT3" s="33"/>
      <c r="TMU3" s="33"/>
      <c r="TMV3" s="33"/>
      <c r="TMW3" s="33"/>
      <c r="TMX3" s="33"/>
      <c r="TMY3" s="33"/>
      <c r="TMZ3" s="33"/>
      <c r="TNA3" s="33"/>
      <c r="TNB3" s="33"/>
      <c r="TNC3" s="33"/>
      <c r="TND3" s="33"/>
      <c r="TNE3" s="33"/>
      <c r="TNF3" s="33"/>
      <c r="TNG3" s="33"/>
      <c r="TNH3" s="33"/>
      <c r="TNI3" s="33"/>
      <c r="TNJ3" s="33"/>
      <c r="TNK3" s="33"/>
      <c r="TNL3" s="33"/>
      <c r="TNM3" s="33"/>
      <c r="TNN3" s="33"/>
      <c r="TNO3" s="33"/>
      <c r="TNP3" s="33"/>
      <c r="TNQ3" s="33"/>
      <c r="TNR3" s="33"/>
      <c r="TNS3" s="33"/>
      <c r="TNT3" s="33"/>
      <c r="TNU3" s="33"/>
      <c r="TNV3" s="33"/>
      <c r="TNW3" s="33"/>
      <c r="TNX3" s="33"/>
      <c r="TNY3" s="33"/>
      <c r="TNZ3" s="33"/>
      <c r="TOA3" s="33"/>
      <c r="TOB3" s="33"/>
      <c r="TOC3" s="33"/>
      <c r="TOD3" s="33"/>
      <c r="TOE3" s="33"/>
      <c r="TOF3" s="33"/>
      <c r="TOG3" s="33"/>
      <c r="TOH3" s="33"/>
      <c r="TOI3" s="33"/>
      <c r="TOJ3" s="33"/>
      <c r="TOK3" s="33"/>
      <c r="TOL3" s="33"/>
      <c r="TOM3" s="33"/>
      <c r="TON3" s="33"/>
      <c r="TOO3" s="33"/>
      <c r="TOP3" s="33"/>
      <c r="TOQ3" s="33"/>
      <c r="TOR3" s="33"/>
      <c r="TOS3" s="33"/>
      <c r="TOT3" s="33"/>
      <c r="TOU3" s="33"/>
      <c r="TOV3" s="33"/>
      <c r="TOW3" s="33"/>
      <c r="TOX3" s="33"/>
      <c r="TOY3" s="33"/>
      <c r="TOZ3" s="33"/>
      <c r="TPA3" s="33"/>
      <c r="TPB3" s="33"/>
      <c r="TPC3" s="33"/>
      <c r="TPD3" s="33"/>
      <c r="TPE3" s="33"/>
      <c r="TPF3" s="33"/>
      <c r="TPG3" s="33"/>
      <c r="TPH3" s="33"/>
      <c r="TPI3" s="33"/>
      <c r="TPJ3" s="33"/>
      <c r="TPK3" s="33"/>
      <c r="TPL3" s="33"/>
      <c r="TPM3" s="33"/>
      <c r="TPN3" s="33"/>
      <c r="TPO3" s="33"/>
      <c r="TPP3" s="33"/>
      <c r="TPQ3" s="33"/>
      <c r="TPR3" s="33"/>
      <c r="TPS3" s="33"/>
      <c r="TPT3" s="33"/>
      <c r="TPU3" s="33"/>
      <c r="TPV3" s="33"/>
      <c r="TPW3" s="33"/>
      <c r="TPX3" s="33"/>
      <c r="TPY3" s="33"/>
      <c r="TPZ3" s="33"/>
      <c r="TQA3" s="33"/>
      <c r="TQB3" s="33"/>
      <c r="TQC3" s="33"/>
      <c r="TQD3" s="33"/>
      <c r="TQE3" s="33"/>
      <c r="TQF3" s="33"/>
      <c r="TQG3" s="33"/>
      <c r="TQH3" s="33"/>
      <c r="TQI3" s="33"/>
      <c r="TQJ3" s="33"/>
      <c r="TQK3" s="33"/>
      <c r="TQL3" s="33"/>
      <c r="TQM3" s="33"/>
      <c r="TQN3" s="33"/>
      <c r="TQO3" s="33"/>
      <c r="TQP3" s="33"/>
      <c r="TQQ3" s="33"/>
      <c r="TQR3" s="33"/>
      <c r="TQS3" s="33"/>
      <c r="TQT3" s="33"/>
      <c r="TQU3" s="33"/>
      <c r="TQV3" s="33"/>
      <c r="TQW3" s="33"/>
      <c r="TQX3" s="33"/>
      <c r="TQY3" s="33"/>
      <c r="TQZ3" s="33"/>
      <c r="TRA3" s="33"/>
      <c r="TRB3" s="33"/>
      <c r="TRC3" s="33"/>
      <c r="TRD3" s="33"/>
      <c r="TRE3" s="33"/>
      <c r="TRF3" s="33"/>
      <c r="TRG3" s="33"/>
      <c r="TRH3" s="33"/>
      <c r="TRI3" s="33"/>
      <c r="TRJ3" s="33"/>
      <c r="TRK3" s="33"/>
      <c r="TRL3" s="33"/>
      <c r="TRM3" s="33"/>
      <c r="TRN3" s="33"/>
      <c r="TRO3" s="33"/>
      <c r="TRP3" s="33"/>
      <c r="TRQ3" s="33"/>
      <c r="TRR3" s="33"/>
      <c r="TRS3" s="33"/>
      <c r="TRT3" s="33"/>
      <c r="TRU3" s="33"/>
      <c r="TRV3" s="33"/>
      <c r="TRW3" s="33"/>
      <c r="TRX3" s="33"/>
      <c r="TRY3" s="33"/>
      <c r="TRZ3" s="33"/>
      <c r="TSA3" s="33"/>
      <c r="TSB3" s="33"/>
      <c r="TSC3" s="33"/>
      <c r="TSD3" s="33"/>
      <c r="TSE3" s="33"/>
      <c r="TSF3" s="33"/>
      <c r="TSG3" s="33"/>
      <c r="TSH3" s="33"/>
      <c r="TSI3" s="33"/>
      <c r="TSJ3" s="33"/>
      <c r="TSK3" s="33"/>
      <c r="TSL3" s="33"/>
      <c r="TSM3" s="33"/>
      <c r="TSN3" s="33"/>
      <c r="TSO3" s="33"/>
      <c r="TSP3" s="33"/>
      <c r="TSQ3" s="33"/>
      <c r="TSR3" s="33"/>
      <c r="TSS3" s="33"/>
      <c r="TST3" s="33"/>
      <c r="TSU3" s="33"/>
      <c r="TSV3" s="33"/>
      <c r="TSW3" s="33"/>
      <c r="TSX3" s="33"/>
      <c r="TSY3" s="33"/>
      <c r="TSZ3" s="33"/>
      <c r="TTA3" s="33"/>
      <c r="TTB3" s="33"/>
      <c r="TTC3" s="33"/>
      <c r="TTD3" s="33"/>
      <c r="TTE3" s="33"/>
      <c r="TTF3" s="33"/>
      <c r="TTG3" s="33"/>
      <c r="TTH3" s="33"/>
      <c r="TTI3" s="33"/>
      <c r="TTJ3" s="33"/>
      <c r="TTK3" s="33"/>
      <c r="TTL3" s="33"/>
      <c r="TTM3" s="33"/>
      <c r="TTN3" s="33"/>
      <c r="TTO3" s="33"/>
      <c r="TTP3" s="33"/>
      <c r="TTQ3" s="33"/>
      <c r="TTR3" s="33"/>
      <c r="TTS3" s="33"/>
      <c r="TTT3" s="33"/>
      <c r="TTU3" s="33"/>
      <c r="TTV3" s="33"/>
      <c r="TTW3" s="33"/>
      <c r="TTX3" s="33"/>
      <c r="TTY3" s="33"/>
      <c r="TTZ3" s="33"/>
      <c r="TUA3" s="33"/>
      <c r="TUB3" s="33"/>
      <c r="TUC3" s="33"/>
      <c r="TUD3" s="33"/>
      <c r="TUE3" s="33"/>
      <c r="TUF3" s="33"/>
      <c r="TUG3" s="33"/>
      <c r="TUH3" s="33"/>
      <c r="TUI3" s="33"/>
      <c r="TUJ3" s="33"/>
      <c r="TUK3" s="33"/>
      <c r="TUL3" s="33"/>
      <c r="TUM3" s="33"/>
      <c r="TUN3" s="33"/>
      <c r="TUO3" s="33"/>
      <c r="TUP3" s="33"/>
      <c r="TUQ3" s="33"/>
      <c r="TUR3" s="33"/>
      <c r="TUS3" s="33"/>
      <c r="TUT3" s="33"/>
      <c r="TUU3" s="33"/>
      <c r="TUV3" s="33"/>
      <c r="TUW3" s="33"/>
      <c r="TUX3" s="33"/>
      <c r="TUY3" s="33"/>
      <c r="TUZ3" s="33"/>
      <c r="TVA3" s="33"/>
      <c r="TVB3" s="33"/>
      <c r="TVC3" s="33"/>
      <c r="TVD3" s="33"/>
      <c r="TVE3" s="33"/>
      <c r="TVF3" s="33"/>
      <c r="TVG3" s="33"/>
      <c r="TVH3" s="33"/>
      <c r="TVI3" s="33"/>
      <c r="TVJ3" s="33"/>
      <c r="TVK3" s="33"/>
      <c r="TVL3" s="33"/>
      <c r="TVM3" s="33"/>
      <c r="TVN3" s="33"/>
      <c r="TVO3" s="33"/>
      <c r="TVP3" s="33"/>
      <c r="TVQ3" s="33"/>
      <c r="TVR3" s="33"/>
      <c r="TVS3" s="33"/>
      <c r="TVT3" s="33"/>
      <c r="TVU3" s="33"/>
      <c r="TVV3" s="33"/>
      <c r="TVW3" s="33"/>
      <c r="TVX3" s="33"/>
      <c r="TVY3" s="33"/>
      <c r="TVZ3" s="33"/>
      <c r="TWA3" s="33"/>
      <c r="TWB3" s="33"/>
      <c r="TWC3" s="33"/>
      <c r="TWD3" s="33"/>
      <c r="TWE3" s="33"/>
      <c r="TWF3" s="33"/>
      <c r="TWG3" s="33"/>
      <c r="TWH3" s="33"/>
      <c r="TWI3" s="33"/>
      <c r="TWJ3" s="33"/>
      <c r="TWK3" s="33"/>
      <c r="TWL3" s="33"/>
      <c r="TWM3" s="33"/>
      <c r="TWN3" s="33"/>
      <c r="TWO3" s="33"/>
      <c r="TWP3" s="33"/>
      <c r="TWQ3" s="33"/>
      <c r="TWR3" s="33"/>
      <c r="TWS3" s="33"/>
      <c r="TWT3" s="33"/>
      <c r="TWU3" s="33"/>
      <c r="TWV3" s="33"/>
      <c r="TWW3" s="33"/>
      <c r="TWX3" s="33"/>
      <c r="TWY3" s="33"/>
      <c r="TWZ3" s="33"/>
      <c r="TXA3" s="33"/>
      <c r="TXB3" s="33"/>
      <c r="TXC3" s="33"/>
      <c r="TXD3" s="33"/>
      <c r="TXE3" s="33"/>
      <c r="TXF3" s="33"/>
      <c r="TXG3" s="33"/>
      <c r="TXH3" s="33"/>
      <c r="TXI3" s="33"/>
      <c r="TXJ3" s="33"/>
      <c r="TXK3" s="33"/>
      <c r="TXL3" s="33"/>
      <c r="TXM3" s="33"/>
      <c r="TXN3" s="33"/>
      <c r="TXO3" s="33"/>
      <c r="TXP3" s="33"/>
      <c r="TXQ3" s="33"/>
      <c r="TXR3" s="33"/>
      <c r="TXS3" s="33"/>
      <c r="TXT3" s="33"/>
      <c r="TXU3" s="33"/>
      <c r="TXV3" s="33"/>
      <c r="TXW3" s="33"/>
      <c r="TXX3" s="33"/>
      <c r="TXY3" s="33"/>
      <c r="TXZ3" s="33"/>
      <c r="TYA3" s="33"/>
      <c r="TYB3" s="33"/>
      <c r="TYC3" s="33"/>
      <c r="TYD3" s="33"/>
      <c r="TYE3" s="33"/>
      <c r="TYF3" s="33"/>
      <c r="TYG3" s="33"/>
      <c r="TYH3" s="33"/>
      <c r="TYI3" s="33"/>
      <c r="TYJ3" s="33"/>
      <c r="TYK3" s="33"/>
      <c r="TYL3" s="33"/>
      <c r="TYM3" s="33"/>
      <c r="TYN3" s="33"/>
      <c r="TYO3" s="33"/>
      <c r="TYP3" s="33"/>
      <c r="TYQ3" s="33"/>
      <c r="TYR3" s="33"/>
      <c r="TYS3" s="33"/>
      <c r="TYT3" s="33"/>
      <c r="TYU3" s="33"/>
      <c r="TYV3" s="33"/>
      <c r="TYW3" s="33"/>
      <c r="TYX3" s="33"/>
      <c r="TYY3" s="33"/>
      <c r="TYZ3" s="33"/>
      <c r="TZA3" s="33"/>
      <c r="TZB3" s="33"/>
      <c r="TZC3" s="33"/>
      <c r="TZD3" s="33"/>
      <c r="TZE3" s="33"/>
      <c r="TZF3" s="33"/>
      <c r="TZG3" s="33"/>
      <c r="TZH3" s="33"/>
      <c r="TZI3" s="33"/>
      <c r="TZJ3" s="33"/>
      <c r="TZK3" s="33"/>
      <c r="TZL3" s="33"/>
      <c r="TZM3" s="33"/>
      <c r="TZN3" s="33"/>
      <c r="TZO3" s="33"/>
      <c r="TZP3" s="33"/>
      <c r="TZQ3" s="33"/>
      <c r="TZR3" s="33"/>
      <c r="TZS3" s="33"/>
      <c r="TZT3" s="33"/>
      <c r="TZU3" s="33"/>
      <c r="TZV3" s="33"/>
      <c r="TZW3" s="33"/>
      <c r="TZX3" s="33"/>
      <c r="TZY3" s="33"/>
      <c r="TZZ3" s="33"/>
      <c r="UAA3" s="33"/>
      <c r="UAB3" s="33"/>
      <c r="UAC3" s="33"/>
      <c r="UAD3" s="33"/>
      <c r="UAE3" s="33"/>
      <c r="UAF3" s="33"/>
      <c r="UAG3" s="33"/>
      <c r="UAH3" s="33"/>
      <c r="UAI3" s="33"/>
      <c r="UAJ3" s="33"/>
      <c r="UAK3" s="33"/>
      <c r="UAL3" s="33"/>
      <c r="UAM3" s="33"/>
      <c r="UAN3" s="33"/>
      <c r="UAO3" s="33"/>
      <c r="UAP3" s="33"/>
      <c r="UAQ3" s="33"/>
      <c r="UAR3" s="33"/>
      <c r="UAS3" s="33"/>
      <c r="UAT3" s="33"/>
      <c r="UAU3" s="33"/>
      <c r="UAV3" s="33"/>
      <c r="UAW3" s="33"/>
      <c r="UAX3" s="33"/>
      <c r="UAY3" s="33"/>
      <c r="UAZ3" s="33"/>
      <c r="UBA3" s="33"/>
      <c r="UBB3" s="33"/>
      <c r="UBC3" s="33"/>
      <c r="UBD3" s="33"/>
      <c r="UBE3" s="33"/>
      <c r="UBF3" s="33"/>
      <c r="UBG3" s="33"/>
      <c r="UBH3" s="33"/>
      <c r="UBI3" s="33"/>
      <c r="UBJ3" s="33"/>
      <c r="UBK3" s="33"/>
      <c r="UBL3" s="33"/>
      <c r="UBM3" s="33"/>
      <c r="UBN3" s="33"/>
      <c r="UBO3" s="33"/>
      <c r="UBP3" s="33"/>
      <c r="UBQ3" s="33"/>
      <c r="UBR3" s="33"/>
      <c r="UBS3" s="33"/>
      <c r="UBT3" s="33"/>
      <c r="UBU3" s="33"/>
      <c r="UBV3" s="33"/>
      <c r="UBW3" s="33"/>
      <c r="UBX3" s="33"/>
      <c r="UBY3" s="33"/>
      <c r="UBZ3" s="33"/>
      <c r="UCA3" s="33"/>
      <c r="UCB3" s="33"/>
      <c r="UCC3" s="33"/>
      <c r="UCD3" s="33"/>
      <c r="UCE3" s="33"/>
      <c r="UCF3" s="33"/>
      <c r="UCG3" s="33"/>
      <c r="UCH3" s="33"/>
      <c r="UCI3" s="33"/>
      <c r="UCJ3" s="33"/>
      <c r="UCK3" s="33"/>
      <c r="UCL3" s="33"/>
      <c r="UCM3" s="33"/>
      <c r="UCN3" s="33"/>
      <c r="UCO3" s="33"/>
      <c r="UCP3" s="33"/>
      <c r="UCQ3" s="33"/>
      <c r="UCR3" s="33"/>
      <c r="UCS3" s="33"/>
      <c r="UCT3" s="33"/>
      <c r="UCU3" s="33"/>
      <c r="UCV3" s="33"/>
      <c r="UCW3" s="33"/>
      <c r="UCX3" s="33"/>
      <c r="UCY3" s="33"/>
      <c r="UCZ3" s="33"/>
      <c r="UDA3" s="33"/>
      <c r="UDB3" s="33"/>
      <c r="UDC3" s="33"/>
      <c r="UDD3" s="33"/>
      <c r="UDE3" s="33"/>
      <c r="UDF3" s="33"/>
      <c r="UDG3" s="33"/>
      <c r="UDH3" s="33"/>
      <c r="UDI3" s="33"/>
      <c r="UDJ3" s="33"/>
      <c r="UDK3" s="33"/>
      <c r="UDL3" s="33"/>
      <c r="UDM3" s="33"/>
      <c r="UDN3" s="33"/>
      <c r="UDO3" s="33"/>
      <c r="UDP3" s="33"/>
      <c r="UDQ3" s="33"/>
      <c r="UDR3" s="33"/>
      <c r="UDS3" s="33"/>
      <c r="UDT3" s="33"/>
      <c r="UDU3" s="33"/>
      <c r="UDV3" s="33"/>
      <c r="UDW3" s="33"/>
      <c r="UDX3" s="33"/>
      <c r="UDY3" s="33"/>
      <c r="UDZ3" s="33"/>
      <c r="UEA3" s="33"/>
      <c r="UEB3" s="33"/>
      <c r="UEC3" s="33"/>
      <c r="UED3" s="33"/>
      <c r="UEE3" s="33"/>
      <c r="UEF3" s="33"/>
      <c r="UEG3" s="33"/>
      <c r="UEH3" s="33"/>
      <c r="UEI3" s="33"/>
      <c r="UEJ3" s="33"/>
      <c r="UEK3" s="33"/>
      <c r="UEL3" s="33"/>
      <c r="UEM3" s="33"/>
      <c r="UEN3" s="33"/>
      <c r="UEO3" s="33"/>
      <c r="UEP3" s="33"/>
      <c r="UEQ3" s="33"/>
      <c r="UER3" s="33"/>
      <c r="UES3" s="33"/>
      <c r="UET3" s="33"/>
      <c r="UEU3" s="33"/>
      <c r="UEV3" s="33"/>
      <c r="UEW3" s="33"/>
      <c r="UEX3" s="33"/>
      <c r="UEY3" s="33"/>
      <c r="UEZ3" s="33"/>
      <c r="UFA3" s="33"/>
      <c r="UFB3" s="33"/>
      <c r="UFC3" s="33"/>
      <c r="UFD3" s="33"/>
      <c r="UFE3" s="33"/>
      <c r="UFF3" s="33"/>
      <c r="UFG3" s="33"/>
      <c r="UFH3" s="33"/>
      <c r="UFI3" s="33"/>
      <c r="UFJ3" s="33"/>
      <c r="UFK3" s="33"/>
      <c r="UFL3" s="33"/>
      <c r="UFM3" s="33"/>
      <c r="UFN3" s="33"/>
      <c r="UFO3" s="33"/>
      <c r="UFP3" s="33"/>
      <c r="UFQ3" s="33"/>
      <c r="UFR3" s="33"/>
      <c r="UFS3" s="33"/>
      <c r="UFT3" s="33"/>
      <c r="UFU3" s="33"/>
      <c r="UFV3" s="33"/>
      <c r="UFW3" s="33"/>
      <c r="UFX3" s="33"/>
      <c r="UFY3" s="33"/>
      <c r="UFZ3" s="33"/>
      <c r="UGA3" s="33"/>
      <c r="UGB3" s="33"/>
      <c r="UGC3" s="33"/>
      <c r="UGD3" s="33"/>
      <c r="UGE3" s="33"/>
      <c r="UGF3" s="33"/>
      <c r="UGG3" s="33"/>
      <c r="UGH3" s="33"/>
      <c r="UGI3" s="33"/>
      <c r="UGJ3" s="33"/>
      <c r="UGK3" s="33"/>
      <c r="UGL3" s="33"/>
      <c r="UGM3" s="33"/>
      <c r="UGN3" s="33"/>
      <c r="UGO3" s="33"/>
      <c r="UGP3" s="33"/>
      <c r="UGQ3" s="33"/>
      <c r="UGR3" s="33"/>
      <c r="UGS3" s="33"/>
      <c r="UGT3" s="33"/>
      <c r="UGU3" s="33"/>
      <c r="UGV3" s="33"/>
      <c r="UGW3" s="33"/>
      <c r="UGX3" s="33"/>
      <c r="UGY3" s="33"/>
      <c r="UGZ3" s="33"/>
      <c r="UHA3" s="33"/>
      <c r="UHB3" s="33"/>
      <c r="UHC3" s="33"/>
      <c r="UHD3" s="33"/>
      <c r="UHE3" s="33"/>
      <c r="UHF3" s="33"/>
      <c r="UHG3" s="33"/>
      <c r="UHH3" s="33"/>
      <c r="UHI3" s="33"/>
      <c r="UHJ3" s="33"/>
      <c r="UHK3" s="33"/>
      <c r="UHL3" s="33"/>
      <c r="UHM3" s="33"/>
      <c r="UHN3" s="33"/>
      <c r="UHO3" s="33"/>
      <c r="UHP3" s="33"/>
      <c r="UHQ3" s="33"/>
      <c r="UHR3" s="33"/>
      <c r="UHS3" s="33"/>
      <c r="UHT3" s="33"/>
      <c r="UHU3" s="33"/>
      <c r="UHV3" s="33"/>
      <c r="UHW3" s="33"/>
      <c r="UHX3" s="33"/>
      <c r="UHY3" s="33"/>
      <c r="UHZ3" s="33"/>
      <c r="UIA3" s="33"/>
      <c r="UIB3" s="33"/>
      <c r="UIC3" s="33"/>
      <c r="UID3" s="33"/>
      <c r="UIE3" s="33"/>
      <c r="UIF3" s="33"/>
      <c r="UIG3" s="33"/>
      <c r="UIH3" s="33"/>
      <c r="UII3" s="33"/>
      <c r="UIJ3" s="33"/>
      <c r="UIK3" s="33"/>
      <c r="UIL3" s="33"/>
      <c r="UIM3" s="33"/>
      <c r="UIN3" s="33"/>
      <c r="UIO3" s="33"/>
      <c r="UIP3" s="33"/>
      <c r="UIQ3" s="33"/>
      <c r="UIR3" s="33"/>
      <c r="UIS3" s="33"/>
      <c r="UIT3" s="33"/>
      <c r="UIU3" s="33"/>
      <c r="UIV3" s="33"/>
      <c r="UIW3" s="33"/>
      <c r="UIX3" s="33"/>
      <c r="UIY3" s="33"/>
      <c r="UIZ3" s="33"/>
      <c r="UJA3" s="33"/>
      <c r="UJB3" s="33"/>
      <c r="UJC3" s="33"/>
      <c r="UJD3" s="33"/>
      <c r="UJE3" s="33"/>
      <c r="UJF3" s="33"/>
      <c r="UJG3" s="33"/>
      <c r="UJH3" s="33"/>
      <c r="UJI3" s="33"/>
      <c r="UJJ3" s="33"/>
      <c r="UJK3" s="33"/>
      <c r="UJL3" s="33"/>
      <c r="UJM3" s="33"/>
      <c r="UJN3" s="33"/>
      <c r="UJO3" s="33"/>
      <c r="UJP3" s="33"/>
      <c r="UJQ3" s="33"/>
      <c r="UJR3" s="33"/>
      <c r="UJS3" s="33"/>
      <c r="UJT3" s="33"/>
      <c r="UJU3" s="33"/>
      <c r="UJV3" s="33"/>
      <c r="UJW3" s="33"/>
      <c r="UJX3" s="33"/>
      <c r="UJY3" s="33"/>
      <c r="UJZ3" s="33"/>
      <c r="UKA3" s="33"/>
      <c r="UKB3" s="33"/>
      <c r="UKC3" s="33"/>
      <c r="UKD3" s="33"/>
      <c r="UKE3" s="33"/>
      <c r="UKF3" s="33"/>
      <c r="UKG3" s="33"/>
      <c r="UKH3" s="33"/>
      <c r="UKI3" s="33"/>
      <c r="UKJ3" s="33"/>
      <c r="UKK3" s="33"/>
      <c r="UKL3" s="33"/>
      <c r="UKM3" s="33"/>
      <c r="UKN3" s="33"/>
      <c r="UKO3" s="33"/>
      <c r="UKP3" s="33"/>
      <c r="UKQ3" s="33"/>
      <c r="UKR3" s="33"/>
      <c r="UKS3" s="33"/>
      <c r="UKT3" s="33"/>
      <c r="UKU3" s="33"/>
      <c r="UKV3" s="33"/>
      <c r="UKW3" s="33"/>
      <c r="UKX3" s="33"/>
      <c r="UKY3" s="33"/>
      <c r="UKZ3" s="33"/>
      <c r="ULA3" s="33"/>
      <c r="ULB3" s="33"/>
      <c r="ULC3" s="33"/>
      <c r="ULD3" s="33"/>
      <c r="ULE3" s="33"/>
      <c r="ULF3" s="33"/>
      <c r="ULG3" s="33"/>
      <c r="ULH3" s="33"/>
      <c r="ULI3" s="33"/>
      <c r="ULJ3" s="33"/>
      <c r="ULK3" s="33"/>
      <c r="ULL3" s="33"/>
      <c r="ULM3" s="33"/>
      <c r="ULN3" s="33"/>
      <c r="ULO3" s="33"/>
      <c r="ULP3" s="33"/>
      <c r="ULQ3" s="33"/>
      <c r="ULR3" s="33"/>
      <c r="ULS3" s="33"/>
      <c r="ULT3" s="33"/>
      <c r="ULU3" s="33"/>
      <c r="ULV3" s="33"/>
      <c r="ULW3" s="33"/>
      <c r="ULX3" s="33"/>
      <c r="ULY3" s="33"/>
      <c r="ULZ3" s="33"/>
      <c r="UMA3" s="33"/>
      <c r="UMB3" s="33"/>
      <c r="UMC3" s="33"/>
      <c r="UMD3" s="33"/>
      <c r="UME3" s="33"/>
      <c r="UMF3" s="33"/>
      <c r="UMG3" s="33"/>
      <c r="UMH3" s="33"/>
      <c r="UMI3" s="33"/>
      <c r="UMJ3" s="33"/>
      <c r="UMK3" s="33"/>
      <c r="UML3" s="33"/>
      <c r="UMM3" s="33"/>
      <c r="UMN3" s="33"/>
      <c r="UMO3" s="33"/>
      <c r="UMP3" s="33"/>
      <c r="UMQ3" s="33"/>
      <c r="UMR3" s="33"/>
      <c r="UMS3" s="33"/>
      <c r="UMT3" s="33"/>
      <c r="UMU3" s="33"/>
      <c r="UMV3" s="33"/>
      <c r="UMW3" s="33"/>
      <c r="UMX3" s="33"/>
      <c r="UMY3" s="33"/>
      <c r="UMZ3" s="33"/>
      <c r="UNA3" s="33"/>
      <c r="UNB3" s="33"/>
      <c r="UNC3" s="33"/>
      <c r="UND3" s="33"/>
      <c r="UNE3" s="33"/>
      <c r="UNF3" s="33"/>
      <c r="UNG3" s="33"/>
      <c r="UNH3" s="33"/>
      <c r="UNI3" s="33"/>
      <c r="UNJ3" s="33"/>
      <c r="UNK3" s="33"/>
      <c r="UNL3" s="33"/>
      <c r="UNM3" s="33"/>
      <c r="UNN3" s="33"/>
      <c r="UNO3" s="33"/>
      <c r="UNP3" s="33"/>
      <c r="UNQ3" s="33"/>
      <c r="UNR3" s="33"/>
      <c r="UNS3" s="33"/>
      <c r="UNT3" s="33"/>
      <c r="UNU3" s="33"/>
      <c r="UNV3" s="33"/>
      <c r="UNW3" s="33"/>
      <c r="UNX3" s="33"/>
      <c r="UNY3" s="33"/>
      <c r="UNZ3" s="33"/>
      <c r="UOA3" s="33"/>
      <c r="UOB3" s="33"/>
      <c r="UOC3" s="33"/>
      <c r="UOD3" s="33"/>
      <c r="UOE3" s="33"/>
      <c r="UOF3" s="33"/>
      <c r="UOG3" s="33"/>
      <c r="UOH3" s="33"/>
      <c r="UOI3" s="33"/>
      <c r="UOJ3" s="33"/>
      <c r="UOK3" s="33"/>
      <c r="UOL3" s="33"/>
      <c r="UOM3" s="33"/>
      <c r="UON3" s="33"/>
      <c r="UOO3" s="33"/>
      <c r="UOP3" s="33"/>
      <c r="UOQ3" s="33"/>
      <c r="UOR3" s="33"/>
      <c r="UOS3" s="33"/>
      <c r="UOT3" s="33"/>
      <c r="UOU3" s="33"/>
      <c r="UOV3" s="33"/>
      <c r="UOW3" s="33"/>
      <c r="UOX3" s="33"/>
      <c r="UOY3" s="33"/>
      <c r="UOZ3" s="33"/>
      <c r="UPA3" s="33"/>
      <c r="UPB3" s="33"/>
      <c r="UPC3" s="33"/>
      <c r="UPD3" s="33"/>
      <c r="UPE3" s="33"/>
      <c r="UPF3" s="33"/>
      <c r="UPG3" s="33"/>
      <c r="UPH3" s="33"/>
      <c r="UPI3" s="33"/>
      <c r="UPJ3" s="33"/>
      <c r="UPK3" s="33"/>
      <c r="UPL3" s="33"/>
      <c r="UPM3" s="33"/>
      <c r="UPN3" s="33"/>
      <c r="UPO3" s="33"/>
      <c r="UPP3" s="33"/>
      <c r="UPQ3" s="33"/>
      <c r="UPR3" s="33"/>
      <c r="UPS3" s="33"/>
      <c r="UPT3" s="33"/>
      <c r="UPU3" s="33"/>
      <c r="UPV3" s="33"/>
      <c r="UPW3" s="33"/>
      <c r="UPX3" s="33"/>
      <c r="UPY3" s="33"/>
      <c r="UPZ3" s="33"/>
      <c r="UQA3" s="33"/>
      <c r="UQB3" s="33"/>
      <c r="UQC3" s="33"/>
      <c r="UQD3" s="33"/>
      <c r="UQE3" s="33"/>
      <c r="UQF3" s="33"/>
      <c r="UQG3" s="33"/>
      <c r="UQH3" s="33"/>
      <c r="UQI3" s="33"/>
      <c r="UQJ3" s="33"/>
      <c r="UQK3" s="33"/>
      <c r="UQL3" s="33"/>
      <c r="UQM3" s="33"/>
      <c r="UQN3" s="33"/>
      <c r="UQO3" s="33"/>
      <c r="UQP3" s="33"/>
      <c r="UQQ3" s="33"/>
      <c r="UQR3" s="33"/>
      <c r="UQS3" s="33"/>
      <c r="UQT3" s="33"/>
      <c r="UQU3" s="33"/>
      <c r="UQV3" s="33"/>
      <c r="UQW3" s="33"/>
      <c r="UQX3" s="33"/>
      <c r="UQY3" s="33"/>
      <c r="UQZ3" s="33"/>
      <c r="URA3" s="33"/>
      <c r="URB3" s="33"/>
      <c r="URC3" s="33"/>
      <c r="URD3" s="33"/>
      <c r="URE3" s="33"/>
      <c r="URF3" s="33"/>
      <c r="URG3" s="33"/>
      <c r="URH3" s="33"/>
      <c r="URI3" s="33"/>
      <c r="URJ3" s="33"/>
      <c r="URK3" s="33"/>
      <c r="URL3" s="33"/>
      <c r="URM3" s="33"/>
      <c r="URN3" s="33"/>
      <c r="URO3" s="33"/>
      <c r="URP3" s="33"/>
      <c r="URQ3" s="33"/>
      <c r="URR3" s="33"/>
      <c r="URS3" s="33"/>
      <c r="URT3" s="33"/>
      <c r="URU3" s="33"/>
      <c r="URV3" s="33"/>
      <c r="URW3" s="33"/>
      <c r="URX3" s="33"/>
      <c r="URY3" s="33"/>
      <c r="URZ3" s="33"/>
      <c r="USA3" s="33"/>
      <c r="USB3" s="33"/>
      <c r="USC3" s="33"/>
      <c r="USD3" s="33"/>
      <c r="USE3" s="33"/>
      <c r="USF3" s="33"/>
      <c r="USG3" s="33"/>
      <c r="USH3" s="33"/>
      <c r="USI3" s="33"/>
      <c r="USJ3" s="33"/>
      <c r="USK3" s="33"/>
      <c r="USL3" s="33"/>
      <c r="USM3" s="33"/>
      <c r="USN3" s="33"/>
      <c r="USO3" s="33"/>
      <c r="USP3" s="33"/>
      <c r="USQ3" s="33"/>
      <c r="USR3" s="33"/>
      <c r="USS3" s="33"/>
      <c r="UST3" s="33"/>
      <c r="USU3" s="33"/>
      <c r="USV3" s="33"/>
      <c r="USW3" s="33"/>
      <c r="USX3" s="33"/>
      <c r="USY3" s="33"/>
      <c r="USZ3" s="33"/>
      <c r="UTA3" s="33"/>
      <c r="UTB3" s="33"/>
      <c r="UTC3" s="33"/>
      <c r="UTD3" s="33"/>
      <c r="UTE3" s="33"/>
      <c r="UTF3" s="33"/>
      <c r="UTG3" s="33"/>
      <c r="UTH3" s="33"/>
      <c r="UTI3" s="33"/>
      <c r="UTJ3" s="33"/>
      <c r="UTK3" s="33"/>
      <c r="UTL3" s="33"/>
      <c r="UTM3" s="33"/>
      <c r="UTN3" s="33"/>
      <c r="UTO3" s="33"/>
      <c r="UTP3" s="33"/>
      <c r="UTQ3" s="33"/>
      <c r="UTR3" s="33"/>
      <c r="UTS3" s="33"/>
      <c r="UTT3" s="33"/>
      <c r="UTU3" s="33"/>
      <c r="UTV3" s="33"/>
      <c r="UTW3" s="33"/>
      <c r="UTX3" s="33"/>
      <c r="UTY3" s="33"/>
      <c r="UTZ3" s="33"/>
      <c r="UUA3" s="33"/>
      <c r="UUB3" s="33"/>
      <c r="UUC3" s="33"/>
      <c r="UUD3" s="33"/>
      <c r="UUE3" s="33"/>
      <c r="UUF3" s="33"/>
      <c r="UUG3" s="33"/>
      <c r="UUH3" s="33"/>
      <c r="UUI3" s="33"/>
      <c r="UUJ3" s="33"/>
      <c r="UUK3" s="33"/>
      <c r="UUL3" s="33"/>
      <c r="UUM3" s="33"/>
      <c r="UUN3" s="33"/>
      <c r="UUO3" s="33"/>
      <c r="UUP3" s="33"/>
      <c r="UUQ3" s="33"/>
      <c r="UUR3" s="33"/>
      <c r="UUS3" s="33"/>
      <c r="UUT3" s="33"/>
      <c r="UUU3" s="33"/>
      <c r="UUV3" s="33"/>
      <c r="UUW3" s="33"/>
      <c r="UUX3" s="33"/>
      <c r="UUY3" s="33"/>
      <c r="UUZ3" s="33"/>
      <c r="UVA3" s="33"/>
      <c r="UVB3" s="33"/>
      <c r="UVC3" s="33"/>
      <c r="UVD3" s="33"/>
      <c r="UVE3" s="33"/>
      <c r="UVF3" s="33"/>
      <c r="UVG3" s="33"/>
      <c r="UVH3" s="33"/>
      <c r="UVI3" s="33"/>
      <c r="UVJ3" s="33"/>
      <c r="UVK3" s="33"/>
      <c r="UVL3" s="33"/>
      <c r="UVM3" s="33"/>
      <c r="UVN3" s="33"/>
      <c r="UVO3" s="33"/>
      <c r="UVP3" s="33"/>
      <c r="UVQ3" s="33"/>
      <c r="UVR3" s="33"/>
      <c r="UVS3" s="33"/>
      <c r="UVT3" s="33"/>
      <c r="UVU3" s="33"/>
      <c r="UVV3" s="33"/>
      <c r="UVW3" s="33"/>
      <c r="UVX3" s="33"/>
      <c r="UVY3" s="33"/>
      <c r="UVZ3" s="33"/>
      <c r="UWA3" s="33"/>
      <c r="UWB3" s="33"/>
      <c r="UWC3" s="33"/>
      <c r="UWD3" s="33"/>
      <c r="UWE3" s="33"/>
      <c r="UWF3" s="33"/>
      <c r="UWG3" s="33"/>
      <c r="UWH3" s="33"/>
      <c r="UWI3" s="33"/>
      <c r="UWJ3" s="33"/>
      <c r="UWK3" s="33"/>
      <c r="UWL3" s="33"/>
      <c r="UWM3" s="33"/>
      <c r="UWN3" s="33"/>
      <c r="UWO3" s="33"/>
      <c r="UWP3" s="33"/>
      <c r="UWQ3" s="33"/>
      <c r="UWR3" s="33"/>
      <c r="UWS3" s="33"/>
      <c r="UWT3" s="33"/>
      <c r="UWU3" s="33"/>
      <c r="UWV3" s="33"/>
      <c r="UWW3" s="33"/>
      <c r="UWX3" s="33"/>
      <c r="UWY3" s="33"/>
      <c r="UWZ3" s="33"/>
      <c r="UXA3" s="33"/>
      <c r="UXB3" s="33"/>
      <c r="UXC3" s="33"/>
      <c r="UXD3" s="33"/>
      <c r="UXE3" s="33"/>
      <c r="UXF3" s="33"/>
      <c r="UXG3" s="33"/>
      <c r="UXH3" s="33"/>
      <c r="UXI3" s="33"/>
      <c r="UXJ3" s="33"/>
      <c r="UXK3" s="33"/>
      <c r="UXL3" s="33"/>
      <c r="UXM3" s="33"/>
      <c r="UXN3" s="33"/>
      <c r="UXO3" s="33"/>
      <c r="UXP3" s="33"/>
      <c r="UXQ3" s="33"/>
      <c r="UXR3" s="33"/>
      <c r="UXS3" s="33"/>
      <c r="UXT3" s="33"/>
      <c r="UXU3" s="33"/>
      <c r="UXV3" s="33"/>
      <c r="UXW3" s="33"/>
      <c r="UXX3" s="33"/>
      <c r="UXY3" s="33"/>
      <c r="UXZ3" s="33"/>
      <c r="UYA3" s="33"/>
      <c r="UYB3" s="33"/>
      <c r="UYC3" s="33"/>
      <c r="UYD3" s="33"/>
      <c r="UYE3" s="33"/>
      <c r="UYF3" s="33"/>
      <c r="UYG3" s="33"/>
      <c r="UYH3" s="33"/>
      <c r="UYI3" s="33"/>
      <c r="UYJ3" s="33"/>
      <c r="UYK3" s="33"/>
      <c r="UYL3" s="33"/>
      <c r="UYM3" s="33"/>
      <c r="UYN3" s="33"/>
      <c r="UYO3" s="33"/>
      <c r="UYP3" s="33"/>
      <c r="UYQ3" s="33"/>
      <c r="UYR3" s="33"/>
      <c r="UYS3" s="33"/>
      <c r="UYT3" s="33"/>
      <c r="UYU3" s="33"/>
      <c r="UYV3" s="33"/>
      <c r="UYW3" s="33"/>
      <c r="UYX3" s="33"/>
      <c r="UYY3" s="33"/>
      <c r="UYZ3" s="33"/>
      <c r="UZA3" s="33"/>
      <c r="UZB3" s="33"/>
      <c r="UZC3" s="33"/>
      <c r="UZD3" s="33"/>
      <c r="UZE3" s="33"/>
      <c r="UZF3" s="33"/>
      <c r="UZG3" s="33"/>
      <c r="UZH3" s="33"/>
      <c r="UZI3" s="33"/>
      <c r="UZJ3" s="33"/>
      <c r="UZK3" s="33"/>
      <c r="UZL3" s="33"/>
      <c r="UZM3" s="33"/>
      <c r="UZN3" s="33"/>
      <c r="UZO3" s="33"/>
      <c r="UZP3" s="33"/>
      <c r="UZQ3" s="33"/>
      <c r="UZR3" s="33"/>
      <c r="UZS3" s="33"/>
      <c r="UZT3" s="33"/>
      <c r="UZU3" s="33"/>
      <c r="UZV3" s="33"/>
      <c r="UZW3" s="33"/>
      <c r="UZX3" s="33"/>
      <c r="UZY3" s="33"/>
      <c r="UZZ3" s="33"/>
      <c r="VAA3" s="33"/>
      <c r="VAB3" s="33"/>
      <c r="VAC3" s="33"/>
      <c r="VAD3" s="33"/>
      <c r="VAE3" s="33"/>
      <c r="VAF3" s="33"/>
      <c r="VAG3" s="33"/>
      <c r="VAH3" s="33"/>
      <c r="VAI3" s="33"/>
      <c r="VAJ3" s="33"/>
      <c r="VAK3" s="33"/>
      <c r="VAL3" s="33"/>
      <c r="VAM3" s="33"/>
      <c r="VAN3" s="33"/>
      <c r="VAO3" s="33"/>
      <c r="VAP3" s="33"/>
      <c r="VAQ3" s="33"/>
      <c r="VAR3" s="33"/>
      <c r="VAS3" s="33"/>
      <c r="VAT3" s="33"/>
      <c r="VAU3" s="33"/>
      <c r="VAV3" s="33"/>
      <c r="VAW3" s="33"/>
      <c r="VAX3" s="33"/>
      <c r="VAY3" s="33"/>
      <c r="VAZ3" s="33"/>
      <c r="VBA3" s="33"/>
      <c r="VBB3" s="33"/>
      <c r="VBC3" s="33"/>
      <c r="VBD3" s="33"/>
      <c r="VBE3" s="33"/>
      <c r="VBF3" s="33"/>
      <c r="VBG3" s="33"/>
      <c r="VBH3" s="33"/>
      <c r="VBI3" s="33"/>
      <c r="VBJ3" s="33"/>
      <c r="VBK3" s="33"/>
      <c r="VBL3" s="33"/>
      <c r="VBM3" s="33"/>
      <c r="VBN3" s="33"/>
      <c r="VBO3" s="33"/>
      <c r="VBP3" s="33"/>
      <c r="VBQ3" s="33"/>
      <c r="VBR3" s="33"/>
      <c r="VBS3" s="33"/>
      <c r="VBT3" s="33"/>
      <c r="VBU3" s="33"/>
      <c r="VBV3" s="33"/>
      <c r="VBW3" s="33"/>
      <c r="VBX3" s="33"/>
      <c r="VBY3" s="33"/>
      <c r="VBZ3" s="33"/>
      <c r="VCA3" s="33"/>
      <c r="VCB3" s="33"/>
      <c r="VCC3" s="33"/>
      <c r="VCD3" s="33"/>
      <c r="VCE3" s="33"/>
      <c r="VCF3" s="33"/>
      <c r="VCG3" s="33"/>
      <c r="VCH3" s="33"/>
      <c r="VCI3" s="33"/>
      <c r="VCJ3" s="33"/>
      <c r="VCK3" s="33"/>
      <c r="VCL3" s="33"/>
      <c r="VCM3" s="33"/>
      <c r="VCN3" s="33"/>
      <c r="VCO3" s="33"/>
      <c r="VCP3" s="33"/>
      <c r="VCQ3" s="33"/>
      <c r="VCR3" s="33"/>
      <c r="VCS3" s="33"/>
      <c r="VCT3" s="33"/>
      <c r="VCU3" s="33"/>
      <c r="VCV3" s="33"/>
      <c r="VCW3" s="33"/>
      <c r="VCX3" s="33"/>
      <c r="VCY3" s="33"/>
      <c r="VCZ3" s="33"/>
      <c r="VDA3" s="33"/>
      <c r="VDB3" s="33"/>
      <c r="VDC3" s="33"/>
      <c r="VDD3" s="33"/>
      <c r="VDE3" s="33"/>
      <c r="VDF3" s="33"/>
      <c r="VDG3" s="33"/>
      <c r="VDH3" s="33"/>
      <c r="VDI3" s="33"/>
      <c r="VDJ3" s="33"/>
      <c r="VDK3" s="33"/>
      <c r="VDL3" s="33"/>
      <c r="VDM3" s="33"/>
      <c r="VDN3" s="33"/>
      <c r="VDO3" s="33"/>
      <c r="VDP3" s="33"/>
      <c r="VDQ3" s="33"/>
      <c r="VDR3" s="33"/>
      <c r="VDS3" s="33"/>
      <c r="VDT3" s="33"/>
      <c r="VDU3" s="33"/>
      <c r="VDV3" s="33"/>
      <c r="VDW3" s="33"/>
      <c r="VDX3" s="33"/>
      <c r="VDY3" s="33"/>
      <c r="VDZ3" s="33"/>
      <c r="VEA3" s="33"/>
      <c r="VEB3" s="33"/>
      <c r="VEC3" s="33"/>
      <c r="VED3" s="33"/>
      <c r="VEE3" s="33"/>
      <c r="VEF3" s="33"/>
      <c r="VEG3" s="33"/>
      <c r="VEH3" s="33"/>
      <c r="VEI3" s="33"/>
      <c r="VEJ3" s="33"/>
      <c r="VEK3" s="33"/>
      <c r="VEL3" s="33"/>
      <c r="VEM3" s="33"/>
      <c r="VEN3" s="33"/>
      <c r="VEO3" s="33"/>
      <c r="VEP3" s="33"/>
      <c r="VEQ3" s="33"/>
      <c r="VER3" s="33"/>
      <c r="VES3" s="33"/>
      <c r="VET3" s="33"/>
      <c r="VEU3" s="33"/>
      <c r="VEV3" s="33"/>
      <c r="VEW3" s="33"/>
      <c r="VEX3" s="33"/>
      <c r="VEY3" s="33"/>
      <c r="VEZ3" s="33"/>
      <c r="VFA3" s="33"/>
      <c r="VFB3" s="33"/>
      <c r="VFC3" s="33"/>
      <c r="VFD3" s="33"/>
      <c r="VFE3" s="33"/>
      <c r="VFF3" s="33"/>
      <c r="VFG3" s="33"/>
      <c r="VFH3" s="33"/>
      <c r="VFI3" s="33"/>
      <c r="VFJ3" s="33"/>
      <c r="VFK3" s="33"/>
      <c r="VFL3" s="33"/>
      <c r="VFM3" s="33"/>
      <c r="VFN3" s="33"/>
      <c r="VFO3" s="33"/>
      <c r="VFP3" s="33"/>
      <c r="VFQ3" s="33"/>
      <c r="VFR3" s="33"/>
      <c r="VFS3" s="33"/>
      <c r="VFT3" s="33"/>
      <c r="VFU3" s="33"/>
      <c r="VFV3" s="33"/>
      <c r="VFW3" s="33"/>
      <c r="VFX3" s="33"/>
      <c r="VFY3" s="33"/>
      <c r="VFZ3" s="33"/>
      <c r="VGA3" s="33"/>
      <c r="VGB3" s="33"/>
      <c r="VGC3" s="33"/>
      <c r="VGD3" s="33"/>
      <c r="VGE3" s="33"/>
      <c r="VGF3" s="33"/>
      <c r="VGG3" s="33"/>
      <c r="VGH3" s="33"/>
      <c r="VGI3" s="33"/>
      <c r="VGJ3" s="33"/>
      <c r="VGK3" s="33"/>
      <c r="VGL3" s="33"/>
      <c r="VGM3" s="33"/>
      <c r="VGN3" s="33"/>
      <c r="VGO3" s="33"/>
      <c r="VGP3" s="33"/>
      <c r="VGQ3" s="33"/>
      <c r="VGR3" s="33"/>
      <c r="VGS3" s="33"/>
      <c r="VGT3" s="33"/>
      <c r="VGU3" s="33"/>
      <c r="VGV3" s="33"/>
      <c r="VGW3" s="33"/>
      <c r="VGX3" s="33"/>
      <c r="VGY3" s="33"/>
      <c r="VGZ3" s="33"/>
      <c r="VHA3" s="33"/>
      <c r="VHB3" s="33"/>
      <c r="VHC3" s="33"/>
      <c r="VHD3" s="33"/>
      <c r="VHE3" s="33"/>
      <c r="VHF3" s="33"/>
      <c r="VHG3" s="33"/>
      <c r="VHH3" s="33"/>
      <c r="VHI3" s="33"/>
      <c r="VHJ3" s="33"/>
      <c r="VHK3" s="33"/>
      <c r="VHL3" s="33"/>
      <c r="VHM3" s="33"/>
      <c r="VHN3" s="33"/>
      <c r="VHO3" s="33"/>
      <c r="VHP3" s="33"/>
      <c r="VHQ3" s="33"/>
      <c r="VHR3" s="33"/>
      <c r="VHS3" s="33"/>
      <c r="VHT3" s="33"/>
      <c r="VHU3" s="33"/>
      <c r="VHV3" s="33"/>
      <c r="VHW3" s="33"/>
      <c r="VHX3" s="33"/>
      <c r="VHY3" s="33"/>
      <c r="VHZ3" s="33"/>
      <c r="VIA3" s="33"/>
      <c r="VIB3" s="33"/>
      <c r="VIC3" s="33"/>
      <c r="VID3" s="33"/>
      <c r="VIE3" s="33"/>
      <c r="VIF3" s="33"/>
      <c r="VIG3" s="33"/>
      <c r="VIH3" s="33"/>
      <c r="VII3" s="33"/>
      <c r="VIJ3" s="33"/>
      <c r="VIK3" s="33"/>
      <c r="VIL3" s="33"/>
      <c r="VIM3" s="33"/>
      <c r="VIN3" s="33"/>
      <c r="VIO3" s="33"/>
      <c r="VIP3" s="33"/>
      <c r="VIQ3" s="33"/>
      <c r="VIR3" s="33"/>
      <c r="VIS3" s="33"/>
      <c r="VIT3" s="33"/>
      <c r="VIU3" s="33"/>
      <c r="VIV3" s="33"/>
      <c r="VIW3" s="33"/>
      <c r="VIX3" s="33"/>
      <c r="VIY3" s="33"/>
      <c r="VIZ3" s="33"/>
      <c r="VJA3" s="33"/>
      <c r="VJB3" s="33"/>
      <c r="VJC3" s="33"/>
      <c r="VJD3" s="33"/>
      <c r="VJE3" s="33"/>
      <c r="VJF3" s="33"/>
      <c r="VJG3" s="33"/>
      <c r="VJH3" s="33"/>
      <c r="VJI3" s="33"/>
      <c r="VJJ3" s="33"/>
      <c r="VJK3" s="33"/>
      <c r="VJL3" s="33"/>
      <c r="VJM3" s="33"/>
      <c r="VJN3" s="33"/>
      <c r="VJO3" s="33"/>
      <c r="VJP3" s="33"/>
      <c r="VJQ3" s="33"/>
      <c r="VJR3" s="33"/>
      <c r="VJS3" s="33"/>
      <c r="VJT3" s="33"/>
      <c r="VJU3" s="33"/>
      <c r="VJV3" s="33"/>
      <c r="VJW3" s="33"/>
      <c r="VJX3" s="33"/>
      <c r="VJY3" s="33"/>
      <c r="VJZ3" s="33"/>
      <c r="VKA3" s="33"/>
      <c r="VKB3" s="33"/>
      <c r="VKC3" s="33"/>
      <c r="VKD3" s="33"/>
      <c r="VKE3" s="33"/>
      <c r="VKF3" s="33"/>
      <c r="VKG3" s="33"/>
      <c r="VKH3" s="33"/>
      <c r="VKI3" s="33"/>
      <c r="VKJ3" s="33"/>
      <c r="VKK3" s="33"/>
      <c r="VKL3" s="33"/>
      <c r="VKM3" s="33"/>
      <c r="VKN3" s="33"/>
      <c r="VKO3" s="33"/>
      <c r="VKP3" s="33"/>
      <c r="VKQ3" s="33"/>
      <c r="VKR3" s="33"/>
      <c r="VKS3" s="33"/>
      <c r="VKT3" s="33"/>
      <c r="VKU3" s="33"/>
      <c r="VKV3" s="33"/>
      <c r="VKW3" s="33"/>
      <c r="VKX3" s="33"/>
      <c r="VKY3" s="33"/>
      <c r="VKZ3" s="33"/>
      <c r="VLA3" s="33"/>
      <c r="VLB3" s="33"/>
      <c r="VLC3" s="33"/>
      <c r="VLD3" s="33"/>
      <c r="VLE3" s="33"/>
      <c r="VLF3" s="33"/>
      <c r="VLG3" s="33"/>
      <c r="VLH3" s="33"/>
      <c r="VLI3" s="33"/>
      <c r="VLJ3" s="33"/>
      <c r="VLK3" s="33"/>
      <c r="VLL3" s="33"/>
      <c r="VLM3" s="33"/>
      <c r="VLN3" s="33"/>
      <c r="VLO3" s="33"/>
      <c r="VLP3" s="33"/>
      <c r="VLQ3" s="33"/>
      <c r="VLR3" s="33"/>
      <c r="VLS3" s="33"/>
      <c r="VLT3" s="33"/>
      <c r="VLU3" s="33"/>
      <c r="VLV3" s="33"/>
      <c r="VLW3" s="33"/>
      <c r="VLX3" s="33"/>
      <c r="VLY3" s="33"/>
      <c r="VLZ3" s="33"/>
      <c r="VMA3" s="33"/>
      <c r="VMB3" s="33"/>
      <c r="VMC3" s="33"/>
      <c r="VMD3" s="33"/>
      <c r="VME3" s="33"/>
      <c r="VMF3" s="33"/>
      <c r="VMG3" s="33"/>
      <c r="VMH3" s="33"/>
      <c r="VMI3" s="33"/>
      <c r="VMJ3" s="33"/>
      <c r="VMK3" s="33"/>
      <c r="VML3" s="33"/>
      <c r="VMM3" s="33"/>
      <c r="VMN3" s="33"/>
      <c r="VMO3" s="33"/>
      <c r="VMP3" s="33"/>
      <c r="VMQ3" s="33"/>
      <c r="VMR3" s="33"/>
      <c r="VMS3" s="33"/>
      <c r="VMT3" s="33"/>
      <c r="VMU3" s="33"/>
      <c r="VMV3" s="33"/>
      <c r="VMW3" s="33"/>
      <c r="VMX3" s="33"/>
      <c r="VMY3" s="33"/>
      <c r="VMZ3" s="33"/>
      <c r="VNA3" s="33"/>
      <c r="VNB3" s="33"/>
      <c r="VNC3" s="33"/>
      <c r="VND3" s="33"/>
      <c r="VNE3" s="33"/>
      <c r="VNF3" s="33"/>
      <c r="VNG3" s="33"/>
      <c r="VNH3" s="33"/>
      <c r="VNI3" s="33"/>
      <c r="VNJ3" s="33"/>
      <c r="VNK3" s="33"/>
      <c r="VNL3" s="33"/>
      <c r="VNM3" s="33"/>
      <c r="VNN3" s="33"/>
      <c r="VNO3" s="33"/>
      <c r="VNP3" s="33"/>
      <c r="VNQ3" s="33"/>
      <c r="VNR3" s="33"/>
      <c r="VNS3" s="33"/>
      <c r="VNT3" s="33"/>
      <c r="VNU3" s="33"/>
      <c r="VNV3" s="33"/>
      <c r="VNW3" s="33"/>
      <c r="VNX3" s="33"/>
      <c r="VNY3" s="33"/>
      <c r="VNZ3" s="33"/>
      <c r="VOA3" s="33"/>
      <c r="VOB3" s="33"/>
      <c r="VOC3" s="33"/>
      <c r="VOD3" s="33"/>
      <c r="VOE3" s="33"/>
      <c r="VOF3" s="33"/>
      <c r="VOG3" s="33"/>
      <c r="VOH3" s="33"/>
      <c r="VOI3" s="33"/>
      <c r="VOJ3" s="33"/>
      <c r="VOK3" s="33"/>
      <c r="VOL3" s="33"/>
      <c r="VOM3" s="33"/>
      <c r="VON3" s="33"/>
      <c r="VOO3" s="33"/>
      <c r="VOP3" s="33"/>
      <c r="VOQ3" s="33"/>
      <c r="VOR3" s="33"/>
      <c r="VOS3" s="33"/>
      <c r="VOT3" s="33"/>
      <c r="VOU3" s="33"/>
      <c r="VOV3" s="33"/>
      <c r="VOW3" s="33"/>
      <c r="VOX3" s="33"/>
      <c r="VOY3" s="33"/>
      <c r="VOZ3" s="33"/>
      <c r="VPA3" s="33"/>
      <c r="VPB3" s="33"/>
      <c r="VPC3" s="33"/>
      <c r="VPD3" s="33"/>
      <c r="VPE3" s="33"/>
      <c r="VPF3" s="33"/>
      <c r="VPG3" s="33"/>
      <c r="VPH3" s="33"/>
      <c r="VPI3" s="33"/>
      <c r="VPJ3" s="33"/>
      <c r="VPK3" s="33"/>
      <c r="VPL3" s="33"/>
      <c r="VPM3" s="33"/>
      <c r="VPN3" s="33"/>
      <c r="VPO3" s="33"/>
      <c r="VPP3" s="33"/>
      <c r="VPQ3" s="33"/>
      <c r="VPR3" s="33"/>
      <c r="VPS3" s="33"/>
      <c r="VPT3" s="33"/>
      <c r="VPU3" s="33"/>
      <c r="VPV3" s="33"/>
      <c r="VPW3" s="33"/>
      <c r="VPX3" s="33"/>
      <c r="VPY3" s="33"/>
      <c r="VPZ3" s="33"/>
      <c r="VQA3" s="33"/>
      <c r="VQB3" s="33"/>
      <c r="VQC3" s="33"/>
      <c r="VQD3" s="33"/>
      <c r="VQE3" s="33"/>
      <c r="VQF3" s="33"/>
      <c r="VQG3" s="33"/>
      <c r="VQH3" s="33"/>
      <c r="VQI3" s="33"/>
      <c r="VQJ3" s="33"/>
      <c r="VQK3" s="33"/>
      <c r="VQL3" s="33"/>
      <c r="VQM3" s="33"/>
      <c r="VQN3" s="33"/>
      <c r="VQO3" s="33"/>
      <c r="VQP3" s="33"/>
      <c r="VQQ3" s="33"/>
      <c r="VQR3" s="33"/>
      <c r="VQS3" s="33"/>
      <c r="VQT3" s="33"/>
      <c r="VQU3" s="33"/>
      <c r="VQV3" s="33"/>
      <c r="VQW3" s="33"/>
      <c r="VQX3" s="33"/>
      <c r="VQY3" s="33"/>
      <c r="VQZ3" s="33"/>
      <c r="VRA3" s="33"/>
      <c r="VRB3" s="33"/>
      <c r="VRC3" s="33"/>
      <c r="VRD3" s="33"/>
      <c r="VRE3" s="33"/>
      <c r="VRF3" s="33"/>
      <c r="VRG3" s="33"/>
      <c r="VRH3" s="33"/>
      <c r="VRI3" s="33"/>
      <c r="VRJ3" s="33"/>
      <c r="VRK3" s="33"/>
      <c r="VRL3" s="33"/>
      <c r="VRM3" s="33"/>
      <c r="VRN3" s="33"/>
      <c r="VRO3" s="33"/>
      <c r="VRP3" s="33"/>
      <c r="VRQ3" s="33"/>
      <c r="VRR3" s="33"/>
      <c r="VRS3" s="33"/>
      <c r="VRT3" s="33"/>
      <c r="VRU3" s="33"/>
      <c r="VRV3" s="33"/>
      <c r="VRW3" s="33"/>
      <c r="VRX3" s="33"/>
      <c r="VRY3" s="33"/>
      <c r="VRZ3" s="33"/>
      <c r="VSA3" s="33"/>
      <c r="VSB3" s="33"/>
      <c r="VSC3" s="33"/>
      <c r="VSD3" s="33"/>
      <c r="VSE3" s="33"/>
      <c r="VSF3" s="33"/>
      <c r="VSG3" s="33"/>
      <c r="VSH3" s="33"/>
      <c r="VSI3" s="33"/>
      <c r="VSJ3" s="33"/>
      <c r="VSK3" s="33"/>
      <c r="VSL3" s="33"/>
      <c r="VSM3" s="33"/>
      <c r="VSN3" s="33"/>
      <c r="VSO3" s="33"/>
      <c r="VSP3" s="33"/>
      <c r="VSQ3" s="33"/>
      <c r="VSR3" s="33"/>
      <c r="VSS3" s="33"/>
      <c r="VST3" s="33"/>
      <c r="VSU3" s="33"/>
      <c r="VSV3" s="33"/>
      <c r="VSW3" s="33"/>
      <c r="VSX3" s="33"/>
      <c r="VSY3" s="33"/>
      <c r="VSZ3" s="33"/>
      <c r="VTA3" s="33"/>
      <c r="VTB3" s="33"/>
      <c r="VTC3" s="33"/>
      <c r="VTD3" s="33"/>
      <c r="VTE3" s="33"/>
      <c r="VTF3" s="33"/>
      <c r="VTG3" s="33"/>
      <c r="VTH3" s="33"/>
      <c r="VTI3" s="33"/>
      <c r="VTJ3" s="33"/>
      <c r="VTK3" s="33"/>
      <c r="VTL3" s="33"/>
      <c r="VTM3" s="33"/>
      <c r="VTN3" s="33"/>
      <c r="VTO3" s="33"/>
      <c r="VTP3" s="33"/>
      <c r="VTQ3" s="33"/>
      <c r="VTR3" s="33"/>
      <c r="VTS3" s="33"/>
      <c r="VTT3" s="33"/>
      <c r="VTU3" s="33"/>
      <c r="VTV3" s="33"/>
      <c r="VTW3" s="33"/>
      <c r="VTX3" s="33"/>
      <c r="VTY3" s="33"/>
      <c r="VTZ3" s="33"/>
      <c r="VUA3" s="33"/>
      <c r="VUB3" s="33"/>
      <c r="VUC3" s="33"/>
      <c r="VUD3" s="33"/>
      <c r="VUE3" s="33"/>
      <c r="VUF3" s="33"/>
      <c r="VUG3" s="33"/>
      <c r="VUH3" s="33"/>
      <c r="VUI3" s="33"/>
      <c r="VUJ3" s="33"/>
      <c r="VUK3" s="33"/>
      <c r="VUL3" s="33"/>
      <c r="VUM3" s="33"/>
      <c r="VUN3" s="33"/>
      <c r="VUO3" s="33"/>
      <c r="VUP3" s="33"/>
      <c r="VUQ3" s="33"/>
      <c r="VUR3" s="33"/>
      <c r="VUS3" s="33"/>
      <c r="VUT3" s="33"/>
      <c r="VUU3" s="33"/>
      <c r="VUV3" s="33"/>
      <c r="VUW3" s="33"/>
      <c r="VUX3" s="33"/>
      <c r="VUY3" s="33"/>
      <c r="VUZ3" s="33"/>
      <c r="VVA3" s="33"/>
      <c r="VVB3" s="33"/>
      <c r="VVC3" s="33"/>
      <c r="VVD3" s="33"/>
      <c r="VVE3" s="33"/>
      <c r="VVF3" s="33"/>
      <c r="VVG3" s="33"/>
      <c r="VVH3" s="33"/>
      <c r="VVI3" s="33"/>
      <c r="VVJ3" s="33"/>
      <c r="VVK3" s="33"/>
      <c r="VVL3" s="33"/>
      <c r="VVM3" s="33"/>
      <c r="VVN3" s="33"/>
      <c r="VVO3" s="33"/>
      <c r="VVP3" s="33"/>
      <c r="VVQ3" s="33"/>
      <c r="VVR3" s="33"/>
      <c r="VVS3" s="33"/>
      <c r="VVT3" s="33"/>
      <c r="VVU3" s="33"/>
      <c r="VVV3" s="33"/>
      <c r="VVW3" s="33"/>
      <c r="VVX3" s="33"/>
      <c r="VVY3" s="33"/>
      <c r="VVZ3" s="33"/>
      <c r="VWA3" s="33"/>
      <c r="VWB3" s="33"/>
      <c r="VWC3" s="33"/>
      <c r="VWD3" s="33"/>
      <c r="VWE3" s="33"/>
      <c r="VWF3" s="33"/>
      <c r="VWG3" s="33"/>
      <c r="VWH3" s="33"/>
      <c r="VWI3" s="33"/>
      <c r="VWJ3" s="33"/>
      <c r="VWK3" s="33"/>
      <c r="VWL3" s="33"/>
      <c r="VWM3" s="33"/>
      <c r="VWN3" s="33"/>
      <c r="VWO3" s="33"/>
      <c r="VWP3" s="33"/>
      <c r="VWQ3" s="33"/>
      <c r="VWR3" s="33"/>
      <c r="VWS3" s="33"/>
      <c r="VWT3" s="33"/>
      <c r="VWU3" s="33"/>
      <c r="VWV3" s="33"/>
      <c r="VWW3" s="33"/>
      <c r="VWX3" s="33"/>
      <c r="VWY3" s="33"/>
      <c r="VWZ3" s="33"/>
      <c r="VXA3" s="33"/>
      <c r="VXB3" s="33"/>
      <c r="VXC3" s="33"/>
      <c r="VXD3" s="33"/>
      <c r="VXE3" s="33"/>
      <c r="VXF3" s="33"/>
      <c r="VXG3" s="33"/>
      <c r="VXH3" s="33"/>
      <c r="VXI3" s="33"/>
      <c r="VXJ3" s="33"/>
      <c r="VXK3" s="33"/>
      <c r="VXL3" s="33"/>
      <c r="VXM3" s="33"/>
      <c r="VXN3" s="33"/>
      <c r="VXO3" s="33"/>
      <c r="VXP3" s="33"/>
      <c r="VXQ3" s="33"/>
      <c r="VXR3" s="33"/>
      <c r="VXS3" s="33"/>
      <c r="VXT3" s="33"/>
      <c r="VXU3" s="33"/>
      <c r="VXV3" s="33"/>
      <c r="VXW3" s="33"/>
      <c r="VXX3" s="33"/>
      <c r="VXY3" s="33"/>
      <c r="VXZ3" s="33"/>
      <c r="VYA3" s="33"/>
      <c r="VYB3" s="33"/>
      <c r="VYC3" s="33"/>
      <c r="VYD3" s="33"/>
      <c r="VYE3" s="33"/>
      <c r="VYF3" s="33"/>
      <c r="VYG3" s="33"/>
      <c r="VYH3" s="33"/>
      <c r="VYI3" s="33"/>
      <c r="VYJ3" s="33"/>
      <c r="VYK3" s="33"/>
      <c r="VYL3" s="33"/>
      <c r="VYM3" s="33"/>
      <c r="VYN3" s="33"/>
      <c r="VYO3" s="33"/>
      <c r="VYP3" s="33"/>
      <c r="VYQ3" s="33"/>
      <c r="VYR3" s="33"/>
      <c r="VYS3" s="33"/>
      <c r="VYT3" s="33"/>
      <c r="VYU3" s="33"/>
      <c r="VYV3" s="33"/>
      <c r="VYW3" s="33"/>
      <c r="VYX3" s="33"/>
      <c r="VYY3" s="33"/>
      <c r="VYZ3" s="33"/>
      <c r="VZA3" s="33"/>
      <c r="VZB3" s="33"/>
      <c r="VZC3" s="33"/>
      <c r="VZD3" s="33"/>
      <c r="VZE3" s="33"/>
      <c r="VZF3" s="33"/>
      <c r="VZG3" s="33"/>
      <c r="VZH3" s="33"/>
      <c r="VZI3" s="33"/>
      <c r="VZJ3" s="33"/>
      <c r="VZK3" s="33"/>
      <c r="VZL3" s="33"/>
      <c r="VZM3" s="33"/>
      <c r="VZN3" s="33"/>
      <c r="VZO3" s="33"/>
      <c r="VZP3" s="33"/>
      <c r="VZQ3" s="33"/>
      <c r="VZR3" s="33"/>
      <c r="VZS3" s="33"/>
      <c r="VZT3" s="33"/>
      <c r="VZU3" s="33"/>
      <c r="VZV3" s="33"/>
      <c r="VZW3" s="33"/>
      <c r="VZX3" s="33"/>
      <c r="VZY3" s="33"/>
      <c r="VZZ3" s="33"/>
      <c r="WAA3" s="33"/>
      <c r="WAB3" s="33"/>
      <c r="WAC3" s="33"/>
      <c r="WAD3" s="33"/>
      <c r="WAE3" s="33"/>
      <c r="WAF3" s="33"/>
      <c r="WAG3" s="33"/>
      <c r="WAH3" s="33"/>
      <c r="WAI3" s="33"/>
      <c r="WAJ3" s="33"/>
      <c r="WAK3" s="33"/>
      <c r="WAL3" s="33"/>
      <c r="WAM3" s="33"/>
      <c r="WAN3" s="33"/>
      <c r="WAO3" s="33"/>
      <c r="WAP3" s="33"/>
      <c r="WAQ3" s="33"/>
      <c r="WAR3" s="33"/>
      <c r="WAS3" s="33"/>
      <c r="WAT3" s="33"/>
      <c r="WAU3" s="33"/>
      <c r="WAV3" s="33"/>
      <c r="WAW3" s="33"/>
      <c r="WAX3" s="33"/>
      <c r="WAY3" s="33"/>
      <c r="WAZ3" s="33"/>
      <c r="WBA3" s="33"/>
      <c r="WBB3" s="33"/>
      <c r="WBC3" s="33"/>
      <c r="WBD3" s="33"/>
      <c r="WBE3" s="33"/>
      <c r="WBF3" s="33"/>
      <c r="WBG3" s="33"/>
      <c r="WBH3" s="33"/>
      <c r="WBI3" s="33"/>
      <c r="WBJ3" s="33"/>
      <c r="WBK3" s="33"/>
      <c r="WBL3" s="33"/>
      <c r="WBM3" s="33"/>
      <c r="WBN3" s="33"/>
      <c r="WBO3" s="33"/>
      <c r="WBP3" s="33"/>
      <c r="WBQ3" s="33"/>
      <c r="WBR3" s="33"/>
      <c r="WBS3" s="33"/>
      <c r="WBT3" s="33"/>
      <c r="WBU3" s="33"/>
      <c r="WBV3" s="33"/>
      <c r="WBW3" s="33"/>
      <c r="WBX3" s="33"/>
      <c r="WBY3" s="33"/>
      <c r="WBZ3" s="33"/>
      <c r="WCA3" s="33"/>
      <c r="WCB3" s="33"/>
      <c r="WCC3" s="33"/>
      <c r="WCD3" s="33"/>
      <c r="WCE3" s="33"/>
      <c r="WCF3" s="33"/>
      <c r="WCG3" s="33"/>
      <c r="WCH3" s="33"/>
      <c r="WCI3" s="33"/>
      <c r="WCJ3" s="33"/>
      <c r="WCK3" s="33"/>
      <c r="WCL3" s="33"/>
      <c r="WCM3" s="33"/>
      <c r="WCN3" s="33"/>
      <c r="WCO3" s="33"/>
      <c r="WCP3" s="33"/>
      <c r="WCQ3" s="33"/>
      <c r="WCR3" s="33"/>
      <c r="WCS3" s="33"/>
      <c r="WCT3" s="33"/>
      <c r="WCU3" s="33"/>
      <c r="WCV3" s="33"/>
      <c r="WCW3" s="33"/>
      <c r="WCX3" s="33"/>
      <c r="WCY3" s="33"/>
      <c r="WCZ3" s="33"/>
      <c r="WDA3" s="33"/>
      <c r="WDB3" s="33"/>
      <c r="WDC3" s="33"/>
      <c r="WDD3" s="33"/>
      <c r="WDE3" s="33"/>
      <c r="WDF3" s="33"/>
      <c r="WDG3" s="33"/>
      <c r="WDH3" s="33"/>
      <c r="WDI3" s="33"/>
      <c r="WDJ3" s="33"/>
      <c r="WDK3" s="33"/>
      <c r="WDL3" s="33"/>
      <c r="WDM3" s="33"/>
      <c r="WDN3" s="33"/>
      <c r="WDO3" s="33"/>
      <c r="WDP3" s="33"/>
      <c r="WDQ3" s="33"/>
      <c r="WDR3" s="33"/>
      <c r="WDS3" s="33"/>
      <c r="WDT3" s="33"/>
      <c r="WDU3" s="33"/>
      <c r="WDV3" s="33"/>
      <c r="WDW3" s="33"/>
      <c r="WDX3" s="33"/>
      <c r="WDY3" s="33"/>
      <c r="WDZ3" s="33"/>
      <c r="WEA3" s="33"/>
      <c r="WEB3" s="33"/>
      <c r="WEC3" s="33"/>
      <c r="WED3" s="33"/>
      <c r="WEE3" s="33"/>
      <c r="WEF3" s="33"/>
      <c r="WEG3" s="33"/>
      <c r="WEH3" s="33"/>
      <c r="WEI3" s="33"/>
      <c r="WEJ3" s="33"/>
      <c r="WEK3" s="33"/>
      <c r="WEL3" s="33"/>
      <c r="WEM3" s="33"/>
      <c r="WEN3" s="33"/>
      <c r="WEO3" s="33"/>
      <c r="WEP3" s="33"/>
      <c r="WEQ3" s="33"/>
      <c r="WER3" s="33"/>
      <c r="WES3" s="33"/>
      <c r="WET3" s="33"/>
      <c r="WEU3" s="33"/>
      <c r="WEV3" s="33"/>
      <c r="WEW3" s="33"/>
      <c r="WEX3" s="33"/>
      <c r="WEY3" s="33"/>
      <c r="WEZ3" s="33"/>
      <c r="WFA3" s="33"/>
      <c r="WFB3" s="33"/>
      <c r="WFC3" s="33"/>
      <c r="WFD3" s="33"/>
      <c r="WFE3" s="33"/>
      <c r="WFF3" s="33"/>
      <c r="WFG3" s="33"/>
      <c r="WFH3" s="33"/>
      <c r="WFI3" s="33"/>
      <c r="WFJ3" s="33"/>
      <c r="WFK3" s="33"/>
      <c r="WFL3" s="33"/>
      <c r="WFM3" s="33"/>
      <c r="WFN3" s="33"/>
      <c r="WFO3" s="33"/>
      <c r="WFP3" s="33"/>
      <c r="WFQ3" s="33"/>
      <c r="WFR3" s="33"/>
      <c r="WFS3" s="33"/>
      <c r="WFT3" s="33"/>
      <c r="WFU3" s="33"/>
      <c r="WFV3" s="33"/>
      <c r="WFW3" s="33"/>
      <c r="WFX3" s="33"/>
      <c r="WFY3" s="33"/>
      <c r="WFZ3" s="33"/>
      <c r="WGA3" s="33"/>
      <c r="WGB3" s="33"/>
      <c r="WGC3" s="33"/>
      <c r="WGD3" s="33"/>
      <c r="WGE3" s="33"/>
      <c r="WGF3" s="33"/>
      <c r="WGG3" s="33"/>
      <c r="WGH3" s="33"/>
      <c r="WGI3" s="33"/>
      <c r="WGJ3" s="33"/>
      <c r="WGK3" s="33"/>
      <c r="WGL3" s="33"/>
      <c r="WGM3" s="33"/>
      <c r="WGN3" s="33"/>
      <c r="WGO3" s="33"/>
      <c r="WGP3" s="33"/>
      <c r="WGQ3" s="33"/>
      <c r="WGR3" s="33"/>
      <c r="WGS3" s="33"/>
      <c r="WGT3" s="33"/>
      <c r="WGU3" s="33"/>
      <c r="WGV3" s="33"/>
      <c r="WGW3" s="33"/>
      <c r="WGX3" s="33"/>
      <c r="WGY3" s="33"/>
      <c r="WGZ3" s="33"/>
      <c r="WHA3" s="33"/>
      <c r="WHB3" s="33"/>
      <c r="WHC3" s="33"/>
      <c r="WHD3" s="33"/>
      <c r="WHE3" s="33"/>
      <c r="WHF3" s="33"/>
      <c r="WHG3" s="33"/>
      <c r="WHH3" s="33"/>
      <c r="WHI3" s="33"/>
      <c r="WHJ3" s="33"/>
      <c r="WHK3" s="33"/>
      <c r="WHL3" s="33"/>
      <c r="WHM3" s="33"/>
      <c r="WHN3" s="33"/>
      <c r="WHO3" s="33"/>
      <c r="WHP3" s="33"/>
      <c r="WHQ3" s="33"/>
      <c r="WHR3" s="33"/>
      <c r="WHS3" s="33"/>
      <c r="WHT3" s="33"/>
      <c r="WHU3" s="33"/>
      <c r="WHV3" s="33"/>
      <c r="WHW3" s="33"/>
      <c r="WHX3" s="33"/>
      <c r="WHY3" s="33"/>
      <c r="WHZ3" s="33"/>
      <c r="WIA3" s="33"/>
      <c r="WIB3" s="33"/>
      <c r="WIC3" s="33"/>
      <c r="WID3" s="33"/>
      <c r="WIE3" s="33"/>
      <c r="WIF3" s="33"/>
      <c r="WIG3" s="33"/>
      <c r="WIH3" s="33"/>
      <c r="WII3" s="33"/>
      <c r="WIJ3" s="33"/>
      <c r="WIK3" s="33"/>
      <c r="WIL3" s="33"/>
      <c r="WIM3" s="33"/>
      <c r="WIN3" s="33"/>
      <c r="WIO3" s="33"/>
      <c r="WIP3" s="33"/>
      <c r="WIQ3" s="33"/>
      <c r="WIR3" s="33"/>
      <c r="WIS3" s="33"/>
      <c r="WIT3" s="33"/>
      <c r="WIU3" s="33"/>
      <c r="WIV3" s="33"/>
      <c r="WIW3" s="33"/>
      <c r="WIX3" s="33"/>
      <c r="WIY3" s="33"/>
      <c r="WIZ3" s="33"/>
      <c r="WJA3" s="33"/>
      <c r="WJB3" s="33"/>
      <c r="WJC3" s="33"/>
      <c r="WJD3" s="33"/>
      <c r="WJE3" s="33"/>
      <c r="WJF3" s="33"/>
      <c r="WJG3" s="33"/>
      <c r="WJH3" s="33"/>
      <c r="WJI3" s="33"/>
      <c r="WJJ3" s="33"/>
      <c r="WJK3" s="33"/>
      <c r="WJL3" s="33"/>
      <c r="WJM3" s="33"/>
      <c r="WJN3" s="33"/>
      <c r="WJO3" s="33"/>
      <c r="WJP3" s="33"/>
      <c r="WJQ3" s="33"/>
      <c r="WJR3" s="33"/>
      <c r="WJS3" s="33"/>
      <c r="WJT3" s="33"/>
      <c r="WJU3" s="33"/>
      <c r="WJV3" s="33"/>
      <c r="WJW3" s="33"/>
      <c r="WJX3" s="33"/>
      <c r="WJY3" s="33"/>
      <c r="WJZ3" s="33"/>
      <c r="WKA3" s="33"/>
      <c r="WKB3" s="33"/>
      <c r="WKC3" s="33"/>
      <c r="WKD3" s="33"/>
      <c r="WKE3" s="33"/>
      <c r="WKF3" s="33"/>
      <c r="WKG3" s="33"/>
      <c r="WKH3" s="33"/>
      <c r="WKI3" s="33"/>
      <c r="WKJ3" s="33"/>
      <c r="WKK3" s="33"/>
      <c r="WKL3" s="33"/>
      <c r="WKM3" s="33"/>
      <c r="WKN3" s="33"/>
      <c r="WKO3" s="33"/>
      <c r="WKP3" s="33"/>
      <c r="WKQ3" s="33"/>
      <c r="WKR3" s="33"/>
      <c r="WKS3" s="33"/>
      <c r="WKT3" s="33"/>
      <c r="WKU3" s="33"/>
      <c r="WKV3" s="33"/>
      <c r="WKW3" s="33"/>
      <c r="WKX3" s="33"/>
      <c r="WKY3" s="33"/>
      <c r="WKZ3" s="33"/>
      <c r="WLA3" s="33"/>
      <c r="WLB3" s="33"/>
      <c r="WLC3" s="33"/>
      <c r="WLD3" s="33"/>
      <c r="WLE3" s="33"/>
      <c r="WLF3" s="33"/>
      <c r="WLG3" s="33"/>
      <c r="WLH3" s="33"/>
      <c r="WLI3" s="33"/>
      <c r="WLJ3" s="33"/>
      <c r="WLK3" s="33"/>
      <c r="WLL3" s="33"/>
      <c r="WLM3" s="33"/>
      <c r="WLN3" s="33"/>
      <c r="WLO3" s="33"/>
      <c r="WLP3" s="33"/>
      <c r="WLQ3" s="33"/>
      <c r="WLR3" s="33"/>
      <c r="WLS3" s="33"/>
      <c r="WLT3" s="33"/>
      <c r="WLU3" s="33"/>
      <c r="WLV3" s="33"/>
      <c r="WLW3" s="33"/>
      <c r="WLX3" s="33"/>
      <c r="WLY3" s="33"/>
      <c r="WLZ3" s="33"/>
      <c r="WMA3" s="33"/>
      <c r="WMB3" s="33"/>
      <c r="WMC3" s="33"/>
      <c r="WMD3" s="33"/>
      <c r="WME3" s="33"/>
      <c r="WMF3" s="33"/>
      <c r="WMG3" s="33"/>
      <c r="WMH3" s="33"/>
      <c r="WMI3" s="33"/>
      <c r="WMJ3" s="33"/>
      <c r="WMK3" s="33"/>
      <c r="WML3" s="33"/>
      <c r="WMM3" s="33"/>
      <c r="WMN3" s="33"/>
      <c r="WMO3" s="33"/>
      <c r="WMP3" s="33"/>
      <c r="WMQ3" s="33"/>
      <c r="WMR3" s="33"/>
      <c r="WMS3" s="33"/>
      <c r="WMT3" s="33"/>
      <c r="WMU3" s="33"/>
      <c r="WMV3" s="33"/>
      <c r="WMW3" s="33"/>
      <c r="WMX3" s="33"/>
      <c r="WMY3" s="33"/>
      <c r="WMZ3" s="33"/>
      <c r="WNA3" s="33"/>
      <c r="WNB3" s="33"/>
      <c r="WNC3" s="33"/>
      <c r="WND3" s="33"/>
      <c r="WNE3" s="33"/>
      <c r="WNF3" s="33"/>
      <c r="WNG3" s="33"/>
      <c r="WNH3" s="33"/>
      <c r="WNI3" s="33"/>
      <c r="WNJ3" s="33"/>
      <c r="WNK3" s="33"/>
      <c r="WNL3" s="33"/>
      <c r="WNM3" s="33"/>
      <c r="WNN3" s="33"/>
      <c r="WNO3" s="33"/>
      <c r="WNP3" s="33"/>
      <c r="WNQ3" s="33"/>
      <c r="WNR3" s="33"/>
      <c r="WNS3" s="33"/>
      <c r="WNT3" s="33"/>
      <c r="WNU3" s="33"/>
      <c r="WNV3" s="33"/>
      <c r="WNW3" s="33"/>
      <c r="WNX3" s="33"/>
      <c r="WNY3" s="33"/>
      <c r="WNZ3" s="33"/>
      <c r="WOA3" s="33"/>
      <c r="WOB3" s="33"/>
      <c r="WOC3" s="33"/>
      <c r="WOD3" s="33"/>
      <c r="WOE3" s="33"/>
      <c r="WOF3" s="33"/>
      <c r="WOG3" s="33"/>
      <c r="WOH3" s="33"/>
      <c r="WOI3" s="33"/>
      <c r="WOJ3" s="33"/>
      <c r="WOK3" s="33"/>
      <c r="WOL3" s="33"/>
      <c r="WOM3" s="33"/>
      <c r="WON3" s="33"/>
      <c r="WOO3" s="33"/>
      <c r="WOP3" s="33"/>
      <c r="WOQ3" s="33"/>
      <c r="WOR3" s="33"/>
      <c r="WOS3" s="33"/>
      <c r="WOT3" s="33"/>
      <c r="WOU3" s="33"/>
      <c r="WOV3" s="33"/>
      <c r="WOW3" s="33"/>
      <c r="WOX3" s="33"/>
      <c r="WOY3" s="33"/>
      <c r="WOZ3" s="33"/>
      <c r="WPA3" s="33"/>
      <c r="WPB3" s="33"/>
      <c r="WPC3" s="33"/>
      <c r="WPD3" s="33"/>
      <c r="WPE3" s="33"/>
      <c r="WPF3" s="33"/>
      <c r="WPG3" s="33"/>
      <c r="WPH3" s="33"/>
      <c r="WPI3" s="33"/>
      <c r="WPJ3" s="33"/>
      <c r="WPK3" s="33"/>
      <c r="WPL3" s="33"/>
      <c r="WPM3" s="33"/>
      <c r="WPN3" s="33"/>
      <c r="WPO3" s="33"/>
      <c r="WPP3" s="33"/>
      <c r="WPQ3" s="33"/>
      <c r="WPR3" s="33"/>
      <c r="WPS3" s="33"/>
      <c r="WPT3" s="33"/>
      <c r="WPU3" s="33"/>
      <c r="WPV3" s="33"/>
      <c r="WPW3" s="33"/>
      <c r="WPX3" s="33"/>
      <c r="WPY3" s="33"/>
      <c r="WPZ3" s="33"/>
      <c r="WQA3" s="33"/>
      <c r="WQB3" s="33"/>
      <c r="WQC3" s="33"/>
      <c r="WQD3" s="33"/>
      <c r="WQE3" s="33"/>
      <c r="WQF3" s="33"/>
      <c r="WQG3" s="33"/>
      <c r="WQH3" s="33"/>
      <c r="WQI3" s="33"/>
      <c r="WQJ3" s="33"/>
      <c r="WQK3" s="33"/>
      <c r="WQL3" s="33"/>
      <c r="WQM3" s="33"/>
      <c r="WQN3" s="33"/>
      <c r="WQO3" s="33"/>
      <c r="WQP3" s="33"/>
      <c r="WQQ3" s="33"/>
      <c r="WQR3" s="33"/>
      <c r="WQS3" s="33"/>
      <c r="WQT3" s="33"/>
      <c r="WQU3" s="33"/>
      <c r="WQV3" s="33"/>
      <c r="WQW3" s="33"/>
      <c r="WQX3" s="33"/>
      <c r="WQY3" s="33"/>
      <c r="WQZ3" s="33"/>
      <c r="WRA3" s="33"/>
      <c r="WRB3" s="33"/>
      <c r="WRC3" s="33"/>
      <c r="WRD3" s="33"/>
      <c r="WRE3" s="33"/>
      <c r="WRF3" s="33"/>
      <c r="WRG3" s="33"/>
      <c r="WRH3" s="33"/>
      <c r="WRI3" s="33"/>
      <c r="WRJ3" s="33"/>
      <c r="WRK3" s="33"/>
      <c r="WRL3" s="33"/>
      <c r="WRM3" s="33"/>
      <c r="WRN3" s="33"/>
      <c r="WRO3" s="33"/>
      <c r="WRP3" s="33"/>
      <c r="WRQ3" s="33"/>
      <c r="WRR3" s="33"/>
      <c r="WRS3" s="33"/>
      <c r="WRT3" s="33"/>
      <c r="WRU3" s="33"/>
      <c r="WRV3" s="33"/>
      <c r="WRW3" s="33"/>
      <c r="WRX3" s="33"/>
      <c r="WRY3" s="33"/>
      <c r="WRZ3" s="33"/>
      <c r="WSA3" s="33"/>
      <c r="WSB3" s="33"/>
      <c r="WSC3" s="33"/>
      <c r="WSD3" s="33"/>
      <c r="WSE3" s="33"/>
      <c r="WSF3" s="33"/>
      <c r="WSG3" s="33"/>
      <c r="WSH3" s="33"/>
      <c r="WSI3" s="33"/>
      <c r="WSJ3" s="33"/>
      <c r="WSK3" s="33"/>
      <c r="WSL3" s="33"/>
      <c r="WSM3" s="33"/>
      <c r="WSN3" s="33"/>
      <c r="WSO3" s="33"/>
      <c r="WSP3" s="33"/>
      <c r="WSQ3" s="33"/>
      <c r="WSR3" s="33"/>
      <c r="WSS3" s="33"/>
      <c r="WST3" s="33"/>
      <c r="WSU3" s="33"/>
      <c r="WSV3" s="33"/>
      <c r="WSW3" s="33"/>
      <c r="WSX3" s="33"/>
      <c r="WSY3" s="33"/>
      <c r="WSZ3" s="33"/>
      <c r="WTA3" s="33"/>
      <c r="WTB3" s="33"/>
      <c r="WTC3" s="33"/>
      <c r="WTD3" s="33"/>
      <c r="WTE3" s="33"/>
      <c r="WTF3" s="33"/>
      <c r="WTG3" s="33"/>
      <c r="WTH3" s="33"/>
      <c r="WTI3" s="33"/>
      <c r="WTJ3" s="33"/>
      <c r="WTK3" s="33"/>
      <c r="WTL3" s="33"/>
      <c r="WTM3" s="33"/>
      <c r="WTN3" s="33"/>
      <c r="WTO3" s="33"/>
      <c r="WTP3" s="33"/>
      <c r="WTQ3" s="33"/>
      <c r="WTR3" s="33"/>
      <c r="WTS3" s="33"/>
      <c r="WTT3" s="33"/>
      <c r="WTU3" s="33"/>
      <c r="WTV3" s="33"/>
      <c r="WTW3" s="33"/>
      <c r="WTX3" s="33"/>
      <c r="WTY3" s="33"/>
      <c r="WTZ3" s="33"/>
      <c r="WUA3" s="33"/>
      <c r="WUB3" s="33"/>
      <c r="WUC3" s="33"/>
      <c r="WUD3" s="33"/>
      <c r="WUE3" s="33"/>
      <c r="WUF3" s="33"/>
      <c r="WUG3" s="33"/>
      <c r="WUH3" s="33"/>
      <c r="WUI3" s="33"/>
      <c r="WUJ3" s="33"/>
      <c r="WUK3" s="33"/>
      <c r="WUL3" s="33"/>
      <c r="WUM3" s="33"/>
      <c r="WUN3" s="33"/>
      <c r="WUO3" s="33"/>
      <c r="WUP3" s="33"/>
      <c r="WUQ3" s="33"/>
      <c r="WUR3" s="33"/>
      <c r="WUS3" s="33"/>
      <c r="WUT3" s="33"/>
      <c r="WUU3" s="33"/>
      <c r="WUV3" s="33"/>
      <c r="WUW3" s="33"/>
      <c r="WUX3" s="33"/>
      <c r="WUY3" s="33"/>
      <c r="WUZ3" s="33"/>
      <c r="WVA3" s="33"/>
      <c r="WVB3" s="33"/>
      <c r="WVC3" s="33"/>
      <c r="WVD3" s="33"/>
      <c r="WVE3" s="33"/>
      <c r="WVF3" s="33"/>
      <c r="WVG3" s="33"/>
      <c r="WVH3" s="33"/>
      <c r="WVI3" s="33"/>
      <c r="WVJ3" s="33"/>
      <c r="WVK3" s="33"/>
      <c r="WVL3" s="33"/>
      <c r="WVM3" s="33"/>
      <c r="WVN3" s="33"/>
      <c r="WVO3" s="33"/>
      <c r="WVP3" s="33"/>
      <c r="WVQ3" s="33"/>
      <c r="WVR3" s="33"/>
      <c r="WVS3" s="33"/>
      <c r="WVT3" s="33"/>
      <c r="WVU3" s="33"/>
      <c r="WVV3" s="33"/>
      <c r="WVW3" s="33"/>
      <c r="WVX3" s="33"/>
      <c r="WVY3" s="33"/>
      <c r="WVZ3" s="33"/>
      <c r="WWA3" s="33"/>
      <c r="WWB3" s="33"/>
      <c r="WWC3" s="33"/>
      <c r="WWD3" s="33"/>
      <c r="WWE3" s="33"/>
      <c r="WWF3" s="33"/>
      <c r="WWG3" s="33"/>
      <c r="WWH3" s="33"/>
      <c r="WWI3" s="33"/>
      <c r="WWJ3" s="33"/>
      <c r="WWK3" s="33"/>
      <c r="WWL3" s="33"/>
      <c r="WWM3" s="33"/>
      <c r="WWN3" s="33"/>
      <c r="WWO3" s="33"/>
      <c r="WWP3" s="33"/>
      <c r="WWQ3" s="33"/>
      <c r="WWR3" s="33"/>
      <c r="WWS3" s="33"/>
      <c r="WWT3" s="33"/>
      <c r="WWU3" s="33"/>
      <c r="WWV3" s="33"/>
      <c r="WWW3" s="33"/>
      <c r="WWX3" s="33"/>
      <c r="WWY3" s="33"/>
      <c r="WWZ3" s="33"/>
      <c r="WXA3" s="33"/>
      <c r="WXB3" s="33"/>
      <c r="WXC3" s="33"/>
      <c r="WXD3" s="33"/>
      <c r="WXE3" s="33"/>
      <c r="WXF3" s="33"/>
      <c r="WXG3" s="33"/>
      <c r="WXH3" s="33"/>
      <c r="WXI3" s="33"/>
      <c r="WXJ3" s="33"/>
      <c r="WXK3" s="33"/>
      <c r="WXL3" s="33"/>
      <c r="WXM3" s="33"/>
      <c r="WXN3" s="33"/>
      <c r="WXO3" s="33"/>
      <c r="WXP3" s="33"/>
      <c r="WXQ3" s="33"/>
      <c r="WXR3" s="33"/>
      <c r="WXS3" s="33"/>
      <c r="WXT3" s="33"/>
      <c r="WXU3" s="33"/>
      <c r="WXV3" s="33"/>
      <c r="WXW3" s="33"/>
      <c r="WXX3" s="33"/>
      <c r="WXY3" s="33"/>
      <c r="WXZ3" s="33"/>
      <c r="WYA3" s="33"/>
      <c r="WYB3" s="33"/>
      <c r="WYC3" s="33"/>
      <c r="WYD3" s="33"/>
      <c r="WYE3" s="33"/>
      <c r="WYF3" s="33"/>
      <c r="WYG3" s="33"/>
      <c r="WYH3" s="33"/>
      <c r="WYI3" s="33"/>
      <c r="WYJ3" s="33"/>
      <c r="WYK3" s="33"/>
      <c r="WYL3" s="33"/>
      <c r="WYM3" s="33"/>
      <c r="WYN3" s="33"/>
      <c r="WYO3" s="33"/>
      <c r="WYP3" s="33"/>
      <c r="WYQ3" s="33"/>
      <c r="WYR3" s="33"/>
      <c r="WYS3" s="33"/>
      <c r="WYT3" s="33"/>
      <c r="WYU3" s="33"/>
      <c r="WYV3" s="33"/>
      <c r="WYW3" s="33"/>
      <c r="WYX3" s="33"/>
      <c r="WYY3" s="33"/>
      <c r="WYZ3" s="33"/>
      <c r="WZA3" s="33"/>
      <c r="WZB3" s="33"/>
      <c r="WZC3" s="33"/>
      <c r="WZD3" s="33"/>
      <c r="WZE3" s="33"/>
      <c r="WZF3" s="33"/>
      <c r="WZG3" s="33"/>
      <c r="WZH3" s="33"/>
      <c r="WZI3" s="33"/>
      <c r="WZJ3" s="33"/>
      <c r="WZK3" s="33"/>
      <c r="WZL3" s="33"/>
      <c r="WZM3" s="33"/>
      <c r="WZN3" s="33"/>
      <c r="WZO3" s="33"/>
      <c r="WZP3" s="33"/>
      <c r="WZQ3" s="33"/>
      <c r="WZR3" s="33"/>
      <c r="WZS3" s="33"/>
      <c r="WZT3" s="33"/>
      <c r="WZU3" s="33"/>
      <c r="WZV3" s="33"/>
      <c r="WZW3" s="33"/>
      <c r="WZX3" s="33"/>
      <c r="WZY3" s="33"/>
      <c r="WZZ3" s="33"/>
      <c r="XAA3" s="33"/>
      <c r="XAB3" s="33"/>
      <c r="XAC3" s="33"/>
      <c r="XAD3" s="33"/>
      <c r="XAE3" s="33"/>
      <c r="XAF3" s="33"/>
      <c r="XAG3" s="33"/>
      <c r="XAH3" s="33"/>
      <c r="XAI3" s="33"/>
      <c r="XAJ3" s="33"/>
      <c r="XAK3" s="33"/>
      <c r="XAL3" s="33"/>
      <c r="XAM3" s="33"/>
      <c r="XAN3" s="33"/>
      <c r="XAO3" s="33"/>
      <c r="XAP3" s="33"/>
      <c r="XAQ3" s="33"/>
      <c r="XAR3" s="33"/>
      <c r="XAS3" s="33"/>
      <c r="XAT3" s="33"/>
      <c r="XAU3" s="33"/>
      <c r="XAV3" s="33"/>
      <c r="XAW3" s="33"/>
      <c r="XAX3" s="33"/>
      <c r="XAY3" s="33"/>
      <c r="XAZ3" s="33"/>
      <c r="XBA3" s="33"/>
      <c r="XBB3" s="33"/>
      <c r="XBC3" s="33"/>
      <c r="XBD3" s="33"/>
      <c r="XBE3" s="33"/>
      <c r="XBF3" s="33"/>
      <c r="XBG3" s="33"/>
      <c r="XBH3" s="33"/>
      <c r="XBI3" s="33"/>
      <c r="XBJ3" s="33"/>
      <c r="XBK3" s="33"/>
      <c r="XBL3" s="33"/>
      <c r="XBM3" s="33"/>
      <c r="XBN3" s="33"/>
      <c r="XBO3" s="33"/>
      <c r="XBP3" s="33"/>
      <c r="XBQ3" s="33"/>
      <c r="XBR3" s="33"/>
      <c r="XBS3" s="33"/>
      <c r="XBT3" s="33"/>
      <c r="XBU3" s="33"/>
      <c r="XBV3" s="33"/>
      <c r="XBW3" s="33"/>
      <c r="XBX3" s="33"/>
      <c r="XBY3" s="33"/>
      <c r="XBZ3" s="33"/>
      <c r="XCA3" s="33"/>
      <c r="XCB3" s="33"/>
      <c r="XCC3" s="33"/>
      <c r="XCD3" s="33"/>
      <c r="XCE3" s="33"/>
      <c r="XCF3" s="33"/>
      <c r="XCG3" s="33"/>
      <c r="XCH3" s="33"/>
      <c r="XCI3" s="33"/>
      <c r="XCJ3" s="33"/>
      <c r="XCK3" s="33"/>
      <c r="XCL3" s="33"/>
      <c r="XCM3" s="33"/>
      <c r="XCN3" s="33"/>
      <c r="XCO3" s="33"/>
      <c r="XCP3" s="33"/>
      <c r="XCQ3" s="33"/>
      <c r="XCR3" s="33"/>
      <c r="XCS3" s="33"/>
      <c r="XCT3" s="33"/>
      <c r="XCU3" s="33"/>
      <c r="XCV3" s="33"/>
      <c r="XCW3" s="33"/>
      <c r="XCX3" s="33"/>
      <c r="XCY3" s="33"/>
      <c r="XCZ3" s="33"/>
    </row>
    <row r="4" s="30" customFormat="1" customHeight="1" spans="1:13">
      <c r="A4" s="19">
        <f>SUM(J4:J10001)</f>
        <v>7275</v>
      </c>
      <c r="B4" s="20">
        <v>1</v>
      </c>
      <c r="C4" s="20" t="s">
        <v>15</v>
      </c>
      <c r="D4" s="21" t="str">
        <f>IF(C4="","-",VLOOKUP(C4,员工信息表!B:C,2,FALSE))</f>
        <v>技工</v>
      </c>
      <c r="E4" s="21">
        <f>IF(C4="","-",VLOOKUP(C4,员工信息表!B:D,3,FALSE))</f>
        <v>350</v>
      </c>
      <c r="F4" s="20">
        <v>20</v>
      </c>
      <c r="G4" s="20">
        <v>3.5</v>
      </c>
      <c r="H4" s="20">
        <v>50</v>
      </c>
      <c r="I4" s="20">
        <v>100</v>
      </c>
      <c r="J4" s="27">
        <f>IF(C4="","0",(E4*F4)+(G4*H4)+I4)</f>
        <v>7275</v>
      </c>
      <c r="K4" s="27">
        <f>IF(C4="","0",SUMIFS(借支明细表!$H:$H,借支明细表!$F:$F,$C4,借支明细表!$D:$D,$D$2))</f>
        <v>500</v>
      </c>
      <c r="L4" s="27">
        <f>IF(C4="","0",J4-K4)</f>
        <v>6775</v>
      </c>
      <c r="M4" s="28"/>
    </row>
    <row r="5" s="30" customFormat="1" customHeight="1" spans="1:13">
      <c r="A5" s="17" t="s">
        <v>79</v>
      </c>
      <c r="B5" s="20">
        <v>2</v>
      </c>
      <c r="C5" s="20"/>
      <c r="D5" s="21" t="str">
        <f>IF(C5="","-",VLOOKUP(C5,员工信息表!B:C,2,FALSE))</f>
        <v>-</v>
      </c>
      <c r="E5" s="21" t="str">
        <f>IF(C5="","-",VLOOKUP(C5,员工信息表!B:D,3,FALSE))</f>
        <v>-</v>
      </c>
      <c r="F5" s="20"/>
      <c r="G5" s="20"/>
      <c r="H5" s="20"/>
      <c r="I5" s="20"/>
      <c r="J5" s="27" t="str">
        <f t="shared" ref="J5:J68" si="0">IF(C5="","0",(E5*F5)+(G5*H5)+I5)</f>
        <v>0</v>
      </c>
      <c r="K5" s="27" t="str">
        <f>IF(C5="","0",SUMIFS(借支明细表!$H:$H,借支明细表!$F:$F,$C5,借支明细表!$D:$D,$D$2))</f>
        <v>0</v>
      </c>
      <c r="L5" s="27" t="str">
        <f t="shared" ref="L5:L68" si="1">IF(C5="","0",J5-K5)</f>
        <v>0</v>
      </c>
      <c r="M5" s="28"/>
    </row>
    <row r="6" s="30" customFormat="1" customHeight="1" spans="1:13">
      <c r="A6" s="22">
        <f>SUM(K4:K10001)</f>
        <v>500</v>
      </c>
      <c r="B6" s="20">
        <v>3</v>
      </c>
      <c r="C6" s="20"/>
      <c r="D6" s="21" t="str">
        <f>IF(C6="","-",VLOOKUP(C6,员工信息表!B:C,2,FALSE))</f>
        <v>-</v>
      </c>
      <c r="E6" s="21" t="str">
        <f>IF(C6="","-",VLOOKUP(C6,员工信息表!B:D,3,FALSE))</f>
        <v>-</v>
      </c>
      <c r="F6" s="20"/>
      <c r="G6" s="20"/>
      <c r="H6" s="20"/>
      <c r="I6" s="20"/>
      <c r="J6" s="27" t="str">
        <f t="shared" si="0"/>
        <v>0</v>
      </c>
      <c r="K6" s="27" t="str">
        <f>IF(C6="","0",SUMIFS(借支明细表!$H:$H,借支明细表!$F:$F,$C6,借支明细表!$D:$D,$D$2))</f>
        <v>0</v>
      </c>
      <c r="L6" s="27" t="str">
        <f t="shared" si="1"/>
        <v>0</v>
      </c>
      <c r="M6" s="28"/>
    </row>
    <row r="7" s="30" customFormat="1" customHeight="1" spans="1:13">
      <c r="A7" s="17" t="s">
        <v>80</v>
      </c>
      <c r="B7" s="20">
        <v>4</v>
      </c>
      <c r="C7" s="20"/>
      <c r="D7" s="21" t="str">
        <f>IF(C7="","-",VLOOKUP(C7,员工信息表!B:C,2,FALSE))</f>
        <v>-</v>
      </c>
      <c r="E7" s="21" t="str">
        <f>IF(C7="","-",VLOOKUP(C7,员工信息表!B:D,3,FALSE))</f>
        <v>-</v>
      </c>
      <c r="F7" s="20"/>
      <c r="G7" s="20"/>
      <c r="H7" s="20"/>
      <c r="I7" s="20"/>
      <c r="J7" s="27" t="str">
        <f t="shared" si="0"/>
        <v>0</v>
      </c>
      <c r="K7" s="27" t="str">
        <f>IF(C7="","0",SUMIFS(借支明细表!$H:$H,借支明细表!$F:$F,$C7,借支明细表!$D:$D,$D$2))</f>
        <v>0</v>
      </c>
      <c r="L7" s="27" t="str">
        <f t="shared" si="1"/>
        <v>0</v>
      </c>
      <c r="M7" s="28"/>
    </row>
    <row r="8" s="30" customFormat="1" customHeight="1" spans="1:13">
      <c r="A8" s="23">
        <f>SUM(L4:L10001)</f>
        <v>6775</v>
      </c>
      <c r="B8" s="20">
        <v>5</v>
      </c>
      <c r="C8" s="20"/>
      <c r="D8" s="21" t="str">
        <f>IF(C8="","-",VLOOKUP(C8,员工信息表!B:C,2,FALSE))</f>
        <v>-</v>
      </c>
      <c r="E8" s="21" t="str">
        <f>IF(C8="","-",VLOOKUP(C8,员工信息表!B:D,3,FALSE))</f>
        <v>-</v>
      </c>
      <c r="F8" s="20"/>
      <c r="G8" s="20"/>
      <c r="H8" s="20"/>
      <c r="I8" s="20"/>
      <c r="J8" s="27" t="str">
        <f t="shared" si="0"/>
        <v>0</v>
      </c>
      <c r="K8" s="27" t="str">
        <f>IF(C8="","0",SUMIFS(借支明细表!$H:$H,借支明细表!$F:$F,$C8,借支明细表!$D:$D,$D$2))</f>
        <v>0</v>
      </c>
      <c r="L8" s="27" t="str">
        <f t="shared" si="1"/>
        <v>0</v>
      </c>
      <c r="M8" s="28"/>
    </row>
    <row r="9" s="30" customFormat="1" customHeight="1" spans="1:13">
      <c r="A9" s="24"/>
      <c r="B9" s="20">
        <v>6</v>
      </c>
      <c r="C9" s="20"/>
      <c r="D9" s="21" t="str">
        <f>IF(C9="","-",VLOOKUP(C9,员工信息表!B:C,2,FALSE))</f>
        <v>-</v>
      </c>
      <c r="E9" s="21" t="str">
        <f>IF(C9="","-",VLOOKUP(C9,员工信息表!B:D,3,FALSE))</f>
        <v>-</v>
      </c>
      <c r="F9" s="20"/>
      <c r="G9" s="20"/>
      <c r="H9" s="20"/>
      <c r="I9" s="20"/>
      <c r="J9" s="27" t="str">
        <f t="shared" si="0"/>
        <v>0</v>
      </c>
      <c r="K9" s="27" t="str">
        <f>IF(C9="","0",SUMIFS(借支明细表!$H:$H,借支明细表!$F:$F,$C9,借支明细表!$D:$D,$D$2))</f>
        <v>0</v>
      </c>
      <c r="L9" s="27" t="str">
        <f t="shared" si="1"/>
        <v>0</v>
      </c>
      <c r="M9" s="28"/>
    </row>
    <row r="10" s="30" customFormat="1" customHeight="1" spans="1:13">
      <c r="A10" s="24"/>
      <c r="B10" s="20">
        <v>7</v>
      </c>
      <c r="C10" s="20"/>
      <c r="D10" s="21" t="str">
        <f>IF(C10="","-",VLOOKUP(C10,员工信息表!B:C,2,FALSE))</f>
        <v>-</v>
      </c>
      <c r="E10" s="21" t="str">
        <f>IF(C10="","-",VLOOKUP(C10,员工信息表!B:D,3,FALSE))</f>
        <v>-</v>
      </c>
      <c r="F10" s="20"/>
      <c r="G10" s="20"/>
      <c r="H10" s="20"/>
      <c r="I10" s="20"/>
      <c r="J10" s="27" t="str">
        <f t="shared" si="0"/>
        <v>0</v>
      </c>
      <c r="K10" s="27" t="str">
        <f>IF(C10="","0",SUMIFS(借支明细表!$H:$H,借支明细表!$F:$F,$C10,借支明细表!$D:$D,$D$2))</f>
        <v>0</v>
      </c>
      <c r="L10" s="27" t="str">
        <f t="shared" si="1"/>
        <v>0</v>
      </c>
      <c r="M10" s="28"/>
    </row>
    <row r="11" s="30" customFormat="1" customHeight="1" spans="1:13">
      <c r="A11" s="24"/>
      <c r="B11" s="20">
        <v>8</v>
      </c>
      <c r="C11" s="20"/>
      <c r="D11" s="21" t="str">
        <f>IF(C11="","-",VLOOKUP(C11,员工信息表!B:C,2,FALSE))</f>
        <v>-</v>
      </c>
      <c r="E11" s="21" t="str">
        <f>IF(C11="","-",VLOOKUP(C11,员工信息表!B:D,3,FALSE))</f>
        <v>-</v>
      </c>
      <c r="F11" s="20"/>
      <c r="G11" s="20"/>
      <c r="H11" s="20"/>
      <c r="I11" s="20"/>
      <c r="J11" s="27" t="str">
        <f t="shared" si="0"/>
        <v>0</v>
      </c>
      <c r="K11" s="27" t="str">
        <f>IF(C11="","0",SUMIFS(借支明细表!$H:$H,借支明细表!$F:$F,$C11,借支明细表!$D:$D,$D$2))</f>
        <v>0</v>
      </c>
      <c r="L11" s="27" t="str">
        <f t="shared" si="1"/>
        <v>0</v>
      </c>
      <c r="M11" s="28"/>
    </row>
    <row r="12" s="30" customFormat="1" customHeight="1" spans="1:13">
      <c r="A12" s="24"/>
      <c r="B12" s="20">
        <v>9</v>
      </c>
      <c r="C12" s="20"/>
      <c r="D12" s="21" t="str">
        <f>IF(C12="","-",VLOOKUP(C12,员工信息表!B:C,2,FALSE))</f>
        <v>-</v>
      </c>
      <c r="E12" s="21" t="str">
        <f>IF(C12="","-",VLOOKUP(C12,员工信息表!B:D,3,FALSE))</f>
        <v>-</v>
      </c>
      <c r="F12" s="20"/>
      <c r="G12" s="20"/>
      <c r="H12" s="20"/>
      <c r="I12" s="20"/>
      <c r="J12" s="27" t="str">
        <f t="shared" si="0"/>
        <v>0</v>
      </c>
      <c r="K12" s="27" t="str">
        <f>IF(C12="","0",SUMIFS(借支明细表!$H:$H,借支明细表!$F:$F,$C12,借支明细表!$D:$D,$D$2))</f>
        <v>0</v>
      </c>
      <c r="L12" s="27" t="str">
        <f t="shared" si="1"/>
        <v>0</v>
      </c>
      <c r="M12" s="28"/>
    </row>
    <row r="13" s="30" customFormat="1" customHeight="1" spans="1:13">
      <c r="A13" s="24"/>
      <c r="B13" s="20">
        <v>10</v>
      </c>
      <c r="C13" s="20"/>
      <c r="D13" s="21" t="str">
        <f>IF(C13="","-",VLOOKUP(C13,员工信息表!B:C,2,FALSE))</f>
        <v>-</v>
      </c>
      <c r="E13" s="21" t="str">
        <f>IF(C13="","-",VLOOKUP(C13,员工信息表!B:D,3,FALSE))</f>
        <v>-</v>
      </c>
      <c r="F13" s="20"/>
      <c r="G13" s="20"/>
      <c r="H13" s="20"/>
      <c r="I13" s="20"/>
      <c r="J13" s="27" t="str">
        <f t="shared" si="0"/>
        <v>0</v>
      </c>
      <c r="K13" s="27" t="str">
        <f>IF(C13="","0",SUMIFS(借支明细表!$H:$H,借支明细表!$F:$F,$C13,借支明细表!$D:$D,$D$2))</f>
        <v>0</v>
      </c>
      <c r="L13" s="27" t="str">
        <f t="shared" si="1"/>
        <v>0</v>
      </c>
      <c r="M13" s="28"/>
    </row>
    <row r="14" s="30" customFormat="1" customHeight="1" spans="1:13">
      <c r="A14" s="24"/>
      <c r="B14" s="20">
        <v>11</v>
      </c>
      <c r="C14" s="20"/>
      <c r="D14" s="21" t="str">
        <f>IF(C14="","-",VLOOKUP(C14,员工信息表!B:C,2,FALSE))</f>
        <v>-</v>
      </c>
      <c r="E14" s="21" t="str">
        <f>IF(C14="","-",VLOOKUP(C14,员工信息表!B:D,3,FALSE))</f>
        <v>-</v>
      </c>
      <c r="F14" s="20"/>
      <c r="G14" s="20"/>
      <c r="H14" s="20"/>
      <c r="I14" s="20"/>
      <c r="J14" s="27" t="str">
        <f t="shared" si="0"/>
        <v>0</v>
      </c>
      <c r="K14" s="27" t="str">
        <f>IF(C14="","0",SUMIFS(借支明细表!$H:$H,借支明细表!$F:$F,$C14,借支明细表!$D:$D,$D$2))</f>
        <v>0</v>
      </c>
      <c r="L14" s="27" t="str">
        <f t="shared" si="1"/>
        <v>0</v>
      </c>
      <c r="M14" s="28"/>
    </row>
    <row r="15" s="30" customFormat="1" customHeight="1" spans="1:13">
      <c r="A15" s="24"/>
      <c r="B15" s="20">
        <v>12</v>
      </c>
      <c r="C15" s="20"/>
      <c r="D15" s="21" t="str">
        <f>IF(C15="","-",VLOOKUP(C15,员工信息表!B:C,2,FALSE))</f>
        <v>-</v>
      </c>
      <c r="E15" s="21" t="str">
        <f>IF(C15="","-",VLOOKUP(C15,员工信息表!B:D,3,FALSE))</f>
        <v>-</v>
      </c>
      <c r="F15" s="20"/>
      <c r="G15" s="20"/>
      <c r="H15" s="20"/>
      <c r="I15" s="20"/>
      <c r="J15" s="27" t="str">
        <f t="shared" si="0"/>
        <v>0</v>
      </c>
      <c r="K15" s="27" t="str">
        <f>IF(C15="","0",SUMIFS(借支明细表!$H:$H,借支明细表!$F:$F,$C15,借支明细表!$D:$D,$D$2))</f>
        <v>0</v>
      </c>
      <c r="L15" s="27" t="str">
        <f t="shared" si="1"/>
        <v>0</v>
      </c>
      <c r="M15" s="28"/>
    </row>
    <row r="16" s="30" customFormat="1" customHeight="1" spans="1:13">
      <c r="A16" s="24"/>
      <c r="B16" s="20">
        <v>13</v>
      </c>
      <c r="C16" s="20"/>
      <c r="D16" s="21" t="str">
        <f>IF(C16="","-",VLOOKUP(C16,员工信息表!B:C,2,FALSE))</f>
        <v>-</v>
      </c>
      <c r="E16" s="21" t="str">
        <f>IF(C16="","-",VLOOKUP(C16,员工信息表!B:D,3,FALSE))</f>
        <v>-</v>
      </c>
      <c r="F16" s="20"/>
      <c r="G16" s="20"/>
      <c r="H16" s="20"/>
      <c r="I16" s="20"/>
      <c r="J16" s="27" t="str">
        <f t="shared" si="0"/>
        <v>0</v>
      </c>
      <c r="K16" s="27" t="str">
        <f>IF(C16="","0",SUMIFS(借支明细表!$H:$H,借支明细表!$F:$F,$C16,借支明细表!$D:$D,$D$2))</f>
        <v>0</v>
      </c>
      <c r="L16" s="27" t="str">
        <f t="shared" si="1"/>
        <v>0</v>
      </c>
      <c r="M16" s="28"/>
    </row>
    <row r="17" s="30" customFormat="1" customHeight="1" spans="1:13">
      <c r="A17" s="24"/>
      <c r="B17" s="20">
        <v>14</v>
      </c>
      <c r="C17" s="20"/>
      <c r="D17" s="21" t="str">
        <f>IF(C17="","-",VLOOKUP(C17,员工信息表!B:C,2,FALSE))</f>
        <v>-</v>
      </c>
      <c r="E17" s="21" t="str">
        <f>IF(C17="","-",VLOOKUP(C17,员工信息表!B:D,3,FALSE))</f>
        <v>-</v>
      </c>
      <c r="F17" s="20"/>
      <c r="G17" s="20"/>
      <c r="H17" s="20"/>
      <c r="I17" s="20"/>
      <c r="J17" s="27" t="str">
        <f t="shared" si="0"/>
        <v>0</v>
      </c>
      <c r="K17" s="27" t="str">
        <f>IF(C17="","0",SUMIFS(借支明细表!$H:$H,借支明细表!$F:$F,$C17,借支明细表!$D:$D,$D$2))</f>
        <v>0</v>
      </c>
      <c r="L17" s="27" t="str">
        <f t="shared" si="1"/>
        <v>0</v>
      </c>
      <c r="M17" s="28"/>
    </row>
    <row r="18" s="30" customFormat="1" customHeight="1" spans="1:13">
      <c r="A18" s="24"/>
      <c r="B18" s="20">
        <v>15</v>
      </c>
      <c r="C18" s="20"/>
      <c r="D18" s="21" t="str">
        <f>IF(C18="","-",VLOOKUP(C18,员工信息表!B:C,2,FALSE))</f>
        <v>-</v>
      </c>
      <c r="E18" s="21" t="str">
        <f>IF(C18="","-",VLOOKUP(C18,员工信息表!B:D,3,FALSE))</f>
        <v>-</v>
      </c>
      <c r="F18" s="20"/>
      <c r="G18" s="20"/>
      <c r="H18" s="20"/>
      <c r="I18" s="20"/>
      <c r="J18" s="27" t="str">
        <f t="shared" si="0"/>
        <v>0</v>
      </c>
      <c r="K18" s="27" t="str">
        <f>IF(C18="","0",SUMIFS(借支明细表!$H:$H,借支明细表!$F:$F,$C18,借支明细表!$D:$D,$D$2))</f>
        <v>0</v>
      </c>
      <c r="L18" s="27" t="str">
        <f t="shared" si="1"/>
        <v>0</v>
      </c>
      <c r="M18" s="28"/>
    </row>
    <row r="19" s="30" customFormat="1" customHeight="1" spans="1:13">
      <c r="A19" s="24"/>
      <c r="B19" s="20">
        <v>16</v>
      </c>
      <c r="C19" s="20"/>
      <c r="D19" s="21" t="str">
        <f>IF(C19="","-",VLOOKUP(C19,员工信息表!B:C,2,FALSE))</f>
        <v>-</v>
      </c>
      <c r="E19" s="21" t="str">
        <f>IF(C19="","-",VLOOKUP(C19,员工信息表!B:D,3,FALSE))</f>
        <v>-</v>
      </c>
      <c r="F19" s="20"/>
      <c r="G19" s="20"/>
      <c r="H19" s="20"/>
      <c r="I19" s="20"/>
      <c r="J19" s="27" t="str">
        <f t="shared" si="0"/>
        <v>0</v>
      </c>
      <c r="K19" s="27" t="str">
        <f>IF(C19="","0",SUMIFS(借支明细表!$H:$H,借支明细表!$F:$F,$C19,借支明细表!$D:$D,$D$2))</f>
        <v>0</v>
      </c>
      <c r="L19" s="27" t="str">
        <f t="shared" si="1"/>
        <v>0</v>
      </c>
      <c r="M19" s="28"/>
    </row>
    <row r="20" s="30" customFormat="1" customHeight="1" spans="1:13">
      <c r="A20" s="24"/>
      <c r="B20" s="20">
        <v>17</v>
      </c>
      <c r="C20" s="20"/>
      <c r="D20" s="21" t="str">
        <f>IF(C20="","-",VLOOKUP(C20,员工信息表!B:C,2,FALSE))</f>
        <v>-</v>
      </c>
      <c r="E20" s="21" t="str">
        <f>IF(C20="","-",VLOOKUP(C20,员工信息表!B:D,3,FALSE))</f>
        <v>-</v>
      </c>
      <c r="F20" s="20"/>
      <c r="G20" s="20"/>
      <c r="H20" s="20"/>
      <c r="I20" s="20"/>
      <c r="J20" s="27" t="str">
        <f t="shared" si="0"/>
        <v>0</v>
      </c>
      <c r="K20" s="27" t="str">
        <f>IF(C20="","0",SUMIFS(借支明细表!$H:$H,借支明细表!$F:$F,$C20,借支明细表!$D:$D,$D$2))</f>
        <v>0</v>
      </c>
      <c r="L20" s="27" t="str">
        <f t="shared" si="1"/>
        <v>0</v>
      </c>
      <c r="M20" s="28"/>
    </row>
    <row r="21" s="30" customFormat="1" customHeight="1" spans="1:13">
      <c r="A21" s="24"/>
      <c r="B21" s="20">
        <v>18</v>
      </c>
      <c r="C21" s="20"/>
      <c r="D21" s="21" t="str">
        <f>IF(C21="","-",VLOOKUP(C21,员工信息表!B:C,2,FALSE))</f>
        <v>-</v>
      </c>
      <c r="E21" s="21" t="str">
        <f>IF(C21="","-",VLOOKUP(C21,员工信息表!B:D,3,FALSE))</f>
        <v>-</v>
      </c>
      <c r="F21" s="20"/>
      <c r="G21" s="20"/>
      <c r="H21" s="20"/>
      <c r="I21" s="20"/>
      <c r="J21" s="27" t="str">
        <f t="shared" si="0"/>
        <v>0</v>
      </c>
      <c r="K21" s="27" t="str">
        <f>IF(C21="","0",SUMIFS(借支明细表!$H:$H,借支明细表!$F:$F,$C21,借支明细表!$D:$D,$D$2))</f>
        <v>0</v>
      </c>
      <c r="L21" s="27" t="str">
        <f t="shared" si="1"/>
        <v>0</v>
      </c>
      <c r="M21" s="28"/>
    </row>
    <row r="22" s="30" customFormat="1" customHeight="1" spans="1:13">
      <c r="A22" s="24"/>
      <c r="B22" s="20">
        <v>19</v>
      </c>
      <c r="C22" s="20"/>
      <c r="D22" s="21" t="str">
        <f>IF(C22="","-",VLOOKUP(C22,员工信息表!B:C,2,FALSE))</f>
        <v>-</v>
      </c>
      <c r="E22" s="21" t="str">
        <f>IF(C22="","-",VLOOKUP(C22,员工信息表!B:D,3,FALSE))</f>
        <v>-</v>
      </c>
      <c r="F22" s="20"/>
      <c r="G22" s="20"/>
      <c r="H22" s="20"/>
      <c r="I22" s="20"/>
      <c r="J22" s="27" t="str">
        <f t="shared" si="0"/>
        <v>0</v>
      </c>
      <c r="K22" s="27" t="str">
        <f>IF(C22="","0",SUMIFS(借支明细表!$H:$H,借支明细表!$F:$F,$C22,借支明细表!$D:$D,$D$2))</f>
        <v>0</v>
      </c>
      <c r="L22" s="27" t="str">
        <f t="shared" si="1"/>
        <v>0</v>
      </c>
      <c r="M22" s="28"/>
    </row>
    <row r="23" s="30" customFormat="1" customHeight="1" spans="1:13">
      <c r="A23" s="24"/>
      <c r="B23" s="20">
        <v>20</v>
      </c>
      <c r="C23" s="20"/>
      <c r="D23" s="21" t="str">
        <f>IF(C23="","-",VLOOKUP(C23,员工信息表!B:C,2,FALSE))</f>
        <v>-</v>
      </c>
      <c r="E23" s="21" t="str">
        <f>IF(C23="","-",VLOOKUP(C23,员工信息表!B:D,3,FALSE))</f>
        <v>-</v>
      </c>
      <c r="F23" s="20"/>
      <c r="G23" s="20"/>
      <c r="H23" s="20"/>
      <c r="I23" s="20"/>
      <c r="J23" s="27" t="str">
        <f t="shared" si="0"/>
        <v>0</v>
      </c>
      <c r="K23" s="27" t="str">
        <f>IF(C23="","0",SUMIFS(借支明细表!$H:$H,借支明细表!$F:$F,$C23,借支明细表!$D:$D,$D$2))</f>
        <v>0</v>
      </c>
      <c r="L23" s="27" t="str">
        <f t="shared" si="1"/>
        <v>0</v>
      </c>
      <c r="M23" s="28"/>
    </row>
    <row r="24" s="30" customFormat="1" customHeight="1" spans="1:13">
      <c r="A24" s="24"/>
      <c r="B24" s="20">
        <v>21</v>
      </c>
      <c r="C24" s="20"/>
      <c r="D24" s="21" t="str">
        <f>IF(C24="","-",VLOOKUP(C24,员工信息表!B:C,2,FALSE))</f>
        <v>-</v>
      </c>
      <c r="E24" s="21" t="str">
        <f>IF(C24="","-",VLOOKUP(C24,员工信息表!B:D,3,FALSE))</f>
        <v>-</v>
      </c>
      <c r="F24" s="20"/>
      <c r="G24" s="20"/>
      <c r="H24" s="20"/>
      <c r="I24" s="20"/>
      <c r="J24" s="27" t="str">
        <f t="shared" si="0"/>
        <v>0</v>
      </c>
      <c r="K24" s="27" t="str">
        <f>IF(C24="","0",SUMIFS(借支明细表!$H:$H,借支明细表!$F:$F,$C24,借支明细表!$D:$D,$D$2))</f>
        <v>0</v>
      </c>
      <c r="L24" s="27" t="str">
        <f t="shared" si="1"/>
        <v>0</v>
      </c>
      <c r="M24" s="28"/>
    </row>
    <row r="25" s="30" customFormat="1" customHeight="1" spans="1:13">
      <c r="A25" s="24"/>
      <c r="B25" s="20">
        <v>22</v>
      </c>
      <c r="C25" s="20"/>
      <c r="D25" s="21" t="str">
        <f>IF(C25="","-",VLOOKUP(C25,员工信息表!B:C,2,FALSE))</f>
        <v>-</v>
      </c>
      <c r="E25" s="21" t="str">
        <f>IF(C25="","-",VLOOKUP(C25,员工信息表!B:D,3,FALSE))</f>
        <v>-</v>
      </c>
      <c r="F25" s="20"/>
      <c r="G25" s="20"/>
      <c r="H25" s="20"/>
      <c r="I25" s="20"/>
      <c r="J25" s="27" t="str">
        <f t="shared" si="0"/>
        <v>0</v>
      </c>
      <c r="K25" s="27" t="str">
        <f>IF(C25="","0",SUMIFS(借支明细表!$H:$H,借支明细表!$F:$F,$C25,借支明细表!$D:$D,$D$2))</f>
        <v>0</v>
      </c>
      <c r="L25" s="27" t="str">
        <f t="shared" si="1"/>
        <v>0</v>
      </c>
      <c r="M25" s="28"/>
    </row>
    <row r="26" s="30" customFormat="1" customHeight="1" spans="1:13">
      <c r="A26" s="24"/>
      <c r="B26" s="20">
        <v>23</v>
      </c>
      <c r="C26" s="20"/>
      <c r="D26" s="21" t="str">
        <f>IF(C26="","-",VLOOKUP(C26,员工信息表!B:C,2,FALSE))</f>
        <v>-</v>
      </c>
      <c r="E26" s="21" t="str">
        <f>IF(C26="","-",VLOOKUP(C26,员工信息表!B:D,3,FALSE))</f>
        <v>-</v>
      </c>
      <c r="F26" s="20"/>
      <c r="G26" s="20"/>
      <c r="H26" s="20"/>
      <c r="I26" s="20"/>
      <c r="J26" s="27" t="str">
        <f t="shared" si="0"/>
        <v>0</v>
      </c>
      <c r="K26" s="27" t="str">
        <f>IF(C26="","0",SUMIFS(借支明细表!$H:$H,借支明细表!$F:$F,$C26,借支明细表!$D:$D,$D$2))</f>
        <v>0</v>
      </c>
      <c r="L26" s="27" t="str">
        <f t="shared" si="1"/>
        <v>0</v>
      </c>
      <c r="M26" s="28"/>
    </row>
    <row r="27" s="30" customFormat="1" customHeight="1" spans="1:13">
      <c r="A27" s="24"/>
      <c r="B27" s="20">
        <v>24</v>
      </c>
      <c r="C27" s="20"/>
      <c r="D27" s="21" t="str">
        <f>IF(C27="","-",VLOOKUP(C27,员工信息表!B:C,2,FALSE))</f>
        <v>-</v>
      </c>
      <c r="E27" s="21" t="str">
        <f>IF(C27="","-",VLOOKUP(C27,员工信息表!B:D,3,FALSE))</f>
        <v>-</v>
      </c>
      <c r="F27" s="20"/>
      <c r="G27" s="20"/>
      <c r="H27" s="20"/>
      <c r="I27" s="20"/>
      <c r="J27" s="27" t="str">
        <f t="shared" si="0"/>
        <v>0</v>
      </c>
      <c r="K27" s="27" t="str">
        <f>IF(C27="","0",SUMIFS(借支明细表!$H:$H,借支明细表!$F:$F,$C27,借支明细表!$D:$D,$D$2))</f>
        <v>0</v>
      </c>
      <c r="L27" s="27" t="str">
        <f t="shared" si="1"/>
        <v>0</v>
      </c>
      <c r="M27" s="28"/>
    </row>
    <row r="28" s="30" customFormat="1" customHeight="1" spans="1:13">
      <c r="A28" s="24"/>
      <c r="B28" s="20">
        <v>25</v>
      </c>
      <c r="C28" s="20"/>
      <c r="D28" s="21" t="str">
        <f>IF(C28="","-",VLOOKUP(C28,员工信息表!B:C,2,FALSE))</f>
        <v>-</v>
      </c>
      <c r="E28" s="21" t="str">
        <f>IF(C28="","-",VLOOKUP(C28,员工信息表!B:D,3,FALSE))</f>
        <v>-</v>
      </c>
      <c r="F28" s="20"/>
      <c r="G28" s="20"/>
      <c r="H28" s="20"/>
      <c r="I28" s="20"/>
      <c r="J28" s="27" t="str">
        <f t="shared" si="0"/>
        <v>0</v>
      </c>
      <c r="K28" s="27" t="str">
        <f>IF(C28="","0",SUMIFS(借支明细表!$H:$H,借支明细表!$F:$F,$C28,借支明细表!$D:$D,$D$2))</f>
        <v>0</v>
      </c>
      <c r="L28" s="27" t="str">
        <f t="shared" si="1"/>
        <v>0</v>
      </c>
      <c r="M28" s="28"/>
    </row>
    <row r="29" s="30" customFormat="1" customHeight="1" spans="1:13">
      <c r="A29" s="24"/>
      <c r="B29" s="20">
        <v>26</v>
      </c>
      <c r="C29" s="20"/>
      <c r="D29" s="21" t="str">
        <f>IF(C29="","-",VLOOKUP(C29,员工信息表!B:C,2,FALSE))</f>
        <v>-</v>
      </c>
      <c r="E29" s="21" t="str">
        <f>IF(C29="","-",VLOOKUP(C29,员工信息表!B:D,3,FALSE))</f>
        <v>-</v>
      </c>
      <c r="F29" s="20"/>
      <c r="G29" s="20"/>
      <c r="H29" s="20"/>
      <c r="I29" s="20"/>
      <c r="J29" s="27" t="str">
        <f t="shared" si="0"/>
        <v>0</v>
      </c>
      <c r="K29" s="27" t="str">
        <f>IF(C29="","0",SUMIFS(借支明细表!$H:$H,借支明细表!$F:$F,$C29,借支明细表!$D:$D,$D$2))</f>
        <v>0</v>
      </c>
      <c r="L29" s="27" t="str">
        <f t="shared" si="1"/>
        <v>0</v>
      </c>
      <c r="M29" s="28"/>
    </row>
    <row r="30" s="30" customFormat="1" customHeight="1" spans="1:13">
      <c r="A30" s="24"/>
      <c r="B30" s="20">
        <v>27</v>
      </c>
      <c r="C30" s="20"/>
      <c r="D30" s="21" t="str">
        <f>IF(C30="","-",VLOOKUP(C30,员工信息表!B:C,2,FALSE))</f>
        <v>-</v>
      </c>
      <c r="E30" s="21" t="str">
        <f>IF(C30="","-",VLOOKUP(C30,员工信息表!B:D,3,FALSE))</f>
        <v>-</v>
      </c>
      <c r="F30" s="20"/>
      <c r="G30" s="20"/>
      <c r="H30" s="20"/>
      <c r="I30" s="20"/>
      <c r="J30" s="27" t="str">
        <f t="shared" si="0"/>
        <v>0</v>
      </c>
      <c r="K30" s="27" t="str">
        <f>IF(C30="","0",SUMIFS(借支明细表!$H:$H,借支明细表!$F:$F,$C30,借支明细表!$D:$D,$D$2))</f>
        <v>0</v>
      </c>
      <c r="L30" s="27" t="str">
        <f t="shared" si="1"/>
        <v>0</v>
      </c>
      <c r="M30" s="28"/>
    </row>
    <row r="31" s="30" customFormat="1" customHeight="1" spans="1:13">
      <c r="A31" s="24"/>
      <c r="B31" s="20"/>
      <c r="C31" s="20"/>
      <c r="D31" s="21" t="str">
        <f>IF(C31="","-",VLOOKUP(C31,员工信息表!B:C,2,FALSE))</f>
        <v>-</v>
      </c>
      <c r="E31" s="21" t="str">
        <f>IF(C31="","-",VLOOKUP(C31,员工信息表!B:D,3,FALSE))</f>
        <v>-</v>
      </c>
      <c r="F31" s="20"/>
      <c r="G31" s="20"/>
      <c r="H31" s="20"/>
      <c r="I31" s="20"/>
      <c r="J31" s="27" t="str">
        <f t="shared" si="0"/>
        <v>0</v>
      </c>
      <c r="K31" s="27" t="str">
        <f>IF(C31="","0",SUMIFS(借支明细表!$H:$H,借支明细表!$F:$F,$C31,借支明细表!$D:$D,$D$2))</f>
        <v>0</v>
      </c>
      <c r="L31" s="27" t="str">
        <f t="shared" si="1"/>
        <v>0</v>
      </c>
      <c r="M31" s="28"/>
    </row>
    <row r="32" s="30" customFormat="1" customHeight="1" spans="1:13">
      <c r="A32" s="24"/>
      <c r="B32" s="20"/>
      <c r="C32" s="20"/>
      <c r="D32" s="21" t="str">
        <f>IF(C32="","-",VLOOKUP(C32,员工信息表!B:C,2,FALSE))</f>
        <v>-</v>
      </c>
      <c r="E32" s="21" t="str">
        <f>IF(C32="","-",VLOOKUP(C32,员工信息表!B:D,3,FALSE))</f>
        <v>-</v>
      </c>
      <c r="F32" s="20"/>
      <c r="G32" s="20"/>
      <c r="H32" s="20"/>
      <c r="I32" s="20"/>
      <c r="J32" s="27" t="str">
        <f t="shared" si="0"/>
        <v>0</v>
      </c>
      <c r="K32" s="27" t="str">
        <f>IF(C32="","0",SUMIFS(借支明细表!$H:$H,借支明细表!$F:$F,$C32,借支明细表!$D:$D,$D$2))</f>
        <v>0</v>
      </c>
      <c r="L32" s="27" t="str">
        <f t="shared" si="1"/>
        <v>0</v>
      </c>
      <c r="M32" s="28"/>
    </row>
    <row r="33" s="30" customFormat="1" customHeight="1" spans="1:13">
      <c r="A33" s="24"/>
      <c r="B33" s="20"/>
      <c r="C33" s="20"/>
      <c r="D33" s="21" t="str">
        <f>IF(C33="","-",VLOOKUP(C33,员工信息表!B:C,2,FALSE))</f>
        <v>-</v>
      </c>
      <c r="E33" s="21" t="str">
        <f>IF(C33="","-",VLOOKUP(C33,员工信息表!B:D,3,FALSE))</f>
        <v>-</v>
      </c>
      <c r="F33" s="20"/>
      <c r="G33" s="20"/>
      <c r="H33" s="20"/>
      <c r="I33" s="20"/>
      <c r="J33" s="27" t="str">
        <f t="shared" si="0"/>
        <v>0</v>
      </c>
      <c r="K33" s="27" t="str">
        <f>IF(C33="","0",SUMIFS(借支明细表!$H:$H,借支明细表!$F:$F,$C33,借支明细表!$D:$D,$D$2))</f>
        <v>0</v>
      </c>
      <c r="L33" s="27" t="str">
        <f t="shared" si="1"/>
        <v>0</v>
      </c>
      <c r="M33" s="28"/>
    </row>
    <row r="34" s="30" customFormat="1" customHeight="1" spans="1:13">
      <c r="A34" s="24"/>
      <c r="B34" s="20"/>
      <c r="C34" s="20"/>
      <c r="D34" s="21" t="str">
        <f>IF(C34="","-",VLOOKUP(C34,员工信息表!B:C,2,FALSE))</f>
        <v>-</v>
      </c>
      <c r="E34" s="21" t="str">
        <f>IF(C34="","-",VLOOKUP(C34,员工信息表!B:D,3,FALSE))</f>
        <v>-</v>
      </c>
      <c r="F34" s="20"/>
      <c r="G34" s="20"/>
      <c r="H34" s="20"/>
      <c r="I34" s="20"/>
      <c r="J34" s="27" t="str">
        <f t="shared" si="0"/>
        <v>0</v>
      </c>
      <c r="K34" s="27" t="str">
        <f>IF(C34="","0",SUMIFS(借支明细表!$H:$H,借支明细表!$F:$F,$C34,借支明细表!$D:$D,$D$2))</f>
        <v>0</v>
      </c>
      <c r="L34" s="27" t="str">
        <f t="shared" si="1"/>
        <v>0</v>
      </c>
      <c r="M34" s="28"/>
    </row>
    <row r="35" s="30" customFormat="1" customHeight="1" spans="1:13">
      <c r="A35" s="24"/>
      <c r="B35" s="20"/>
      <c r="C35" s="20"/>
      <c r="D35" s="21" t="str">
        <f>IF(C35="","-",VLOOKUP(C35,员工信息表!B:C,2,FALSE))</f>
        <v>-</v>
      </c>
      <c r="E35" s="21" t="str">
        <f>IF(C35="","-",VLOOKUP(C35,员工信息表!B:D,3,FALSE))</f>
        <v>-</v>
      </c>
      <c r="F35" s="20"/>
      <c r="G35" s="20"/>
      <c r="H35" s="20"/>
      <c r="I35" s="20"/>
      <c r="J35" s="27" t="str">
        <f t="shared" si="0"/>
        <v>0</v>
      </c>
      <c r="K35" s="27" t="str">
        <f>IF(C35="","0",SUMIFS(借支明细表!$H:$H,借支明细表!$F:$F,$C35,借支明细表!$D:$D,$D$2))</f>
        <v>0</v>
      </c>
      <c r="L35" s="27" t="str">
        <f t="shared" si="1"/>
        <v>0</v>
      </c>
      <c r="M35" s="28"/>
    </row>
    <row r="36" s="30" customFormat="1" customHeight="1" spans="1:13">
      <c r="A36" s="24"/>
      <c r="B36" s="20"/>
      <c r="C36" s="20"/>
      <c r="D36" s="21" t="str">
        <f>IF(C36="","-",VLOOKUP(C36,员工信息表!B:C,2,FALSE))</f>
        <v>-</v>
      </c>
      <c r="E36" s="21" t="str">
        <f>IF(C36="","-",VLOOKUP(C36,员工信息表!B:D,3,FALSE))</f>
        <v>-</v>
      </c>
      <c r="F36" s="20"/>
      <c r="G36" s="20"/>
      <c r="H36" s="20"/>
      <c r="I36" s="20"/>
      <c r="J36" s="27" t="str">
        <f t="shared" si="0"/>
        <v>0</v>
      </c>
      <c r="K36" s="27" t="str">
        <f>IF(C36="","0",SUMIFS(借支明细表!$H:$H,借支明细表!$F:$F,$C36,借支明细表!$D:$D,$D$2))</f>
        <v>0</v>
      </c>
      <c r="L36" s="27" t="str">
        <f t="shared" si="1"/>
        <v>0</v>
      </c>
      <c r="M36" s="28"/>
    </row>
    <row r="37" s="30" customFormat="1" customHeight="1" spans="1:16359">
      <c r="A37" s="4"/>
      <c r="B37" s="20"/>
      <c r="C37" s="20"/>
      <c r="D37" s="21" t="str">
        <f>IF(C37="","-",VLOOKUP(C37,员工信息表!B:C,2,FALSE))</f>
        <v>-</v>
      </c>
      <c r="E37" s="21" t="str">
        <f>IF(C37="","-",VLOOKUP(C37,员工信息表!B:D,3,FALSE))</f>
        <v>-</v>
      </c>
      <c r="F37" s="20"/>
      <c r="G37" s="20"/>
      <c r="H37" s="20"/>
      <c r="I37" s="20"/>
      <c r="J37" s="27" t="str">
        <f t="shared" si="0"/>
        <v>0</v>
      </c>
      <c r="K37" s="27" t="str">
        <f>IF(C37="","0",SUMIFS(借支明细表!$H:$H,借支明细表!$F:$F,$C37,借支明细表!$D:$D,$D$2))</f>
        <v>0</v>
      </c>
      <c r="L37" s="27" t="str">
        <f t="shared" si="1"/>
        <v>0</v>
      </c>
      <c r="M37" s="28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</row>
    <row r="38" s="30" customFormat="1" customHeight="1" spans="1:16359">
      <c r="A38" s="4"/>
      <c r="B38" s="20"/>
      <c r="C38" s="20"/>
      <c r="D38" s="21" t="str">
        <f>IF(C38="","-",VLOOKUP(C38,员工信息表!B:C,2,FALSE))</f>
        <v>-</v>
      </c>
      <c r="E38" s="21" t="str">
        <f>IF(C38="","-",VLOOKUP(C38,员工信息表!B:D,3,FALSE))</f>
        <v>-</v>
      </c>
      <c r="F38" s="20"/>
      <c r="G38" s="20"/>
      <c r="H38" s="20"/>
      <c r="I38" s="20"/>
      <c r="J38" s="27" t="str">
        <f t="shared" si="0"/>
        <v>0</v>
      </c>
      <c r="K38" s="27" t="str">
        <f>IF(C38="","0",SUMIFS(借支明细表!$H:$H,借支明细表!$F:$F,$C38,借支明细表!$D:$D,$D$2))</f>
        <v>0</v>
      </c>
      <c r="L38" s="27" t="str">
        <f t="shared" si="1"/>
        <v>0</v>
      </c>
      <c r="M38" s="2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</row>
    <row r="39" s="30" customFormat="1" customHeight="1" spans="1:16359">
      <c r="A39" s="4"/>
      <c r="B39" s="20"/>
      <c r="C39" s="20"/>
      <c r="D39" s="21" t="str">
        <f>IF(C39="","-",VLOOKUP(C39,员工信息表!B:C,2,FALSE))</f>
        <v>-</v>
      </c>
      <c r="E39" s="21" t="str">
        <f>IF(C39="","-",VLOOKUP(C39,员工信息表!B:D,3,FALSE))</f>
        <v>-</v>
      </c>
      <c r="F39" s="20"/>
      <c r="G39" s="20"/>
      <c r="H39" s="20"/>
      <c r="I39" s="20"/>
      <c r="J39" s="27" t="str">
        <f t="shared" si="0"/>
        <v>0</v>
      </c>
      <c r="K39" s="27" t="str">
        <f>IF(C39="","0",SUMIFS(借支明细表!$H:$H,借支明细表!$F:$F,$C39,借支明细表!$D:$D,$D$2))</f>
        <v>0</v>
      </c>
      <c r="L39" s="27" t="str">
        <f t="shared" si="1"/>
        <v>0</v>
      </c>
      <c r="M39" s="28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</row>
    <row r="40" s="30" customFormat="1" customHeight="1" spans="1:16359">
      <c r="A40" s="4"/>
      <c r="B40" s="20"/>
      <c r="C40" s="20"/>
      <c r="D40" s="21" t="str">
        <f>IF(C40="","-",VLOOKUP(C40,员工信息表!B:C,2,FALSE))</f>
        <v>-</v>
      </c>
      <c r="E40" s="21" t="str">
        <f>IF(C40="","-",VLOOKUP(C40,员工信息表!B:D,3,FALSE))</f>
        <v>-</v>
      </c>
      <c r="F40" s="20"/>
      <c r="G40" s="20"/>
      <c r="H40" s="20"/>
      <c r="I40" s="20"/>
      <c r="J40" s="27" t="str">
        <f t="shared" si="0"/>
        <v>0</v>
      </c>
      <c r="K40" s="27" t="str">
        <f>IF(C40="","0",SUMIFS(借支明细表!$H:$H,借支明细表!$F:$F,$C40,借支明细表!$D:$D,$D$2))</f>
        <v>0</v>
      </c>
      <c r="L40" s="27" t="str">
        <f t="shared" si="1"/>
        <v>0</v>
      </c>
      <c r="M40" s="28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</row>
    <row r="41" s="30" customFormat="1" customHeight="1" spans="1:16359">
      <c r="A41" s="4"/>
      <c r="B41" s="20"/>
      <c r="C41" s="20"/>
      <c r="D41" s="21" t="str">
        <f>IF(C41="","-",VLOOKUP(C41,员工信息表!B:C,2,FALSE))</f>
        <v>-</v>
      </c>
      <c r="E41" s="21" t="str">
        <f>IF(C41="","-",VLOOKUP(C41,员工信息表!B:D,3,FALSE))</f>
        <v>-</v>
      </c>
      <c r="F41" s="20"/>
      <c r="G41" s="20"/>
      <c r="H41" s="20"/>
      <c r="I41" s="20"/>
      <c r="J41" s="27" t="str">
        <f t="shared" si="0"/>
        <v>0</v>
      </c>
      <c r="K41" s="27" t="str">
        <f>IF(C41="","0",SUMIFS(借支明细表!$H:$H,借支明细表!$F:$F,$C41,借支明细表!$D:$D,$D$2))</f>
        <v>0</v>
      </c>
      <c r="L41" s="27" t="str">
        <f t="shared" si="1"/>
        <v>0</v>
      </c>
      <c r="M41" s="28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</row>
    <row r="42" s="30" customFormat="1" customHeight="1" spans="1:16359">
      <c r="A42" s="4"/>
      <c r="B42" s="20"/>
      <c r="C42" s="20"/>
      <c r="D42" s="21" t="str">
        <f>IF(C42="","-",VLOOKUP(C42,员工信息表!B:C,2,FALSE))</f>
        <v>-</v>
      </c>
      <c r="E42" s="21" t="str">
        <f>IF(C42="","-",VLOOKUP(C42,员工信息表!B:D,3,FALSE))</f>
        <v>-</v>
      </c>
      <c r="F42" s="20"/>
      <c r="G42" s="20"/>
      <c r="H42" s="20"/>
      <c r="I42" s="20"/>
      <c r="J42" s="27" t="str">
        <f t="shared" si="0"/>
        <v>0</v>
      </c>
      <c r="K42" s="27" t="str">
        <f>IF(C42="","0",SUMIFS(借支明细表!$H:$H,借支明细表!$F:$F,$C42,借支明细表!$D:$D,$D$2))</f>
        <v>0</v>
      </c>
      <c r="L42" s="27" t="str">
        <f t="shared" si="1"/>
        <v>0</v>
      </c>
      <c r="M42" s="28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</row>
    <row r="43" s="30" customFormat="1" customHeight="1" spans="1:16359">
      <c r="A43" s="4"/>
      <c r="B43" s="20"/>
      <c r="C43" s="20"/>
      <c r="D43" s="21" t="str">
        <f>IF(C43="","-",VLOOKUP(C43,员工信息表!B:C,2,FALSE))</f>
        <v>-</v>
      </c>
      <c r="E43" s="21" t="str">
        <f>IF(C43="","-",VLOOKUP(C43,员工信息表!B:D,3,FALSE))</f>
        <v>-</v>
      </c>
      <c r="F43" s="20"/>
      <c r="G43" s="20"/>
      <c r="H43" s="20"/>
      <c r="I43" s="20"/>
      <c r="J43" s="27" t="str">
        <f t="shared" si="0"/>
        <v>0</v>
      </c>
      <c r="K43" s="27" t="str">
        <f>IF(C43="","0",SUMIFS(借支明细表!$H:$H,借支明细表!$F:$F,$C43,借支明细表!$D:$D,$D$2))</f>
        <v>0</v>
      </c>
      <c r="L43" s="27" t="str">
        <f t="shared" si="1"/>
        <v>0</v>
      </c>
      <c r="M43" s="28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</row>
    <row r="44" s="30" customFormat="1" customHeight="1" spans="1:16359">
      <c r="A44" s="4"/>
      <c r="B44" s="20"/>
      <c r="C44" s="20"/>
      <c r="D44" s="21" t="str">
        <f>IF(C44="","-",VLOOKUP(C44,员工信息表!B:C,2,FALSE))</f>
        <v>-</v>
      </c>
      <c r="E44" s="21" t="str">
        <f>IF(C44="","-",VLOOKUP(C44,员工信息表!B:D,3,FALSE))</f>
        <v>-</v>
      </c>
      <c r="F44" s="20"/>
      <c r="G44" s="20"/>
      <c r="H44" s="20"/>
      <c r="I44" s="20"/>
      <c r="J44" s="27" t="str">
        <f t="shared" si="0"/>
        <v>0</v>
      </c>
      <c r="K44" s="27" t="str">
        <f>IF(C44="","0",SUMIFS(借支明细表!$H:$H,借支明细表!$F:$F,$C44,借支明细表!$D:$D,$D$2))</f>
        <v>0</v>
      </c>
      <c r="L44" s="27" t="str">
        <f t="shared" si="1"/>
        <v>0</v>
      </c>
      <c r="M44" s="28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</row>
    <row r="45" s="30" customFormat="1" customHeight="1" spans="1:16359">
      <c r="A45" s="4"/>
      <c r="B45" s="20"/>
      <c r="C45" s="20"/>
      <c r="D45" s="21" t="str">
        <f>IF(C45="","-",VLOOKUP(C45,员工信息表!B:C,2,FALSE))</f>
        <v>-</v>
      </c>
      <c r="E45" s="21" t="str">
        <f>IF(C45="","-",VLOOKUP(C45,员工信息表!B:D,3,FALSE))</f>
        <v>-</v>
      </c>
      <c r="F45" s="20"/>
      <c r="G45" s="20"/>
      <c r="H45" s="20"/>
      <c r="I45" s="20"/>
      <c r="J45" s="27" t="str">
        <f t="shared" si="0"/>
        <v>0</v>
      </c>
      <c r="K45" s="27" t="str">
        <f>IF(C45="","0",SUMIFS(借支明细表!$H:$H,借支明细表!$F:$F,$C45,借支明细表!$D:$D,$D$2))</f>
        <v>0</v>
      </c>
      <c r="L45" s="27" t="str">
        <f t="shared" si="1"/>
        <v>0</v>
      </c>
      <c r="M45" s="28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</row>
    <row r="46" s="30" customFormat="1" customHeight="1" spans="1:16359">
      <c r="A46" s="4"/>
      <c r="B46" s="20"/>
      <c r="C46" s="20"/>
      <c r="D46" s="21" t="str">
        <f>IF(C46="","-",VLOOKUP(C46,员工信息表!B:C,2,FALSE))</f>
        <v>-</v>
      </c>
      <c r="E46" s="21" t="str">
        <f>IF(C46="","-",VLOOKUP(C46,员工信息表!B:D,3,FALSE))</f>
        <v>-</v>
      </c>
      <c r="F46" s="20"/>
      <c r="G46" s="20"/>
      <c r="H46" s="20"/>
      <c r="I46" s="20"/>
      <c r="J46" s="27" t="str">
        <f t="shared" si="0"/>
        <v>0</v>
      </c>
      <c r="K46" s="27" t="str">
        <f>IF(C46="","0",SUMIFS(借支明细表!$H:$H,借支明细表!$F:$F,$C46,借支明细表!$D:$D,$D$2))</f>
        <v>0</v>
      </c>
      <c r="L46" s="27" t="str">
        <f t="shared" si="1"/>
        <v>0</v>
      </c>
      <c r="M46" s="28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</row>
    <row r="47" s="30" customFormat="1" customHeight="1" spans="1:16359">
      <c r="A47" s="4"/>
      <c r="B47" s="20"/>
      <c r="C47" s="20"/>
      <c r="D47" s="21" t="str">
        <f>IF(C47="","-",VLOOKUP(C47,员工信息表!B:C,2,FALSE))</f>
        <v>-</v>
      </c>
      <c r="E47" s="21" t="str">
        <f>IF(C47="","-",VLOOKUP(C47,员工信息表!B:D,3,FALSE))</f>
        <v>-</v>
      </c>
      <c r="F47" s="20"/>
      <c r="G47" s="20"/>
      <c r="H47" s="20"/>
      <c r="I47" s="20"/>
      <c r="J47" s="27" t="str">
        <f t="shared" si="0"/>
        <v>0</v>
      </c>
      <c r="K47" s="27" t="str">
        <f>IF(C47="","0",SUMIFS(借支明细表!$H:$H,借支明细表!$F:$F,$C47,借支明细表!$D:$D,$D$2))</f>
        <v>0</v>
      </c>
      <c r="L47" s="27" t="str">
        <f t="shared" si="1"/>
        <v>0</v>
      </c>
      <c r="M47" s="28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</row>
    <row r="48" s="30" customFormat="1" customHeight="1" spans="1:16359">
      <c r="A48" s="4"/>
      <c r="B48" s="20"/>
      <c r="C48" s="20"/>
      <c r="D48" s="21" t="str">
        <f>IF(C48="","-",VLOOKUP(C48,员工信息表!B:C,2,FALSE))</f>
        <v>-</v>
      </c>
      <c r="E48" s="21" t="str">
        <f>IF(C48="","-",VLOOKUP(C48,员工信息表!B:D,3,FALSE))</f>
        <v>-</v>
      </c>
      <c r="F48" s="20"/>
      <c r="G48" s="20"/>
      <c r="H48" s="20"/>
      <c r="I48" s="20"/>
      <c r="J48" s="27" t="str">
        <f t="shared" si="0"/>
        <v>0</v>
      </c>
      <c r="K48" s="27" t="str">
        <f>IF(C48="","0",SUMIFS(借支明细表!$H:$H,借支明细表!$F:$F,$C48,借支明细表!$D:$D,$D$2))</f>
        <v>0</v>
      </c>
      <c r="L48" s="27" t="str">
        <f t="shared" si="1"/>
        <v>0</v>
      </c>
      <c r="M48" s="2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</row>
    <row r="49" s="30" customFormat="1" customHeight="1" spans="1:16359">
      <c r="A49" s="4"/>
      <c r="B49" s="20"/>
      <c r="C49" s="20"/>
      <c r="D49" s="21" t="str">
        <f>IF(C49="","-",VLOOKUP(C49,员工信息表!B:C,2,FALSE))</f>
        <v>-</v>
      </c>
      <c r="E49" s="21" t="str">
        <f>IF(C49="","-",VLOOKUP(C49,员工信息表!B:D,3,FALSE))</f>
        <v>-</v>
      </c>
      <c r="F49" s="20"/>
      <c r="G49" s="20"/>
      <c r="H49" s="20"/>
      <c r="I49" s="20"/>
      <c r="J49" s="27" t="str">
        <f t="shared" si="0"/>
        <v>0</v>
      </c>
      <c r="K49" s="27" t="str">
        <f>IF(C49="","0",SUMIFS(借支明细表!$H:$H,借支明细表!$F:$F,$C49,借支明细表!$D:$D,$D$2))</f>
        <v>0</v>
      </c>
      <c r="L49" s="27" t="str">
        <f t="shared" si="1"/>
        <v>0</v>
      </c>
      <c r="M49" s="28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</row>
    <row r="50" s="30" customFormat="1" customHeight="1" spans="1:16359">
      <c r="A50" s="4"/>
      <c r="B50" s="20"/>
      <c r="C50" s="20"/>
      <c r="D50" s="21" t="str">
        <f>IF(C50="","-",VLOOKUP(C50,员工信息表!B:C,2,FALSE))</f>
        <v>-</v>
      </c>
      <c r="E50" s="21" t="str">
        <f>IF(C50="","-",VLOOKUP(C50,员工信息表!B:D,3,FALSE))</f>
        <v>-</v>
      </c>
      <c r="F50" s="20"/>
      <c r="G50" s="20"/>
      <c r="H50" s="20"/>
      <c r="I50" s="20"/>
      <c r="J50" s="27" t="str">
        <f t="shared" si="0"/>
        <v>0</v>
      </c>
      <c r="K50" s="27" t="str">
        <f>IF(C50="","0",SUMIFS(借支明细表!$H:$H,借支明细表!$F:$F,$C50,借支明细表!$D:$D,$D$2))</f>
        <v>0</v>
      </c>
      <c r="L50" s="27" t="str">
        <f t="shared" si="1"/>
        <v>0</v>
      </c>
      <c r="M50" s="28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</row>
    <row r="51" s="30" customFormat="1" customHeight="1" spans="1:16359">
      <c r="A51" s="4"/>
      <c r="B51" s="20"/>
      <c r="C51" s="20"/>
      <c r="D51" s="21" t="str">
        <f>IF(C51="","-",VLOOKUP(C51,员工信息表!B:C,2,FALSE))</f>
        <v>-</v>
      </c>
      <c r="E51" s="21" t="str">
        <f>IF(C51="","-",VLOOKUP(C51,员工信息表!B:D,3,FALSE))</f>
        <v>-</v>
      </c>
      <c r="F51" s="20"/>
      <c r="G51" s="20"/>
      <c r="H51" s="20"/>
      <c r="I51" s="20"/>
      <c r="J51" s="27" t="str">
        <f t="shared" si="0"/>
        <v>0</v>
      </c>
      <c r="K51" s="27" t="str">
        <f>IF(C51="","0",SUMIFS(借支明细表!$H:$H,借支明细表!$F:$F,$C51,借支明细表!$D:$D,$D$2))</f>
        <v>0</v>
      </c>
      <c r="L51" s="27" t="str">
        <f t="shared" si="1"/>
        <v>0</v>
      </c>
      <c r="M51" s="28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</row>
    <row r="52" s="30" customFormat="1" customHeight="1" spans="1:16359">
      <c r="A52" s="4"/>
      <c r="B52" s="20"/>
      <c r="C52" s="20"/>
      <c r="D52" s="21" t="str">
        <f>IF(C52="","-",VLOOKUP(C52,员工信息表!B:C,2,FALSE))</f>
        <v>-</v>
      </c>
      <c r="E52" s="21" t="str">
        <f>IF(C52="","-",VLOOKUP(C52,员工信息表!B:D,3,FALSE))</f>
        <v>-</v>
      </c>
      <c r="F52" s="20"/>
      <c r="G52" s="20"/>
      <c r="H52" s="20"/>
      <c r="I52" s="20"/>
      <c r="J52" s="27" t="str">
        <f t="shared" si="0"/>
        <v>0</v>
      </c>
      <c r="K52" s="27" t="str">
        <f>IF(C52="","0",SUMIFS(借支明细表!$H:$H,借支明细表!$F:$F,$C52,借支明细表!$D:$D,$D$2))</f>
        <v>0</v>
      </c>
      <c r="L52" s="27" t="str">
        <f t="shared" si="1"/>
        <v>0</v>
      </c>
      <c r="M52" s="28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</row>
    <row r="53" s="30" customFormat="1" customHeight="1" spans="1:16359">
      <c r="A53" s="4"/>
      <c r="B53" s="20"/>
      <c r="C53" s="20"/>
      <c r="D53" s="21" t="str">
        <f>IF(C53="","-",VLOOKUP(C53,员工信息表!B:C,2,FALSE))</f>
        <v>-</v>
      </c>
      <c r="E53" s="21" t="str">
        <f>IF(C53="","-",VLOOKUP(C53,员工信息表!B:D,3,FALSE))</f>
        <v>-</v>
      </c>
      <c r="F53" s="20"/>
      <c r="G53" s="20"/>
      <c r="H53" s="20"/>
      <c r="I53" s="20"/>
      <c r="J53" s="27" t="str">
        <f t="shared" si="0"/>
        <v>0</v>
      </c>
      <c r="K53" s="27" t="str">
        <f>IF(C53="","0",SUMIFS(借支明细表!$H:$H,借支明细表!$F:$F,$C53,借支明细表!$D:$D,$D$2))</f>
        <v>0</v>
      </c>
      <c r="L53" s="27" t="str">
        <f t="shared" si="1"/>
        <v>0</v>
      </c>
      <c r="M53" s="28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</row>
    <row r="54" s="30" customFormat="1" customHeight="1" spans="1:16359">
      <c r="A54" s="4"/>
      <c r="B54" s="20"/>
      <c r="C54" s="20"/>
      <c r="D54" s="21" t="str">
        <f>IF(C54="","-",VLOOKUP(C54,员工信息表!B:C,2,FALSE))</f>
        <v>-</v>
      </c>
      <c r="E54" s="21" t="str">
        <f>IF(C54="","-",VLOOKUP(C54,员工信息表!B:D,3,FALSE))</f>
        <v>-</v>
      </c>
      <c r="F54" s="20"/>
      <c r="G54" s="20"/>
      <c r="H54" s="20"/>
      <c r="I54" s="20"/>
      <c r="J54" s="27" t="str">
        <f t="shared" si="0"/>
        <v>0</v>
      </c>
      <c r="K54" s="27" t="str">
        <f>IF(C54="","0",SUMIFS(借支明细表!$H:$H,借支明细表!$F:$F,$C54,借支明细表!$D:$D,$D$2))</f>
        <v>0</v>
      </c>
      <c r="L54" s="27" t="str">
        <f t="shared" si="1"/>
        <v>0</v>
      </c>
      <c r="M54" s="28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</row>
    <row r="55" s="30" customFormat="1" customHeight="1" spans="1:16359">
      <c r="A55" s="4"/>
      <c r="B55" s="20"/>
      <c r="C55" s="20"/>
      <c r="D55" s="21" t="str">
        <f>IF(C55="","-",VLOOKUP(C55,员工信息表!B:C,2,FALSE))</f>
        <v>-</v>
      </c>
      <c r="E55" s="21" t="str">
        <f>IF(C55="","-",VLOOKUP(C55,员工信息表!B:D,3,FALSE))</f>
        <v>-</v>
      </c>
      <c r="F55" s="20"/>
      <c r="G55" s="20"/>
      <c r="H55" s="20"/>
      <c r="I55" s="20"/>
      <c r="J55" s="27" t="str">
        <f t="shared" si="0"/>
        <v>0</v>
      </c>
      <c r="K55" s="27" t="str">
        <f>IF(C55="","0",SUMIFS(借支明细表!$H:$H,借支明细表!$F:$F,$C55,借支明细表!$D:$D,$D$2))</f>
        <v>0</v>
      </c>
      <c r="L55" s="27" t="str">
        <f t="shared" si="1"/>
        <v>0</v>
      </c>
      <c r="M55" s="28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</row>
    <row r="56" s="30" customFormat="1" customHeight="1" spans="1:16359">
      <c r="A56" s="4"/>
      <c r="B56" s="20"/>
      <c r="C56" s="20"/>
      <c r="D56" s="21" t="str">
        <f>IF(C56="","-",VLOOKUP(C56,员工信息表!B:C,2,FALSE))</f>
        <v>-</v>
      </c>
      <c r="E56" s="21" t="str">
        <f>IF(C56="","-",VLOOKUP(C56,员工信息表!B:D,3,FALSE))</f>
        <v>-</v>
      </c>
      <c r="F56" s="20"/>
      <c r="G56" s="20"/>
      <c r="H56" s="20"/>
      <c r="I56" s="20"/>
      <c r="J56" s="27" t="str">
        <f t="shared" si="0"/>
        <v>0</v>
      </c>
      <c r="K56" s="27" t="str">
        <f>IF(C56="","0",SUMIFS(借支明细表!$H:$H,借支明细表!$F:$F,$C56,借支明细表!$D:$D,$D$2))</f>
        <v>0</v>
      </c>
      <c r="L56" s="27" t="str">
        <f t="shared" si="1"/>
        <v>0</v>
      </c>
      <c r="M56" s="28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</row>
    <row r="57" s="30" customFormat="1" customHeight="1" spans="1:16359">
      <c r="A57" s="4"/>
      <c r="B57" s="20"/>
      <c r="C57" s="20"/>
      <c r="D57" s="21" t="str">
        <f>IF(C57="","-",VLOOKUP(C57,员工信息表!B:C,2,FALSE))</f>
        <v>-</v>
      </c>
      <c r="E57" s="21" t="str">
        <f>IF(C57="","-",VLOOKUP(C57,员工信息表!B:D,3,FALSE))</f>
        <v>-</v>
      </c>
      <c r="F57" s="20"/>
      <c r="G57" s="20"/>
      <c r="H57" s="20"/>
      <c r="I57" s="20"/>
      <c r="J57" s="27" t="str">
        <f t="shared" si="0"/>
        <v>0</v>
      </c>
      <c r="K57" s="27" t="str">
        <f>IF(C57="","0",SUMIFS(借支明细表!$H:$H,借支明细表!$F:$F,$C57,借支明细表!$D:$D,$D$2))</f>
        <v>0</v>
      </c>
      <c r="L57" s="27" t="str">
        <f t="shared" si="1"/>
        <v>0</v>
      </c>
      <c r="M57" s="28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</row>
    <row r="58" s="30" customFormat="1" customHeight="1" spans="1:16359">
      <c r="A58" s="4"/>
      <c r="B58" s="20"/>
      <c r="C58" s="20"/>
      <c r="D58" s="21" t="str">
        <f>IF(C58="","-",VLOOKUP(C58,员工信息表!B:C,2,FALSE))</f>
        <v>-</v>
      </c>
      <c r="E58" s="21" t="str">
        <f>IF(C58="","-",VLOOKUP(C58,员工信息表!B:D,3,FALSE))</f>
        <v>-</v>
      </c>
      <c r="F58" s="20"/>
      <c r="G58" s="20"/>
      <c r="H58" s="20"/>
      <c r="I58" s="20"/>
      <c r="J58" s="27" t="str">
        <f t="shared" si="0"/>
        <v>0</v>
      </c>
      <c r="K58" s="27" t="str">
        <f>IF(C58="","0",SUMIFS(借支明细表!$H:$H,借支明细表!$F:$F,$C58,借支明细表!$D:$D,$D$2))</f>
        <v>0</v>
      </c>
      <c r="L58" s="27" t="str">
        <f t="shared" si="1"/>
        <v>0</v>
      </c>
      <c r="M58" s="2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</row>
    <row r="59" s="30" customFormat="1" customHeight="1" spans="1:16359">
      <c r="A59" s="4"/>
      <c r="B59" s="20"/>
      <c r="C59" s="20"/>
      <c r="D59" s="21" t="str">
        <f>IF(C59="","-",VLOOKUP(C59,员工信息表!B:C,2,FALSE))</f>
        <v>-</v>
      </c>
      <c r="E59" s="21" t="str">
        <f>IF(C59="","-",VLOOKUP(C59,员工信息表!B:D,3,FALSE))</f>
        <v>-</v>
      </c>
      <c r="F59" s="20"/>
      <c r="G59" s="20"/>
      <c r="H59" s="20"/>
      <c r="I59" s="20"/>
      <c r="J59" s="27" t="str">
        <f t="shared" si="0"/>
        <v>0</v>
      </c>
      <c r="K59" s="27" t="str">
        <f>IF(C59="","0",SUMIFS(借支明细表!$H:$H,借支明细表!$F:$F,$C59,借支明细表!$D:$D,$D$2))</f>
        <v>0</v>
      </c>
      <c r="L59" s="27" t="str">
        <f t="shared" si="1"/>
        <v>0</v>
      </c>
      <c r="M59" s="28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</row>
    <row r="60" s="30" customFormat="1" customHeight="1" spans="1:16359">
      <c r="A60" s="4"/>
      <c r="B60" s="20"/>
      <c r="C60" s="20"/>
      <c r="D60" s="21" t="str">
        <f>IF(C60="","-",VLOOKUP(C60,员工信息表!B:C,2,FALSE))</f>
        <v>-</v>
      </c>
      <c r="E60" s="21" t="str">
        <f>IF(C60="","-",VLOOKUP(C60,员工信息表!B:D,3,FALSE))</f>
        <v>-</v>
      </c>
      <c r="F60" s="20"/>
      <c r="G60" s="20"/>
      <c r="H60" s="20"/>
      <c r="I60" s="20"/>
      <c r="J60" s="27" t="str">
        <f t="shared" si="0"/>
        <v>0</v>
      </c>
      <c r="K60" s="27" t="str">
        <f>IF(C60="","0",SUMIFS(借支明细表!$H:$H,借支明细表!$F:$F,$C60,借支明细表!$D:$D,$D$2))</f>
        <v>0</v>
      </c>
      <c r="L60" s="27" t="str">
        <f t="shared" si="1"/>
        <v>0</v>
      </c>
      <c r="M60" s="28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</row>
    <row r="61" s="30" customFormat="1" customHeight="1" spans="1:16359">
      <c r="A61" s="4"/>
      <c r="B61" s="20"/>
      <c r="C61" s="20"/>
      <c r="D61" s="21" t="str">
        <f>IF(C61="","-",VLOOKUP(C61,员工信息表!B:C,2,FALSE))</f>
        <v>-</v>
      </c>
      <c r="E61" s="21" t="str">
        <f>IF(C61="","-",VLOOKUP(C61,员工信息表!B:D,3,FALSE))</f>
        <v>-</v>
      </c>
      <c r="F61" s="20"/>
      <c r="G61" s="20"/>
      <c r="H61" s="20"/>
      <c r="I61" s="20"/>
      <c r="J61" s="27" t="str">
        <f t="shared" si="0"/>
        <v>0</v>
      </c>
      <c r="K61" s="27" t="str">
        <f>IF(C61="","0",SUMIFS(借支明细表!$H:$H,借支明细表!$F:$F,$C61,借支明细表!$D:$D,$D$2))</f>
        <v>0</v>
      </c>
      <c r="L61" s="27" t="str">
        <f t="shared" si="1"/>
        <v>0</v>
      </c>
      <c r="M61" s="28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</row>
    <row r="62" s="30" customFormat="1" customHeight="1" spans="1:16359">
      <c r="A62" s="4"/>
      <c r="B62" s="20"/>
      <c r="C62" s="20"/>
      <c r="D62" s="21" t="str">
        <f>IF(C62="","-",VLOOKUP(C62,员工信息表!B:C,2,FALSE))</f>
        <v>-</v>
      </c>
      <c r="E62" s="21" t="str">
        <f>IF(C62="","-",VLOOKUP(C62,员工信息表!B:D,3,FALSE))</f>
        <v>-</v>
      </c>
      <c r="F62" s="20"/>
      <c r="G62" s="20"/>
      <c r="H62" s="20"/>
      <c r="I62" s="20"/>
      <c r="J62" s="27" t="str">
        <f t="shared" si="0"/>
        <v>0</v>
      </c>
      <c r="K62" s="27" t="str">
        <f>IF(C62="","0",SUMIFS(借支明细表!$H:$H,借支明细表!$F:$F,$C62,借支明细表!$D:$D,$D$2))</f>
        <v>0</v>
      </c>
      <c r="L62" s="27" t="str">
        <f t="shared" si="1"/>
        <v>0</v>
      </c>
      <c r="M62" s="28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</row>
    <row r="63" s="30" customFormat="1" customHeight="1" spans="1:16359">
      <c r="A63" s="4"/>
      <c r="B63" s="20"/>
      <c r="C63" s="20"/>
      <c r="D63" s="21" t="str">
        <f>IF(C63="","-",VLOOKUP(C63,员工信息表!B:C,2,FALSE))</f>
        <v>-</v>
      </c>
      <c r="E63" s="21" t="str">
        <f>IF(C63="","-",VLOOKUP(C63,员工信息表!B:D,3,FALSE))</f>
        <v>-</v>
      </c>
      <c r="F63" s="20"/>
      <c r="G63" s="20"/>
      <c r="H63" s="20"/>
      <c r="I63" s="20"/>
      <c r="J63" s="27" t="str">
        <f t="shared" si="0"/>
        <v>0</v>
      </c>
      <c r="K63" s="27" t="str">
        <f>IF(C63="","0",SUMIFS(借支明细表!$H:$H,借支明细表!$F:$F,$C63,借支明细表!$D:$D,$D$2))</f>
        <v>0</v>
      </c>
      <c r="L63" s="27" t="str">
        <f t="shared" si="1"/>
        <v>0</v>
      </c>
      <c r="M63" s="28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</row>
    <row r="64" s="30" customFormat="1" customHeight="1" spans="1:16359">
      <c r="A64" s="4"/>
      <c r="B64" s="20"/>
      <c r="C64" s="20"/>
      <c r="D64" s="21" t="str">
        <f>IF(C64="","-",VLOOKUP(C64,员工信息表!B:C,2,FALSE))</f>
        <v>-</v>
      </c>
      <c r="E64" s="21" t="str">
        <f>IF(C64="","-",VLOOKUP(C64,员工信息表!B:D,3,FALSE))</f>
        <v>-</v>
      </c>
      <c r="F64" s="20"/>
      <c r="G64" s="20"/>
      <c r="H64" s="20"/>
      <c r="I64" s="20"/>
      <c r="J64" s="27" t="str">
        <f t="shared" si="0"/>
        <v>0</v>
      </c>
      <c r="K64" s="27" t="str">
        <f>IF(C64="","0",SUMIFS(借支明细表!$H:$H,借支明细表!$F:$F,$C64,借支明细表!$D:$D,$D$2))</f>
        <v>0</v>
      </c>
      <c r="L64" s="27" t="str">
        <f t="shared" si="1"/>
        <v>0</v>
      </c>
      <c r="M64" s="28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</row>
    <row r="65" s="30" customFormat="1" customHeight="1" spans="1:16359">
      <c r="A65" s="4"/>
      <c r="B65" s="20"/>
      <c r="C65" s="20"/>
      <c r="D65" s="21" t="str">
        <f>IF(C65="","-",VLOOKUP(C65,员工信息表!B:C,2,FALSE))</f>
        <v>-</v>
      </c>
      <c r="E65" s="21" t="str">
        <f>IF(C65="","-",VLOOKUP(C65,员工信息表!B:D,3,FALSE))</f>
        <v>-</v>
      </c>
      <c r="F65" s="20"/>
      <c r="G65" s="20"/>
      <c r="H65" s="20"/>
      <c r="I65" s="20"/>
      <c r="J65" s="27" t="str">
        <f t="shared" si="0"/>
        <v>0</v>
      </c>
      <c r="K65" s="27" t="str">
        <f>IF(C65="","0",SUMIFS(借支明细表!$H:$H,借支明细表!$F:$F,$C65,借支明细表!$D:$D,$D$2))</f>
        <v>0</v>
      </c>
      <c r="L65" s="27" t="str">
        <f t="shared" si="1"/>
        <v>0</v>
      </c>
      <c r="M65" s="28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</row>
    <row r="66" s="30" customFormat="1" customHeight="1" spans="1:16359">
      <c r="A66" s="4"/>
      <c r="B66" s="20"/>
      <c r="C66" s="20"/>
      <c r="D66" s="21" t="str">
        <f>IF(C66="","-",VLOOKUP(C66,员工信息表!B:C,2,FALSE))</f>
        <v>-</v>
      </c>
      <c r="E66" s="21" t="str">
        <f>IF(C66="","-",VLOOKUP(C66,员工信息表!B:D,3,FALSE))</f>
        <v>-</v>
      </c>
      <c r="F66" s="20"/>
      <c r="G66" s="20"/>
      <c r="H66" s="20"/>
      <c r="I66" s="20"/>
      <c r="J66" s="27" t="str">
        <f t="shared" si="0"/>
        <v>0</v>
      </c>
      <c r="K66" s="27" t="str">
        <f>IF(C66="","0",SUMIFS(借支明细表!$H:$H,借支明细表!$F:$F,$C66,借支明细表!$D:$D,$D$2))</f>
        <v>0</v>
      </c>
      <c r="L66" s="27" t="str">
        <f t="shared" si="1"/>
        <v>0</v>
      </c>
      <c r="M66" s="28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</row>
    <row r="67" s="30" customFormat="1" customHeight="1" spans="1:16359">
      <c r="A67" s="4"/>
      <c r="B67" s="20"/>
      <c r="C67" s="20"/>
      <c r="D67" s="21" t="str">
        <f>IF(C67="","-",VLOOKUP(C67,员工信息表!B:C,2,FALSE))</f>
        <v>-</v>
      </c>
      <c r="E67" s="21" t="str">
        <f>IF(C67="","-",VLOOKUP(C67,员工信息表!B:D,3,FALSE))</f>
        <v>-</v>
      </c>
      <c r="F67" s="20"/>
      <c r="G67" s="20"/>
      <c r="H67" s="20"/>
      <c r="I67" s="20"/>
      <c r="J67" s="27" t="str">
        <f t="shared" si="0"/>
        <v>0</v>
      </c>
      <c r="K67" s="27" t="str">
        <f>IF(C67="","0",SUMIFS(借支明细表!$H:$H,借支明细表!$F:$F,$C67,借支明细表!$D:$D,$D$2))</f>
        <v>0</v>
      </c>
      <c r="L67" s="27" t="str">
        <f t="shared" si="1"/>
        <v>0</v>
      </c>
      <c r="M67" s="28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</row>
    <row r="68" s="30" customFormat="1" customHeight="1" spans="1:16359">
      <c r="A68" s="4"/>
      <c r="B68" s="20"/>
      <c r="C68" s="20"/>
      <c r="D68" s="21" t="str">
        <f>IF(C68="","-",VLOOKUP(C68,员工信息表!B:C,2,FALSE))</f>
        <v>-</v>
      </c>
      <c r="E68" s="21" t="str">
        <f>IF(C68="","-",VLOOKUP(C68,员工信息表!B:D,3,FALSE))</f>
        <v>-</v>
      </c>
      <c r="F68" s="20"/>
      <c r="G68" s="20"/>
      <c r="H68" s="20"/>
      <c r="I68" s="20"/>
      <c r="J68" s="27" t="str">
        <f t="shared" si="0"/>
        <v>0</v>
      </c>
      <c r="K68" s="27" t="str">
        <f>IF(C68="","0",SUMIFS(借支明细表!$H:$H,借支明细表!$F:$F,$C68,借支明细表!$D:$D,$D$2))</f>
        <v>0</v>
      </c>
      <c r="L68" s="27" t="str">
        <f t="shared" si="1"/>
        <v>0</v>
      </c>
      <c r="M68" s="2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</row>
    <row r="69" s="30" customFormat="1" customHeight="1" spans="1:16359">
      <c r="A69" s="4"/>
      <c r="B69" s="20"/>
      <c r="C69" s="20"/>
      <c r="D69" s="21" t="str">
        <f>IF(C69="","-",VLOOKUP(C69,员工信息表!B:C,2,FALSE))</f>
        <v>-</v>
      </c>
      <c r="E69" s="21" t="str">
        <f>IF(C69="","-",VLOOKUP(C69,员工信息表!B:D,3,FALSE))</f>
        <v>-</v>
      </c>
      <c r="F69" s="20"/>
      <c r="G69" s="20"/>
      <c r="H69" s="20"/>
      <c r="I69" s="20"/>
      <c r="J69" s="27" t="str">
        <f t="shared" ref="J69:J132" si="2">IF(C69="","0",(E69*F69)+(G69*H69)+I69)</f>
        <v>0</v>
      </c>
      <c r="K69" s="27" t="str">
        <f>IF(C69="","0",SUMIFS(借支明细表!$H:$H,借支明细表!$F:$F,$C69,借支明细表!$D:$D,$D$2))</f>
        <v>0</v>
      </c>
      <c r="L69" s="27" t="str">
        <f t="shared" ref="L69:L132" si="3">IF(C69="","0",J69-K69)</f>
        <v>0</v>
      </c>
      <c r="M69" s="28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</row>
    <row r="70" s="30" customFormat="1" customHeight="1" spans="1:16359">
      <c r="A70" s="4"/>
      <c r="B70" s="20"/>
      <c r="C70" s="20"/>
      <c r="D70" s="21" t="str">
        <f>IF(C70="","-",VLOOKUP(C70,员工信息表!B:C,2,FALSE))</f>
        <v>-</v>
      </c>
      <c r="E70" s="21" t="str">
        <f>IF(C70="","-",VLOOKUP(C70,员工信息表!B:D,3,FALSE))</f>
        <v>-</v>
      </c>
      <c r="F70" s="20"/>
      <c r="G70" s="20"/>
      <c r="H70" s="20"/>
      <c r="I70" s="20"/>
      <c r="J70" s="27" t="str">
        <f t="shared" si="2"/>
        <v>0</v>
      </c>
      <c r="K70" s="27" t="str">
        <f>IF(C70="","0",SUMIFS(借支明细表!$H:$H,借支明细表!$F:$F,$C70,借支明细表!$D:$D,$D$2))</f>
        <v>0</v>
      </c>
      <c r="L70" s="27" t="str">
        <f t="shared" si="3"/>
        <v>0</v>
      </c>
      <c r="M70" s="28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</row>
    <row r="71" s="30" customFormat="1" customHeight="1" spans="1:16359">
      <c r="A71" s="4"/>
      <c r="B71" s="20"/>
      <c r="C71" s="20"/>
      <c r="D71" s="21" t="str">
        <f>IF(C71="","-",VLOOKUP(C71,员工信息表!B:C,2,FALSE))</f>
        <v>-</v>
      </c>
      <c r="E71" s="21" t="str">
        <f>IF(C71="","-",VLOOKUP(C71,员工信息表!B:D,3,FALSE))</f>
        <v>-</v>
      </c>
      <c r="F71" s="20"/>
      <c r="G71" s="20"/>
      <c r="H71" s="20"/>
      <c r="I71" s="20"/>
      <c r="J71" s="27" t="str">
        <f t="shared" si="2"/>
        <v>0</v>
      </c>
      <c r="K71" s="27" t="str">
        <f>IF(C71="","0",SUMIFS(借支明细表!$H:$H,借支明细表!$F:$F,$C71,借支明细表!$D:$D,$D$2))</f>
        <v>0</v>
      </c>
      <c r="L71" s="27" t="str">
        <f t="shared" si="3"/>
        <v>0</v>
      </c>
      <c r="M71" s="28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</row>
    <row r="72" s="30" customFormat="1" customHeight="1" spans="1:16359">
      <c r="A72" s="4"/>
      <c r="B72" s="20"/>
      <c r="C72" s="20"/>
      <c r="D72" s="21" t="str">
        <f>IF(C72="","-",VLOOKUP(C72,员工信息表!B:C,2,FALSE))</f>
        <v>-</v>
      </c>
      <c r="E72" s="21" t="str">
        <f>IF(C72="","-",VLOOKUP(C72,员工信息表!B:D,3,FALSE))</f>
        <v>-</v>
      </c>
      <c r="F72" s="20"/>
      <c r="G72" s="20"/>
      <c r="H72" s="20"/>
      <c r="I72" s="20"/>
      <c r="J72" s="27" t="str">
        <f t="shared" si="2"/>
        <v>0</v>
      </c>
      <c r="K72" s="27" t="str">
        <f>IF(C72="","0",SUMIFS(借支明细表!$H:$H,借支明细表!$F:$F,$C72,借支明细表!$D:$D,$D$2))</f>
        <v>0</v>
      </c>
      <c r="L72" s="27" t="str">
        <f t="shared" si="3"/>
        <v>0</v>
      </c>
      <c r="M72" s="28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</row>
    <row r="73" s="30" customFormat="1" customHeight="1" spans="1:16359">
      <c r="A73" s="4"/>
      <c r="B73" s="20"/>
      <c r="C73" s="20"/>
      <c r="D73" s="21" t="str">
        <f>IF(C73="","-",VLOOKUP(C73,员工信息表!B:C,2,FALSE))</f>
        <v>-</v>
      </c>
      <c r="E73" s="21" t="str">
        <f>IF(C73="","-",VLOOKUP(C73,员工信息表!B:D,3,FALSE))</f>
        <v>-</v>
      </c>
      <c r="F73" s="20"/>
      <c r="G73" s="20"/>
      <c r="H73" s="20"/>
      <c r="I73" s="20"/>
      <c r="J73" s="27" t="str">
        <f t="shared" si="2"/>
        <v>0</v>
      </c>
      <c r="K73" s="27" t="str">
        <f>IF(C73="","0",SUMIFS(借支明细表!$H:$H,借支明细表!$F:$F,$C73,借支明细表!$D:$D,$D$2))</f>
        <v>0</v>
      </c>
      <c r="L73" s="27" t="str">
        <f t="shared" si="3"/>
        <v>0</v>
      </c>
      <c r="M73" s="28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</row>
    <row r="74" s="30" customFormat="1" customHeight="1" spans="1:16359">
      <c r="A74" s="4"/>
      <c r="B74" s="20"/>
      <c r="C74" s="20"/>
      <c r="D74" s="21" t="str">
        <f>IF(C74="","-",VLOOKUP(C74,员工信息表!B:C,2,FALSE))</f>
        <v>-</v>
      </c>
      <c r="E74" s="21" t="str">
        <f>IF(C74="","-",VLOOKUP(C74,员工信息表!B:D,3,FALSE))</f>
        <v>-</v>
      </c>
      <c r="F74" s="20"/>
      <c r="G74" s="20"/>
      <c r="H74" s="20"/>
      <c r="I74" s="20"/>
      <c r="J74" s="27" t="str">
        <f t="shared" si="2"/>
        <v>0</v>
      </c>
      <c r="K74" s="27" t="str">
        <f>IF(C74="","0",SUMIFS(借支明细表!$H:$H,借支明细表!$F:$F,$C74,借支明细表!$D:$D,$D$2))</f>
        <v>0</v>
      </c>
      <c r="L74" s="27" t="str">
        <f t="shared" si="3"/>
        <v>0</v>
      </c>
      <c r="M74" s="28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</row>
    <row r="75" s="30" customFormat="1" customHeight="1" spans="1:16359">
      <c r="A75" s="4"/>
      <c r="B75" s="20"/>
      <c r="C75" s="20"/>
      <c r="D75" s="21" t="str">
        <f>IF(C75="","-",VLOOKUP(C75,员工信息表!B:C,2,FALSE))</f>
        <v>-</v>
      </c>
      <c r="E75" s="21" t="str">
        <f>IF(C75="","-",VLOOKUP(C75,员工信息表!B:D,3,FALSE))</f>
        <v>-</v>
      </c>
      <c r="F75" s="20"/>
      <c r="G75" s="20"/>
      <c r="H75" s="20"/>
      <c r="I75" s="20"/>
      <c r="J75" s="27" t="str">
        <f t="shared" si="2"/>
        <v>0</v>
      </c>
      <c r="K75" s="27" t="str">
        <f>IF(C75="","0",SUMIFS(借支明细表!$H:$H,借支明细表!$F:$F,$C75,借支明细表!$D:$D,$D$2))</f>
        <v>0</v>
      </c>
      <c r="L75" s="27" t="str">
        <f t="shared" si="3"/>
        <v>0</v>
      </c>
      <c r="M75" s="28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</row>
    <row r="76" s="30" customFormat="1" customHeight="1" spans="1:16359">
      <c r="A76" s="4"/>
      <c r="B76" s="20"/>
      <c r="C76" s="20"/>
      <c r="D76" s="21" t="str">
        <f>IF(C76="","-",VLOOKUP(C76,员工信息表!B:C,2,FALSE))</f>
        <v>-</v>
      </c>
      <c r="E76" s="21" t="str">
        <f>IF(C76="","-",VLOOKUP(C76,员工信息表!B:D,3,FALSE))</f>
        <v>-</v>
      </c>
      <c r="F76" s="20"/>
      <c r="G76" s="20"/>
      <c r="H76" s="20"/>
      <c r="I76" s="20"/>
      <c r="J76" s="27" t="str">
        <f t="shared" si="2"/>
        <v>0</v>
      </c>
      <c r="K76" s="27" t="str">
        <f>IF(C76="","0",SUMIFS(借支明细表!$H:$H,借支明细表!$F:$F,$C76,借支明细表!$D:$D,$D$2))</f>
        <v>0</v>
      </c>
      <c r="L76" s="27" t="str">
        <f t="shared" si="3"/>
        <v>0</v>
      </c>
      <c r="M76" s="28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</row>
    <row r="77" s="30" customFormat="1" customHeight="1" spans="1:16359">
      <c r="A77" s="4"/>
      <c r="B77" s="20"/>
      <c r="C77" s="20"/>
      <c r="D77" s="21" t="str">
        <f>IF(C77="","-",VLOOKUP(C77,员工信息表!B:C,2,FALSE))</f>
        <v>-</v>
      </c>
      <c r="E77" s="21" t="str">
        <f>IF(C77="","-",VLOOKUP(C77,员工信息表!B:D,3,FALSE))</f>
        <v>-</v>
      </c>
      <c r="F77" s="20"/>
      <c r="G77" s="20"/>
      <c r="H77" s="20"/>
      <c r="I77" s="20"/>
      <c r="J77" s="27" t="str">
        <f t="shared" si="2"/>
        <v>0</v>
      </c>
      <c r="K77" s="27" t="str">
        <f>IF(C77="","0",SUMIFS(借支明细表!$H:$H,借支明细表!$F:$F,$C77,借支明细表!$D:$D,$D$2))</f>
        <v>0</v>
      </c>
      <c r="L77" s="27" t="str">
        <f t="shared" si="3"/>
        <v>0</v>
      </c>
      <c r="M77" s="28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</row>
    <row r="78" s="30" customFormat="1" customHeight="1" spans="1:16359">
      <c r="A78" s="4"/>
      <c r="B78" s="20"/>
      <c r="C78" s="20"/>
      <c r="D78" s="21" t="str">
        <f>IF(C78="","-",VLOOKUP(C78,员工信息表!B:C,2,FALSE))</f>
        <v>-</v>
      </c>
      <c r="E78" s="21" t="str">
        <f>IF(C78="","-",VLOOKUP(C78,员工信息表!B:D,3,FALSE))</f>
        <v>-</v>
      </c>
      <c r="F78" s="20"/>
      <c r="G78" s="20"/>
      <c r="H78" s="20"/>
      <c r="I78" s="20"/>
      <c r="J78" s="27" t="str">
        <f t="shared" si="2"/>
        <v>0</v>
      </c>
      <c r="K78" s="27" t="str">
        <f>IF(C78="","0",SUMIFS(借支明细表!$H:$H,借支明细表!$F:$F,$C78,借支明细表!$D:$D,$D$2))</f>
        <v>0</v>
      </c>
      <c r="L78" s="27" t="str">
        <f t="shared" si="3"/>
        <v>0</v>
      </c>
      <c r="M78" s="2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</row>
    <row r="79" s="30" customFormat="1" customHeight="1" spans="1:16359">
      <c r="A79" s="4"/>
      <c r="B79" s="20"/>
      <c r="C79" s="20"/>
      <c r="D79" s="21" t="str">
        <f>IF(C79="","-",VLOOKUP(C79,员工信息表!B:C,2,FALSE))</f>
        <v>-</v>
      </c>
      <c r="E79" s="21" t="str">
        <f>IF(C79="","-",VLOOKUP(C79,员工信息表!B:D,3,FALSE))</f>
        <v>-</v>
      </c>
      <c r="F79" s="20"/>
      <c r="G79" s="20"/>
      <c r="H79" s="20"/>
      <c r="I79" s="20"/>
      <c r="J79" s="27" t="str">
        <f t="shared" si="2"/>
        <v>0</v>
      </c>
      <c r="K79" s="27" t="str">
        <f>IF(C79="","0",SUMIFS(借支明细表!$H:$H,借支明细表!$F:$F,$C79,借支明细表!$D:$D,$D$2))</f>
        <v>0</v>
      </c>
      <c r="L79" s="27" t="str">
        <f t="shared" si="3"/>
        <v>0</v>
      </c>
      <c r="M79" s="28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</row>
    <row r="80" s="30" customFormat="1" customHeight="1" spans="1:16359">
      <c r="A80" s="4"/>
      <c r="B80" s="20"/>
      <c r="C80" s="20"/>
      <c r="D80" s="21" t="str">
        <f>IF(C80="","-",VLOOKUP(C80,员工信息表!B:C,2,FALSE))</f>
        <v>-</v>
      </c>
      <c r="E80" s="21" t="str">
        <f>IF(C80="","-",VLOOKUP(C80,员工信息表!B:D,3,FALSE))</f>
        <v>-</v>
      </c>
      <c r="F80" s="20"/>
      <c r="G80" s="20"/>
      <c r="H80" s="20"/>
      <c r="I80" s="20"/>
      <c r="J80" s="27" t="str">
        <f t="shared" si="2"/>
        <v>0</v>
      </c>
      <c r="K80" s="27" t="str">
        <f>IF(C80="","0",SUMIFS(借支明细表!$H:$H,借支明细表!$F:$F,$C80,借支明细表!$D:$D,$D$2))</f>
        <v>0</v>
      </c>
      <c r="L80" s="27" t="str">
        <f t="shared" si="3"/>
        <v>0</v>
      </c>
      <c r="M80" s="28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</row>
    <row r="81" s="30" customFormat="1" customHeight="1" spans="1:16359">
      <c r="A81" s="4"/>
      <c r="B81" s="20"/>
      <c r="C81" s="20"/>
      <c r="D81" s="21" t="str">
        <f>IF(C81="","-",VLOOKUP(C81,员工信息表!B:C,2,FALSE))</f>
        <v>-</v>
      </c>
      <c r="E81" s="21" t="str">
        <f>IF(C81="","-",VLOOKUP(C81,员工信息表!B:D,3,FALSE))</f>
        <v>-</v>
      </c>
      <c r="F81" s="20"/>
      <c r="G81" s="20"/>
      <c r="H81" s="20"/>
      <c r="I81" s="20"/>
      <c r="J81" s="27" t="str">
        <f t="shared" si="2"/>
        <v>0</v>
      </c>
      <c r="K81" s="27" t="str">
        <f>IF(C81="","0",SUMIFS(借支明细表!$H:$H,借支明细表!$F:$F,$C81,借支明细表!$D:$D,$D$2))</f>
        <v>0</v>
      </c>
      <c r="L81" s="27" t="str">
        <f t="shared" si="3"/>
        <v>0</v>
      </c>
      <c r="M81" s="28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</row>
    <row r="82" s="30" customFormat="1" customHeight="1" spans="1:16359">
      <c r="A82" s="4"/>
      <c r="B82" s="20"/>
      <c r="C82" s="20"/>
      <c r="D82" s="21" t="str">
        <f>IF(C82="","-",VLOOKUP(C82,员工信息表!B:C,2,FALSE))</f>
        <v>-</v>
      </c>
      <c r="E82" s="21" t="str">
        <f>IF(C82="","-",VLOOKUP(C82,员工信息表!B:D,3,FALSE))</f>
        <v>-</v>
      </c>
      <c r="F82" s="20"/>
      <c r="G82" s="20"/>
      <c r="H82" s="20"/>
      <c r="I82" s="20"/>
      <c r="J82" s="27" t="str">
        <f t="shared" si="2"/>
        <v>0</v>
      </c>
      <c r="K82" s="27" t="str">
        <f>IF(C82="","0",SUMIFS(借支明细表!$H:$H,借支明细表!$F:$F,$C82,借支明细表!$D:$D,$D$2))</f>
        <v>0</v>
      </c>
      <c r="L82" s="27" t="str">
        <f t="shared" si="3"/>
        <v>0</v>
      </c>
      <c r="M82" s="28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</row>
    <row r="83" s="30" customFormat="1" customHeight="1" spans="1:16359">
      <c r="A83" s="4"/>
      <c r="B83" s="20"/>
      <c r="C83" s="20"/>
      <c r="D83" s="21" t="str">
        <f>IF(C83="","-",VLOOKUP(C83,员工信息表!B:C,2,FALSE))</f>
        <v>-</v>
      </c>
      <c r="E83" s="21" t="str">
        <f>IF(C83="","-",VLOOKUP(C83,员工信息表!B:D,3,FALSE))</f>
        <v>-</v>
      </c>
      <c r="F83" s="20"/>
      <c r="G83" s="20"/>
      <c r="H83" s="20"/>
      <c r="I83" s="20"/>
      <c r="J83" s="27" t="str">
        <f t="shared" si="2"/>
        <v>0</v>
      </c>
      <c r="K83" s="27" t="str">
        <f>IF(C83="","0",SUMIFS(借支明细表!$H:$H,借支明细表!$F:$F,$C83,借支明细表!$D:$D,$D$2))</f>
        <v>0</v>
      </c>
      <c r="L83" s="27" t="str">
        <f t="shared" si="3"/>
        <v>0</v>
      </c>
      <c r="M83" s="28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</row>
    <row r="84" s="30" customFormat="1" customHeight="1" spans="1:16359">
      <c r="A84" s="4"/>
      <c r="B84" s="20"/>
      <c r="C84" s="20"/>
      <c r="D84" s="21" t="str">
        <f>IF(C84="","-",VLOOKUP(C84,员工信息表!B:C,2,FALSE))</f>
        <v>-</v>
      </c>
      <c r="E84" s="21" t="str">
        <f>IF(C84="","-",VLOOKUP(C84,员工信息表!B:D,3,FALSE))</f>
        <v>-</v>
      </c>
      <c r="F84" s="20"/>
      <c r="G84" s="20"/>
      <c r="H84" s="20"/>
      <c r="I84" s="20"/>
      <c r="J84" s="27" t="str">
        <f t="shared" si="2"/>
        <v>0</v>
      </c>
      <c r="K84" s="27" t="str">
        <f>IF(C84="","0",SUMIFS(借支明细表!$H:$H,借支明细表!$F:$F,$C84,借支明细表!$D:$D,$D$2))</f>
        <v>0</v>
      </c>
      <c r="L84" s="27" t="str">
        <f t="shared" si="3"/>
        <v>0</v>
      </c>
      <c r="M84" s="28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</row>
    <row r="85" s="30" customFormat="1" customHeight="1" spans="1:16359">
      <c r="A85" s="4"/>
      <c r="B85" s="20"/>
      <c r="C85" s="20"/>
      <c r="D85" s="21" t="str">
        <f>IF(C85="","-",VLOOKUP(C85,员工信息表!B:C,2,FALSE))</f>
        <v>-</v>
      </c>
      <c r="E85" s="21" t="str">
        <f>IF(C85="","-",VLOOKUP(C85,员工信息表!B:D,3,FALSE))</f>
        <v>-</v>
      </c>
      <c r="F85" s="20"/>
      <c r="G85" s="20"/>
      <c r="H85" s="20"/>
      <c r="I85" s="20"/>
      <c r="J85" s="27" t="str">
        <f t="shared" si="2"/>
        <v>0</v>
      </c>
      <c r="K85" s="27" t="str">
        <f>IF(C85="","0",SUMIFS(借支明细表!$H:$H,借支明细表!$F:$F,$C85,借支明细表!$D:$D,$D$2))</f>
        <v>0</v>
      </c>
      <c r="L85" s="27" t="str">
        <f t="shared" si="3"/>
        <v>0</v>
      </c>
      <c r="M85" s="28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</row>
    <row r="86" s="30" customFormat="1" customHeight="1" spans="1:16359">
      <c r="A86" s="4"/>
      <c r="B86" s="20"/>
      <c r="C86" s="20"/>
      <c r="D86" s="21" t="str">
        <f>IF(C86="","-",VLOOKUP(C86,员工信息表!B:C,2,FALSE))</f>
        <v>-</v>
      </c>
      <c r="E86" s="21" t="str">
        <f>IF(C86="","-",VLOOKUP(C86,员工信息表!B:D,3,FALSE))</f>
        <v>-</v>
      </c>
      <c r="F86" s="20"/>
      <c r="G86" s="20"/>
      <c r="H86" s="20"/>
      <c r="I86" s="20"/>
      <c r="J86" s="27" t="str">
        <f t="shared" si="2"/>
        <v>0</v>
      </c>
      <c r="K86" s="27" t="str">
        <f>IF(C86="","0",SUMIFS(借支明细表!$H:$H,借支明细表!$F:$F,$C86,借支明细表!$D:$D,$D$2))</f>
        <v>0</v>
      </c>
      <c r="L86" s="27" t="str">
        <f t="shared" si="3"/>
        <v>0</v>
      </c>
      <c r="M86" s="28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</row>
    <row r="87" s="30" customFormat="1" customHeight="1" spans="1:16359">
      <c r="A87" s="4"/>
      <c r="B87" s="20"/>
      <c r="C87" s="20"/>
      <c r="D87" s="21" t="str">
        <f>IF(C87="","-",VLOOKUP(C87,员工信息表!B:C,2,FALSE))</f>
        <v>-</v>
      </c>
      <c r="E87" s="21" t="str">
        <f>IF(C87="","-",VLOOKUP(C87,员工信息表!B:D,3,FALSE))</f>
        <v>-</v>
      </c>
      <c r="F87" s="20"/>
      <c r="G87" s="20"/>
      <c r="H87" s="20"/>
      <c r="I87" s="20"/>
      <c r="J87" s="27" t="str">
        <f t="shared" si="2"/>
        <v>0</v>
      </c>
      <c r="K87" s="27" t="str">
        <f>IF(C87="","0",SUMIFS(借支明细表!$H:$H,借支明细表!$F:$F,$C87,借支明细表!$D:$D,$D$2))</f>
        <v>0</v>
      </c>
      <c r="L87" s="27" t="str">
        <f t="shared" si="3"/>
        <v>0</v>
      </c>
      <c r="M87" s="28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</row>
    <row r="88" s="30" customFormat="1" customHeight="1" spans="1:16359">
      <c r="A88" s="4"/>
      <c r="B88" s="20"/>
      <c r="C88" s="20"/>
      <c r="D88" s="21" t="str">
        <f>IF(C88="","-",VLOOKUP(C88,员工信息表!B:C,2,FALSE))</f>
        <v>-</v>
      </c>
      <c r="E88" s="21" t="str">
        <f>IF(C88="","-",VLOOKUP(C88,员工信息表!B:D,3,FALSE))</f>
        <v>-</v>
      </c>
      <c r="F88" s="20"/>
      <c r="G88" s="20"/>
      <c r="H88" s="20"/>
      <c r="I88" s="20"/>
      <c r="J88" s="27" t="str">
        <f t="shared" si="2"/>
        <v>0</v>
      </c>
      <c r="K88" s="27" t="str">
        <f>IF(C88="","0",SUMIFS(借支明细表!$H:$H,借支明细表!$F:$F,$C88,借支明细表!$D:$D,$D$2))</f>
        <v>0</v>
      </c>
      <c r="L88" s="27" t="str">
        <f t="shared" si="3"/>
        <v>0</v>
      </c>
      <c r="M88" s="2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</row>
    <row r="89" s="30" customFormat="1" customHeight="1" spans="1:16359">
      <c r="A89" s="4"/>
      <c r="B89" s="20"/>
      <c r="C89" s="20"/>
      <c r="D89" s="21" t="str">
        <f>IF(C89="","-",VLOOKUP(C89,员工信息表!B:C,2,FALSE))</f>
        <v>-</v>
      </c>
      <c r="E89" s="21" t="str">
        <f>IF(C89="","-",VLOOKUP(C89,员工信息表!B:D,3,FALSE))</f>
        <v>-</v>
      </c>
      <c r="F89" s="20"/>
      <c r="G89" s="20"/>
      <c r="H89" s="20"/>
      <c r="I89" s="20"/>
      <c r="J89" s="27" t="str">
        <f t="shared" si="2"/>
        <v>0</v>
      </c>
      <c r="K89" s="27" t="str">
        <f>IF(C89="","0",SUMIFS(借支明细表!$H:$H,借支明细表!$F:$F,$C89,借支明细表!$D:$D,$D$2))</f>
        <v>0</v>
      </c>
      <c r="L89" s="27" t="str">
        <f t="shared" si="3"/>
        <v>0</v>
      </c>
      <c r="M89" s="28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</row>
    <row r="90" s="30" customFormat="1" customHeight="1" spans="1:16359">
      <c r="A90" s="4"/>
      <c r="B90" s="20"/>
      <c r="C90" s="20"/>
      <c r="D90" s="21" t="str">
        <f>IF(C90="","-",VLOOKUP(C90,员工信息表!B:C,2,FALSE))</f>
        <v>-</v>
      </c>
      <c r="E90" s="21" t="str">
        <f>IF(C90="","-",VLOOKUP(C90,员工信息表!B:D,3,FALSE))</f>
        <v>-</v>
      </c>
      <c r="F90" s="20"/>
      <c r="G90" s="20"/>
      <c r="H90" s="20"/>
      <c r="I90" s="20"/>
      <c r="J90" s="27" t="str">
        <f t="shared" si="2"/>
        <v>0</v>
      </c>
      <c r="K90" s="27" t="str">
        <f>IF(C90="","0",SUMIFS(借支明细表!$H:$H,借支明细表!$F:$F,$C90,借支明细表!$D:$D,$D$2))</f>
        <v>0</v>
      </c>
      <c r="L90" s="27" t="str">
        <f t="shared" si="3"/>
        <v>0</v>
      </c>
      <c r="M90" s="28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</row>
    <row r="91" s="30" customFormat="1" customHeight="1" spans="1:16359">
      <c r="A91" s="4"/>
      <c r="B91" s="20"/>
      <c r="C91" s="20"/>
      <c r="D91" s="21" t="str">
        <f>IF(C91="","-",VLOOKUP(C91,员工信息表!B:C,2,FALSE))</f>
        <v>-</v>
      </c>
      <c r="E91" s="21" t="str">
        <f>IF(C91="","-",VLOOKUP(C91,员工信息表!B:D,3,FALSE))</f>
        <v>-</v>
      </c>
      <c r="F91" s="20"/>
      <c r="G91" s="20"/>
      <c r="H91" s="20"/>
      <c r="I91" s="20"/>
      <c r="J91" s="27" t="str">
        <f t="shared" si="2"/>
        <v>0</v>
      </c>
      <c r="K91" s="27" t="str">
        <f>IF(C91="","0",SUMIFS(借支明细表!$H:$H,借支明细表!$F:$F,$C91,借支明细表!$D:$D,$D$2))</f>
        <v>0</v>
      </c>
      <c r="L91" s="27" t="str">
        <f t="shared" si="3"/>
        <v>0</v>
      </c>
      <c r="M91" s="28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</row>
    <row r="92" s="30" customFormat="1" customHeight="1" spans="1:16359">
      <c r="A92" s="4"/>
      <c r="B92" s="20"/>
      <c r="C92" s="20"/>
      <c r="D92" s="21" t="str">
        <f>IF(C92="","-",VLOOKUP(C92,员工信息表!B:C,2,FALSE))</f>
        <v>-</v>
      </c>
      <c r="E92" s="21" t="str">
        <f>IF(C92="","-",VLOOKUP(C92,员工信息表!B:D,3,FALSE))</f>
        <v>-</v>
      </c>
      <c r="F92" s="20"/>
      <c r="G92" s="20"/>
      <c r="H92" s="20"/>
      <c r="I92" s="20"/>
      <c r="J92" s="27" t="str">
        <f t="shared" si="2"/>
        <v>0</v>
      </c>
      <c r="K92" s="27" t="str">
        <f>IF(C92="","0",SUMIFS(借支明细表!$H:$H,借支明细表!$F:$F,$C92,借支明细表!$D:$D,$D$2))</f>
        <v>0</v>
      </c>
      <c r="L92" s="27" t="str">
        <f t="shared" si="3"/>
        <v>0</v>
      </c>
      <c r="M92" s="28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</row>
    <row r="93" s="30" customFormat="1" customHeight="1" spans="1:16359">
      <c r="A93" s="4"/>
      <c r="B93" s="20"/>
      <c r="C93" s="20"/>
      <c r="D93" s="21" t="str">
        <f>IF(C93="","-",VLOOKUP(C93,员工信息表!B:C,2,FALSE))</f>
        <v>-</v>
      </c>
      <c r="E93" s="21" t="str">
        <f>IF(C93="","-",VLOOKUP(C93,员工信息表!B:D,3,FALSE))</f>
        <v>-</v>
      </c>
      <c r="F93" s="20"/>
      <c r="G93" s="20"/>
      <c r="H93" s="20"/>
      <c r="I93" s="20"/>
      <c r="J93" s="27" t="str">
        <f t="shared" si="2"/>
        <v>0</v>
      </c>
      <c r="K93" s="27" t="str">
        <f>IF(C93="","0",SUMIFS(借支明细表!$H:$H,借支明细表!$F:$F,$C93,借支明细表!$D:$D,$D$2))</f>
        <v>0</v>
      </c>
      <c r="L93" s="27" t="str">
        <f t="shared" si="3"/>
        <v>0</v>
      </c>
      <c r="M93" s="28"/>
      <c r="XDA93"/>
      <c r="XDB93"/>
      <c r="XDC93"/>
      <c r="XDD93"/>
      <c r="XDE93"/>
      <c r="XDF93"/>
      <c r="XDG93"/>
      <c r="XDH93"/>
      <c r="XDI93"/>
      <c r="XDJ93"/>
      <c r="XDK93"/>
      <c r="XDL93"/>
      <c r="XDM93"/>
      <c r="XDN93"/>
      <c r="XDO93"/>
      <c r="XDP93"/>
      <c r="XDQ93"/>
      <c r="XDR93"/>
      <c r="XDS93"/>
      <c r="XDT93"/>
      <c r="XDU93"/>
      <c r="XDV93"/>
      <c r="XDW93"/>
      <c r="XDX93"/>
      <c r="XDY93"/>
      <c r="XDZ93"/>
      <c r="XEA93"/>
      <c r="XEB93"/>
      <c r="XEC93"/>
      <c r="XED93"/>
      <c r="XEE93"/>
    </row>
    <row r="94" s="30" customFormat="1" customHeight="1" spans="1:16359">
      <c r="A94" s="4"/>
      <c r="B94" s="20"/>
      <c r="C94" s="20"/>
      <c r="D94" s="21" t="str">
        <f>IF(C94="","-",VLOOKUP(C94,员工信息表!B:C,2,FALSE))</f>
        <v>-</v>
      </c>
      <c r="E94" s="21" t="str">
        <f>IF(C94="","-",VLOOKUP(C94,员工信息表!B:D,3,FALSE))</f>
        <v>-</v>
      </c>
      <c r="F94" s="20"/>
      <c r="G94" s="20"/>
      <c r="H94" s="20"/>
      <c r="I94" s="20"/>
      <c r="J94" s="27" t="str">
        <f t="shared" si="2"/>
        <v>0</v>
      </c>
      <c r="K94" s="27" t="str">
        <f>IF(C94="","0",SUMIFS(借支明细表!$H:$H,借支明细表!$F:$F,$C94,借支明细表!$D:$D,$D$2))</f>
        <v>0</v>
      </c>
      <c r="L94" s="27" t="str">
        <f t="shared" si="3"/>
        <v>0</v>
      </c>
      <c r="M94" s="28"/>
      <c r="XDA94"/>
      <c r="XDB94"/>
      <c r="XDC94"/>
      <c r="XDD94"/>
      <c r="XDE94"/>
      <c r="XDF94"/>
      <c r="XDG94"/>
      <c r="XDH94"/>
      <c r="XDI94"/>
      <c r="XDJ94"/>
      <c r="XDK94"/>
      <c r="XDL94"/>
      <c r="XDM94"/>
      <c r="XDN94"/>
      <c r="XDO94"/>
      <c r="XDP94"/>
      <c r="XDQ94"/>
      <c r="XDR94"/>
      <c r="XDS94"/>
      <c r="XDT94"/>
      <c r="XDU94"/>
      <c r="XDV94"/>
      <c r="XDW94"/>
      <c r="XDX94"/>
      <c r="XDY94"/>
      <c r="XDZ94"/>
      <c r="XEA94"/>
      <c r="XEB94"/>
      <c r="XEC94"/>
      <c r="XED94"/>
      <c r="XEE94"/>
    </row>
    <row r="95" s="30" customFormat="1" customHeight="1" spans="1:16359">
      <c r="A95" s="4"/>
      <c r="B95" s="20"/>
      <c r="C95" s="20"/>
      <c r="D95" s="21" t="str">
        <f>IF(C95="","-",VLOOKUP(C95,员工信息表!B:C,2,FALSE))</f>
        <v>-</v>
      </c>
      <c r="E95" s="21" t="str">
        <f>IF(C95="","-",VLOOKUP(C95,员工信息表!B:D,3,FALSE))</f>
        <v>-</v>
      </c>
      <c r="F95" s="20"/>
      <c r="G95" s="20"/>
      <c r="H95" s="20"/>
      <c r="I95" s="20"/>
      <c r="J95" s="27" t="str">
        <f t="shared" si="2"/>
        <v>0</v>
      </c>
      <c r="K95" s="27" t="str">
        <f>IF(C95="","0",SUMIFS(借支明细表!$H:$H,借支明细表!$F:$F,$C95,借支明细表!$D:$D,$D$2))</f>
        <v>0</v>
      </c>
      <c r="L95" s="27" t="str">
        <f t="shared" si="3"/>
        <v>0</v>
      </c>
      <c r="M95" s="28"/>
      <c r="XDA95"/>
      <c r="XDB95"/>
      <c r="XDC95"/>
      <c r="XDD95"/>
      <c r="XDE95"/>
      <c r="XDF95"/>
      <c r="XDG95"/>
      <c r="XDH95"/>
      <c r="XDI95"/>
      <c r="XDJ95"/>
      <c r="XDK95"/>
      <c r="XDL95"/>
      <c r="XDM95"/>
      <c r="XDN95"/>
      <c r="XDO95"/>
      <c r="XDP95"/>
      <c r="XDQ95"/>
      <c r="XDR95"/>
      <c r="XDS95"/>
      <c r="XDT95"/>
      <c r="XDU95"/>
      <c r="XDV95"/>
      <c r="XDW95"/>
      <c r="XDX95"/>
      <c r="XDY95"/>
      <c r="XDZ95"/>
      <c r="XEA95"/>
      <c r="XEB95"/>
      <c r="XEC95"/>
      <c r="XED95"/>
      <c r="XEE95"/>
    </row>
    <row r="96" s="30" customFormat="1" customHeight="1" spans="1:16359">
      <c r="A96" s="4"/>
      <c r="B96" s="20"/>
      <c r="C96" s="20"/>
      <c r="D96" s="21" t="str">
        <f>IF(C96="","-",VLOOKUP(C96,员工信息表!B:C,2,FALSE))</f>
        <v>-</v>
      </c>
      <c r="E96" s="21" t="str">
        <f>IF(C96="","-",VLOOKUP(C96,员工信息表!B:D,3,FALSE))</f>
        <v>-</v>
      </c>
      <c r="F96" s="20"/>
      <c r="G96" s="20"/>
      <c r="H96" s="20"/>
      <c r="I96" s="20"/>
      <c r="J96" s="27" t="str">
        <f t="shared" si="2"/>
        <v>0</v>
      </c>
      <c r="K96" s="27" t="str">
        <f>IF(C96="","0",SUMIFS(借支明细表!$H:$H,借支明细表!$F:$F,$C96,借支明细表!$D:$D,$D$2))</f>
        <v>0</v>
      </c>
      <c r="L96" s="27" t="str">
        <f t="shared" si="3"/>
        <v>0</v>
      </c>
      <c r="M96" s="28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</row>
    <row r="97" s="30" customFormat="1" customHeight="1" spans="1:16359">
      <c r="A97" s="4"/>
      <c r="B97" s="20"/>
      <c r="C97" s="20"/>
      <c r="D97" s="21" t="str">
        <f>IF(C97="","-",VLOOKUP(C97,员工信息表!B:C,2,FALSE))</f>
        <v>-</v>
      </c>
      <c r="E97" s="21" t="str">
        <f>IF(C97="","-",VLOOKUP(C97,员工信息表!B:D,3,FALSE))</f>
        <v>-</v>
      </c>
      <c r="F97" s="20"/>
      <c r="G97" s="20"/>
      <c r="H97" s="20"/>
      <c r="I97" s="20"/>
      <c r="J97" s="27" t="str">
        <f t="shared" si="2"/>
        <v>0</v>
      </c>
      <c r="K97" s="27" t="str">
        <f>IF(C97="","0",SUMIFS(借支明细表!$H:$H,借支明细表!$F:$F,$C97,借支明细表!$D:$D,$D$2))</f>
        <v>0</v>
      </c>
      <c r="L97" s="27" t="str">
        <f t="shared" si="3"/>
        <v>0</v>
      </c>
      <c r="M97" s="28"/>
      <c r="XDA97"/>
      <c r="XDB97"/>
      <c r="XDC97"/>
      <c r="XDD97"/>
      <c r="XDE97"/>
      <c r="XDF97"/>
      <c r="XDG97"/>
      <c r="XDH97"/>
      <c r="XDI97"/>
      <c r="XDJ97"/>
      <c r="XDK97"/>
      <c r="XDL97"/>
      <c r="XDM97"/>
      <c r="XDN97"/>
      <c r="XDO97"/>
      <c r="XDP97"/>
      <c r="XDQ97"/>
      <c r="XDR97"/>
      <c r="XDS97"/>
      <c r="XDT97"/>
      <c r="XDU97"/>
      <c r="XDV97"/>
      <c r="XDW97"/>
      <c r="XDX97"/>
      <c r="XDY97"/>
      <c r="XDZ97"/>
      <c r="XEA97"/>
      <c r="XEB97"/>
      <c r="XEC97"/>
      <c r="XED97"/>
      <c r="XEE97"/>
    </row>
    <row r="98" s="30" customFormat="1" customHeight="1" spans="1:16359">
      <c r="A98" s="4"/>
      <c r="B98" s="20"/>
      <c r="C98" s="20"/>
      <c r="D98" s="21" t="str">
        <f>IF(C98="","-",VLOOKUP(C98,员工信息表!B:C,2,FALSE))</f>
        <v>-</v>
      </c>
      <c r="E98" s="21" t="str">
        <f>IF(C98="","-",VLOOKUP(C98,员工信息表!B:D,3,FALSE))</f>
        <v>-</v>
      </c>
      <c r="F98" s="20"/>
      <c r="G98" s="20"/>
      <c r="H98" s="20"/>
      <c r="I98" s="20"/>
      <c r="J98" s="27" t="str">
        <f t="shared" si="2"/>
        <v>0</v>
      </c>
      <c r="K98" s="27" t="str">
        <f>IF(C98="","0",SUMIFS(借支明细表!$H:$H,借支明细表!$F:$F,$C98,借支明细表!$D:$D,$D$2))</f>
        <v>0</v>
      </c>
      <c r="L98" s="27" t="str">
        <f t="shared" si="3"/>
        <v>0</v>
      </c>
      <c r="M98" s="2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</row>
    <row r="99" s="30" customFormat="1" customHeight="1" spans="1:16359">
      <c r="A99" s="4"/>
      <c r="B99" s="20"/>
      <c r="C99" s="20"/>
      <c r="D99" s="21" t="str">
        <f>IF(C99="","-",VLOOKUP(C99,员工信息表!B:C,2,FALSE))</f>
        <v>-</v>
      </c>
      <c r="E99" s="21" t="str">
        <f>IF(C99="","-",VLOOKUP(C99,员工信息表!B:D,3,FALSE))</f>
        <v>-</v>
      </c>
      <c r="F99" s="20"/>
      <c r="G99" s="20"/>
      <c r="H99" s="20"/>
      <c r="I99" s="20"/>
      <c r="J99" s="27" t="str">
        <f t="shared" si="2"/>
        <v>0</v>
      </c>
      <c r="K99" s="27" t="str">
        <f>IF(C99="","0",SUMIFS(借支明细表!$H:$H,借支明细表!$F:$F,$C99,借支明细表!$D:$D,$D$2))</f>
        <v>0</v>
      </c>
      <c r="L99" s="27" t="str">
        <f t="shared" si="3"/>
        <v>0</v>
      </c>
      <c r="M99" s="28"/>
      <c r="XDA99"/>
      <c r="XDB99"/>
      <c r="XDC99"/>
      <c r="XDD99"/>
      <c r="XDE99"/>
      <c r="XDF99"/>
      <c r="XDG99"/>
      <c r="XDH99"/>
      <c r="XDI99"/>
      <c r="XDJ99"/>
      <c r="XDK99"/>
      <c r="XDL99"/>
      <c r="XDM99"/>
      <c r="XDN99"/>
      <c r="XDO99"/>
      <c r="XDP99"/>
      <c r="XDQ99"/>
      <c r="XDR99"/>
      <c r="XDS99"/>
      <c r="XDT99"/>
      <c r="XDU99"/>
      <c r="XDV99"/>
      <c r="XDW99"/>
      <c r="XDX99"/>
      <c r="XDY99"/>
      <c r="XDZ99"/>
      <c r="XEA99"/>
      <c r="XEB99"/>
      <c r="XEC99"/>
      <c r="XED99"/>
      <c r="XEE99"/>
    </row>
    <row r="100" s="30" customFormat="1" customHeight="1" spans="1:16359">
      <c r="A100" s="4"/>
      <c r="B100" s="20"/>
      <c r="C100" s="20"/>
      <c r="D100" s="21" t="str">
        <f>IF(C100="","-",VLOOKUP(C100,员工信息表!B:C,2,FALSE))</f>
        <v>-</v>
      </c>
      <c r="E100" s="21" t="str">
        <f>IF(C100="","-",VLOOKUP(C100,员工信息表!B:D,3,FALSE))</f>
        <v>-</v>
      </c>
      <c r="F100" s="20"/>
      <c r="G100" s="20"/>
      <c r="H100" s="20"/>
      <c r="I100" s="20"/>
      <c r="J100" s="27" t="str">
        <f t="shared" si="2"/>
        <v>0</v>
      </c>
      <c r="K100" s="27" t="str">
        <f>IF(C100="","0",SUMIFS(借支明细表!$H:$H,借支明细表!$F:$F,$C100,借支明细表!$D:$D,$D$2))</f>
        <v>0</v>
      </c>
      <c r="L100" s="27" t="str">
        <f t="shared" si="3"/>
        <v>0</v>
      </c>
      <c r="M100" s="28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</row>
    <row r="101" s="30" customFormat="1" customHeight="1" spans="1:16359">
      <c r="A101" s="4"/>
      <c r="B101" s="20"/>
      <c r="C101" s="20"/>
      <c r="D101" s="21" t="str">
        <f>IF(C101="","-",VLOOKUP(C101,员工信息表!B:C,2,FALSE))</f>
        <v>-</v>
      </c>
      <c r="E101" s="21" t="str">
        <f>IF(C101="","-",VLOOKUP(C101,员工信息表!B:D,3,FALSE))</f>
        <v>-</v>
      </c>
      <c r="F101" s="20"/>
      <c r="G101" s="20"/>
      <c r="H101" s="20"/>
      <c r="I101" s="20"/>
      <c r="J101" s="27" t="str">
        <f t="shared" si="2"/>
        <v>0</v>
      </c>
      <c r="K101" s="27" t="str">
        <f>IF(C101="","0",SUMIFS(借支明细表!$H:$H,借支明细表!$F:$F,$C101,借支明细表!$D:$D,$D$2))</f>
        <v>0</v>
      </c>
      <c r="L101" s="27" t="str">
        <f t="shared" si="3"/>
        <v>0</v>
      </c>
      <c r="M101" s="28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</row>
    <row r="102" s="30" customFormat="1" customHeight="1" spans="1:16359">
      <c r="A102" s="4"/>
      <c r="B102" s="20"/>
      <c r="C102" s="20"/>
      <c r="D102" s="21" t="str">
        <f>IF(C102="","-",VLOOKUP(C102,员工信息表!B:C,2,FALSE))</f>
        <v>-</v>
      </c>
      <c r="E102" s="21" t="str">
        <f>IF(C102="","-",VLOOKUP(C102,员工信息表!B:D,3,FALSE))</f>
        <v>-</v>
      </c>
      <c r="F102" s="20"/>
      <c r="G102" s="20"/>
      <c r="H102" s="20"/>
      <c r="I102" s="20"/>
      <c r="J102" s="27" t="str">
        <f t="shared" si="2"/>
        <v>0</v>
      </c>
      <c r="K102" s="27" t="str">
        <f>IF(C102="","0",SUMIFS(借支明细表!$H:$H,借支明细表!$F:$F,$C102,借支明细表!$D:$D,$D$2))</f>
        <v>0</v>
      </c>
      <c r="L102" s="27" t="str">
        <f t="shared" si="3"/>
        <v>0</v>
      </c>
      <c r="M102" s="28"/>
      <c r="XDA102"/>
      <c r="XDB102"/>
      <c r="XDC102"/>
      <c r="XDD102"/>
      <c r="XDE102"/>
      <c r="XDF102"/>
      <c r="XDG102"/>
      <c r="XDH102"/>
      <c r="XDI102"/>
      <c r="XDJ102"/>
      <c r="XDK102"/>
      <c r="XDL102"/>
      <c r="XDM102"/>
      <c r="XDN102"/>
      <c r="XDO102"/>
      <c r="XDP102"/>
      <c r="XDQ102"/>
      <c r="XDR102"/>
      <c r="XDS102"/>
      <c r="XDT102"/>
      <c r="XDU102"/>
      <c r="XDV102"/>
      <c r="XDW102"/>
      <c r="XDX102"/>
      <c r="XDY102"/>
      <c r="XDZ102"/>
      <c r="XEA102"/>
      <c r="XEB102"/>
      <c r="XEC102"/>
      <c r="XED102"/>
      <c r="XEE102"/>
    </row>
    <row r="103" s="30" customFormat="1" customHeight="1" spans="1:16359">
      <c r="A103" s="4"/>
      <c r="B103" s="20"/>
      <c r="C103" s="20"/>
      <c r="D103" s="21" t="str">
        <f>IF(C103="","-",VLOOKUP(C103,员工信息表!B:C,2,FALSE))</f>
        <v>-</v>
      </c>
      <c r="E103" s="21" t="str">
        <f>IF(C103="","-",VLOOKUP(C103,员工信息表!B:D,3,FALSE))</f>
        <v>-</v>
      </c>
      <c r="F103" s="20"/>
      <c r="G103" s="20"/>
      <c r="H103" s="20"/>
      <c r="I103" s="20"/>
      <c r="J103" s="27" t="str">
        <f t="shared" si="2"/>
        <v>0</v>
      </c>
      <c r="K103" s="27" t="str">
        <f>IF(C103="","0",SUMIFS(借支明细表!$H:$H,借支明细表!$F:$F,$C103,借支明细表!$D:$D,$D$2))</f>
        <v>0</v>
      </c>
      <c r="L103" s="27" t="str">
        <f t="shared" si="3"/>
        <v>0</v>
      </c>
      <c r="M103" s="28"/>
      <c r="XDA103"/>
      <c r="XDB103"/>
      <c r="XDC103"/>
      <c r="XDD103"/>
      <c r="XDE103"/>
      <c r="XDF103"/>
      <c r="XDG103"/>
      <c r="XDH103"/>
      <c r="XDI103"/>
      <c r="XDJ103"/>
      <c r="XDK103"/>
      <c r="XDL103"/>
      <c r="XDM103"/>
      <c r="XDN103"/>
      <c r="XDO103"/>
      <c r="XDP103"/>
      <c r="XDQ103"/>
      <c r="XDR103"/>
      <c r="XDS103"/>
      <c r="XDT103"/>
      <c r="XDU103"/>
      <c r="XDV103"/>
      <c r="XDW103"/>
      <c r="XDX103"/>
      <c r="XDY103"/>
      <c r="XDZ103"/>
      <c r="XEA103"/>
      <c r="XEB103"/>
      <c r="XEC103"/>
      <c r="XED103"/>
      <c r="XEE103"/>
    </row>
    <row r="104" s="30" customFormat="1" customHeight="1" spans="1:16359">
      <c r="A104" s="4"/>
      <c r="B104" s="20"/>
      <c r="C104" s="20"/>
      <c r="D104" s="21" t="str">
        <f>IF(C104="","-",VLOOKUP(C104,员工信息表!B:C,2,FALSE))</f>
        <v>-</v>
      </c>
      <c r="E104" s="21" t="str">
        <f>IF(C104="","-",VLOOKUP(C104,员工信息表!B:D,3,FALSE))</f>
        <v>-</v>
      </c>
      <c r="F104" s="20"/>
      <c r="G104" s="20"/>
      <c r="H104" s="20"/>
      <c r="I104" s="20"/>
      <c r="J104" s="27" t="str">
        <f t="shared" si="2"/>
        <v>0</v>
      </c>
      <c r="K104" s="27" t="str">
        <f>IF(C104="","0",SUMIFS(借支明细表!$H:$H,借支明细表!$F:$F,$C104,借支明细表!$D:$D,$D$2))</f>
        <v>0</v>
      </c>
      <c r="L104" s="27" t="str">
        <f t="shared" si="3"/>
        <v>0</v>
      </c>
      <c r="M104" s="28"/>
      <c r="XDA104"/>
      <c r="XDB104"/>
      <c r="XDC104"/>
      <c r="XDD104"/>
      <c r="XDE104"/>
      <c r="XDF104"/>
      <c r="XDG104"/>
      <c r="XDH104"/>
      <c r="XDI104"/>
      <c r="XDJ104"/>
      <c r="XDK104"/>
      <c r="XDL104"/>
      <c r="XDM104"/>
      <c r="XDN104"/>
      <c r="XDO104"/>
      <c r="XDP104"/>
      <c r="XDQ104"/>
      <c r="XDR104"/>
      <c r="XDS104"/>
      <c r="XDT104"/>
      <c r="XDU104"/>
      <c r="XDV104"/>
      <c r="XDW104"/>
      <c r="XDX104"/>
      <c r="XDY104"/>
      <c r="XDZ104"/>
      <c r="XEA104"/>
      <c r="XEB104"/>
      <c r="XEC104"/>
      <c r="XED104"/>
      <c r="XEE104"/>
    </row>
    <row r="105" s="30" customFormat="1" customHeight="1" spans="1:16359">
      <c r="A105" s="4"/>
      <c r="B105" s="20"/>
      <c r="C105" s="20"/>
      <c r="D105" s="21" t="str">
        <f>IF(C105="","-",VLOOKUP(C105,员工信息表!B:C,2,FALSE))</f>
        <v>-</v>
      </c>
      <c r="E105" s="21" t="str">
        <f>IF(C105="","-",VLOOKUP(C105,员工信息表!B:D,3,FALSE))</f>
        <v>-</v>
      </c>
      <c r="F105" s="20"/>
      <c r="G105" s="20"/>
      <c r="H105" s="20"/>
      <c r="I105" s="20"/>
      <c r="J105" s="27" t="str">
        <f t="shared" si="2"/>
        <v>0</v>
      </c>
      <c r="K105" s="27" t="str">
        <f>IF(C105="","0",SUMIFS(借支明细表!$H:$H,借支明细表!$F:$F,$C105,借支明细表!$D:$D,$D$2))</f>
        <v>0</v>
      </c>
      <c r="L105" s="27" t="str">
        <f t="shared" si="3"/>
        <v>0</v>
      </c>
      <c r="M105" s="28"/>
      <c r="XDA105"/>
      <c r="XDB105"/>
      <c r="XDC105"/>
      <c r="XDD105"/>
      <c r="XDE105"/>
      <c r="XDF105"/>
      <c r="XDG105"/>
      <c r="XDH105"/>
      <c r="XDI105"/>
      <c r="XDJ105"/>
      <c r="XDK105"/>
      <c r="XDL105"/>
      <c r="XDM105"/>
      <c r="XDN105"/>
      <c r="XDO105"/>
      <c r="XDP105"/>
      <c r="XDQ105"/>
      <c r="XDR105"/>
      <c r="XDS105"/>
      <c r="XDT105"/>
      <c r="XDU105"/>
      <c r="XDV105"/>
      <c r="XDW105"/>
      <c r="XDX105"/>
      <c r="XDY105"/>
      <c r="XDZ105"/>
      <c r="XEA105"/>
      <c r="XEB105"/>
      <c r="XEC105"/>
      <c r="XED105"/>
      <c r="XEE105"/>
    </row>
    <row r="106" s="30" customFormat="1" customHeight="1" spans="1:16359">
      <c r="A106" s="4"/>
      <c r="B106" s="20"/>
      <c r="C106" s="20"/>
      <c r="D106" s="21" t="str">
        <f>IF(C106="","-",VLOOKUP(C106,员工信息表!B:C,2,FALSE))</f>
        <v>-</v>
      </c>
      <c r="E106" s="21" t="str">
        <f>IF(C106="","-",VLOOKUP(C106,员工信息表!B:D,3,FALSE))</f>
        <v>-</v>
      </c>
      <c r="F106" s="20"/>
      <c r="G106" s="20"/>
      <c r="H106" s="20"/>
      <c r="I106" s="20"/>
      <c r="J106" s="27" t="str">
        <f t="shared" si="2"/>
        <v>0</v>
      </c>
      <c r="K106" s="27" t="str">
        <f>IF(C106="","0",SUMIFS(借支明细表!$H:$H,借支明细表!$F:$F,$C106,借支明细表!$D:$D,$D$2))</f>
        <v>0</v>
      </c>
      <c r="L106" s="27" t="str">
        <f t="shared" si="3"/>
        <v>0</v>
      </c>
      <c r="M106" s="28"/>
      <c r="XDA106"/>
      <c r="XDB106"/>
      <c r="XDC106"/>
      <c r="XDD106"/>
      <c r="XDE106"/>
      <c r="XDF106"/>
      <c r="XDG106"/>
      <c r="XDH106"/>
      <c r="XDI106"/>
      <c r="XDJ106"/>
      <c r="XDK106"/>
      <c r="XDL106"/>
      <c r="XDM106"/>
      <c r="XDN106"/>
      <c r="XDO106"/>
      <c r="XDP106"/>
      <c r="XDQ106"/>
      <c r="XDR106"/>
      <c r="XDS106"/>
      <c r="XDT106"/>
      <c r="XDU106"/>
      <c r="XDV106"/>
      <c r="XDW106"/>
      <c r="XDX106"/>
      <c r="XDY106"/>
      <c r="XDZ106"/>
      <c r="XEA106"/>
      <c r="XEB106"/>
      <c r="XEC106"/>
      <c r="XED106"/>
      <c r="XEE106"/>
    </row>
    <row r="107" s="30" customFormat="1" customHeight="1" spans="1:16359">
      <c r="A107" s="4"/>
      <c r="B107" s="20"/>
      <c r="C107" s="20"/>
      <c r="D107" s="21" t="str">
        <f>IF(C107="","-",VLOOKUP(C107,员工信息表!B:C,2,FALSE))</f>
        <v>-</v>
      </c>
      <c r="E107" s="21" t="str">
        <f>IF(C107="","-",VLOOKUP(C107,员工信息表!B:D,3,FALSE))</f>
        <v>-</v>
      </c>
      <c r="F107" s="20"/>
      <c r="G107" s="20"/>
      <c r="H107" s="20"/>
      <c r="I107" s="20"/>
      <c r="J107" s="27" t="str">
        <f t="shared" si="2"/>
        <v>0</v>
      </c>
      <c r="K107" s="27" t="str">
        <f>IF(C107="","0",SUMIFS(借支明细表!$H:$H,借支明细表!$F:$F,$C107,借支明细表!$D:$D,$D$2))</f>
        <v>0</v>
      </c>
      <c r="L107" s="27" t="str">
        <f t="shared" si="3"/>
        <v>0</v>
      </c>
      <c r="M107" s="28"/>
      <c r="XDA107"/>
      <c r="XDB107"/>
      <c r="XDC107"/>
      <c r="XDD107"/>
      <c r="XDE107"/>
      <c r="XDF107"/>
      <c r="XDG107"/>
      <c r="XDH107"/>
      <c r="XDI107"/>
      <c r="XDJ107"/>
      <c r="XDK107"/>
      <c r="XDL107"/>
      <c r="XDM107"/>
      <c r="XDN107"/>
      <c r="XDO107"/>
      <c r="XDP107"/>
      <c r="XDQ107"/>
      <c r="XDR107"/>
      <c r="XDS107"/>
      <c r="XDT107"/>
      <c r="XDU107"/>
      <c r="XDV107"/>
      <c r="XDW107"/>
      <c r="XDX107"/>
      <c r="XDY107"/>
      <c r="XDZ107"/>
      <c r="XEA107"/>
      <c r="XEB107"/>
      <c r="XEC107"/>
      <c r="XED107"/>
      <c r="XEE107"/>
    </row>
    <row r="108" s="30" customFormat="1" customHeight="1" spans="1:16359">
      <c r="A108" s="4"/>
      <c r="B108" s="20"/>
      <c r="C108" s="20"/>
      <c r="D108" s="21" t="str">
        <f>IF(C108="","-",VLOOKUP(C108,员工信息表!B:C,2,FALSE))</f>
        <v>-</v>
      </c>
      <c r="E108" s="21" t="str">
        <f>IF(C108="","-",VLOOKUP(C108,员工信息表!B:D,3,FALSE))</f>
        <v>-</v>
      </c>
      <c r="F108" s="20"/>
      <c r="G108" s="20"/>
      <c r="H108" s="20"/>
      <c r="I108" s="20"/>
      <c r="J108" s="27" t="str">
        <f t="shared" si="2"/>
        <v>0</v>
      </c>
      <c r="K108" s="27" t="str">
        <f>IF(C108="","0",SUMIFS(借支明细表!$H:$H,借支明细表!$F:$F,$C108,借支明细表!$D:$D,$D$2))</f>
        <v>0</v>
      </c>
      <c r="L108" s="27" t="str">
        <f t="shared" si="3"/>
        <v>0</v>
      </c>
      <c r="M108" s="28"/>
      <c r="XDA108"/>
      <c r="XDB108"/>
      <c r="XDC108"/>
      <c r="XDD108"/>
      <c r="XDE108"/>
      <c r="XDF108"/>
      <c r="XDG108"/>
      <c r="XDH108"/>
      <c r="XDI108"/>
      <c r="XDJ108"/>
      <c r="XDK108"/>
      <c r="XDL108"/>
      <c r="XDM108"/>
      <c r="XDN108"/>
      <c r="XDO108"/>
      <c r="XDP108"/>
      <c r="XDQ108"/>
      <c r="XDR108"/>
      <c r="XDS108"/>
      <c r="XDT108"/>
      <c r="XDU108"/>
      <c r="XDV108"/>
      <c r="XDW108"/>
      <c r="XDX108"/>
      <c r="XDY108"/>
      <c r="XDZ108"/>
      <c r="XEA108"/>
      <c r="XEB108"/>
      <c r="XEC108"/>
      <c r="XED108"/>
      <c r="XEE108"/>
    </row>
    <row r="109" s="30" customFormat="1" customHeight="1" spans="1:16359">
      <c r="A109" s="4"/>
      <c r="B109" s="20"/>
      <c r="C109" s="20"/>
      <c r="D109" s="21" t="str">
        <f>IF(C109="","-",VLOOKUP(C109,员工信息表!B:C,2,FALSE))</f>
        <v>-</v>
      </c>
      <c r="E109" s="21" t="str">
        <f>IF(C109="","-",VLOOKUP(C109,员工信息表!B:D,3,FALSE))</f>
        <v>-</v>
      </c>
      <c r="F109" s="20"/>
      <c r="G109" s="20"/>
      <c r="H109" s="20"/>
      <c r="I109" s="20"/>
      <c r="J109" s="27" t="str">
        <f t="shared" si="2"/>
        <v>0</v>
      </c>
      <c r="K109" s="27" t="str">
        <f>IF(C109="","0",SUMIFS(借支明细表!$H:$H,借支明细表!$F:$F,$C109,借支明细表!$D:$D,$D$2))</f>
        <v>0</v>
      </c>
      <c r="L109" s="27" t="str">
        <f t="shared" si="3"/>
        <v>0</v>
      </c>
      <c r="M109" s="28"/>
      <c r="XDA109"/>
      <c r="XDB109"/>
      <c r="XDC109"/>
      <c r="XDD109"/>
      <c r="XDE109"/>
      <c r="XDF109"/>
      <c r="XDG109"/>
      <c r="XDH109"/>
      <c r="XDI109"/>
      <c r="XDJ109"/>
      <c r="XDK109"/>
      <c r="XDL109"/>
      <c r="XDM109"/>
      <c r="XDN109"/>
      <c r="XDO109"/>
      <c r="XDP109"/>
      <c r="XDQ109"/>
      <c r="XDR109"/>
      <c r="XDS109"/>
      <c r="XDT109"/>
      <c r="XDU109"/>
      <c r="XDV109"/>
      <c r="XDW109"/>
      <c r="XDX109"/>
      <c r="XDY109"/>
      <c r="XDZ109"/>
      <c r="XEA109"/>
      <c r="XEB109"/>
      <c r="XEC109"/>
      <c r="XED109"/>
      <c r="XEE109"/>
    </row>
    <row r="110" s="30" customFormat="1" customHeight="1" spans="1:16359">
      <c r="A110" s="4"/>
      <c r="B110" s="20"/>
      <c r="C110" s="20"/>
      <c r="D110" s="21" t="str">
        <f>IF(C110="","-",VLOOKUP(C110,员工信息表!B:C,2,FALSE))</f>
        <v>-</v>
      </c>
      <c r="E110" s="21" t="str">
        <f>IF(C110="","-",VLOOKUP(C110,员工信息表!B:D,3,FALSE))</f>
        <v>-</v>
      </c>
      <c r="F110" s="20"/>
      <c r="G110" s="20"/>
      <c r="H110" s="20"/>
      <c r="I110" s="20"/>
      <c r="J110" s="27" t="str">
        <f t="shared" si="2"/>
        <v>0</v>
      </c>
      <c r="K110" s="27" t="str">
        <f>IF(C110="","0",SUMIFS(借支明细表!$H:$H,借支明细表!$F:$F,$C110,借支明细表!$D:$D,$D$2))</f>
        <v>0</v>
      </c>
      <c r="L110" s="27" t="str">
        <f t="shared" si="3"/>
        <v>0</v>
      </c>
      <c r="M110" s="28"/>
      <c r="XDA110"/>
      <c r="XDB110"/>
      <c r="XDC110"/>
      <c r="XDD110"/>
      <c r="XDE110"/>
      <c r="XDF110"/>
      <c r="XDG110"/>
      <c r="XDH110"/>
      <c r="XDI110"/>
      <c r="XDJ110"/>
      <c r="XDK110"/>
      <c r="XDL110"/>
      <c r="XDM110"/>
      <c r="XDN110"/>
      <c r="XDO110"/>
      <c r="XDP110"/>
      <c r="XDQ110"/>
      <c r="XDR110"/>
      <c r="XDS110"/>
      <c r="XDT110"/>
      <c r="XDU110"/>
      <c r="XDV110"/>
      <c r="XDW110"/>
      <c r="XDX110"/>
      <c r="XDY110"/>
      <c r="XDZ110"/>
      <c r="XEA110"/>
      <c r="XEB110"/>
      <c r="XEC110"/>
      <c r="XED110"/>
      <c r="XEE110"/>
    </row>
    <row r="111" s="30" customFormat="1" customHeight="1" spans="1:16359">
      <c r="A111" s="4"/>
      <c r="B111" s="20"/>
      <c r="C111" s="20"/>
      <c r="D111" s="21" t="str">
        <f>IF(C111="","-",VLOOKUP(C111,员工信息表!B:C,2,FALSE))</f>
        <v>-</v>
      </c>
      <c r="E111" s="21" t="str">
        <f>IF(C111="","-",VLOOKUP(C111,员工信息表!B:D,3,FALSE))</f>
        <v>-</v>
      </c>
      <c r="F111" s="20"/>
      <c r="G111" s="20"/>
      <c r="H111" s="20"/>
      <c r="I111" s="20"/>
      <c r="J111" s="27" t="str">
        <f t="shared" si="2"/>
        <v>0</v>
      </c>
      <c r="K111" s="27" t="str">
        <f>IF(C111="","0",SUMIFS(借支明细表!$H:$H,借支明细表!$F:$F,$C111,借支明细表!$D:$D,$D$2))</f>
        <v>0</v>
      </c>
      <c r="L111" s="27" t="str">
        <f t="shared" si="3"/>
        <v>0</v>
      </c>
      <c r="M111" s="28"/>
      <c r="XDA111"/>
      <c r="XDB111"/>
      <c r="XDC111"/>
      <c r="XDD111"/>
      <c r="XDE111"/>
      <c r="XDF111"/>
      <c r="XDG111"/>
      <c r="XDH111"/>
      <c r="XDI111"/>
      <c r="XDJ111"/>
      <c r="XDK111"/>
      <c r="XDL111"/>
      <c r="XDM111"/>
      <c r="XDN111"/>
      <c r="XDO111"/>
      <c r="XDP111"/>
      <c r="XDQ111"/>
      <c r="XDR111"/>
      <c r="XDS111"/>
      <c r="XDT111"/>
      <c r="XDU111"/>
      <c r="XDV111"/>
      <c r="XDW111"/>
      <c r="XDX111"/>
      <c r="XDY111"/>
      <c r="XDZ111"/>
      <c r="XEA111"/>
      <c r="XEB111"/>
      <c r="XEC111"/>
      <c r="XED111"/>
      <c r="XEE111"/>
    </row>
    <row r="112" s="30" customFormat="1" customHeight="1" spans="1:16359">
      <c r="A112" s="4"/>
      <c r="B112" s="20"/>
      <c r="C112" s="20"/>
      <c r="D112" s="21" t="str">
        <f>IF(C112="","-",VLOOKUP(C112,员工信息表!B:C,2,FALSE))</f>
        <v>-</v>
      </c>
      <c r="E112" s="21" t="str">
        <f>IF(C112="","-",VLOOKUP(C112,员工信息表!B:D,3,FALSE))</f>
        <v>-</v>
      </c>
      <c r="F112" s="20"/>
      <c r="G112" s="20"/>
      <c r="H112" s="20"/>
      <c r="I112" s="20"/>
      <c r="J112" s="27" t="str">
        <f t="shared" si="2"/>
        <v>0</v>
      </c>
      <c r="K112" s="27" t="str">
        <f>IF(C112="","0",SUMIFS(借支明细表!$H:$H,借支明细表!$F:$F,$C112,借支明细表!$D:$D,$D$2))</f>
        <v>0</v>
      </c>
      <c r="L112" s="27" t="str">
        <f t="shared" si="3"/>
        <v>0</v>
      </c>
      <c r="M112" s="28"/>
      <c r="XDA112"/>
      <c r="XDB112"/>
      <c r="XDC112"/>
      <c r="XDD112"/>
      <c r="XDE112"/>
      <c r="XDF112"/>
      <c r="XDG112"/>
      <c r="XDH112"/>
      <c r="XDI112"/>
      <c r="XDJ112"/>
      <c r="XDK112"/>
      <c r="XDL112"/>
      <c r="XDM112"/>
      <c r="XDN112"/>
      <c r="XDO112"/>
      <c r="XDP112"/>
      <c r="XDQ112"/>
      <c r="XDR112"/>
      <c r="XDS112"/>
      <c r="XDT112"/>
      <c r="XDU112"/>
      <c r="XDV112"/>
      <c r="XDW112"/>
      <c r="XDX112"/>
      <c r="XDY112"/>
      <c r="XDZ112"/>
      <c r="XEA112"/>
      <c r="XEB112"/>
      <c r="XEC112"/>
      <c r="XED112"/>
      <c r="XEE112"/>
    </row>
    <row r="113" s="30" customFormat="1" customHeight="1" spans="1:16359">
      <c r="A113" s="4"/>
      <c r="B113" s="20"/>
      <c r="C113" s="20"/>
      <c r="D113" s="21" t="str">
        <f>IF(C113="","-",VLOOKUP(C113,员工信息表!B:C,2,FALSE))</f>
        <v>-</v>
      </c>
      <c r="E113" s="21" t="str">
        <f>IF(C113="","-",VLOOKUP(C113,员工信息表!B:D,3,FALSE))</f>
        <v>-</v>
      </c>
      <c r="F113" s="20"/>
      <c r="G113" s="20"/>
      <c r="H113" s="20"/>
      <c r="I113" s="20"/>
      <c r="J113" s="27" t="str">
        <f t="shared" si="2"/>
        <v>0</v>
      </c>
      <c r="K113" s="27" t="str">
        <f>IF(C113="","0",SUMIFS(借支明细表!$H:$H,借支明细表!$F:$F,$C113,借支明细表!$D:$D,$D$2))</f>
        <v>0</v>
      </c>
      <c r="L113" s="27" t="str">
        <f t="shared" si="3"/>
        <v>0</v>
      </c>
      <c r="M113" s="28"/>
      <c r="XDA113"/>
      <c r="XDB113"/>
      <c r="XDC113"/>
      <c r="XDD113"/>
      <c r="XDE113"/>
      <c r="XDF113"/>
      <c r="XDG113"/>
      <c r="XDH113"/>
      <c r="XDI113"/>
      <c r="XDJ113"/>
      <c r="XDK113"/>
      <c r="XDL113"/>
      <c r="XDM113"/>
      <c r="XDN113"/>
      <c r="XDO113"/>
      <c r="XDP113"/>
      <c r="XDQ113"/>
      <c r="XDR113"/>
      <c r="XDS113"/>
      <c r="XDT113"/>
      <c r="XDU113"/>
      <c r="XDV113"/>
      <c r="XDW113"/>
      <c r="XDX113"/>
      <c r="XDY113"/>
      <c r="XDZ113"/>
      <c r="XEA113"/>
      <c r="XEB113"/>
      <c r="XEC113"/>
      <c r="XED113"/>
      <c r="XEE113"/>
    </row>
    <row r="114" s="30" customFormat="1" customHeight="1" spans="1:16359">
      <c r="A114" s="4"/>
      <c r="B114" s="20"/>
      <c r="C114" s="20"/>
      <c r="D114" s="21" t="str">
        <f>IF(C114="","-",VLOOKUP(C114,员工信息表!B:C,2,FALSE))</f>
        <v>-</v>
      </c>
      <c r="E114" s="21" t="str">
        <f>IF(C114="","-",VLOOKUP(C114,员工信息表!B:D,3,FALSE))</f>
        <v>-</v>
      </c>
      <c r="F114" s="20"/>
      <c r="G114" s="20"/>
      <c r="H114" s="20"/>
      <c r="I114" s="20"/>
      <c r="J114" s="27" t="str">
        <f t="shared" si="2"/>
        <v>0</v>
      </c>
      <c r="K114" s="27" t="str">
        <f>IF(C114="","0",SUMIFS(借支明细表!$H:$H,借支明细表!$F:$F,$C114,借支明细表!$D:$D,$D$2))</f>
        <v>0</v>
      </c>
      <c r="L114" s="27" t="str">
        <f t="shared" si="3"/>
        <v>0</v>
      </c>
      <c r="M114" s="28"/>
      <c r="XDA114"/>
      <c r="XDB114"/>
      <c r="XDC114"/>
      <c r="XDD114"/>
      <c r="XDE114"/>
      <c r="XDF114"/>
      <c r="XDG114"/>
      <c r="XDH114"/>
      <c r="XDI114"/>
      <c r="XDJ114"/>
      <c r="XDK114"/>
      <c r="XDL114"/>
      <c r="XDM114"/>
      <c r="XDN114"/>
      <c r="XDO114"/>
      <c r="XDP114"/>
      <c r="XDQ114"/>
      <c r="XDR114"/>
      <c r="XDS114"/>
      <c r="XDT114"/>
      <c r="XDU114"/>
      <c r="XDV114"/>
      <c r="XDW114"/>
      <c r="XDX114"/>
      <c r="XDY114"/>
      <c r="XDZ114"/>
      <c r="XEA114"/>
      <c r="XEB114"/>
      <c r="XEC114"/>
      <c r="XED114"/>
      <c r="XEE114"/>
    </row>
    <row r="115" s="30" customFormat="1" customHeight="1" spans="1:16359">
      <c r="A115" s="4"/>
      <c r="B115" s="20"/>
      <c r="C115" s="20"/>
      <c r="D115" s="21" t="str">
        <f>IF(C115="","-",VLOOKUP(C115,员工信息表!B:C,2,FALSE))</f>
        <v>-</v>
      </c>
      <c r="E115" s="21" t="str">
        <f>IF(C115="","-",VLOOKUP(C115,员工信息表!B:D,3,FALSE))</f>
        <v>-</v>
      </c>
      <c r="F115" s="20"/>
      <c r="G115" s="20"/>
      <c r="H115" s="20"/>
      <c r="I115" s="20"/>
      <c r="J115" s="27" t="str">
        <f t="shared" si="2"/>
        <v>0</v>
      </c>
      <c r="K115" s="27" t="str">
        <f>IF(C115="","0",SUMIFS(借支明细表!$H:$H,借支明细表!$F:$F,$C115,借支明细表!$D:$D,$D$2))</f>
        <v>0</v>
      </c>
      <c r="L115" s="27" t="str">
        <f t="shared" si="3"/>
        <v>0</v>
      </c>
      <c r="M115" s="28"/>
      <c r="XDA115"/>
      <c r="XDB115"/>
      <c r="XDC115"/>
      <c r="XDD115"/>
      <c r="XDE115"/>
      <c r="XDF115"/>
      <c r="XDG115"/>
      <c r="XDH115"/>
      <c r="XDI115"/>
      <c r="XDJ115"/>
      <c r="XDK115"/>
      <c r="XDL115"/>
      <c r="XDM115"/>
      <c r="XDN115"/>
      <c r="XDO115"/>
      <c r="XDP115"/>
      <c r="XDQ115"/>
      <c r="XDR115"/>
      <c r="XDS115"/>
      <c r="XDT115"/>
      <c r="XDU115"/>
      <c r="XDV115"/>
      <c r="XDW115"/>
      <c r="XDX115"/>
      <c r="XDY115"/>
      <c r="XDZ115"/>
      <c r="XEA115"/>
      <c r="XEB115"/>
      <c r="XEC115"/>
      <c r="XED115"/>
      <c r="XEE115"/>
    </row>
    <row r="116" s="30" customFormat="1" customHeight="1" spans="1:16359">
      <c r="A116" s="4"/>
      <c r="B116" s="20"/>
      <c r="C116" s="20"/>
      <c r="D116" s="21" t="str">
        <f>IF(C116="","-",VLOOKUP(C116,员工信息表!B:C,2,FALSE))</f>
        <v>-</v>
      </c>
      <c r="E116" s="21" t="str">
        <f>IF(C116="","-",VLOOKUP(C116,员工信息表!B:D,3,FALSE))</f>
        <v>-</v>
      </c>
      <c r="F116" s="20"/>
      <c r="G116" s="20"/>
      <c r="H116" s="20"/>
      <c r="I116" s="20"/>
      <c r="J116" s="27" t="str">
        <f t="shared" si="2"/>
        <v>0</v>
      </c>
      <c r="K116" s="27" t="str">
        <f>IF(C116="","0",SUMIFS(借支明细表!$H:$H,借支明细表!$F:$F,$C116,借支明细表!$D:$D,$D$2))</f>
        <v>0</v>
      </c>
      <c r="L116" s="27" t="str">
        <f t="shared" si="3"/>
        <v>0</v>
      </c>
      <c r="M116" s="28"/>
      <c r="XDA116"/>
      <c r="XDB116"/>
      <c r="XDC116"/>
      <c r="XDD116"/>
      <c r="XDE116"/>
      <c r="XDF116"/>
      <c r="XDG116"/>
      <c r="XDH116"/>
      <c r="XDI116"/>
      <c r="XDJ116"/>
      <c r="XDK116"/>
      <c r="XDL116"/>
      <c r="XDM116"/>
      <c r="XDN116"/>
      <c r="XDO116"/>
      <c r="XDP116"/>
      <c r="XDQ116"/>
      <c r="XDR116"/>
      <c r="XDS116"/>
      <c r="XDT116"/>
      <c r="XDU116"/>
      <c r="XDV116"/>
      <c r="XDW116"/>
      <c r="XDX116"/>
      <c r="XDY116"/>
      <c r="XDZ116"/>
      <c r="XEA116"/>
      <c r="XEB116"/>
      <c r="XEC116"/>
      <c r="XED116"/>
      <c r="XEE116"/>
    </row>
    <row r="117" s="30" customFormat="1" customHeight="1" spans="1:16359">
      <c r="A117" s="4"/>
      <c r="B117" s="20"/>
      <c r="C117" s="20"/>
      <c r="D117" s="21" t="str">
        <f>IF(C117="","-",VLOOKUP(C117,员工信息表!B:C,2,FALSE))</f>
        <v>-</v>
      </c>
      <c r="E117" s="21" t="str">
        <f>IF(C117="","-",VLOOKUP(C117,员工信息表!B:D,3,FALSE))</f>
        <v>-</v>
      </c>
      <c r="F117" s="20"/>
      <c r="G117" s="20"/>
      <c r="H117" s="20"/>
      <c r="I117" s="20"/>
      <c r="J117" s="27" t="str">
        <f t="shared" si="2"/>
        <v>0</v>
      </c>
      <c r="K117" s="27" t="str">
        <f>IF(C117="","0",SUMIFS(借支明细表!$H:$H,借支明细表!$F:$F,$C117,借支明细表!$D:$D,$D$2))</f>
        <v>0</v>
      </c>
      <c r="L117" s="27" t="str">
        <f t="shared" si="3"/>
        <v>0</v>
      </c>
      <c r="M117" s="28"/>
      <c r="XDA117"/>
      <c r="XDB117"/>
      <c r="XDC117"/>
      <c r="XDD117"/>
      <c r="XDE117"/>
      <c r="XDF117"/>
      <c r="XDG117"/>
      <c r="XDH117"/>
      <c r="XDI117"/>
      <c r="XDJ117"/>
      <c r="XDK117"/>
      <c r="XDL117"/>
      <c r="XDM117"/>
      <c r="XDN117"/>
      <c r="XDO117"/>
      <c r="XDP117"/>
      <c r="XDQ117"/>
      <c r="XDR117"/>
      <c r="XDS117"/>
      <c r="XDT117"/>
      <c r="XDU117"/>
      <c r="XDV117"/>
      <c r="XDW117"/>
      <c r="XDX117"/>
      <c r="XDY117"/>
      <c r="XDZ117"/>
      <c r="XEA117"/>
      <c r="XEB117"/>
      <c r="XEC117"/>
      <c r="XED117"/>
      <c r="XEE117"/>
    </row>
    <row r="118" s="30" customFormat="1" customHeight="1" spans="1:16359">
      <c r="A118" s="4"/>
      <c r="B118" s="20"/>
      <c r="C118" s="20"/>
      <c r="D118" s="21" t="str">
        <f>IF(C118="","-",VLOOKUP(C118,员工信息表!B:C,2,FALSE))</f>
        <v>-</v>
      </c>
      <c r="E118" s="21" t="str">
        <f>IF(C118="","-",VLOOKUP(C118,员工信息表!B:D,3,FALSE))</f>
        <v>-</v>
      </c>
      <c r="F118" s="20"/>
      <c r="G118" s="20"/>
      <c r="H118" s="20"/>
      <c r="I118" s="20"/>
      <c r="J118" s="27" t="str">
        <f t="shared" si="2"/>
        <v>0</v>
      </c>
      <c r="K118" s="27" t="str">
        <f>IF(C118="","0",SUMIFS(借支明细表!$H:$H,借支明细表!$F:$F,$C118,借支明细表!$D:$D,$D$2))</f>
        <v>0</v>
      </c>
      <c r="L118" s="27" t="str">
        <f t="shared" si="3"/>
        <v>0</v>
      </c>
      <c r="M118" s="28"/>
      <c r="XDA118"/>
      <c r="XDB118"/>
      <c r="XDC118"/>
      <c r="XDD118"/>
      <c r="XDE118"/>
      <c r="XDF118"/>
      <c r="XDG118"/>
      <c r="XDH118"/>
      <c r="XDI118"/>
      <c r="XDJ118"/>
      <c r="XDK118"/>
      <c r="XDL118"/>
      <c r="XDM118"/>
      <c r="XDN118"/>
      <c r="XDO118"/>
      <c r="XDP118"/>
      <c r="XDQ118"/>
      <c r="XDR118"/>
      <c r="XDS118"/>
      <c r="XDT118"/>
      <c r="XDU118"/>
      <c r="XDV118"/>
      <c r="XDW118"/>
      <c r="XDX118"/>
      <c r="XDY118"/>
      <c r="XDZ118"/>
      <c r="XEA118"/>
      <c r="XEB118"/>
      <c r="XEC118"/>
      <c r="XED118"/>
      <c r="XEE118"/>
    </row>
    <row r="119" s="30" customFormat="1" customHeight="1" spans="1:16359">
      <c r="A119" s="4"/>
      <c r="B119" s="20"/>
      <c r="C119" s="20"/>
      <c r="D119" s="21" t="str">
        <f>IF(C119="","-",VLOOKUP(C119,员工信息表!B:C,2,FALSE))</f>
        <v>-</v>
      </c>
      <c r="E119" s="21" t="str">
        <f>IF(C119="","-",VLOOKUP(C119,员工信息表!B:D,3,FALSE))</f>
        <v>-</v>
      </c>
      <c r="F119" s="20"/>
      <c r="G119" s="20"/>
      <c r="H119" s="20"/>
      <c r="I119" s="20"/>
      <c r="J119" s="27" t="str">
        <f t="shared" si="2"/>
        <v>0</v>
      </c>
      <c r="K119" s="27" t="str">
        <f>IF(C119="","0",SUMIFS(借支明细表!$H:$H,借支明细表!$F:$F,$C119,借支明细表!$D:$D,$D$2))</f>
        <v>0</v>
      </c>
      <c r="L119" s="27" t="str">
        <f t="shared" si="3"/>
        <v>0</v>
      </c>
      <c r="M119" s="28"/>
      <c r="XDA119"/>
      <c r="XDB119"/>
      <c r="XDC119"/>
      <c r="XDD119"/>
      <c r="XDE119"/>
      <c r="XDF119"/>
      <c r="XDG119"/>
      <c r="XDH119"/>
      <c r="XDI119"/>
      <c r="XDJ119"/>
      <c r="XDK119"/>
      <c r="XDL119"/>
      <c r="XDM119"/>
      <c r="XDN119"/>
      <c r="XDO119"/>
      <c r="XDP119"/>
      <c r="XDQ119"/>
      <c r="XDR119"/>
      <c r="XDS119"/>
      <c r="XDT119"/>
      <c r="XDU119"/>
      <c r="XDV119"/>
      <c r="XDW119"/>
      <c r="XDX119"/>
      <c r="XDY119"/>
      <c r="XDZ119"/>
      <c r="XEA119"/>
      <c r="XEB119"/>
      <c r="XEC119"/>
      <c r="XED119"/>
      <c r="XEE119"/>
    </row>
    <row r="120" s="30" customFormat="1" customHeight="1" spans="1:16359">
      <c r="A120" s="4"/>
      <c r="B120" s="20"/>
      <c r="C120" s="20"/>
      <c r="D120" s="21" t="str">
        <f>IF(C120="","-",VLOOKUP(C120,员工信息表!B:C,2,FALSE))</f>
        <v>-</v>
      </c>
      <c r="E120" s="21" t="str">
        <f>IF(C120="","-",VLOOKUP(C120,员工信息表!B:D,3,FALSE))</f>
        <v>-</v>
      </c>
      <c r="F120" s="20"/>
      <c r="G120" s="20"/>
      <c r="H120" s="20"/>
      <c r="I120" s="20"/>
      <c r="J120" s="27" t="str">
        <f t="shared" si="2"/>
        <v>0</v>
      </c>
      <c r="K120" s="27" t="str">
        <f>IF(C120="","0",SUMIFS(借支明细表!$H:$H,借支明细表!$F:$F,$C120,借支明细表!$D:$D,$D$2))</f>
        <v>0</v>
      </c>
      <c r="L120" s="27" t="str">
        <f t="shared" si="3"/>
        <v>0</v>
      </c>
      <c r="M120" s="28"/>
      <c r="XDA120"/>
      <c r="XDB120"/>
      <c r="XDC120"/>
      <c r="XDD120"/>
      <c r="XDE120"/>
      <c r="XDF120"/>
      <c r="XDG120"/>
      <c r="XDH120"/>
      <c r="XDI120"/>
      <c r="XDJ120"/>
      <c r="XDK120"/>
      <c r="XDL120"/>
      <c r="XDM120"/>
      <c r="XDN120"/>
      <c r="XDO120"/>
      <c r="XDP120"/>
      <c r="XDQ120"/>
      <c r="XDR120"/>
      <c r="XDS120"/>
      <c r="XDT120"/>
      <c r="XDU120"/>
      <c r="XDV120"/>
      <c r="XDW120"/>
      <c r="XDX120"/>
      <c r="XDY120"/>
      <c r="XDZ120"/>
      <c r="XEA120"/>
      <c r="XEB120"/>
      <c r="XEC120"/>
      <c r="XED120"/>
      <c r="XEE120"/>
    </row>
    <row r="121" s="30" customFormat="1" customHeight="1" spans="1:16359">
      <c r="A121" s="4"/>
      <c r="B121" s="20"/>
      <c r="C121" s="20"/>
      <c r="D121" s="21" t="str">
        <f>IF(C121="","-",VLOOKUP(C121,员工信息表!B:C,2,FALSE))</f>
        <v>-</v>
      </c>
      <c r="E121" s="21" t="str">
        <f>IF(C121="","-",VLOOKUP(C121,员工信息表!B:D,3,FALSE))</f>
        <v>-</v>
      </c>
      <c r="F121" s="20"/>
      <c r="G121" s="20"/>
      <c r="H121" s="20"/>
      <c r="I121" s="20"/>
      <c r="J121" s="27" t="str">
        <f t="shared" si="2"/>
        <v>0</v>
      </c>
      <c r="K121" s="27" t="str">
        <f>IF(C121="","0",SUMIFS(借支明细表!$H:$H,借支明细表!$F:$F,$C121,借支明细表!$D:$D,$D$2))</f>
        <v>0</v>
      </c>
      <c r="L121" s="27" t="str">
        <f t="shared" si="3"/>
        <v>0</v>
      </c>
      <c r="M121" s="28"/>
      <c r="XDA121"/>
      <c r="XDB121"/>
      <c r="XDC121"/>
      <c r="XDD121"/>
      <c r="XDE121"/>
      <c r="XDF121"/>
      <c r="XDG121"/>
      <c r="XDH121"/>
      <c r="XDI121"/>
      <c r="XDJ121"/>
      <c r="XDK121"/>
      <c r="XDL121"/>
      <c r="XDM121"/>
      <c r="XDN121"/>
      <c r="XDO121"/>
      <c r="XDP121"/>
      <c r="XDQ121"/>
      <c r="XDR121"/>
      <c r="XDS121"/>
      <c r="XDT121"/>
      <c r="XDU121"/>
      <c r="XDV121"/>
      <c r="XDW121"/>
      <c r="XDX121"/>
      <c r="XDY121"/>
      <c r="XDZ121"/>
      <c r="XEA121"/>
      <c r="XEB121"/>
      <c r="XEC121"/>
      <c r="XED121"/>
      <c r="XEE121"/>
    </row>
    <row r="122" s="30" customFormat="1" customHeight="1" spans="1:16359">
      <c r="A122" s="4"/>
      <c r="B122" s="20"/>
      <c r="C122" s="20"/>
      <c r="D122" s="21" t="str">
        <f>IF(C122="","-",VLOOKUP(C122,员工信息表!B:C,2,FALSE))</f>
        <v>-</v>
      </c>
      <c r="E122" s="21" t="str">
        <f>IF(C122="","-",VLOOKUP(C122,员工信息表!B:D,3,FALSE))</f>
        <v>-</v>
      </c>
      <c r="F122" s="20"/>
      <c r="G122" s="20"/>
      <c r="H122" s="20"/>
      <c r="I122" s="20"/>
      <c r="J122" s="27" t="str">
        <f t="shared" si="2"/>
        <v>0</v>
      </c>
      <c r="K122" s="27" t="str">
        <f>IF(C122="","0",SUMIFS(借支明细表!$H:$H,借支明细表!$F:$F,$C122,借支明细表!$D:$D,$D$2))</f>
        <v>0</v>
      </c>
      <c r="L122" s="27" t="str">
        <f t="shared" si="3"/>
        <v>0</v>
      </c>
      <c r="M122" s="28"/>
      <c r="XDA122"/>
      <c r="XDB122"/>
      <c r="XDC122"/>
      <c r="XDD122"/>
      <c r="XDE122"/>
      <c r="XDF122"/>
      <c r="XDG122"/>
      <c r="XDH122"/>
      <c r="XDI122"/>
      <c r="XDJ122"/>
      <c r="XDK122"/>
      <c r="XDL122"/>
      <c r="XDM122"/>
      <c r="XDN122"/>
      <c r="XDO122"/>
      <c r="XDP122"/>
      <c r="XDQ122"/>
      <c r="XDR122"/>
      <c r="XDS122"/>
      <c r="XDT122"/>
      <c r="XDU122"/>
      <c r="XDV122"/>
      <c r="XDW122"/>
      <c r="XDX122"/>
      <c r="XDY122"/>
      <c r="XDZ122"/>
      <c r="XEA122"/>
      <c r="XEB122"/>
      <c r="XEC122"/>
      <c r="XED122"/>
      <c r="XEE122"/>
    </row>
    <row r="123" s="30" customFormat="1" customHeight="1" spans="1:16359">
      <c r="A123" s="4"/>
      <c r="B123" s="20"/>
      <c r="C123" s="20"/>
      <c r="D123" s="21" t="str">
        <f>IF(C123="","-",VLOOKUP(C123,员工信息表!B:C,2,FALSE))</f>
        <v>-</v>
      </c>
      <c r="E123" s="21" t="str">
        <f>IF(C123="","-",VLOOKUP(C123,员工信息表!B:D,3,FALSE))</f>
        <v>-</v>
      </c>
      <c r="F123" s="20"/>
      <c r="G123" s="20"/>
      <c r="H123" s="20"/>
      <c r="I123" s="20"/>
      <c r="J123" s="27" t="str">
        <f t="shared" si="2"/>
        <v>0</v>
      </c>
      <c r="K123" s="27" t="str">
        <f>IF(C123="","0",SUMIFS(借支明细表!$H:$H,借支明细表!$F:$F,$C123,借支明细表!$D:$D,$D$2))</f>
        <v>0</v>
      </c>
      <c r="L123" s="27" t="str">
        <f t="shared" si="3"/>
        <v>0</v>
      </c>
      <c r="M123" s="28"/>
      <c r="XDA123"/>
      <c r="XDB123"/>
      <c r="XDC123"/>
      <c r="XDD123"/>
      <c r="XDE123"/>
      <c r="XDF123"/>
      <c r="XDG123"/>
      <c r="XDH123"/>
      <c r="XDI123"/>
      <c r="XDJ123"/>
      <c r="XDK123"/>
      <c r="XDL123"/>
      <c r="XDM123"/>
      <c r="XDN123"/>
      <c r="XDO123"/>
      <c r="XDP123"/>
      <c r="XDQ123"/>
      <c r="XDR123"/>
      <c r="XDS123"/>
      <c r="XDT123"/>
      <c r="XDU123"/>
      <c r="XDV123"/>
      <c r="XDW123"/>
      <c r="XDX123"/>
      <c r="XDY123"/>
      <c r="XDZ123"/>
      <c r="XEA123"/>
      <c r="XEB123"/>
      <c r="XEC123"/>
      <c r="XED123"/>
      <c r="XEE123"/>
    </row>
    <row r="124" s="30" customFormat="1" customHeight="1" spans="1:16359">
      <c r="A124" s="4"/>
      <c r="B124" s="20"/>
      <c r="C124" s="20"/>
      <c r="D124" s="21" t="str">
        <f>IF(C124="","-",VLOOKUP(C124,员工信息表!B:C,2,FALSE))</f>
        <v>-</v>
      </c>
      <c r="E124" s="21" t="str">
        <f>IF(C124="","-",VLOOKUP(C124,员工信息表!B:D,3,FALSE))</f>
        <v>-</v>
      </c>
      <c r="F124" s="20"/>
      <c r="G124" s="20"/>
      <c r="H124" s="20"/>
      <c r="I124" s="20"/>
      <c r="J124" s="27" t="str">
        <f t="shared" si="2"/>
        <v>0</v>
      </c>
      <c r="K124" s="27" t="str">
        <f>IF(C124="","0",SUMIFS(借支明细表!$H:$H,借支明细表!$F:$F,$C124,借支明细表!$D:$D,$D$2))</f>
        <v>0</v>
      </c>
      <c r="L124" s="27" t="str">
        <f t="shared" si="3"/>
        <v>0</v>
      </c>
      <c r="M124" s="28"/>
      <c r="XDA124"/>
      <c r="XDB124"/>
      <c r="XDC124"/>
      <c r="XDD124"/>
      <c r="XDE124"/>
      <c r="XDF124"/>
      <c r="XDG124"/>
      <c r="XDH124"/>
      <c r="XDI124"/>
      <c r="XDJ124"/>
      <c r="XDK124"/>
      <c r="XDL124"/>
      <c r="XDM124"/>
      <c r="XDN124"/>
      <c r="XDO124"/>
      <c r="XDP124"/>
      <c r="XDQ124"/>
      <c r="XDR124"/>
      <c r="XDS124"/>
      <c r="XDT124"/>
      <c r="XDU124"/>
      <c r="XDV124"/>
      <c r="XDW124"/>
      <c r="XDX124"/>
      <c r="XDY124"/>
      <c r="XDZ124"/>
      <c r="XEA124"/>
      <c r="XEB124"/>
      <c r="XEC124"/>
      <c r="XED124"/>
      <c r="XEE124"/>
    </row>
    <row r="125" s="30" customFormat="1" customHeight="1" spans="1:16359">
      <c r="A125" s="4"/>
      <c r="B125" s="20"/>
      <c r="C125" s="20"/>
      <c r="D125" s="21" t="str">
        <f>IF(C125="","-",VLOOKUP(C125,员工信息表!B:C,2,FALSE))</f>
        <v>-</v>
      </c>
      <c r="E125" s="21" t="str">
        <f>IF(C125="","-",VLOOKUP(C125,员工信息表!B:D,3,FALSE))</f>
        <v>-</v>
      </c>
      <c r="F125" s="20"/>
      <c r="G125" s="20"/>
      <c r="H125" s="20"/>
      <c r="I125" s="20"/>
      <c r="J125" s="27" t="str">
        <f t="shared" si="2"/>
        <v>0</v>
      </c>
      <c r="K125" s="27" t="str">
        <f>IF(C125="","0",SUMIFS(借支明细表!$H:$H,借支明细表!$F:$F,$C125,借支明细表!$D:$D,$D$2))</f>
        <v>0</v>
      </c>
      <c r="L125" s="27" t="str">
        <f t="shared" si="3"/>
        <v>0</v>
      </c>
      <c r="M125" s="28"/>
      <c r="XDA125"/>
      <c r="XDB125"/>
      <c r="XDC125"/>
      <c r="XDD125"/>
      <c r="XDE125"/>
      <c r="XDF125"/>
      <c r="XDG125"/>
      <c r="XDH125"/>
      <c r="XDI125"/>
      <c r="XDJ125"/>
      <c r="XDK125"/>
      <c r="XDL125"/>
      <c r="XDM125"/>
      <c r="XDN125"/>
      <c r="XDO125"/>
      <c r="XDP125"/>
      <c r="XDQ125"/>
      <c r="XDR125"/>
      <c r="XDS125"/>
      <c r="XDT125"/>
      <c r="XDU125"/>
      <c r="XDV125"/>
      <c r="XDW125"/>
      <c r="XDX125"/>
      <c r="XDY125"/>
      <c r="XDZ125"/>
      <c r="XEA125"/>
      <c r="XEB125"/>
      <c r="XEC125"/>
      <c r="XED125"/>
      <c r="XEE125"/>
    </row>
    <row r="126" s="30" customFormat="1" customHeight="1" spans="1:16359">
      <c r="A126" s="4"/>
      <c r="B126" s="20"/>
      <c r="C126" s="20"/>
      <c r="D126" s="21" t="str">
        <f>IF(C126="","-",VLOOKUP(C126,员工信息表!B:C,2,FALSE))</f>
        <v>-</v>
      </c>
      <c r="E126" s="21" t="str">
        <f>IF(C126="","-",VLOOKUP(C126,员工信息表!B:D,3,FALSE))</f>
        <v>-</v>
      </c>
      <c r="F126" s="20"/>
      <c r="G126" s="20"/>
      <c r="H126" s="20"/>
      <c r="I126" s="20"/>
      <c r="J126" s="27" t="str">
        <f t="shared" si="2"/>
        <v>0</v>
      </c>
      <c r="K126" s="27" t="str">
        <f>IF(C126="","0",SUMIFS(借支明细表!$H:$H,借支明细表!$F:$F,$C126,借支明细表!$D:$D,$D$2))</f>
        <v>0</v>
      </c>
      <c r="L126" s="27" t="str">
        <f t="shared" si="3"/>
        <v>0</v>
      </c>
      <c r="M126" s="28"/>
      <c r="XDA126"/>
      <c r="XDB126"/>
      <c r="XDC126"/>
      <c r="XDD126"/>
      <c r="XDE126"/>
      <c r="XDF126"/>
      <c r="XDG126"/>
      <c r="XDH126"/>
      <c r="XDI126"/>
      <c r="XDJ126"/>
      <c r="XDK126"/>
      <c r="XDL126"/>
      <c r="XDM126"/>
      <c r="XDN126"/>
      <c r="XDO126"/>
      <c r="XDP126"/>
      <c r="XDQ126"/>
      <c r="XDR126"/>
      <c r="XDS126"/>
      <c r="XDT126"/>
      <c r="XDU126"/>
      <c r="XDV126"/>
      <c r="XDW126"/>
      <c r="XDX126"/>
      <c r="XDY126"/>
      <c r="XDZ126"/>
      <c r="XEA126"/>
      <c r="XEB126"/>
      <c r="XEC126"/>
      <c r="XED126"/>
      <c r="XEE126"/>
    </row>
    <row r="127" s="30" customFormat="1" customHeight="1" spans="1:16359">
      <c r="A127" s="4"/>
      <c r="B127" s="20"/>
      <c r="C127" s="20"/>
      <c r="D127" s="21" t="str">
        <f>IF(C127="","-",VLOOKUP(C127,员工信息表!B:C,2,FALSE))</f>
        <v>-</v>
      </c>
      <c r="E127" s="21" t="str">
        <f>IF(C127="","-",VLOOKUP(C127,员工信息表!B:D,3,FALSE))</f>
        <v>-</v>
      </c>
      <c r="F127" s="20"/>
      <c r="G127" s="20"/>
      <c r="H127" s="20"/>
      <c r="I127" s="20"/>
      <c r="J127" s="27" t="str">
        <f t="shared" si="2"/>
        <v>0</v>
      </c>
      <c r="K127" s="27" t="str">
        <f>IF(C127="","0",SUMIFS(借支明细表!$H:$H,借支明细表!$F:$F,$C127,借支明细表!$D:$D,$D$2))</f>
        <v>0</v>
      </c>
      <c r="L127" s="27" t="str">
        <f t="shared" si="3"/>
        <v>0</v>
      </c>
      <c r="M127" s="28"/>
      <c r="XDA127"/>
      <c r="XDB127"/>
      <c r="XDC127"/>
      <c r="XDD127"/>
      <c r="XDE127"/>
      <c r="XDF127"/>
      <c r="XDG127"/>
      <c r="XDH127"/>
      <c r="XDI127"/>
      <c r="XDJ127"/>
      <c r="XDK127"/>
      <c r="XDL127"/>
      <c r="XDM127"/>
      <c r="XDN127"/>
      <c r="XDO127"/>
      <c r="XDP127"/>
      <c r="XDQ127"/>
      <c r="XDR127"/>
      <c r="XDS127"/>
      <c r="XDT127"/>
      <c r="XDU127"/>
      <c r="XDV127"/>
      <c r="XDW127"/>
      <c r="XDX127"/>
      <c r="XDY127"/>
      <c r="XDZ127"/>
      <c r="XEA127"/>
      <c r="XEB127"/>
      <c r="XEC127"/>
      <c r="XED127"/>
      <c r="XEE127"/>
    </row>
    <row r="128" s="30" customFormat="1" customHeight="1" spans="1:16359">
      <c r="A128" s="4"/>
      <c r="B128" s="20"/>
      <c r="C128" s="20"/>
      <c r="D128" s="21" t="str">
        <f>IF(C128="","-",VLOOKUP(C128,员工信息表!B:C,2,FALSE))</f>
        <v>-</v>
      </c>
      <c r="E128" s="21" t="str">
        <f>IF(C128="","-",VLOOKUP(C128,员工信息表!B:D,3,FALSE))</f>
        <v>-</v>
      </c>
      <c r="F128" s="20"/>
      <c r="G128" s="20"/>
      <c r="H128" s="20"/>
      <c r="I128" s="20"/>
      <c r="J128" s="27" t="str">
        <f t="shared" si="2"/>
        <v>0</v>
      </c>
      <c r="K128" s="27" t="str">
        <f>IF(C128="","0",SUMIFS(借支明细表!$H:$H,借支明细表!$F:$F,$C128,借支明细表!$D:$D,$D$2))</f>
        <v>0</v>
      </c>
      <c r="L128" s="27" t="str">
        <f t="shared" si="3"/>
        <v>0</v>
      </c>
      <c r="M128" s="28"/>
      <c r="XDA128"/>
      <c r="XDB128"/>
      <c r="XDC128"/>
      <c r="XDD128"/>
      <c r="XDE128"/>
      <c r="XDF128"/>
      <c r="XDG128"/>
      <c r="XDH128"/>
      <c r="XDI128"/>
      <c r="XDJ128"/>
      <c r="XDK128"/>
      <c r="XDL128"/>
      <c r="XDM128"/>
      <c r="XDN128"/>
      <c r="XDO128"/>
      <c r="XDP128"/>
      <c r="XDQ128"/>
      <c r="XDR128"/>
      <c r="XDS128"/>
      <c r="XDT128"/>
      <c r="XDU128"/>
      <c r="XDV128"/>
      <c r="XDW128"/>
      <c r="XDX128"/>
      <c r="XDY128"/>
      <c r="XDZ128"/>
      <c r="XEA128"/>
      <c r="XEB128"/>
      <c r="XEC128"/>
      <c r="XED128"/>
      <c r="XEE128"/>
    </row>
    <row r="129" s="30" customFormat="1" customHeight="1" spans="1:16359">
      <c r="A129" s="4"/>
      <c r="B129" s="20"/>
      <c r="C129" s="20"/>
      <c r="D129" s="21" t="str">
        <f>IF(C129="","-",VLOOKUP(C129,员工信息表!B:C,2,FALSE))</f>
        <v>-</v>
      </c>
      <c r="E129" s="21" t="str">
        <f>IF(C129="","-",VLOOKUP(C129,员工信息表!B:D,3,FALSE))</f>
        <v>-</v>
      </c>
      <c r="F129" s="20"/>
      <c r="G129" s="20"/>
      <c r="H129" s="20"/>
      <c r="I129" s="20"/>
      <c r="J129" s="27" t="str">
        <f t="shared" si="2"/>
        <v>0</v>
      </c>
      <c r="K129" s="27" t="str">
        <f>IF(C129="","0",SUMIFS(借支明细表!$H:$H,借支明细表!$F:$F,$C129,借支明细表!$D:$D,$D$2))</f>
        <v>0</v>
      </c>
      <c r="L129" s="27" t="str">
        <f t="shared" si="3"/>
        <v>0</v>
      </c>
      <c r="M129" s="28"/>
      <c r="XDA129"/>
      <c r="XDB129"/>
      <c r="XDC129"/>
      <c r="XDD129"/>
      <c r="XDE129"/>
      <c r="XDF129"/>
      <c r="XDG129"/>
      <c r="XDH129"/>
      <c r="XDI129"/>
      <c r="XDJ129"/>
      <c r="XDK129"/>
      <c r="XDL129"/>
      <c r="XDM129"/>
      <c r="XDN129"/>
      <c r="XDO129"/>
      <c r="XDP129"/>
      <c r="XDQ129"/>
      <c r="XDR129"/>
      <c r="XDS129"/>
      <c r="XDT129"/>
      <c r="XDU129"/>
      <c r="XDV129"/>
      <c r="XDW129"/>
      <c r="XDX129"/>
      <c r="XDY129"/>
      <c r="XDZ129"/>
      <c r="XEA129"/>
      <c r="XEB129"/>
      <c r="XEC129"/>
      <c r="XED129"/>
      <c r="XEE129"/>
    </row>
    <row r="130" s="30" customFormat="1" customHeight="1" spans="1:16359">
      <c r="A130" s="4"/>
      <c r="B130" s="20"/>
      <c r="C130" s="20"/>
      <c r="D130" s="21" t="str">
        <f>IF(C130="","-",VLOOKUP(C130,员工信息表!B:C,2,FALSE))</f>
        <v>-</v>
      </c>
      <c r="E130" s="21" t="str">
        <f>IF(C130="","-",VLOOKUP(C130,员工信息表!B:D,3,FALSE))</f>
        <v>-</v>
      </c>
      <c r="F130" s="20"/>
      <c r="G130" s="20"/>
      <c r="H130" s="20"/>
      <c r="I130" s="20"/>
      <c r="J130" s="27" t="str">
        <f t="shared" si="2"/>
        <v>0</v>
      </c>
      <c r="K130" s="27" t="str">
        <f>IF(C130="","0",SUMIFS(借支明细表!$H:$H,借支明细表!$F:$F,$C130,借支明细表!$D:$D,$D$2))</f>
        <v>0</v>
      </c>
      <c r="L130" s="27" t="str">
        <f t="shared" si="3"/>
        <v>0</v>
      </c>
      <c r="M130" s="28"/>
      <c r="XDA130"/>
      <c r="XDB130"/>
      <c r="XDC130"/>
      <c r="XDD130"/>
      <c r="XDE130"/>
      <c r="XDF130"/>
      <c r="XDG130"/>
      <c r="XDH130"/>
      <c r="XDI130"/>
      <c r="XDJ130"/>
      <c r="XDK130"/>
      <c r="XDL130"/>
      <c r="XDM130"/>
      <c r="XDN130"/>
      <c r="XDO130"/>
      <c r="XDP130"/>
      <c r="XDQ130"/>
      <c r="XDR130"/>
      <c r="XDS130"/>
      <c r="XDT130"/>
      <c r="XDU130"/>
      <c r="XDV130"/>
      <c r="XDW130"/>
      <c r="XDX130"/>
      <c r="XDY130"/>
      <c r="XDZ130"/>
      <c r="XEA130"/>
      <c r="XEB130"/>
      <c r="XEC130"/>
      <c r="XED130"/>
      <c r="XEE130"/>
    </row>
    <row r="131" s="30" customFormat="1" customHeight="1" spans="1:16359">
      <c r="A131" s="4"/>
      <c r="B131" s="20"/>
      <c r="C131" s="20"/>
      <c r="D131" s="21" t="str">
        <f>IF(C131="","-",VLOOKUP(C131,员工信息表!B:C,2,FALSE))</f>
        <v>-</v>
      </c>
      <c r="E131" s="21" t="str">
        <f>IF(C131="","-",VLOOKUP(C131,员工信息表!B:D,3,FALSE))</f>
        <v>-</v>
      </c>
      <c r="F131" s="20"/>
      <c r="G131" s="20"/>
      <c r="H131" s="20"/>
      <c r="I131" s="20"/>
      <c r="J131" s="27" t="str">
        <f t="shared" si="2"/>
        <v>0</v>
      </c>
      <c r="K131" s="27" t="str">
        <f>IF(C131="","0",SUMIFS(借支明细表!$H:$H,借支明细表!$F:$F,$C131,借支明细表!$D:$D,$D$2))</f>
        <v>0</v>
      </c>
      <c r="L131" s="27" t="str">
        <f t="shared" si="3"/>
        <v>0</v>
      </c>
      <c r="M131" s="28"/>
      <c r="XDA131"/>
      <c r="XDB131"/>
      <c r="XDC131"/>
      <c r="XDD131"/>
      <c r="XDE131"/>
      <c r="XDF131"/>
      <c r="XDG131"/>
      <c r="XDH131"/>
      <c r="XDI131"/>
      <c r="XDJ131"/>
      <c r="XDK131"/>
      <c r="XDL131"/>
      <c r="XDM131"/>
      <c r="XDN131"/>
      <c r="XDO131"/>
      <c r="XDP131"/>
      <c r="XDQ131"/>
      <c r="XDR131"/>
      <c r="XDS131"/>
      <c r="XDT131"/>
      <c r="XDU131"/>
      <c r="XDV131"/>
      <c r="XDW131"/>
      <c r="XDX131"/>
      <c r="XDY131"/>
      <c r="XDZ131"/>
      <c r="XEA131"/>
      <c r="XEB131"/>
      <c r="XEC131"/>
      <c r="XED131"/>
      <c r="XEE131"/>
    </row>
    <row r="132" s="30" customFormat="1" customHeight="1" spans="1:16359">
      <c r="A132" s="4"/>
      <c r="B132" s="20"/>
      <c r="C132" s="20"/>
      <c r="D132" s="21" t="str">
        <f>IF(C132="","-",VLOOKUP(C132,员工信息表!B:C,2,FALSE))</f>
        <v>-</v>
      </c>
      <c r="E132" s="21" t="str">
        <f>IF(C132="","-",VLOOKUP(C132,员工信息表!B:D,3,FALSE))</f>
        <v>-</v>
      </c>
      <c r="F132" s="20"/>
      <c r="G132" s="20"/>
      <c r="H132" s="20"/>
      <c r="I132" s="20"/>
      <c r="J132" s="27" t="str">
        <f t="shared" si="2"/>
        <v>0</v>
      </c>
      <c r="K132" s="27" t="str">
        <f>IF(C132="","0",SUMIFS(借支明细表!$H:$H,借支明细表!$F:$F,$C132,借支明细表!$D:$D,$D$2))</f>
        <v>0</v>
      </c>
      <c r="L132" s="27" t="str">
        <f t="shared" si="3"/>
        <v>0</v>
      </c>
      <c r="M132" s="28"/>
      <c r="XDA132"/>
      <c r="XDB132"/>
      <c r="XDC132"/>
      <c r="XDD132"/>
      <c r="XDE132"/>
      <c r="XDF132"/>
      <c r="XDG132"/>
      <c r="XDH132"/>
      <c r="XDI132"/>
      <c r="XDJ132"/>
      <c r="XDK132"/>
      <c r="XDL132"/>
      <c r="XDM132"/>
      <c r="XDN132"/>
      <c r="XDO132"/>
      <c r="XDP132"/>
      <c r="XDQ132"/>
      <c r="XDR132"/>
      <c r="XDS132"/>
      <c r="XDT132"/>
      <c r="XDU132"/>
      <c r="XDV132"/>
      <c r="XDW132"/>
      <c r="XDX132"/>
      <c r="XDY132"/>
      <c r="XDZ132"/>
      <c r="XEA132"/>
      <c r="XEB132"/>
      <c r="XEC132"/>
      <c r="XED132"/>
      <c r="XEE132"/>
    </row>
    <row r="133" s="30" customFormat="1" customHeight="1" spans="1:16359">
      <c r="A133" s="4"/>
      <c r="B133" s="20"/>
      <c r="C133" s="20"/>
      <c r="D133" s="21" t="str">
        <f>IF(C133="","-",VLOOKUP(C133,员工信息表!B:C,2,FALSE))</f>
        <v>-</v>
      </c>
      <c r="E133" s="21" t="str">
        <f>IF(C133="","-",VLOOKUP(C133,员工信息表!B:D,3,FALSE))</f>
        <v>-</v>
      </c>
      <c r="F133" s="20"/>
      <c r="G133" s="20"/>
      <c r="H133" s="20"/>
      <c r="I133" s="20"/>
      <c r="J133" s="27" t="str">
        <f t="shared" ref="J133:J196" si="4">IF(C133="","0",(E133*F133)+(G133*H133)+I133)</f>
        <v>0</v>
      </c>
      <c r="K133" s="27" t="str">
        <f>IF(C133="","0",SUMIFS(借支明细表!$H:$H,借支明细表!$F:$F,$C133,借支明细表!$D:$D,$D$2))</f>
        <v>0</v>
      </c>
      <c r="L133" s="27" t="str">
        <f t="shared" ref="L133:L196" si="5">IF(C133="","0",J133-K133)</f>
        <v>0</v>
      </c>
      <c r="M133" s="28"/>
      <c r="XDA133"/>
      <c r="XDB133"/>
      <c r="XDC133"/>
      <c r="XDD133"/>
      <c r="XDE133"/>
      <c r="XDF133"/>
      <c r="XDG133"/>
      <c r="XDH133"/>
      <c r="XDI133"/>
      <c r="XDJ133"/>
      <c r="XDK133"/>
      <c r="XDL133"/>
      <c r="XDM133"/>
      <c r="XDN133"/>
      <c r="XDO133"/>
      <c r="XDP133"/>
      <c r="XDQ133"/>
      <c r="XDR133"/>
      <c r="XDS133"/>
      <c r="XDT133"/>
      <c r="XDU133"/>
      <c r="XDV133"/>
      <c r="XDW133"/>
      <c r="XDX133"/>
      <c r="XDY133"/>
      <c r="XDZ133"/>
      <c r="XEA133"/>
      <c r="XEB133"/>
      <c r="XEC133"/>
      <c r="XED133"/>
      <c r="XEE133"/>
    </row>
    <row r="134" s="30" customFormat="1" customHeight="1" spans="1:16359">
      <c r="A134" s="4"/>
      <c r="B134" s="20"/>
      <c r="C134" s="20"/>
      <c r="D134" s="21" t="str">
        <f>IF(C134="","-",VLOOKUP(C134,员工信息表!B:C,2,FALSE))</f>
        <v>-</v>
      </c>
      <c r="E134" s="21" t="str">
        <f>IF(C134="","-",VLOOKUP(C134,员工信息表!B:D,3,FALSE))</f>
        <v>-</v>
      </c>
      <c r="F134" s="20"/>
      <c r="G134" s="20"/>
      <c r="H134" s="20"/>
      <c r="I134" s="20"/>
      <c r="J134" s="27" t="str">
        <f t="shared" si="4"/>
        <v>0</v>
      </c>
      <c r="K134" s="27" t="str">
        <f>IF(C134="","0",SUMIFS(借支明细表!$H:$H,借支明细表!$F:$F,$C134,借支明细表!$D:$D,$D$2))</f>
        <v>0</v>
      </c>
      <c r="L134" s="27" t="str">
        <f t="shared" si="5"/>
        <v>0</v>
      </c>
      <c r="M134" s="28"/>
      <c r="XDA134"/>
      <c r="XDB134"/>
      <c r="XDC134"/>
      <c r="XDD134"/>
      <c r="XDE134"/>
      <c r="XDF134"/>
      <c r="XDG134"/>
      <c r="XDH134"/>
      <c r="XDI134"/>
      <c r="XDJ134"/>
      <c r="XDK134"/>
      <c r="XDL134"/>
      <c r="XDM134"/>
      <c r="XDN134"/>
      <c r="XDO134"/>
      <c r="XDP134"/>
      <c r="XDQ134"/>
      <c r="XDR134"/>
      <c r="XDS134"/>
      <c r="XDT134"/>
      <c r="XDU134"/>
      <c r="XDV134"/>
      <c r="XDW134"/>
      <c r="XDX134"/>
      <c r="XDY134"/>
      <c r="XDZ134"/>
      <c r="XEA134"/>
      <c r="XEB134"/>
      <c r="XEC134"/>
      <c r="XED134"/>
      <c r="XEE134"/>
    </row>
    <row r="135" s="30" customFormat="1" customHeight="1" spans="1:16359">
      <c r="A135" s="4"/>
      <c r="B135" s="20"/>
      <c r="C135" s="20"/>
      <c r="D135" s="21" t="str">
        <f>IF(C135="","-",VLOOKUP(C135,员工信息表!B:C,2,FALSE))</f>
        <v>-</v>
      </c>
      <c r="E135" s="21" t="str">
        <f>IF(C135="","-",VLOOKUP(C135,员工信息表!B:D,3,FALSE))</f>
        <v>-</v>
      </c>
      <c r="F135" s="20"/>
      <c r="G135" s="20"/>
      <c r="H135" s="20"/>
      <c r="I135" s="20"/>
      <c r="J135" s="27" t="str">
        <f t="shared" si="4"/>
        <v>0</v>
      </c>
      <c r="K135" s="27" t="str">
        <f>IF(C135="","0",SUMIFS(借支明细表!$H:$H,借支明细表!$F:$F,$C135,借支明细表!$D:$D,$D$2))</f>
        <v>0</v>
      </c>
      <c r="L135" s="27" t="str">
        <f t="shared" si="5"/>
        <v>0</v>
      </c>
      <c r="M135" s="28"/>
      <c r="XDA135"/>
      <c r="XDB135"/>
      <c r="XDC135"/>
      <c r="XDD135"/>
      <c r="XDE135"/>
      <c r="XDF135"/>
      <c r="XDG135"/>
      <c r="XDH135"/>
      <c r="XDI135"/>
      <c r="XDJ135"/>
      <c r="XDK135"/>
      <c r="XDL135"/>
      <c r="XDM135"/>
      <c r="XDN135"/>
      <c r="XDO135"/>
      <c r="XDP135"/>
      <c r="XDQ135"/>
      <c r="XDR135"/>
      <c r="XDS135"/>
      <c r="XDT135"/>
      <c r="XDU135"/>
      <c r="XDV135"/>
      <c r="XDW135"/>
      <c r="XDX135"/>
      <c r="XDY135"/>
      <c r="XDZ135"/>
      <c r="XEA135"/>
      <c r="XEB135"/>
      <c r="XEC135"/>
      <c r="XED135"/>
      <c r="XEE135"/>
    </row>
    <row r="136" s="30" customFormat="1" customHeight="1" spans="1:16359">
      <c r="A136" s="4"/>
      <c r="B136" s="20"/>
      <c r="C136" s="20"/>
      <c r="D136" s="21" t="str">
        <f>IF(C136="","-",VLOOKUP(C136,员工信息表!B:C,2,FALSE))</f>
        <v>-</v>
      </c>
      <c r="E136" s="21" t="str">
        <f>IF(C136="","-",VLOOKUP(C136,员工信息表!B:D,3,FALSE))</f>
        <v>-</v>
      </c>
      <c r="F136" s="20"/>
      <c r="G136" s="20"/>
      <c r="H136" s="20"/>
      <c r="I136" s="20"/>
      <c r="J136" s="27" t="str">
        <f t="shared" si="4"/>
        <v>0</v>
      </c>
      <c r="K136" s="27" t="str">
        <f>IF(C136="","0",SUMIFS(借支明细表!$H:$H,借支明细表!$F:$F,$C136,借支明细表!$D:$D,$D$2))</f>
        <v>0</v>
      </c>
      <c r="L136" s="27" t="str">
        <f t="shared" si="5"/>
        <v>0</v>
      </c>
      <c r="M136" s="28"/>
      <c r="XDA136"/>
      <c r="XDB136"/>
      <c r="XDC136"/>
      <c r="XDD136"/>
      <c r="XDE136"/>
      <c r="XDF136"/>
      <c r="XDG136"/>
      <c r="XDH136"/>
      <c r="XDI136"/>
      <c r="XDJ136"/>
      <c r="XDK136"/>
      <c r="XDL136"/>
      <c r="XDM136"/>
      <c r="XDN136"/>
      <c r="XDO136"/>
      <c r="XDP136"/>
      <c r="XDQ136"/>
      <c r="XDR136"/>
      <c r="XDS136"/>
      <c r="XDT136"/>
      <c r="XDU136"/>
      <c r="XDV136"/>
      <c r="XDW136"/>
      <c r="XDX136"/>
      <c r="XDY136"/>
      <c r="XDZ136"/>
      <c r="XEA136"/>
      <c r="XEB136"/>
      <c r="XEC136"/>
      <c r="XED136"/>
      <c r="XEE136"/>
    </row>
    <row r="137" s="30" customFormat="1" customHeight="1" spans="1:16359">
      <c r="A137" s="4"/>
      <c r="B137" s="20"/>
      <c r="C137" s="20"/>
      <c r="D137" s="21" t="str">
        <f>IF(C137="","-",VLOOKUP(C137,员工信息表!B:C,2,FALSE))</f>
        <v>-</v>
      </c>
      <c r="E137" s="21" t="str">
        <f>IF(C137="","-",VLOOKUP(C137,员工信息表!B:D,3,FALSE))</f>
        <v>-</v>
      </c>
      <c r="F137" s="20"/>
      <c r="G137" s="20"/>
      <c r="H137" s="20"/>
      <c r="I137" s="20"/>
      <c r="J137" s="27" t="str">
        <f t="shared" si="4"/>
        <v>0</v>
      </c>
      <c r="K137" s="27" t="str">
        <f>IF(C137="","0",SUMIFS(借支明细表!$H:$H,借支明细表!$F:$F,$C137,借支明细表!$D:$D,$D$2))</f>
        <v>0</v>
      </c>
      <c r="L137" s="27" t="str">
        <f t="shared" si="5"/>
        <v>0</v>
      </c>
      <c r="M137" s="28"/>
      <c r="XDA137"/>
      <c r="XDB137"/>
      <c r="XDC137"/>
      <c r="XDD137"/>
      <c r="XDE137"/>
      <c r="XDF137"/>
      <c r="XDG137"/>
      <c r="XDH137"/>
      <c r="XDI137"/>
      <c r="XDJ137"/>
      <c r="XDK137"/>
      <c r="XDL137"/>
      <c r="XDM137"/>
      <c r="XDN137"/>
      <c r="XDO137"/>
      <c r="XDP137"/>
      <c r="XDQ137"/>
      <c r="XDR137"/>
      <c r="XDS137"/>
      <c r="XDT137"/>
      <c r="XDU137"/>
      <c r="XDV137"/>
      <c r="XDW137"/>
      <c r="XDX137"/>
      <c r="XDY137"/>
      <c r="XDZ137"/>
      <c r="XEA137"/>
      <c r="XEB137"/>
      <c r="XEC137"/>
      <c r="XED137"/>
      <c r="XEE137"/>
    </row>
    <row r="138" s="30" customFormat="1" customHeight="1" spans="1:16359">
      <c r="A138" s="4"/>
      <c r="B138" s="20"/>
      <c r="C138" s="20"/>
      <c r="D138" s="21" t="str">
        <f>IF(C138="","-",VLOOKUP(C138,员工信息表!B:C,2,FALSE))</f>
        <v>-</v>
      </c>
      <c r="E138" s="21" t="str">
        <f>IF(C138="","-",VLOOKUP(C138,员工信息表!B:D,3,FALSE))</f>
        <v>-</v>
      </c>
      <c r="F138" s="20"/>
      <c r="G138" s="20"/>
      <c r="H138" s="20"/>
      <c r="I138" s="20"/>
      <c r="J138" s="27" t="str">
        <f t="shared" si="4"/>
        <v>0</v>
      </c>
      <c r="K138" s="27" t="str">
        <f>IF(C138="","0",SUMIFS(借支明细表!$H:$H,借支明细表!$F:$F,$C138,借支明细表!$D:$D,$D$2))</f>
        <v>0</v>
      </c>
      <c r="L138" s="27" t="str">
        <f t="shared" si="5"/>
        <v>0</v>
      </c>
      <c r="M138" s="28"/>
      <c r="XDA138"/>
      <c r="XDB138"/>
      <c r="XDC138"/>
      <c r="XDD138"/>
      <c r="XDE138"/>
      <c r="XDF138"/>
      <c r="XDG138"/>
      <c r="XDH138"/>
      <c r="XDI138"/>
      <c r="XDJ138"/>
      <c r="XDK138"/>
      <c r="XDL138"/>
      <c r="XDM138"/>
      <c r="XDN138"/>
      <c r="XDO138"/>
      <c r="XDP138"/>
      <c r="XDQ138"/>
      <c r="XDR138"/>
      <c r="XDS138"/>
      <c r="XDT138"/>
      <c r="XDU138"/>
      <c r="XDV138"/>
      <c r="XDW138"/>
      <c r="XDX138"/>
      <c r="XDY138"/>
      <c r="XDZ138"/>
      <c r="XEA138"/>
      <c r="XEB138"/>
      <c r="XEC138"/>
      <c r="XED138"/>
      <c r="XEE138"/>
    </row>
    <row r="139" s="30" customFormat="1" customHeight="1" spans="1:16359">
      <c r="A139" s="4"/>
      <c r="B139" s="20"/>
      <c r="C139" s="20"/>
      <c r="D139" s="21" t="str">
        <f>IF(C139="","-",VLOOKUP(C139,员工信息表!B:C,2,FALSE))</f>
        <v>-</v>
      </c>
      <c r="E139" s="21" t="str">
        <f>IF(C139="","-",VLOOKUP(C139,员工信息表!B:D,3,FALSE))</f>
        <v>-</v>
      </c>
      <c r="F139" s="20"/>
      <c r="G139" s="20"/>
      <c r="H139" s="20"/>
      <c r="I139" s="20"/>
      <c r="J139" s="27" t="str">
        <f t="shared" si="4"/>
        <v>0</v>
      </c>
      <c r="K139" s="27" t="str">
        <f>IF(C139="","0",SUMIFS(借支明细表!$H:$H,借支明细表!$F:$F,$C139,借支明细表!$D:$D,$D$2))</f>
        <v>0</v>
      </c>
      <c r="L139" s="27" t="str">
        <f t="shared" si="5"/>
        <v>0</v>
      </c>
      <c r="M139" s="28"/>
      <c r="XDA139"/>
      <c r="XDB139"/>
      <c r="XDC139"/>
      <c r="XDD139"/>
      <c r="XDE139"/>
      <c r="XDF139"/>
      <c r="XDG139"/>
      <c r="XDH139"/>
      <c r="XDI139"/>
      <c r="XDJ139"/>
      <c r="XDK139"/>
      <c r="XDL139"/>
      <c r="XDM139"/>
      <c r="XDN139"/>
      <c r="XDO139"/>
      <c r="XDP139"/>
      <c r="XDQ139"/>
      <c r="XDR139"/>
      <c r="XDS139"/>
      <c r="XDT139"/>
      <c r="XDU139"/>
      <c r="XDV139"/>
      <c r="XDW139"/>
      <c r="XDX139"/>
      <c r="XDY139"/>
      <c r="XDZ139"/>
      <c r="XEA139"/>
      <c r="XEB139"/>
      <c r="XEC139"/>
      <c r="XED139"/>
      <c r="XEE139"/>
    </row>
    <row r="140" s="30" customFormat="1" customHeight="1" spans="1:16359">
      <c r="A140" s="4"/>
      <c r="B140" s="20"/>
      <c r="C140" s="20"/>
      <c r="D140" s="21" t="str">
        <f>IF(C140="","-",VLOOKUP(C140,员工信息表!B:C,2,FALSE))</f>
        <v>-</v>
      </c>
      <c r="E140" s="21" t="str">
        <f>IF(C140="","-",VLOOKUP(C140,员工信息表!B:D,3,FALSE))</f>
        <v>-</v>
      </c>
      <c r="F140" s="20"/>
      <c r="G140" s="20"/>
      <c r="H140" s="20"/>
      <c r="I140" s="20"/>
      <c r="J140" s="27" t="str">
        <f t="shared" si="4"/>
        <v>0</v>
      </c>
      <c r="K140" s="27" t="str">
        <f>IF(C140="","0",SUMIFS(借支明细表!$H:$H,借支明细表!$F:$F,$C140,借支明细表!$D:$D,$D$2))</f>
        <v>0</v>
      </c>
      <c r="L140" s="27" t="str">
        <f t="shared" si="5"/>
        <v>0</v>
      </c>
      <c r="M140" s="28"/>
      <c r="XDA140"/>
      <c r="XDB140"/>
      <c r="XDC140"/>
      <c r="XDD140"/>
      <c r="XDE140"/>
      <c r="XDF140"/>
      <c r="XDG140"/>
      <c r="XDH140"/>
      <c r="XDI140"/>
      <c r="XDJ140"/>
      <c r="XDK140"/>
      <c r="XDL140"/>
      <c r="XDM140"/>
      <c r="XDN140"/>
      <c r="XDO140"/>
      <c r="XDP140"/>
      <c r="XDQ140"/>
      <c r="XDR140"/>
      <c r="XDS140"/>
      <c r="XDT140"/>
      <c r="XDU140"/>
      <c r="XDV140"/>
      <c r="XDW140"/>
      <c r="XDX140"/>
      <c r="XDY140"/>
      <c r="XDZ140"/>
      <c r="XEA140"/>
      <c r="XEB140"/>
      <c r="XEC140"/>
      <c r="XED140"/>
      <c r="XEE140"/>
    </row>
    <row r="141" s="30" customFormat="1" customHeight="1" spans="1:16359">
      <c r="A141" s="4"/>
      <c r="B141" s="20"/>
      <c r="C141" s="20"/>
      <c r="D141" s="21" t="str">
        <f>IF(C141="","-",VLOOKUP(C141,员工信息表!B:C,2,FALSE))</f>
        <v>-</v>
      </c>
      <c r="E141" s="21" t="str">
        <f>IF(C141="","-",VLOOKUP(C141,员工信息表!B:D,3,FALSE))</f>
        <v>-</v>
      </c>
      <c r="F141" s="20"/>
      <c r="G141" s="20"/>
      <c r="H141" s="20"/>
      <c r="I141" s="20"/>
      <c r="J141" s="27" t="str">
        <f t="shared" si="4"/>
        <v>0</v>
      </c>
      <c r="K141" s="27" t="str">
        <f>IF(C141="","0",SUMIFS(借支明细表!$H:$H,借支明细表!$F:$F,$C141,借支明细表!$D:$D,$D$2))</f>
        <v>0</v>
      </c>
      <c r="L141" s="27" t="str">
        <f t="shared" si="5"/>
        <v>0</v>
      </c>
      <c r="M141" s="28"/>
      <c r="XDA141"/>
      <c r="XDB141"/>
      <c r="XDC141"/>
      <c r="XDD141"/>
      <c r="XDE141"/>
      <c r="XDF141"/>
      <c r="XDG141"/>
      <c r="XDH141"/>
      <c r="XDI141"/>
      <c r="XDJ141"/>
      <c r="XDK141"/>
      <c r="XDL141"/>
      <c r="XDM141"/>
      <c r="XDN141"/>
      <c r="XDO141"/>
      <c r="XDP141"/>
      <c r="XDQ141"/>
      <c r="XDR141"/>
      <c r="XDS141"/>
      <c r="XDT141"/>
      <c r="XDU141"/>
      <c r="XDV141"/>
      <c r="XDW141"/>
      <c r="XDX141"/>
      <c r="XDY141"/>
      <c r="XDZ141"/>
      <c r="XEA141"/>
      <c r="XEB141"/>
      <c r="XEC141"/>
      <c r="XED141"/>
      <c r="XEE141"/>
    </row>
    <row r="142" s="30" customFormat="1" customHeight="1" spans="1:16359">
      <c r="A142" s="4"/>
      <c r="B142" s="20"/>
      <c r="C142" s="20"/>
      <c r="D142" s="21" t="str">
        <f>IF(C142="","-",VLOOKUP(C142,员工信息表!B:C,2,FALSE))</f>
        <v>-</v>
      </c>
      <c r="E142" s="21" t="str">
        <f>IF(C142="","-",VLOOKUP(C142,员工信息表!B:D,3,FALSE))</f>
        <v>-</v>
      </c>
      <c r="F142" s="20"/>
      <c r="G142" s="20"/>
      <c r="H142" s="20"/>
      <c r="I142" s="20"/>
      <c r="J142" s="27" t="str">
        <f t="shared" si="4"/>
        <v>0</v>
      </c>
      <c r="K142" s="27" t="str">
        <f>IF(C142="","0",SUMIFS(借支明细表!$H:$H,借支明细表!$F:$F,$C142,借支明细表!$D:$D,$D$2))</f>
        <v>0</v>
      </c>
      <c r="L142" s="27" t="str">
        <f t="shared" si="5"/>
        <v>0</v>
      </c>
      <c r="M142" s="28"/>
      <c r="XDA142"/>
      <c r="XDB142"/>
      <c r="XDC142"/>
      <c r="XDD142"/>
      <c r="XDE142"/>
      <c r="XDF142"/>
      <c r="XDG142"/>
      <c r="XDH142"/>
      <c r="XDI142"/>
      <c r="XDJ142"/>
      <c r="XDK142"/>
      <c r="XDL142"/>
      <c r="XDM142"/>
      <c r="XDN142"/>
      <c r="XDO142"/>
      <c r="XDP142"/>
      <c r="XDQ142"/>
      <c r="XDR142"/>
      <c r="XDS142"/>
      <c r="XDT142"/>
      <c r="XDU142"/>
      <c r="XDV142"/>
      <c r="XDW142"/>
      <c r="XDX142"/>
      <c r="XDY142"/>
      <c r="XDZ142"/>
      <c r="XEA142"/>
      <c r="XEB142"/>
      <c r="XEC142"/>
      <c r="XED142"/>
      <c r="XEE142"/>
    </row>
    <row r="143" s="30" customFormat="1" customHeight="1" spans="1:16359">
      <c r="A143" s="4"/>
      <c r="B143" s="20"/>
      <c r="C143" s="20"/>
      <c r="D143" s="21" t="str">
        <f>IF(C143="","-",VLOOKUP(C143,员工信息表!B:C,2,FALSE))</f>
        <v>-</v>
      </c>
      <c r="E143" s="21" t="str">
        <f>IF(C143="","-",VLOOKUP(C143,员工信息表!B:D,3,FALSE))</f>
        <v>-</v>
      </c>
      <c r="F143" s="20"/>
      <c r="G143" s="20"/>
      <c r="H143" s="20"/>
      <c r="I143" s="20"/>
      <c r="J143" s="27" t="str">
        <f t="shared" si="4"/>
        <v>0</v>
      </c>
      <c r="K143" s="27" t="str">
        <f>IF(C143="","0",SUMIFS(借支明细表!$H:$H,借支明细表!$F:$F,$C143,借支明细表!$D:$D,$D$2))</f>
        <v>0</v>
      </c>
      <c r="L143" s="27" t="str">
        <f t="shared" si="5"/>
        <v>0</v>
      </c>
      <c r="M143" s="28"/>
      <c r="XDA143"/>
      <c r="XDB143"/>
      <c r="XDC143"/>
      <c r="XDD143"/>
      <c r="XDE143"/>
      <c r="XDF143"/>
      <c r="XDG143"/>
      <c r="XDH143"/>
      <c r="XDI143"/>
      <c r="XDJ143"/>
      <c r="XDK143"/>
      <c r="XDL143"/>
      <c r="XDM143"/>
      <c r="XDN143"/>
      <c r="XDO143"/>
      <c r="XDP143"/>
      <c r="XDQ143"/>
      <c r="XDR143"/>
      <c r="XDS143"/>
      <c r="XDT143"/>
      <c r="XDU143"/>
      <c r="XDV143"/>
      <c r="XDW143"/>
      <c r="XDX143"/>
      <c r="XDY143"/>
      <c r="XDZ143"/>
      <c r="XEA143"/>
      <c r="XEB143"/>
      <c r="XEC143"/>
      <c r="XED143"/>
      <c r="XEE143"/>
    </row>
    <row r="144" s="30" customFormat="1" customHeight="1" spans="1:16359">
      <c r="A144" s="4"/>
      <c r="B144" s="20"/>
      <c r="C144" s="20"/>
      <c r="D144" s="21" t="str">
        <f>IF(C144="","-",VLOOKUP(C144,员工信息表!B:C,2,FALSE))</f>
        <v>-</v>
      </c>
      <c r="E144" s="21" t="str">
        <f>IF(C144="","-",VLOOKUP(C144,员工信息表!B:D,3,FALSE))</f>
        <v>-</v>
      </c>
      <c r="F144" s="20"/>
      <c r="G144" s="20"/>
      <c r="H144" s="20"/>
      <c r="I144" s="20"/>
      <c r="J144" s="27" t="str">
        <f t="shared" si="4"/>
        <v>0</v>
      </c>
      <c r="K144" s="27" t="str">
        <f>IF(C144="","0",SUMIFS(借支明细表!$H:$H,借支明细表!$F:$F,$C144,借支明细表!$D:$D,$D$2))</f>
        <v>0</v>
      </c>
      <c r="L144" s="27" t="str">
        <f t="shared" si="5"/>
        <v>0</v>
      </c>
      <c r="M144" s="28"/>
      <c r="XDA144"/>
      <c r="XDB144"/>
      <c r="XDC144"/>
      <c r="XDD144"/>
      <c r="XDE144"/>
      <c r="XDF144"/>
      <c r="XDG144"/>
      <c r="XDH144"/>
      <c r="XDI144"/>
      <c r="XDJ144"/>
      <c r="XDK144"/>
      <c r="XDL144"/>
      <c r="XDM144"/>
      <c r="XDN144"/>
      <c r="XDO144"/>
      <c r="XDP144"/>
      <c r="XDQ144"/>
      <c r="XDR144"/>
      <c r="XDS144"/>
      <c r="XDT144"/>
      <c r="XDU144"/>
      <c r="XDV144"/>
      <c r="XDW144"/>
      <c r="XDX144"/>
      <c r="XDY144"/>
      <c r="XDZ144"/>
      <c r="XEA144"/>
      <c r="XEB144"/>
      <c r="XEC144"/>
      <c r="XED144"/>
      <c r="XEE144"/>
    </row>
    <row r="145" s="30" customFormat="1" customHeight="1" spans="1:16359">
      <c r="A145" s="4"/>
      <c r="B145" s="20"/>
      <c r="C145" s="20"/>
      <c r="D145" s="21" t="str">
        <f>IF(C145="","-",VLOOKUP(C145,员工信息表!B:C,2,FALSE))</f>
        <v>-</v>
      </c>
      <c r="E145" s="21" t="str">
        <f>IF(C145="","-",VLOOKUP(C145,员工信息表!B:D,3,FALSE))</f>
        <v>-</v>
      </c>
      <c r="F145" s="20"/>
      <c r="G145" s="20"/>
      <c r="H145" s="20"/>
      <c r="I145" s="20"/>
      <c r="J145" s="27" t="str">
        <f t="shared" si="4"/>
        <v>0</v>
      </c>
      <c r="K145" s="27" t="str">
        <f>IF(C145="","0",SUMIFS(借支明细表!$H:$H,借支明细表!$F:$F,$C145,借支明细表!$D:$D,$D$2))</f>
        <v>0</v>
      </c>
      <c r="L145" s="27" t="str">
        <f t="shared" si="5"/>
        <v>0</v>
      </c>
      <c r="M145" s="28"/>
      <c r="XDA145"/>
      <c r="XDB145"/>
      <c r="XDC145"/>
      <c r="XDD145"/>
      <c r="XDE145"/>
      <c r="XDF145"/>
      <c r="XDG145"/>
      <c r="XDH145"/>
      <c r="XDI145"/>
      <c r="XDJ145"/>
      <c r="XDK145"/>
      <c r="XDL145"/>
      <c r="XDM145"/>
      <c r="XDN145"/>
      <c r="XDO145"/>
      <c r="XDP145"/>
      <c r="XDQ145"/>
      <c r="XDR145"/>
      <c r="XDS145"/>
      <c r="XDT145"/>
      <c r="XDU145"/>
      <c r="XDV145"/>
      <c r="XDW145"/>
      <c r="XDX145"/>
      <c r="XDY145"/>
      <c r="XDZ145"/>
      <c r="XEA145"/>
      <c r="XEB145"/>
      <c r="XEC145"/>
      <c r="XED145"/>
      <c r="XEE145"/>
    </row>
    <row r="146" s="30" customFormat="1" customHeight="1" spans="1:16359">
      <c r="A146" s="4"/>
      <c r="B146" s="20"/>
      <c r="C146" s="20"/>
      <c r="D146" s="21" t="str">
        <f>IF(C146="","-",VLOOKUP(C146,员工信息表!B:C,2,FALSE))</f>
        <v>-</v>
      </c>
      <c r="E146" s="21" t="str">
        <f>IF(C146="","-",VLOOKUP(C146,员工信息表!B:D,3,FALSE))</f>
        <v>-</v>
      </c>
      <c r="F146" s="20"/>
      <c r="G146" s="20"/>
      <c r="H146" s="20"/>
      <c r="I146" s="20"/>
      <c r="J146" s="27" t="str">
        <f t="shared" si="4"/>
        <v>0</v>
      </c>
      <c r="K146" s="27" t="str">
        <f>IF(C146="","0",SUMIFS(借支明细表!$H:$H,借支明细表!$F:$F,$C146,借支明细表!$D:$D,$D$2))</f>
        <v>0</v>
      </c>
      <c r="L146" s="27" t="str">
        <f t="shared" si="5"/>
        <v>0</v>
      </c>
      <c r="M146" s="28"/>
      <c r="XDA146"/>
      <c r="XDB146"/>
      <c r="XDC146"/>
      <c r="XDD146"/>
      <c r="XDE146"/>
      <c r="XDF146"/>
      <c r="XDG146"/>
      <c r="XDH146"/>
      <c r="XDI146"/>
      <c r="XDJ146"/>
      <c r="XDK146"/>
      <c r="XDL146"/>
      <c r="XDM146"/>
      <c r="XDN146"/>
      <c r="XDO146"/>
      <c r="XDP146"/>
      <c r="XDQ146"/>
      <c r="XDR146"/>
      <c r="XDS146"/>
      <c r="XDT146"/>
      <c r="XDU146"/>
      <c r="XDV146"/>
      <c r="XDW146"/>
      <c r="XDX146"/>
      <c r="XDY146"/>
      <c r="XDZ146"/>
      <c r="XEA146"/>
      <c r="XEB146"/>
      <c r="XEC146"/>
      <c r="XED146"/>
      <c r="XEE146"/>
    </row>
    <row r="147" s="30" customFormat="1" customHeight="1" spans="1:16359">
      <c r="A147" s="4"/>
      <c r="B147" s="20"/>
      <c r="C147" s="20"/>
      <c r="D147" s="21" t="str">
        <f>IF(C147="","-",VLOOKUP(C147,员工信息表!B:C,2,FALSE))</f>
        <v>-</v>
      </c>
      <c r="E147" s="21" t="str">
        <f>IF(C147="","-",VLOOKUP(C147,员工信息表!B:D,3,FALSE))</f>
        <v>-</v>
      </c>
      <c r="F147" s="20"/>
      <c r="G147" s="20"/>
      <c r="H147" s="20"/>
      <c r="I147" s="20"/>
      <c r="J147" s="27" t="str">
        <f t="shared" si="4"/>
        <v>0</v>
      </c>
      <c r="K147" s="27" t="str">
        <f>IF(C147="","0",SUMIFS(借支明细表!$H:$H,借支明细表!$F:$F,$C147,借支明细表!$D:$D,$D$2))</f>
        <v>0</v>
      </c>
      <c r="L147" s="27" t="str">
        <f t="shared" si="5"/>
        <v>0</v>
      </c>
      <c r="M147" s="28"/>
      <c r="XDA147"/>
      <c r="XDB147"/>
      <c r="XDC147"/>
      <c r="XDD147"/>
      <c r="XDE147"/>
      <c r="XDF147"/>
      <c r="XDG147"/>
      <c r="XDH147"/>
      <c r="XDI147"/>
      <c r="XDJ147"/>
      <c r="XDK147"/>
      <c r="XDL147"/>
      <c r="XDM147"/>
      <c r="XDN147"/>
      <c r="XDO147"/>
      <c r="XDP147"/>
      <c r="XDQ147"/>
      <c r="XDR147"/>
      <c r="XDS147"/>
      <c r="XDT147"/>
      <c r="XDU147"/>
      <c r="XDV147"/>
      <c r="XDW147"/>
      <c r="XDX147"/>
      <c r="XDY147"/>
      <c r="XDZ147"/>
      <c r="XEA147"/>
      <c r="XEB147"/>
      <c r="XEC147"/>
      <c r="XED147"/>
      <c r="XEE147"/>
    </row>
    <row r="148" s="30" customFormat="1" customHeight="1" spans="1:16359">
      <c r="A148" s="4"/>
      <c r="B148" s="20"/>
      <c r="C148" s="20"/>
      <c r="D148" s="21" t="str">
        <f>IF(C148="","-",VLOOKUP(C148,员工信息表!B:C,2,FALSE))</f>
        <v>-</v>
      </c>
      <c r="E148" s="21" t="str">
        <f>IF(C148="","-",VLOOKUP(C148,员工信息表!B:D,3,FALSE))</f>
        <v>-</v>
      </c>
      <c r="F148" s="20"/>
      <c r="G148" s="20"/>
      <c r="H148" s="20"/>
      <c r="I148" s="20"/>
      <c r="J148" s="27" t="str">
        <f t="shared" si="4"/>
        <v>0</v>
      </c>
      <c r="K148" s="27" t="str">
        <f>IF(C148="","0",SUMIFS(借支明细表!$H:$H,借支明细表!$F:$F,$C148,借支明细表!$D:$D,$D$2))</f>
        <v>0</v>
      </c>
      <c r="L148" s="27" t="str">
        <f t="shared" si="5"/>
        <v>0</v>
      </c>
      <c r="M148" s="28"/>
      <c r="XDA148"/>
      <c r="XDB148"/>
      <c r="XDC148"/>
      <c r="XDD148"/>
      <c r="XDE148"/>
      <c r="XDF148"/>
      <c r="XDG148"/>
      <c r="XDH148"/>
      <c r="XDI148"/>
      <c r="XDJ148"/>
      <c r="XDK148"/>
      <c r="XDL148"/>
      <c r="XDM148"/>
      <c r="XDN148"/>
      <c r="XDO148"/>
      <c r="XDP148"/>
      <c r="XDQ148"/>
      <c r="XDR148"/>
      <c r="XDS148"/>
      <c r="XDT148"/>
      <c r="XDU148"/>
      <c r="XDV148"/>
      <c r="XDW148"/>
      <c r="XDX148"/>
      <c r="XDY148"/>
      <c r="XDZ148"/>
      <c r="XEA148"/>
      <c r="XEB148"/>
      <c r="XEC148"/>
      <c r="XED148"/>
      <c r="XEE148"/>
    </row>
    <row r="149" s="30" customFormat="1" customHeight="1" spans="1:16359">
      <c r="A149" s="4"/>
      <c r="B149" s="20"/>
      <c r="C149" s="20"/>
      <c r="D149" s="21" t="str">
        <f>IF(C149="","-",VLOOKUP(C149,员工信息表!B:C,2,FALSE))</f>
        <v>-</v>
      </c>
      <c r="E149" s="21" t="str">
        <f>IF(C149="","-",VLOOKUP(C149,员工信息表!B:D,3,FALSE))</f>
        <v>-</v>
      </c>
      <c r="F149" s="20"/>
      <c r="G149" s="20"/>
      <c r="H149" s="20"/>
      <c r="I149" s="20"/>
      <c r="J149" s="27" t="str">
        <f t="shared" si="4"/>
        <v>0</v>
      </c>
      <c r="K149" s="27" t="str">
        <f>IF(C149="","0",SUMIFS(借支明细表!$H:$H,借支明细表!$F:$F,$C149,借支明细表!$D:$D,$D$2))</f>
        <v>0</v>
      </c>
      <c r="L149" s="27" t="str">
        <f t="shared" si="5"/>
        <v>0</v>
      </c>
      <c r="M149" s="28"/>
      <c r="XDA149"/>
      <c r="XDB149"/>
      <c r="XDC149"/>
      <c r="XDD149"/>
      <c r="XDE149"/>
      <c r="XDF149"/>
      <c r="XDG149"/>
      <c r="XDH149"/>
      <c r="XDI149"/>
      <c r="XDJ149"/>
      <c r="XDK149"/>
      <c r="XDL149"/>
      <c r="XDM149"/>
      <c r="XDN149"/>
      <c r="XDO149"/>
      <c r="XDP149"/>
      <c r="XDQ149"/>
      <c r="XDR149"/>
      <c r="XDS149"/>
      <c r="XDT149"/>
      <c r="XDU149"/>
      <c r="XDV149"/>
      <c r="XDW149"/>
      <c r="XDX149"/>
      <c r="XDY149"/>
      <c r="XDZ149"/>
      <c r="XEA149"/>
      <c r="XEB149"/>
      <c r="XEC149"/>
      <c r="XED149"/>
      <c r="XEE149"/>
    </row>
    <row r="150" s="30" customFormat="1" customHeight="1" spans="1:16359">
      <c r="A150" s="4"/>
      <c r="B150" s="20"/>
      <c r="C150" s="20"/>
      <c r="D150" s="21" t="str">
        <f>IF(C150="","-",VLOOKUP(C150,员工信息表!B:C,2,FALSE))</f>
        <v>-</v>
      </c>
      <c r="E150" s="21" t="str">
        <f>IF(C150="","-",VLOOKUP(C150,员工信息表!B:D,3,FALSE))</f>
        <v>-</v>
      </c>
      <c r="F150" s="20"/>
      <c r="G150" s="20"/>
      <c r="H150" s="20"/>
      <c r="I150" s="20"/>
      <c r="J150" s="27" t="str">
        <f t="shared" si="4"/>
        <v>0</v>
      </c>
      <c r="K150" s="27" t="str">
        <f>IF(C150="","0",SUMIFS(借支明细表!$H:$H,借支明细表!$F:$F,$C150,借支明细表!$D:$D,$D$2))</f>
        <v>0</v>
      </c>
      <c r="L150" s="27" t="str">
        <f t="shared" si="5"/>
        <v>0</v>
      </c>
      <c r="M150" s="28"/>
      <c r="XDA150"/>
      <c r="XDB150"/>
      <c r="XDC150"/>
      <c r="XDD150"/>
      <c r="XDE150"/>
      <c r="XDF150"/>
      <c r="XDG150"/>
      <c r="XDH150"/>
      <c r="XDI150"/>
      <c r="XDJ150"/>
      <c r="XDK150"/>
      <c r="XDL150"/>
      <c r="XDM150"/>
      <c r="XDN150"/>
      <c r="XDO150"/>
      <c r="XDP150"/>
      <c r="XDQ150"/>
      <c r="XDR150"/>
      <c r="XDS150"/>
      <c r="XDT150"/>
      <c r="XDU150"/>
      <c r="XDV150"/>
      <c r="XDW150"/>
      <c r="XDX150"/>
      <c r="XDY150"/>
      <c r="XDZ150"/>
      <c r="XEA150"/>
      <c r="XEB150"/>
      <c r="XEC150"/>
      <c r="XED150"/>
      <c r="XEE150"/>
    </row>
    <row r="151" s="30" customFormat="1" customHeight="1" spans="1:16359">
      <c r="A151" s="4"/>
      <c r="B151" s="20"/>
      <c r="C151" s="20"/>
      <c r="D151" s="21" t="str">
        <f>IF(C151="","-",VLOOKUP(C151,员工信息表!B:C,2,FALSE))</f>
        <v>-</v>
      </c>
      <c r="E151" s="21" t="str">
        <f>IF(C151="","-",VLOOKUP(C151,员工信息表!B:D,3,FALSE))</f>
        <v>-</v>
      </c>
      <c r="F151" s="20"/>
      <c r="G151" s="20"/>
      <c r="H151" s="20"/>
      <c r="I151" s="20"/>
      <c r="J151" s="27" t="str">
        <f t="shared" si="4"/>
        <v>0</v>
      </c>
      <c r="K151" s="27" t="str">
        <f>IF(C151="","0",SUMIFS(借支明细表!$H:$H,借支明细表!$F:$F,$C151,借支明细表!$D:$D,$D$2))</f>
        <v>0</v>
      </c>
      <c r="L151" s="27" t="str">
        <f t="shared" si="5"/>
        <v>0</v>
      </c>
      <c r="M151" s="28"/>
      <c r="XDA151"/>
      <c r="XDB151"/>
      <c r="XDC151"/>
      <c r="XDD151"/>
      <c r="XDE151"/>
      <c r="XDF151"/>
      <c r="XDG151"/>
      <c r="XDH151"/>
      <c r="XDI151"/>
      <c r="XDJ151"/>
      <c r="XDK151"/>
      <c r="XDL151"/>
      <c r="XDM151"/>
      <c r="XDN151"/>
      <c r="XDO151"/>
      <c r="XDP151"/>
      <c r="XDQ151"/>
      <c r="XDR151"/>
      <c r="XDS151"/>
      <c r="XDT151"/>
      <c r="XDU151"/>
      <c r="XDV151"/>
      <c r="XDW151"/>
      <c r="XDX151"/>
      <c r="XDY151"/>
      <c r="XDZ151"/>
      <c r="XEA151"/>
      <c r="XEB151"/>
      <c r="XEC151"/>
      <c r="XED151"/>
      <c r="XEE151"/>
    </row>
    <row r="152" s="30" customFormat="1" customHeight="1" spans="1:16359">
      <c r="A152" s="4"/>
      <c r="B152" s="20"/>
      <c r="C152" s="20"/>
      <c r="D152" s="21" t="str">
        <f>IF(C152="","-",VLOOKUP(C152,员工信息表!B:C,2,FALSE))</f>
        <v>-</v>
      </c>
      <c r="E152" s="21" t="str">
        <f>IF(C152="","-",VLOOKUP(C152,员工信息表!B:D,3,FALSE))</f>
        <v>-</v>
      </c>
      <c r="F152" s="20"/>
      <c r="G152" s="20"/>
      <c r="H152" s="20"/>
      <c r="I152" s="20"/>
      <c r="J152" s="27" t="str">
        <f t="shared" si="4"/>
        <v>0</v>
      </c>
      <c r="K152" s="27" t="str">
        <f>IF(C152="","0",SUMIFS(借支明细表!$H:$H,借支明细表!$F:$F,$C152,借支明细表!$D:$D,$D$2))</f>
        <v>0</v>
      </c>
      <c r="L152" s="27" t="str">
        <f t="shared" si="5"/>
        <v>0</v>
      </c>
      <c r="M152" s="28"/>
      <c r="XDA152"/>
      <c r="XDB152"/>
      <c r="XDC152"/>
      <c r="XDD152"/>
      <c r="XDE152"/>
      <c r="XDF152"/>
      <c r="XDG152"/>
      <c r="XDH152"/>
      <c r="XDI152"/>
      <c r="XDJ152"/>
      <c r="XDK152"/>
      <c r="XDL152"/>
      <c r="XDM152"/>
      <c r="XDN152"/>
      <c r="XDO152"/>
      <c r="XDP152"/>
      <c r="XDQ152"/>
      <c r="XDR152"/>
      <c r="XDS152"/>
      <c r="XDT152"/>
      <c r="XDU152"/>
      <c r="XDV152"/>
      <c r="XDW152"/>
      <c r="XDX152"/>
      <c r="XDY152"/>
      <c r="XDZ152"/>
      <c r="XEA152"/>
      <c r="XEB152"/>
      <c r="XEC152"/>
      <c r="XED152"/>
      <c r="XEE152"/>
    </row>
    <row r="153" s="30" customFormat="1" customHeight="1" spans="1:16359">
      <c r="A153" s="4"/>
      <c r="B153" s="20"/>
      <c r="C153" s="20"/>
      <c r="D153" s="21" t="str">
        <f>IF(C153="","-",VLOOKUP(C153,员工信息表!B:C,2,FALSE))</f>
        <v>-</v>
      </c>
      <c r="E153" s="21" t="str">
        <f>IF(C153="","-",VLOOKUP(C153,员工信息表!B:D,3,FALSE))</f>
        <v>-</v>
      </c>
      <c r="F153" s="20"/>
      <c r="G153" s="20"/>
      <c r="H153" s="20"/>
      <c r="I153" s="20"/>
      <c r="J153" s="27" t="str">
        <f t="shared" si="4"/>
        <v>0</v>
      </c>
      <c r="K153" s="27" t="str">
        <f>IF(C153="","0",SUMIFS(借支明细表!$H:$H,借支明细表!$F:$F,$C153,借支明细表!$D:$D,$D$2))</f>
        <v>0</v>
      </c>
      <c r="L153" s="27" t="str">
        <f t="shared" si="5"/>
        <v>0</v>
      </c>
      <c r="M153" s="28"/>
      <c r="XDA153"/>
      <c r="XDB153"/>
      <c r="XDC153"/>
      <c r="XDD153"/>
      <c r="XDE153"/>
      <c r="XDF153"/>
      <c r="XDG153"/>
      <c r="XDH153"/>
      <c r="XDI153"/>
      <c r="XDJ153"/>
      <c r="XDK153"/>
      <c r="XDL153"/>
      <c r="XDM153"/>
      <c r="XDN153"/>
      <c r="XDO153"/>
      <c r="XDP153"/>
      <c r="XDQ153"/>
      <c r="XDR153"/>
      <c r="XDS153"/>
      <c r="XDT153"/>
      <c r="XDU153"/>
      <c r="XDV153"/>
      <c r="XDW153"/>
      <c r="XDX153"/>
      <c r="XDY153"/>
      <c r="XDZ153"/>
      <c r="XEA153"/>
      <c r="XEB153"/>
      <c r="XEC153"/>
      <c r="XED153"/>
      <c r="XEE153"/>
    </row>
    <row r="154" s="30" customFormat="1" customHeight="1" spans="1:16359">
      <c r="A154" s="4"/>
      <c r="B154" s="20"/>
      <c r="C154" s="20"/>
      <c r="D154" s="21" t="str">
        <f>IF(C154="","-",VLOOKUP(C154,员工信息表!B:C,2,FALSE))</f>
        <v>-</v>
      </c>
      <c r="E154" s="21" t="str">
        <f>IF(C154="","-",VLOOKUP(C154,员工信息表!B:D,3,FALSE))</f>
        <v>-</v>
      </c>
      <c r="F154" s="20"/>
      <c r="G154" s="20"/>
      <c r="H154" s="20"/>
      <c r="I154" s="20"/>
      <c r="J154" s="27" t="str">
        <f t="shared" si="4"/>
        <v>0</v>
      </c>
      <c r="K154" s="27" t="str">
        <f>IF(C154="","0",SUMIFS(借支明细表!$H:$H,借支明细表!$F:$F,$C154,借支明细表!$D:$D,$D$2))</f>
        <v>0</v>
      </c>
      <c r="L154" s="27" t="str">
        <f t="shared" si="5"/>
        <v>0</v>
      </c>
      <c r="M154" s="28"/>
      <c r="XDA154"/>
      <c r="XDB154"/>
      <c r="XDC154"/>
      <c r="XDD154"/>
      <c r="XDE154"/>
      <c r="XDF154"/>
      <c r="XDG154"/>
      <c r="XDH154"/>
      <c r="XDI154"/>
      <c r="XDJ154"/>
      <c r="XDK154"/>
      <c r="XDL154"/>
      <c r="XDM154"/>
      <c r="XDN154"/>
      <c r="XDO154"/>
      <c r="XDP154"/>
      <c r="XDQ154"/>
      <c r="XDR154"/>
      <c r="XDS154"/>
      <c r="XDT154"/>
      <c r="XDU154"/>
      <c r="XDV154"/>
      <c r="XDW154"/>
      <c r="XDX154"/>
      <c r="XDY154"/>
      <c r="XDZ154"/>
      <c r="XEA154"/>
      <c r="XEB154"/>
      <c r="XEC154"/>
      <c r="XED154"/>
      <c r="XEE154"/>
    </row>
    <row r="155" s="30" customFormat="1" customHeight="1" spans="1:16359">
      <c r="A155" s="4"/>
      <c r="B155" s="20"/>
      <c r="C155" s="20"/>
      <c r="D155" s="21" t="str">
        <f>IF(C155="","-",VLOOKUP(C155,员工信息表!B:C,2,FALSE))</f>
        <v>-</v>
      </c>
      <c r="E155" s="21" t="str">
        <f>IF(C155="","-",VLOOKUP(C155,员工信息表!B:D,3,FALSE))</f>
        <v>-</v>
      </c>
      <c r="F155" s="20"/>
      <c r="G155" s="20"/>
      <c r="H155" s="20"/>
      <c r="I155" s="20"/>
      <c r="J155" s="27" t="str">
        <f t="shared" si="4"/>
        <v>0</v>
      </c>
      <c r="K155" s="27" t="str">
        <f>IF(C155="","0",SUMIFS(借支明细表!$H:$H,借支明细表!$F:$F,$C155,借支明细表!$D:$D,$D$2))</f>
        <v>0</v>
      </c>
      <c r="L155" s="27" t="str">
        <f t="shared" si="5"/>
        <v>0</v>
      </c>
      <c r="M155" s="28"/>
      <c r="XDA155"/>
      <c r="XDB155"/>
      <c r="XDC155"/>
      <c r="XDD155"/>
      <c r="XDE155"/>
      <c r="XDF155"/>
      <c r="XDG155"/>
      <c r="XDH155"/>
      <c r="XDI155"/>
      <c r="XDJ155"/>
      <c r="XDK155"/>
      <c r="XDL155"/>
      <c r="XDM155"/>
      <c r="XDN155"/>
      <c r="XDO155"/>
      <c r="XDP155"/>
      <c r="XDQ155"/>
      <c r="XDR155"/>
      <c r="XDS155"/>
      <c r="XDT155"/>
      <c r="XDU155"/>
      <c r="XDV155"/>
      <c r="XDW155"/>
      <c r="XDX155"/>
      <c r="XDY155"/>
      <c r="XDZ155"/>
      <c r="XEA155"/>
      <c r="XEB155"/>
      <c r="XEC155"/>
      <c r="XED155"/>
      <c r="XEE155"/>
    </row>
    <row r="156" s="30" customFormat="1" customHeight="1" spans="1:16359">
      <c r="A156" s="4"/>
      <c r="B156" s="20"/>
      <c r="C156" s="20"/>
      <c r="D156" s="21" t="str">
        <f>IF(C156="","-",VLOOKUP(C156,员工信息表!B:C,2,FALSE))</f>
        <v>-</v>
      </c>
      <c r="E156" s="21" t="str">
        <f>IF(C156="","-",VLOOKUP(C156,员工信息表!B:D,3,FALSE))</f>
        <v>-</v>
      </c>
      <c r="F156" s="20"/>
      <c r="G156" s="20"/>
      <c r="H156" s="20"/>
      <c r="I156" s="20"/>
      <c r="J156" s="27" t="str">
        <f t="shared" si="4"/>
        <v>0</v>
      </c>
      <c r="K156" s="27" t="str">
        <f>IF(C156="","0",SUMIFS(借支明细表!$H:$H,借支明细表!$F:$F,$C156,借支明细表!$D:$D,$D$2))</f>
        <v>0</v>
      </c>
      <c r="L156" s="27" t="str">
        <f t="shared" si="5"/>
        <v>0</v>
      </c>
      <c r="M156" s="28"/>
      <c r="XDA156"/>
      <c r="XDB156"/>
      <c r="XDC156"/>
      <c r="XDD156"/>
      <c r="XDE156"/>
      <c r="XDF156"/>
      <c r="XDG156"/>
      <c r="XDH156"/>
      <c r="XDI156"/>
      <c r="XDJ156"/>
      <c r="XDK156"/>
      <c r="XDL156"/>
      <c r="XDM156"/>
      <c r="XDN156"/>
      <c r="XDO156"/>
      <c r="XDP156"/>
      <c r="XDQ156"/>
      <c r="XDR156"/>
      <c r="XDS156"/>
      <c r="XDT156"/>
      <c r="XDU156"/>
      <c r="XDV156"/>
      <c r="XDW156"/>
      <c r="XDX156"/>
      <c r="XDY156"/>
      <c r="XDZ156"/>
      <c r="XEA156"/>
      <c r="XEB156"/>
      <c r="XEC156"/>
      <c r="XED156"/>
      <c r="XEE156"/>
    </row>
    <row r="157" s="30" customFormat="1" customHeight="1" spans="1:16359">
      <c r="A157" s="4"/>
      <c r="B157" s="20"/>
      <c r="C157" s="20"/>
      <c r="D157" s="21" t="str">
        <f>IF(C157="","-",VLOOKUP(C157,员工信息表!B:C,2,FALSE))</f>
        <v>-</v>
      </c>
      <c r="E157" s="21" t="str">
        <f>IF(C157="","-",VLOOKUP(C157,员工信息表!B:D,3,FALSE))</f>
        <v>-</v>
      </c>
      <c r="F157" s="20"/>
      <c r="G157" s="20"/>
      <c r="H157" s="20"/>
      <c r="I157" s="20"/>
      <c r="J157" s="27" t="str">
        <f t="shared" si="4"/>
        <v>0</v>
      </c>
      <c r="K157" s="27" t="str">
        <f>IF(C157="","0",SUMIFS(借支明细表!$H:$H,借支明细表!$F:$F,$C157,借支明细表!$D:$D,$D$2))</f>
        <v>0</v>
      </c>
      <c r="L157" s="27" t="str">
        <f t="shared" si="5"/>
        <v>0</v>
      </c>
      <c r="M157" s="28"/>
      <c r="XDA157"/>
      <c r="XDB157"/>
      <c r="XDC157"/>
      <c r="XDD157"/>
      <c r="XDE157"/>
      <c r="XDF157"/>
      <c r="XDG157"/>
      <c r="XDH157"/>
      <c r="XDI157"/>
      <c r="XDJ157"/>
      <c r="XDK157"/>
      <c r="XDL157"/>
      <c r="XDM157"/>
      <c r="XDN157"/>
      <c r="XDO157"/>
      <c r="XDP157"/>
      <c r="XDQ157"/>
      <c r="XDR157"/>
      <c r="XDS157"/>
      <c r="XDT157"/>
      <c r="XDU157"/>
      <c r="XDV157"/>
      <c r="XDW157"/>
      <c r="XDX157"/>
      <c r="XDY157"/>
      <c r="XDZ157"/>
      <c r="XEA157"/>
      <c r="XEB157"/>
      <c r="XEC157"/>
      <c r="XED157"/>
      <c r="XEE157"/>
    </row>
    <row r="158" s="30" customFormat="1" customHeight="1" spans="1:16359">
      <c r="A158" s="4"/>
      <c r="B158" s="20"/>
      <c r="C158" s="20"/>
      <c r="D158" s="21" t="str">
        <f>IF(C158="","-",VLOOKUP(C158,员工信息表!B:C,2,FALSE))</f>
        <v>-</v>
      </c>
      <c r="E158" s="21" t="str">
        <f>IF(C158="","-",VLOOKUP(C158,员工信息表!B:D,3,FALSE))</f>
        <v>-</v>
      </c>
      <c r="F158" s="20"/>
      <c r="G158" s="20"/>
      <c r="H158" s="20"/>
      <c r="I158" s="20"/>
      <c r="J158" s="27" t="str">
        <f t="shared" si="4"/>
        <v>0</v>
      </c>
      <c r="K158" s="27" t="str">
        <f>IF(C158="","0",SUMIFS(借支明细表!$H:$H,借支明细表!$F:$F,$C158,借支明细表!$D:$D,$D$2))</f>
        <v>0</v>
      </c>
      <c r="L158" s="27" t="str">
        <f t="shared" si="5"/>
        <v>0</v>
      </c>
      <c r="M158" s="28"/>
      <c r="XDA158"/>
      <c r="XDB158"/>
      <c r="XDC158"/>
      <c r="XDD158"/>
      <c r="XDE158"/>
      <c r="XDF158"/>
      <c r="XDG158"/>
      <c r="XDH158"/>
      <c r="XDI158"/>
      <c r="XDJ158"/>
      <c r="XDK158"/>
      <c r="XDL158"/>
      <c r="XDM158"/>
      <c r="XDN158"/>
      <c r="XDO158"/>
      <c r="XDP158"/>
      <c r="XDQ158"/>
      <c r="XDR158"/>
      <c r="XDS158"/>
      <c r="XDT158"/>
      <c r="XDU158"/>
      <c r="XDV158"/>
      <c r="XDW158"/>
      <c r="XDX158"/>
      <c r="XDY158"/>
      <c r="XDZ158"/>
      <c r="XEA158"/>
      <c r="XEB158"/>
      <c r="XEC158"/>
      <c r="XED158"/>
      <c r="XEE158"/>
    </row>
    <row r="159" s="30" customFormat="1" customHeight="1" spans="1:16359">
      <c r="A159" s="4"/>
      <c r="B159" s="20"/>
      <c r="C159" s="20"/>
      <c r="D159" s="21" t="str">
        <f>IF(C159="","-",VLOOKUP(C159,员工信息表!B:C,2,FALSE))</f>
        <v>-</v>
      </c>
      <c r="E159" s="21" t="str">
        <f>IF(C159="","-",VLOOKUP(C159,员工信息表!B:D,3,FALSE))</f>
        <v>-</v>
      </c>
      <c r="F159" s="20"/>
      <c r="G159" s="20"/>
      <c r="H159" s="20"/>
      <c r="I159" s="20"/>
      <c r="J159" s="27" t="str">
        <f t="shared" si="4"/>
        <v>0</v>
      </c>
      <c r="K159" s="27" t="str">
        <f>IF(C159="","0",SUMIFS(借支明细表!$H:$H,借支明细表!$F:$F,$C159,借支明细表!$D:$D,$D$2))</f>
        <v>0</v>
      </c>
      <c r="L159" s="27" t="str">
        <f t="shared" si="5"/>
        <v>0</v>
      </c>
      <c r="M159" s="28"/>
      <c r="XDA159"/>
      <c r="XDB159"/>
      <c r="XDC159"/>
      <c r="XDD159"/>
      <c r="XDE159"/>
      <c r="XDF159"/>
      <c r="XDG159"/>
      <c r="XDH159"/>
      <c r="XDI159"/>
      <c r="XDJ159"/>
      <c r="XDK159"/>
      <c r="XDL159"/>
      <c r="XDM159"/>
      <c r="XDN159"/>
      <c r="XDO159"/>
      <c r="XDP159"/>
      <c r="XDQ159"/>
      <c r="XDR159"/>
      <c r="XDS159"/>
      <c r="XDT159"/>
      <c r="XDU159"/>
      <c r="XDV159"/>
      <c r="XDW159"/>
      <c r="XDX159"/>
      <c r="XDY159"/>
      <c r="XDZ159"/>
      <c r="XEA159"/>
      <c r="XEB159"/>
      <c r="XEC159"/>
      <c r="XED159"/>
      <c r="XEE159"/>
    </row>
    <row r="160" s="30" customFormat="1" customHeight="1" spans="1:16359">
      <c r="A160" s="4"/>
      <c r="B160" s="20"/>
      <c r="C160" s="20"/>
      <c r="D160" s="21" t="str">
        <f>IF(C160="","-",VLOOKUP(C160,员工信息表!B:C,2,FALSE))</f>
        <v>-</v>
      </c>
      <c r="E160" s="21" t="str">
        <f>IF(C160="","-",VLOOKUP(C160,员工信息表!B:D,3,FALSE))</f>
        <v>-</v>
      </c>
      <c r="F160" s="20"/>
      <c r="G160" s="20"/>
      <c r="H160" s="20"/>
      <c r="I160" s="20"/>
      <c r="J160" s="27" t="str">
        <f t="shared" si="4"/>
        <v>0</v>
      </c>
      <c r="K160" s="27" t="str">
        <f>IF(C160="","0",SUMIFS(借支明细表!$H:$H,借支明细表!$F:$F,$C160,借支明细表!$D:$D,$D$2))</f>
        <v>0</v>
      </c>
      <c r="L160" s="27" t="str">
        <f t="shared" si="5"/>
        <v>0</v>
      </c>
      <c r="M160" s="28"/>
      <c r="XDA160"/>
      <c r="XDB160"/>
      <c r="XDC160"/>
      <c r="XDD160"/>
      <c r="XDE160"/>
      <c r="XDF160"/>
      <c r="XDG160"/>
      <c r="XDH160"/>
      <c r="XDI160"/>
      <c r="XDJ160"/>
      <c r="XDK160"/>
      <c r="XDL160"/>
      <c r="XDM160"/>
      <c r="XDN160"/>
      <c r="XDO160"/>
      <c r="XDP160"/>
      <c r="XDQ160"/>
      <c r="XDR160"/>
      <c r="XDS160"/>
      <c r="XDT160"/>
      <c r="XDU160"/>
      <c r="XDV160"/>
      <c r="XDW160"/>
      <c r="XDX160"/>
      <c r="XDY160"/>
      <c r="XDZ160"/>
      <c r="XEA160"/>
      <c r="XEB160"/>
      <c r="XEC160"/>
      <c r="XED160"/>
      <c r="XEE160"/>
    </row>
    <row r="161" s="30" customFormat="1" customHeight="1" spans="1:16359">
      <c r="A161" s="4"/>
      <c r="B161" s="20"/>
      <c r="C161" s="20"/>
      <c r="D161" s="21" t="str">
        <f>IF(C161="","-",VLOOKUP(C161,员工信息表!B:C,2,FALSE))</f>
        <v>-</v>
      </c>
      <c r="E161" s="21" t="str">
        <f>IF(C161="","-",VLOOKUP(C161,员工信息表!B:D,3,FALSE))</f>
        <v>-</v>
      </c>
      <c r="F161" s="20"/>
      <c r="G161" s="20"/>
      <c r="H161" s="20"/>
      <c r="I161" s="20"/>
      <c r="J161" s="27" t="str">
        <f t="shared" si="4"/>
        <v>0</v>
      </c>
      <c r="K161" s="27" t="str">
        <f>IF(C161="","0",SUMIFS(借支明细表!$H:$H,借支明细表!$F:$F,$C161,借支明细表!$D:$D,$D$2))</f>
        <v>0</v>
      </c>
      <c r="L161" s="27" t="str">
        <f t="shared" si="5"/>
        <v>0</v>
      </c>
      <c r="M161" s="28"/>
      <c r="XDA161"/>
      <c r="XDB161"/>
      <c r="XDC161"/>
      <c r="XDD161"/>
      <c r="XDE161"/>
      <c r="XDF161"/>
      <c r="XDG161"/>
      <c r="XDH161"/>
      <c r="XDI161"/>
      <c r="XDJ161"/>
      <c r="XDK161"/>
      <c r="XDL161"/>
      <c r="XDM161"/>
      <c r="XDN161"/>
      <c r="XDO161"/>
      <c r="XDP161"/>
      <c r="XDQ161"/>
      <c r="XDR161"/>
      <c r="XDS161"/>
      <c r="XDT161"/>
      <c r="XDU161"/>
      <c r="XDV161"/>
      <c r="XDW161"/>
      <c r="XDX161"/>
      <c r="XDY161"/>
      <c r="XDZ161"/>
      <c r="XEA161"/>
      <c r="XEB161"/>
      <c r="XEC161"/>
      <c r="XED161"/>
      <c r="XEE161"/>
    </row>
    <row r="162" s="30" customFormat="1" customHeight="1" spans="1:16359">
      <c r="A162" s="4"/>
      <c r="B162" s="20"/>
      <c r="C162" s="20"/>
      <c r="D162" s="21" t="str">
        <f>IF(C162="","-",VLOOKUP(C162,员工信息表!B:C,2,FALSE))</f>
        <v>-</v>
      </c>
      <c r="E162" s="21" t="str">
        <f>IF(C162="","-",VLOOKUP(C162,员工信息表!B:D,3,FALSE))</f>
        <v>-</v>
      </c>
      <c r="F162" s="20"/>
      <c r="G162" s="20"/>
      <c r="H162" s="20"/>
      <c r="I162" s="20"/>
      <c r="J162" s="27" t="str">
        <f t="shared" si="4"/>
        <v>0</v>
      </c>
      <c r="K162" s="27" t="str">
        <f>IF(C162="","0",SUMIFS(借支明细表!$H:$H,借支明细表!$F:$F,$C162,借支明细表!$D:$D,$D$2))</f>
        <v>0</v>
      </c>
      <c r="L162" s="27" t="str">
        <f t="shared" si="5"/>
        <v>0</v>
      </c>
      <c r="M162" s="28"/>
      <c r="XDA162"/>
      <c r="XDB162"/>
      <c r="XDC162"/>
      <c r="XDD162"/>
      <c r="XDE162"/>
      <c r="XDF162"/>
      <c r="XDG162"/>
      <c r="XDH162"/>
      <c r="XDI162"/>
      <c r="XDJ162"/>
      <c r="XDK162"/>
      <c r="XDL162"/>
      <c r="XDM162"/>
      <c r="XDN162"/>
      <c r="XDO162"/>
      <c r="XDP162"/>
      <c r="XDQ162"/>
      <c r="XDR162"/>
      <c r="XDS162"/>
      <c r="XDT162"/>
      <c r="XDU162"/>
      <c r="XDV162"/>
      <c r="XDW162"/>
      <c r="XDX162"/>
      <c r="XDY162"/>
      <c r="XDZ162"/>
      <c r="XEA162"/>
      <c r="XEB162"/>
      <c r="XEC162"/>
      <c r="XED162"/>
      <c r="XEE162"/>
    </row>
    <row r="163" s="30" customFormat="1" customHeight="1" spans="1:16359">
      <c r="A163" s="4"/>
      <c r="B163" s="20"/>
      <c r="C163" s="20"/>
      <c r="D163" s="21" t="str">
        <f>IF(C163="","-",VLOOKUP(C163,员工信息表!B:C,2,FALSE))</f>
        <v>-</v>
      </c>
      <c r="E163" s="21" t="str">
        <f>IF(C163="","-",VLOOKUP(C163,员工信息表!B:D,3,FALSE))</f>
        <v>-</v>
      </c>
      <c r="F163" s="20"/>
      <c r="G163" s="20"/>
      <c r="H163" s="20"/>
      <c r="I163" s="20"/>
      <c r="J163" s="27" t="str">
        <f t="shared" si="4"/>
        <v>0</v>
      </c>
      <c r="K163" s="27" t="str">
        <f>IF(C163="","0",SUMIFS(借支明细表!$H:$H,借支明细表!$F:$F,$C163,借支明细表!$D:$D,$D$2))</f>
        <v>0</v>
      </c>
      <c r="L163" s="27" t="str">
        <f t="shared" si="5"/>
        <v>0</v>
      </c>
      <c r="M163" s="28"/>
      <c r="XDA163"/>
      <c r="XDB163"/>
      <c r="XDC163"/>
      <c r="XDD163"/>
      <c r="XDE163"/>
      <c r="XDF163"/>
      <c r="XDG163"/>
      <c r="XDH163"/>
      <c r="XDI163"/>
      <c r="XDJ163"/>
      <c r="XDK163"/>
      <c r="XDL163"/>
      <c r="XDM163"/>
      <c r="XDN163"/>
      <c r="XDO163"/>
      <c r="XDP163"/>
      <c r="XDQ163"/>
      <c r="XDR163"/>
      <c r="XDS163"/>
      <c r="XDT163"/>
      <c r="XDU163"/>
      <c r="XDV163"/>
      <c r="XDW163"/>
      <c r="XDX163"/>
      <c r="XDY163"/>
      <c r="XDZ163"/>
      <c r="XEA163"/>
      <c r="XEB163"/>
      <c r="XEC163"/>
      <c r="XED163"/>
      <c r="XEE163"/>
    </row>
    <row r="164" s="30" customFormat="1" customHeight="1" spans="1:16359">
      <c r="A164" s="4"/>
      <c r="B164" s="20"/>
      <c r="C164" s="20"/>
      <c r="D164" s="21" t="str">
        <f>IF(C164="","-",VLOOKUP(C164,员工信息表!B:C,2,FALSE))</f>
        <v>-</v>
      </c>
      <c r="E164" s="21" t="str">
        <f>IF(C164="","-",VLOOKUP(C164,员工信息表!B:D,3,FALSE))</f>
        <v>-</v>
      </c>
      <c r="F164" s="20"/>
      <c r="G164" s="20"/>
      <c r="H164" s="20"/>
      <c r="I164" s="20"/>
      <c r="J164" s="27" t="str">
        <f t="shared" si="4"/>
        <v>0</v>
      </c>
      <c r="K164" s="27" t="str">
        <f>IF(C164="","0",SUMIFS(借支明细表!$H:$H,借支明细表!$F:$F,$C164,借支明细表!$D:$D,$D$2))</f>
        <v>0</v>
      </c>
      <c r="L164" s="27" t="str">
        <f t="shared" si="5"/>
        <v>0</v>
      </c>
      <c r="M164" s="28"/>
      <c r="XDA164"/>
      <c r="XDB164"/>
      <c r="XDC164"/>
      <c r="XDD164"/>
      <c r="XDE164"/>
      <c r="XDF164"/>
      <c r="XDG164"/>
      <c r="XDH164"/>
      <c r="XDI164"/>
      <c r="XDJ164"/>
      <c r="XDK164"/>
      <c r="XDL164"/>
      <c r="XDM164"/>
      <c r="XDN164"/>
      <c r="XDO164"/>
      <c r="XDP164"/>
      <c r="XDQ164"/>
      <c r="XDR164"/>
      <c r="XDS164"/>
      <c r="XDT164"/>
      <c r="XDU164"/>
      <c r="XDV164"/>
      <c r="XDW164"/>
      <c r="XDX164"/>
      <c r="XDY164"/>
      <c r="XDZ164"/>
      <c r="XEA164"/>
      <c r="XEB164"/>
      <c r="XEC164"/>
      <c r="XED164"/>
      <c r="XEE164"/>
    </row>
    <row r="165" s="30" customFormat="1" customHeight="1" spans="1:16359">
      <c r="A165" s="4"/>
      <c r="B165" s="20"/>
      <c r="C165" s="20"/>
      <c r="D165" s="21" t="str">
        <f>IF(C165="","-",VLOOKUP(C165,员工信息表!B:C,2,FALSE))</f>
        <v>-</v>
      </c>
      <c r="E165" s="21" t="str">
        <f>IF(C165="","-",VLOOKUP(C165,员工信息表!B:D,3,FALSE))</f>
        <v>-</v>
      </c>
      <c r="F165" s="20"/>
      <c r="G165" s="20"/>
      <c r="H165" s="20"/>
      <c r="I165" s="20"/>
      <c r="J165" s="27" t="str">
        <f t="shared" si="4"/>
        <v>0</v>
      </c>
      <c r="K165" s="27" t="str">
        <f>IF(C165="","0",SUMIFS(借支明细表!$H:$H,借支明细表!$F:$F,$C165,借支明细表!$D:$D,$D$2))</f>
        <v>0</v>
      </c>
      <c r="L165" s="27" t="str">
        <f t="shared" si="5"/>
        <v>0</v>
      </c>
      <c r="M165" s="28"/>
      <c r="XDA165"/>
      <c r="XDB165"/>
      <c r="XDC165"/>
      <c r="XDD165"/>
      <c r="XDE165"/>
      <c r="XDF165"/>
      <c r="XDG165"/>
      <c r="XDH165"/>
      <c r="XDI165"/>
      <c r="XDJ165"/>
      <c r="XDK165"/>
      <c r="XDL165"/>
      <c r="XDM165"/>
      <c r="XDN165"/>
      <c r="XDO165"/>
      <c r="XDP165"/>
      <c r="XDQ165"/>
      <c r="XDR165"/>
      <c r="XDS165"/>
      <c r="XDT165"/>
      <c r="XDU165"/>
      <c r="XDV165"/>
      <c r="XDW165"/>
      <c r="XDX165"/>
      <c r="XDY165"/>
      <c r="XDZ165"/>
      <c r="XEA165"/>
      <c r="XEB165"/>
      <c r="XEC165"/>
      <c r="XED165"/>
      <c r="XEE165"/>
    </row>
    <row r="166" s="30" customFormat="1" customHeight="1" spans="1:16359">
      <c r="A166" s="4"/>
      <c r="B166" s="20"/>
      <c r="C166" s="20"/>
      <c r="D166" s="21" t="str">
        <f>IF(C166="","-",VLOOKUP(C166,员工信息表!B:C,2,FALSE))</f>
        <v>-</v>
      </c>
      <c r="E166" s="21" t="str">
        <f>IF(C166="","-",VLOOKUP(C166,员工信息表!B:D,3,FALSE))</f>
        <v>-</v>
      </c>
      <c r="F166" s="20"/>
      <c r="G166" s="20"/>
      <c r="H166" s="20"/>
      <c r="I166" s="20"/>
      <c r="J166" s="27" t="str">
        <f t="shared" si="4"/>
        <v>0</v>
      </c>
      <c r="K166" s="27" t="str">
        <f>IF(C166="","0",SUMIFS(借支明细表!$H:$H,借支明细表!$F:$F,$C166,借支明细表!$D:$D,$D$2))</f>
        <v>0</v>
      </c>
      <c r="L166" s="27" t="str">
        <f t="shared" si="5"/>
        <v>0</v>
      </c>
      <c r="M166" s="28"/>
      <c r="XDA166"/>
      <c r="XDB166"/>
      <c r="XDC166"/>
      <c r="XDD166"/>
      <c r="XDE166"/>
      <c r="XDF166"/>
      <c r="XDG166"/>
      <c r="XDH166"/>
      <c r="XDI166"/>
      <c r="XDJ166"/>
      <c r="XDK166"/>
      <c r="XDL166"/>
      <c r="XDM166"/>
      <c r="XDN166"/>
      <c r="XDO166"/>
      <c r="XDP166"/>
      <c r="XDQ166"/>
      <c r="XDR166"/>
      <c r="XDS166"/>
      <c r="XDT166"/>
      <c r="XDU166"/>
      <c r="XDV166"/>
      <c r="XDW166"/>
      <c r="XDX166"/>
      <c r="XDY166"/>
      <c r="XDZ166"/>
      <c r="XEA166"/>
      <c r="XEB166"/>
      <c r="XEC166"/>
      <c r="XED166"/>
      <c r="XEE166"/>
    </row>
    <row r="167" s="30" customFormat="1" customHeight="1" spans="1:16359">
      <c r="A167" s="4"/>
      <c r="B167" s="20"/>
      <c r="C167" s="20"/>
      <c r="D167" s="21" t="str">
        <f>IF(C167="","-",VLOOKUP(C167,员工信息表!B:C,2,FALSE))</f>
        <v>-</v>
      </c>
      <c r="E167" s="21" t="str">
        <f>IF(C167="","-",VLOOKUP(C167,员工信息表!B:D,3,FALSE))</f>
        <v>-</v>
      </c>
      <c r="F167" s="20"/>
      <c r="G167" s="20"/>
      <c r="H167" s="20"/>
      <c r="I167" s="20"/>
      <c r="J167" s="27" t="str">
        <f t="shared" si="4"/>
        <v>0</v>
      </c>
      <c r="K167" s="27" t="str">
        <f>IF(C167="","0",SUMIFS(借支明细表!$H:$H,借支明细表!$F:$F,$C167,借支明细表!$D:$D,$D$2))</f>
        <v>0</v>
      </c>
      <c r="L167" s="27" t="str">
        <f t="shared" si="5"/>
        <v>0</v>
      </c>
      <c r="M167" s="28"/>
      <c r="XDA167"/>
      <c r="XDB167"/>
      <c r="XDC167"/>
      <c r="XDD167"/>
      <c r="XDE167"/>
      <c r="XDF167"/>
      <c r="XDG167"/>
      <c r="XDH167"/>
      <c r="XDI167"/>
      <c r="XDJ167"/>
      <c r="XDK167"/>
      <c r="XDL167"/>
      <c r="XDM167"/>
      <c r="XDN167"/>
      <c r="XDO167"/>
      <c r="XDP167"/>
      <c r="XDQ167"/>
      <c r="XDR167"/>
      <c r="XDS167"/>
      <c r="XDT167"/>
      <c r="XDU167"/>
      <c r="XDV167"/>
      <c r="XDW167"/>
      <c r="XDX167"/>
      <c r="XDY167"/>
      <c r="XDZ167"/>
      <c r="XEA167"/>
      <c r="XEB167"/>
      <c r="XEC167"/>
      <c r="XED167"/>
      <c r="XEE167"/>
    </row>
    <row r="168" s="30" customFormat="1" customHeight="1" spans="1:16359">
      <c r="A168" s="4"/>
      <c r="B168" s="20"/>
      <c r="C168" s="20"/>
      <c r="D168" s="21" t="str">
        <f>IF(C168="","-",VLOOKUP(C168,员工信息表!B:C,2,FALSE))</f>
        <v>-</v>
      </c>
      <c r="E168" s="21" t="str">
        <f>IF(C168="","-",VLOOKUP(C168,员工信息表!B:D,3,FALSE))</f>
        <v>-</v>
      </c>
      <c r="F168" s="20"/>
      <c r="G168" s="20"/>
      <c r="H168" s="20"/>
      <c r="I168" s="20"/>
      <c r="J168" s="27" t="str">
        <f t="shared" si="4"/>
        <v>0</v>
      </c>
      <c r="K168" s="27" t="str">
        <f>IF(C168="","0",SUMIFS(借支明细表!$H:$H,借支明细表!$F:$F,$C168,借支明细表!$D:$D,$D$2))</f>
        <v>0</v>
      </c>
      <c r="L168" s="27" t="str">
        <f t="shared" si="5"/>
        <v>0</v>
      </c>
      <c r="M168" s="28"/>
      <c r="XDA168"/>
      <c r="XDB168"/>
      <c r="XDC168"/>
      <c r="XDD168"/>
      <c r="XDE168"/>
      <c r="XDF168"/>
      <c r="XDG168"/>
      <c r="XDH168"/>
      <c r="XDI168"/>
      <c r="XDJ168"/>
      <c r="XDK168"/>
      <c r="XDL168"/>
      <c r="XDM168"/>
      <c r="XDN168"/>
      <c r="XDO168"/>
      <c r="XDP168"/>
      <c r="XDQ168"/>
      <c r="XDR168"/>
      <c r="XDS168"/>
      <c r="XDT168"/>
      <c r="XDU168"/>
      <c r="XDV168"/>
      <c r="XDW168"/>
      <c r="XDX168"/>
      <c r="XDY168"/>
      <c r="XDZ168"/>
      <c r="XEA168"/>
      <c r="XEB168"/>
      <c r="XEC168"/>
      <c r="XED168"/>
      <c r="XEE168"/>
    </row>
    <row r="169" s="30" customFormat="1" customHeight="1" spans="1:16359">
      <c r="A169" s="4"/>
      <c r="B169" s="20"/>
      <c r="C169" s="20"/>
      <c r="D169" s="21" t="str">
        <f>IF(C169="","-",VLOOKUP(C169,员工信息表!B:C,2,FALSE))</f>
        <v>-</v>
      </c>
      <c r="E169" s="21" t="str">
        <f>IF(C169="","-",VLOOKUP(C169,员工信息表!B:D,3,FALSE))</f>
        <v>-</v>
      </c>
      <c r="F169" s="20"/>
      <c r="G169" s="20"/>
      <c r="H169" s="20"/>
      <c r="I169" s="20"/>
      <c r="J169" s="27" t="str">
        <f t="shared" si="4"/>
        <v>0</v>
      </c>
      <c r="K169" s="27" t="str">
        <f>IF(C169="","0",SUMIFS(借支明细表!$H:$H,借支明细表!$F:$F,$C169,借支明细表!$D:$D,$D$2))</f>
        <v>0</v>
      </c>
      <c r="L169" s="27" t="str">
        <f t="shared" si="5"/>
        <v>0</v>
      </c>
      <c r="M169" s="28"/>
      <c r="XDA169"/>
      <c r="XDB169"/>
      <c r="XDC169"/>
      <c r="XDD169"/>
      <c r="XDE169"/>
      <c r="XDF169"/>
      <c r="XDG169"/>
      <c r="XDH169"/>
      <c r="XDI169"/>
      <c r="XDJ169"/>
      <c r="XDK169"/>
      <c r="XDL169"/>
      <c r="XDM169"/>
      <c r="XDN169"/>
      <c r="XDO169"/>
      <c r="XDP169"/>
      <c r="XDQ169"/>
      <c r="XDR169"/>
      <c r="XDS169"/>
      <c r="XDT169"/>
      <c r="XDU169"/>
      <c r="XDV169"/>
      <c r="XDW169"/>
      <c r="XDX169"/>
      <c r="XDY169"/>
      <c r="XDZ169"/>
      <c r="XEA169"/>
      <c r="XEB169"/>
      <c r="XEC169"/>
      <c r="XED169"/>
      <c r="XEE169"/>
    </row>
    <row r="170" s="30" customFormat="1" customHeight="1" spans="1:16359">
      <c r="A170" s="4"/>
      <c r="B170" s="20"/>
      <c r="C170" s="20"/>
      <c r="D170" s="21" t="str">
        <f>IF(C170="","-",VLOOKUP(C170,员工信息表!B:C,2,FALSE))</f>
        <v>-</v>
      </c>
      <c r="E170" s="21" t="str">
        <f>IF(C170="","-",VLOOKUP(C170,员工信息表!B:D,3,FALSE))</f>
        <v>-</v>
      </c>
      <c r="F170" s="20"/>
      <c r="G170" s="20"/>
      <c r="H170" s="20"/>
      <c r="I170" s="20"/>
      <c r="J170" s="27" t="str">
        <f t="shared" si="4"/>
        <v>0</v>
      </c>
      <c r="K170" s="27" t="str">
        <f>IF(C170="","0",SUMIFS(借支明细表!$H:$H,借支明细表!$F:$F,$C170,借支明细表!$D:$D,$D$2))</f>
        <v>0</v>
      </c>
      <c r="L170" s="27" t="str">
        <f t="shared" si="5"/>
        <v>0</v>
      </c>
      <c r="M170" s="28"/>
      <c r="XDA170"/>
      <c r="XDB170"/>
      <c r="XDC170"/>
      <c r="XDD170"/>
      <c r="XDE170"/>
      <c r="XDF170"/>
      <c r="XDG170"/>
      <c r="XDH170"/>
      <c r="XDI170"/>
      <c r="XDJ170"/>
      <c r="XDK170"/>
      <c r="XDL170"/>
      <c r="XDM170"/>
      <c r="XDN170"/>
      <c r="XDO170"/>
      <c r="XDP170"/>
      <c r="XDQ170"/>
      <c r="XDR170"/>
      <c r="XDS170"/>
      <c r="XDT170"/>
      <c r="XDU170"/>
      <c r="XDV170"/>
      <c r="XDW170"/>
      <c r="XDX170"/>
      <c r="XDY170"/>
      <c r="XDZ170"/>
      <c r="XEA170"/>
      <c r="XEB170"/>
      <c r="XEC170"/>
      <c r="XED170"/>
      <c r="XEE170"/>
    </row>
    <row r="171" s="30" customFormat="1" customHeight="1" spans="1:16359">
      <c r="A171" s="4"/>
      <c r="B171" s="20"/>
      <c r="C171" s="20"/>
      <c r="D171" s="21" t="str">
        <f>IF(C171="","-",VLOOKUP(C171,员工信息表!B:C,2,FALSE))</f>
        <v>-</v>
      </c>
      <c r="E171" s="21" t="str">
        <f>IF(C171="","-",VLOOKUP(C171,员工信息表!B:D,3,FALSE))</f>
        <v>-</v>
      </c>
      <c r="F171" s="20"/>
      <c r="G171" s="20"/>
      <c r="H171" s="20"/>
      <c r="I171" s="20"/>
      <c r="J171" s="27" t="str">
        <f t="shared" si="4"/>
        <v>0</v>
      </c>
      <c r="K171" s="27" t="str">
        <f>IF(C171="","0",SUMIFS(借支明细表!$H:$H,借支明细表!$F:$F,$C171,借支明细表!$D:$D,$D$2))</f>
        <v>0</v>
      </c>
      <c r="L171" s="27" t="str">
        <f t="shared" si="5"/>
        <v>0</v>
      </c>
      <c r="M171" s="28"/>
      <c r="XDA171"/>
      <c r="XDB171"/>
      <c r="XDC171"/>
      <c r="XDD171"/>
      <c r="XDE171"/>
      <c r="XDF171"/>
      <c r="XDG171"/>
      <c r="XDH171"/>
      <c r="XDI171"/>
      <c r="XDJ171"/>
      <c r="XDK171"/>
      <c r="XDL171"/>
      <c r="XDM171"/>
      <c r="XDN171"/>
      <c r="XDO171"/>
      <c r="XDP171"/>
      <c r="XDQ171"/>
      <c r="XDR171"/>
      <c r="XDS171"/>
      <c r="XDT171"/>
      <c r="XDU171"/>
      <c r="XDV171"/>
      <c r="XDW171"/>
      <c r="XDX171"/>
      <c r="XDY171"/>
      <c r="XDZ171"/>
      <c r="XEA171"/>
      <c r="XEB171"/>
      <c r="XEC171"/>
      <c r="XED171"/>
      <c r="XEE171"/>
    </row>
    <row r="172" s="30" customFormat="1" customHeight="1" spans="1:16359">
      <c r="A172" s="4"/>
      <c r="B172" s="20"/>
      <c r="C172" s="20"/>
      <c r="D172" s="21" t="str">
        <f>IF(C172="","-",VLOOKUP(C172,员工信息表!B:C,2,FALSE))</f>
        <v>-</v>
      </c>
      <c r="E172" s="21" t="str">
        <f>IF(C172="","-",VLOOKUP(C172,员工信息表!B:D,3,FALSE))</f>
        <v>-</v>
      </c>
      <c r="F172" s="20"/>
      <c r="G172" s="20"/>
      <c r="H172" s="20"/>
      <c r="I172" s="20"/>
      <c r="J172" s="27" t="str">
        <f t="shared" si="4"/>
        <v>0</v>
      </c>
      <c r="K172" s="27" t="str">
        <f>IF(C172="","0",SUMIFS(借支明细表!$H:$H,借支明细表!$F:$F,$C172,借支明细表!$D:$D,$D$2))</f>
        <v>0</v>
      </c>
      <c r="L172" s="27" t="str">
        <f t="shared" si="5"/>
        <v>0</v>
      </c>
      <c r="M172" s="28"/>
      <c r="XDA172"/>
      <c r="XDB172"/>
      <c r="XDC172"/>
      <c r="XDD172"/>
      <c r="XDE172"/>
      <c r="XDF172"/>
      <c r="XDG172"/>
      <c r="XDH172"/>
      <c r="XDI172"/>
      <c r="XDJ172"/>
      <c r="XDK172"/>
      <c r="XDL172"/>
      <c r="XDM172"/>
      <c r="XDN172"/>
      <c r="XDO172"/>
      <c r="XDP172"/>
      <c r="XDQ172"/>
      <c r="XDR172"/>
      <c r="XDS172"/>
      <c r="XDT172"/>
      <c r="XDU172"/>
      <c r="XDV172"/>
      <c r="XDW172"/>
      <c r="XDX172"/>
      <c r="XDY172"/>
      <c r="XDZ172"/>
      <c r="XEA172"/>
      <c r="XEB172"/>
      <c r="XEC172"/>
      <c r="XED172"/>
      <c r="XEE172"/>
    </row>
    <row r="173" s="30" customFormat="1" customHeight="1" spans="1:16359">
      <c r="A173" s="4"/>
      <c r="B173" s="20"/>
      <c r="C173" s="20"/>
      <c r="D173" s="21" t="str">
        <f>IF(C173="","-",VLOOKUP(C173,员工信息表!B:C,2,FALSE))</f>
        <v>-</v>
      </c>
      <c r="E173" s="21" t="str">
        <f>IF(C173="","-",VLOOKUP(C173,员工信息表!B:D,3,FALSE))</f>
        <v>-</v>
      </c>
      <c r="F173" s="20"/>
      <c r="G173" s="20"/>
      <c r="H173" s="20"/>
      <c r="I173" s="20"/>
      <c r="J173" s="27" t="str">
        <f t="shared" si="4"/>
        <v>0</v>
      </c>
      <c r="K173" s="27" t="str">
        <f>IF(C173="","0",SUMIFS(借支明细表!$H:$H,借支明细表!$F:$F,$C173,借支明细表!$D:$D,$D$2))</f>
        <v>0</v>
      </c>
      <c r="L173" s="27" t="str">
        <f t="shared" si="5"/>
        <v>0</v>
      </c>
      <c r="M173" s="28"/>
      <c r="XDA173"/>
      <c r="XDB173"/>
      <c r="XDC173"/>
      <c r="XDD173"/>
      <c r="XDE173"/>
      <c r="XDF173"/>
      <c r="XDG173"/>
      <c r="XDH173"/>
      <c r="XDI173"/>
      <c r="XDJ173"/>
      <c r="XDK173"/>
      <c r="XDL173"/>
      <c r="XDM173"/>
      <c r="XDN173"/>
      <c r="XDO173"/>
      <c r="XDP173"/>
      <c r="XDQ173"/>
      <c r="XDR173"/>
      <c r="XDS173"/>
      <c r="XDT173"/>
      <c r="XDU173"/>
      <c r="XDV173"/>
      <c r="XDW173"/>
      <c r="XDX173"/>
      <c r="XDY173"/>
      <c r="XDZ173"/>
      <c r="XEA173"/>
      <c r="XEB173"/>
      <c r="XEC173"/>
      <c r="XED173"/>
      <c r="XEE173"/>
    </row>
    <row r="174" s="30" customFormat="1" customHeight="1" spans="1:16359">
      <c r="A174" s="4"/>
      <c r="B174" s="20"/>
      <c r="C174" s="20"/>
      <c r="D174" s="21" t="str">
        <f>IF(C174="","-",VLOOKUP(C174,员工信息表!B:C,2,FALSE))</f>
        <v>-</v>
      </c>
      <c r="E174" s="21" t="str">
        <f>IF(C174="","-",VLOOKUP(C174,员工信息表!B:D,3,FALSE))</f>
        <v>-</v>
      </c>
      <c r="F174" s="20"/>
      <c r="G174" s="20"/>
      <c r="H174" s="20"/>
      <c r="I174" s="20"/>
      <c r="J174" s="27" t="str">
        <f t="shared" si="4"/>
        <v>0</v>
      </c>
      <c r="K174" s="27" t="str">
        <f>IF(C174="","0",SUMIFS(借支明细表!$H:$H,借支明细表!$F:$F,$C174,借支明细表!$D:$D,$D$2))</f>
        <v>0</v>
      </c>
      <c r="L174" s="27" t="str">
        <f t="shared" si="5"/>
        <v>0</v>
      </c>
      <c r="M174" s="28"/>
      <c r="XDA174"/>
      <c r="XDB174"/>
      <c r="XDC174"/>
      <c r="XDD174"/>
      <c r="XDE174"/>
      <c r="XDF174"/>
      <c r="XDG174"/>
      <c r="XDH174"/>
      <c r="XDI174"/>
      <c r="XDJ174"/>
      <c r="XDK174"/>
      <c r="XDL174"/>
      <c r="XDM174"/>
      <c r="XDN174"/>
      <c r="XDO174"/>
      <c r="XDP174"/>
      <c r="XDQ174"/>
      <c r="XDR174"/>
      <c r="XDS174"/>
      <c r="XDT174"/>
      <c r="XDU174"/>
      <c r="XDV174"/>
      <c r="XDW174"/>
      <c r="XDX174"/>
      <c r="XDY174"/>
      <c r="XDZ174"/>
      <c r="XEA174"/>
      <c r="XEB174"/>
      <c r="XEC174"/>
      <c r="XED174"/>
      <c r="XEE174"/>
    </row>
    <row r="175" s="30" customFormat="1" customHeight="1" spans="1:16359">
      <c r="A175" s="4"/>
      <c r="B175" s="20"/>
      <c r="C175" s="20"/>
      <c r="D175" s="21" t="str">
        <f>IF(C175="","-",VLOOKUP(C175,员工信息表!B:C,2,FALSE))</f>
        <v>-</v>
      </c>
      <c r="E175" s="21" t="str">
        <f>IF(C175="","-",VLOOKUP(C175,员工信息表!B:D,3,FALSE))</f>
        <v>-</v>
      </c>
      <c r="F175" s="20"/>
      <c r="G175" s="20"/>
      <c r="H175" s="20"/>
      <c r="I175" s="20"/>
      <c r="J175" s="27" t="str">
        <f t="shared" si="4"/>
        <v>0</v>
      </c>
      <c r="K175" s="27" t="str">
        <f>IF(C175="","0",SUMIFS(借支明细表!$H:$H,借支明细表!$F:$F,$C175,借支明细表!$D:$D,$D$2))</f>
        <v>0</v>
      </c>
      <c r="L175" s="27" t="str">
        <f t="shared" si="5"/>
        <v>0</v>
      </c>
      <c r="M175" s="28"/>
      <c r="XDA175"/>
      <c r="XDB175"/>
      <c r="XDC175"/>
      <c r="XDD175"/>
      <c r="XDE175"/>
      <c r="XDF175"/>
      <c r="XDG175"/>
      <c r="XDH175"/>
      <c r="XDI175"/>
      <c r="XDJ175"/>
      <c r="XDK175"/>
      <c r="XDL175"/>
      <c r="XDM175"/>
      <c r="XDN175"/>
      <c r="XDO175"/>
      <c r="XDP175"/>
      <c r="XDQ175"/>
      <c r="XDR175"/>
      <c r="XDS175"/>
      <c r="XDT175"/>
      <c r="XDU175"/>
      <c r="XDV175"/>
      <c r="XDW175"/>
      <c r="XDX175"/>
      <c r="XDY175"/>
      <c r="XDZ175"/>
      <c r="XEA175"/>
      <c r="XEB175"/>
      <c r="XEC175"/>
      <c r="XED175"/>
      <c r="XEE175"/>
    </row>
    <row r="176" s="30" customFormat="1" customHeight="1" spans="1:16359">
      <c r="A176" s="4"/>
      <c r="B176" s="20"/>
      <c r="C176" s="20"/>
      <c r="D176" s="21" t="str">
        <f>IF(C176="","-",VLOOKUP(C176,员工信息表!B:C,2,FALSE))</f>
        <v>-</v>
      </c>
      <c r="E176" s="21" t="str">
        <f>IF(C176="","-",VLOOKUP(C176,员工信息表!B:D,3,FALSE))</f>
        <v>-</v>
      </c>
      <c r="F176" s="20"/>
      <c r="G176" s="20"/>
      <c r="H176" s="20"/>
      <c r="I176" s="20"/>
      <c r="J176" s="27" t="str">
        <f t="shared" si="4"/>
        <v>0</v>
      </c>
      <c r="K176" s="27" t="str">
        <f>IF(C176="","0",SUMIFS(借支明细表!$H:$H,借支明细表!$F:$F,$C176,借支明细表!$D:$D,$D$2))</f>
        <v>0</v>
      </c>
      <c r="L176" s="27" t="str">
        <f t="shared" si="5"/>
        <v>0</v>
      </c>
      <c r="M176" s="28"/>
      <c r="XDA176"/>
      <c r="XDB176"/>
      <c r="XDC176"/>
      <c r="XDD176"/>
      <c r="XDE176"/>
      <c r="XDF176"/>
      <c r="XDG176"/>
      <c r="XDH176"/>
      <c r="XDI176"/>
      <c r="XDJ176"/>
      <c r="XDK176"/>
      <c r="XDL176"/>
      <c r="XDM176"/>
      <c r="XDN176"/>
      <c r="XDO176"/>
      <c r="XDP176"/>
      <c r="XDQ176"/>
      <c r="XDR176"/>
      <c r="XDS176"/>
      <c r="XDT176"/>
      <c r="XDU176"/>
      <c r="XDV176"/>
      <c r="XDW176"/>
      <c r="XDX176"/>
      <c r="XDY176"/>
      <c r="XDZ176"/>
      <c r="XEA176"/>
      <c r="XEB176"/>
      <c r="XEC176"/>
      <c r="XED176"/>
      <c r="XEE176"/>
    </row>
    <row r="177" s="30" customFormat="1" customHeight="1" spans="1:16359">
      <c r="A177" s="4"/>
      <c r="B177" s="20"/>
      <c r="C177" s="20"/>
      <c r="D177" s="21" t="str">
        <f>IF(C177="","-",VLOOKUP(C177,员工信息表!B:C,2,FALSE))</f>
        <v>-</v>
      </c>
      <c r="E177" s="21" t="str">
        <f>IF(C177="","-",VLOOKUP(C177,员工信息表!B:D,3,FALSE))</f>
        <v>-</v>
      </c>
      <c r="F177" s="20"/>
      <c r="G177" s="20"/>
      <c r="H177" s="20"/>
      <c r="I177" s="20"/>
      <c r="J177" s="27" t="str">
        <f t="shared" si="4"/>
        <v>0</v>
      </c>
      <c r="K177" s="27" t="str">
        <f>IF(C177="","0",SUMIFS(借支明细表!$H:$H,借支明细表!$F:$F,$C177,借支明细表!$D:$D,$D$2))</f>
        <v>0</v>
      </c>
      <c r="L177" s="27" t="str">
        <f t="shared" si="5"/>
        <v>0</v>
      </c>
      <c r="M177" s="28"/>
      <c r="XDA177"/>
      <c r="XDB177"/>
      <c r="XDC177"/>
      <c r="XDD177"/>
      <c r="XDE177"/>
      <c r="XDF177"/>
      <c r="XDG177"/>
      <c r="XDH177"/>
      <c r="XDI177"/>
      <c r="XDJ177"/>
      <c r="XDK177"/>
      <c r="XDL177"/>
      <c r="XDM177"/>
      <c r="XDN177"/>
      <c r="XDO177"/>
      <c r="XDP177"/>
      <c r="XDQ177"/>
      <c r="XDR177"/>
      <c r="XDS177"/>
      <c r="XDT177"/>
      <c r="XDU177"/>
      <c r="XDV177"/>
      <c r="XDW177"/>
      <c r="XDX177"/>
      <c r="XDY177"/>
      <c r="XDZ177"/>
      <c r="XEA177"/>
      <c r="XEB177"/>
      <c r="XEC177"/>
      <c r="XED177"/>
      <c r="XEE177"/>
    </row>
    <row r="178" s="30" customFormat="1" customHeight="1" spans="1:16359">
      <c r="A178" s="4"/>
      <c r="B178" s="20"/>
      <c r="C178" s="20"/>
      <c r="D178" s="21" t="str">
        <f>IF(C178="","-",VLOOKUP(C178,员工信息表!B:C,2,FALSE))</f>
        <v>-</v>
      </c>
      <c r="E178" s="21" t="str">
        <f>IF(C178="","-",VLOOKUP(C178,员工信息表!B:D,3,FALSE))</f>
        <v>-</v>
      </c>
      <c r="F178" s="20"/>
      <c r="G178" s="20"/>
      <c r="H178" s="20"/>
      <c r="I178" s="20"/>
      <c r="J178" s="27" t="str">
        <f t="shared" si="4"/>
        <v>0</v>
      </c>
      <c r="K178" s="27" t="str">
        <f>IF(C178="","0",SUMIFS(借支明细表!$H:$H,借支明细表!$F:$F,$C178,借支明细表!$D:$D,$D$2))</f>
        <v>0</v>
      </c>
      <c r="L178" s="27" t="str">
        <f t="shared" si="5"/>
        <v>0</v>
      </c>
      <c r="M178" s="28"/>
      <c r="XDA178"/>
      <c r="XDB178"/>
      <c r="XDC178"/>
      <c r="XDD178"/>
      <c r="XDE178"/>
      <c r="XDF178"/>
      <c r="XDG178"/>
      <c r="XDH178"/>
      <c r="XDI178"/>
      <c r="XDJ178"/>
      <c r="XDK178"/>
      <c r="XDL178"/>
      <c r="XDM178"/>
      <c r="XDN178"/>
      <c r="XDO178"/>
      <c r="XDP178"/>
      <c r="XDQ178"/>
      <c r="XDR178"/>
      <c r="XDS178"/>
      <c r="XDT178"/>
      <c r="XDU178"/>
      <c r="XDV178"/>
      <c r="XDW178"/>
      <c r="XDX178"/>
      <c r="XDY178"/>
      <c r="XDZ178"/>
      <c r="XEA178"/>
      <c r="XEB178"/>
      <c r="XEC178"/>
      <c r="XED178"/>
      <c r="XEE178"/>
    </row>
    <row r="179" s="30" customFormat="1" customHeight="1" spans="1:16359">
      <c r="A179" s="4"/>
      <c r="B179" s="20"/>
      <c r="C179" s="20"/>
      <c r="D179" s="21" t="str">
        <f>IF(C179="","-",VLOOKUP(C179,员工信息表!B:C,2,FALSE))</f>
        <v>-</v>
      </c>
      <c r="E179" s="21" t="str">
        <f>IF(C179="","-",VLOOKUP(C179,员工信息表!B:D,3,FALSE))</f>
        <v>-</v>
      </c>
      <c r="F179" s="20"/>
      <c r="G179" s="20"/>
      <c r="H179" s="20"/>
      <c r="I179" s="20"/>
      <c r="J179" s="27" t="str">
        <f t="shared" si="4"/>
        <v>0</v>
      </c>
      <c r="K179" s="27" t="str">
        <f>IF(C179="","0",SUMIFS(借支明细表!$H:$H,借支明细表!$F:$F,$C179,借支明细表!$D:$D,$D$2))</f>
        <v>0</v>
      </c>
      <c r="L179" s="27" t="str">
        <f t="shared" si="5"/>
        <v>0</v>
      </c>
      <c r="M179" s="28"/>
      <c r="XDA179"/>
      <c r="XDB179"/>
      <c r="XDC179"/>
      <c r="XDD179"/>
      <c r="XDE179"/>
      <c r="XDF179"/>
      <c r="XDG179"/>
      <c r="XDH179"/>
      <c r="XDI179"/>
      <c r="XDJ179"/>
      <c r="XDK179"/>
      <c r="XDL179"/>
      <c r="XDM179"/>
      <c r="XDN179"/>
      <c r="XDO179"/>
      <c r="XDP179"/>
      <c r="XDQ179"/>
      <c r="XDR179"/>
      <c r="XDS179"/>
      <c r="XDT179"/>
      <c r="XDU179"/>
      <c r="XDV179"/>
      <c r="XDW179"/>
      <c r="XDX179"/>
      <c r="XDY179"/>
      <c r="XDZ179"/>
      <c r="XEA179"/>
      <c r="XEB179"/>
      <c r="XEC179"/>
      <c r="XED179"/>
      <c r="XEE179"/>
    </row>
    <row r="180" s="30" customFormat="1" customHeight="1" spans="1:16359">
      <c r="A180" s="4"/>
      <c r="B180" s="20"/>
      <c r="C180" s="20"/>
      <c r="D180" s="21" t="str">
        <f>IF(C180="","-",VLOOKUP(C180,员工信息表!B:C,2,FALSE))</f>
        <v>-</v>
      </c>
      <c r="E180" s="21" t="str">
        <f>IF(C180="","-",VLOOKUP(C180,员工信息表!B:D,3,FALSE))</f>
        <v>-</v>
      </c>
      <c r="F180" s="20"/>
      <c r="G180" s="20"/>
      <c r="H180" s="20"/>
      <c r="I180" s="20"/>
      <c r="J180" s="27" t="str">
        <f t="shared" si="4"/>
        <v>0</v>
      </c>
      <c r="K180" s="27" t="str">
        <f>IF(C180="","0",SUMIFS(借支明细表!$H:$H,借支明细表!$F:$F,$C180,借支明细表!$D:$D,$D$2))</f>
        <v>0</v>
      </c>
      <c r="L180" s="27" t="str">
        <f t="shared" si="5"/>
        <v>0</v>
      </c>
      <c r="M180" s="28"/>
      <c r="XDA180"/>
      <c r="XDB180"/>
      <c r="XDC180"/>
      <c r="XDD180"/>
      <c r="XDE180"/>
      <c r="XDF180"/>
      <c r="XDG180"/>
      <c r="XDH180"/>
      <c r="XDI180"/>
      <c r="XDJ180"/>
      <c r="XDK180"/>
      <c r="XDL180"/>
      <c r="XDM180"/>
      <c r="XDN180"/>
      <c r="XDO180"/>
      <c r="XDP180"/>
      <c r="XDQ180"/>
      <c r="XDR180"/>
      <c r="XDS180"/>
      <c r="XDT180"/>
      <c r="XDU180"/>
      <c r="XDV180"/>
      <c r="XDW180"/>
      <c r="XDX180"/>
      <c r="XDY180"/>
      <c r="XDZ180"/>
      <c r="XEA180"/>
      <c r="XEB180"/>
      <c r="XEC180"/>
      <c r="XED180"/>
      <c r="XEE180"/>
    </row>
    <row r="181" s="30" customFormat="1" customHeight="1" spans="1:16359">
      <c r="A181" s="4"/>
      <c r="B181" s="20"/>
      <c r="C181" s="20"/>
      <c r="D181" s="21" t="str">
        <f>IF(C181="","-",VLOOKUP(C181,员工信息表!B:C,2,FALSE))</f>
        <v>-</v>
      </c>
      <c r="E181" s="21" t="str">
        <f>IF(C181="","-",VLOOKUP(C181,员工信息表!B:D,3,FALSE))</f>
        <v>-</v>
      </c>
      <c r="F181" s="20"/>
      <c r="G181" s="20"/>
      <c r="H181" s="20"/>
      <c r="I181" s="20"/>
      <c r="J181" s="27" t="str">
        <f t="shared" si="4"/>
        <v>0</v>
      </c>
      <c r="K181" s="27" t="str">
        <f>IF(C181="","0",SUMIFS(借支明细表!$H:$H,借支明细表!$F:$F,$C181,借支明细表!$D:$D,$D$2))</f>
        <v>0</v>
      </c>
      <c r="L181" s="27" t="str">
        <f t="shared" si="5"/>
        <v>0</v>
      </c>
      <c r="M181" s="28"/>
      <c r="XDA181"/>
      <c r="XDB181"/>
      <c r="XDC181"/>
      <c r="XDD181"/>
      <c r="XDE181"/>
      <c r="XDF181"/>
      <c r="XDG181"/>
      <c r="XDH181"/>
      <c r="XDI181"/>
      <c r="XDJ181"/>
      <c r="XDK181"/>
      <c r="XDL181"/>
      <c r="XDM181"/>
      <c r="XDN181"/>
      <c r="XDO181"/>
      <c r="XDP181"/>
      <c r="XDQ181"/>
      <c r="XDR181"/>
      <c r="XDS181"/>
      <c r="XDT181"/>
      <c r="XDU181"/>
      <c r="XDV181"/>
      <c r="XDW181"/>
      <c r="XDX181"/>
      <c r="XDY181"/>
      <c r="XDZ181"/>
      <c r="XEA181"/>
      <c r="XEB181"/>
      <c r="XEC181"/>
      <c r="XED181"/>
      <c r="XEE181"/>
    </row>
    <row r="182" s="30" customFormat="1" customHeight="1" spans="1:16359">
      <c r="A182" s="4"/>
      <c r="B182" s="20"/>
      <c r="C182" s="20"/>
      <c r="D182" s="21" t="str">
        <f>IF(C182="","-",VLOOKUP(C182,员工信息表!B:C,2,FALSE))</f>
        <v>-</v>
      </c>
      <c r="E182" s="21" t="str">
        <f>IF(C182="","-",VLOOKUP(C182,员工信息表!B:D,3,FALSE))</f>
        <v>-</v>
      </c>
      <c r="F182" s="20"/>
      <c r="G182" s="20"/>
      <c r="H182" s="20"/>
      <c r="I182" s="20"/>
      <c r="J182" s="27" t="str">
        <f t="shared" si="4"/>
        <v>0</v>
      </c>
      <c r="K182" s="27" t="str">
        <f>IF(C182="","0",SUMIFS(借支明细表!$H:$H,借支明细表!$F:$F,$C182,借支明细表!$D:$D,$D$2))</f>
        <v>0</v>
      </c>
      <c r="L182" s="27" t="str">
        <f t="shared" si="5"/>
        <v>0</v>
      </c>
      <c r="M182" s="28"/>
      <c r="XDA182"/>
      <c r="XDB182"/>
      <c r="XDC182"/>
      <c r="XDD182"/>
      <c r="XDE182"/>
      <c r="XDF182"/>
      <c r="XDG182"/>
      <c r="XDH182"/>
      <c r="XDI182"/>
      <c r="XDJ182"/>
      <c r="XDK182"/>
      <c r="XDL182"/>
      <c r="XDM182"/>
      <c r="XDN182"/>
      <c r="XDO182"/>
      <c r="XDP182"/>
      <c r="XDQ182"/>
      <c r="XDR182"/>
      <c r="XDS182"/>
      <c r="XDT182"/>
      <c r="XDU182"/>
      <c r="XDV182"/>
      <c r="XDW182"/>
      <c r="XDX182"/>
      <c r="XDY182"/>
      <c r="XDZ182"/>
      <c r="XEA182"/>
      <c r="XEB182"/>
      <c r="XEC182"/>
      <c r="XED182"/>
      <c r="XEE182"/>
    </row>
    <row r="183" s="30" customFormat="1" customHeight="1" spans="1:16359">
      <c r="A183" s="4"/>
      <c r="B183" s="20"/>
      <c r="C183" s="20"/>
      <c r="D183" s="21" t="str">
        <f>IF(C183="","-",VLOOKUP(C183,员工信息表!B:C,2,FALSE))</f>
        <v>-</v>
      </c>
      <c r="E183" s="21" t="str">
        <f>IF(C183="","-",VLOOKUP(C183,员工信息表!B:D,3,FALSE))</f>
        <v>-</v>
      </c>
      <c r="F183" s="20"/>
      <c r="G183" s="20"/>
      <c r="H183" s="20"/>
      <c r="I183" s="20"/>
      <c r="J183" s="27" t="str">
        <f t="shared" si="4"/>
        <v>0</v>
      </c>
      <c r="K183" s="27" t="str">
        <f>IF(C183="","0",SUMIFS(借支明细表!$H:$H,借支明细表!$F:$F,$C183,借支明细表!$D:$D,$D$2))</f>
        <v>0</v>
      </c>
      <c r="L183" s="27" t="str">
        <f t="shared" si="5"/>
        <v>0</v>
      </c>
      <c r="M183" s="28"/>
      <c r="XDA183"/>
      <c r="XDB183"/>
      <c r="XDC183"/>
      <c r="XDD183"/>
      <c r="XDE183"/>
      <c r="XDF183"/>
      <c r="XDG183"/>
      <c r="XDH183"/>
      <c r="XDI183"/>
      <c r="XDJ183"/>
      <c r="XDK183"/>
      <c r="XDL183"/>
      <c r="XDM183"/>
      <c r="XDN183"/>
      <c r="XDO183"/>
      <c r="XDP183"/>
      <c r="XDQ183"/>
      <c r="XDR183"/>
      <c r="XDS183"/>
      <c r="XDT183"/>
      <c r="XDU183"/>
      <c r="XDV183"/>
      <c r="XDW183"/>
      <c r="XDX183"/>
      <c r="XDY183"/>
      <c r="XDZ183"/>
      <c r="XEA183"/>
      <c r="XEB183"/>
      <c r="XEC183"/>
      <c r="XED183"/>
      <c r="XEE183"/>
    </row>
    <row r="184" s="30" customFormat="1" customHeight="1" spans="1:16359">
      <c r="A184" s="4"/>
      <c r="B184" s="20"/>
      <c r="C184" s="20"/>
      <c r="D184" s="21" t="str">
        <f>IF(C184="","-",VLOOKUP(C184,员工信息表!B:C,2,FALSE))</f>
        <v>-</v>
      </c>
      <c r="E184" s="21" t="str">
        <f>IF(C184="","-",VLOOKUP(C184,员工信息表!B:D,3,FALSE))</f>
        <v>-</v>
      </c>
      <c r="F184" s="20"/>
      <c r="G184" s="20"/>
      <c r="H184" s="20"/>
      <c r="I184" s="20"/>
      <c r="J184" s="27" t="str">
        <f t="shared" si="4"/>
        <v>0</v>
      </c>
      <c r="K184" s="27" t="str">
        <f>IF(C184="","0",SUMIFS(借支明细表!$H:$H,借支明细表!$F:$F,$C184,借支明细表!$D:$D,$D$2))</f>
        <v>0</v>
      </c>
      <c r="L184" s="27" t="str">
        <f t="shared" si="5"/>
        <v>0</v>
      </c>
      <c r="M184" s="28"/>
      <c r="XDA184"/>
      <c r="XDB184"/>
      <c r="XDC184"/>
      <c r="XDD184"/>
      <c r="XDE184"/>
      <c r="XDF184"/>
      <c r="XDG184"/>
      <c r="XDH184"/>
      <c r="XDI184"/>
      <c r="XDJ184"/>
      <c r="XDK184"/>
      <c r="XDL184"/>
      <c r="XDM184"/>
      <c r="XDN184"/>
      <c r="XDO184"/>
      <c r="XDP184"/>
      <c r="XDQ184"/>
      <c r="XDR184"/>
      <c r="XDS184"/>
      <c r="XDT184"/>
      <c r="XDU184"/>
      <c r="XDV184"/>
      <c r="XDW184"/>
      <c r="XDX184"/>
      <c r="XDY184"/>
      <c r="XDZ184"/>
      <c r="XEA184"/>
      <c r="XEB184"/>
      <c r="XEC184"/>
      <c r="XED184"/>
      <c r="XEE184"/>
    </row>
    <row r="185" s="30" customFormat="1" customHeight="1" spans="1:16359">
      <c r="A185" s="4"/>
      <c r="B185" s="20"/>
      <c r="C185" s="20"/>
      <c r="D185" s="21" t="str">
        <f>IF(C185="","-",VLOOKUP(C185,员工信息表!B:C,2,FALSE))</f>
        <v>-</v>
      </c>
      <c r="E185" s="21" t="str">
        <f>IF(C185="","-",VLOOKUP(C185,员工信息表!B:D,3,FALSE))</f>
        <v>-</v>
      </c>
      <c r="F185" s="20"/>
      <c r="G185" s="20"/>
      <c r="H185" s="20"/>
      <c r="I185" s="20"/>
      <c r="J185" s="27" t="str">
        <f t="shared" si="4"/>
        <v>0</v>
      </c>
      <c r="K185" s="27" t="str">
        <f>IF(C185="","0",SUMIFS(借支明细表!$H:$H,借支明细表!$F:$F,$C185,借支明细表!$D:$D,$D$2))</f>
        <v>0</v>
      </c>
      <c r="L185" s="27" t="str">
        <f t="shared" si="5"/>
        <v>0</v>
      </c>
      <c r="M185" s="28"/>
      <c r="XDA185"/>
      <c r="XDB185"/>
      <c r="XDC185"/>
      <c r="XDD185"/>
      <c r="XDE185"/>
      <c r="XDF185"/>
      <c r="XDG185"/>
      <c r="XDH185"/>
      <c r="XDI185"/>
      <c r="XDJ185"/>
      <c r="XDK185"/>
      <c r="XDL185"/>
      <c r="XDM185"/>
      <c r="XDN185"/>
      <c r="XDO185"/>
      <c r="XDP185"/>
      <c r="XDQ185"/>
      <c r="XDR185"/>
      <c r="XDS185"/>
      <c r="XDT185"/>
      <c r="XDU185"/>
      <c r="XDV185"/>
      <c r="XDW185"/>
      <c r="XDX185"/>
      <c r="XDY185"/>
      <c r="XDZ185"/>
      <c r="XEA185"/>
      <c r="XEB185"/>
      <c r="XEC185"/>
      <c r="XED185"/>
      <c r="XEE185"/>
    </row>
    <row r="186" s="30" customFormat="1" customHeight="1" spans="1:16359">
      <c r="A186" s="4"/>
      <c r="B186" s="20"/>
      <c r="C186" s="20"/>
      <c r="D186" s="21" t="str">
        <f>IF(C186="","-",VLOOKUP(C186,员工信息表!B:C,2,FALSE))</f>
        <v>-</v>
      </c>
      <c r="E186" s="21" t="str">
        <f>IF(C186="","-",VLOOKUP(C186,员工信息表!B:D,3,FALSE))</f>
        <v>-</v>
      </c>
      <c r="F186" s="20"/>
      <c r="G186" s="20"/>
      <c r="H186" s="20"/>
      <c r="I186" s="20"/>
      <c r="J186" s="27" t="str">
        <f t="shared" si="4"/>
        <v>0</v>
      </c>
      <c r="K186" s="27" t="str">
        <f>IF(C186="","0",SUMIFS(借支明细表!$H:$H,借支明细表!$F:$F,$C186,借支明细表!$D:$D,$D$2))</f>
        <v>0</v>
      </c>
      <c r="L186" s="27" t="str">
        <f t="shared" si="5"/>
        <v>0</v>
      </c>
      <c r="M186" s="28"/>
      <c r="XDA186"/>
      <c r="XDB186"/>
      <c r="XDC186"/>
      <c r="XDD186"/>
      <c r="XDE186"/>
      <c r="XDF186"/>
      <c r="XDG186"/>
      <c r="XDH186"/>
      <c r="XDI186"/>
      <c r="XDJ186"/>
      <c r="XDK186"/>
      <c r="XDL186"/>
      <c r="XDM186"/>
      <c r="XDN186"/>
      <c r="XDO186"/>
      <c r="XDP186"/>
      <c r="XDQ186"/>
      <c r="XDR186"/>
      <c r="XDS186"/>
      <c r="XDT186"/>
      <c r="XDU186"/>
      <c r="XDV186"/>
      <c r="XDW186"/>
      <c r="XDX186"/>
      <c r="XDY186"/>
      <c r="XDZ186"/>
      <c r="XEA186"/>
      <c r="XEB186"/>
      <c r="XEC186"/>
      <c r="XED186"/>
      <c r="XEE186"/>
    </row>
    <row r="187" s="30" customFormat="1" customHeight="1" spans="1:16359">
      <c r="A187" s="4"/>
      <c r="B187" s="20"/>
      <c r="C187" s="20"/>
      <c r="D187" s="21" t="str">
        <f>IF(C187="","-",VLOOKUP(C187,员工信息表!B:C,2,FALSE))</f>
        <v>-</v>
      </c>
      <c r="E187" s="21" t="str">
        <f>IF(C187="","-",VLOOKUP(C187,员工信息表!B:D,3,FALSE))</f>
        <v>-</v>
      </c>
      <c r="F187" s="20"/>
      <c r="G187" s="20"/>
      <c r="H187" s="20"/>
      <c r="I187" s="20"/>
      <c r="J187" s="27" t="str">
        <f t="shared" si="4"/>
        <v>0</v>
      </c>
      <c r="K187" s="27" t="str">
        <f>IF(C187="","0",SUMIFS(借支明细表!$H:$H,借支明细表!$F:$F,$C187,借支明细表!$D:$D,$D$2))</f>
        <v>0</v>
      </c>
      <c r="L187" s="27" t="str">
        <f t="shared" si="5"/>
        <v>0</v>
      </c>
      <c r="M187" s="28"/>
      <c r="XDA187"/>
      <c r="XDB187"/>
      <c r="XDC187"/>
      <c r="XDD187"/>
      <c r="XDE187"/>
      <c r="XDF187"/>
      <c r="XDG187"/>
      <c r="XDH187"/>
      <c r="XDI187"/>
      <c r="XDJ187"/>
      <c r="XDK187"/>
      <c r="XDL187"/>
      <c r="XDM187"/>
      <c r="XDN187"/>
      <c r="XDO187"/>
      <c r="XDP187"/>
      <c r="XDQ187"/>
      <c r="XDR187"/>
      <c r="XDS187"/>
      <c r="XDT187"/>
      <c r="XDU187"/>
      <c r="XDV187"/>
      <c r="XDW187"/>
      <c r="XDX187"/>
      <c r="XDY187"/>
      <c r="XDZ187"/>
      <c r="XEA187"/>
      <c r="XEB187"/>
      <c r="XEC187"/>
      <c r="XED187"/>
      <c r="XEE187"/>
    </row>
    <row r="188" s="30" customFormat="1" customHeight="1" spans="1:16359">
      <c r="A188" s="4"/>
      <c r="B188" s="20"/>
      <c r="C188" s="20"/>
      <c r="D188" s="21" t="str">
        <f>IF(C188="","-",VLOOKUP(C188,员工信息表!B:C,2,FALSE))</f>
        <v>-</v>
      </c>
      <c r="E188" s="21" t="str">
        <f>IF(C188="","-",VLOOKUP(C188,员工信息表!B:D,3,FALSE))</f>
        <v>-</v>
      </c>
      <c r="F188" s="20"/>
      <c r="G188" s="20"/>
      <c r="H188" s="20"/>
      <c r="I188" s="20"/>
      <c r="J188" s="27" t="str">
        <f t="shared" si="4"/>
        <v>0</v>
      </c>
      <c r="K188" s="27" t="str">
        <f>IF(C188="","0",SUMIFS(借支明细表!$H:$H,借支明细表!$F:$F,$C188,借支明细表!$D:$D,$D$2))</f>
        <v>0</v>
      </c>
      <c r="L188" s="27" t="str">
        <f t="shared" si="5"/>
        <v>0</v>
      </c>
      <c r="M188" s="28"/>
      <c r="XDA188"/>
      <c r="XDB188"/>
      <c r="XDC188"/>
      <c r="XDD188"/>
      <c r="XDE188"/>
      <c r="XDF188"/>
      <c r="XDG188"/>
      <c r="XDH188"/>
      <c r="XDI188"/>
      <c r="XDJ188"/>
      <c r="XDK188"/>
      <c r="XDL188"/>
      <c r="XDM188"/>
      <c r="XDN188"/>
      <c r="XDO188"/>
      <c r="XDP188"/>
      <c r="XDQ188"/>
      <c r="XDR188"/>
      <c r="XDS188"/>
      <c r="XDT188"/>
      <c r="XDU188"/>
      <c r="XDV188"/>
      <c r="XDW188"/>
      <c r="XDX188"/>
      <c r="XDY188"/>
      <c r="XDZ188"/>
      <c r="XEA188"/>
      <c r="XEB188"/>
      <c r="XEC188"/>
      <c r="XED188"/>
      <c r="XEE188"/>
    </row>
    <row r="189" s="30" customFormat="1" customHeight="1" spans="1:16359">
      <c r="A189" s="4"/>
      <c r="B189" s="20"/>
      <c r="C189" s="20"/>
      <c r="D189" s="21" t="str">
        <f>IF(C189="","-",VLOOKUP(C189,员工信息表!B:C,2,FALSE))</f>
        <v>-</v>
      </c>
      <c r="E189" s="21" t="str">
        <f>IF(C189="","-",VLOOKUP(C189,员工信息表!B:D,3,FALSE))</f>
        <v>-</v>
      </c>
      <c r="F189" s="20"/>
      <c r="G189" s="20"/>
      <c r="H189" s="20"/>
      <c r="I189" s="20"/>
      <c r="J189" s="27" t="str">
        <f t="shared" si="4"/>
        <v>0</v>
      </c>
      <c r="K189" s="27" t="str">
        <f>IF(C189="","0",SUMIFS(借支明细表!$H:$H,借支明细表!$F:$F,$C189,借支明细表!$D:$D,$D$2))</f>
        <v>0</v>
      </c>
      <c r="L189" s="27" t="str">
        <f t="shared" si="5"/>
        <v>0</v>
      </c>
      <c r="M189" s="28"/>
      <c r="XDA189"/>
      <c r="XDB189"/>
      <c r="XDC189"/>
      <c r="XDD189"/>
      <c r="XDE189"/>
      <c r="XDF189"/>
      <c r="XDG189"/>
      <c r="XDH189"/>
      <c r="XDI189"/>
      <c r="XDJ189"/>
      <c r="XDK189"/>
      <c r="XDL189"/>
      <c r="XDM189"/>
      <c r="XDN189"/>
      <c r="XDO189"/>
      <c r="XDP189"/>
      <c r="XDQ189"/>
      <c r="XDR189"/>
      <c r="XDS189"/>
      <c r="XDT189"/>
      <c r="XDU189"/>
      <c r="XDV189"/>
      <c r="XDW189"/>
      <c r="XDX189"/>
      <c r="XDY189"/>
      <c r="XDZ189"/>
      <c r="XEA189"/>
      <c r="XEB189"/>
      <c r="XEC189"/>
      <c r="XED189"/>
      <c r="XEE189"/>
    </row>
    <row r="190" s="30" customFormat="1" customHeight="1" spans="1:16359">
      <c r="A190" s="4"/>
      <c r="B190" s="20"/>
      <c r="C190" s="20"/>
      <c r="D190" s="21" t="str">
        <f>IF(C190="","-",VLOOKUP(C190,员工信息表!B:C,2,FALSE))</f>
        <v>-</v>
      </c>
      <c r="E190" s="21" t="str">
        <f>IF(C190="","-",VLOOKUP(C190,员工信息表!B:D,3,FALSE))</f>
        <v>-</v>
      </c>
      <c r="F190" s="20"/>
      <c r="G190" s="20"/>
      <c r="H190" s="20"/>
      <c r="I190" s="20"/>
      <c r="J190" s="27" t="str">
        <f t="shared" si="4"/>
        <v>0</v>
      </c>
      <c r="K190" s="27" t="str">
        <f>IF(C190="","0",SUMIFS(借支明细表!$H:$H,借支明细表!$F:$F,$C190,借支明细表!$D:$D,$D$2))</f>
        <v>0</v>
      </c>
      <c r="L190" s="27" t="str">
        <f t="shared" si="5"/>
        <v>0</v>
      </c>
      <c r="M190" s="28"/>
      <c r="XDA190"/>
      <c r="XDB190"/>
      <c r="XDC190"/>
      <c r="XDD190"/>
      <c r="XDE190"/>
      <c r="XDF190"/>
      <c r="XDG190"/>
      <c r="XDH190"/>
      <c r="XDI190"/>
      <c r="XDJ190"/>
      <c r="XDK190"/>
      <c r="XDL190"/>
      <c r="XDM190"/>
      <c r="XDN190"/>
      <c r="XDO190"/>
      <c r="XDP190"/>
      <c r="XDQ190"/>
      <c r="XDR190"/>
      <c r="XDS190"/>
      <c r="XDT190"/>
      <c r="XDU190"/>
      <c r="XDV190"/>
      <c r="XDW190"/>
      <c r="XDX190"/>
      <c r="XDY190"/>
      <c r="XDZ190"/>
      <c r="XEA190"/>
      <c r="XEB190"/>
      <c r="XEC190"/>
      <c r="XED190"/>
      <c r="XEE190"/>
    </row>
    <row r="191" s="30" customFormat="1" customHeight="1" spans="1:16359">
      <c r="A191" s="4"/>
      <c r="B191" s="20"/>
      <c r="C191" s="20"/>
      <c r="D191" s="21" t="str">
        <f>IF(C191="","-",VLOOKUP(C191,员工信息表!B:C,2,FALSE))</f>
        <v>-</v>
      </c>
      <c r="E191" s="21" t="str">
        <f>IF(C191="","-",VLOOKUP(C191,员工信息表!B:D,3,FALSE))</f>
        <v>-</v>
      </c>
      <c r="F191" s="20"/>
      <c r="G191" s="20"/>
      <c r="H191" s="20"/>
      <c r="I191" s="20"/>
      <c r="J191" s="27" t="str">
        <f t="shared" si="4"/>
        <v>0</v>
      </c>
      <c r="K191" s="27" t="str">
        <f>IF(C191="","0",SUMIFS(借支明细表!$H:$H,借支明细表!$F:$F,$C191,借支明细表!$D:$D,$D$2))</f>
        <v>0</v>
      </c>
      <c r="L191" s="27" t="str">
        <f t="shared" si="5"/>
        <v>0</v>
      </c>
      <c r="M191" s="28"/>
      <c r="XDA191"/>
      <c r="XDB191"/>
      <c r="XDC191"/>
      <c r="XDD191"/>
      <c r="XDE191"/>
      <c r="XDF191"/>
      <c r="XDG191"/>
      <c r="XDH191"/>
      <c r="XDI191"/>
      <c r="XDJ191"/>
      <c r="XDK191"/>
      <c r="XDL191"/>
      <c r="XDM191"/>
      <c r="XDN191"/>
      <c r="XDO191"/>
      <c r="XDP191"/>
      <c r="XDQ191"/>
      <c r="XDR191"/>
      <c r="XDS191"/>
      <c r="XDT191"/>
      <c r="XDU191"/>
      <c r="XDV191"/>
      <c r="XDW191"/>
      <c r="XDX191"/>
      <c r="XDY191"/>
      <c r="XDZ191"/>
      <c r="XEA191"/>
      <c r="XEB191"/>
      <c r="XEC191"/>
      <c r="XED191"/>
      <c r="XEE191"/>
    </row>
    <row r="192" s="30" customFormat="1" customHeight="1" spans="1:16359">
      <c r="A192" s="4"/>
      <c r="B192" s="20"/>
      <c r="C192" s="20"/>
      <c r="D192" s="21" t="str">
        <f>IF(C192="","-",VLOOKUP(C192,员工信息表!B:C,2,FALSE))</f>
        <v>-</v>
      </c>
      <c r="E192" s="21" t="str">
        <f>IF(C192="","-",VLOOKUP(C192,员工信息表!B:D,3,FALSE))</f>
        <v>-</v>
      </c>
      <c r="F192" s="20"/>
      <c r="G192" s="20"/>
      <c r="H192" s="20"/>
      <c r="I192" s="20"/>
      <c r="J192" s="27" t="str">
        <f t="shared" si="4"/>
        <v>0</v>
      </c>
      <c r="K192" s="27" t="str">
        <f>IF(C192="","0",SUMIFS(借支明细表!$H:$H,借支明细表!$F:$F,$C192,借支明细表!$D:$D,$D$2))</f>
        <v>0</v>
      </c>
      <c r="L192" s="27" t="str">
        <f t="shared" si="5"/>
        <v>0</v>
      </c>
      <c r="M192" s="28"/>
      <c r="XDA192"/>
      <c r="XDB192"/>
      <c r="XDC192"/>
      <c r="XDD192"/>
      <c r="XDE192"/>
      <c r="XDF192"/>
      <c r="XDG192"/>
      <c r="XDH192"/>
      <c r="XDI192"/>
      <c r="XDJ192"/>
      <c r="XDK192"/>
      <c r="XDL192"/>
      <c r="XDM192"/>
      <c r="XDN192"/>
      <c r="XDO192"/>
      <c r="XDP192"/>
      <c r="XDQ192"/>
      <c r="XDR192"/>
      <c r="XDS192"/>
      <c r="XDT192"/>
      <c r="XDU192"/>
      <c r="XDV192"/>
      <c r="XDW192"/>
      <c r="XDX192"/>
      <c r="XDY192"/>
      <c r="XDZ192"/>
      <c r="XEA192"/>
      <c r="XEB192"/>
      <c r="XEC192"/>
      <c r="XED192"/>
      <c r="XEE192"/>
    </row>
    <row r="193" s="30" customFormat="1" customHeight="1" spans="1:16359">
      <c r="A193" s="4"/>
      <c r="B193" s="20"/>
      <c r="C193" s="20"/>
      <c r="D193" s="21" t="str">
        <f>IF(C193="","-",VLOOKUP(C193,员工信息表!B:C,2,FALSE))</f>
        <v>-</v>
      </c>
      <c r="E193" s="21" t="str">
        <f>IF(C193="","-",VLOOKUP(C193,员工信息表!B:D,3,FALSE))</f>
        <v>-</v>
      </c>
      <c r="F193" s="20"/>
      <c r="G193" s="20"/>
      <c r="H193" s="20"/>
      <c r="I193" s="20"/>
      <c r="J193" s="27" t="str">
        <f t="shared" si="4"/>
        <v>0</v>
      </c>
      <c r="K193" s="27" t="str">
        <f>IF(C193="","0",SUMIFS(借支明细表!$H:$H,借支明细表!$F:$F,$C193,借支明细表!$D:$D,$D$2))</f>
        <v>0</v>
      </c>
      <c r="L193" s="27" t="str">
        <f t="shared" si="5"/>
        <v>0</v>
      </c>
      <c r="M193" s="28"/>
      <c r="XDA193"/>
      <c r="XDB193"/>
      <c r="XDC193"/>
      <c r="XDD193"/>
      <c r="XDE193"/>
      <c r="XDF193"/>
      <c r="XDG193"/>
      <c r="XDH193"/>
      <c r="XDI193"/>
      <c r="XDJ193"/>
      <c r="XDK193"/>
      <c r="XDL193"/>
      <c r="XDM193"/>
      <c r="XDN193"/>
      <c r="XDO193"/>
      <c r="XDP193"/>
      <c r="XDQ193"/>
      <c r="XDR193"/>
      <c r="XDS193"/>
      <c r="XDT193"/>
      <c r="XDU193"/>
      <c r="XDV193"/>
      <c r="XDW193"/>
      <c r="XDX193"/>
      <c r="XDY193"/>
      <c r="XDZ193"/>
      <c r="XEA193"/>
      <c r="XEB193"/>
      <c r="XEC193"/>
      <c r="XED193"/>
      <c r="XEE193"/>
    </row>
    <row r="194" s="30" customFormat="1" customHeight="1" spans="1:16359">
      <c r="A194" s="4"/>
      <c r="B194" s="20"/>
      <c r="C194" s="20"/>
      <c r="D194" s="21" t="str">
        <f>IF(C194="","-",VLOOKUP(C194,员工信息表!B:C,2,FALSE))</f>
        <v>-</v>
      </c>
      <c r="E194" s="21" t="str">
        <f>IF(C194="","-",VLOOKUP(C194,员工信息表!B:D,3,FALSE))</f>
        <v>-</v>
      </c>
      <c r="F194" s="20"/>
      <c r="G194" s="20"/>
      <c r="H194" s="20"/>
      <c r="I194" s="20"/>
      <c r="J194" s="27" t="str">
        <f t="shared" si="4"/>
        <v>0</v>
      </c>
      <c r="K194" s="27" t="str">
        <f>IF(C194="","0",SUMIFS(借支明细表!$H:$H,借支明细表!$F:$F,$C194,借支明细表!$D:$D,$D$2))</f>
        <v>0</v>
      </c>
      <c r="L194" s="27" t="str">
        <f t="shared" si="5"/>
        <v>0</v>
      </c>
      <c r="M194" s="28"/>
      <c r="XDA194"/>
      <c r="XDB194"/>
      <c r="XDC194"/>
      <c r="XDD194"/>
      <c r="XDE194"/>
      <c r="XDF194"/>
      <c r="XDG194"/>
      <c r="XDH194"/>
      <c r="XDI194"/>
      <c r="XDJ194"/>
      <c r="XDK194"/>
      <c r="XDL194"/>
      <c r="XDM194"/>
      <c r="XDN194"/>
      <c r="XDO194"/>
      <c r="XDP194"/>
      <c r="XDQ194"/>
      <c r="XDR194"/>
      <c r="XDS194"/>
      <c r="XDT194"/>
      <c r="XDU194"/>
      <c r="XDV194"/>
      <c r="XDW194"/>
      <c r="XDX194"/>
      <c r="XDY194"/>
      <c r="XDZ194"/>
      <c r="XEA194"/>
      <c r="XEB194"/>
      <c r="XEC194"/>
      <c r="XED194"/>
      <c r="XEE194"/>
    </row>
    <row r="195" s="30" customFormat="1" customHeight="1" spans="1:16359">
      <c r="A195" s="4"/>
      <c r="B195" s="20"/>
      <c r="C195" s="20"/>
      <c r="D195" s="21" t="str">
        <f>IF(C195="","-",VLOOKUP(C195,员工信息表!B:C,2,FALSE))</f>
        <v>-</v>
      </c>
      <c r="E195" s="21" t="str">
        <f>IF(C195="","-",VLOOKUP(C195,员工信息表!B:D,3,FALSE))</f>
        <v>-</v>
      </c>
      <c r="F195" s="20"/>
      <c r="G195" s="20"/>
      <c r="H195" s="20"/>
      <c r="I195" s="20"/>
      <c r="J195" s="27" t="str">
        <f t="shared" si="4"/>
        <v>0</v>
      </c>
      <c r="K195" s="27" t="str">
        <f>IF(C195="","0",SUMIFS(借支明细表!$H:$H,借支明细表!$F:$F,$C195,借支明细表!$D:$D,$D$2))</f>
        <v>0</v>
      </c>
      <c r="L195" s="27" t="str">
        <f t="shared" si="5"/>
        <v>0</v>
      </c>
      <c r="M195" s="28"/>
      <c r="XDA195"/>
      <c r="XDB195"/>
      <c r="XDC195"/>
      <c r="XDD195"/>
      <c r="XDE195"/>
      <c r="XDF195"/>
      <c r="XDG195"/>
      <c r="XDH195"/>
      <c r="XDI195"/>
      <c r="XDJ195"/>
      <c r="XDK195"/>
      <c r="XDL195"/>
      <c r="XDM195"/>
      <c r="XDN195"/>
      <c r="XDO195"/>
      <c r="XDP195"/>
      <c r="XDQ195"/>
      <c r="XDR195"/>
      <c r="XDS195"/>
      <c r="XDT195"/>
      <c r="XDU195"/>
      <c r="XDV195"/>
      <c r="XDW195"/>
      <c r="XDX195"/>
      <c r="XDY195"/>
      <c r="XDZ195"/>
      <c r="XEA195"/>
      <c r="XEB195"/>
      <c r="XEC195"/>
      <c r="XED195"/>
      <c r="XEE195"/>
    </row>
    <row r="196" s="30" customFormat="1" customHeight="1" spans="1:16359">
      <c r="A196" s="4"/>
      <c r="B196" s="20"/>
      <c r="C196" s="20"/>
      <c r="D196" s="21" t="str">
        <f>IF(C196="","-",VLOOKUP(C196,员工信息表!B:C,2,FALSE))</f>
        <v>-</v>
      </c>
      <c r="E196" s="21" t="str">
        <f>IF(C196="","-",VLOOKUP(C196,员工信息表!B:D,3,FALSE))</f>
        <v>-</v>
      </c>
      <c r="F196" s="20"/>
      <c r="G196" s="20"/>
      <c r="H196" s="20"/>
      <c r="I196" s="20"/>
      <c r="J196" s="27" t="str">
        <f t="shared" si="4"/>
        <v>0</v>
      </c>
      <c r="K196" s="27" t="str">
        <f>IF(C196="","0",SUMIFS(借支明细表!$H:$H,借支明细表!$F:$F,$C196,借支明细表!$D:$D,$D$2))</f>
        <v>0</v>
      </c>
      <c r="L196" s="27" t="str">
        <f t="shared" si="5"/>
        <v>0</v>
      </c>
      <c r="M196" s="28"/>
      <c r="XDA196"/>
      <c r="XDB196"/>
      <c r="XDC196"/>
      <c r="XDD196"/>
      <c r="XDE196"/>
      <c r="XDF196"/>
      <c r="XDG196"/>
      <c r="XDH196"/>
      <c r="XDI196"/>
      <c r="XDJ196"/>
      <c r="XDK196"/>
      <c r="XDL196"/>
      <c r="XDM196"/>
      <c r="XDN196"/>
      <c r="XDO196"/>
      <c r="XDP196"/>
      <c r="XDQ196"/>
      <c r="XDR196"/>
      <c r="XDS196"/>
      <c r="XDT196"/>
      <c r="XDU196"/>
      <c r="XDV196"/>
      <c r="XDW196"/>
      <c r="XDX196"/>
      <c r="XDY196"/>
      <c r="XDZ196"/>
      <c r="XEA196"/>
      <c r="XEB196"/>
      <c r="XEC196"/>
      <c r="XED196"/>
      <c r="XEE196"/>
    </row>
    <row r="197" s="30" customFormat="1" customHeight="1" spans="1:16359">
      <c r="A197" s="4"/>
      <c r="B197" s="20"/>
      <c r="C197" s="20"/>
      <c r="D197" s="21" t="str">
        <f>IF(C197="","-",VLOOKUP(C197,员工信息表!B:C,2,FALSE))</f>
        <v>-</v>
      </c>
      <c r="E197" s="21" t="str">
        <f>IF(C197="","-",VLOOKUP(C197,员工信息表!B:D,3,FALSE))</f>
        <v>-</v>
      </c>
      <c r="F197" s="20"/>
      <c r="G197" s="20"/>
      <c r="H197" s="20"/>
      <c r="I197" s="20"/>
      <c r="J197" s="27" t="str">
        <f t="shared" ref="J197:J260" si="6">IF(C197="","0",(E197*F197)+(G197*H197)+I197)</f>
        <v>0</v>
      </c>
      <c r="K197" s="27" t="str">
        <f>IF(C197="","0",SUMIFS(借支明细表!$H:$H,借支明细表!$F:$F,$C197,借支明细表!$D:$D,$D$2))</f>
        <v>0</v>
      </c>
      <c r="L197" s="27" t="str">
        <f t="shared" ref="L197:L260" si="7">IF(C197="","0",J197-K197)</f>
        <v>0</v>
      </c>
      <c r="M197" s="28"/>
      <c r="XDA197"/>
      <c r="XDB197"/>
      <c r="XDC197"/>
      <c r="XDD197"/>
      <c r="XDE197"/>
      <c r="XDF197"/>
      <c r="XDG197"/>
      <c r="XDH197"/>
      <c r="XDI197"/>
      <c r="XDJ197"/>
      <c r="XDK197"/>
      <c r="XDL197"/>
      <c r="XDM197"/>
      <c r="XDN197"/>
      <c r="XDO197"/>
      <c r="XDP197"/>
      <c r="XDQ197"/>
      <c r="XDR197"/>
      <c r="XDS197"/>
      <c r="XDT197"/>
      <c r="XDU197"/>
      <c r="XDV197"/>
      <c r="XDW197"/>
      <c r="XDX197"/>
      <c r="XDY197"/>
      <c r="XDZ197"/>
      <c r="XEA197"/>
      <c r="XEB197"/>
      <c r="XEC197"/>
      <c r="XED197"/>
      <c r="XEE197"/>
    </row>
    <row r="198" s="30" customFormat="1" customHeight="1" spans="1:16359">
      <c r="A198" s="4"/>
      <c r="B198" s="20"/>
      <c r="C198" s="20"/>
      <c r="D198" s="21" t="str">
        <f>IF(C198="","-",VLOOKUP(C198,员工信息表!B:C,2,FALSE))</f>
        <v>-</v>
      </c>
      <c r="E198" s="21" t="str">
        <f>IF(C198="","-",VLOOKUP(C198,员工信息表!B:D,3,FALSE))</f>
        <v>-</v>
      </c>
      <c r="F198" s="20"/>
      <c r="G198" s="20"/>
      <c r="H198" s="20"/>
      <c r="I198" s="20"/>
      <c r="J198" s="27" t="str">
        <f t="shared" si="6"/>
        <v>0</v>
      </c>
      <c r="K198" s="27" t="str">
        <f>IF(C198="","0",SUMIFS(借支明细表!$H:$H,借支明细表!$F:$F,$C198,借支明细表!$D:$D,$D$2))</f>
        <v>0</v>
      </c>
      <c r="L198" s="27" t="str">
        <f t="shared" si="7"/>
        <v>0</v>
      </c>
      <c r="M198" s="28"/>
      <c r="XDA198"/>
      <c r="XDB198"/>
      <c r="XDC198"/>
      <c r="XDD198"/>
      <c r="XDE198"/>
      <c r="XDF198"/>
      <c r="XDG198"/>
      <c r="XDH198"/>
      <c r="XDI198"/>
      <c r="XDJ198"/>
      <c r="XDK198"/>
      <c r="XDL198"/>
      <c r="XDM198"/>
      <c r="XDN198"/>
      <c r="XDO198"/>
      <c r="XDP198"/>
      <c r="XDQ198"/>
      <c r="XDR198"/>
      <c r="XDS198"/>
      <c r="XDT198"/>
      <c r="XDU198"/>
      <c r="XDV198"/>
      <c r="XDW198"/>
      <c r="XDX198"/>
      <c r="XDY198"/>
      <c r="XDZ198"/>
      <c r="XEA198"/>
      <c r="XEB198"/>
      <c r="XEC198"/>
      <c r="XED198"/>
      <c r="XEE198"/>
    </row>
    <row r="199" s="30" customFormat="1" customHeight="1" spans="1:16359">
      <c r="A199" s="4"/>
      <c r="B199" s="20"/>
      <c r="C199" s="20"/>
      <c r="D199" s="21" t="str">
        <f>IF(C199="","-",VLOOKUP(C199,员工信息表!B:C,2,FALSE))</f>
        <v>-</v>
      </c>
      <c r="E199" s="21" t="str">
        <f>IF(C199="","-",VLOOKUP(C199,员工信息表!B:D,3,FALSE))</f>
        <v>-</v>
      </c>
      <c r="F199" s="20"/>
      <c r="G199" s="20"/>
      <c r="H199" s="20"/>
      <c r="I199" s="20"/>
      <c r="J199" s="27" t="str">
        <f t="shared" si="6"/>
        <v>0</v>
      </c>
      <c r="K199" s="27" t="str">
        <f>IF(C199="","0",SUMIFS(借支明细表!$H:$H,借支明细表!$F:$F,$C199,借支明细表!$D:$D,$D$2))</f>
        <v>0</v>
      </c>
      <c r="L199" s="27" t="str">
        <f t="shared" si="7"/>
        <v>0</v>
      </c>
      <c r="M199" s="28"/>
      <c r="XDA199"/>
      <c r="XDB199"/>
      <c r="XDC199"/>
      <c r="XDD199"/>
      <c r="XDE199"/>
      <c r="XDF199"/>
      <c r="XDG199"/>
      <c r="XDH199"/>
      <c r="XDI199"/>
      <c r="XDJ199"/>
      <c r="XDK199"/>
      <c r="XDL199"/>
      <c r="XDM199"/>
      <c r="XDN199"/>
      <c r="XDO199"/>
      <c r="XDP199"/>
      <c r="XDQ199"/>
      <c r="XDR199"/>
      <c r="XDS199"/>
      <c r="XDT199"/>
      <c r="XDU199"/>
      <c r="XDV199"/>
      <c r="XDW199"/>
      <c r="XDX199"/>
      <c r="XDY199"/>
      <c r="XDZ199"/>
      <c r="XEA199"/>
      <c r="XEB199"/>
      <c r="XEC199"/>
      <c r="XED199"/>
      <c r="XEE199"/>
    </row>
    <row r="200" s="30" customFormat="1" customHeight="1" spans="1:16359">
      <c r="A200" s="4"/>
      <c r="B200" s="20"/>
      <c r="C200" s="20"/>
      <c r="D200" s="21" t="str">
        <f>IF(C200="","-",VLOOKUP(C200,员工信息表!B:C,2,FALSE))</f>
        <v>-</v>
      </c>
      <c r="E200" s="21" t="str">
        <f>IF(C200="","-",VLOOKUP(C200,员工信息表!B:D,3,FALSE))</f>
        <v>-</v>
      </c>
      <c r="F200" s="20"/>
      <c r="G200" s="20"/>
      <c r="H200" s="20"/>
      <c r="I200" s="20"/>
      <c r="J200" s="27" t="str">
        <f t="shared" si="6"/>
        <v>0</v>
      </c>
      <c r="K200" s="27" t="str">
        <f>IF(C200="","0",SUMIFS(借支明细表!$H:$H,借支明细表!$F:$F,$C200,借支明细表!$D:$D,$D$2))</f>
        <v>0</v>
      </c>
      <c r="L200" s="27" t="str">
        <f t="shared" si="7"/>
        <v>0</v>
      </c>
      <c r="M200" s="28"/>
      <c r="XDA200"/>
      <c r="XDB200"/>
      <c r="XDC200"/>
      <c r="XDD200"/>
      <c r="XDE200"/>
      <c r="XDF200"/>
      <c r="XDG200"/>
      <c r="XDH200"/>
      <c r="XDI200"/>
      <c r="XDJ200"/>
      <c r="XDK200"/>
      <c r="XDL200"/>
      <c r="XDM200"/>
      <c r="XDN200"/>
      <c r="XDO200"/>
      <c r="XDP200"/>
      <c r="XDQ200"/>
      <c r="XDR200"/>
      <c r="XDS200"/>
      <c r="XDT200"/>
      <c r="XDU200"/>
      <c r="XDV200"/>
      <c r="XDW200"/>
      <c r="XDX200"/>
      <c r="XDY200"/>
      <c r="XDZ200"/>
      <c r="XEA200"/>
      <c r="XEB200"/>
      <c r="XEC200"/>
      <c r="XED200"/>
      <c r="XEE200"/>
    </row>
    <row r="201" s="30" customFormat="1" customHeight="1" spans="1:16359">
      <c r="A201" s="4"/>
      <c r="B201" s="20"/>
      <c r="C201" s="20"/>
      <c r="D201" s="21" t="str">
        <f>IF(C201="","-",VLOOKUP(C201,员工信息表!B:C,2,FALSE))</f>
        <v>-</v>
      </c>
      <c r="E201" s="21" t="str">
        <f>IF(C201="","-",VLOOKUP(C201,员工信息表!B:D,3,FALSE))</f>
        <v>-</v>
      </c>
      <c r="F201" s="20"/>
      <c r="G201" s="20"/>
      <c r="H201" s="20"/>
      <c r="I201" s="20"/>
      <c r="J201" s="27" t="str">
        <f t="shared" si="6"/>
        <v>0</v>
      </c>
      <c r="K201" s="27" t="str">
        <f>IF(C201="","0",SUMIFS(借支明细表!$H:$H,借支明细表!$F:$F,$C201,借支明细表!$D:$D,$D$2))</f>
        <v>0</v>
      </c>
      <c r="L201" s="27" t="str">
        <f t="shared" si="7"/>
        <v>0</v>
      </c>
      <c r="M201" s="28"/>
      <c r="XDA201"/>
      <c r="XDB201"/>
      <c r="XDC201"/>
      <c r="XDD201"/>
      <c r="XDE201"/>
      <c r="XDF201"/>
      <c r="XDG201"/>
      <c r="XDH201"/>
      <c r="XDI201"/>
      <c r="XDJ201"/>
      <c r="XDK201"/>
      <c r="XDL201"/>
      <c r="XDM201"/>
      <c r="XDN201"/>
      <c r="XDO201"/>
      <c r="XDP201"/>
      <c r="XDQ201"/>
      <c r="XDR201"/>
      <c r="XDS201"/>
      <c r="XDT201"/>
      <c r="XDU201"/>
      <c r="XDV201"/>
      <c r="XDW201"/>
      <c r="XDX201"/>
      <c r="XDY201"/>
      <c r="XDZ201"/>
      <c r="XEA201"/>
      <c r="XEB201"/>
      <c r="XEC201"/>
      <c r="XED201"/>
      <c r="XEE201"/>
    </row>
    <row r="202" s="30" customFormat="1" customHeight="1" spans="1:16359">
      <c r="A202" s="4"/>
      <c r="B202" s="20"/>
      <c r="C202" s="20"/>
      <c r="D202" s="21" t="str">
        <f>IF(C202="","-",VLOOKUP(C202,员工信息表!B:C,2,FALSE))</f>
        <v>-</v>
      </c>
      <c r="E202" s="21" t="str">
        <f>IF(C202="","-",VLOOKUP(C202,员工信息表!B:D,3,FALSE))</f>
        <v>-</v>
      </c>
      <c r="F202" s="20"/>
      <c r="G202" s="20"/>
      <c r="H202" s="20"/>
      <c r="I202" s="20"/>
      <c r="J202" s="27" t="str">
        <f t="shared" si="6"/>
        <v>0</v>
      </c>
      <c r="K202" s="27" t="str">
        <f>IF(C202="","0",SUMIFS(借支明细表!$H:$H,借支明细表!$F:$F,$C202,借支明细表!$D:$D,$D$2))</f>
        <v>0</v>
      </c>
      <c r="L202" s="27" t="str">
        <f t="shared" si="7"/>
        <v>0</v>
      </c>
      <c r="M202" s="28"/>
      <c r="XDA202"/>
      <c r="XDB202"/>
      <c r="XDC202"/>
      <c r="XDD202"/>
      <c r="XDE202"/>
      <c r="XDF202"/>
      <c r="XDG202"/>
      <c r="XDH202"/>
      <c r="XDI202"/>
      <c r="XDJ202"/>
      <c r="XDK202"/>
      <c r="XDL202"/>
      <c r="XDM202"/>
      <c r="XDN202"/>
      <c r="XDO202"/>
      <c r="XDP202"/>
      <c r="XDQ202"/>
      <c r="XDR202"/>
      <c r="XDS202"/>
      <c r="XDT202"/>
      <c r="XDU202"/>
      <c r="XDV202"/>
      <c r="XDW202"/>
      <c r="XDX202"/>
      <c r="XDY202"/>
      <c r="XDZ202"/>
      <c r="XEA202"/>
      <c r="XEB202"/>
      <c r="XEC202"/>
      <c r="XED202"/>
      <c r="XEE202"/>
    </row>
    <row r="203" s="30" customFormat="1" customHeight="1" spans="1:16359">
      <c r="A203" s="4"/>
      <c r="B203" s="20"/>
      <c r="C203" s="20"/>
      <c r="D203" s="21" t="str">
        <f>IF(C203="","-",VLOOKUP(C203,员工信息表!B:C,2,FALSE))</f>
        <v>-</v>
      </c>
      <c r="E203" s="21" t="str">
        <f>IF(C203="","-",VLOOKUP(C203,员工信息表!B:D,3,FALSE))</f>
        <v>-</v>
      </c>
      <c r="F203" s="20"/>
      <c r="G203" s="20"/>
      <c r="H203" s="20"/>
      <c r="I203" s="20"/>
      <c r="J203" s="27" t="str">
        <f t="shared" si="6"/>
        <v>0</v>
      </c>
      <c r="K203" s="27" t="str">
        <f>IF(C203="","0",SUMIFS(借支明细表!$H:$H,借支明细表!$F:$F,$C203,借支明细表!$D:$D,$D$2))</f>
        <v>0</v>
      </c>
      <c r="L203" s="27" t="str">
        <f t="shared" si="7"/>
        <v>0</v>
      </c>
      <c r="M203" s="28"/>
      <c r="XDA203"/>
      <c r="XDB203"/>
      <c r="XDC203"/>
      <c r="XDD203"/>
      <c r="XDE203"/>
      <c r="XDF203"/>
      <c r="XDG203"/>
      <c r="XDH203"/>
      <c r="XDI203"/>
      <c r="XDJ203"/>
      <c r="XDK203"/>
      <c r="XDL203"/>
      <c r="XDM203"/>
      <c r="XDN203"/>
      <c r="XDO203"/>
      <c r="XDP203"/>
      <c r="XDQ203"/>
      <c r="XDR203"/>
      <c r="XDS203"/>
      <c r="XDT203"/>
      <c r="XDU203"/>
      <c r="XDV203"/>
      <c r="XDW203"/>
      <c r="XDX203"/>
      <c r="XDY203"/>
      <c r="XDZ203"/>
      <c r="XEA203"/>
      <c r="XEB203"/>
      <c r="XEC203"/>
      <c r="XED203"/>
      <c r="XEE203"/>
    </row>
    <row r="204" s="30" customFormat="1" customHeight="1" spans="1:16359">
      <c r="A204" s="4"/>
      <c r="B204" s="20"/>
      <c r="C204" s="20"/>
      <c r="D204" s="21" t="str">
        <f>IF(C204="","-",VLOOKUP(C204,员工信息表!B:C,2,FALSE))</f>
        <v>-</v>
      </c>
      <c r="E204" s="21" t="str">
        <f>IF(C204="","-",VLOOKUP(C204,员工信息表!B:D,3,FALSE))</f>
        <v>-</v>
      </c>
      <c r="F204" s="20"/>
      <c r="G204" s="20"/>
      <c r="H204" s="20"/>
      <c r="I204" s="20"/>
      <c r="J204" s="27" t="str">
        <f t="shared" si="6"/>
        <v>0</v>
      </c>
      <c r="K204" s="27" t="str">
        <f>IF(C204="","0",SUMIFS(借支明细表!$H:$H,借支明细表!$F:$F,$C204,借支明细表!$D:$D,$D$2))</f>
        <v>0</v>
      </c>
      <c r="L204" s="27" t="str">
        <f t="shared" si="7"/>
        <v>0</v>
      </c>
      <c r="M204" s="28"/>
      <c r="XDA204"/>
      <c r="XDB204"/>
      <c r="XDC204"/>
      <c r="XDD204"/>
      <c r="XDE204"/>
      <c r="XDF204"/>
      <c r="XDG204"/>
      <c r="XDH204"/>
      <c r="XDI204"/>
      <c r="XDJ204"/>
      <c r="XDK204"/>
      <c r="XDL204"/>
      <c r="XDM204"/>
      <c r="XDN204"/>
      <c r="XDO204"/>
      <c r="XDP204"/>
      <c r="XDQ204"/>
      <c r="XDR204"/>
      <c r="XDS204"/>
      <c r="XDT204"/>
      <c r="XDU204"/>
      <c r="XDV204"/>
      <c r="XDW204"/>
      <c r="XDX204"/>
      <c r="XDY204"/>
      <c r="XDZ204"/>
      <c r="XEA204"/>
      <c r="XEB204"/>
      <c r="XEC204"/>
      <c r="XED204"/>
      <c r="XEE204"/>
    </row>
    <row r="205" s="30" customFormat="1" customHeight="1" spans="1:16359">
      <c r="A205" s="4"/>
      <c r="B205" s="20"/>
      <c r="C205" s="20"/>
      <c r="D205" s="21" t="str">
        <f>IF(C205="","-",VLOOKUP(C205,员工信息表!B:C,2,FALSE))</f>
        <v>-</v>
      </c>
      <c r="E205" s="21" t="str">
        <f>IF(C205="","-",VLOOKUP(C205,员工信息表!B:D,3,FALSE))</f>
        <v>-</v>
      </c>
      <c r="F205" s="20"/>
      <c r="G205" s="20"/>
      <c r="H205" s="20"/>
      <c r="I205" s="20"/>
      <c r="J205" s="27" t="str">
        <f t="shared" si="6"/>
        <v>0</v>
      </c>
      <c r="K205" s="27" t="str">
        <f>IF(C205="","0",SUMIFS(借支明细表!$H:$H,借支明细表!$F:$F,$C205,借支明细表!$D:$D,$D$2))</f>
        <v>0</v>
      </c>
      <c r="L205" s="27" t="str">
        <f t="shared" si="7"/>
        <v>0</v>
      </c>
      <c r="M205" s="28"/>
      <c r="XDA205"/>
      <c r="XDB205"/>
      <c r="XDC205"/>
      <c r="XDD205"/>
      <c r="XDE205"/>
      <c r="XDF205"/>
      <c r="XDG205"/>
      <c r="XDH205"/>
      <c r="XDI205"/>
      <c r="XDJ205"/>
      <c r="XDK205"/>
      <c r="XDL205"/>
      <c r="XDM205"/>
      <c r="XDN205"/>
      <c r="XDO205"/>
      <c r="XDP205"/>
      <c r="XDQ205"/>
      <c r="XDR205"/>
      <c r="XDS205"/>
      <c r="XDT205"/>
      <c r="XDU205"/>
      <c r="XDV205"/>
      <c r="XDW205"/>
      <c r="XDX205"/>
      <c r="XDY205"/>
      <c r="XDZ205"/>
      <c r="XEA205"/>
      <c r="XEB205"/>
      <c r="XEC205"/>
      <c r="XED205"/>
      <c r="XEE205"/>
    </row>
    <row r="206" s="30" customFormat="1" customHeight="1" spans="1:16359">
      <c r="A206" s="4"/>
      <c r="B206" s="20"/>
      <c r="C206" s="20"/>
      <c r="D206" s="21" t="str">
        <f>IF(C206="","-",VLOOKUP(C206,员工信息表!B:C,2,FALSE))</f>
        <v>-</v>
      </c>
      <c r="E206" s="21" t="str">
        <f>IF(C206="","-",VLOOKUP(C206,员工信息表!B:D,3,FALSE))</f>
        <v>-</v>
      </c>
      <c r="F206" s="20"/>
      <c r="G206" s="20"/>
      <c r="H206" s="20"/>
      <c r="I206" s="20"/>
      <c r="J206" s="27" t="str">
        <f t="shared" si="6"/>
        <v>0</v>
      </c>
      <c r="K206" s="27" t="str">
        <f>IF(C206="","0",SUMIFS(借支明细表!$H:$H,借支明细表!$F:$F,$C206,借支明细表!$D:$D,$D$2))</f>
        <v>0</v>
      </c>
      <c r="L206" s="27" t="str">
        <f t="shared" si="7"/>
        <v>0</v>
      </c>
      <c r="M206" s="28"/>
      <c r="XDA206"/>
      <c r="XDB206"/>
      <c r="XDC206"/>
      <c r="XDD206"/>
      <c r="XDE206"/>
      <c r="XDF206"/>
      <c r="XDG206"/>
      <c r="XDH206"/>
      <c r="XDI206"/>
      <c r="XDJ206"/>
      <c r="XDK206"/>
      <c r="XDL206"/>
      <c r="XDM206"/>
      <c r="XDN206"/>
      <c r="XDO206"/>
      <c r="XDP206"/>
      <c r="XDQ206"/>
      <c r="XDR206"/>
      <c r="XDS206"/>
      <c r="XDT206"/>
      <c r="XDU206"/>
      <c r="XDV206"/>
      <c r="XDW206"/>
      <c r="XDX206"/>
      <c r="XDY206"/>
      <c r="XDZ206"/>
      <c r="XEA206"/>
      <c r="XEB206"/>
      <c r="XEC206"/>
      <c r="XED206"/>
      <c r="XEE206"/>
    </row>
    <row r="207" s="30" customFormat="1" customHeight="1" spans="1:16359">
      <c r="A207" s="4"/>
      <c r="B207" s="20"/>
      <c r="C207" s="20"/>
      <c r="D207" s="21" t="str">
        <f>IF(C207="","-",VLOOKUP(C207,员工信息表!B:C,2,FALSE))</f>
        <v>-</v>
      </c>
      <c r="E207" s="21" t="str">
        <f>IF(C207="","-",VLOOKUP(C207,员工信息表!B:D,3,FALSE))</f>
        <v>-</v>
      </c>
      <c r="F207" s="20"/>
      <c r="G207" s="20"/>
      <c r="H207" s="20"/>
      <c r="I207" s="20"/>
      <c r="J207" s="27" t="str">
        <f t="shared" si="6"/>
        <v>0</v>
      </c>
      <c r="K207" s="27" t="str">
        <f>IF(C207="","0",SUMIFS(借支明细表!$H:$H,借支明细表!$F:$F,$C207,借支明细表!$D:$D,$D$2))</f>
        <v>0</v>
      </c>
      <c r="L207" s="27" t="str">
        <f t="shared" si="7"/>
        <v>0</v>
      </c>
      <c r="M207" s="28"/>
      <c r="XDA207"/>
      <c r="XDB207"/>
      <c r="XDC207"/>
      <c r="XDD207"/>
      <c r="XDE207"/>
      <c r="XDF207"/>
      <c r="XDG207"/>
      <c r="XDH207"/>
      <c r="XDI207"/>
      <c r="XDJ207"/>
      <c r="XDK207"/>
      <c r="XDL207"/>
      <c r="XDM207"/>
      <c r="XDN207"/>
      <c r="XDO207"/>
      <c r="XDP207"/>
      <c r="XDQ207"/>
      <c r="XDR207"/>
      <c r="XDS207"/>
      <c r="XDT207"/>
      <c r="XDU207"/>
      <c r="XDV207"/>
      <c r="XDW207"/>
      <c r="XDX207"/>
      <c r="XDY207"/>
      <c r="XDZ207"/>
      <c r="XEA207"/>
      <c r="XEB207"/>
      <c r="XEC207"/>
      <c r="XED207"/>
      <c r="XEE207"/>
    </row>
    <row r="208" s="30" customFormat="1" customHeight="1" spans="1:16359">
      <c r="A208" s="4"/>
      <c r="B208" s="20"/>
      <c r="C208" s="20"/>
      <c r="D208" s="21" t="str">
        <f>IF(C208="","-",VLOOKUP(C208,员工信息表!B:C,2,FALSE))</f>
        <v>-</v>
      </c>
      <c r="E208" s="21" t="str">
        <f>IF(C208="","-",VLOOKUP(C208,员工信息表!B:D,3,FALSE))</f>
        <v>-</v>
      </c>
      <c r="F208" s="20"/>
      <c r="G208" s="20"/>
      <c r="H208" s="20"/>
      <c r="I208" s="20"/>
      <c r="J208" s="27" t="str">
        <f t="shared" si="6"/>
        <v>0</v>
      </c>
      <c r="K208" s="27" t="str">
        <f>IF(C208="","0",SUMIFS(借支明细表!$H:$H,借支明细表!$F:$F,$C208,借支明细表!$D:$D,$D$2))</f>
        <v>0</v>
      </c>
      <c r="L208" s="27" t="str">
        <f t="shared" si="7"/>
        <v>0</v>
      </c>
      <c r="M208" s="28"/>
      <c r="XDA208"/>
      <c r="XDB208"/>
      <c r="XDC208"/>
      <c r="XDD208"/>
      <c r="XDE208"/>
      <c r="XDF208"/>
      <c r="XDG208"/>
      <c r="XDH208"/>
      <c r="XDI208"/>
      <c r="XDJ208"/>
      <c r="XDK208"/>
      <c r="XDL208"/>
      <c r="XDM208"/>
      <c r="XDN208"/>
      <c r="XDO208"/>
      <c r="XDP208"/>
      <c r="XDQ208"/>
      <c r="XDR208"/>
      <c r="XDS208"/>
      <c r="XDT208"/>
      <c r="XDU208"/>
      <c r="XDV208"/>
      <c r="XDW208"/>
      <c r="XDX208"/>
      <c r="XDY208"/>
      <c r="XDZ208"/>
      <c r="XEA208"/>
      <c r="XEB208"/>
      <c r="XEC208"/>
      <c r="XED208"/>
      <c r="XEE208"/>
    </row>
    <row r="209" s="30" customFormat="1" customHeight="1" spans="1:16359">
      <c r="A209" s="4"/>
      <c r="B209" s="20"/>
      <c r="C209" s="20"/>
      <c r="D209" s="21" t="str">
        <f>IF(C209="","-",VLOOKUP(C209,员工信息表!B:C,2,FALSE))</f>
        <v>-</v>
      </c>
      <c r="E209" s="21" t="str">
        <f>IF(C209="","-",VLOOKUP(C209,员工信息表!B:D,3,FALSE))</f>
        <v>-</v>
      </c>
      <c r="F209" s="20"/>
      <c r="G209" s="20"/>
      <c r="H209" s="20"/>
      <c r="I209" s="20"/>
      <c r="J209" s="27" t="str">
        <f t="shared" si="6"/>
        <v>0</v>
      </c>
      <c r="K209" s="27" t="str">
        <f>IF(C209="","0",SUMIFS(借支明细表!$H:$H,借支明细表!$F:$F,$C209,借支明细表!$D:$D,$D$2))</f>
        <v>0</v>
      </c>
      <c r="L209" s="27" t="str">
        <f t="shared" si="7"/>
        <v>0</v>
      </c>
      <c r="M209" s="28"/>
      <c r="XDA209"/>
      <c r="XDB209"/>
      <c r="XDC209"/>
      <c r="XDD209"/>
      <c r="XDE209"/>
      <c r="XDF209"/>
      <c r="XDG209"/>
      <c r="XDH209"/>
      <c r="XDI209"/>
      <c r="XDJ209"/>
      <c r="XDK209"/>
      <c r="XDL209"/>
      <c r="XDM209"/>
      <c r="XDN209"/>
      <c r="XDO209"/>
      <c r="XDP209"/>
      <c r="XDQ209"/>
      <c r="XDR209"/>
      <c r="XDS209"/>
      <c r="XDT209"/>
      <c r="XDU209"/>
      <c r="XDV209"/>
      <c r="XDW209"/>
      <c r="XDX209"/>
      <c r="XDY209"/>
      <c r="XDZ209"/>
      <c r="XEA209"/>
      <c r="XEB209"/>
      <c r="XEC209"/>
      <c r="XED209"/>
      <c r="XEE209"/>
    </row>
    <row r="210" s="30" customFormat="1" customHeight="1" spans="1:16359">
      <c r="A210" s="4"/>
      <c r="B210" s="20"/>
      <c r="C210" s="20"/>
      <c r="D210" s="21" t="str">
        <f>IF(C210="","-",VLOOKUP(C210,员工信息表!B:C,2,FALSE))</f>
        <v>-</v>
      </c>
      <c r="E210" s="21" t="str">
        <f>IF(C210="","-",VLOOKUP(C210,员工信息表!B:D,3,FALSE))</f>
        <v>-</v>
      </c>
      <c r="F210" s="20"/>
      <c r="G210" s="20"/>
      <c r="H210" s="20"/>
      <c r="I210" s="20"/>
      <c r="J210" s="27" t="str">
        <f t="shared" si="6"/>
        <v>0</v>
      </c>
      <c r="K210" s="27" t="str">
        <f>IF(C210="","0",SUMIFS(借支明细表!$H:$H,借支明细表!$F:$F,$C210,借支明细表!$D:$D,$D$2))</f>
        <v>0</v>
      </c>
      <c r="L210" s="27" t="str">
        <f t="shared" si="7"/>
        <v>0</v>
      </c>
      <c r="M210" s="28"/>
      <c r="XDA210"/>
      <c r="XDB210"/>
      <c r="XDC210"/>
      <c r="XDD210"/>
      <c r="XDE210"/>
      <c r="XDF210"/>
      <c r="XDG210"/>
      <c r="XDH210"/>
      <c r="XDI210"/>
      <c r="XDJ210"/>
      <c r="XDK210"/>
      <c r="XDL210"/>
      <c r="XDM210"/>
      <c r="XDN210"/>
      <c r="XDO210"/>
      <c r="XDP210"/>
      <c r="XDQ210"/>
      <c r="XDR210"/>
      <c r="XDS210"/>
      <c r="XDT210"/>
      <c r="XDU210"/>
      <c r="XDV210"/>
      <c r="XDW210"/>
      <c r="XDX210"/>
      <c r="XDY210"/>
      <c r="XDZ210"/>
      <c r="XEA210"/>
      <c r="XEB210"/>
      <c r="XEC210"/>
      <c r="XED210"/>
      <c r="XEE210"/>
    </row>
    <row r="211" s="30" customFormat="1" customHeight="1" spans="1:16359">
      <c r="A211" s="4"/>
      <c r="B211" s="20"/>
      <c r="C211" s="20"/>
      <c r="D211" s="21" t="str">
        <f>IF(C211="","-",VLOOKUP(C211,员工信息表!B:C,2,FALSE))</f>
        <v>-</v>
      </c>
      <c r="E211" s="21" t="str">
        <f>IF(C211="","-",VLOOKUP(C211,员工信息表!B:D,3,FALSE))</f>
        <v>-</v>
      </c>
      <c r="F211" s="20"/>
      <c r="G211" s="20"/>
      <c r="H211" s="20"/>
      <c r="I211" s="20"/>
      <c r="J211" s="27" t="str">
        <f t="shared" si="6"/>
        <v>0</v>
      </c>
      <c r="K211" s="27" t="str">
        <f>IF(C211="","0",SUMIFS(借支明细表!$H:$H,借支明细表!$F:$F,$C211,借支明细表!$D:$D,$D$2))</f>
        <v>0</v>
      </c>
      <c r="L211" s="27" t="str">
        <f t="shared" si="7"/>
        <v>0</v>
      </c>
      <c r="M211" s="28"/>
      <c r="XDA211"/>
      <c r="XDB211"/>
      <c r="XDC211"/>
      <c r="XDD211"/>
      <c r="XDE211"/>
      <c r="XDF211"/>
      <c r="XDG211"/>
      <c r="XDH211"/>
      <c r="XDI211"/>
      <c r="XDJ211"/>
      <c r="XDK211"/>
      <c r="XDL211"/>
      <c r="XDM211"/>
      <c r="XDN211"/>
      <c r="XDO211"/>
      <c r="XDP211"/>
      <c r="XDQ211"/>
      <c r="XDR211"/>
      <c r="XDS211"/>
      <c r="XDT211"/>
      <c r="XDU211"/>
      <c r="XDV211"/>
      <c r="XDW211"/>
      <c r="XDX211"/>
      <c r="XDY211"/>
      <c r="XDZ211"/>
      <c r="XEA211"/>
      <c r="XEB211"/>
      <c r="XEC211"/>
      <c r="XED211"/>
      <c r="XEE211"/>
    </row>
    <row r="212" s="30" customFormat="1" customHeight="1" spans="1:16359">
      <c r="A212" s="4"/>
      <c r="B212" s="20"/>
      <c r="C212" s="20"/>
      <c r="D212" s="21" t="str">
        <f>IF(C212="","-",VLOOKUP(C212,员工信息表!B:C,2,FALSE))</f>
        <v>-</v>
      </c>
      <c r="E212" s="21" t="str">
        <f>IF(C212="","-",VLOOKUP(C212,员工信息表!B:D,3,FALSE))</f>
        <v>-</v>
      </c>
      <c r="F212" s="20"/>
      <c r="G212" s="20"/>
      <c r="H212" s="20"/>
      <c r="I212" s="20"/>
      <c r="J212" s="27" t="str">
        <f t="shared" si="6"/>
        <v>0</v>
      </c>
      <c r="K212" s="27" t="str">
        <f>IF(C212="","0",SUMIFS(借支明细表!$H:$H,借支明细表!$F:$F,$C212,借支明细表!$D:$D,$D$2))</f>
        <v>0</v>
      </c>
      <c r="L212" s="27" t="str">
        <f t="shared" si="7"/>
        <v>0</v>
      </c>
      <c r="M212" s="28"/>
      <c r="XDA212"/>
      <c r="XDB212"/>
      <c r="XDC212"/>
      <c r="XDD212"/>
      <c r="XDE212"/>
      <c r="XDF212"/>
      <c r="XDG212"/>
      <c r="XDH212"/>
      <c r="XDI212"/>
      <c r="XDJ212"/>
      <c r="XDK212"/>
      <c r="XDL212"/>
      <c r="XDM212"/>
      <c r="XDN212"/>
      <c r="XDO212"/>
      <c r="XDP212"/>
      <c r="XDQ212"/>
      <c r="XDR212"/>
      <c r="XDS212"/>
      <c r="XDT212"/>
      <c r="XDU212"/>
      <c r="XDV212"/>
      <c r="XDW212"/>
      <c r="XDX212"/>
      <c r="XDY212"/>
      <c r="XDZ212"/>
      <c r="XEA212"/>
      <c r="XEB212"/>
      <c r="XEC212"/>
      <c r="XED212"/>
      <c r="XEE212"/>
    </row>
    <row r="213" s="30" customFormat="1" customHeight="1" spans="1:16359">
      <c r="A213" s="4"/>
      <c r="B213" s="20"/>
      <c r="C213" s="20"/>
      <c r="D213" s="21" t="str">
        <f>IF(C213="","-",VLOOKUP(C213,员工信息表!B:C,2,FALSE))</f>
        <v>-</v>
      </c>
      <c r="E213" s="21" t="str">
        <f>IF(C213="","-",VLOOKUP(C213,员工信息表!B:D,3,FALSE))</f>
        <v>-</v>
      </c>
      <c r="F213" s="20"/>
      <c r="G213" s="20"/>
      <c r="H213" s="20"/>
      <c r="I213" s="20"/>
      <c r="J213" s="27" t="str">
        <f t="shared" si="6"/>
        <v>0</v>
      </c>
      <c r="K213" s="27" t="str">
        <f>IF(C213="","0",SUMIFS(借支明细表!$H:$H,借支明细表!$F:$F,$C213,借支明细表!$D:$D,$D$2))</f>
        <v>0</v>
      </c>
      <c r="L213" s="27" t="str">
        <f t="shared" si="7"/>
        <v>0</v>
      </c>
      <c r="M213" s="28"/>
      <c r="XDA213"/>
      <c r="XDB213"/>
      <c r="XDC213"/>
      <c r="XDD213"/>
      <c r="XDE213"/>
      <c r="XDF213"/>
      <c r="XDG213"/>
      <c r="XDH213"/>
      <c r="XDI213"/>
      <c r="XDJ213"/>
      <c r="XDK213"/>
      <c r="XDL213"/>
      <c r="XDM213"/>
      <c r="XDN213"/>
      <c r="XDO213"/>
      <c r="XDP213"/>
      <c r="XDQ213"/>
      <c r="XDR213"/>
      <c r="XDS213"/>
      <c r="XDT213"/>
      <c r="XDU213"/>
      <c r="XDV213"/>
      <c r="XDW213"/>
      <c r="XDX213"/>
      <c r="XDY213"/>
      <c r="XDZ213"/>
      <c r="XEA213"/>
      <c r="XEB213"/>
      <c r="XEC213"/>
      <c r="XED213"/>
      <c r="XEE213"/>
    </row>
    <row r="214" s="30" customFormat="1" customHeight="1" spans="1:16359">
      <c r="A214" s="4"/>
      <c r="B214" s="20"/>
      <c r="C214" s="20"/>
      <c r="D214" s="21" t="str">
        <f>IF(C214="","-",VLOOKUP(C214,员工信息表!B:C,2,FALSE))</f>
        <v>-</v>
      </c>
      <c r="E214" s="21" t="str">
        <f>IF(C214="","-",VLOOKUP(C214,员工信息表!B:D,3,FALSE))</f>
        <v>-</v>
      </c>
      <c r="F214" s="20"/>
      <c r="G214" s="20"/>
      <c r="H214" s="20"/>
      <c r="I214" s="20"/>
      <c r="J214" s="27" t="str">
        <f t="shared" si="6"/>
        <v>0</v>
      </c>
      <c r="K214" s="27" t="str">
        <f>IF(C214="","0",SUMIFS(借支明细表!$H:$H,借支明细表!$F:$F,$C214,借支明细表!$D:$D,$D$2))</f>
        <v>0</v>
      </c>
      <c r="L214" s="27" t="str">
        <f t="shared" si="7"/>
        <v>0</v>
      </c>
      <c r="M214" s="28"/>
      <c r="XDA214"/>
      <c r="XDB214"/>
      <c r="XDC214"/>
      <c r="XDD214"/>
      <c r="XDE214"/>
      <c r="XDF214"/>
      <c r="XDG214"/>
      <c r="XDH214"/>
      <c r="XDI214"/>
      <c r="XDJ214"/>
      <c r="XDK214"/>
      <c r="XDL214"/>
      <c r="XDM214"/>
      <c r="XDN214"/>
      <c r="XDO214"/>
      <c r="XDP214"/>
      <c r="XDQ214"/>
      <c r="XDR214"/>
      <c r="XDS214"/>
      <c r="XDT214"/>
      <c r="XDU214"/>
      <c r="XDV214"/>
      <c r="XDW214"/>
      <c r="XDX214"/>
      <c r="XDY214"/>
      <c r="XDZ214"/>
      <c r="XEA214"/>
      <c r="XEB214"/>
      <c r="XEC214"/>
      <c r="XED214"/>
      <c r="XEE214"/>
    </row>
    <row r="215" s="30" customFormat="1" customHeight="1" spans="1:16359">
      <c r="A215" s="4"/>
      <c r="B215" s="20"/>
      <c r="C215" s="20"/>
      <c r="D215" s="21" t="str">
        <f>IF(C215="","-",VLOOKUP(C215,员工信息表!B:C,2,FALSE))</f>
        <v>-</v>
      </c>
      <c r="E215" s="21" t="str">
        <f>IF(C215="","-",VLOOKUP(C215,员工信息表!B:D,3,FALSE))</f>
        <v>-</v>
      </c>
      <c r="F215" s="20"/>
      <c r="G215" s="20"/>
      <c r="H215" s="20"/>
      <c r="I215" s="20"/>
      <c r="J215" s="27" t="str">
        <f t="shared" si="6"/>
        <v>0</v>
      </c>
      <c r="K215" s="27" t="str">
        <f>IF(C215="","0",SUMIFS(借支明细表!$H:$H,借支明细表!$F:$F,$C215,借支明细表!$D:$D,$D$2))</f>
        <v>0</v>
      </c>
      <c r="L215" s="27" t="str">
        <f t="shared" si="7"/>
        <v>0</v>
      </c>
      <c r="M215" s="28"/>
      <c r="XDA215"/>
      <c r="XDB215"/>
      <c r="XDC215"/>
      <c r="XDD215"/>
      <c r="XDE215"/>
      <c r="XDF215"/>
      <c r="XDG215"/>
      <c r="XDH215"/>
      <c r="XDI215"/>
      <c r="XDJ215"/>
      <c r="XDK215"/>
      <c r="XDL215"/>
      <c r="XDM215"/>
      <c r="XDN215"/>
      <c r="XDO215"/>
      <c r="XDP215"/>
      <c r="XDQ215"/>
      <c r="XDR215"/>
      <c r="XDS215"/>
      <c r="XDT215"/>
      <c r="XDU215"/>
      <c r="XDV215"/>
      <c r="XDW215"/>
      <c r="XDX215"/>
      <c r="XDY215"/>
      <c r="XDZ215"/>
      <c r="XEA215"/>
      <c r="XEB215"/>
      <c r="XEC215"/>
      <c r="XED215"/>
      <c r="XEE215"/>
    </row>
    <row r="216" s="30" customFormat="1" customHeight="1" spans="1:16359">
      <c r="A216" s="4"/>
      <c r="B216" s="20"/>
      <c r="C216" s="20"/>
      <c r="D216" s="21" t="str">
        <f>IF(C216="","-",VLOOKUP(C216,员工信息表!B:C,2,FALSE))</f>
        <v>-</v>
      </c>
      <c r="E216" s="21" t="str">
        <f>IF(C216="","-",VLOOKUP(C216,员工信息表!B:D,3,FALSE))</f>
        <v>-</v>
      </c>
      <c r="F216" s="20"/>
      <c r="G216" s="20"/>
      <c r="H216" s="20"/>
      <c r="I216" s="20"/>
      <c r="J216" s="27" t="str">
        <f t="shared" si="6"/>
        <v>0</v>
      </c>
      <c r="K216" s="27" t="str">
        <f>IF(C216="","0",SUMIFS(借支明细表!$H:$H,借支明细表!$F:$F,$C216,借支明细表!$D:$D,$D$2))</f>
        <v>0</v>
      </c>
      <c r="L216" s="27" t="str">
        <f t="shared" si="7"/>
        <v>0</v>
      </c>
      <c r="M216" s="28"/>
      <c r="XDA216"/>
      <c r="XDB216"/>
      <c r="XDC216"/>
      <c r="XDD216"/>
      <c r="XDE216"/>
      <c r="XDF216"/>
      <c r="XDG216"/>
      <c r="XDH216"/>
      <c r="XDI216"/>
      <c r="XDJ216"/>
      <c r="XDK216"/>
      <c r="XDL216"/>
      <c r="XDM216"/>
      <c r="XDN216"/>
      <c r="XDO216"/>
      <c r="XDP216"/>
      <c r="XDQ216"/>
      <c r="XDR216"/>
      <c r="XDS216"/>
      <c r="XDT216"/>
      <c r="XDU216"/>
      <c r="XDV216"/>
      <c r="XDW216"/>
      <c r="XDX216"/>
      <c r="XDY216"/>
      <c r="XDZ216"/>
      <c r="XEA216"/>
      <c r="XEB216"/>
      <c r="XEC216"/>
      <c r="XED216"/>
      <c r="XEE216"/>
    </row>
    <row r="217" s="30" customFormat="1" customHeight="1" spans="1:16359">
      <c r="A217" s="4"/>
      <c r="B217" s="20"/>
      <c r="C217" s="20"/>
      <c r="D217" s="21" t="str">
        <f>IF(C217="","-",VLOOKUP(C217,员工信息表!B:C,2,FALSE))</f>
        <v>-</v>
      </c>
      <c r="E217" s="21" t="str">
        <f>IF(C217="","-",VLOOKUP(C217,员工信息表!B:D,3,FALSE))</f>
        <v>-</v>
      </c>
      <c r="F217" s="20"/>
      <c r="G217" s="20"/>
      <c r="H217" s="20"/>
      <c r="I217" s="20"/>
      <c r="J217" s="27" t="str">
        <f t="shared" si="6"/>
        <v>0</v>
      </c>
      <c r="K217" s="27" t="str">
        <f>IF(C217="","0",SUMIFS(借支明细表!$H:$H,借支明细表!$F:$F,$C217,借支明细表!$D:$D,$D$2))</f>
        <v>0</v>
      </c>
      <c r="L217" s="27" t="str">
        <f t="shared" si="7"/>
        <v>0</v>
      </c>
      <c r="M217" s="28"/>
      <c r="XDA217"/>
      <c r="XDB217"/>
      <c r="XDC217"/>
      <c r="XDD217"/>
      <c r="XDE217"/>
      <c r="XDF217"/>
      <c r="XDG217"/>
      <c r="XDH217"/>
      <c r="XDI217"/>
      <c r="XDJ217"/>
      <c r="XDK217"/>
      <c r="XDL217"/>
      <c r="XDM217"/>
      <c r="XDN217"/>
      <c r="XDO217"/>
      <c r="XDP217"/>
      <c r="XDQ217"/>
      <c r="XDR217"/>
      <c r="XDS217"/>
      <c r="XDT217"/>
      <c r="XDU217"/>
      <c r="XDV217"/>
      <c r="XDW217"/>
      <c r="XDX217"/>
      <c r="XDY217"/>
      <c r="XDZ217"/>
      <c r="XEA217"/>
      <c r="XEB217"/>
      <c r="XEC217"/>
      <c r="XED217"/>
      <c r="XEE217"/>
    </row>
    <row r="218" s="30" customFormat="1" customHeight="1" spans="1:16359">
      <c r="A218" s="4"/>
      <c r="B218" s="20"/>
      <c r="C218" s="20"/>
      <c r="D218" s="21" t="str">
        <f>IF(C218="","-",VLOOKUP(C218,员工信息表!B:C,2,FALSE))</f>
        <v>-</v>
      </c>
      <c r="E218" s="21" t="str">
        <f>IF(C218="","-",VLOOKUP(C218,员工信息表!B:D,3,FALSE))</f>
        <v>-</v>
      </c>
      <c r="F218" s="20"/>
      <c r="G218" s="20"/>
      <c r="H218" s="20"/>
      <c r="I218" s="20"/>
      <c r="J218" s="27" t="str">
        <f t="shared" si="6"/>
        <v>0</v>
      </c>
      <c r="K218" s="27" t="str">
        <f>IF(C218="","0",SUMIFS(借支明细表!$H:$H,借支明细表!$F:$F,$C218,借支明细表!$D:$D,$D$2))</f>
        <v>0</v>
      </c>
      <c r="L218" s="27" t="str">
        <f t="shared" si="7"/>
        <v>0</v>
      </c>
      <c r="M218" s="28"/>
      <c r="XDA218"/>
      <c r="XDB218"/>
      <c r="XDC218"/>
      <c r="XDD218"/>
      <c r="XDE218"/>
      <c r="XDF218"/>
      <c r="XDG218"/>
      <c r="XDH218"/>
      <c r="XDI218"/>
      <c r="XDJ218"/>
      <c r="XDK218"/>
      <c r="XDL218"/>
      <c r="XDM218"/>
      <c r="XDN218"/>
      <c r="XDO218"/>
      <c r="XDP218"/>
      <c r="XDQ218"/>
      <c r="XDR218"/>
      <c r="XDS218"/>
      <c r="XDT218"/>
      <c r="XDU218"/>
      <c r="XDV218"/>
      <c r="XDW218"/>
      <c r="XDX218"/>
      <c r="XDY218"/>
      <c r="XDZ218"/>
      <c r="XEA218"/>
      <c r="XEB218"/>
      <c r="XEC218"/>
      <c r="XED218"/>
      <c r="XEE218"/>
    </row>
    <row r="219" s="30" customFormat="1" customHeight="1" spans="1:16359">
      <c r="A219" s="4"/>
      <c r="B219" s="20"/>
      <c r="C219" s="20"/>
      <c r="D219" s="21" t="str">
        <f>IF(C219="","-",VLOOKUP(C219,员工信息表!B:C,2,FALSE))</f>
        <v>-</v>
      </c>
      <c r="E219" s="21" t="str">
        <f>IF(C219="","-",VLOOKUP(C219,员工信息表!B:D,3,FALSE))</f>
        <v>-</v>
      </c>
      <c r="F219" s="20"/>
      <c r="G219" s="20"/>
      <c r="H219" s="20"/>
      <c r="I219" s="20"/>
      <c r="J219" s="27" t="str">
        <f t="shared" si="6"/>
        <v>0</v>
      </c>
      <c r="K219" s="27" t="str">
        <f>IF(C219="","0",SUMIFS(借支明细表!$H:$H,借支明细表!$F:$F,$C219,借支明细表!$D:$D,$D$2))</f>
        <v>0</v>
      </c>
      <c r="L219" s="27" t="str">
        <f t="shared" si="7"/>
        <v>0</v>
      </c>
      <c r="M219" s="28"/>
      <c r="XDA219"/>
      <c r="XDB219"/>
      <c r="XDC219"/>
      <c r="XDD219"/>
      <c r="XDE219"/>
      <c r="XDF219"/>
      <c r="XDG219"/>
      <c r="XDH219"/>
      <c r="XDI219"/>
      <c r="XDJ219"/>
      <c r="XDK219"/>
      <c r="XDL219"/>
      <c r="XDM219"/>
      <c r="XDN219"/>
      <c r="XDO219"/>
      <c r="XDP219"/>
      <c r="XDQ219"/>
      <c r="XDR219"/>
      <c r="XDS219"/>
      <c r="XDT219"/>
      <c r="XDU219"/>
      <c r="XDV219"/>
      <c r="XDW219"/>
      <c r="XDX219"/>
      <c r="XDY219"/>
      <c r="XDZ219"/>
      <c r="XEA219"/>
      <c r="XEB219"/>
      <c r="XEC219"/>
      <c r="XED219"/>
      <c r="XEE219"/>
    </row>
    <row r="220" s="30" customFormat="1" customHeight="1" spans="1:16359">
      <c r="A220" s="4"/>
      <c r="B220" s="20"/>
      <c r="C220" s="20"/>
      <c r="D220" s="21" t="str">
        <f>IF(C220="","-",VLOOKUP(C220,员工信息表!B:C,2,FALSE))</f>
        <v>-</v>
      </c>
      <c r="E220" s="21" t="str">
        <f>IF(C220="","-",VLOOKUP(C220,员工信息表!B:D,3,FALSE))</f>
        <v>-</v>
      </c>
      <c r="F220" s="20"/>
      <c r="G220" s="20"/>
      <c r="H220" s="20"/>
      <c r="I220" s="20"/>
      <c r="J220" s="27" t="str">
        <f t="shared" si="6"/>
        <v>0</v>
      </c>
      <c r="K220" s="27" t="str">
        <f>IF(C220="","0",SUMIFS(借支明细表!$H:$H,借支明细表!$F:$F,$C220,借支明细表!$D:$D,$D$2))</f>
        <v>0</v>
      </c>
      <c r="L220" s="27" t="str">
        <f t="shared" si="7"/>
        <v>0</v>
      </c>
      <c r="M220" s="28"/>
      <c r="XDA220"/>
      <c r="XDB220"/>
      <c r="XDC220"/>
      <c r="XDD220"/>
      <c r="XDE220"/>
      <c r="XDF220"/>
      <c r="XDG220"/>
      <c r="XDH220"/>
      <c r="XDI220"/>
      <c r="XDJ220"/>
      <c r="XDK220"/>
      <c r="XDL220"/>
      <c r="XDM220"/>
      <c r="XDN220"/>
      <c r="XDO220"/>
      <c r="XDP220"/>
      <c r="XDQ220"/>
      <c r="XDR220"/>
      <c r="XDS220"/>
      <c r="XDT220"/>
      <c r="XDU220"/>
      <c r="XDV220"/>
      <c r="XDW220"/>
      <c r="XDX220"/>
      <c r="XDY220"/>
      <c r="XDZ220"/>
      <c r="XEA220"/>
      <c r="XEB220"/>
      <c r="XEC220"/>
      <c r="XED220"/>
      <c r="XEE220"/>
    </row>
    <row r="221" s="30" customFormat="1" customHeight="1" spans="1:16359">
      <c r="A221" s="4"/>
      <c r="B221" s="20"/>
      <c r="C221" s="20"/>
      <c r="D221" s="21" t="str">
        <f>IF(C221="","-",VLOOKUP(C221,员工信息表!B:C,2,FALSE))</f>
        <v>-</v>
      </c>
      <c r="E221" s="21" t="str">
        <f>IF(C221="","-",VLOOKUP(C221,员工信息表!B:D,3,FALSE))</f>
        <v>-</v>
      </c>
      <c r="F221" s="20"/>
      <c r="G221" s="20"/>
      <c r="H221" s="20"/>
      <c r="I221" s="20"/>
      <c r="J221" s="27" t="str">
        <f t="shared" si="6"/>
        <v>0</v>
      </c>
      <c r="K221" s="27" t="str">
        <f>IF(C221="","0",SUMIFS(借支明细表!$H:$H,借支明细表!$F:$F,$C221,借支明细表!$D:$D,$D$2))</f>
        <v>0</v>
      </c>
      <c r="L221" s="27" t="str">
        <f t="shared" si="7"/>
        <v>0</v>
      </c>
      <c r="M221" s="28"/>
      <c r="XDA221"/>
      <c r="XDB221"/>
      <c r="XDC221"/>
      <c r="XDD221"/>
      <c r="XDE221"/>
      <c r="XDF221"/>
      <c r="XDG221"/>
      <c r="XDH221"/>
      <c r="XDI221"/>
      <c r="XDJ221"/>
      <c r="XDK221"/>
      <c r="XDL221"/>
      <c r="XDM221"/>
      <c r="XDN221"/>
      <c r="XDO221"/>
      <c r="XDP221"/>
      <c r="XDQ221"/>
      <c r="XDR221"/>
      <c r="XDS221"/>
      <c r="XDT221"/>
      <c r="XDU221"/>
      <c r="XDV221"/>
      <c r="XDW221"/>
      <c r="XDX221"/>
      <c r="XDY221"/>
      <c r="XDZ221"/>
      <c r="XEA221"/>
      <c r="XEB221"/>
      <c r="XEC221"/>
      <c r="XED221"/>
      <c r="XEE221"/>
    </row>
    <row r="222" s="30" customFormat="1" customHeight="1" spans="1:16359">
      <c r="A222" s="4"/>
      <c r="B222" s="20"/>
      <c r="C222" s="20"/>
      <c r="D222" s="21" t="str">
        <f>IF(C222="","-",VLOOKUP(C222,员工信息表!B:C,2,FALSE))</f>
        <v>-</v>
      </c>
      <c r="E222" s="21" t="str">
        <f>IF(C222="","-",VLOOKUP(C222,员工信息表!B:D,3,FALSE))</f>
        <v>-</v>
      </c>
      <c r="F222" s="20"/>
      <c r="G222" s="20"/>
      <c r="H222" s="20"/>
      <c r="I222" s="20"/>
      <c r="J222" s="27" t="str">
        <f t="shared" si="6"/>
        <v>0</v>
      </c>
      <c r="K222" s="27" t="str">
        <f>IF(C222="","0",SUMIFS(借支明细表!$H:$H,借支明细表!$F:$F,$C222,借支明细表!$D:$D,$D$2))</f>
        <v>0</v>
      </c>
      <c r="L222" s="27" t="str">
        <f t="shared" si="7"/>
        <v>0</v>
      </c>
      <c r="M222" s="28"/>
      <c r="XDA222"/>
      <c r="XDB222"/>
      <c r="XDC222"/>
      <c r="XDD222"/>
      <c r="XDE222"/>
      <c r="XDF222"/>
      <c r="XDG222"/>
      <c r="XDH222"/>
      <c r="XDI222"/>
      <c r="XDJ222"/>
      <c r="XDK222"/>
      <c r="XDL222"/>
      <c r="XDM222"/>
      <c r="XDN222"/>
      <c r="XDO222"/>
      <c r="XDP222"/>
      <c r="XDQ222"/>
      <c r="XDR222"/>
      <c r="XDS222"/>
      <c r="XDT222"/>
      <c r="XDU222"/>
      <c r="XDV222"/>
      <c r="XDW222"/>
      <c r="XDX222"/>
      <c r="XDY222"/>
      <c r="XDZ222"/>
      <c r="XEA222"/>
      <c r="XEB222"/>
      <c r="XEC222"/>
      <c r="XED222"/>
      <c r="XEE222"/>
    </row>
    <row r="223" s="30" customFormat="1" customHeight="1" spans="1:16359">
      <c r="A223" s="4"/>
      <c r="B223" s="20"/>
      <c r="C223" s="20"/>
      <c r="D223" s="21" t="str">
        <f>IF(C223="","-",VLOOKUP(C223,员工信息表!B:C,2,FALSE))</f>
        <v>-</v>
      </c>
      <c r="E223" s="21" t="str">
        <f>IF(C223="","-",VLOOKUP(C223,员工信息表!B:D,3,FALSE))</f>
        <v>-</v>
      </c>
      <c r="F223" s="20"/>
      <c r="G223" s="20"/>
      <c r="H223" s="20"/>
      <c r="I223" s="20"/>
      <c r="J223" s="27" t="str">
        <f t="shared" si="6"/>
        <v>0</v>
      </c>
      <c r="K223" s="27" t="str">
        <f>IF(C223="","0",SUMIFS(借支明细表!$H:$H,借支明细表!$F:$F,$C223,借支明细表!$D:$D,$D$2))</f>
        <v>0</v>
      </c>
      <c r="L223" s="27" t="str">
        <f t="shared" si="7"/>
        <v>0</v>
      </c>
      <c r="M223" s="28"/>
      <c r="XDA223"/>
      <c r="XDB223"/>
      <c r="XDC223"/>
      <c r="XDD223"/>
      <c r="XDE223"/>
      <c r="XDF223"/>
      <c r="XDG223"/>
      <c r="XDH223"/>
      <c r="XDI223"/>
      <c r="XDJ223"/>
      <c r="XDK223"/>
      <c r="XDL223"/>
      <c r="XDM223"/>
      <c r="XDN223"/>
      <c r="XDO223"/>
      <c r="XDP223"/>
      <c r="XDQ223"/>
      <c r="XDR223"/>
      <c r="XDS223"/>
      <c r="XDT223"/>
      <c r="XDU223"/>
      <c r="XDV223"/>
      <c r="XDW223"/>
      <c r="XDX223"/>
      <c r="XDY223"/>
      <c r="XDZ223"/>
      <c r="XEA223"/>
      <c r="XEB223"/>
      <c r="XEC223"/>
      <c r="XED223"/>
      <c r="XEE223"/>
    </row>
    <row r="224" s="30" customFormat="1" customHeight="1" spans="1:16359">
      <c r="A224" s="4"/>
      <c r="B224" s="20"/>
      <c r="C224" s="20"/>
      <c r="D224" s="21" t="str">
        <f>IF(C224="","-",VLOOKUP(C224,员工信息表!B:C,2,FALSE))</f>
        <v>-</v>
      </c>
      <c r="E224" s="21" t="str">
        <f>IF(C224="","-",VLOOKUP(C224,员工信息表!B:D,3,FALSE))</f>
        <v>-</v>
      </c>
      <c r="F224" s="20"/>
      <c r="G224" s="20"/>
      <c r="H224" s="20"/>
      <c r="I224" s="20"/>
      <c r="J224" s="27" t="str">
        <f t="shared" si="6"/>
        <v>0</v>
      </c>
      <c r="K224" s="27" t="str">
        <f>IF(C224="","0",SUMIFS(借支明细表!$H:$H,借支明细表!$F:$F,$C224,借支明细表!$D:$D,$D$2))</f>
        <v>0</v>
      </c>
      <c r="L224" s="27" t="str">
        <f t="shared" si="7"/>
        <v>0</v>
      </c>
      <c r="M224" s="28"/>
      <c r="XDA224"/>
      <c r="XDB224"/>
      <c r="XDC224"/>
      <c r="XDD224"/>
      <c r="XDE224"/>
      <c r="XDF224"/>
      <c r="XDG224"/>
      <c r="XDH224"/>
      <c r="XDI224"/>
      <c r="XDJ224"/>
      <c r="XDK224"/>
      <c r="XDL224"/>
      <c r="XDM224"/>
      <c r="XDN224"/>
      <c r="XDO224"/>
      <c r="XDP224"/>
      <c r="XDQ224"/>
      <c r="XDR224"/>
      <c r="XDS224"/>
      <c r="XDT224"/>
      <c r="XDU224"/>
      <c r="XDV224"/>
      <c r="XDW224"/>
      <c r="XDX224"/>
      <c r="XDY224"/>
      <c r="XDZ224"/>
      <c r="XEA224"/>
      <c r="XEB224"/>
      <c r="XEC224"/>
      <c r="XED224"/>
      <c r="XEE224"/>
    </row>
    <row r="225" s="30" customFormat="1" customHeight="1" spans="1:16359">
      <c r="A225" s="4"/>
      <c r="B225" s="20"/>
      <c r="C225" s="20"/>
      <c r="D225" s="21" t="str">
        <f>IF(C225="","-",VLOOKUP(C225,员工信息表!B:C,2,FALSE))</f>
        <v>-</v>
      </c>
      <c r="E225" s="21" t="str">
        <f>IF(C225="","-",VLOOKUP(C225,员工信息表!B:D,3,FALSE))</f>
        <v>-</v>
      </c>
      <c r="F225" s="20"/>
      <c r="G225" s="20"/>
      <c r="H225" s="20"/>
      <c r="I225" s="20"/>
      <c r="J225" s="27" t="str">
        <f t="shared" si="6"/>
        <v>0</v>
      </c>
      <c r="K225" s="27" t="str">
        <f>IF(C225="","0",SUMIFS(借支明细表!$H:$H,借支明细表!$F:$F,$C225,借支明细表!$D:$D,$D$2))</f>
        <v>0</v>
      </c>
      <c r="L225" s="27" t="str">
        <f t="shared" si="7"/>
        <v>0</v>
      </c>
      <c r="M225" s="28"/>
      <c r="XDA225"/>
      <c r="XDB225"/>
      <c r="XDC225"/>
      <c r="XDD225"/>
      <c r="XDE225"/>
      <c r="XDF225"/>
      <c r="XDG225"/>
      <c r="XDH225"/>
      <c r="XDI225"/>
      <c r="XDJ225"/>
      <c r="XDK225"/>
      <c r="XDL225"/>
      <c r="XDM225"/>
      <c r="XDN225"/>
      <c r="XDO225"/>
      <c r="XDP225"/>
      <c r="XDQ225"/>
      <c r="XDR225"/>
      <c r="XDS225"/>
      <c r="XDT225"/>
      <c r="XDU225"/>
      <c r="XDV225"/>
      <c r="XDW225"/>
      <c r="XDX225"/>
      <c r="XDY225"/>
      <c r="XDZ225"/>
      <c r="XEA225"/>
      <c r="XEB225"/>
      <c r="XEC225"/>
      <c r="XED225"/>
      <c r="XEE225"/>
    </row>
    <row r="226" s="30" customFormat="1" customHeight="1" spans="1:16359">
      <c r="A226" s="4"/>
      <c r="B226" s="20"/>
      <c r="C226" s="20"/>
      <c r="D226" s="21" t="str">
        <f>IF(C226="","-",VLOOKUP(C226,员工信息表!B:C,2,FALSE))</f>
        <v>-</v>
      </c>
      <c r="E226" s="21" t="str">
        <f>IF(C226="","-",VLOOKUP(C226,员工信息表!B:D,3,FALSE))</f>
        <v>-</v>
      </c>
      <c r="F226" s="20"/>
      <c r="G226" s="20"/>
      <c r="H226" s="20"/>
      <c r="I226" s="20"/>
      <c r="J226" s="27" t="str">
        <f t="shared" si="6"/>
        <v>0</v>
      </c>
      <c r="K226" s="27" t="str">
        <f>IF(C226="","0",SUMIFS(借支明细表!$H:$H,借支明细表!$F:$F,$C226,借支明细表!$D:$D,$D$2))</f>
        <v>0</v>
      </c>
      <c r="L226" s="27" t="str">
        <f t="shared" si="7"/>
        <v>0</v>
      </c>
      <c r="M226" s="28"/>
      <c r="XDA226"/>
      <c r="XDB226"/>
      <c r="XDC226"/>
      <c r="XDD226"/>
      <c r="XDE226"/>
      <c r="XDF226"/>
      <c r="XDG226"/>
      <c r="XDH226"/>
      <c r="XDI226"/>
      <c r="XDJ226"/>
      <c r="XDK226"/>
      <c r="XDL226"/>
      <c r="XDM226"/>
      <c r="XDN226"/>
      <c r="XDO226"/>
      <c r="XDP226"/>
      <c r="XDQ226"/>
      <c r="XDR226"/>
      <c r="XDS226"/>
      <c r="XDT226"/>
      <c r="XDU226"/>
      <c r="XDV226"/>
      <c r="XDW226"/>
      <c r="XDX226"/>
      <c r="XDY226"/>
      <c r="XDZ226"/>
      <c r="XEA226"/>
      <c r="XEB226"/>
      <c r="XEC226"/>
      <c r="XED226"/>
      <c r="XEE226"/>
    </row>
    <row r="227" s="30" customFormat="1" customHeight="1" spans="1:16359">
      <c r="A227" s="4"/>
      <c r="B227" s="20"/>
      <c r="C227" s="20"/>
      <c r="D227" s="21" t="str">
        <f>IF(C227="","-",VLOOKUP(C227,员工信息表!B:C,2,FALSE))</f>
        <v>-</v>
      </c>
      <c r="E227" s="21" t="str">
        <f>IF(C227="","-",VLOOKUP(C227,员工信息表!B:D,3,FALSE))</f>
        <v>-</v>
      </c>
      <c r="F227" s="20"/>
      <c r="G227" s="20"/>
      <c r="H227" s="20"/>
      <c r="I227" s="20"/>
      <c r="J227" s="27" t="str">
        <f t="shared" si="6"/>
        <v>0</v>
      </c>
      <c r="K227" s="27" t="str">
        <f>IF(C227="","0",SUMIFS(借支明细表!$H:$H,借支明细表!$F:$F,$C227,借支明细表!$D:$D,$D$2))</f>
        <v>0</v>
      </c>
      <c r="L227" s="27" t="str">
        <f t="shared" si="7"/>
        <v>0</v>
      </c>
      <c r="M227" s="28"/>
      <c r="XDA227"/>
      <c r="XDB227"/>
      <c r="XDC227"/>
      <c r="XDD227"/>
      <c r="XDE227"/>
      <c r="XDF227"/>
      <c r="XDG227"/>
      <c r="XDH227"/>
      <c r="XDI227"/>
      <c r="XDJ227"/>
      <c r="XDK227"/>
      <c r="XDL227"/>
      <c r="XDM227"/>
      <c r="XDN227"/>
      <c r="XDO227"/>
      <c r="XDP227"/>
      <c r="XDQ227"/>
      <c r="XDR227"/>
      <c r="XDS227"/>
      <c r="XDT227"/>
      <c r="XDU227"/>
      <c r="XDV227"/>
      <c r="XDW227"/>
      <c r="XDX227"/>
      <c r="XDY227"/>
      <c r="XDZ227"/>
      <c r="XEA227"/>
      <c r="XEB227"/>
      <c r="XEC227"/>
      <c r="XED227"/>
      <c r="XEE227"/>
    </row>
    <row r="228" s="30" customFormat="1" customHeight="1" spans="1:16359">
      <c r="A228" s="4"/>
      <c r="B228" s="20"/>
      <c r="C228" s="20"/>
      <c r="D228" s="21" t="str">
        <f>IF(C228="","-",VLOOKUP(C228,员工信息表!B:C,2,FALSE))</f>
        <v>-</v>
      </c>
      <c r="E228" s="21" t="str">
        <f>IF(C228="","-",VLOOKUP(C228,员工信息表!B:D,3,FALSE))</f>
        <v>-</v>
      </c>
      <c r="F228" s="20"/>
      <c r="G228" s="20"/>
      <c r="H228" s="20"/>
      <c r="I228" s="20"/>
      <c r="J228" s="27" t="str">
        <f t="shared" si="6"/>
        <v>0</v>
      </c>
      <c r="K228" s="27" t="str">
        <f>IF(C228="","0",SUMIFS(借支明细表!$H:$H,借支明细表!$F:$F,$C228,借支明细表!$D:$D,$D$2))</f>
        <v>0</v>
      </c>
      <c r="L228" s="27" t="str">
        <f t="shared" si="7"/>
        <v>0</v>
      </c>
      <c r="M228" s="28"/>
      <c r="XDA228"/>
      <c r="XDB228"/>
      <c r="XDC228"/>
      <c r="XDD228"/>
      <c r="XDE228"/>
      <c r="XDF228"/>
      <c r="XDG228"/>
      <c r="XDH228"/>
      <c r="XDI228"/>
      <c r="XDJ228"/>
      <c r="XDK228"/>
      <c r="XDL228"/>
      <c r="XDM228"/>
      <c r="XDN228"/>
      <c r="XDO228"/>
      <c r="XDP228"/>
      <c r="XDQ228"/>
      <c r="XDR228"/>
      <c r="XDS228"/>
      <c r="XDT228"/>
      <c r="XDU228"/>
      <c r="XDV228"/>
      <c r="XDW228"/>
      <c r="XDX228"/>
      <c r="XDY228"/>
      <c r="XDZ228"/>
      <c r="XEA228"/>
      <c r="XEB228"/>
      <c r="XEC228"/>
      <c r="XED228"/>
      <c r="XEE228"/>
    </row>
    <row r="229" s="30" customFormat="1" customHeight="1" spans="1:16359">
      <c r="A229" s="4"/>
      <c r="B229" s="20"/>
      <c r="C229" s="20"/>
      <c r="D229" s="21" t="str">
        <f>IF(C229="","-",VLOOKUP(C229,员工信息表!B:C,2,FALSE))</f>
        <v>-</v>
      </c>
      <c r="E229" s="21" t="str">
        <f>IF(C229="","-",VLOOKUP(C229,员工信息表!B:D,3,FALSE))</f>
        <v>-</v>
      </c>
      <c r="F229" s="20"/>
      <c r="G229" s="20"/>
      <c r="H229" s="20"/>
      <c r="I229" s="20"/>
      <c r="J229" s="27" t="str">
        <f t="shared" si="6"/>
        <v>0</v>
      </c>
      <c r="K229" s="27" t="str">
        <f>IF(C229="","0",SUMIFS(借支明细表!$H:$H,借支明细表!$F:$F,$C229,借支明细表!$D:$D,$D$2))</f>
        <v>0</v>
      </c>
      <c r="L229" s="27" t="str">
        <f t="shared" si="7"/>
        <v>0</v>
      </c>
      <c r="M229" s="28"/>
      <c r="XDA229"/>
      <c r="XDB229"/>
      <c r="XDC229"/>
      <c r="XDD229"/>
      <c r="XDE229"/>
      <c r="XDF229"/>
      <c r="XDG229"/>
      <c r="XDH229"/>
      <c r="XDI229"/>
      <c r="XDJ229"/>
      <c r="XDK229"/>
      <c r="XDL229"/>
      <c r="XDM229"/>
      <c r="XDN229"/>
      <c r="XDO229"/>
      <c r="XDP229"/>
      <c r="XDQ229"/>
      <c r="XDR229"/>
      <c r="XDS229"/>
      <c r="XDT229"/>
      <c r="XDU229"/>
      <c r="XDV229"/>
      <c r="XDW229"/>
      <c r="XDX229"/>
      <c r="XDY229"/>
      <c r="XDZ229"/>
      <c r="XEA229"/>
      <c r="XEB229"/>
      <c r="XEC229"/>
      <c r="XED229"/>
      <c r="XEE229"/>
    </row>
    <row r="230" s="30" customFormat="1" customHeight="1" spans="1:16359">
      <c r="A230" s="4"/>
      <c r="B230" s="20"/>
      <c r="C230" s="20"/>
      <c r="D230" s="21" t="str">
        <f>IF(C230="","-",VLOOKUP(C230,员工信息表!B:C,2,FALSE))</f>
        <v>-</v>
      </c>
      <c r="E230" s="21" t="str">
        <f>IF(C230="","-",VLOOKUP(C230,员工信息表!B:D,3,FALSE))</f>
        <v>-</v>
      </c>
      <c r="F230" s="20"/>
      <c r="G230" s="20"/>
      <c r="H230" s="20"/>
      <c r="I230" s="20"/>
      <c r="J230" s="27" t="str">
        <f t="shared" si="6"/>
        <v>0</v>
      </c>
      <c r="K230" s="27" t="str">
        <f>IF(C230="","0",SUMIFS(借支明细表!$H:$H,借支明细表!$F:$F,$C230,借支明细表!$D:$D,$D$2))</f>
        <v>0</v>
      </c>
      <c r="L230" s="27" t="str">
        <f t="shared" si="7"/>
        <v>0</v>
      </c>
      <c r="M230" s="28"/>
      <c r="XDA230"/>
      <c r="XDB230"/>
      <c r="XDC230"/>
      <c r="XDD230"/>
      <c r="XDE230"/>
      <c r="XDF230"/>
      <c r="XDG230"/>
      <c r="XDH230"/>
      <c r="XDI230"/>
      <c r="XDJ230"/>
      <c r="XDK230"/>
      <c r="XDL230"/>
      <c r="XDM230"/>
      <c r="XDN230"/>
      <c r="XDO230"/>
      <c r="XDP230"/>
      <c r="XDQ230"/>
      <c r="XDR230"/>
      <c r="XDS230"/>
      <c r="XDT230"/>
      <c r="XDU230"/>
      <c r="XDV230"/>
      <c r="XDW230"/>
      <c r="XDX230"/>
      <c r="XDY230"/>
      <c r="XDZ230"/>
      <c r="XEA230"/>
      <c r="XEB230"/>
      <c r="XEC230"/>
      <c r="XED230"/>
      <c r="XEE230"/>
    </row>
    <row r="231" s="30" customFormat="1" customHeight="1" spans="1:16359">
      <c r="A231" s="4"/>
      <c r="B231" s="20"/>
      <c r="C231" s="20"/>
      <c r="D231" s="21" t="str">
        <f>IF(C231="","-",VLOOKUP(C231,员工信息表!B:C,2,FALSE))</f>
        <v>-</v>
      </c>
      <c r="E231" s="21" t="str">
        <f>IF(C231="","-",VLOOKUP(C231,员工信息表!B:D,3,FALSE))</f>
        <v>-</v>
      </c>
      <c r="F231" s="20"/>
      <c r="G231" s="20"/>
      <c r="H231" s="20"/>
      <c r="I231" s="20"/>
      <c r="J231" s="27" t="str">
        <f t="shared" si="6"/>
        <v>0</v>
      </c>
      <c r="K231" s="27" t="str">
        <f>IF(C231="","0",SUMIFS(借支明细表!$H:$H,借支明细表!$F:$F,$C231,借支明细表!$D:$D,$D$2))</f>
        <v>0</v>
      </c>
      <c r="L231" s="27" t="str">
        <f t="shared" si="7"/>
        <v>0</v>
      </c>
      <c r="M231" s="28"/>
      <c r="XDA231"/>
      <c r="XDB231"/>
      <c r="XDC231"/>
      <c r="XDD231"/>
      <c r="XDE231"/>
      <c r="XDF231"/>
      <c r="XDG231"/>
      <c r="XDH231"/>
      <c r="XDI231"/>
      <c r="XDJ231"/>
      <c r="XDK231"/>
      <c r="XDL231"/>
      <c r="XDM231"/>
      <c r="XDN231"/>
      <c r="XDO231"/>
      <c r="XDP231"/>
      <c r="XDQ231"/>
      <c r="XDR231"/>
      <c r="XDS231"/>
      <c r="XDT231"/>
      <c r="XDU231"/>
      <c r="XDV231"/>
      <c r="XDW231"/>
      <c r="XDX231"/>
      <c r="XDY231"/>
      <c r="XDZ231"/>
      <c r="XEA231"/>
      <c r="XEB231"/>
      <c r="XEC231"/>
      <c r="XED231"/>
      <c r="XEE231"/>
    </row>
    <row r="232" s="30" customFormat="1" customHeight="1" spans="1:16359">
      <c r="A232" s="4"/>
      <c r="B232" s="20"/>
      <c r="C232" s="20"/>
      <c r="D232" s="21" t="str">
        <f>IF(C232="","-",VLOOKUP(C232,员工信息表!B:C,2,FALSE))</f>
        <v>-</v>
      </c>
      <c r="E232" s="21" t="str">
        <f>IF(C232="","-",VLOOKUP(C232,员工信息表!B:D,3,FALSE))</f>
        <v>-</v>
      </c>
      <c r="F232" s="20"/>
      <c r="G232" s="20"/>
      <c r="H232" s="20"/>
      <c r="I232" s="20"/>
      <c r="J232" s="27" t="str">
        <f t="shared" si="6"/>
        <v>0</v>
      </c>
      <c r="K232" s="27" t="str">
        <f>IF(C232="","0",SUMIFS(借支明细表!$H:$H,借支明细表!$F:$F,$C232,借支明细表!$D:$D,$D$2))</f>
        <v>0</v>
      </c>
      <c r="L232" s="27" t="str">
        <f t="shared" si="7"/>
        <v>0</v>
      </c>
      <c r="M232" s="28"/>
      <c r="XDA232"/>
      <c r="XDB232"/>
      <c r="XDC232"/>
      <c r="XDD232"/>
      <c r="XDE232"/>
      <c r="XDF232"/>
      <c r="XDG232"/>
      <c r="XDH232"/>
      <c r="XDI232"/>
      <c r="XDJ232"/>
      <c r="XDK232"/>
      <c r="XDL232"/>
      <c r="XDM232"/>
      <c r="XDN232"/>
      <c r="XDO232"/>
      <c r="XDP232"/>
      <c r="XDQ232"/>
      <c r="XDR232"/>
      <c r="XDS232"/>
      <c r="XDT232"/>
      <c r="XDU232"/>
      <c r="XDV232"/>
      <c r="XDW232"/>
      <c r="XDX232"/>
      <c r="XDY232"/>
      <c r="XDZ232"/>
      <c r="XEA232"/>
      <c r="XEB232"/>
      <c r="XEC232"/>
      <c r="XED232"/>
      <c r="XEE232"/>
    </row>
    <row r="233" s="30" customFormat="1" customHeight="1" spans="1:16359">
      <c r="A233" s="4"/>
      <c r="B233" s="20"/>
      <c r="C233" s="20"/>
      <c r="D233" s="21" t="str">
        <f>IF(C233="","-",VLOOKUP(C233,员工信息表!B:C,2,FALSE))</f>
        <v>-</v>
      </c>
      <c r="E233" s="21" t="str">
        <f>IF(C233="","-",VLOOKUP(C233,员工信息表!B:D,3,FALSE))</f>
        <v>-</v>
      </c>
      <c r="F233" s="20"/>
      <c r="G233" s="20"/>
      <c r="H233" s="20"/>
      <c r="I233" s="20"/>
      <c r="J233" s="27" t="str">
        <f t="shared" si="6"/>
        <v>0</v>
      </c>
      <c r="K233" s="27" t="str">
        <f>IF(C233="","0",SUMIFS(借支明细表!$H:$H,借支明细表!$F:$F,$C233,借支明细表!$D:$D,$D$2))</f>
        <v>0</v>
      </c>
      <c r="L233" s="27" t="str">
        <f t="shared" si="7"/>
        <v>0</v>
      </c>
      <c r="M233" s="28"/>
      <c r="XDA233"/>
      <c r="XDB233"/>
      <c r="XDC233"/>
      <c r="XDD233"/>
      <c r="XDE233"/>
      <c r="XDF233"/>
      <c r="XDG233"/>
      <c r="XDH233"/>
      <c r="XDI233"/>
      <c r="XDJ233"/>
      <c r="XDK233"/>
      <c r="XDL233"/>
      <c r="XDM233"/>
      <c r="XDN233"/>
      <c r="XDO233"/>
      <c r="XDP233"/>
      <c r="XDQ233"/>
      <c r="XDR233"/>
      <c r="XDS233"/>
      <c r="XDT233"/>
      <c r="XDU233"/>
      <c r="XDV233"/>
      <c r="XDW233"/>
      <c r="XDX233"/>
      <c r="XDY233"/>
      <c r="XDZ233"/>
      <c r="XEA233"/>
      <c r="XEB233"/>
      <c r="XEC233"/>
      <c r="XED233"/>
      <c r="XEE233"/>
    </row>
    <row r="234" s="30" customFormat="1" customHeight="1" spans="1:16359">
      <c r="A234" s="4"/>
      <c r="B234" s="20"/>
      <c r="C234" s="20"/>
      <c r="D234" s="21" t="str">
        <f>IF(C234="","-",VLOOKUP(C234,员工信息表!B:C,2,FALSE))</f>
        <v>-</v>
      </c>
      <c r="E234" s="21" t="str">
        <f>IF(C234="","-",VLOOKUP(C234,员工信息表!B:D,3,FALSE))</f>
        <v>-</v>
      </c>
      <c r="F234" s="20"/>
      <c r="G234" s="20"/>
      <c r="H234" s="20"/>
      <c r="I234" s="20"/>
      <c r="J234" s="27" t="str">
        <f t="shared" si="6"/>
        <v>0</v>
      </c>
      <c r="K234" s="27" t="str">
        <f>IF(C234="","0",SUMIFS(借支明细表!$H:$H,借支明细表!$F:$F,$C234,借支明细表!$D:$D,$D$2))</f>
        <v>0</v>
      </c>
      <c r="L234" s="27" t="str">
        <f t="shared" si="7"/>
        <v>0</v>
      </c>
      <c r="M234" s="28"/>
      <c r="XDA234"/>
      <c r="XDB234"/>
      <c r="XDC234"/>
      <c r="XDD234"/>
      <c r="XDE234"/>
      <c r="XDF234"/>
      <c r="XDG234"/>
      <c r="XDH234"/>
      <c r="XDI234"/>
      <c r="XDJ234"/>
      <c r="XDK234"/>
      <c r="XDL234"/>
      <c r="XDM234"/>
      <c r="XDN234"/>
      <c r="XDO234"/>
      <c r="XDP234"/>
      <c r="XDQ234"/>
      <c r="XDR234"/>
      <c r="XDS234"/>
      <c r="XDT234"/>
      <c r="XDU234"/>
      <c r="XDV234"/>
      <c r="XDW234"/>
      <c r="XDX234"/>
      <c r="XDY234"/>
      <c r="XDZ234"/>
      <c r="XEA234"/>
      <c r="XEB234"/>
      <c r="XEC234"/>
      <c r="XED234"/>
      <c r="XEE234"/>
    </row>
    <row r="235" s="30" customFormat="1" customHeight="1" spans="1:16359">
      <c r="A235" s="4"/>
      <c r="B235" s="20"/>
      <c r="C235" s="20"/>
      <c r="D235" s="21" t="str">
        <f>IF(C235="","-",VLOOKUP(C235,员工信息表!B:C,2,FALSE))</f>
        <v>-</v>
      </c>
      <c r="E235" s="21" t="str">
        <f>IF(C235="","-",VLOOKUP(C235,员工信息表!B:D,3,FALSE))</f>
        <v>-</v>
      </c>
      <c r="F235" s="20"/>
      <c r="G235" s="20"/>
      <c r="H235" s="20"/>
      <c r="I235" s="20"/>
      <c r="J235" s="27" t="str">
        <f t="shared" si="6"/>
        <v>0</v>
      </c>
      <c r="K235" s="27" t="str">
        <f>IF(C235="","0",SUMIFS(借支明细表!$H:$H,借支明细表!$F:$F,$C235,借支明细表!$D:$D,$D$2))</f>
        <v>0</v>
      </c>
      <c r="L235" s="27" t="str">
        <f t="shared" si="7"/>
        <v>0</v>
      </c>
      <c r="M235" s="28"/>
      <c r="XDA235"/>
      <c r="XDB235"/>
      <c r="XDC235"/>
      <c r="XDD235"/>
      <c r="XDE235"/>
      <c r="XDF235"/>
      <c r="XDG235"/>
      <c r="XDH235"/>
      <c r="XDI235"/>
      <c r="XDJ235"/>
      <c r="XDK235"/>
      <c r="XDL235"/>
      <c r="XDM235"/>
      <c r="XDN235"/>
      <c r="XDO235"/>
      <c r="XDP235"/>
      <c r="XDQ235"/>
      <c r="XDR235"/>
      <c r="XDS235"/>
      <c r="XDT235"/>
      <c r="XDU235"/>
      <c r="XDV235"/>
      <c r="XDW235"/>
      <c r="XDX235"/>
      <c r="XDY235"/>
      <c r="XDZ235"/>
      <c r="XEA235"/>
      <c r="XEB235"/>
      <c r="XEC235"/>
      <c r="XED235"/>
      <c r="XEE235"/>
    </row>
    <row r="236" s="30" customFormat="1" customHeight="1" spans="1:16359">
      <c r="A236" s="4"/>
      <c r="B236" s="20"/>
      <c r="C236" s="20"/>
      <c r="D236" s="21" t="str">
        <f>IF(C236="","-",VLOOKUP(C236,员工信息表!B:C,2,FALSE))</f>
        <v>-</v>
      </c>
      <c r="E236" s="21" t="str">
        <f>IF(C236="","-",VLOOKUP(C236,员工信息表!B:D,3,FALSE))</f>
        <v>-</v>
      </c>
      <c r="F236" s="20"/>
      <c r="G236" s="20"/>
      <c r="H236" s="20"/>
      <c r="I236" s="20"/>
      <c r="J236" s="27" t="str">
        <f t="shared" si="6"/>
        <v>0</v>
      </c>
      <c r="K236" s="27" t="str">
        <f>IF(C236="","0",SUMIFS(借支明细表!$H:$H,借支明细表!$F:$F,$C236,借支明细表!$D:$D,$D$2))</f>
        <v>0</v>
      </c>
      <c r="L236" s="27" t="str">
        <f t="shared" si="7"/>
        <v>0</v>
      </c>
      <c r="M236" s="28"/>
      <c r="XDA236"/>
      <c r="XDB236"/>
      <c r="XDC236"/>
      <c r="XDD236"/>
      <c r="XDE236"/>
      <c r="XDF236"/>
      <c r="XDG236"/>
      <c r="XDH236"/>
      <c r="XDI236"/>
      <c r="XDJ236"/>
      <c r="XDK236"/>
      <c r="XDL236"/>
      <c r="XDM236"/>
      <c r="XDN236"/>
      <c r="XDO236"/>
      <c r="XDP236"/>
      <c r="XDQ236"/>
      <c r="XDR236"/>
      <c r="XDS236"/>
      <c r="XDT236"/>
      <c r="XDU236"/>
      <c r="XDV236"/>
      <c r="XDW236"/>
      <c r="XDX236"/>
      <c r="XDY236"/>
      <c r="XDZ236"/>
      <c r="XEA236"/>
      <c r="XEB236"/>
      <c r="XEC236"/>
      <c r="XED236"/>
      <c r="XEE236"/>
    </row>
    <row r="237" s="30" customFormat="1" customHeight="1" spans="1:16359">
      <c r="A237" s="4"/>
      <c r="B237" s="20"/>
      <c r="C237" s="20"/>
      <c r="D237" s="21" t="str">
        <f>IF(C237="","-",VLOOKUP(C237,员工信息表!B:C,2,FALSE))</f>
        <v>-</v>
      </c>
      <c r="E237" s="21" t="str">
        <f>IF(C237="","-",VLOOKUP(C237,员工信息表!B:D,3,FALSE))</f>
        <v>-</v>
      </c>
      <c r="F237" s="20"/>
      <c r="G237" s="20"/>
      <c r="H237" s="20"/>
      <c r="I237" s="20"/>
      <c r="J237" s="27" t="str">
        <f t="shared" si="6"/>
        <v>0</v>
      </c>
      <c r="K237" s="27" t="str">
        <f>IF(C237="","0",SUMIFS(借支明细表!$H:$H,借支明细表!$F:$F,$C237,借支明细表!$D:$D,$D$2))</f>
        <v>0</v>
      </c>
      <c r="L237" s="27" t="str">
        <f t="shared" si="7"/>
        <v>0</v>
      </c>
      <c r="M237" s="28"/>
      <c r="XDA237"/>
      <c r="XDB237"/>
      <c r="XDC237"/>
      <c r="XDD237"/>
      <c r="XDE237"/>
      <c r="XDF237"/>
      <c r="XDG237"/>
      <c r="XDH237"/>
      <c r="XDI237"/>
      <c r="XDJ237"/>
      <c r="XDK237"/>
      <c r="XDL237"/>
      <c r="XDM237"/>
      <c r="XDN237"/>
      <c r="XDO237"/>
      <c r="XDP237"/>
      <c r="XDQ237"/>
      <c r="XDR237"/>
      <c r="XDS237"/>
      <c r="XDT237"/>
      <c r="XDU237"/>
      <c r="XDV237"/>
      <c r="XDW237"/>
      <c r="XDX237"/>
      <c r="XDY237"/>
      <c r="XDZ237"/>
      <c r="XEA237"/>
      <c r="XEB237"/>
      <c r="XEC237"/>
      <c r="XED237"/>
      <c r="XEE237"/>
    </row>
    <row r="238" s="30" customFormat="1" customHeight="1" spans="1:16359">
      <c r="A238" s="4"/>
      <c r="B238" s="20"/>
      <c r="C238" s="20"/>
      <c r="D238" s="21" t="str">
        <f>IF(C238="","-",VLOOKUP(C238,员工信息表!B:C,2,FALSE))</f>
        <v>-</v>
      </c>
      <c r="E238" s="21" t="str">
        <f>IF(C238="","-",VLOOKUP(C238,员工信息表!B:D,3,FALSE))</f>
        <v>-</v>
      </c>
      <c r="F238" s="20"/>
      <c r="G238" s="20"/>
      <c r="H238" s="20"/>
      <c r="I238" s="20"/>
      <c r="J238" s="27" t="str">
        <f t="shared" si="6"/>
        <v>0</v>
      </c>
      <c r="K238" s="27" t="str">
        <f>IF(C238="","0",SUMIFS(借支明细表!$H:$H,借支明细表!$F:$F,$C238,借支明细表!$D:$D,$D$2))</f>
        <v>0</v>
      </c>
      <c r="L238" s="27" t="str">
        <f t="shared" si="7"/>
        <v>0</v>
      </c>
      <c r="M238" s="28"/>
      <c r="XDA238"/>
      <c r="XDB238"/>
      <c r="XDC238"/>
      <c r="XDD238"/>
      <c r="XDE238"/>
      <c r="XDF238"/>
      <c r="XDG238"/>
      <c r="XDH238"/>
      <c r="XDI238"/>
      <c r="XDJ238"/>
      <c r="XDK238"/>
      <c r="XDL238"/>
      <c r="XDM238"/>
      <c r="XDN238"/>
      <c r="XDO238"/>
      <c r="XDP238"/>
      <c r="XDQ238"/>
      <c r="XDR238"/>
      <c r="XDS238"/>
      <c r="XDT238"/>
      <c r="XDU238"/>
      <c r="XDV238"/>
      <c r="XDW238"/>
      <c r="XDX238"/>
      <c r="XDY238"/>
      <c r="XDZ238"/>
      <c r="XEA238"/>
      <c r="XEB238"/>
      <c r="XEC238"/>
      <c r="XED238"/>
      <c r="XEE238"/>
    </row>
    <row r="239" s="30" customFormat="1" customHeight="1" spans="1:16359">
      <c r="A239" s="4"/>
      <c r="B239" s="20"/>
      <c r="C239" s="20"/>
      <c r="D239" s="21" t="str">
        <f>IF(C239="","-",VLOOKUP(C239,员工信息表!B:C,2,FALSE))</f>
        <v>-</v>
      </c>
      <c r="E239" s="21" t="str">
        <f>IF(C239="","-",VLOOKUP(C239,员工信息表!B:D,3,FALSE))</f>
        <v>-</v>
      </c>
      <c r="F239" s="20"/>
      <c r="G239" s="20"/>
      <c r="H239" s="20"/>
      <c r="I239" s="20"/>
      <c r="J239" s="27" t="str">
        <f t="shared" si="6"/>
        <v>0</v>
      </c>
      <c r="K239" s="27" t="str">
        <f>IF(C239="","0",SUMIFS(借支明细表!$H:$H,借支明细表!$F:$F,$C239,借支明细表!$D:$D,$D$2))</f>
        <v>0</v>
      </c>
      <c r="L239" s="27" t="str">
        <f t="shared" si="7"/>
        <v>0</v>
      </c>
      <c r="M239" s="28"/>
      <c r="XDA239"/>
      <c r="XDB239"/>
      <c r="XDC239"/>
      <c r="XDD239"/>
      <c r="XDE239"/>
      <c r="XDF239"/>
      <c r="XDG239"/>
      <c r="XDH239"/>
      <c r="XDI239"/>
      <c r="XDJ239"/>
      <c r="XDK239"/>
      <c r="XDL239"/>
      <c r="XDM239"/>
      <c r="XDN239"/>
      <c r="XDO239"/>
      <c r="XDP239"/>
      <c r="XDQ239"/>
      <c r="XDR239"/>
      <c r="XDS239"/>
      <c r="XDT239"/>
      <c r="XDU239"/>
      <c r="XDV239"/>
      <c r="XDW239"/>
      <c r="XDX239"/>
      <c r="XDY239"/>
      <c r="XDZ239"/>
      <c r="XEA239"/>
      <c r="XEB239"/>
      <c r="XEC239"/>
      <c r="XED239"/>
      <c r="XEE239"/>
    </row>
    <row r="240" s="30" customFormat="1" customHeight="1" spans="1:16359">
      <c r="A240" s="4"/>
      <c r="B240" s="20"/>
      <c r="C240" s="20"/>
      <c r="D240" s="21" t="str">
        <f>IF(C240="","-",VLOOKUP(C240,员工信息表!B:C,2,FALSE))</f>
        <v>-</v>
      </c>
      <c r="E240" s="21" t="str">
        <f>IF(C240="","-",VLOOKUP(C240,员工信息表!B:D,3,FALSE))</f>
        <v>-</v>
      </c>
      <c r="F240" s="20"/>
      <c r="G240" s="20"/>
      <c r="H240" s="20"/>
      <c r="I240" s="20"/>
      <c r="J240" s="27" t="str">
        <f t="shared" si="6"/>
        <v>0</v>
      </c>
      <c r="K240" s="27" t="str">
        <f>IF(C240="","0",SUMIFS(借支明细表!$H:$H,借支明细表!$F:$F,$C240,借支明细表!$D:$D,$D$2))</f>
        <v>0</v>
      </c>
      <c r="L240" s="27" t="str">
        <f t="shared" si="7"/>
        <v>0</v>
      </c>
      <c r="M240" s="28"/>
      <c r="XDA240"/>
      <c r="XDB240"/>
      <c r="XDC240"/>
      <c r="XDD240"/>
      <c r="XDE240"/>
      <c r="XDF240"/>
      <c r="XDG240"/>
      <c r="XDH240"/>
      <c r="XDI240"/>
      <c r="XDJ240"/>
      <c r="XDK240"/>
      <c r="XDL240"/>
      <c r="XDM240"/>
      <c r="XDN240"/>
      <c r="XDO240"/>
      <c r="XDP240"/>
      <c r="XDQ240"/>
      <c r="XDR240"/>
      <c r="XDS240"/>
      <c r="XDT240"/>
      <c r="XDU240"/>
      <c r="XDV240"/>
      <c r="XDW240"/>
      <c r="XDX240"/>
      <c r="XDY240"/>
      <c r="XDZ240"/>
      <c r="XEA240"/>
      <c r="XEB240"/>
      <c r="XEC240"/>
      <c r="XED240"/>
      <c r="XEE240"/>
    </row>
    <row r="241" s="30" customFormat="1" customHeight="1" spans="1:16359">
      <c r="A241" s="4"/>
      <c r="B241" s="20"/>
      <c r="C241" s="20"/>
      <c r="D241" s="21" t="str">
        <f>IF(C241="","-",VLOOKUP(C241,员工信息表!B:C,2,FALSE))</f>
        <v>-</v>
      </c>
      <c r="E241" s="21" t="str">
        <f>IF(C241="","-",VLOOKUP(C241,员工信息表!B:D,3,FALSE))</f>
        <v>-</v>
      </c>
      <c r="F241" s="20"/>
      <c r="G241" s="20"/>
      <c r="H241" s="20"/>
      <c r="I241" s="20"/>
      <c r="J241" s="27" t="str">
        <f t="shared" si="6"/>
        <v>0</v>
      </c>
      <c r="K241" s="27" t="str">
        <f>IF(C241="","0",SUMIFS(借支明细表!$H:$H,借支明细表!$F:$F,$C241,借支明细表!$D:$D,$D$2))</f>
        <v>0</v>
      </c>
      <c r="L241" s="27" t="str">
        <f t="shared" si="7"/>
        <v>0</v>
      </c>
      <c r="M241" s="28"/>
      <c r="XDA241"/>
      <c r="XDB241"/>
      <c r="XDC241"/>
      <c r="XDD241"/>
      <c r="XDE241"/>
      <c r="XDF241"/>
      <c r="XDG241"/>
      <c r="XDH241"/>
      <c r="XDI241"/>
      <c r="XDJ241"/>
      <c r="XDK241"/>
      <c r="XDL241"/>
      <c r="XDM241"/>
      <c r="XDN241"/>
      <c r="XDO241"/>
      <c r="XDP241"/>
      <c r="XDQ241"/>
      <c r="XDR241"/>
      <c r="XDS241"/>
      <c r="XDT241"/>
      <c r="XDU241"/>
      <c r="XDV241"/>
      <c r="XDW241"/>
      <c r="XDX241"/>
      <c r="XDY241"/>
      <c r="XDZ241"/>
      <c r="XEA241"/>
      <c r="XEB241"/>
      <c r="XEC241"/>
      <c r="XED241"/>
      <c r="XEE241"/>
    </row>
    <row r="242" s="30" customFormat="1" customHeight="1" spans="1:16359">
      <c r="A242" s="4"/>
      <c r="B242" s="20"/>
      <c r="C242" s="20"/>
      <c r="D242" s="21" t="str">
        <f>IF(C242="","-",VLOOKUP(C242,员工信息表!B:C,2,FALSE))</f>
        <v>-</v>
      </c>
      <c r="E242" s="21" t="str">
        <f>IF(C242="","-",VLOOKUP(C242,员工信息表!B:D,3,FALSE))</f>
        <v>-</v>
      </c>
      <c r="F242" s="20"/>
      <c r="G242" s="20"/>
      <c r="H242" s="20"/>
      <c r="I242" s="20"/>
      <c r="J242" s="27" t="str">
        <f t="shared" si="6"/>
        <v>0</v>
      </c>
      <c r="K242" s="27" t="str">
        <f>IF(C242="","0",SUMIFS(借支明细表!$H:$H,借支明细表!$F:$F,$C242,借支明细表!$D:$D,$D$2))</f>
        <v>0</v>
      </c>
      <c r="L242" s="27" t="str">
        <f t="shared" si="7"/>
        <v>0</v>
      </c>
      <c r="M242" s="28"/>
      <c r="XDA242"/>
      <c r="XDB242"/>
      <c r="XDC242"/>
      <c r="XDD242"/>
      <c r="XDE242"/>
      <c r="XDF242"/>
      <c r="XDG242"/>
      <c r="XDH242"/>
      <c r="XDI242"/>
      <c r="XDJ242"/>
      <c r="XDK242"/>
      <c r="XDL242"/>
      <c r="XDM242"/>
      <c r="XDN242"/>
      <c r="XDO242"/>
      <c r="XDP242"/>
      <c r="XDQ242"/>
      <c r="XDR242"/>
      <c r="XDS242"/>
      <c r="XDT242"/>
      <c r="XDU242"/>
      <c r="XDV242"/>
      <c r="XDW242"/>
      <c r="XDX242"/>
      <c r="XDY242"/>
      <c r="XDZ242"/>
      <c r="XEA242"/>
      <c r="XEB242"/>
      <c r="XEC242"/>
      <c r="XED242"/>
      <c r="XEE242"/>
    </row>
    <row r="243" s="30" customFormat="1" customHeight="1" spans="1:16359">
      <c r="A243" s="4"/>
      <c r="B243" s="20"/>
      <c r="C243" s="20"/>
      <c r="D243" s="21" t="str">
        <f>IF(C243="","-",VLOOKUP(C243,员工信息表!B:C,2,FALSE))</f>
        <v>-</v>
      </c>
      <c r="E243" s="21" t="str">
        <f>IF(C243="","-",VLOOKUP(C243,员工信息表!B:D,3,FALSE))</f>
        <v>-</v>
      </c>
      <c r="F243" s="20"/>
      <c r="G243" s="20"/>
      <c r="H243" s="20"/>
      <c r="I243" s="20"/>
      <c r="J243" s="27" t="str">
        <f t="shared" si="6"/>
        <v>0</v>
      </c>
      <c r="K243" s="27" t="str">
        <f>IF(C243="","0",SUMIFS(借支明细表!$H:$H,借支明细表!$F:$F,$C243,借支明细表!$D:$D,$D$2))</f>
        <v>0</v>
      </c>
      <c r="L243" s="27" t="str">
        <f t="shared" si="7"/>
        <v>0</v>
      </c>
      <c r="M243" s="28"/>
      <c r="XDA243"/>
      <c r="XDB243"/>
      <c r="XDC243"/>
      <c r="XDD243"/>
      <c r="XDE243"/>
      <c r="XDF243"/>
      <c r="XDG243"/>
      <c r="XDH243"/>
      <c r="XDI243"/>
      <c r="XDJ243"/>
      <c r="XDK243"/>
      <c r="XDL243"/>
      <c r="XDM243"/>
      <c r="XDN243"/>
      <c r="XDO243"/>
      <c r="XDP243"/>
      <c r="XDQ243"/>
      <c r="XDR243"/>
      <c r="XDS243"/>
      <c r="XDT243"/>
      <c r="XDU243"/>
      <c r="XDV243"/>
      <c r="XDW243"/>
      <c r="XDX243"/>
      <c r="XDY243"/>
      <c r="XDZ243"/>
      <c r="XEA243"/>
      <c r="XEB243"/>
      <c r="XEC243"/>
      <c r="XED243"/>
      <c r="XEE243"/>
    </row>
    <row r="244" s="30" customFormat="1" customHeight="1" spans="1:16359">
      <c r="A244" s="4"/>
      <c r="B244" s="20"/>
      <c r="C244" s="20"/>
      <c r="D244" s="21" t="str">
        <f>IF(C244="","-",VLOOKUP(C244,员工信息表!B:C,2,FALSE))</f>
        <v>-</v>
      </c>
      <c r="E244" s="21" t="str">
        <f>IF(C244="","-",VLOOKUP(C244,员工信息表!B:D,3,FALSE))</f>
        <v>-</v>
      </c>
      <c r="F244" s="20"/>
      <c r="G244" s="20"/>
      <c r="H244" s="20"/>
      <c r="I244" s="20"/>
      <c r="J244" s="27" t="str">
        <f t="shared" si="6"/>
        <v>0</v>
      </c>
      <c r="K244" s="27" t="str">
        <f>IF(C244="","0",SUMIFS(借支明细表!$H:$H,借支明细表!$F:$F,$C244,借支明细表!$D:$D,$D$2))</f>
        <v>0</v>
      </c>
      <c r="L244" s="27" t="str">
        <f t="shared" si="7"/>
        <v>0</v>
      </c>
      <c r="M244" s="28"/>
      <c r="XDA244"/>
      <c r="XDB244"/>
      <c r="XDC244"/>
      <c r="XDD244"/>
      <c r="XDE244"/>
      <c r="XDF244"/>
      <c r="XDG244"/>
      <c r="XDH244"/>
      <c r="XDI244"/>
      <c r="XDJ244"/>
      <c r="XDK244"/>
      <c r="XDL244"/>
      <c r="XDM244"/>
      <c r="XDN244"/>
      <c r="XDO244"/>
      <c r="XDP244"/>
      <c r="XDQ244"/>
      <c r="XDR244"/>
      <c r="XDS244"/>
      <c r="XDT244"/>
      <c r="XDU244"/>
      <c r="XDV244"/>
      <c r="XDW244"/>
      <c r="XDX244"/>
      <c r="XDY244"/>
      <c r="XDZ244"/>
      <c r="XEA244"/>
      <c r="XEB244"/>
      <c r="XEC244"/>
      <c r="XED244"/>
      <c r="XEE244"/>
    </row>
    <row r="245" s="30" customFormat="1" customHeight="1" spans="1:16359">
      <c r="A245" s="4"/>
      <c r="B245" s="20"/>
      <c r="C245" s="20"/>
      <c r="D245" s="21" t="str">
        <f>IF(C245="","-",VLOOKUP(C245,员工信息表!B:C,2,FALSE))</f>
        <v>-</v>
      </c>
      <c r="E245" s="21" t="str">
        <f>IF(C245="","-",VLOOKUP(C245,员工信息表!B:D,3,FALSE))</f>
        <v>-</v>
      </c>
      <c r="F245" s="20"/>
      <c r="G245" s="20"/>
      <c r="H245" s="20"/>
      <c r="I245" s="20"/>
      <c r="J245" s="27" t="str">
        <f t="shared" si="6"/>
        <v>0</v>
      </c>
      <c r="K245" s="27" t="str">
        <f>IF(C245="","0",SUMIFS(借支明细表!$H:$H,借支明细表!$F:$F,$C245,借支明细表!$D:$D,$D$2))</f>
        <v>0</v>
      </c>
      <c r="L245" s="27" t="str">
        <f t="shared" si="7"/>
        <v>0</v>
      </c>
      <c r="M245" s="28"/>
      <c r="XDA245"/>
      <c r="XDB245"/>
      <c r="XDC245"/>
      <c r="XDD245"/>
      <c r="XDE245"/>
      <c r="XDF245"/>
      <c r="XDG245"/>
      <c r="XDH245"/>
      <c r="XDI245"/>
      <c r="XDJ245"/>
      <c r="XDK245"/>
      <c r="XDL245"/>
      <c r="XDM245"/>
      <c r="XDN245"/>
      <c r="XDO245"/>
      <c r="XDP245"/>
      <c r="XDQ245"/>
      <c r="XDR245"/>
      <c r="XDS245"/>
      <c r="XDT245"/>
      <c r="XDU245"/>
      <c r="XDV245"/>
      <c r="XDW245"/>
      <c r="XDX245"/>
      <c r="XDY245"/>
      <c r="XDZ245"/>
      <c r="XEA245"/>
      <c r="XEB245"/>
      <c r="XEC245"/>
      <c r="XED245"/>
      <c r="XEE245"/>
    </row>
    <row r="246" s="30" customFormat="1" customHeight="1" spans="1:16359">
      <c r="A246" s="4"/>
      <c r="B246" s="20"/>
      <c r="C246" s="20"/>
      <c r="D246" s="21" t="str">
        <f>IF(C246="","-",VLOOKUP(C246,员工信息表!B:C,2,FALSE))</f>
        <v>-</v>
      </c>
      <c r="E246" s="21" t="str">
        <f>IF(C246="","-",VLOOKUP(C246,员工信息表!B:D,3,FALSE))</f>
        <v>-</v>
      </c>
      <c r="F246" s="20"/>
      <c r="G246" s="20"/>
      <c r="H246" s="20"/>
      <c r="I246" s="20"/>
      <c r="J246" s="27" t="str">
        <f t="shared" si="6"/>
        <v>0</v>
      </c>
      <c r="K246" s="27" t="str">
        <f>IF(C246="","0",SUMIFS(借支明细表!$H:$H,借支明细表!$F:$F,$C246,借支明细表!$D:$D,$D$2))</f>
        <v>0</v>
      </c>
      <c r="L246" s="27" t="str">
        <f t="shared" si="7"/>
        <v>0</v>
      </c>
      <c r="M246" s="28"/>
      <c r="XDA246"/>
      <c r="XDB246"/>
      <c r="XDC246"/>
      <c r="XDD246"/>
      <c r="XDE246"/>
      <c r="XDF246"/>
      <c r="XDG246"/>
      <c r="XDH246"/>
      <c r="XDI246"/>
      <c r="XDJ246"/>
      <c r="XDK246"/>
      <c r="XDL246"/>
      <c r="XDM246"/>
      <c r="XDN246"/>
      <c r="XDO246"/>
      <c r="XDP246"/>
      <c r="XDQ246"/>
      <c r="XDR246"/>
      <c r="XDS246"/>
      <c r="XDT246"/>
      <c r="XDU246"/>
      <c r="XDV246"/>
      <c r="XDW246"/>
      <c r="XDX246"/>
      <c r="XDY246"/>
      <c r="XDZ246"/>
      <c r="XEA246"/>
      <c r="XEB246"/>
      <c r="XEC246"/>
      <c r="XED246"/>
      <c r="XEE246"/>
    </row>
    <row r="247" s="30" customFormat="1" customHeight="1" spans="1:16359">
      <c r="A247" s="4"/>
      <c r="B247" s="20"/>
      <c r="C247" s="20"/>
      <c r="D247" s="21" t="str">
        <f>IF(C247="","-",VLOOKUP(C247,员工信息表!B:C,2,FALSE))</f>
        <v>-</v>
      </c>
      <c r="E247" s="21" t="str">
        <f>IF(C247="","-",VLOOKUP(C247,员工信息表!B:D,3,FALSE))</f>
        <v>-</v>
      </c>
      <c r="F247" s="20"/>
      <c r="G247" s="20"/>
      <c r="H247" s="20"/>
      <c r="I247" s="20"/>
      <c r="J247" s="27" t="str">
        <f t="shared" si="6"/>
        <v>0</v>
      </c>
      <c r="K247" s="27" t="str">
        <f>IF(C247="","0",SUMIFS(借支明细表!$H:$H,借支明细表!$F:$F,$C247,借支明细表!$D:$D,$D$2))</f>
        <v>0</v>
      </c>
      <c r="L247" s="27" t="str">
        <f t="shared" si="7"/>
        <v>0</v>
      </c>
      <c r="M247" s="28"/>
      <c r="XDA247"/>
      <c r="XDB247"/>
      <c r="XDC247"/>
      <c r="XDD247"/>
      <c r="XDE247"/>
      <c r="XDF247"/>
      <c r="XDG247"/>
      <c r="XDH247"/>
      <c r="XDI247"/>
      <c r="XDJ247"/>
      <c r="XDK247"/>
      <c r="XDL247"/>
      <c r="XDM247"/>
      <c r="XDN247"/>
      <c r="XDO247"/>
      <c r="XDP247"/>
      <c r="XDQ247"/>
      <c r="XDR247"/>
      <c r="XDS247"/>
      <c r="XDT247"/>
      <c r="XDU247"/>
      <c r="XDV247"/>
      <c r="XDW247"/>
      <c r="XDX247"/>
      <c r="XDY247"/>
      <c r="XDZ247"/>
      <c r="XEA247"/>
      <c r="XEB247"/>
      <c r="XEC247"/>
      <c r="XED247"/>
      <c r="XEE247"/>
    </row>
    <row r="248" s="30" customFormat="1" customHeight="1" spans="1:16359">
      <c r="A248" s="4"/>
      <c r="B248" s="20"/>
      <c r="C248" s="20"/>
      <c r="D248" s="21" t="str">
        <f>IF(C248="","-",VLOOKUP(C248,员工信息表!B:C,2,FALSE))</f>
        <v>-</v>
      </c>
      <c r="E248" s="21" t="str">
        <f>IF(C248="","-",VLOOKUP(C248,员工信息表!B:D,3,FALSE))</f>
        <v>-</v>
      </c>
      <c r="F248" s="20"/>
      <c r="G248" s="20"/>
      <c r="H248" s="20"/>
      <c r="I248" s="20"/>
      <c r="J248" s="27" t="str">
        <f t="shared" si="6"/>
        <v>0</v>
      </c>
      <c r="K248" s="27" t="str">
        <f>IF(C248="","0",SUMIFS(借支明细表!$H:$H,借支明细表!$F:$F,$C248,借支明细表!$D:$D,$D$2))</f>
        <v>0</v>
      </c>
      <c r="L248" s="27" t="str">
        <f t="shared" si="7"/>
        <v>0</v>
      </c>
      <c r="M248" s="28"/>
      <c r="XDA248"/>
      <c r="XDB248"/>
      <c r="XDC248"/>
      <c r="XDD248"/>
      <c r="XDE248"/>
      <c r="XDF248"/>
      <c r="XDG248"/>
      <c r="XDH248"/>
      <c r="XDI248"/>
      <c r="XDJ248"/>
      <c r="XDK248"/>
      <c r="XDL248"/>
      <c r="XDM248"/>
      <c r="XDN248"/>
      <c r="XDO248"/>
      <c r="XDP248"/>
      <c r="XDQ248"/>
      <c r="XDR248"/>
      <c r="XDS248"/>
      <c r="XDT248"/>
      <c r="XDU248"/>
      <c r="XDV248"/>
      <c r="XDW248"/>
      <c r="XDX248"/>
      <c r="XDY248"/>
      <c r="XDZ248"/>
      <c r="XEA248"/>
      <c r="XEB248"/>
      <c r="XEC248"/>
      <c r="XED248"/>
      <c r="XEE248"/>
    </row>
    <row r="249" s="30" customFormat="1" customHeight="1" spans="1:16359">
      <c r="A249" s="4"/>
      <c r="B249" s="20"/>
      <c r="C249" s="20"/>
      <c r="D249" s="21" t="str">
        <f>IF(C249="","-",VLOOKUP(C249,员工信息表!B:C,2,FALSE))</f>
        <v>-</v>
      </c>
      <c r="E249" s="21" t="str">
        <f>IF(C249="","-",VLOOKUP(C249,员工信息表!B:D,3,FALSE))</f>
        <v>-</v>
      </c>
      <c r="F249" s="20"/>
      <c r="G249" s="20"/>
      <c r="H249" s="20"/>
      <c r="I249" s="20"/>
      <c r="J249" s="27" t="str">
        <f t="shared" si="6"/>
        <v>0</v>
      </c>
      <c r="K249" s="27" t="str">
        <f>IF(C249="","0",SUMIFS(借支明细表!$H:$H,借支明细表!$F:$F,$C249,借支明细表!$D:$D,$D$2))</f>
        <v>0</v>
      </c>
      <c r="L249" s="27" t="str">
        <f t="shared" si="7"/>
        <v>0</v>
      </c>
      <c r="M249" s="28"/>
      <c r="XDA249"/>
      <c r="XDB249"/>
      <c r="XDC249"/>
      <c r="XDD249"/>
      <c r="XDE249"/>
      <c r="XDF249"/>
      <c r="XDG249"/>
      <c r="XDH249"/>
      <c r="XDI249"/>
      <c r="XDJ249"/>
      <c r="XDK249"/>
      <c r="XDL249"/>
      <c r="XDM249"/>
      <c r="XDN249"/>
      <c r="XDO249"/>
      <c r="XDP249"/>
      <c r="XDQ249"/>
      <c r="XDR249"/>
      <c r="XDS249"/>
      <c r="XDT249"/>
      <c r="XDU249"/>
      <c r="XDV249"/>
      <c r="XDW249"/>
      <c r="XDX249"/>
      <c r="XDY249"/>
      <c r="XDZ249"/>
      <c r="XEA249"/>
      <c r="XEB249"/>
      <c r="XEC249"/>
      <c r="XED249"/>
      <c r="XEE249"/>
    </row>
    <row r="250" s="30" customFormat="1" customHeight="1" spans="1:16359">
      <c r="A250" s="4"/>
      <c r="B250" s="20"/>
      <c r="C250" s="20"/>
      <c r="D250" s="21" t="str">
        <f>IF(C250="","-",VLOOKUP(C250,员工信息表!B:C,2,FALSE))</f>
        <v>-</v>
      </c>
      <c r="E250" s="21" t="str">
        <f>IF(C250="","-",VLOOKUP(C250,员工信息表!B:D,3,FALSE))</f>
        <v>-</v>
      </c>
      <c r="F250" s="20"/>
      <c r="G250" s="20"/>
      <c r="H250" s="20"/>
      <c r="I250" s="20"/>
      <c r="J250" s="27" t="str">
        <f t="shared" si="6"/>
        <v>0</v>
      </c>
      <c r="K250" s="27" t="str">
        <f>IF(C250="","0",SUMIFS(借支明细表!$H:$H,借支明细表!$F:$F,$C250,借支明细表!$D:$D,$D$2))</f>
        <v>0</v>
      </c>
      <c r="L250" s="27" t="str">
        <f t="shared" si="7"/>
        <v>0</v>
      </c>
      <c r="M250" s="28"/>
      <c r="XDA250"/>
      <c r="XDB250"/>
      <c r="XDC250"/>
      <c r="XDD250"/>
      <c r="XDE250"/>
      <c r="XDF250"/>
      <c r="XDG250"/>
      <c r="XDH250"/>
      <c r="XDI250"/>
      <c r="XDJ250"/>
      <c r="XDK250"/>
      <c r="XDL250"/>
      <c r="XDM250"/>
      <c r="XDN250"/>
      <c r="XDO250"/>
      <c r="XDP250"/>
      <c r="XDQ250"/>
      <c r="XDR250"/>
      <c r="XDS250"/>
      <c r="XDT250"/>
      <c r="XDU250"/>
      <c r="XDV250"/>
      <c r="XDW250"/>
      <c r="XDX250"/>
      <c r="XDY250"/>
      <c r="XDZ250"/>
      <c r="XEA250"/>
      <c r="XEB250"/>
      <c r="XEC250"/>
      <c r="XED250"/>
      <c r="XEE250"/>
    </row>
    <row r="251" s="30" customFormat="1" customHeight="1" spans="1:16359">
      <c r="A251" s="4"/>
      <c r="B251" s="20"/>
      <c r="C251" s="20"/>
      <c r="D251" s="21" t="str">
        <f>IF(C251="","-",VLOOKUP(C251,员工信息表!B:C,2,FALSE))</f>
        <v>-</v>
      </c>
      <c r="E251" s="21" t="str">
        <f>IF(C251="","-",VLOOKUP(C251,员工信息表!B:D,3,FALSE))</f>
        <v>-</v>
      </c>
      <c r="F251" s="20"/>
      <c r="G251" s="20"/>
      <c r="H251" s="20"/>
      <c r="I251" s="20"/>
      <c r="J251" s="27" t="str">
        <f t="shared" si="6"/>
        <v>0</v>
      </c>
      <c r="K251" s="27" t="str">
        <f>IF(C251="","0",SUMIFS(借支明细表!$H:$H,借支明细表!$F:$F,$C251,借支明细表!$D:$D,$D$2))</f>
        <v>0</v>
      </c>
      <c r="L251" s="27" t="str">
        <f t="shared" si="7"/>
        <v>0</v>
      </c>
      <c r="M251" s="28"/>
      <c r="XDA251"/>
      <c r="XDB251"/>
      <c r="XDC251"/>
      <c r="XDD251"/>
      <c r="XDE251"/>
      <c r="XDF251"/>
      <c r="XDG251"/>
      <c r="XDH251"/>
      <c r="XDI251"/>
      <c r="XDJ251"/>
      <c r="XDK251"/>
      <c r="XDL251"/>
      <c r="XDM251"/>
      <c r="XDN251"/>
      <c r="XDO251"/>
      <c r="XDP251"/>
      <c r="XDQ251"/>
      <c r="XDR251"/>
      <c r="XDS251"/>
      <c r="XDT251"/>
      <c r="XDU251"/>
      <c r="XDV251"/>
      <c r="XDW251"/>
      <c r="XDX251"/>
      <c r="XDY251"/>
      <c r="XDZ251"/>
      <c r="XEA251"/>
      <c r="XEB251"/>
      <c r="XEC251"/>
      <c r="XED251"/>
      <c r="XEE251"/>
    </row>
    <row r="252" s="30" customFormat="1" customHeight="1" spans="1:16359">
      <c r="A252" s="4"/>
      <c r="B252" s="20"/>
      <c r="C252" s="20"/>
      <c r="D252" s="21" t="str">
        <f>IF(C252="","-",VLOOKUP(C252,员工信息表!B:C,2,FALSE))</f>
        <v>-</v>
      </c>
      <c r="E252" s="21" t="str">
        <f>IF(C252="","-",VLOOKUP(C252,员工信息表!B:D,3,FALSE))</f>
        <v>-</v>
      </c>
      <c r="F252" s="20"/>
      <c r="G252" s="20"/>
      <c r="H252" s="20"/>
      <c r="I252" s="20"/>
      <c r="J252" s="27" t="str">
        <f t="shared" si="6"/>
        <v>0</v>
      </c>
      <c r="K252" s="27" t="str">
        <f>IF(C252="","0",SUMIFS(借支明细表!$H:$H,借支明细表!$F:$F,$C252,借支明细表!$D:$D,$D$2))</f>
        <v>0</v>
      </c>
      <c r="L252" s="27" t="str">
        <f t="shared" si="7"/>
        <v>0</v>
      </c>
      <c r="M252" s="28"/>
      <c r="XDA252"/>
      <c r="XDB252"/>
      <c r="XDC252"/>
      <c r="XDD252"/>
      <c r="XDE252"/>
      <c r="XDF252"/>
      <c r="XDG252"/>
      <c r="XDH252"/>
      <c r="XDI252"/>
      <c r="XDJ252"/>
      <c r="XDK252"/>
      <c r="XDL252"/>
      <c r="XDM252"/>
      <c r="XDN252"/>
      <c r="XDO252"/>
      <c r="XDP252"/>
      <c r="XDQ252"/>
      <c r="XDR252"/>
      <c r="XDS252"/>
      <c r="XDT252"/>
      <c r="XDU252"/>
      <c r="XDV252"/>
      <c r="XDW252"/>
      <c r="XDX252"/>
      <c r="XDY252"/>
      <c r="XDZ252"/>
      <c r="XEA252"/>
      <c r="XEB252"/>
      <c r="XEC252"/>
      <c r="XED252"/>
      <c r="XEE252"/>
    </row>
    <row r="253" s="30" customFormat="1" customHeight="1" spans="1:16359">
      <c r="A253" s="4"/>
      <c r="B253" s="20"/>
      <c r="C253" s="20"/>
      <c r="D253" s="21" t="str">
        <f>IF(C253="","-",VLOOKUP(C253,员工信息表!B:C,2,FALSE))</f>
        <v>-</v>
      </c>
      <c r="E253" s="21" t="str">
        <f>IF(C253="","-",VLOOKUP(C253,员工信息表!B:D,3,FALSE))</f>
        <v>-</v>
      </c>
      <c r="F253" s="20"/>
      <c r="G253" s="20"/>
      <c r="H253" s="20"/>
      <c r="I253" s="20"/>
      <c r="J253" s="27" t="str">
        <f t="shared" si="6"/>
        <v>0</v>
      </c>
      <c r="K253" s="27" t="str">
        <f>IF(C253="","0",SUMIFS(借支明细表!$H:$H,借支明细表!$F:$F,$C253,借支明细表!$D:$D,$D$2))</f>
        <v>0</v>
      </c>
      <c r="L253" s="27" t="str">
        <f t="shared" si="7"/>
        <v>0</v>
      </c>
      <c r="M253" s="28"/>
      <c r="XDA253"/>
      <c r="XDB253"/>
      <c r="XDC253"/>
      <c r="XDD253"/>
      <c r="XDE253"/>
      <c r="XDF253"/>
      <c r="XDG253"/>
      <c r="XDH253"/>
      <c r="XDI253"/>
      <c r="XDJ253"/>
      <c r="XDK253"/>
      <c r="XDL253"/>
      <c r="XDM253"/>
      <c r="XDN253"/>
      <c r="XDO253"/>
      <c r="XDP253"/>
      <c r="XDQ253"/>
      <c r="XDR253"/>
      <c r="XDS253"/>
      <c r="XDT253"/>
      <c r="XDU253"/>
      <c r="XDV253"/>
      <c r="XDW253"/>
      <c r="XDX253"/>
      <c r="XDY253"/>
      <c r="XDZ253"/>
      <c r="XEA253"/>
      <c r="XEB253"/>
      <c r="XEC253"/>
      <c r="XED253"/>
      <c r="XEE253"/>
    </row>
    <row r="254" s="30" customFormat="1" customHeight="1" spans="1:16359">
      <c r="A254" s="4"/>
      <c r="B254" s="20"/>
      <c r="C254" s="20"/>
      <c r="D254" s="21" t="str">
        <f>IF(C254="","-",VLOOKUP(C254,员工信息表!B:C,2,FALSE))</f>
        <v>-</v>
      </c>
      <c r="E254" s="21" t="str">
        <f>IF(C254="","-",VLOOKUP(C254,员工信息表!B:D,3,FALSE))</f>
        <v>-</v>
      </c>
      <c r="F254" s="20"/>
      <c r="G254" s="20"/>
      <c r="H254" s="20"/>
      <c r="I254" s="20"/>
      <c r="J254" s="27" t="str">
        <f t="shared" si="6"/>
        <v>0</v>
      </c>
      <c r="K254" s="27" t="str">
        <f>IF(C254="","0",SUMIFS(借支明细表!$H:$H,借支明细表!$F:$F,$C254,借支明细表!$D:$D,$D$2))</f>
        <v>0</v>
      </c>
      <c r="L254" s="27" t="str">
        <f t="shared" si="7"/>
        <v>0</v>
      </c>
      <c r="M254" s="28"/>
      <c r="XDA254"/>
      <c r="XDB254"/>
      <c r="XDC254"/>
      <c r="XDD254"/>
      <c r="XDE254"/>
      <c r="XDF254"/>
      <c r="XDG254"/>
      <c r="XDH254"/>
      <c r="XDI254"/>
      <c r="XDJ254"/>
      <c r="XDK254"/>
      <c r="XDL254"/>
      <c r="XDM254"/>
      <c r="XDN254"/>
      <c r="XDO254"/>
      <c r="XDP254"/>
      <c r="XDQ254"/>
      <c r="XDR254"/>
      <c r="XDS254"/>
      <c r="XDT254"/>
      <c r="XDU254"/>
      <c r="XDV254"/>
      <c r="XDW254"/>
      <c r="XDX254"/>
      <c r="XDY254"/>
      <c r="XDZ254"/>
      <c r="XEA254"/>
      <c r="XEB254"/>
      <c r="XEC254"/>
      <c r="XED254"/>
      <c r="XEE254"/>
    </row>
    <row r="255" s="30" customFormat="1" customHeight="1" spans="1:16359">
      <c r="A255" s="4"/>
      <c r="B255" s="20"/>
      <c r="C255" s="20"/>
      <c r="D255" s="21" t="str">
        <f>IF(C255="","-",VLOOKUP(C255,员工信息表!B:C,2,FALSE))</f>
        <v>-</v>
      </c>
      <c r="E255" s="21" t="str">
        <f>IF(C255="","-",VLOOKUP(C255,员工信息表!B:D,3,FALSE))</f>
        <v>-</v>
      </c>
      <c r="F255" s="20"/>
      <c r="G255" s="20"/>
      <c r="H255" s="20"/>
      <c r="I255" s="20"/>
      <c r="J255" s="27" t="str">
        <f t="shared" si="6"/>
        <v>0</v>
      </c>
      <c r="K255" s="27" t="str">
        <f>IF(C255="","0",SUMIFS(借支明细表!$H:$H,借支明细表!$F:$F,$C255,借支明细表!$D:$D,$D$2))</f>
        <v>0</v>
      </c>
      <c r="L255" s="27" t="str">
        <f t="shared" si="7"/>
        <v>0</v>
      </c>
      <c r="M255" s="28"/>
      <c r="XDA255"/>
      <c r="XDB255"/>
      <c r="XDC255"/>
      <c r="XDD255"/>
      <c r="XDE255"/>
      <c r="XDF255"/>
      <c r="XDG255"/>
      <c r="XDH255"/>
      <c r="XDI255"/>
      <c r="XDJ255"/>
      <c r="XDK255"/>
      <c r="XDL255"/>
      <c r="XDM255"/>
      <c r="XDN255"/>
      <c r="XDO255"/>
      <c r="XDP255"/>
      <c r="XDQ255"/>
      <c r="XDR255"/>
      <c r="XDS255"/>
      <c r="XDT255"/>
      <c r="XDU255"/>
      <c r="XDV255"/>
      <c r="XDW255"/>
      <c r="XDX255"/>
      <c r="XDY255"/>
      <c r="XDZ255"/>
      <c r="XEA255"/>
      <c r="XEB255"/>
      <c r="XEC255"/>
      <c r="XED255"/>
      <c r="XEE255"/>
    </row>
    <row r="256" s="30" customFormat="1" customHeight="1" spans="1:16359">
      <c r="A256" s="4"/>
      <c r="B256" s="20"/>
      <c r="C256" s="20"/>
      <c r="D256" s="21" t="str">
        <f>IF(C256="","-",VLOOKUP(C256,员工信息表!B:C,2,FALSE))</f>
        <v>-</v>
      </c>
      <c r="E256" s="21" t="str">
        <f>IF(C256="","-",VLOOKUP(C256,员工信息表!B:D,3,FALSE))</f>
        <v>-</v>
      </c>
      <c r="F256" s="20"/>
      <c r="G256" s="20"/>
      <c r="H256" s="20"/>
      <c r="I256" s="20"/>
      <c r="J256" s="27" t="str">
        <f t="shared" si="6"/>
        <v>0</v>
      </c>
      <c r="K256" s="27" t="str">
        <f>IF(C256="","0",SUMIFS(借支明细表!$H:$H,借支明细表!$F:$F,$C256,借支明细表!$D:$D,$D$2))</f>
        <v>0</v>
      </c>
      <c r="L256" s="27" t="str">
        <f t="shared" si="7"/>
        <v>0</v>
      </c>
      <c r="M256" s="28"/>
      <c r="XDA256"/>
      <c r="XDB256"/>
      <c r="XDC256"/>
      <c r="XDD256"/>
      <c r="XDE256"/>
      <c r="XDF256"/>
      <c r="XDG256"/>
      <c r="XDH256"/>
      <c r="XDI256"/>
      <c r="XDJ256"/>
      <c r="XDK256"/>
      <c r="XDL256"/>
      <c r="XDM256"/>
      <c r="XDN256"/>
      <c r="XDO256"/>
      <c r="XDP256"/>
      <c r="XDQ256"/>
      <c r="XDR256"/>
      <c r="XDS256"/>
      <c r="XDT256"/>
      <c r="XDU256"/>
      <c r="XDV256"/>
      <c r="XDW256"/>
      <c r="XDX256"/>
      <c r="XDY256"/>
      <c r="XDZ256"/>
      <c r="XEA256"/>
      <c r="XEB256"/>
      <c r="XEC256"/>
      <c r="XED256"/>
      <c r="XEE256"/>
    </row>
    <row r="257" s="30" customFormat="1" customHeight="1" spans="1:16359">
      <c r="A257" s="4"/>
      <c r="B257" s="20"/>
      <c r="C257" s="20"/>
      <c r="D257" s="21" t="str">
        <f>IF(C257="","-",VLOOKUP(C257,员工信息表!B:C,2,FALSE))</f>
        <v>-</v>
      </c>
      <c r="E257" s="21" t="str">
        <f>IF(C257="","-",VLOOKUP(C257,员工信息表!B:D,3,FALSE))</f>
        <v>-</v>
      </c>
      <c r="F257" s="20"/>
      <c r="G257" s="20"/>
      <c r="H257" s="20"/>
      <c r="I257" s="20"/>
      <c r="J257" s="27" t="str">
        <f t="shared" si="6"/>
        <v>0</v>
      </c>
      <c r="K257" s="27" t="str">
        <f>IF(C257="","0",SUMIFS(借支明细表!$H:$H,借支明细表!$F:$F,$C257,借支明细表!$D:$D,$D$2))</f>
        <v>0</v>
      </c>
      <c r="L257" s="27" t="str">
        <f t="shared" si="7"/>
        <v>0</v>
      </c>
      <c r="M257" s="28"/>
      <c r="XDA257"/>
      <c r="XDB257"/>
      <c r="XDC257"/>
      <c r="XDD257"/>
      <c r="XDE257"/>
      <c r="XDF257"/>
      <c r="XDG257"/>
      <c r="XDH257"/>
      <c r="XDI257"/>
      <c r="XDJ257"/>
      <c r="XDK257"/>
      <c r="XDL257"/>
      <c r="XDM257"/>
      <c r="XDN257"/>
      <c r="XDO257"/>
      <c r="XDP257"/>
      <c r="XDQ257"/>
      <c r="XDR257"/>
      <c r="XDS257"/>
      <c r="XDT257"/>
      <c r="XDU257"/>
      <c r="XDV257"/>
      <c r="XDW257"/>
      <c r="XDX257"/>
      <c r="XDY257"/>
      <c r="XDZ257"/>
      <c r="XEA257"/>
      <c r="XEB257"/>
      <c r="XEC257"/>
      <c r="XED257"/>
      <c r="XEE257"/>
    </row>
    <row r="258" s="30" customFormat="1" customHeight="1" spans="1:16359">
      <c r="A258" s="4"/>
      <c r="B258" s="20"/>
      <c r="C258" s="20"/>
      <c r="D258" s="21" t="str">
        <f>IF(C258="","-",VLOOKUP(C258,员工信息表!B:C,2,FALSE))</f>
        <v>-</v>
      </c>
      <c r="E258" s="21" t="str">
        <f>IF(C258="","-",VLOOKUP(C258,员工信息表!B:D,3,FALSE))</f>
        <v>-</v>
      </c>
      <c r="F258" s="20"/>
      <c r="G258" s="20"/>
      <c r="H258" s="20"/>
      <c r="I258" s="20"/>
      <c r="J258" s="27" t="str">
        <f t="shared" si="6"/>
        <v>0</v>
      </c>
      <c r="K258" s="27" t="str">
        <f>IF(C258="","0",SUMIFS(借支明细表!$H:$H,借支明细表!$F:$F,$C258,借支明细表!$D:$D,$D$2))</f>
        <v>0</v>
      </c>
      <c r="L258" s="27" t="str">
        <f t="shared" si="7"/>
        <v>0</v>
      </c>
      <c r="M258" s="28"/>
      <c r="XDA258"/>
      <c r="XDB258"/>
      <c r="XDC258"/>
      <c r="XDD258"/>
      <c r="XDE258"/>
      <c r="XDF258"/>
      <c r="XDG258"/>
      <c r="XDH258"/>
      <c r="XDI258"/>
      <c r="XDJ258"/>
      <c r="XDK258"/>
      <c r="XDL258"/>
      <c r="XDM258"/>
      <c r="XDN258"/>
      <c r="XDO258"/>
      <c r="XDP258"/>
      <c r="XDQ258"/>
      <c r="XDR258"/>
      <c r="XDS258"/>
      <c r="XDT258"/>
      <c r="XDU258"/>
      <c r="XDV258"/>
      <c r="XDW258"/>
      <c r="XDX258"/>
      <c r="XDY258"/>
      <c r="XDZ258"/>
      <c r="XEA258"/>
      <c r="XEB258"/>
      <c r="XEC258"/>
      <c r="XED258"/>
      <c r="XEE258"/>
    </row>
    <row r="259" s="30" customFormat="1" customHeight="1" spans="1:16359">
      <c r="A259" s="4"/>
      <c r="B259" s="20"/>
      <c r="C259" s="20"/>
      <c r="D259" s="21" t="str">
        <f>IF(C259="","-",VLOOKUP(C259,员工信息表!B:C,2,FALSE))</f>
        <v>-</v>
      </c>
      <c r="E259" s="21" t="str">
        <f>IF(C259="","-",VLOOKUP(C259,员工信息表!B:D,3,FALSE))</f>
        <v>-</v>
      </c>
      <c r="F259" s="20"/>
      <c r="G259" s="20"/>
      <c r="H259" s="20"/>
      <c r="I259" s="20"/>
      <c r="J259" s="27" t="str">
        <f t="shared" si="6"/>
        <v>0</v>
      </c>
      <c r="K259" s="27" t="str">
        <f>IF(C259="","0",SUMIFS(借支明细表!$H:$H,借支明细表!$F:$F,$C259,借支明细表!$D:$D,$D$2))</f>
        <v>0</v>
      </c>
      <c r="L259" s="27" t="str">
        <f t="shared" si="7"/>
        <v>0</v>
      </c>
      <c r="M259" s="28"/>
      <c r="XDA259"/>
      <c r="XDB259"/>
      <c r="XDC259"/>
      <c r="XDD259"/>
      <c r="XDE259"/>
      <c r="XDF259"/>
      <c r="XDG259"/>
      <c r="XDH259"/>
      <c r="XDI259"/>
      <c r="XDJ259"/>
      <c r="XDK259"/>
      <c r="XDL259"/>
      <c r="XDM259"/>
      <c r="XDN259"/>
      <c r="XDO259"/>
      <c r="XDP259"/>
      <c r="XDQ259"/>
      <c r="XDR259"/>
      <c r="XDS259"/>
      <c r="XDT259"/>
      <c r="XDU259"/>
      <c r="XDV259"/>
      <c r="XDW259"/>
      <c r="XDX259"/>
      <c r="XDY259"/>
      <c r="XDZ259"/>
      <c r="XEA259"/>
      <c r="XEB259"/>
      <c r="XEC259"/>
      <c r="XED259"/>
      <c r="XEE259"/>
    </row>
    <row r="260" s="30" customFormat="1" customHeight="1" spans="1:16359">
      <c r="A260" s="4"/>
      <c r="B260" s="20"/>
      <c r="C260" s="20"/>
      <c r="D260" s="21" t="str">
        <f>IF(C260="","-",VLOOKUP(C260,员工信息表!B:C,2,FALSE))</f>
        <v>-</v>
      </c>
      <c r="E260" s="21" t="str">
        <f>IF(C260="","-",VLOOKUP(C260,员工信息表!B:D,3,FALSE))</f>
        <v>-</v>
      </c>
      <c r="F260" s="20"/>
      <c r="G260" s="20"/>
      <c r="H260" s="20"/>
      <c r="I260" s="20"/>
      <c r="J260" s="27" t="str">
        <f t="shared" si="6"/>
        <v>0</v>
      </c>
      <c r="K260" s="27" t="str">
        <f>IF(C260="","0",SUMIFS(借支明细表!$H:$H,借支明细表!$F:$F,$C260,借支明细表!$D:$D,$D$2))</f>
        <v>0</v>
      </c>
      <c r="L260" s="27" t="str">
        <f t="shared" si="7"/>
        <v>0</v>
      </c>
      <c r="M260" s="28"/>
      <c r="XDA260"/>
      <c r="XDB260"/>
      <c r="XDC260"/>
      <c r="XDD260"/>
      <c r="XDE260"/>
      <c r="XDF260"/>
      <c r="XDG260"/>
      <c r="XDH260"/>
      <c r="XDI260"/>
      <c r="XDJ260"/>
      <c r="XDK260"/>
      <c r="XDL260"/>
      <c r="XDM260"/>
      <c r="XDN260"/>
      <c r="XDO260"/>
      <c r="XDP260"/>
      <c r="XDQ260"/>
      <c r="XDR260"/>
      <c r="XDS260"/>
      <c r="XDT260"/>
      <c r="XDU260"/>
      <c r="XDV260"/>
      <c r="XDW260"/>
      <c r="XDX260"/>
      <c r="XDY260"/>
      <c r="XDZ260"/>
      <c r="XEA260"/>
      <c r="XEB260"/>
      <c r="XEC260"/>
      <c r="XED260"/>
      <c r="XEE260"/>
    </row>
    <row r="261" s="30" customFormat="1" customHeight="1" spans="1:16359">
      <c r="A261" s="4"/>
      <c r="B261" s="20"/>
      <c r="C261" s="20"/>
      <c r="D261" s="21" t="str">
        <f>IF(C261="","-",VLOOKUP(C261,员工信息表!B:C,2,FALSE))</f>
        <v>-</v>
      </c>
      <c r="E261" s="21" t="str">
        <f>IF(C261="","-",VLOOKUP(C261,员工信息表!B:D,3,FALSE))</f>
        <v>-</v>
      </c>
      <c r="F261" s="20"/>
      <c r="G261" s="20"/>
      <c r="H261" s="20"/>
      <c r="I261" s="20"/>
      <c r="J261" s="27" t="str">
        <f t="shared" ref="J261:J324" si="8">IF(C261="","0",(E261*F261)+(G261*H261)+I261)</f>
        <v>0</v>
      </c>
      <c r="K261" s="27" t="str">
        <f>IF(C261="","0",SUMIFS(借支明细表!$H:$H,借支明细表!$F:$F,$C261,借支明细表!$D:$D,$D$2))</f>
        <v>0</v>
      </c>
      <c r="L261" s="27" t="str">
        <f t="shared" ref="L261:L324" si="9">IF(C261="","0",J261-K261)</f>
        <v>0</v>
      </c>
      <c r="M261" s="28"/>
      <c r="XDA261"/>
      <c r="XDB261"/>
      <c r="XDC261"/>
      <c r="XDD261"/>
      <c r="XDE261"/>
      <c r="XDF261"/>
      <c r="XDG261"/>
      <c r="XDH261"/>
      <c r="XDI261"/>
      <c r="XDJ261"/>
      <c r="XDK261"/>
      <c r="XDL261"/>
      <c r="XDM261"/>
      <c r="XDN261"/>
      <c r="XDO261"/>
      <c r="XDP261"/>
      <c r="XDQ261"/>
      <c r="XDR261"/>
      <c r="XDS261"/>
      <c r="XDT261"/>
      <c r="XDU261"/>
      <c r="XDV261"/>
      <c r="XDW261"/>
      <c r="XDX261"/>
      <c r="XDY261"/>
      <c r="XDZ261"/>
      <c r="XEA261"/>
      <c r="XEB261"/>
      <c r="XEC261"/>
      <c r="XED261"/>
      <c r="XEE261"/>
    </row>
    <row r="262" s="30" customFormat="1" customHeight="1" spans="1:16359">
      <c r="A262" s="4"/>
      <c r="B262" s="20"/>
      <c r="C262" s="20"/>
      <c r="D262" s="21" t="str">
        <f>IF(C262="","-",VLOOKUP(C262,员工信息表!B:C,2,FALSE))</f>
        <v>-</v>
      </c>
      <c r="E262" s="21" t="str">
        <f>IF(C262="","-",VLOOKUP(C262,员工信息表!B:D,3,FALSE))</f>
        <v>-</v>
      </c>
      <c r="F262" s="20"/>
      <c r="G262" s="20"/>
      <c r="H262" s="20"/>
      <c r="I262" s="20"/>
      <c r="J262" s="27" t="str">
        <f t="shared" si="8"/>
        <v>0</v>
      </c>
      <c r="K262" s="27" t="str">
        <f>IF(C262="","0",SUMIFS(借支明细表!$H:$H,借支明细表!$F:$F,$C262,借支明细表!$D:$D,$D$2))</f>
        <v>0</v>
      </c>
      <c r="L262" s="27" t="str">
        <f t="shared" si="9"/>
        <v>0</v>
      </c>
      <c r="M262" s="28"/>
      <c r="XDA262"/>
      <c r="XDB262"/>
      <c r="XDC262"/>
      <c r="XDD262"/>
      <c r="XDE262"/>
      <c r="XDF262"/>
      <c r="XDG262"/>
      <c r="XDH262"/>
      <c r="XDI262"/>
      <c r="XDJ262"/>
      <c r="XDK262"/>
      <c r="XDL262"/>
      <c r="XDM262"/>
      <c r="XDN262"/>
      <c r="XDO262"/>
      <c r="XDP262"/>
      <c r="XDQ262"/>
      <c r="XDR262"/>
      <c r="XDS262"/>
      <c r="XDT262"/>
      <c r="XDU262"/>
      <c r="XDV262"/>
      <c r="XDW262"/>
      <c r="XDX262"/>
      <c r="XDY262"/>
      <c r="XDZ262"/>
      <c r="XEA262"/>
      <c r="XEB262"/>
      <c r="XEC262"/>
      <c r="XED262"/>
      <c r="XEE262"/>
    </row>
    <row r="263" s="30" customFormat="1" customHeight="1" spans="1:16359">
      <c r="A263" s="4"/>
      <c r="B263" s="20"/>
      <c r="C263" s="20"/>
      <c r="D263" s="21" t="str">
        <f>IF(C263="","-",VLOOKUP(C263,员工信息表!B:C,2,FALSE))</f>
        <v>-</v>
      </c>
      <c r="E263" s="21" t="str">
        <f>IF(C263="","-",VLOOKUP(C263,员工信息表!B:D,3,FALSE))</f>
        <v>-</v>
      </c>
      <c r="F263" s="20"/>
      <c r="G263" s="20"/>
      <c r="H263" s="20"/>
      <c r="I263" s="20"/>
      <c r="J263" s="27" t="str">
        <f t="shared" si="8"/>
        <v>0</v>
      </c>
      <c r="K263" s="27" t="str">
        <f>IF(C263="","0",SUMIFS(借支明细表!$H:$H,借支明细表!$F:$F,$C263,借支明细表!$D:$D,$D$2))</f>
        <v>0</v>
      </c>
      <c r="L263" s="27" t="str">
        <f t="shared" si="9"/>
        <v>0</v>
      </c>
      <c r="M263" s="28"/>
      <c r="XDA263"/>
      <c r="XDB263"/>
      <c r="XDC263"/>
      <c r="XDD263"/>
      <c r="XDE263"/>
      <c r="XDF263"/>
      <c r="XDG263"/>
      <c r="XDH263"/>
      <c r="XDI263"/>
      <c r="XDJ263"/>
      <c r="XDK263"/>
      <c r="XDL263"/>
      <c r="XDM263"/>
      <c r="XDN263"/>
      <c r="XDO263"/>
      <c r="XDP263"/>
      <c r="XDQ263"/>
      <c r="XDR263"/>
      <c r="XDS263"/>
      <c r="XDT263"/>
      <c r="XDU263"/>
      <c r="XDV263"/>
      <c r="XDW263"/>
      <c r="XDX263"/>
      <c r="XDY263"/>
      <c r="XDZ263"/>
      <c r="XEA263"/>
      <c r="XEB263"/>
      <c r="XEC263"/>
      <c r="XED263"/>
      <c r="XEE263"/>
    </row>
    <row r="264" s="30" customFormat="1" customHeight="1" spans="1:16359">
      <c r="A264" s="4"/>
      <c r="B264" s="20"/>
      <c r="C264" s="20"/>
      <c r="D264" s="21" t="str">
        <f>IF(C264="","-",VLOOKUP(C264,员工信息表!B:C,2,FALSE))</f>
        <v>-</v>
      </c>
      <c r="E264" s="21" t="str">
        <f>IF(C264="","-",VLOOKUP(C264,员工信息表!B:D,3,FALSE))</f>
        <v>-</v>
      </c>
      <c r="F264" s="20"/>
      <c r="G264" s="20"/>
      <c r="H264" s="20"/>
      <c r="I264" s="20"/>
      <c r="J264" s="27" t="str">
        <f t="shared" si="8"/>
        <v>0</v>
      </c>
      <c r="K264" s="27" t="str">
        <f>IF(C264="","0",SUMIFS(借支明细表!$H:$H,借支明细表!$F:$F,$C264,借支明细表!$D:$D,$D$2))</f>
        <v>0</v>
      </c>
      <c r="L264" s="27" t="str">
        <f t="shared" si="9"/>
        <v>0</v>
      </c>
      <c r="M264" s="28"/>
      <c r="XDA264"/>
      <c r="XDB264"/>
      <c r="XDC264"/>
      <c r="XDD264"/>
      <c r="XDE264"/>
      <c r="XDF264"/>
      <c r="XDG264"/>
      <c r="XDH264"/>
      <c r="XDI264"/>
      <c r="XDJ264"/>
      <c r="XDK264"/>
      <c r="XDL264"/>
      <c r="XDM264"/>
      <c r="XDN264"/>
      <c r="XDO264"/>
      <c r="XDP264"/>
      <c r="XDQ264"/>
      <c r="XDR264"/>
      <c r="XDS264"/>
      <c r="XDT264"/>
      <c r="XDU264"/>
      <c r="XDV264"/>
      <c r="XDW264"/>
      <c r="XDX264"/>
      <c r="XDY264"/>
      <c r="XDZ264"/>
      <c r="XEA264"/>
      <c r="XEB264"/>
      <c r="XEC264"/>
      <c r="XED264"/>
      <c r="XEE264"/>
    </row>
    <row r="265" s="30" customFormat="1" customHeight="1" spans="1:16359">
      <c r="A265" s="4"/>
      <c r="B265" s="20"/>
      <c r="C265" s="20"/>
      <c r="D265" s="21" t="str">
        <f>IF(C265="","-",VLOOKUP(C265,员工信息表!B:C,2,FALSE))</f>
        <v>-</v>
      </c>
      <c r="E265" s="21" t="str">
        <f>IF(C265="","-",VLOOKUP(C265,员工信息表!B:D,3,FALSE))</f>
        <v>-</v>
      </c>
      <c r="F265" s="20"/>
      <c r="G265" s="20"/>
      <c r="H265" s="20"/>
      <c r="I265" s="20"/>
      <c r="J265" s="27" t="str">
        <f t="shared" si="8"/>
        <v>0</v>
      </c>
      <c r="K265" s="27" t="str">
        <f>IF(C265="","0",SUMIFS(借支明细表!$H:$H,借支明细表!$F:$F,$C265,借支明细表!$D:$D,$D$2))</f>
        <v>0</v>
      </c>
      <c r="L265" s="27" t="str">
        <f t="shared" si="9"/>
        <v>0</v>
      </c>
      <c r="M265" s="28"/>
      <c r="XDA265"/>
      <c r="XDB265"/>
      <c r="XDC265"/>
      <c r="XDD265"/>
      <c r="XDE265"/>
      <c r="XDF265"/>
      <c r="XDG265"/>
      <c r="XDH265"/>
      <c r="XDI265"/>
      <c r="XDJ265"/>
      <c r="XDK265"/>
      <c r="XDL265"/>
      <c r="XDM265"/>
      <c r="XDN265"/>
      <c r="XDO265"/>
      <c r="XDP265"/>
      <c r="XDQ265"/>
      <c r="XDR265"/>
      <c r="XDS265"/>
      <c r="XDT265"/>
      <c r="XDU265"/>
      <c r="XDV265"/>
      <c r="XDW265"/>
      <c r="XDX265"/>
      <c r="XDY265"/>
      <c r="XDZ265"/>
      <c r="XEA265"/>
      <c r="XEB265"/>
      <c r="XEC265"/>
      <c r="XED265"/>
      <c r="XEE265"/>
    </row>
    <row r="266" s="30" customFormat="1" customHeight="1" spans="1:16359">
      <c r="A266" s="4"/>
      <c r="B266" s="20"/>
      <c r="C266" s="20"/>
      <c r="D266" s="21" t="str">
        <f>IF(C266="","-",VLOOKUP(C266,员工信息表!B:C,2,FALSE))</f>
        <v>-</v>
      </c>
      <c r="E266" s="21" t="str">
        <f>IF(C266="","-",VLOOKUP(C266,员工信息表!B:D,3,FALSE))</f>
        <v>-</v>
      </c>
      <c r="F266" s="20"/>
      <c r="G266" s="20"/>
      <c r="H266" s="20"/>
      <c r="I266" s="20"/>
      <c r="J266" s="27" t="str">
        <f t="shared" si="8"/>
        <v>0</v>
      </c>
      <c r="K266" s="27" t="str">
        <f>IF(C266="","0",SUMIFS(借支明细表!$H:$H,借支明细表!$F:$F,$C266,借支明细表!$D:$D,$D$2))</f>
        <v>0</v>
      </c>
      <c r="L266" s="27" t="str">
        <f t="shared" si="9"/>
        <v>0</v>
      </c>
      <c r="M266" s="28"/>
      <c r="XDA266"/>
      <c r="XDB266"/>
      <c r="XDC266"/>
      <c r="XDD266"/>
      <c r="XDE266"/>
      <c r="XDF266"/>
      <c r="XDG266"/>
      <c r="XDH266"/>
      <c r="XDI266"/>
      <c r="XDJ266"/>
      <c r="XDK266"/>
      <c r="XDL266"/>
      <c r="XDM266"/>
      <c r="XDN266"/>
      <c r="XDO266"/>
      <c r="XDP266"/>
      <c r="XDQ266"/>
      <c r="XDR266"/>
      <c r="XDS266"/>
      <c r="XDT266"/>
      <c r="XDU266"/>
      <c r="XDV266"/>
      <c r="XDW266"/>
      <c r="XDX266"/>
      <c r="XDY266"/>
      <c r="XDZ266"/>
      <c r="XEA266"/>
      <c r="XEB266"/>
      <c r="XEC266"/>
      <c r="XED266"/>
      <c r="XEE266"/>
    </row>
    <row r="267" s="30" customFormat="1" customHeight="1" spans="1:16359">
      <c r="A267" s="4"/>
      <c r="B267" s="20"/>
      <c r="C267" s="20"/>
      <c r="D267" s="21" t="str">
        <f>IF(C267="","-",VLOOKUP(C267,员工信息表!B:C,2,FALSE))</f>
        <v>-</v>
      </c>
      <c r="E267" s="21" t="str">
        <f>IF(C267="","-",VLOOKUP(C267,员工信息表!B:D,3,FALSE))</f>
        <v>-</v>
      </c>
      <c r="F267" s="20"/>
      <c r="G267" s="20"/>
      <c r="H267" s="20"/>
      <c r="I267" s="20"/>
      <c r="J267" s="27" t="str">
        <f t="shared" si="8"/>
        <v>0</v>
      </c>
      <c r="K267" s="27" t="str">
        <f>IF(C267="","0",SUMIFS(借支明细表!$H:$H,借支明细表!$F:$F,$C267,借支明细表!$D:$D,$D$2))</f>
        <v>0</v>
      </c>
      <c r="L267" s="27" t="str">
        <f t="shared" si="9"/>
        <v>0</v>
      </c>
      <c r="M267" s="28"/>
      <c r="XDA267"/>
      <c r="XDB267"/>
      <c r="XDC267"/>
      <c r="XDD267"/>
      <c r="XDE267"/>
      <c r="XDF267"/>
      <c r="XDG267"/>
      <c r="XDH267"/>
      <c r="XDI267"/>
      <c r="XDJ267"/>
      <c r="XDK267"/>
      <c r="XDL267"/>
      <c r="XDM267"/>
      <c r="XDN267"/>
      <c r="XDO267"/>
      <c r="XDP267"/>
      <c r="XDQ267"/>
      <c r="XDR267"/>
      <c r="XDS267"/>
      <c r="XDT267"/>
      <c r="XDU267"/>
      <c r="XDV267"/>
      <c r="XDW267"/>
      <c r="XDX267"/>
      <c r="XDY267"/>
      <c r="XDZ267"/>
      <c r="XEA267"/>
      <c r="XEB267"/>
      <c r="XEC267"/>
      <c r="XED267"/>
      <c r="XEE267"/>
    </row>
    <row r="268" s="30" customFormat="1" customHeight="1" spans="1:16359">
      <c r="A268" s="4"/>
      <c r="B268" s="20"/>
      <c r="C268" s="20"/>
      <c r="D268" s="21" t="str">
        <f>IF(C268="","-",VLOOKUP(C268,员工信息表!B:C,2,FALSE))</f>
        <v>-</v>
      </c>
      <c r="E268" s="21" t="str">
        <f>IF(C268="","-",VLOOKUP(C268,员工信息表!B:D,3,FALSE))</f>
        <v>-</v>
      </c>
      <c r="F268" s="20"/>
      <c r="G268" s="20"/>
      <c r="H268" s="20"/>
      <c r="I268" s="20"/>
      <c r="J268" s="27" t="str">
        <f t="shared" si="8"/>
        <v>0</v>
      </c>
      <c r="K268" s="27" t="str">
        <f>IF(C268="","0",SUMIFS(借支明细表!$H:$H,借支明细表!$F:$F,$C268,借支明细表!$D:$D,$D$2))</f>
        <v>0</v>
      </c>
      <c r="L268" s="27" t="str">
        <f t="shared" si="9"/>
        <v>0</v>
      </c>
      <c r="M268" s="28"/>
      <c r="XDA268"/>
      <c r="XDB268"/>
      <c r="XDC268"/>
      <c r="XDD268"/>
      <c r="XDE268"/>
      <c r="XDF268"/>
      <c r="XDG268"/>
      <c r="XDH268"/>
      <c r="XDI268"/>
      <c r="XDJ268"/>
      <c r="XDK268"/>
      <c r="XDL268"/>
      <c r="XDM268"/>
      <c r="XDN268"/>
      <c r="XDO268"/>
      <c r="XDP268"/>
      <c r="XDQ268"/>
      <c r="XDR268"/>
      <c r="XDS268"/>
      <c r="XDT268"/>
      <c r="XDU268"/>
      <c r="XDV268"/>
      <c r="XDW268"/>
      <c r="XDX268"/>
      <c r="XDY268"/>
      <c r="XDZ268"/>
      <c r="XEA268"/>
      <c r="XEB268"/>
      <c r="XEC268"/>
      <c r="XED268"/>
      <c r="XEE268"/>
    </row>
    <row r="269" s="30" customFormat="1" customHeight="1" spans="1:16359">
      <c r="A269" s="4"/>
      <c r="B269" s="20"/>
      <c r="C269" s="20"/>
      <c r="D269" s="21" t="str">
        <f>IF(C269="","-",VLOOKUP(C269,员工信息表!B:C,2,FALSE))</f>
        <v>-</v>
      </c>
      <c r="E269" s="21" t="str">
        <f>IF(C269="","-",VLOOKUP(C269,员工信息表!B:D,3,FALSE))</f>
        <v>-</v>
      </c>
      <c r="F269" s="20"/>
      <c r="G269" s="20"/>
      <c r="H269" s="20"/>
      <c r="I269" s="20"/>
      <c r="J269" s="27" t="str">
        <f t="shared" si="8"/>
        <v>0</v>
      </c>
      <c r="K269" s="27" t="str">
        <f>IF(C269="","0",SUMIFS(借支明细表!$H:$H,借支明细表!$F:$F,$C269,借支明细表!$D:$D,$D$2))</f>
        <v>0</v>
      </c>
      <c r="L269" s="27" t="str">
        <f t="shared" si="9"/>
        <v>0</v>
      </c>
      <c r="M269" s="28"/>
      <c r="XDA269"/>
      <c r="XDB269"/>
      <c r="XDC269"/>
      <c r="XDD269"/>
      <c r="XDE269"/>
      <c r="XDF269"/>
      <c r="XDG269"/>
      <c r="XDH269"/>
      <c r="XDI269"/>
      <c r="XDJ269"/>
      <c r="XDK269"/>
      <c r="XDL269"/>
      <c r="XDM269"/>
      <c r="XDN269"/>
      <c r="XDO269"/>
      <c r="XDP269"/>
      <c r="XDQ269"/>
      <c r="XDR269"/>
      <c r="XDS269"/>
      <c r="XDT269"/>
      <c r="XDU269"/>
      <c r="XDV269"/>
      <c r="XDW269"/>
      <c r="XDX269"/>
      <c r="XDY269"/>
      <c r="XDZ269"/>
      <c r="XEA269"/>
      <c r="XEB269"/>
      <c r="XEC269"/>
      <c r="XED269"/>
      <c r="XEE269"/>
    </row>
    <row r="270" s="30" customFormat="1" customHeight="1" spans="1:16359">
      <c r="A270" s="4"/>
      <c r="B270" s="20"/>
      <c r="C270" s="20"/>
      <c r="D270" s="21" t="str">
        <f>IF(C270="","-",VLOOKUP(C270,员工信息表!B:C,2,FALSE))</f>
        <v>-</v>
      </c>
      <c r="E270" s="21" t="str">
        <f>IF(C270="","-",VLOOKUP(C270,员工信息表!B:D,3,FALSE))</f>
        <v>-</v>
      </c>
      <c r="F270" s="20"/>
      <c r="G270" s="20"/>
      <c r="H270" s="20"/>
      <c r="I270" s="20"/>
      <c r="J270" s="27" t="str">
        <f t="shared" si="8"/>
        <v>0</v>
      </c>
      <c r="K270" s="27" t="str">
        <f>IF(C270="","0",SUMIFS(借支明细表!$H:$H,借支明细表!$F:$F,$C270,借支明细表!$D:$D,$D$2))</f>
        <v>0</v>
      </c>
      <c r="L270" s="27" t="str">
        <f t="shared" si="9"/>
        <v>0</v>
      </c>
      <c r="M270" s="28"/>
      <c r="XDA270"/>
      <c r="XDB270"/>
      <c r="XDC270"/>
      <c r="XDD270"/>
      <c r="XDE270"/>
      <c r="XDF270"/>
      <c r="XDG270"/>
      <c r="XDH270"/>
      <c r="XDI270"/>
      <c r="XDJ270"/>
      <c r="XDK270"/>
      <c r="XDL270"/>
      <c r="XDM270"/>
      <c r="XDN270"/>
      <c r="XDO270"/>
      <c r="XDP270"/>
      <c r="XDQ270"/>
      <c r="XDR270"/>
      <c r="XDS270"/>
      <c r="XDT270"/>
      <c r="XDU270"/>
      <c r="XDV270"/>
      <c r="XDW270"/>
      <c r="XDX270"/>
      <c r="XDY270"/>
      <c r="XDZ270"/>
      <c r="XEA270"/>
      <c r="XEB270"/>
      <c r="XEC270"/>
      <c r="XED270"/>
      <c r="XEE270"/>
    </row>
    <row r="271" s="30" customFormat="1" customHeight="1" spans="1:16359">
      <c r="A271" s="4"/>
      <c r="B271" s="20"/>
      <c r="C271" s="20"/>
      <c r="D271" s="21" t="str">
        <f>IF(C271="","-",VLOOKUP(C271,员工信息表!B:C,2,FALSE))</f>
        <v>-</v>
      </c>
      <c r="E271" s="21" t="str">
        <f>IF(C271="","-",VLOOKUP(C271,员工信息表!B:D,3,FALSE))</f>
        <v>-</v>
      </c>
      <c r="F271" s="20"/>
      <c r="G271" s="20"/>
      <c r="H271" s="20"/>
      <c r="I271" s="20"/>
      <c r="J271" s="27" t="str">
        <f t="shared" si="8"/>
        <v>0</v>
      </c>
      <c r="K271" s="27" t="str">
        <f>IF(C271="","0",SUMIFS(借支明细表!$H:$H,借支明细表!$F:$F,$C271,借支明细表!$D:$D,$D$2))</f>
        <v>0</v>
      </c>
      <c r="L271" s="27" t="str">
        <f t="shared" si="9"/>
        <v>0</v>
      </c>
      <c r="M271" s="28"/>
      <c r="XDA271"/>
      <c r="XDB271"/>
      <c r="XDC271"/>
      <c r="XDD271"/>
      <c r="XDE271"/>
      <c r="XDF271"/>
      <c r="XDG271"/>
      <c r="XDH271"/>
      <c r="XDI271"/>
      <c r="XDJ271"/>
      <c r="XDK271"/>
      <c r="XDL271"/>
      <c r="XDM271"/>
      <c r="XDN271"/>
      <c r="XDO271"/>
      <c r="XDP271"/>
      <c r="XDQ271"/>
      <c r="XDR271"/>
      <c r="XDS271"/>
      <c r="XDT271"/>
      <c r="XDU271"/>
      <c r="XDV271"/>
      <c r="XDW271"/>
      <c r="XDX271"/>
      <c r="XDY271"/>
      <c r="XDZ271"/>
      <c r="XEA271"/>
      <c r="XEB271"/>
      <c r="XEC271"/>
      <c r="XED271"/>
      <c r="XEE271"/>
    </row>
    <row r="272" s="30" customFormat="1" customHeight="1" spans="1:16359">
      <c r="A272" s="4"/>
      <c r="B272" s="20"/>
      <c r="C272" s="20"/>
      <c r="D272" s="21" t="str">
        <f>IF(C272="","-",VLOOKUP(C272,员工信息表!B:C,2,FALSE))</f>
        <v>-</v>
      </c>
      <c r="E272" s="21" t="str">
        <f>IF(C272="","-",VLOOKUP(C272,员工信息表!B:D,3,FALSE))</f>
        <v>-</v>
      </c>
      <c r="F272" s="20"/>
      <c r="G272" s="20"/>
      <c r="H272" s="20"/>
      <c r="I272" s="20"/>
      <c r="J272" s="27" t="str">
        <f t="shared" si="8"/>
        <v>0</v>
      </c>
      <c r="K272" s="27" t="str">
        <f>IF(C272="","0",SUMIFS(借支明细表!$H:$H,借支明细表!$F:$F,$C272,借支明细表!$D:$D,$D$2))</f>
        <v>0</v>
      </c>
      <c r="L272" s="27" t="str">
        <f t="shared" si="9"/>
        <v>0</v>
      </c>
      <c r="M272" s="28"/>
      <c r="XDA272"/>
      <c r="XDB272"/>
      <c r="XDC272"/>
      <c r="XDD272"/>
      <c r="XDE272"/>
      <c r="XDF272"/>
      <c r="XDG272"/>
      <c r="XDH272"/>
      <c r="XDI272"/>
      <c r="XDJ272"/>
      <c r="XDK272"/>
      <c r="XDL272"/>
      <c r="XDM272"/>
      <c r="XDN272"/>
      <c r="XDO272"/>
      <c r="XDP272"/>
      <c r="XDQ272"/>
      <c r="XDR272"/>
      <c r="XDS272"/>
      <c r="XDT272"/>
      <c r="XDU272"/>
      <c r="XDV272"/>
      <c r="XDW272"/>
      <c r="XDX272"/>
      <c r="XDY272"/>
      <c r="XDZ272"/>
      <c r="XEA272"/>
      <c r="XEB272"/>
      <c r="XEC272"/>
      <c r="XED272"/>
      <c r="XEE272"/>
    </row>
    <row r="273" s="30" customFormat="1" customHeight="1" spans="1:16359">
      <c r="A273" s="4"/>
      <c r="B273" s="20"/>
      <c r="C273" s="20"/>
      <c r="D273" s="21" t="str">
        <f>IF(C273="","-",VLOOKUP(C273,员工信息表!B:C,2,FALSE))</f>
        <v>-</v>
      </c>
      <c r="E273" s="21" t="str">
        <f>IF(C273="","-",VLOOKUP(C273,员工信息表!B:D,3,FALSE))</f>
        <v>-</v>
      </c>
      <c r="F273" s="20"/>
      <c r="G273" s="20"/>
      <c r="H273" s="20"/>
      <c r="I273" s="20"/>
      <c r="J273" s="27" t="str">
        <f t="shared" si="8"/>
        <v>0</v>
      </c>
      <c r="K273" s="27" t="str">
        <f>IF(C273="","0",SUMIFS(借支明细表!$H:$H,借支明细表!$F:$F,$C273,借支明细表!$D:$D,$D$2))</f>
        <v>0</v>
      </c>
      <c r="L273" s="27" t="str">
        <f t="shared" si="9"/>
        <v>0</v>
      </c>
      <c r="M273" s="28"/>
      <c r="XDA273"/>
      <c r="XDB273"/>
      <c r="XDC273"/>
      <c r="XDD273"/>
      <c r="XDE273"/>
      <c r="XDF273"/>
      <c r="XDG273"/>
      <c r="XDH273"/>
      <c r="XDI273"/>
      <c r="XDJ273"/>
      <c r="XDK273"/>
      <c r="XDL273"/>
      <c r="XDM273"/>
      <c r="XDN273"/>
      <c r="XDO273"/>
      <c r="XDP273"/>
      <c r="XDQ273"/>
      <c r="XDR273"/>
      <c r="XDS273"/>
      <c r="XDT273"/>
      <c r="XDU273"/>
      <c r="XDV273"/>
      <c r="XDW273"/>
      <c r="XDX273"/>
      <c r="XDY273"/>
      <c r="XDZ273"/>
      <c r="XEA273"/>
      <c r="XEB273"/>
      <c r="XEC273"/>
      <c r="XED273"/>
      <c r="XEE273"/>
    </row>
    <row r="274" s="30" customFormat="1" customHeight="1" spans="1:16359">
      <c r="A274" s="4"/>
      <c r="B274" s="20"/>
      <c r="C274" s="20"/>
      <c r="D274" s="21" t="str">
        <f>IF(C274="","-",VLOOKUP(C274,员工信息表!B:C,2,FALSE))</f>
        <v>-</v>
      </c>
      <c r="E274" s="21" t="str">
        <f>IF(C274="","-",VLOOKUP(C274,员工信息表!B:D,3,FALSE))</f>
        <v>-</v>
      </c>
      <c r="F274" s="20"/>
      <c r="G274" s="20"/>
      <c r="H274" s="20"/>
      <c r="I274" s="20"/>
      <c r="J274" s="27" t="str">
        <f t="shared" si="8"/>
        <v>0</v>
      </c>
      <c r="K274" s="27" t="str">
        <f>IF(C274="","0",SUMIFS(借支明细表!$H:$H,借支明细表!$F:$F,$C274,借支明细表!$D:$D,$D$2))</f>
        <v>0</v>
      </c>
      <c r="L274" s="27" t="str">
        <f t="shared" si="9"/>
        <v>0</v>
      </c>
      <c r="M274" s="28"/>
      <c r="XDA274"/>
      <c r="XDB274"/>
      <c r="XDC274"/>
      <c r="XDD274"/>
      <c r="XDE274"/>
      <c r="XDF274"/>
      <c r="XDG274"/>
      <c r="XDH274"/>
      <c r="XDI274"/>
      <c r="XDJ274"/>
      <c r="XDK274"/>
      <c r="XDL274"/>
      <c r="XDM274"/>
      <c r="XDN274"/>
      <c r="XDO274"/>
      <c r="XDP274"/>
      <c r="XDQ274"/>
      <c r="XDR274"/>
      <c r="XDS274"/>
      <c r="XDT274"/>
      <c r="XDU274"/>
      <c r="XDV274"/>
      <c r="XDW274"/>
      <c r="XDX274"/>
      <c r="XDY274"/>
      <c r="XDZ274"/>
      <c r="XEA274"/>
      <c r="XEB274"/>
      <c r="XEC274"/>
      <c r="XED274"/>
      <c r="XEE274"/>
    </row>
    <row r="275" s="30" customFormat="1" customHeight="1" spans="1:16359">
      <c r="A275" s="4"/>
      <c r="B275" s="20"/>
      <c r="C275" s="20"/>
      <c r="D275" s="21" t="str">
        <f>IF(C275="","-",VLOOKUP(C275,员工信息表!B:C,2,FALSE))</f>
        <v>-</v>
      </c>
      <c r="E275" s="21" t="str">
        <f>IF(C275="","-",VLOOKUP(C275,员工信息表!B:D,3,FALSE))</f>
        <v>-</v>
      </c>
      <c r="F275" s="20"/>
      <c r="G275" s="20"/>
      <c r="H275" s="20"/>
      <c r="I275" s="20"/>
      <c r="J275" s="27" t="str">
        <f t="shared" si="8"/>
        <v>0</v>
      </c>
      <c r="K275" s="27" t="str">
        <f>IF(C275="","0",SUMIFS(借支明细表!$H:$H,借支明细表!$F:$F,$C275,借支明细表!$D:$D,$D$2))</f>
        <v>0</v>
      </c>
      <c r="L275" s="27" t="str">
        <f t="shared" si="9"/>
        <v>0</v>
      </c>
      <c r="M275" s="28"/>
      <c r="XDA275"/>
      <c r="XDB275"/>
      <c r="XDC275"/>
      <c r="XDD275"/>
      <c r="XDE275"/>
      <c r="XDF275"/>
      <c r="XDG275"/>
      <c r="XDH275"/>
      <c r="XDI275"/>
      <c r="XDJ275"/>
      <c r="XDK275"/>
      <c r="XDL275"/>
      <c r="XDM275"/>
      <c r="XDN275"/>
      <c r="XDO275"/>
      <c r="XDP275"/>
      <c r="XDQ275"/>
      <c r="XDR275"/>
      <c r="XDS275"/>
      <c r="XDT275"/>
      <c r="XDU275"/>
      <c r="XDV275"/>
      <c r="XDW275"/>
      <c r="XDX275"/>
      <c r="XDY275"/>
      <c r="XDZ275"/>
      <c r="XEA275"/>
      <c r="XEB275"/>
      <c r="XEC275"/>
      <c r="XED275"/>
      <c r="XEE275"/>
    </row>
    <row r="276" s="30" customFormat="1" customHeight="1" spans="1:16359">
      <c r="A276" s="4"/>
      <c r="B276" s="20"/>
      <c r="C276" s="20"/>
      <c r="D276" s="21" t="str">
        <f>IF(C276="","-",VLOOKUP(C276,员工信息表!B:C,2,FALSE))</f>
        <v>-</v>
      </c>
      <c r="E276" s="21" t="str">
        <f>IF(C276="","-",VLOOKUP(C276,员工信息表!B:D,3,FALSE))</f>
        <v>-</v>
      </c>
      <c r="F276" s="20"/>
      <c r="G276" s="20"/>
      <c r="H276" s="20"/>
      <c r="I276" s="20"/>
      <c r="J276" s="27" t="str">
        <f t="shared" si="8"/>
        <v>0</v>
      </c>
      <c r="K276" s="27" t="str">
        <f>IF(C276="","0",SUMIFS(借支明细表!$H:$H,借支明细表!$F:$F,$C276,借支明细表!$D:$D,$D$2))</f>
        <v>0</v>
      </c>
      <c r="L276" s="27" t="str">
        <f t="shared" si="9"/>
        <v>0</v>
      </c>
      <c r="M276" s="28"/>
      <c r="XDA276"/>
      <c r="XDB276"/>
      <c r="XDC276"/>
      <c r="XDD276"/>
      <c r="XDE276"/>
      <c r="XDF276"/>
      <c r="XDG276"/>
      <c r="XDH276"/>
      <c r="XDI276"/>
      <c r="XDJ276"/>
      <c r="XDK276"/>
      <c r="XDL276"/>
      <c r="XDM276"/>
      <c r="XDN276"/>
      <c r="XDO276"/>
      <c r="XDP276"/>
      <c r="XDQ276"/>
      <c r="XDR276"/>
      <c r="XDS276"/>
      <c r="XDT276"/>
      <c r="XDU276"/>
      <c r="XDV276"/>
      <c r="XDW276"/>
      <c r="XDX276"/>
      <c r="XDY276"/>
      <c r="XDZ276"/>
      <c r="XEA276"/>
      <c r="XEB276"/>
      <c r="XEC276"/>
      <c r="XED276"/>
      <c r="XEE276"/>
    </row>
    <row r="277" s="30" customFormat="1" customHeight="1" spans="1:16359">
      <c r="A277" s="4"/>
      <c r="B277" s="20"/>
      <c r="C277" s="20"/>
      <c r="D277" s="21" t="str">
        <f>IF(C277="","-",VLOOKUP(C277,员工信息表!B:C,2,FALSE))</f>
        <v>-</v>
      </c>
      <c r="E277" s="21" t="str">
        <f>IF(C277="","-",VLOOKUP(C277,员工信息表!B:D,3,FALSE))</f>
        <v>-</v>
      </c>
      <c r="F277" s="20"/>
      <c r="G277" s="20"/>
      <c r="H277" s="20"/>
      <c r="I277" s="20"/>
      <c r="J277" s="27" t="str">
        <f t="shared" si="8"/>
        <v>0</v>
      </c>
      <c r="K277" s="27" t="str">
        <f>IF(C277="","0",SUMIFS(借支明细表!$H:$H,借支明细表!$F:$F,$C277,借支明细表!$D:$D,$D$2))</f>
        <v>0</v>
      </c>
      <c r="L277" s="27" t="str">
        <f t="shared" si="9"/>
        <v>0</v>
      </c>
      <c r="M277" s="28"/>
      <c r="XDA277"/>
      <c r="XDB277"/>
      <c r="XDC277"/>
      <c r="XDD277"/>
      <c r="XDE277"/>
      <c r="XDF277"/>
      <c r="XDG277"/>
      <c r="XDH277"/>
      <c r="XDI277"/>
      <c r="XDJ277"/>
      <c r="XDK277"/>
      <c r="XDL277"/>
      <c r="XDM277"/>
      <c r="XDN277"/>
      <c r="XDO277"/>
      <c r="XDP277"/>
      <c r="XDQ277"/>
      <c r="XDR277"/>
      <c r="XDS277"/>
      <c r="XDT277"/>
      <c r="XDU277"/>
      <c r="XDV277"/>
      <c r="XDW277"/>
      <c r="XDX277"/>
      <c r="XDY277"/>
      <c r="XDZ277"/>
      <c r="XEA277"/>
      <c r="XEB277"/>
      <c r="XEC277"/>
      <c r="XED277"/>
      <c r="XEE277"/>
    </row>
    <row r="278" s="30" customFormat="1" customHeight="1" spans="1:16359">
      <c r="A278" s="4"/>
      <c r="B278" s="20"/>
      <c r="C278" s="20"/>
      <c r="D278" s="21" t="str">
        <f>IF(C278="","-",VLOOKUP(C278,员工信息表!B:C,2,FALSE))</f>
        <v>-</v>
      </c>
      <c r="E278" s="21" t="str">
        <f>IF(C278="","-",VLOOKUP(C278,员工信息表!B:D,3,FALSE))</f>
        <v>-</v>
      </c>
      <c r="F278" s="20"/>
      <c r="G278" s="20"/>
      <c r="H278" s="20"/>
      <c r="I278" s="20"/>
      <c r="J278" s="27" t="str">
        <f t="shared" si="8"/>
        <v>0</v>
      </c>
      <c r="K278" s="27" t="str">
        <f>IF(C278="","0",SUMIFS(借支明细表!$H:$H,借支明细表!$F:$F,$C278,借支明细表!$D:$D,$D$2))</f>
        <v>0</v>
      </c>
      <c r="L278" s="27" t="str">
        <f t="shared" si="9"/>
        <v>0</v>
      </c>
      <c r="M278" s="28"/>
      <c r="XDA278"/>
      <c r="XDB278"/>
      <c r="XDC278"/>
      <c r="XDD278"/>
      <c r="XDE278"/>
      <c r="XDF278"/>
      <c r="XDG278"/>
      <c r="XDH278"/>
      <c r="XDI278"/>
      <c r="XDJ278"/>
      <c r="XDK278"/>
      <c r="XDL278"/>
      <c r="XDM278"/>
      <c r="XDN278"/>
      <c r="XDO278"/>
      <c r="XDP278"/>
      <c r="XDQ278"/>
      <c r="XDR278"/>
      <c r="XDS278"/>
      <c r="XDT278"/>
      <c r="XDU278"/>
      <c r="XDV278"/>
      <c r="XDW278"/>
      <c r="XDX278"/>
      <c r="XDY278"/>
      <c r="XDZ278"/>
      <c r="XEA278"/>
      <c r="XEB278"/>
      <c r="XEC278"/>
      <c r="XED278"/>
      <c r="XEE278"/>
    </row>
    <row r="279" s="30" customFormat="1" customHeight="1" spans="1:16359">
      <c r="A279" s="4"/>
      <c r="B279" s="20"/>
      <c r="C279" s="20"/>
      <c r="D279" s="21" t="str">
        <f>IF(C279="","-",VLOOKUP(C279,员工信息表!B:C,2,FALSE))</f>
        <v>-</v>
      </c>
      <c r="E279" s="21" t="str">
        <f>IF(C279="","-",VLOOKUP(C279,员工信息表!B:D,3,FALSE))</f>
        <v>-</v>
      </c>
      <c r="F279" s="20"/>
      <c r="G279" s="20"/>
      <c r="H279" s="20"/>
      <c r="I279" s="20"/>
      <c r="J279" s="27" t="str">
        <f t="shared" si="8"/>
        <v>0</v>
      </c>
      <c r="K279" s="27" t="str">
        <f>IF(C279="","0",SUMIFS(借支明细表!$H:$H,借支明细表!$F:$F,$C279,借支明细表!$D:$D,$D$2))</f>
        <v>0</v>
      </c>
      <c r="L279" s="27" t="str">
        <f t="shared" si="9"/>
        <v>0</v>
      </c>
      <c r="M279" s="28"/>
      <c r="XDA279"/>
      <c r="XDB279"/>
      <c r="XDC279"/>
      <c r="XDD279"/>
      <c r="XDE279"/>
      <c r="XDF279"/>
      <c r="XDG279"/>
      <c r="XDH279"/>
      <c r="XDI279"/>
      <c r="XDJ279"/>
      <c r="XDK279"/>
      <c r="XDL279"/>
      <c r="XDM279"/>
      <c r="XDN279"/>
      <c r="XDO279"/>
      <c r="XDP279"/>
      <c r="XDQ279"/>
      <c r="XDR279"/>
      <c r="XDS279"/>
      <c r="XDT279"/>
      <c r="XDU279"/>
      <c r="XDV279"/>
      <c r="XDW279"/>
      <c r="XDX279"/>
      <c r="XDY279"/>
      <c r="XDZ279"/>
      <c r="XEA279"/>
      <c r="XEB279"/>
      <c r="XEC279"/>
      <c r="XED279"/>
      <c r="XEE279"/>
    </row>
    <row r="280" s="30" customFormat="1" customHeight="1" spans="1:16359">
      <c r="A280" s="4"/>
      <c r="B280" s="20"/>
      <c r="C280" s="20"/>
      <c r="D280" s="21" t="str">
        <f>IF(C280="","-",VLOOKUP(C280,员工信息表!B:C,2,FALSE))</f>
        <v>-</v>
      </c>
      <c r="E280" s="21" t="str">
        <f>IF(C280="","-",VLOOKUP(C280,员工信息表!B:D,3,FALSE))</f>
        <v>-</v>
      </c>
      <c r="F280" s="20"/>
      <c r="G280" s="20"/>
      <c r="H280" s="20"/>
      <c r="I280" s="20"/>
      <c r="J280" s="27" t="str">
        <f t="shared" si="8"/>
        <v>0</v>
      </c>
      <c r="K280" s="27" t="str">
        <f>IF(C280="","0",SUMIFS(借支明细表!$H:$H,借支明细表!$F:$F,$C280,借支明细表!$D:$D,$D$2))</f>
        <v>0</v>
      </c>
      <c r="L280" s="27" t="str">
        <f t="shared" si="9"/>
        <v>0</v>
      </c>
      <c r="M280" s="28"/>
      <c r="XDA280"/>
      <c r="XDB280"/>
      <c r="XDC280"/>
      <c r="XDD280"/>
      <c r="XDE280"/>
      <c r="XDF280"/>
      <c r="XDG280"/>
      <c r="XDH280"/>
      <c r="XDI280"/>
      <c r="XDJ280"/>
      <c r="XDK280"/>
      <c r="XDL280"/>
      <c r="XDM280"/>
      <c r="XDN280"/>
      <c r="XDO280"/>
      <c r="XDP280"/>
      <c r="XDQ280"/>
      <c r="XDR280"/>
      <c r="XDS280"/>
      <c r="XDT280"/>
      <c r="XDU280"/>
      <c r="XDV280"/>
      <c r="XDW280"/>
      <c r="XDX280"/>
      <c r="XDY280"/>
      <c r="XDZ280"/>
      <c r="XEA280"/>
      <c r="XEB280"/>
      <c r="XEC280"/>
      <c r="XED280"/>
      <c r="XEE280"/>
    </row>
    <row r="281" s="30" customFormat="1" customHeight="1" spans="1:16359">
      <c r="A281" s="4"/>
      <c r="B281" s="20"/>
      <c r="C281" s="20"/>
      <c r="D281" s="21" t="str">
        <f>IF(C281="","-",VLOOKUP(C281,员工信息表!B:C,2,FALSE))</f>
        <v>-</v>
      </c>
      <c r="E281" s="21" t="str">
        <f>IF(C281="","-",VLOOKUP(C281,员工信息表!B:D,3,FALSE))</f>
        <v>-</v>
      </c>
      <c r="F281" s="20"/>
      <c r="G281" s="20"/>
      <c r="H281" s="20"/>
      <c r="I281" s="20"/>
      <c r="J281" s="27" t="str">
        <f t="shared" si="8"/>
        <v>0</v>
      </c>
      <c r="K281" s="27" t="str">
        <f>IF(C281="","0",SUMIFS(借支明细表!$H:$H,借支明细表!$F:$F,$C281,借支明细表!$D:$D,$D$2))</f>
        <v>0</v>
      </c>
      <c r="L281" s="27" t="str">
        <f t="shared" si="9"/>
        <v>0</v>
      </c>
      <c r="M281" s="28"/>
      <c r="XDA281"/>
      <c r="XDB281"/>
      <c r="XDC281"/>
      <c r="XDD281"/>
      <c r="XDE281"/>
      <c r="XDF281"/>
      <c r="XDG281"/>
      <c r="XDH281"/>
      <c r="XDI281"/>
      <c r="XDJ281"/>
      <c r="XDK281"/>
      <c r="XDL281"/>
      <c r="XDM281"/>
      <c r="XDN281"/>
      <c r="XDO281"/>
      <c r="XDP281"/>
      <c r="XDQ281"/>
      <c r="XDR281"/>
      <c r="XDS281"/>
      <c r="XDT281"/>
      <c r="XDU281"/>
      <c r="XDV281"/>
      <c r="XDW281"/>
      <c r="XDX281"/>
      <c r="XDY281"/>
      <c r="XDZ281"/>
      <c r="XEA281"/>
      <c r="XEB281"/>
      <c r="XEC281"/>
      <c r="XED281"/>
      <c r="XEE281"/>
    </row>
    <row r="282" s="30" customFormat="1" customHeight="1" spans="1:16359">
      <c r="A282" s="4"/>
      <c r="B282" s="20"/>
      <c r="C282" s="20"/>
      <c r="D282" s="21" t="str">
        <f>IF(C282="","-",VLOOKUP(C282,员工信息表!B:C,2,FALSE))</f>
        <v>-</v>
      </c>
      <c r="E282" s="21" t="str">
        <f>IF(C282="","-",VLOOKUP(C282,员工信息表!B:D,3,FALSE))</f>
        <v>-</v>
      </c>
      <c r="F282" s="20"/>
      <c r="G282" s="20"/>
      <c r="H282" s="20"/>
      <c r="I282" s="20"/>
      <c r="J282" s="27" t="str">
        <f t="shared" si="8"/>
        <v>0</v>
      </c>
      <c r="K282" s="27" t="str">
        <f>IF(C282="","0",SUMIFS(借支明细表!$H:$H,借支明细表!$F:$F,$C282,借支明细表!$D:$D,$D$2))</f>
        <v>0</v>
      </c>
      <c r="L282" s="27" t="str">
        <f t="shared" si="9"/>
        <v>0</v>
      </c>
      <c r="M282" s="28"/>
      <c r="XDA282"/>
      <c r="XDB282"/>
      <c r="XDC282"/>
      <c r="XDD282"/>
      <c r="XDE282"/>
      <c r="XDF282"/>
      <c r="XDG282"/>
      <c r="XDH282"/>
      <c r="XDI282"/>
      <c r="XDJ282"/>
      <c r="XDK282"/>
      <c r="XDL282"/>
      <c r="XDM282"/>
      <c r="XDN282"/>
      <c r="XDO282"/>
      <c r="XDP282"/>
      <c r="XDQ282"/>
      <c r="XDR282"/>
      <c r="XDS282"/>
      <c r="XDT282"/>
      <c r="XDU282"/>
      <c r="XDV282"/>
      <c r="XDW282"/>
      <c r="XDX282"/>
      <c r="XDY282"/>
      <c r="XDZ282"/>
      <c r="XEA282"/>
      <c r="XEB282"/>
      <c r="XEC282"/>
      <c r="XED282"/>
      <c r="XEE282"/>
    </row>
    <row r="283" s="30" customFormat="1" customHeight="1" spans="1:16359">
      <c r="A283" s="4"/>
      <c r="B283" s="20"/>
      <c r="C283" s="20"/>
      <c r="D283" s="21" t="str">
        <f>IF(C283="","-",VLOOKUP(C283,员工信息表!B:C,2,FALSE))</f>
        <v>-</v>
      </c>
      <c r="E283" s="21" t="str">
        <f>IF(C283="","-",VLOOKUP(C283,员工信息表!B:D,3,FALSE))</f>
        <v>-</v>
      </c>
      <c r="F283" s="20"/>
      <c r="G283" s="20"/>
      <c r="H283" s="20"/>
      <c r="I283" s="20"/>
      <c r="J283" s="27" t="str">
        <f t="shared" si="8"/>
        <v>0</v>
      </c>
      <c r="K283" s="27" t="str">
        <f>IF(C283="","0",SUMIFS(借支明细表!$H:$H,借支明细表!$F:$F,$C283,借支明细表!$D:$D,$D$2))</f>
        <v>0</v>
      </c>
      <c r="L283" s="27" t="str">
        <f t="shared" si="9"/>
        <v>0</v>
      </c>
      <c r="M283" s="28"/>
      <c r="XDA283"/>
      <c r="XDB283"/>
      <c r="XDC283"/>
      <c r="XDD283"/>
      <c r="XDE283"/>
      <c r="XDF283"/>
      <c r="XDG283"/>
      <c r="XDH283"/>
      <c r="XDI283"/>
      <c r="XDJ283"/>
      <c r="XDK283"/>
      <c r="XDL283"/>
      <c r="XDM283"/>
      <c r="XDN283"/>
      <c r="XDO283"/>
      <c r="XDP283"/>
      <c r="XDQ283"/>
      <c r="XDR283"/>
      <c r="XDS283"/>
      <c r="XDT283"/>
      <c r="XDU283"/>
      <c r="XDV283"/>
      <c r="XDW283"/>
      <c r="XDX283"/>
      <c r="XDY283"/>
      <c r="XDZ283"/>
      <c r="XEA283"/>
      <c r="XEB283"/>
      <c r="XEC283"/>
      <c r="XED283"/>
      <c r="XEE283"/>
    </row>
    <row r="284" s="30" customFormat="1" customHeight="1" spans="1:16359">
      <c r="A284" s="4"/>
      <c r="B284" s="20"/>
      <c r="C284" s="20"/>
      <c r="D284" s="21" t="str">
        <f>IF(C284="","-",VLOOKUP(C284,员工信息表!B:C,2,FALSE))</f>
        <v>-</v>
      </c>
      <c r="E284" s="21" t="str">
        <f>IF(C284="","-",VLOOKUP(C284,员工信息表!B:D,3,FALSE))</f>
        <v>-</v>
      </c>
      <c r="F284" s="20"/>
      <c r="G284" s="20"/>
      <c r="H284" s="20"/>
      <c r="I284" s="20"/>
      <c r="J284" s="27" t="str">
        <f t="shared" si="8"/>
        <v>0</v>
      </c>
      <c r="K284" s="27" t="str">
        <f>IF(C284="","0",SUMIFS(借支明细表!$H:$H,借支明细表!$F:$F,$C284,借支明细表!$D:$D,$D$2))</f>
        <v>0</v>
      </c>
      <c r="L284" s="27" t="str">
        <f t="shared" si="9"/>
        <v>0</v>
      </c>
      <c r="M284" s="28"/>
      <c r="XDA284"/>
      <c r="XDB284"/>
      <c r="XDC284"/>
      <c r="XDD284"/>
      <c r="XDE284"/>
      <c r="XDF284"/>
      <c r="XDG284"/>
      <c r="XDH284"/>
      <c r="XDI284"/>
      <c r="XDJ284"/>
      <c r="XDK284"/>
      <c r="XDL284"/>
      <c r="XDM284"/>
      <c r="XDN284"/>
      <c r="XDO284"/>
      <c r="XDP284"/>
      <c r="XDQ284"/>
      <c r="XDR284"/>
      <c r="XDS284"/>
      <c r="XDT284"/>
      <c r="XDU284"/>
      <c r="XDV284"/>
      <c r="XDW284"/>
      <c r="XDX284"/>
      <c r="XDY284"/>
      <c r="XDZ284"/>
      <c r="XEA284"/>
      <c r="XEB284"/>
      <c r="XEC284"/>
      <c r="XED284"/>
      <c r="XEE284"/>
    </row>
    <row r="285" s="30" customFormat="1" customHeight="1" spans="1:16359">
      <c r="A285" s="4"/>
      <c r="B285" s="20"/>
      <c r="C285" s="20"/>
      <c r="D285" s="21" t="str">
        <f>IF(C285="","-",VLOOKUP(C285,员工信息表!B:C,2,FALSE))</f>
        <v>-</v>
      </c>
      <c r="E285" s="21" t="str">
        <f>IF(C285="","-",VLOOKUP(C285,员工信息表!B:D,3,FALSE))</f>
        <v>-</v>
      </c>
      <c r="F285" s="20"/>
      <c r="G285" s="20"/>
      <c r="H285" s="20"/>
      <c r="I285" s="20"/>
      <c r="J285" s="27" t="str">
        <f t="shared" si="8"/>
        <v>0</v>
      </c>
      <c r="K285" s="27" t="str">
        <f>IF(C285="","0",SUMIFS(借支明细表!$H:$H,借支明细表!$F:$F,$C285,借支明细表!$D:$D,$D$2))</f>
        <v>0</v>
      </c>
      <c r="L285" s="27" t="str">
        <f t="shared" si="9"/>
        <v>0</v>
      </c>
      <c r="M285" s="28"/>
      <c r="XDA285"/>
      <c r="XDB285"/>
      <c r="XDC285"/>
      <c r="XDD285"/>
      <c r="XDE285"/>
      <c r="XDF285"/>
      <c r="XDG285"/>
      <c r="XDH285"/>
      <c r="XDI285"/>
      <c r="XDJ285"/>
      <c r="XDK285"/>
      <c r="XDL285"/>
      <c r="XDM285"/>
      <c r="XDN285"/>
      <c r="XDO285"/>
      <c r="XDP285"/>
      <c r="XDQ285"/>
      <c r="XDR285"/>
      <c r="XDS285"/>
      <c r="XDT285"/>
      <c r="XDU285"/>
      <c r="XDV285"/>
      <c r="XDW285"/>
      <c r="XDX285"/>
      <c r="XDY285"/>
      <c r="XDZ285"/>
      <c r="XEA285"/>
      <c r="XEB285"/>
      <c r="XEC285"/>
      <c r="XED285"/>
      <c r="XEE285"/>
    </row>
    <row r="286" s="30" customFormat="1" customHeight="1" spans="1:16359">
      <c r="A286" s="4"/>
      <c r="B286" s="20"/>
      <c r="C286" s="20"/>
      <c r="D286" s="21" t="str">
        <f>IF(C286="","-",VLOOKUP(C286,员工信息表!B:C,2,FALSE))</f>
        <v>-</v>
      </c>
      <c r="E286" s="21" t="str">
        <f>IF(C286="","-",VLOOKUP(C286,员工信息表!B:D,3,FALSE))</f>
        <v>-</v>
      </c>
      <c r="F286" s="20"/>
      <c r="G286" s="20"/>
      <c r="H286" s="20"/>
      <c r="I286" s="20"/>
      <c r="J286" s="27" t="str">
        <f t="shared" si="8"/>
        <v>0</v>
      </c>
      <c r="K286" s="27" t="str">
        <f>IF(C286="","0",SUMIFS(借支明细表!$H:$H,借支明细表!$F:$F,$C286,借支明细表!$D:$D,$D$2))</f>
        <v>0</v>
      </c>
      <c r="L286" s="27" t="str">
        <f t="shared" si="9"/>
        <v>0</v>
      </c>
      <c r="M286" s="28"/>
      <c r="XDA286"/>
      <c r="XDB286"/>
      <c r="XDC286"/>
      <c r="XDD286"/>
      <c r="XDE286"/>
      <c r="XDF286"/>
      <c r="XDG286"/>
      <c r="XDH286"/>
      <c r="XDI286"/>
      <c r="XDJ286"/>
      <c r="XDK286"/>
      <c r="XDL286"/>
      <c r="XDM286"/>
      <c r="XDN286"/>
      <c r="XDO286"/>
      <c r="XDP286"/>
      <c r="XDQ286"/>
      <c r="XDR286"/>
      <c r="XDS286"/>
      <c r="XDT286"/>
      <c r="XDU286"/>
      <c r="XDV286"/>
      <c r="XDW286"/>
      <c r="XDX286"/>
      <c r="XDY286"/>
      <c r="XDZ286"/>
      <c r="XEA286"/>
      <c r="XEB286"/>
      <c r="XEC286"/>
      <c r="XED286"/>
      <c r="XEE286"/>
    </row>
    <row r="287" s="30" customFormat="1" customHeight="1" spans="1:16359">
      <c r="A287" s="4"/>
      <c r="B287" s="20"/>
      <c r="C287" s="20"/>
      <c r="D287" s="21" t="str">
        <f>IF(C287="","-",VLOOKUP(C287,员工信息表!B:C,2,FALSE))</f>
        <v>-</v>
      </c>
      <c r="E287" s="21" t="str">
        <f>IF(C287="","-",VLOOKUP(C287,员工信息表!B:D,3,FALSE))</f>
        <v>-</v>
      </c>
      <c r="F287" s="20"/>
      <c r="G287" s="20"/>
      <c r="H287" s="20"/>
      <c r="I287" s="20"/>
      <c r="J287" s="27" t="str">
        <f t="shared" si="8"/>
        <v>0</v>
      </c>
      <c r="K287" s="27" t="str">
        <f>IF(C287="","0",SUMIFS(借支明细表!$H:$H,借支明细表!$F:$F,$C287,借支明细表!$D:$D,$D$2))</f>
        <v>0</v>
      </c>
      <c r="L287" s="27" t="str">
        <f t="shared" si="9"/>
        <v>0</v>
      </c>
      <c r="M287" s="28"/>
      <c r="XDA287"/>
      <c r="XDB287"/>
      <c r="XDC287"/>
      <c r="XDD287"/>
      <c r="XDE287"/>
      <c r="XDF287"/>
      <c r="XDG287"/>
      <c r="XDH287"/>
      <c r="XDI287"/>
      <c r="XDJ287"/>
      <c r="XDK287"/>
      <c r="XDL287"/>
      <c r="XDM287"/>
      <c r="XDN287"/>
      <c r="XDO287"/>
      <c r="XDP287"/>
      <c r="XDQ287"/>
      <c r="XDR287"/>
      <c r="XDS287"/>
      <c r="XDT287"/>
      <c r="XDU287"/>
      <c r="XDV287"/>
      <c r="XDW287"/>
      <c r="XDX287"/>
      <c r="XDY287"/>
      <c r="XDZ287"/>
      <c r="XEA287"/>
      <c r="XEB287"/>
      <c r="XEC287"/>
      <c r="XED287"/>
      <c r="XEE287"/>
    </row>
    <row r="288" s="30" customFormat="1" customHeight="1" spans="1:16359">
      <c r="A288" s="4"/>
      <c r="B288" s="20"/>
      <c r="C288" s="20"/>
      <c r="D288" s="21" t="str">
        <f>IF(C288="","-",VLOOKUP(C288,员工信息表!B:C,2,FALSE))</f>
        <v>-</v>
      </c>
      <c r="E288" s="21" t="str">
        <f>IF(C288="","-",VLOOKUP(C288,员工信息表!B:D,3,FALSE))</f>
        <v>-</v>
      </c>
      <c r="F288" s="20"/>
      <c r="G288" s="20"/>
      <c r="H288" s="20"/>
      <c r="I288" s="20"/>
      <c r="J288" s="27" t="str">
        <f t="shared" si="8"/>
        <v>0</v>
      </c>
      <c r="K288" s="27" t="str">
        <f>IF(C288="","0",SUMIFS(借支明细表!$H:$H,借支明细表!$F:$F,$C288,借支明细表!$D:$D,$D$2))</f>
        <v>0</v>
      </c>
      <c r="L288" s="27" t="str">
        <f t="shared" si="9"/>
        <v>0</v>
      </c>
      <c r="M288" s="28"/>
      <c r="XDA288"/>
      <c r="XDB288"/>
      <c r="XDC288"/>
      <c r="XDD288"/>
      <c r="XDE288"/>
      <c r="XDF288"/>
      <c r="XDG288"/>
      <c r="XDH288"/>
      <c r="XDI288"/>
      <c r="XDJ288"/>
      <c r="XDK288"/>
      <c r="XDL288"/>
      <c r="XDM288"/>
      <c r="XDN288"/>
      <c r="XDO288"/>
      <c r="XDP288"/>
      <c r="XDQ288"/>
      <c r="XDR288"/>
      <c r="XDS288"/>
      <c r="XDT288"/>
      <c r="XDU288"/>
      <c r="XDV288"/>
      <c r="XDW288"/>
      <c r="XDX288"/>
      <c r="XDY288"/>
      <c r="XDZ288"/>
      <c r="XEA288"/>
      <c r="XEB288"/>
      <c r="XEC288"/>
      <c r="XED288"/>
      <c r="XEE288"/>
    </row>
    <row r="289" s="30" customFormat="1" customHeight="1" spans="1:16359">
      <c r="A289" s="4"/>
      <c r="B289" s="20"/>
      <c r="C289" s="20"/>
      <c r="D289" s="21" t="str">
        <f>IF(C289="","-",VLOOKUP(C289,员工信息表!B:C,2,FALSE))</f>
        <v>-</v>
      </c>
      <c r="E289" s="21" t="str">
        <f>IF(C289="","-",VLOOKUP(C289,员工信息表!B:D,3,FALSE))</f>
        <v>-</v>
      </c>
      <c r="F289" s="20"/>
      <c r="G289" s="20"/>
      <c r="H289" s="20"/>
      <c r="I289" s="20"/>
      <c r="J289" s="27" t="str">
        <f t="shared" si="8"/>
        <v>0</v>
      </c>
      <c r="K289" s="27" t="str">
        <f>IF(C289="","0",SUMIFS(借支明细表!$H:$H,借支明细表!$F:$F,$C289,借支明细表!$D:$D,$D$2))</f>
        <v>0</v>
      </c>
      <c r="L289" s="27" t="str">
        <f t="shared" si="9"/>
        <v>0</v>
      </c>
      <c r="M289" s="28"/>
      <c r="XDA289"/>
      <c r="XDB289"/>
      <c r="XDC289"/>
      <c r="XDD289"/>
      <c r="XDE289"/>
      <c r="XDF289"/>
      <c r="XDG289"/>
      <c r="XDH289"/>
      <c r="XDI289"/>
      <c r="XDJ289"/>
      <c r="XDK289"/>
      <c r="XDL289"/>
      <c r="XDM289"/>
      <c r="XDN289"/>
      <c r="XDO289"/>
      <c r="XDP289"/>
      <c r="XDQ289"/>
      <c r="XDR289"/>
      <c r="XDS289"/>
      <c r="XDT289"/>
      <c r="XDU289"/>
      <c r="XDV289"/>
      <c r="XDW289"/>
      <c r="XDX289"/>
      <c r="XDY289"/>
      <c r="XDZ289"/>
      <c r="XEA289"/>
      <c r="XEB289"/>
      <c r="XEC289"/>
      <c r="XED289"/>
      <c r="XEE289"/>
    </row>
    <row r="290" s="30" customFormat="1" customHeight="1" spans="1:16359">
      <c r="A290" s="4"/>
      <c r="B290" s="20"/>
      <c r="C290" s="20"/>
      <c r="D290" s="21" t="str">
        <f>IF(C290="","-",VLOOKUP(C290,员工信息表!B:C,2,FALSE))</f>
        <v>-</v>
      </c>
      <c r="E290" s="21" t="str">
        <f>IF(C290="","-",VLOOKUP(C290,员工信息表!B:D,3,FALSE))</f>
        <v>-</v>
      </c>
      <c r="F290" s="20"/>
      <c r="G290" s="20"/>
      <c r="H290" s="20"/>
      <c r="I290" s="20"/>
      <c r="J290" s="27" t="str">
        <f t="shared" si="8"/>
        <v>0</v>
      </c>
      <c r="K290" s="27" t="str">
        <f>IF(C290="","0",SUMIFS(借支明细表!$H:$H,借支明细表!$F:$F,$C290,借支明细表!$D:$D,$D$2))</f>
        <v>0</v>
      </c>
      <c r="L290" s="27" t="str">
        <f t="shared" si="9"/>
        <v>0</v>
      </c>
      <c r="M290" s="28"/>
      <c r="XDA290"/>
      <c r="XDB290"/>
      <c r="XDC290"/>
      <c r="XDD290"/>
      <c r="XDE290"/>
      <c r="XDF290"/>
      <c r="XDG290"/>
      <c r="XDH290"/>
      <c r="XDI290"/>
      <c r="XDJ290"/>
      <c r="XDK290"/>
      <c r="XDL290"/>
      <c r="XDM290"/>
      <c r="XDN290"/>
      <c r="XDO290"/>
      <c r="XDP290"/>
      <c r="XDQ290"/>
      <c r="XDR290"/>
      <c r="XDS290"/>
      <c r="XDT290"/>
      <c r="XDU290"/>
      <c r="XDV290"/>
      <c r="XDW290"/>
      <c r="XDX290"/>
      <c r="XDY290"/>
      <c r="XDZ290"/>
      <c r="XEA290"/>
      <c r="XEB290"/>
      <c r="XEC290"/>
      <c r="XED290"/>
      <c r="XEE290"/>
    </row>
    <row r="291" s="30" customFormat="1" customHeight="1" spans="1:16359">
      <c r="A291" s="4"/>
      <c r="B291" s="20"/>
      <c r="C291" s="20"/>
      <c r="D291" s="21" t="str">
        <f>IF(C291="","-",VLOOKUP(C291,员工信息表!B:C,2,FALSE))</f>
        <v>-</v>
      </c>
      <c r="E291" s="21" t="str">
        <f>IF(C291="","-",VLOOKUP(C291,员工信息表!B:D,3,FALSE))</f>
        <v>-</v>
      </c>
      <c r="F291" s="20"/>
      <c r="G291" s="20"/>
      <c r="H291" s="20"/>
      <c r="I291" s="20"/>
      <c r="J291" s="27" t="str">
        <f t="shared" si="8"/>
        <v>0</v>
      </c>
      <c r="K291" s="27" t="str">
        <f>IF(C291="","0",SUMIFS(借支明细表!$H:$H,借支明细表!$F:$F,$C291,借支明细表!$D:$D,$D$2))</f>
        <v>0</v>
      </c>
      <c r="L291" s="27" t="str">
        <f t="shared" si="9"/>
        <v>0</v>
      </c>
      <c r="M291" s="28"/>
      <c r="XDA291"/>
      <c r="XDB291"/>
      <c r="XDC291"/>
      <c r="XDD291"/>
      <c r="XDE291"/>
      <c r="XDF291"/>
      <c r="XDG291"/>
      <c r="XDH291"/>
      <c r="XDI291"/>
      <c r="XDJ291"/>
      <c r="XDK291"/>
      <c r="XDL291"/>
      <c r="XDM291"/>
      <c r="XDN291"/>
      <c r="XDO291"/>
      <c r="XDP291"/>
      <c r="XDQ291"/>
      <c r="XDR291"/>
      <c r="XDS291"/>
      <c r="XDT291"/>
      <c r="XDU291"/>
      <c r="XDV291"/>
      <c r="XDW291"/>
      <c r="XDX291"/>
      <c r="XDY291"/>
      <c r="XDZ291"/>
      <c r="XEA291"/>
      <c r="XEB291"/>
      <c r="XEC291"/>
      <c r="XED291"/>
      <c r="XEE291"/>
    </row>
    <row r="292" s="30" customFormat="1" customHeight="1" spans="1:16359">
      <c r="A292" s="4"/>
      <c r="B292" s="20"/>
      <c r="C292" s="20"/>
      <c r="D292" s="21" t="str">
        <f>IF(C292="","-",VLOOKUP(C292,员工信息表!B:C,2,FALSE))</f>
        <v>-</v>
      </c>
      <c r="E292" s="21" t="str">
        <f>IF(C292="","-",VLOOKUP(C292,员工信息表!B:D,3,FALSE))</f>
        <v>-</v>
      </c>
      <c r="F292" s="20"/>
      <c r="G292" s="20"/>
      <c r="H292" s="20"/>
      <c r="I292" s="20"/>
      <c r="J292" s="27" t="str">
        <f t="shared" si="8"/>
        <v>0</v>
      </c>
      <c r="K292" s="27" t="str">
        <f>IF(C292="","0",SUMIFS(借支明细表!$H:$H,借支明细表!$F:$F,$C292,借支明细表!$D:$D,$D$2))</f>
        <v>0</v>
      </c>
      <c r="L292" s="27" t="str">
        <f t="shared" si="9"/>
        <v>0</v>
      </c>
      <c r="M292" s="28"/>
      <c r="XDA292"/>
      <c r="XDB292"/>
      <c r="XDC292"/>
      <c r="XDD292"/>
      <c r="XDE292"/>
      <c r="XDF292"/>
      <c r="XDG292"/>
      <c r="XDH292"/>
      <c r="XDI292"/>
      <c r="XDJ292"/>
      <c r="XDK292"/>
      <c r="XDL292"/>
      <c r="XDM292"/>
      <c r="XDN292"/>
      <c r="XDO292"/>
      <c r="XDP292"/>
      <c r="XDQ292"/>
      <c r="XDR292"/>
      <c r="XDS292"/>
      <c r="XDT292"/>
      <c r="XDU292"/>
      <c r="XDV292"/>
      <c r="XDW292"/>
      <c r="XDX292"/>
      <c r="XDY292"/>
      <c r="XDZ292"/>
      <c r="XEA292"/>
      <c r="XEB292"/>
      <c r="XEC292"/>
      <c r="XED292"/>
      <c r="XEE292"/>
    </row>
    <row r="293" s="30" customFormat="1" customHeight="1" spans="1:16359">
      <c r="A293" s="4"/>
      <c r="B293" s="20"/>
      <c r="C293" s="20"/>
      <c r="D293" s="21" t="str">
        <f>IF(C293="","-",VLOOKUP(C293,员工信息表!B:C,2,FALSE))</f>
        <v>-</v>
      </c>
      <c r="E293" s="21" t="str">
        <f>IF(C293="","-",VLOOKUP(C293,员工信息表!B:D,3,FALSE))</f>
        <v>-</v>
      </c>
      <c r="F293" s="20"/>
      <c r="G293" s="20"/>
      <c r="H293" s="20"/>
      <c r="I293" s="20"/>
      <c r="J293" s="27" t="str">
        <f t="shared" si="8"/>
        <v>0</v>
      </c>
      <c r="K293" s="27" t="str">
        <f>IF(C293="","0",SUMIFS(借支明细表!$H:$H,借支明细表!$F:$F,$C293,借支明细表!$D:$D,$D$2))</f>
        <v>0</v>
      </c>
      <c r="L293" s="27" t="str">
        <f t="shared" si="9"/>
        <v>0</v>
      </c>
      <c r="M293" s="28"/>
      <c r="XDA293"/>
      <c r="XDB293"/>
      <c r="XDC293"/>
      <c r="XDD293"/>
      <c r="XDE293"/>
      <c r="XDF293"/>
      <c r="XDG293"/>
      <c r="XDH293"/>
      <c r="XDI293"/>
      <c r="XDJ293"/>
      <c r="XDK293"/>
      <c r="XDL293"/>
      <c r="XDM293"/>
      <c r="XDN293"/>
      <c r="XDO293"/>
      <c r="XDP293"/>
      <c r="XDQ293"/>
      <c r="XDR293"/>
      <c r="XDS293"/>
      <c r="XDT293"/>
      <c r="XDU293"/>
      <c r="XDV293"/>
      <c r="XDW293"/>
      <c r="XDX293"/>
      <c r="XDY293"/>
      <c r="XDZ293"/>
      <c r="XEA293"/>
      <c r="XEB293"/>
      <c r="XEC293"/>
      <c r="XED293"/>
      <c r="XEE293"/>
    </row>
    <row r="294" s="30" customFormat="1" customHeight="1" spans="1:16359">
      <c r="A294" s="4"/>
      <c r="B294" s="20"/>
      <c r="C294" s="20"/>
      <c r="D294" s="21" t="str">
        <f>IF(C294="","-",VLOOKUP(C294,员工信息表!B:C,2,FALSE))</f>
        <v>-</v>
      </c>
      <c r="E294" s="21" t="str">
        <f>IF(C294="","-",VLOOKUP(C294,员工信息表!B:D,3,FALSE))</f>
        <v>-</v>
      </c>
      <c r="F294" s="20"/>
      <c r="G294" s="20"/>
      <c r="H294" s="20"/>
      <c r="I294" s="20"/>
      <c r="J294" s="27" t="str">
        <f t="shared" si="8"/>
        <v>0</v>
      </c>
      <c r="K294" s="27" t="str">
        <f>IF(C294="","0",SUMIFS(借支明细表!$H:$H,借支明细表!$F:$F,$C294,借支明细表!$D:$D,$D$2))</f>
        <v>0</v>
      </c>
      <c r="L294" s="27" t="str">
        <f t="shared" si="9"/>
        <v>0</v>
      </c>
      <c r="M294" s="28"/>
      <c r="XDA294"/>
      <c r="XDB294"/>
      <c r="XDC294"/>
      <c r="XDD294"/>
      <c r="XDE294"/>
      <c r="XDF294"/>
      <c r="XDG294"/>
      <c r="XDH294"/>
      <c r="XDI294"/>
      <c r="XDJ294"/>
      <c r="XDK294"/>
      <c r="XDL294"/>
      <c r="XDM294"/>
      <c r="XDN294"/>
      <c r="XDO294"/>
      <c r="XDP294"/>
      <c r="XDQ294"/>
      <c r="XDR294"/>
      <c r="XDS294"/>
      <c r="XDT294"/>
      <c r="XDU294"/>
      <c r="XDV294"/>
      <c r="XDW294"/>
      <c r="XDX294"/>
      <c r="XDY294"/>
      <c r="XDZ294"/>
      <c r="XEA294"/>
      <c r="XEB294"/>
      <c r="XEC294"/>
      <c r="XED294"/>
      <c r="XEE294"/>
    </row>
    <row r="295" s="30" customFormat="1" customHeight="1" spans="1:16359">
      <c r="A295" s="4"/>
      <c r="B295" s="20"/>
      <c r="C295" s="20"/>
      <c r="D295" s="21" t="str">
        <f>IF(C295="","-",VLOOKUP(C295,员工信息表!B:C,2,FALSE))</f>
        <v>-</v>
      </c>
      <c r="E295" s="21" t="str">
        <f>IF(C295="","-",VLOOKUP(C295,员工信息表!B:D,3,FALSE))</f>
        <v>-</v>
      </c>
      <c r="F295" s="20"/>
      <c r="G295" s="20"/>
      <c r="H295" s="20"/>
      <c r="I295" s="20"/>
      <c r="J295" s="27" t="str">
        <f t="shared" si="8"/>
        <v>0</v>
      </c>
      <c r="K295" s="27" t="str">
        <f>IF(C295="","0",SUMIFS(借支明细表!$H:$H,借支明细表!$F:$F,$C295,借支明细表!$D:$D,$D$2))</f>
        <v>0</v>
      </c>
      <c r="L295" s="27" t="str">
        <f t="shared" si="9"/>
        <v>0</v>
      </c>
      <c r="M295" s="28"/>
      <c r="XDA295"/>
      <c r="XDB295"/>
      <c r="XDC295"/>
      <c r="XDD295"/>
      <c r="XDE295"/>
      <c r="XDF295"/>
      <c r="XDG295"/>
      <c r="XDH295"/>
      <c r="XDI295"/>
      <c r="XDJ295"/>
      <c r="XDK295"/>
      <c r="XDL295"/>
      <c r="XDM295"/>
      <c r="XDN295"/>
      <c r="XDO295"/>
      <c r="XDP295"/>
      <c r="XDQ295"/>
      <c r="XDR295"/>
      <c r="XDS295"/>
      <c r="XDT295"/>
      <c r="XDU295"/>
      <c r="XDV295"/>
      <c r="XDW295"/>
      <c r="XDX295"/>
      <c r="XDY295"/>
      <c r="XDZ295"/>
      <c r="XEA295"/>
      <c r="XEB295"/>
      <c r="XEC295"/>
      <c r="XED295"/>
      <c r="XEE295"/>
    </row>
    <row r="296" s="30" customFormat="1" customHeight="1" spans="1:16359">
      <c r="A296" s="4"/>
      <c r="B296" s="20"/>
      <c r="C296" s="20"/>
      <c r="D296" s="21" t="str">
        <f>IF(C296="","-",VLOOKUP(C296,员工信息表!B:C,2,FALSE))</f>
        <v>-</v>
      </c>
      <c r="E296" s="21" t="str">
        <f>IF(C296="","-",VLOOKUP(C296,员工信息表!B:D,3,FALSE))</f>
        <v>-</v>
      </c>
      <c r="F296" s="20"/>
      <c r="G296" s="20"/>
      <c r="H296" s="20"/>
      <c r="I296" s="20"/>
      <c r="J296" s="27" t="str">
        <f t="shared" si="8"/>
        <v>0</v>
      </c>
      <c r="K296" s="27" t="str">
        <f>IF(C296="","0",SUMIFS(借支明细表!$H:$H,借支明细表!$F:$F,$C296,借支明细表!$D:$D,$D$2))</f>
        <v>0</v>
      </c>
      <c r="L296" s="27" t="str">
        <f t="shared" si="9"/>
        <v>0</v>
      </c>
      <c r="M296" s="28"/>
      <c r="XDA296"/>
      <c r="XDB296"/>
      <c r="XDC296"/>
      <c r="XDD296"/>
      <c r="XDE296"/>
      <c r="XDF296"/>
      <c r="XDG296"/>
      <c r="XDH296"/>
      <c r="XDI296"/>
      <c r="XDJ296"/>
      <c r="XDK296"/>
      <c r="XDL296"/>
      <c r="XDM296"/>
      <c r="XDN296"/>
      <c r="XDO296"/>
      <c r="XDP296"/>
      <c r="XDQ296"/>
      <c r="XDR296"/>
      <c r="XDS296"/>
      <c r="XDT296"/>
      <c r="XDU296"/>
      <c r="XDV296"/>
      <c r="XDW296"/>
      <c r="XDX296"/>
      <c r="XDY296"/>
      <c r="XDZ296"/>
      <c r="XEA296"/>
      <c r="XEB296"/>
      <c r="XEC296"/>
      <c r="XED296"/>
      <c r="XEE296"/>
    </row>
    <row r="297" s="30" customFormat="1" customHeight="1" spans="1:16359">
      <c r="A297" s="4"/>
      <c r="B297" s="20"/>
      <c r="C297" s="20"/>
      <c r="D297" s="21" t="str">
        <f>IF(C297="","-",VLOOKUP(C297,员工信息表!B:C,2,FALSE))</f>
        <v>-</v>
      </c>
      <c r="E297" s="21" t="str">
        <f>IF(C297="","-",VLOOKUP(C297,员工信息表!B:D,3,FALSE))</f>
        <v>-</v>
      </c>
      <c r="F297" s="20"/>
      <c r="G297" s="20"/>
      <c r="H297" s="20"/>
      <c r="I297" s="20"/>
      <c r="J297" s="27" t="str">
        <f t="shared" si="8"/>
        <v>0</v>
      </c>
      <c r="K297" s="27" t="str">
        <f>IF(C297="","0",SUMIFS(借支明细表!$H:$H,借支明细表!$F:$F,$C297,借支明细表!$D:$D,$D$2))</f>
        <v>0</v>
      </c>
      <c r="L297" s="27" t="str">
        <f t="shared" si="9"/>
        <v>0</v>
      </c>
      <c r="M297" s="28"/>
      <c r="XDA297"/>
      <c r="XDB297"/>
      <c r="XDC297"/>
      <c r="XDD297"/>
      <c r="XDE297"/>
      <c r="XDF297"/>
      <c r="XDG297"/>
      <c r="XDH297"/>
      <c r="XDI297"/>
      <c r="XDJ297"/>
      <c r="XDK297"/>
      <c r="XDL297"/>
      <c r="XDM297"/>
      <c r="XDN297"/>
      <c r="XDO297"/>
      <c r="XDP297"/>
      <c r="XDQ297"/>
      <c r="XDR297"/>
      <c r="XDS297"/>
      <c r="XDT297"/>
      <c r="XDU297"/>
      <c r="XDV297"/>
      <c r="XDW297"/>
      <c r="XDX297"/>
      <c r="XDY297"/>
      <c r="XDZ297"/>
      <c r="XEA297"/>
      <c r="XEB297"/>
      <c r="XEC297"/>
      <c r="XED297"/>
      <c r="XEE297"/>
    </row>
    <row r="298" s="30" customFormat="1" customHeight="1" spans="1:16359">
      <c r="A298" s="4"/>
      <c r="B298" s="20"/>
      <c r="C298" s="20"/>
      <c r="D298" s="21" t="str">
        <f>IF(C298="","-",VLOOKUP(C298,员工信息表!B:C,2,FALSE))</f>
        <v>-</v>
      </c>
      <c r="E298" s="21" t="str">
        <f>IF(C298="","-",VLOOKUP(C298,员工信息表!B:D,3,FALSE))</f>
        <v>-</v>
      </c>
      <c r="F298" s="20"/>
      <c r="G298" s="20"/>
      <c r="H298" s="20"/>
      <c r="I298" s="20"/>
      <c r="J298" s="27" t="str">
        <f t="shared" si="8"/>
        <v>0</v>
      </c>
      <c r="K298" s="27" t="str">
        <f>IF(C298="","0",SUMIFS(借支明细表!$H:$H,借支明细表!$F:$F,$C298,借支明细表!$D:$D,$D$2))</f>
        <v>0</v>
      </c>
      <c r="L298" s="27" t="str">
        <f t="shared" si="9"/>
        <v>0</v>
      </c>
      <c r="M298" s="28"/>
      <c r="XDA298"/>
      <c r="XDB298"/>
      <c r="XDC298"/>
      <c r="XDD298"/>
      <c r="XDE298"/>
      <c r="XDF298"/>
      <c r="XDG298"/>
      <c r="XDH298"/>
      <c r="XDI298"/>
      <c r="XDJ298"/>
      <c r="XDK298"/>
      <c r="XDL298"/>
      <c r="XDM298"/>
      <c r="XDN298"/>
      <c r="XDO298"/>
      <c r="XDP298"/>
      <c r="XDQ298"/>
      <c r="XDR298"/>
      <c r="XDS298"/>
      <c r="XDT298"/>
      <c r="XDU298"/>
      <c r="XDV298"/>
      <c r="XDW298"/>
      <c r="XDX298"/>
      <c r="XDY298"/>
      <c r="XDZ298"/>
      <c r="XEA298"/>
      <c r="XEB298"/>
      <c r="XEC298"/>
      <c r="XED298"/>
      <c r="XEE298"/>
    </row>
    <row r="299" s="30" customFormat="1" customHeight="1" spans="1:16359">
      <c r="A299" s="4"/>
      <c r="B299" s="20"/>
      <c r="C299" s="20"/>
      <c r="D299" s="21" t="str">
        <f>IF(C299="","-",VLOOKUP(C299,员工信息表!B:C,2,FALSE))</f>
        <v>-</v>
      </c>
      <c r="E299" s="21" t="str">
        <f>IF(C299="","-",VLOOKUP(C299,员工信息表!B:D,3,FALSE))</f>
        <v>-</v>
      </c>
      <c r="F299" s="20"/>
      <c r="G299" s="20"/>
      <c r="H299" s="20"/>
      <c r="I299" s="20"/>
      <c r="J299" s="27" t="str">
        <f t="shared" si="8"/>
        <v>0</v>
      </c>
      <c r="K299" s="27" t="str">
        <f>IF(C299="","0",SUMIFS(借支明细表!$H:$H,借支明细表!$F:$F,$C299,借支明细表!$D:$D,$D$2))</f>
        <v>0</v>
      </c>
      <c r="L299" s="27" t="str">
        <f t="shared" si="9"/>
        <v>0</v>
      </c>
      <c r="M299" s="28"/>
      <c r="XDA299"/>
      <c r="XDB299"/>
      <c r="XDC299"/>
      <c r="XDD299"/>
      <c r="XDE299"/>
      <c r="XDF299"/>
      <c r="XDG299"/>
      <c r="XDH299"/>
      <c r="XDI299"/>
      <c r="XDJ299"/>
      <c r="XDK299"/>
      <c r="XDL299"/>
      <c r="XDM299"/>
      <c r="XDN299"/>
      <c r="XDO299"/>
      <c r="XDP299"/>
      <c r="XDQ299"/>
      <c r="XDR299"/>
      <c r="XDS299"/>
      <c r="XDT299"/>
      <c r="XDU299"/>
      <c r="XDV299"/>
      <c r="XDW299"/>
      <c r="XDX299"/>
      <c r="XDY299"/>
      <c r="XDZ299"/>
      <c r="XEA299"/>
      <c r="XEB299"/>
      <c r="XEC299"/>
      <c r="XED299"/>
      <c r="XEE299"/>
    </row>
    <row r="300" s="30" customFormat="1" customHeight="1" spans="1:16359">
      <c r="A300" s="4"/>
      <c r="B300" s="20"/>
      <c r="C300" s="20"/>
      <c r="D300" s="21" t="str">
        <f>IF(C300="","-",VLOOKUP(C300,员工信息表!B:C,2,FALSE))</f>
        <v>-</v>
      </c>
      <c r="E300" s="21" t="str">
        <f>IF(C300="","-",VLOOKUP(C300,员工信息表!B:D,3,FALSE))</f>
        <v>-</v>
      </c>
      <c r="F300" s="20"/>
      <c r="G300" s="20"/>
      <c r="H300" s="20"/>
      <c r="I300" s="20"/>
      <c r="J300" s="27" t="str">
        <f t="shared" si="8"/>
        <v>0</v>
      </c>
      <c r="K300" s="27" t="str">
        <f>IF(C300="","0",SUMIFS(借支明细表!$H:$H,借支明细表!$F:$F,$C300,借支明细表!$D:$D,$D$2))</f>
        <v>0</v>
      </c>
      <c r="L300" s="27" t="str">
        <f t="shared" si="9"/>
        <v>0</v>
      </c>
      <c r="M300" s="28"/>
      <c r="XDA300"/>
      <c r="XDB300"/>
      <c r="XDC300"/>
      <c r="XDD300"/>
      <c r="XDE300"/>
      <c r="XDF300"/>
      <c r="XDG300"/>
      <c r="XDH300"/>
      <c r="XDI300"/>
      <c r="XDJ300"/>
      <c r="XDK300"/>
      <c r="XDL300"/>
      <c r="XDM300"/>
      <c r="XDN300"/>
      <c r="XDO300"/>
      <c r="XDP300"/>
      <c r="XDQ300"/>
      <c r="XDR300"/>
      <c r="XDS300"/>
      <c r="XDT300"/>
      <c r="XDU300"/>
      <c r="XDV300"/>
      <c r="XDW300"/>
      <c r="XDX300"/>
      <c r="XDY300"/>
      <c r="XDZ300"/>
      <c r="XEA300"/>
      <c r="XEB300"/>
      <c r="XEC300"/>
      <c r="XED300"/>
      <c r="XEE300"/>
    </row>
    <row r="301" s="30" customFormat="1" customHeight="1" spans="1:16359">
      <c r="A301" s="4"/>
      <c r="B301" s="20"/>
      <c r="C301" s="20"/>
      <c r="D301" s="21" t="str">
        <f>IF(C301="","-",VLOOKUP(C301,员工信息表!B:C,2,FALSE))</f>
        <v>-</v>
      </c>
      <c r="E301" s="21" t="str">
        <f>IF(C301="","-",VLOOKUP(C301,员工信息表!B:D,3,FALSE))</f>
        <v>-</v>
      </c>
      <c r="F301" s="20"/>
      <c r="G301" s="20"/>
      <c r="H301" s="20"/>
      <c r="I301" s="20"/>
      <c r="J301" s="27" t="str">
        <f t="shared" si="8"/>
        <v>0</v>
      </c>
      <c r="K301" s="27" t="str">
        <f>IF(C301="","0",SUMIFS(借支明细表!$H:$H,借支明细表!$F:$F,$C301,借支明细表!$D:$D,$D$2))</f>
        <v>0</v>
      </c>
      <c r="L301" s="27" t="str">
        <f t="shared" si="9"/>
        <v>0</v>
      </c>
      <c r="M301" s="28"/>
      <c r="XDA301"/>
      <c r="XDB301"/>
      <c r="XDC301"/>
      <c r="XDD301"/>
      <c r="XDE301"/>
      <c r="XDF301"/>
      <c r="XDG301"/>
      <c r="XDH301"/>
      <c r="XDI301"/>
      <c r="XDJ301"/>
      <c r="XDK301"/>
      <c r="XDL301"/>
      <c r="XDM301"/>
      <c r="XDN301"/>
      <c r="XDO301"/>
      <c r="XDP301"/>
      <c r="XDQ301"/>
      <c r="XDR301"/>
      <c r="XDS301"/>
      <c r="XDT301"/>
      <c r="XDU301"/>
      <c r="XDV301"/>
      <c r="XDW301"/>
      <c r="XDX301"/>
      <c r="XDY301"/>
      <c r="XDZ301"/>
      <c r="XEA301"/>
      <c r="XEB301"/>
      <c r="XEC301"/>
      <c r="XED301"/>
      <c r="XEE301"/>
    </row>
    <row r="302" s="30" customFormat="1" customHeight="1" spans="1:16359">
      <c r="A302" s="4"/>
      <c r="B302" s="20"/>
      <c r="C302" s="20"/>
      <c r="D302" s="21" t="str">
        <f>IF(C302="","-",VLOOKUP(C302,员工信息表!B:C,2,FALSE))</f>
        <v>-</v>
      </c>
      <c r="E302" s="21" t="str">
        <f>IF(C302="","-",VLOOKUP(C302,员工信息表!B:D,3,FALSE))</f>
        <v>-</v>
      </c>
      <c r="F302" s="20"/>
      <c r="G302" s="20"/>
      <c r="H302" s="20"/>
      <c r="I302" s="20"/>
      <c r="J302" s="27" t="str">
        <f t="shared" si="8"/>
        <v>0</v>
      </c>
      <c r="K302" s="27" t="str">
        <f>IF(C302="","0",SUMIFS(借支明细表!$H:$H,借支明细表!$F:$F,$C302,借支明细表!$D:$D,$D$2))</f>
        <v>0</v>
      </c>
      <c r="L302" s="27" t="str">
        <f t="shared" si="9"/>
        <v>0</v>
      </c>
      <c r="M302" s="28"/>
      <c r="XDA302"/>
      <c r="XDB302"/>
      <c r="XDC302"/>
      <c r="XDD302"/>
      <c r="XDE302"/>
      <c r="XDF302"/>
      <c r="XDG302"/>
      <c r="XDH302"/>
      <c r="XDI302"/>
      <c r="XDJ302"/>
      <c r="XDK302"/>
      <c r="XDL302"/>
      <c r="XDM302"/>
      <c r="XDN302"/>
      <c r="XDO302"/>
      <c r="XDP302"/>
      <c r="XDQ302"/>
      <c r="XDR302"/>
      <c r="XDS302"/>
      <c r="XDT302"/>
      <c r="XDU302"/>
      <c r="XDV302"/>
      <c r="XDW302"/>
      <c r="XDX302"/>
      <c r="XDY302"/>
      <c r="XDZ302"/>
      <c r="XEA302"/>
      <c r="XEB302"/>
      <c r="XEC302"/>
      <c r="XED302"/>
      <c r="XEE302"/>
    </row>
    <row r="303" s="30" customFormat="1" customHeight="1" spans="1:16359">
      <c r="A303" s="4"/>
      <c r="B303" s="20"/>
      <c r="C303" s="20"/>
      <c r="D303" s="21" t="str">
        <f>IF(C303="","-",VLOOKUP(C303,员工信息表!B:C,2,FALSE))</f>
        <v>-</v>
      </c>
      <c r="E303" s="21" t="str">
        <f>IF(C303="","-",VLOOKUP(C303,员工信息表!B:D,3,FALSE))</f>
        <v>-</v>
      </c>
      <c r="F303" s="20"/>
      <c r="G303" s="20"/>
      <c r="H303" s="20"/>
      <c r="I303" s="20"/>
      <c r="J303" s="27" t="str">
        <f t="shared" si="8"/>
        <v>0</v>
      </c>
      <c r="K303" s="27" t="str">
        <f>IF(C303="","0",SUMIFS(借支明细表!$H:$H,借支明细表!$F:$F,$C303,借支明细表!$D:$D,$D$2))</f>
        <v>0</v>
      </c>
      <c r="L303" s="27" t="str">
        <f t="shared" si="9"/>
        <v>0</v>
      </c>
      <c r="M303" s="28"/>
      <c r="XDA303"/>
      <c r="XDB303"/>
      <c r="XDC303"/>
      <c r="XDD303"/>
      <c r="XDE303"/>
      <c r="XDF303"/>
      <c r="XDG303"/>
      <c r="XDH303"/>
      <c r="XDI303"/>
      <c r="XDJ303"/>
      <c r="XDK303"/>
      <c r="XDL303"/>
      <c r="XDM303"/>
      <c r="XDN303"/>
      <c r="XDO303"/>
      <c r="XDP303"/>
      <c r="XDQ303"/>
      <c r="XDR303"/>
      <c r="XDS303"/>
      <c r="XDT303"/>
      <c r="XDU303"/>
      <c r="XDV303"/>
      <c r="XDW303"/>
      <c r="XDX303"/>
      <c r="XDY303"/>
      <c r="XDZ303"/>
      <c r="XEA303"/>
      <c r="XEB303"/>
      <c r="XEC303"/>
      <c r="XED303"/>
      <c r="XEE303"/>
    </row>
    <row r="304" s="30" customFormat="1" customHeight="1" spans="1:16359">
      <c r="A304" s="4"/>
      <c r="B304" s="20"/>
      <c r="C304" s="20"/>
      <c r="D304" s="21" t="str">
        <f>IF(C304="","-",VLOOKUP(C304,员工信息表!B:C,2,FALSE))</f>
        <v>-</v>
      </c>
      <c r="E304" s="21" t="str">
        <f>IF(C304="","-",VLOOKUP(C304,员工信息表!B:D,3,FALSE))</f>
        <v>-</v>
      </c>
      <c r="F304" s="20"/>
      <c r="G304" s="20"/>
      <c r="H304" s="20"/>
      <c r="I304" s="20"/>
      <c r="J304" s="27" t="str">
        <f t="shared" si="8"/>
        <v>0</v>
      </c>
      <c r="K304" s="27" t="str">
        <f>IF(C304="","0",SUMIFS(借支明细表!$H:$H,借支明细表!$F:$F,$C304,借支明细表!$D:$D,$D$2))</f>
        <v>0</v>
      </c>
      <c r="L304" s="27" t="str">
        <f t="shared" si="9"/>
        <v>0</v>
      </c>
      <c r="M304" s="28"/>
      <c r="XDA304"/>
      <c r="XDB304"/>
      <c r="XDC304"/>
      <c r="XDD304"/>
      <c r="XDE304"/>
      <c r="XDF304"/>
      <c r="XDG304"/>
      <c r="XDH304"/>
      <c r="XDI304"/>
      <c r="XDJ304"/>
      <c r="XDK304"/>
      <c r="XDL304"/>
      <c r="XDM304"/>
      <c r="XDN304"/>
      <c r="XDO304"/>
      <c r="XDP304"/>
      <c r="XDQ304"/>
      <c r="XDR304"/>
      <c r="XDS304"/>
      <c r="XDT304"/>
      <c r="XDU304"/>
      <c r="XDV304"/>
      <c r="XDW304"/>
      <c r="XDX304"/>
      <c r="XDY304"/>
      <c r="XDZ304"/>
      <c r="XEA304"/>
      <c r="XEB304"/>
      <c r="XEC304"/>
      <c r="XED304"/>
      <c r="XEE304"/>
    </row>
    <row r="305" s="30" customFormat="1" customHeight="1" spans="1:16359">
      <c r="A305" s="4"/>
      <c r="B305" s="20"/>
      <c r="C305" s="20"/>
      <c r="D305" s="21" t="str">
        <f>IF(C305="","-",VLOOKUP(C305,员工信息表!B:C,2,FALSE))</f>
        <v>-</v>
      </c>
      <c r="E305" s="21" t="str">
        <f>IF(C305="","-",VLOOKUP(C305,员工信息表!B:D,3,FALSE))</f>
        <v>-</v>
      </c>
      <c r="F305" s="20"/>
      <c r="G305" s="20"/>
      <c r="H305" s="20"/>
      <c r="I305" s="20"/>
      <c r="J305" s="27" t="str">
        <f t="shared" si="8"/>
        <v>0</v>
      </c>
      <c r="K305" s="27" t="str">
        <f>IF(C305="","0",SUMIFS(借支明细表!$H:$H,借支明细表!$F:$F,$C305,借支明细表!$D:$D,$D$2))</f>
        <v>0</v>
      </c>
      <c r="L305" s="27" t="str">
        <f t="shared" si="9"/>
        <v>0</v>
      </c>
      <c r="M305" s="28"/>
      <c r="XDA305"/>
      <c r="XDB305"/>
      <c r="XDC305"/>
      <c r="XDD305"/>
      <c r="XDE305"/>
      <c r="XDF305"/>
      <c r="XDG305"/>
      <c r="XDH305"/>
      <c r="XDI305"/>
      <c r="XDJ305"/>
      <c r="XDK305"/>
      <c r="XDL305"/>
      <c r="XDM305"/>
      <c r="XDN305"/>
      <c r="XDO305"/>
      <c r="XDP305"/>
      <c r="XDQ305"/>
      <c r="XDR305"/>
      <c r="XDS305"/>
      <c r="XDT305"/>
      <c r="XDU305"/>
      <c r="XDV305"/>
      <c r="XDW305"/>
      <c r="XDX305"/>
      <c r="XDY305"/>
      <c r="XDZ305"/>
      <c r="XEA305"/>
      <c r="XEB305"/>
      <c r="XEC305"/>
      <c r="XED305"/>
      <c r="XEE305"/>
    </row>
    <row r="306" s="30" customFormat="1" customHeight="1" spans="1:16359">
      <c r="A306" s="4"/>
      <c r="B306" s="20"/>
      <c r="C306" s="20"/>
      <c r="D306" s="21" t="str">
        <f>IF(C306="","-",VLOOKUP(C306,员工信息表!B:C,2,FALSE))</f>
        <v>-</v>
      </c>
      <c r="E306" s="21" t="str">
        <f>IF(C306="","-",VLOOKUP(C306,员工信息表!B:D,3,FALSE))</f>
        <v>-</v>
      </c>
      <c r="F306" s="20"/>
      <c r="G306" s="20"/>
      <c r="H306" s="20"/>
      <c r="I306" s="20"/>
      <c r="J306" s="27" t="str">
        <f t="shared" si="8"/>
        <v>0</v>
      </c>
      <c r="K306" s="27" t="str">
        <f>IF(C306="","0",SUMIFS(借支明细表!$H:$H,借支明细表!$F:$F,$C306,借支明细表!$D:$D,$D$2))</f>
        <v>0</v>
      </c>
      <c r="L306" s="27" t="str">
        <f t="shared" si="9"/>
        <v>0</v>
      </c>
      <c r="M306" s="28"/>
      <c r="XDA306"/>
      <c r="XDB306"/>
      <c r="XDC306"/>
      <c r="XDD306"/>
      <c r="XDE306"/>
      <c r="XDF306"/>
      <c r="XDG306"/>
      <c r="XDH306"/>
      <c r="XDI306"/>
      <c r="XDJ306"/>
      <c r="XDK306"/>
      <c r="XDL306"/>
      <c r="XDM306"/>
      <c r="XDN306"/>
      <c r="XDO306"/>
      <c r="XDP306"/>
      <c r="XDQ306"/>
      <c r="XDR306"/>
      <c r="XDS306"/>
      <c r="XDT306"/>
      <c r="XDU306"/>
      <c r="XDV306"/>
      <c r="XDW306"/>
      <c r="XDX306"/>
      <c r="XDY306"/>
      <c r="XDZ306"/>
      <c r="XEA306"/>
      <c r="XEB306"/>
      <c r="XEC306"/>
      <c r="XED306"/>
      <c r="XEE306"/>
    </row>
    <row r="307" s="30" customFormat="1" customHeight="1" spans="1:16359">
      <c r="A307" s="4"/>
      <c r="B307" s="20"/>
      <c r="C307" s="20"/>
      <c r="D307" s="21" t="str">
        <f>IF(C307="","-",VLOOKUP(C307,员工信息表!B:C,2,FALSE))</f>
        <v>-</v>
      </c>
      <c r="E307" s="21" t="str">
        <f>IF(C307="","-",VLOOKUP(C307,员工信息表!B:D,3,FALSE))</f>
        <v>-</v>
      </c>
      <c r="F307" s="20"/>
      <c r="G307" s="20"/>
      <c r="H307" s="20"/>
      <c r="I307" s="20"/>
      <c r="J307" s="27" t="str">
        <f t="shared" si="8"/>
        <v>0</v>
      </c>
      <c r="K307" s="27" t="str">
        <f>IF(C307="","0",SUMIFS(借支明细表!$H:$H,借支明细表!$F:$F,$C307,借支明细表!$D:$D,$D$2))</f>
        <v>0</v>
      </c>
      <c r="L307" s="27" t="str">
        <f t="shared" si="9"/>
        <v>0</v>
      </c>
      <c r="M307" s="28"/>
      <c r="XDA307"/>
      <c r="XDB307"/>
      <c r="XDC307"/>
      <c r="XDD307"/>
      <c r="XDE307"/>
      <c r="XDF307"/>
      <c r="XDG307"/>
      <c r="XDH307"/>
      <c r="XDI307"/>
      <c r="XDJ307"/>
      <c r="XDK307"/>
      <c r="XDL307"/>
      <c r="XDM307"/>
      <c r="XDN307"/>
      <c r="XDO307"/>
      <c r="XDP307"/>
      <c r="XDQ307"/>
      <c r="XDR307"/>
      <c r="XDS307"/>
      <c r="XDT307"/>
      <c r="XDU307"/>
      <c r="XDV307"/>
      <c r="XDW307"/>
      <c r="XDX307"/>
      <c r="XDY307"/>
      <c r="XDZ307"/>
      <c r="XEA307"/>
      <c r="XEB307"/>
      <c r="XEC307"/>
      <c r="XED307"/>
      <c r="XEE307"/>
    </row>
    <row r="308" s="30" customFormat="1" customHeight="1" spans="1:16359">
      <c r="A308" s="4"/>
      <c r="B308" s="20"/>
      <c r="C308" s="20"/>
      <c r="D308" s="21" t="str">
        <f>IF(C308="","-",VLOOKUP(C308,员工信息表!B:C,2,FALSE))</f>
        <v>-</v>
      </c>
      <c r="E308" s="21" t="str">
        <f>IF(C308="","-",VLOOKUP(C308,员工信息表!B:D,3,FALSE))</f>
        <v>-</v>
      </c>
      <c r="F308" s="20"/>
      <c r="G308" s="20"/>
      <c r="H308" s="20"/>
      <c r="I308" s="20"/>
      <c r="J308" s="27" t="str">
        <f t="shared" si="8"/>
        <v>0</v>
      </c>
      <c r="K308" s="27" t="str">
        <f>IF(C308="","0",SUMIFS(借支明细表!$H:$H,借支明细表!$F:$F,$C308,借支明细表!$D:$D,$D$2))</f>
        <v>0</v>
      </c>
      <c r="L308" s="27" t="str">
        <f t="shared" si="9"/>
        <v>0</v>
      </c>
      <c r="M308" s="28"/>
      <c r="XDA308"/>
      <c r="XDB308"/>
      <c r="XDC308"/>
      <c r="XDD308"/>
      <c r="XDE308"/>
      <c r="XDF308"/>
      <c r="XDG308"/>
      <c r="XDH308"/>
      <c r="XDI308"/>
      <c r="XDJ308"/>
      <c r="XDK308"/>
      <c r="XDL308"/>
      <c r="XDM308"/>
      <c r="XDN308"/>
      <c r="XDO308"/>
      <c r="XDP308"/>
      <c r="XDQ308"/>
      <c r="XDR308"/>
      <c r="XDS308"/>
      <c r="XDT308"/>
      <c r="XDU308"/>
      <c r="XDV308"/>
      <c r="XDW308"/>
      <c r="XDX308"/>
      <c r="XDY308"/>
      <c r="XDZ308"/>
      <c r="XEA308"/>
      <c r="XEB308"/>
      <c r="XEC308"/>
      <c r="XED308"/>
      <c r="XEE308"/>
    </row>
    <row r="309" s="30" customFormat="1" customHeight="1" spans="1:16359">
      <c r="A309" s="4"/>
      <c r="B309" s="20"/>
      <c r="C309" s="20"/>
      <c r="D309" s="21" t="str">
        <f>IF(C309="","-",VLOOKUP(C309,员工信息表!B:C,2,FALSE))</f>
        <v>-</v>
      </c>
      <c r="E309" s="21" t="str">
        <f>IF(C309="","-",VLOOKUP(C309,员工信息表!B:D,3,FALSE))</f>
        <v>-</v>
      </c>
      <c r="F309" s="20"/>
      <c r="G309" s="20"/>
      <c r="H309" s="20"/>
      <c r="I309" s="20"/>
      <c r="J309" s="27" t="str">
        <f t="shared" si="8"/>
        <v>0</v>
      </c>
      <c r="K309" s="27" t="str">
        <f>IF(C309="","0",SUMIFS(借支明细表!$H:$H,借支明细表!$F:$F,$C309,借支明细表!$D:$D,$D$2))</f>
        <v>0</v>
      </c>
      <c r="L309" s="27" t="str">
        <f t="shared" si="9"/>
        <v>0</v>
      </c>
      <c r="M309" s="28"/>
      <c r="XDA309"/>
      <c r="XDB309"/>
      <c r="XDC309"/>
      <c r="XDD309"/>
      <c r="XDE309"/>
      <c r="XDF309"/>
      <c r="XDG309"/>
      <c r="XDH309"/>
      <c r="XDI309"/>
      <c r="XDJ309"/>
      <c r="XDK309"/>
      <c r="XDL309"/>
      <c r="XDM309"/>
      <c r="XDN309"/>
      <c r="XDO309"/>
      <c r="XDP309"/>
      <c r="XDQ309"/>
      <c r="XDR309"/>
      <c r="XDS309"/>
      <c r="XDT309"/>
      <c r="XDU309"/>
      <c r="XDV309"/>
      <c r="XDW309"/>
      <c r="XDX309"/>
      <c r="XDY309"/>
      <c r="XDZ309"/>
      <c r="XEA309"/>
      <c r="XEB309"/>
      <c r="XEC309"/>
      <c r="XED309"/>
      <c r="XEE309"/>
    </row>
    <row r="310" s="30" customFormat="1" customHeight="1" spans="1:16359">
      <c r="A310" s="4"/>
      <c r="B310" s="20"/>
      <c r="C310" s="20"/>
      <c r="D310" s="21" t="str">
        <f>IF(C310="","-",VLOOKUP(C310,员工信息表!B:C,2,FALSE))</f>
        <v>-</v>
      </c>
      <c r="E310" s="21" t="str">
        <f>IF(C310="","-",VLOOKUP(C310,员工信息表!B:D,3,FALSE))</f>
        <v>-</v>
      </c>
      <c r="F310" s="20"/>
      <c r="G310" s="20"/>
      <c r="H310" s="20"/>
      <c r="I310" s="20"/>
      <c r="J310" s="27" t="str">
        <f t="shared" si="8"/>
        <v>0</v>
      </c>
      <c r="K310" s="27" t="str">
        <f>IF(C310="","0",SUMIFS(借支明细表!$H:$H,借支明细表!$F:$F,$C310,借支明细表!$D:$D,$D$2))</f>
        <v>0</v>
      </c>
      <c r="L310" s="27" t="str">
        <f t="shared" si="9"/>
        <v>0</v>
      </c>
      <c r="M310" s="28"/>
      <c r="XDA310"/>
      <c r="XDB310"/>
      <c r="XDC310"/>
      <c r="XDD310"/>
      <c r="XDE310"/>
      <c r="XDF310"/>
      <c r="XDG310"/>
      <c r="XDH310"/>
      <c r="XDI310"/>
      <c r="XDJ310"/>
      <c r="XDK310"/>
      <c r="XDL310"/>
      <c r="XDM310"/>
      <c r="XDN310"/>
      <c r="XDO310"/>
      <c r="XDP310"/>
      <c r="XDQ310"/>
      <c r="XDR310"/>
      <c r="XDS310"/>
      <c r="XDT310"/>
      <c r="XDU310"/>
      <c r="XDV310"/>
      <c r="XDW310"/>
      <c r="XDX310"/>
      <c r="XDY310"/>
      <c r="XDZ310"/>
      <c r="XEA310"/>
      <c r="XEB310"/>
      <c r="XEC310"/>
      <c r="XED310"/>
      <c r="XEE310"/>
    </row>
    <row r="311" s="30" customFormat="1" customHeight="1" spans="1:16359">
      <c r="A311" s="4"/>
      <c r="B311" s="20"/>
      <c r="C311" s="20"/>
      <c r="D311" s="21" t="str">
        <f>IF(C311="","-",VLOOKUP(C311,员工信息表!B:C,2,FALSE))</f>
        <v>-</v>
      </c>
      <c r="E311" s="21" t="str">
        <f>IF(C311="","-",VLOOKUP(C311,员工信息表!B:D,3,FALSE))</f>
        <v>-</v>
      </c>
      <c r="F311" s="20"/>
      <c r="G311" s="20"/>
      <c r="H311" s="20"/>
      <c r="I311" s="20"/>
      <c r="J311" s="27" t="str">
        <f t="shared" si="8"/>
        <v>0</v>
      </c>
      <c r="K311" s="27" t="str">
        <f>IF(C311="","0",SUMIFS(借支明细表!$H:$H,借支明细表!$F:$F,$C311,借支明细表!$D:$D,$D$2))</f>
        <v>0</v>
      </c>
      <c r="L311" s="27" t="str">
        <f t="shared" si="9"/>
        <v>0</v>
      </c>
      <c r="M311" s="28"/>
      <c r="XDA311"/>
      <c r="XDB311"/>
      <c r="XDC311"/>
      <c r="XDD311"/>
      <c r="XDE311"/>
      <c r="XDF311"/>
      <c r="XDG311"/>
      <c r="XDH311"/>
      <c r="XDI311"/>
      <c r="XDJ311"/>
      <c r="XDK311"/>
      <c r="XDL311"/>
      <c r="XDM311"/>
      <c r="XDN311"/>
      <c r="XDO311"/>
      <c r="XDP311"/>
      <c r="XDQ311"/>
      <c r="XDR311"/>
      <c r="XDS311"/>
      <c r="XDT311"/>
      <c r="XDU311"/>
      <c r="XDV311"/>
      <c r="XDW311"/>
      <c r="XDX311"/>
      <c r="XDY311"/>
      <c r="XDZ311"/>
      <c r="XEA311"/>
      <c r="XEB311"/>
      <c r="XEC311"/>
      <c r="XED311"/>
      <c r="XEE311"/>
    </row>
    <row r="312" s="30" customFormat="1" customHeight="1" spans="1:16359">
      <c r="A312" s="4"/>
      <c r="B312" s="20"/>
      <c r="C312" s="20"/>
      <c r="D312" s="21" t="str">
        <f>IF(C312="","-",VLOOKUP(C312,员工信息表!B:C,2,FALSE))</f>
        <v>-</v>
      </c>
      <c r="E312" s="21" t="str">
        <f>IF(C312="","-",VLOOKUP(C312,员工信息表!B:D,3,FALSE))</f>
        <v>-</v>
      </c>
      <c r="F312" s="20"/>
      <c r="G312" s="20"/>
      <c r="H312" s="20"/>
      <c r="I312" s="20"/>
      <c r="J312" s="27" t="str">
        <f t="shared" si="8"/>
        <v>0</v>
      </c>
      <c r="K312" s="27" t="str">
        <f>IF(C312="","0",SUMIFS(借支明细表!$H:$H,借支明细表!$F:$F,$C312,借支明细表!$D:$D,$D$2))</f>
        <v>0</v>
      </c>
      <c r="L312" s="27" t="str">
        <f t="shared" si="9"/>
        <v>0</v>
      </c>
      <c r="M312" s="28"/>
      <c r="XDA312"/>
      <c r="XDB312"/>
      <c r="XDC312"/>
      <c r="XDD312"/>
      <c r="XDE312"/>
      <c r="XDF312"/>
      <c r="XDG312"/>
      <c r="XDH312"/>
      <c r="XDI312"/>
      <c r="XDJ312"/>
      <c r="XDK312"/>
      <c r="XDL312"/>
      <c r="XDM312"/>
      <c r="XDN312"/>
      <c r="XDO312"/>
      <c r="XDP312"/>
      <c r="XDQ312"/>
      <c r="XDR312"/>
      <c r="XDS312"/>
      <c r="XDT312"/>
      <c r="XDU312"/>
      <c r="XDV312"/>
      <c r="XDW312"/>
      <c r="XDX312"/>
      <c r="XDY312"/>
      <c r="XDZ312"/>
      <c r="XEA312"/>
      <c r="XEB312"/>
      <c r="XEC312"/>
      <c r="XED312"/>
      <c r="XEE312"/>
    </row>
    <row r="313" s="30" customFormat="1" customHeight="1" spans="1:16359">
      <c r="A313" s="4"/>
      <c r="B313" s="20"/>
      <c r="C313" s="20"/>
      <c r="D313" s="21" t="str">
        <f>IF(C313="","-",VLOOKUP(C313,员工信息表!B:C,2,FALSE))</f>
        <v>-</v>
      </c>
      <c r="E313" s="21" t="str">
        <f>IF(C313="","-",VLOOKUP(C313,员工信息表!B:D,3,FALSE))</f>
        <v>-</v>
      </c>
      <c r="F313" s="20"/>
      <c r="G313" s="20"/>
      <c r="H313" s="20"/>
      <c r="I313" s="20"/>
      <c r="J313" s="27" t="str">
        <f t="shared" si="8"/>
        <v>0</v>
      </c>
      <c r="K313" s="27" t="str">
        <f>IF(C313="","0",SUMIFS(借支明细表!$H:$H,借支明细表!$F:$F,$C313,借支明细表!$D:$D,$D$2))</f>
        <v>0</v>
      </c>
      <c r="L313" s="27" t="str">
        <f t="shared" si="9"/>
        <v>0</v>
      </c>
      <c r="M313" s="28"/>
      <c r="XDA313"/>
      <c r="XDB313"/>
      <c r="XDC313"/>
      <c r="XDD313"/>
      <c r="XDE313"/>
      <c r="XDF313"/>
      <c r="XDG313"/>
      <c r="XDH313"/>
      <c r="XDI313"/>
      <c r="XDJ313"/>
      <c r="XDK313"/>
      <c r="XDL313"/>
      <c r="XDM313"/>
      <c r="XDN313"/>
      <c r="XDO313"/>
      <c r="XDP313"/>
      <c r="XDQ313"/>
      <c r="XDR313"/>
      <c r="XDS313"/>
      <c r="XDT313"/>
      <c r="XDU313"/>
      <c r="XDV313"/>
      <c r="XDW313"/>
      <c r="XDX313"/>
      <c r="XDY313"/>
      <c r="XDZ313"/>
      <c r="XEA313"/>
      <c r="XEB313"/>
      <c r="XEC313"/>
      <c r="XED313"/>
      <c r="XEE313"/>
    </row>
    <row r="314" s="30" customFormat="1" customHeight="1" spans="1:16359">
      <c r="A314" s="4"/>
      <c r="B314" s="20"/>
      <c r="C314" s="20"/>
      <c r="D314" s="21" t="str">
        <f>IF(C314="","-",VLOOKUP(C314,员工信息表!B:C,2,FALSE))</f>
        <v>-</v>
      </c>
      <c r="E314" s="21" t="str">
        <f>IF(C314="","-",VLOOKUP(C314,员工信息表!B:D,3,FALSE))</f>
        <v>-</v>
      </c>
      <c r="F314" s="20"/>
      <c r="G314" s="20"/>
      <c r="H314" s="20"/>
      <c r="I314" s="20"/>
      <c r="J314" s="27" t="str">
        <f t="shared" si="8"/>
        <v>0</v>
      </c>
      <c r="K314" s="27" t="str">
        <f>IF(C314="","0",SUMIFS(借支明细表!$H:$H,借支明细表!$F:$F,$C314,借支明细表!$D:$D,$D$2))</f>
        <v>0</v>
      </c>
      <c r="L314" s="27" t="str">
        <f t="shared" si="9"/>
        <v>0</v>
      </c>
      <c r="M314" s="28"/>
      <c r="XDA314"/>
      <c r="XDB314"/>
      <c r="XDC314"/>
      <c r="XDD314"/>
      <c r="XDE314"/>
      <c r="XDF314"/>
      <c r="XDG314"/>
      <c r="XDH314"/>
      <c r="XDI314"/>
      <c r="XDJ314"/>
      <c r="XDK314"/>
      <c r="XDL314"/>
      <c r="XDM314"/>
      <c r="XDN314"/>
      <c r="XDO314"/>
      <c r="XDP314"/>
      <c r="XDQ314"/>
      <c r="XDR314"/>
      <c r="XDS314"/>
      <c r="XDT314"/>
      <c r="XDU314"/>
      <c r="XDV314"/>
      <c r="XDW314"/>
      <c r="XDX314"/>
      <c r="XDY314"/>
      <c r="XDZ314"/>
      <c r="XEA314"/>
      <c r="XEB314"/>
      <c r="XEC314"/>
      <c r="XED314"/>
      <c r="XEE314"/>
    </row>
    <row r="315" s="30" customFormat="1" customHeight="1" spans="1:16359">
      <c r="A315" s="4"/>
      <c r="B315" s="20"/>
      <c r="C315" s="20"/>
      <c r="D315" s="21" t="str">
        <f>IF(C315="","-",VLOOKUP(C315,员工信息表!B:C,2,FALSE))</f>
        <v>-</v>
      </c>
      <c r="E315" s="21" t="str">
        <f>IF(C315="","-",VLOOKUP(C315,员工信息表!B:D,3,FALSE))</f>
        <v>-</v>
      </c>
      <c r="F315" s="20"/>
      <c r="G315" s="20"/>
      <c r="H315" s="20"/>
      <c r="I315" s="20"/>
      <c r="J315" s="27" t="str">
        <f t="shared" si="8"/>
        <v>0</v>
      </c>
      <c r="K315" s="27" t="str">
        <f>IF(C315="","0",SUMIFS(借支明细表!$H:$H,借支明细表!$F:$F,$C315,借支明细表!$D:$D,$D$2))</f>
        <v>0</v>
      </c>
      <c r="L315" s="27" t="str">
        <f t="shared" si="9"/>
        <v>0</v>
      </c>
      <c r="M315" s="28"/>
      <c r="XDA315"/>
      <c r="XDB315"/>
      <c r="XDC315"/>
      <c r="XDD315"/>
      <c r="XDE315"/>
      <c r="XDF315"/>
      <c r="XDG315"/>
      <c r="XDH315"/>
      <c r="XDI315"/>
      <c r="XDJ315"/>
      <c r="XDK315"/>
      <c r="XDL315"/>
      <c r="XDM315"/>
      <c r="XDN315"/>
      <c r="XDO315"/>
      <c r="XDP315"/>
      <c r="XDQ315"/>
      <c r="XDR315"/>
      <c r="XDS315"/>
      <c r="XDT315"/>
      <c r="XDU315"/>
      <c r="XDV315"/>
      <c r="XDW315"/>
      <c r="XDX315"/>
      <c r="XDY315"/>
      <c r="XDZ315"/>
      <c r="XEA315"/>
      <c r="XEB315"/>
      <c r="XEC315"/>
      <c r="XED315"/>
      <c r="XEE315"/>
    </row>
    <row r="316" s="30" customFormat="1" customHeight="1" spans="1:16359">
      <c r="A316" s="4"/>
      <c r="B316" s="20"/>
      <c r="C316" s="20"/>
      <c r="D316" s="21" t="str">
        <f>IF(C316="","-",VLOOKUP(C316,员工信息表!B:C,2,FALSE))</f>
        <v>-</v>
      </c>
      <c r="E316" s="21" t="str">
        <f>IF(C316="","-",VLOOKUP(C316,员工信息表!B:D,3,FALSE))</f>
        <v>-</v>
      </c>
      <c r="F316" s="20"/>
      <c r="G316" s="20"/>
      <c r="H316" s="20"/>
      <c r="I316" s="20"/>
      <c r="J316" s="27" t="str">
        <f t="shared" si="8"/>
        <v>0</v>
      </c>
      <c r="K316" s="27" t="str">
        <f>IF(C316="","0",SUMIFS(借支明细表!$H:$H,借支明细表!$F:$F,$C316,借支明细表!$D:$D,$D$2))</f>
        <v>0</v>
      </c>
      <c r="L316" s="27" t="str">
        <f t="shared" si="9"/>
        <v>0</v>
      </c>
      <c r="M316" s="28"/>
      <c r="XDA316"/>
      <c r="XDB316"/>
      <c r="XDC316"/>
      <c r="XDD316"/>
      <c r="XDE316"/>
      <c r="XDF316"/>
      <c r="XDG316"/>
      <c r="XDH316"/>
      <c r="XDI316"/>
      <c r="XDJ316"/>
      <c r="XDK316"/>
      <c r="XDL316"/>
      <c r="XDM316"/>
      <c r="XDN316"/>
      <c r="XDO316"/>
      <c r="XDP316"/>
      <c r="XDQ316"/>
      <c r="XDR316"/>
      <c r="XDS316"/>
      <c r="XDT316"/>
      <c r="XDU316"/>
      <c r="XDV316"/>
      <c r="XDW316"/>
      <c r="XDX316"/>
      <c r="XDY316"/>
      <c r="XDZ316"/>
      <c r="XEA316"/>
      <c r="XEB316"/>
      <c r="XEC316"/>
      <c r="XED316"/>
      <c r="XEE316"/>
    </row>
    <row r="317" s="30" customFormat="1" customHeight="1" spans="1:16359">
      <c r="A317" s="4"/>
      <c r="B317" s="20"/>
      <c r="C317" s="20"/>
      <c r="D317" s="21" t="str">
        <f>IF(C317="","-",VLOOKUP(C317,员工信息表!B:C,2,FALSE))</f>
        <v>-</v>
      </c>
      <c r="E317" s="21" t="str">
        <f>IF(C317="","-",VLOOKUP(C317,员工信息表!B:D,3,FALSE))</f>
        <v>-</v>
      </c>
      <c r="F317" s="20"/>
      <c r="G317" s="20"/>
      <c r="H317" s="20"/>
      <c r="I317" s="20"/>
      <c r="J317" s="27" t="str">
        <f t="shared" si="8"/>
        <v>0</v>
      </c>
      <c r="K317" s="27" t="str">
        <f>IF(C317="","0",SUMIFS(借支明细表!$H:$H,借支明细表!$F:$F,$C317,借支明细表!$D:$D,$D$2))</f>
        <v>0</v>
      </c>
      <c r="L317" s="27" t="str">
        <f t="shared" si="9"/>
        <v>0</v>
      </c>
      <c r="M317" s="28"/>
      <c r="XDA317"/>
      <c r="XDB317"/>
      <c r="XDC317"/>
      <c r="XDD317"/>
      <c r="XDE317"/>
      <c r="XDF317"/>
      <c r="XDG317"/>
      <c r="XDH317"/>
      <c r="XDI317"/>
      <c r="XDJ317"/>
      <c r="XDK317"/>
      <c r="XDL317"/>
      <c r="XDM317"/>
      <c r="XDN317"/>
      <c r="XDO317"/>
      <c r="XDP317"/>
      <c r="XDQ317"/>
      <c r="XDR317"/>
      <c r="XDS317"/>
      <c r="XDT317"/>
      <c r="XDU317"/>
      <c r="XDV317"/>
      <c r="XDW317"/>
      <c r="XDX317"/>
      <c r="XDY317"/>
      <c r="XDZ317"/>
      <c r="XEA317"/>
      <c r="XEB317"/>
      <c r="XEC317"/>
      <c r="XED317"/>
      <c r="XEE317"/>
    </row>
    <row r="318" s="30" customFormat="1" customHeight="1" spans="1:16359">
      <c r="A318" s="4"/>
      <c r="B318" s="20"/>
      <c r="C318" s="20"/>
      <c r="D318" s="21" t="str">
        <f>IF(C318="","-",VLOOKUP(C318,员工信息表!B:C,2,FALSE))</f>
        <v>-</v>
      </c>
      <c r="E318" s="21" t="str">
        <f>IF(C318="","-",VLOOKUP(C318,员工信息表!B:D,3,FALSE))</f>
        <v>-</v>
      </c>
      <c r="F318" s="20"/>
      <c r="G318" s="20"/>
      <c r="H318" s="20"/>
      <c r="I318" s="20"/>
      <c r="J318" s="27" t="str">
        <f t="shared" si="8"/>
        <v>0</v>
      </c>
      <c r="K318" s="27" t="str">
        <f>IF(C318="","0",SUMIFS(借支明细表!$H:$H,借支明细表!$F:$F,$C318,借支明细表!$D:$D,$D$2))</f>
        <v>0</v>
      </c>
      <c r="L318" s="27" t="str">
        <f t="shared" si="9"/>
        <v>0</v>
      </c>
      <c r="M318" s="28"/>
      <c r="XDA318"/>
      <c r="XDB318"/>
      <c r="XDC318"/>
      <c r="XDD318"/>
      <c r="XDE318"/>
      <c r="XDF318"/>
      <c r="XDG318"/>
      <c r="XDH318"/>
      <c r="XDI318"/>
      <c r="XDJ318"/>
      <c r="XDK318"/>
      <c r="XDL318"/>
      <c r="XDM318"/>
      <c r="XDN318"/>
      <c r="XDO318"/>
      <c r="XDP318"/>
      <c r="XDQ318"/>
      <c r="XDR318"/>
      <c r="XDS318"/>
      <c r="XDT318"/>
      <c r="XDU318"/>
      <c r="XDV318"/>
      <c r="XDW318"/>
      <c r="XDX318"/>
      <c r="XDY318"/>
      <c r="XDZ318"/>
      <c r="XEA318"/>
      <c r="XEB318"/>
      <c r="XEC318"/>
      <c r="XED318"/>
      <c r="XEE318"/>
    </row>
    <row r="319" customHeight="1" spans="1:13">
      <c r="A319" s="4"/>
      <c r="B319" s="20"/>
      <c r="C319" s="20"/>
      <c r="D319" s="21" t="str">
        <f>IF(C319="","-",VLOOKUP(C319,员工信息表!B:C,2,FALSE))</f>
        <v>-</v>
      </c>
      <c r="E319" s="21" t="str">
        <f>IF(C319="","-",VLOOKUP(C319,员工信息表!B:D,3,FALSE))</f>
        <v>-</v>
      </c>
      <c r="F319" s="20"/>
      <c r="G319" s="20"/>
      <c r="H319" s="20"/>
      <c r="I319" s="20"/>
      <c r="J319" s="27" t="str">
        <f t="shared" si="8"/>
        <v>0</v>
      </c>
      <c r="K319" s="27" t="str">
        <f>IF(C319="","0",SUMIFS(借支明细表!$H:$H,借支明细表!$F:$F,$C319,借支明细表!$D:$D,$D$2))</f>
        <v>0</v>
      </c>
      <c r="L319" s="27" t="str">
        <f t="shared" si="9"/>
        <v>0</v>
      </c>
      <c r="M319" s="28"/>
    </row>
    <row r="320" customHeight="1" spans="1:13">
      <c r="A320" s="4"/>
      <c r="B320" s="20"/>
      <c r="C320" s="20"/>
      <c r="D320" s="21" t="str">
        <f>IF(C320="","-",VLOOKUP(C320,员工信息表!B:C,2,FALSE))</f>
        <v>-</v>
      </c>
      <c r="E320" s="21" t="str">
        <f>IF(C320="","-",VLOOKUP(C320,员工信息表!B:D,3,FALSE))</f>
        <v>-</v>
      </c>
      <c r="F320" s="20"/>
      <c r="G320" s="20"/>
      <c r="H320" s="20"/>
      <c r="I320" s="20"/>
      <c r="J320" s="27" t="str">
        <f t="shared" si="8"/>
        <v>0</v>
      </c>
      <c r="K320" s="27" t="str">
        <f>IF(C320="","0",SUMIFS(借支明细表!$H:$H,借支明细表!$F:$F,$C320,借支明细表!$D:$D,$D$2))</f>
        <v>0</v>
      </c>
      <c r="L320" s="27" t="str">
        <f t="shared" si="9"/>
        <v>0</v>
      </c>
      <c r="M320" s="28"/>
    </row>
    <row r="321" customHeight="1" spans="1:13">
      <c r="A321" s="4"/>
      <c r="B321" s="20"/>
      <c r="C321" s="20"/>
      <c r="D321" s="21" t="str">
        <f>IF(C321="","-",VLOOKUP(C321,员工信息表!B:C,2,FALSE))</f>
        <v>-</v>
      </c>
      <c r="E321" s="21" t="str">
        <f>IF(C321="","-",VLOOKUP(C321,员工信息表!B:D,3,FALSE))</f>
        <v>-</v>
      </c>
      <c r="F321" s="20"/>
      <c r="G321" s="20"/>
      <c r="H321" s="20"/>
      <c r="I321" s="20"/>
      <c r="J321" s="27" t="str">
        <f t="shared" si="8"/>
        <v>0</v>
      </c>
      <c r="K321" s="27" t="str">
        <f>IF(C321="","0",SUMIFS(借支明细表!$H:$H,借支明细表!$F:$F,$C321,借支明细表!$D:$D,$D$2))</f>
        <v>0</v>
      </c>
      <c r="L321" s="27" t="str">
        <f t="shared" si="9"/>
        <v>0</v>
      </c>
      <c r="M321" s="28"/>
    </row>
    <row r="322" customHeight="1" spans="1:13">
      <c r="A322" s="4"/>
      <c r="B322" s="20"/>
      <c r="C322" s="20"/>
      <c r="D322" s="21" t="str">
        <f>IF(C322="","-",VLOOKUP(C322,员工信息表!B:C,2,FALSE))</f>
        <v>-</v>
      </c>
      <c r="E322" s="21" t="str">
        <f>IF(C322="","-",VLOOKUP(C322,员工信息表!B:D,3,FALSE))</f>
        <v>-</v>
      </c>
      <c r="F322" s="20"/>
      <c r="G322" s="20"/>
      <c r="H322" s="20"/>
      <c r="I322" s="20"/>
      <c r="J322" s="27" t="str">
        <f t="shared" si="8"/>
        <v>0</v>
      </c>
      <c r="K322" s="27" t="str">
        <f>IF(C322="","0",SUMIFS(借支明细表!$H:$H,借支明细表!$F:$F,$C322,借支明细表!$D:$D,$D$2))</f>
        <v>0</v>
      </c>
      <c r="L322" s="27" t="str">
        <f t="shared" si="9"/>
        <v>0</v>
      </c>
      <c r="M322" s="28"/>
    </row>
    <row r="323" customHeight="1" spans="1:13">
      <c r="A323" s="4"/>
      <c r="B323" s="20"/>
      <c r="C323" s="20"/>
      <c r="D323" s="21" t="str">
        <f>IF(C323="","-",VLOOKUP(C323,员工信息表!B:C,2,FALSE))</f>
        <v>-</v>
      </c>
      <c r="E323" s="21" t="str">
        <f>IF(C323="","-",VLOOKUP(C323,员工信息表!B:D,3,FALSE))</f>
        <v>-</v>
      </c>
      <c r="F323" s="20"/>
      <c r="G323" s="20"/>
      <c r="H323" s="20"/>
      <c r="I323" s="20"/>
      <c r="J323" s="27" t="str">
        <f t="shared" si="8"/>
        <v>0</v>
      </c>
      <c r="K323" s="27" t="str">
        <f>IF(C323="","0",SUMIFS(借支明细表!$H:$H,借支明细表!$F:$F,$C323,借支明细表!$D:$D,$D$2))</f>
        <v>0</v>
      </c>
      <c r="L323" s="27" t="str">
        <f t="shared" si="9"/>
        <v>0</v>
      </c>
      <c r="M323" s="28"/>
    </row>
    <row r="324" customHeight="1" spans="1:13">
      <c r="A324" s="4"/>
      <c r="B324" s="20"/>
      <c r="C324" s="20"/>
      <c r="D324" s="21" t="str">
        <f>IF(C324="","-",VLOOKUP(C324,员工信息表!B:C,2,FALSE))</f>
        <v>-</v>
      </c>
      <c r="E324" s="21" t="str">
        <f>IF(C324="","-",VLOOKUP(C324,员工信息表!B:D,3,FALSE))</f>
        <v>-</v>
      </c>
      <c r="F324" s="20"/>
      <c r="G324" s="20"/>
      <c r="H324" s="20"/>
      <c r="I324" s="20"/>
      <c r="J324" s="27" t="str">
        <f t="shared" si="8"/>
        <v>0</v>
      </c>
      <c r="K324" s="27" t="str">
        <f>IF(C324="","0",SUMIFS(借支明细表!$H:$H,借支明细表!$F:$F,$C324,借支明细表!$D:$D,$D$2))</f>
        <v>0</v>
      </c>
      <c r="L324" s="27" t="str">
        <f t="shared" si="9"/>
        <v>0</v>
      </c>
      <c r="M324" s="28"/>
    </row>
    <row r="325" customHeight="1" spans="1:13">
      <c r="A325" s="4"/>
      <c r="B325" s="20"/>
      <c r="C325" s="20"/>
      <c r="D325" s="21" t="str">
        <f>IF(C325="","-",VLOOKUP(C325,员工信息表!B:C,2,FALSE))</f>
        <v>-</v>
      </c>
      <c r="E325" s="21" t="str">
        <f>IF(C325="","-",VLOOKUP(C325,员工信息表!B:D,3,FALSE))</f>
        <v>-</v>
      </c>
      <c r="F325" s="20"/>
      <c r="G325" s="20"/>
      <c r="H325" s="20"/>
      <c r="I325" s="20"/>
      <c r="J325" s="27" t="str">
        <f>IF(C325="","0",(E325*F325)+(G325*H325)+I325)</f>
        <v>0</v>
      </c>
      <c r="K325" s="27" t="str">
        <f>IF(C325="","0",SUMIFS(借支明细表!$H:$H,借支明细表!$F:$F,$C325,借支明细表!$D:$D,$D$2))</f>
        <v>0</v>
      </c>
      <c r="L325" s="27" t="str">
        <f>IF(C325="","0",J325-K325)</f>
        <v>0</v>
      </c>
      <c r="M325" s="28"/>
    </row>
    <row r="326" customHeight="1" spans="1:13">
      <c r="A326" s="4"/>
      <c r="B326" s="20"/>
      <c r="C326" s="20"/>
      <c r="D326" s="21" t="str">
        <f>IF(C326="","-",VLOOKUP(C326,员工信息表!B:C,2,FALSE))</f>
        <v>-</v>
      </c>
      <c r="E326" s="21" t="str">
        <f>IF(C326="","-",VLOOKUP(C326,员工信息表!B:D,3,FALSE))</f>
        <v>-</v>
      </c>
      <c r="F326" s="20"/>
      <c r="G326" s="20"/>
      <c r="H326" s="20"/>
      <c r="I326" s="20"/>
      <c r="J326" s="27" t="str">
        <f>IF(C326="","0",(E326*F326)+(G326*H326)+I326)</f>
        <v>0</v>
      </c>
      <c r="K326" s="27" t="str">
        <f>IF(C326="","0",SUMIFS(借支明细表!$H:$H,借支明细表!$F:$F,$C326,借支明细表!$D:$D,$D$2))</f>
        <v>0</v>
      </c>
      <c r="L326" s="27" t="str">
        <f>IF(C326="","0",J326-K326)</f>
        <v>0</v>
      </c>
      <c r="M326" s="28"/>
    </row>
    <row r="327" customHeight="1" spans="1:13">
      <c r="A327" s="4"/>
      <c r="B327" s="20"/>
      <c r="C327" s="20"/>
      <c r="D327" s="21" t="str">
        <f>IF(C327="","-",VLOOKUP(C327,员工信息表!B:C,2,FALSE))</f>
        <v>-</v>
      </c>
      <c r="E327" s="21" t="str">
        <f>IF(C327="","-",VLOOKUP(C327,员工信息表!B:D,3,FALSE))</f>
        <v>-</v>
      </c>
      <c r="F327" s="20"/>
      <c r="G327" s="20"/>
      <c r="H327" s="20"/>
      <c r="I327" s="20"/>
      <c r="J327" s="27" t="str">
        <f>IF(C327="","0",(E327*F327)+(G327*H327)+I327)</f>
        <v>0</v>
      </c>
      <c r="K327" s="27" t="str">
        <f>IF(C327="","0",SUMIFS(借支明细表!$H:$H,借支明细表!$F:$F,$C327,借支明细表!$D:$D,$D$2))</f>
        <v>0</v>
      </c>
      <c r="L327" s="27" t="str">
        <f>IF(C327="","0",J327-K327)</f>
        <v>0</v>
      </c>
      <c r="M327" s="28"/>
    </row>
  </sheetData>
  <sheetProtection formatCells="0" formatColumns="0" formatRows="0"/>
  <mergeCells count="4">
    <mergeCell ref="B1:M1"/>
    <mergeCell ref="B2:C2"/>
    <mergeCell ref="G2:I2"/>
    <mergeCell ref="K2:M2"/>
  </mergeCells>
  <dataValidations count="3">
    <dataValidation type="list" allowBlank="1" showInputMessage="1" showErrorMessage="1" sqref="B2:C2">
      <formula1>年份</formula1>
    </dataValidation>
    <dataValidation type="list" allowBlank="1" showInputMessage="1" showErrorMessage="1" sqref="D2">
      <formula1>月份</formula1>
    </dataValidation>
    <dataValidation type="list" allowBlank="1" showInputMessage="1" showErrorMessage="1" sqref="C4:C1048576">
      <formula1>员工信息表!$B$3:$B$3000</formula1>
    </dataValidation>
  </dataValidations>
  <printOptions horizontalCentered="1"/>
  <pageMargins left="0.196527777777778" right="0.196527777777778" top="0.196527777777778" bottom="0.196527777777778" header="0" footer="0"/>
  <pageSetup paperSize="9" scale="53" fitToHeight="0" pageOrder="overThenDown" orientation="landscape" horizontalDpi="600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XEE327"/>
  <sheetViews>
    <sheetView showGridLines="0" workbookViewId="0">
      <selection activeCell="J4" sqref="J4:L327"/>
    </sheetView>
  </sheetViews>
  <sheetFormatPr defaultColWidth="9" defaultRowHeight="19" customHeight="1"/>
  <cols>
    <col min="1" max="1" width="18.875" style="4" customWidth="1"/>
    <col min="2" max="2" width="6.00833333333333" style="5" customWidth="1"/>
    <col min="3" max="3" width="7.75833333333333" style="5" customWidth="1"/>
    <col min="4" max="4" width="12.5" style="5" customWidth="1"/>
    <col min="5" max="5" width="13.125" style="5" customWidth="1"/>
    <col min="6" max="6" width="13.375" style="5" customWidth="1"/>
    <col min="7" max="7" width="11.625" style="6" customWidth="1"/>
    <col min="8" max="8" width="14.625" style="5" customWidth="1"/>
    <col min="9" max="9" width="11.125" style="5" customWidth="1"/>
    <col min="10" max="11" width="11.375" style="5" customWidth="1"/>
    <col min="12" max="12" width="11.875" style="5" customWidth="1"/>
    <col min="13" max="13" width="12.5" style="5" customWidth="1"/>
    <col min="14" max="14" width="2.625" style="1" customWidth="1"/>
    <col min="15" max="16328" width="9" style="1"/>
    <col min="16329" max="16384" width="9" style="7"/>
  </cols>
  <sheetData>
    <row r="1" s="1" customFormat="1" ht="39" customHeight="1" spans="1:13">
      <c r="A1" s="24"/>
      <c r="B1" s="9" t="str">
        <f>D2&amp;"月工资明细表"</f>
        <v>4月工资明细表</v>
      </c>
      <c r="C1" s="9"/>
      <c r="D1" s="9"/>
      <c r="E1" s="9"/>
      <c r="F1" s="9"/>
      <c r="G1" s="10"/>
      <c r="H1" s="9"/>
      <c r="I1" s="9"/>
      <c r="J1" s="9"/>
      <c r="K1" s="9"/>
      <c r="L1" s="9"/>
      <c r="M1" s="9"/>
    </row>
    <row r="2" s="2" customFormat="1" ht="20" customHeight="1" spans="1:13">
      <c r="A2" s="11"/>
      <c r="B2" s="12">
        <v>2021</v>
      </c>
      <c r="C2" s="12"/>
      <c r="D2" s="13">
        <v>4</v>
      </c>
      <c r="F2" s="14"/>
      <c r="G2" s="15" t="str">
        <f>"本月 "&amp;DAY(DATE(B2,D2+1,1)-1)&amp;" 天"</f>
        <v>本月 30 天</v>
      </c>
      <c r="H2" s="16"/>
      <c r="I2" s="16"/>
      <c r="J2" s="25"/>
      <c r="K2" s="26"/>
      <c r="L2" s="26"/>
      <c r="M2" s="26"/>
    </row>
    <row r="3" s="3" customFormat="1" ht="27" customHeight="1" spans="1:16328">
      <c r="A3" s="17" t="s">
        <v>75</v>
      </c>
      <c r="B3" s="18" t="s">
        <v>76</v>
      </c>
      <c r="C3" s="18" t="s">
        <v>2</v>
      </c>
      <c r="D3" s="18" t="s">
        <v>77</v>
      </c>
      <c r="E3" s="18" t="s">
        <v>4</v>
      </c>
      <c r="F3" s="18" t="s">
        <v>55</v>
      </c>
      <c r="G3" s="18" t="s">
        <v>62</v>
      </c>
      <c r="H3" s="18" t="s">
        <v>63</v>
      </c>
      <c r="I3" s="18" t="s">
        <v>64</v>
      </c>
      <c r="J3" s="18" t="s">
        <v>56</v>
      </c>
      <c r="K3" s="18" t="s">
        <v>70</v>
      </c>
      <c r="L3" s="18" t="s">
        <v>71</v>
      </c>
      <c r="M3" s="18" t="s">
        <v>78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</row>
    <row r="4" s="1" customFormat="1" customHeight="1" spans="1:13">
      <c r="A4" s="19">
        <f>SUM(J4:J10001)</f>
        <v>7275</v>
      </c>
      <c r="B4" s="20">
        <v>1</v>
      </c>
      <c r="C4" s="20" t="s">
        <v>15</v>
      </c>
      <c r="D4" s="21" t="str">
        <f>IF(C4="","-",VLOOKUP(C4,员工信息表!B:C,2,FALSE))</f>
        <v>技工</v>
      </c>
      <c r="E4" s="21">
        <f>IF(C4="","-",VLOOKUP(C4,员工信息表!B:D,3,FALSE))</f>
        <v>350</v>
      </c>
      <c r="F4" s="20">
        <v>20</v>
      </c>
      <c r="G4" s="20">
        <v>3.5</v>
      </c>
      <c r="H4" s="20">
        <v>50</v>
      </c>
      <c r="I4" s="20">
        <v>100</v>
      </c>
      <c r="J4" s="27">
        <f>IF(C4="","0",(E4*F4)+(G4*H4)+I4)</f>
        <v>7275</v>
      </c>
      <c r="K4" s="27">
        <f>IF(C4="","0",SUMIFS(借支明细表!$H:$H,借支明细表!$F:$F,$C4,借支明细表!$D:$D,$D$2))</f>
        <v>0</v>
      </c>
      <c r="L4" s="27">
        <f>IF(C4="","0",J4-K4)</f>
        <v>7275</v>
      </c>
      <c r="M4" s="28"/>
    </row>
    <row r="5" s="1" customFormat="1" customHeight="1" spans="1:13">
      <c r="A5" s="17" t="s">
        <v>79</v>
      </c>
      <c r="B5" s="20">
        <v>2</v>
      </c>
      <c r="C5" s="20"/>
      <c r="D5" s="21" t="str">
        <f>IF(C5="","-",VLOOKUP(C5,员工信息表!B:C,2,FALSE))</f>
        <v>-</v>
      </c>
      <c r="E5" s="21" t="str">
        <f>IF(C5="","-",VLOOKUP(C5,员工信息表!B:D,3,FALSE))</f>
        <v>-</v>
      </c>
      <c r="F5" s="20"/>
      <c r="G5" s="20"/>
      <c r="H5" s="20"/>
      <c r="I5" s="20"/>
      <c r="J5" s="27" t="str">
        <f t="shared" ref="J5:J68" si="0">IF(C5="","0",(E5*F5)+(G5*H5)+I5)</f>
        <v>0</v>
      </c>
      <c r="K5" s="27" t="str">
        <f>IF(C5="","0",SUMIFS(借支明细表!$H:$H,借支明细表!$F:$F,$C5,借支明细表!$D:$D,$D$2))</f>
        <v>0</v>
      </c>
      <c r="L5" s="27" t="str">
        <f t="shared" ref="L5:L68" si="1">IF(C5="","0",J5-K5)</f>
        <v>0</v>
      </c>
      <c r="M5" s="28"/>
    </row>
    <row r="6" s="1" customFormat="1" customHeight="1" spans="1:13">
      <c r="A6" s="22">
        <f>SUM(K4:K10001)</f>
        <v>0</v>
      </c>
      <c r="B6" s="20">
        <v>3</v>
      </c>
      <c r="C6" s="20"/>
      <c r="D6" s="21" t="str">
        <f>IF(C6="","-",VLOOKUP(C6,员工信息表!B:C,2,FALSE))</f>
        <v>-</v>
      </c>
      <c r="E6" s="21" t="str">
        <f>IF(C6="","-",VLOOKUP(C6,员工信息表!B:D,3,FALSE))</f>
        <v>-</v>
      </c>
      <c r="F6" s="20"/>
      <c r="G6" s="20"/>
      <c r="H6" s="20"/>
      <c r="I6" s="20"/>
      <c r="J6" s="27" t="str">
        <f t="shared" si="0"/>
        <v>0</v>
      </c>
      <c r="K6" s="27" t="str">
        <f>IF(C6="","0",SUMIFS(借支明细表!$H:$H,借支明细表!$F:$F,$C6,借支明细表!$D:$D,$D$2))</f>
        <v>0</v>
      </c>
      <c r="L6" s="27" t="str">
        <f t="shared" si="1"/>
        <v>0</v>
      </c>
      <c r="M6" s="28"/>
    </row>
    <row r="7" s="1" customFormat="1" customHeight="1" spans="1:13">
      <c r="A7" s="17" t="s">
        <v>80</v>
      </c>
      <c r="B7" s="20">
        <v>4</v>
      </c>
      <c r="C7" s="20"/>
      <c r="D7" s="21" t="str">
        <f>IF(C7="","-",VLOOKUP(C7,员工信息表!B:C,2,FALSE))</f>
        <v>-</v>
      </c>
      <c r="E7" s="21" t="str">
        <f>IF(C7="","-",VLOOKUP(C7,员工信息表!B:D,3,FALSE))</f>
        <v>-</v>
      </c>
      <c r="F7" s="20"/>
      <c r="G7" s="20"/>
      <c r="H7" s="20"/>
      <c r="I7" s="20"/>
      <c r="J7" s="27" t="str">
        <f t="shared" si="0"/>
        <v>0</v>
      </c>
      <c r="K7" s="27" t="str">
        <f>IF(C7="","0",SUMIFS(借支明细表!$H:$H,借支明细表!$F:$F,$C7,借支明细表!$D:$D,$D$2))</f>
        <v>0</v>
      </c>
      <c r="L7" s="27" t="str">
        <f t="shared" si="1"/>
        <v>0</v>
      </c>
      <c r="M7" s="28"/>
    </row>
    <row r="8" s="1" customFormat="1" customHeight="1" spans="1:13">
      <c r="A8" s="23">
        <f>SUM(L4:L10001)</f>
        <v>7275</v>
      </c>
      <c r="B8" s="20">
        <v>5</v>
      </c>
      <c r="C8" s="20"/>
      <c r="D8" s="21" t="str">
        <f>IF(C8="","-",VLOOKUP(C8,员工信息表!B:C,2,FALSE))</f>
        <v>-</v>
      </c>
      <c r="E8" s="21" t="str">
        <f>IF(C8="","-",VLOOKUP(C8,员工信息表!B:D,3,FALSE))</f>
        <v>-</v>
      </c>
      <c r="F8" s="20"/>
      <c r="G8" s="20"/>
      <c r="H8" s="20"/>
      <c r="I8" s="20"/>
      <c r="J8" s="27" t="str">
        <f t="shared" si="0"/>
        <v>0</v>
      </c>
      <c r="K8" s="27" t="str">
        <f>IF(C8="","0",SUMIFS(借支明细表!$H:$H,借支明细表!$F:$F,$C8,借支明细表!$D:$D,$D$2))</f>
        <v>0</v>
      </c>
      <c r="L8" s="27" t="str">
        <f t="shared" si="1"/>
        <v>0</v>
      </c>
      <c r="M8" s="28"/>
    </row>
    <row r="9" s="1" customFormat="1" customHeight="1" spans="1:13">
      <c r="A9" s="24"/>
      <c r="B9" s="20">
        <v>6</v>
      </c>
      <c r="C9" s="20"/>
      <c r="D9" s="21" t="str">
        <f>IF(C9="","-",VLOOKUP(C9,员工信息表!B:C,2,FALSE))</f>
        <v>-</v>
      </c>
      <c r="E9" s="21" t="str">
        <f>IF(C9="","-",VLOOKUP(C9,员工信息表!B:D,3,FALSE))</f>
        <v>-</v>
      </c>
      <c r="F9" s="20"/>
      <c r="G9" s="20"/>
      <c r="H9" s="20"/>
      <c r="I9" s="20"/>
      <c r="J9" s="27" t="str">
        <f t="shared" si="0"/>
        <v>0</v>
      </c>
      <c r="K9" s="27" t="str">
        <f>IF(C9="","0",SUMIFS(借支明细表!$H:$H,借支明细表!$F:$F,$C9,借支明细表!$D:$D,$D$2))</f>
        <v>0</v>
      </c>
      <c r="L9" s="27" t="str">
        <f t="shared" si="1"/>
        <v>0</v>
      </c>
      <c r="M9" s="28"/>
    </row>
    <row r="10" s="1" customFormat="1" customHeight="1" spans="1:13">
      <c r="A10" s="24"/>
      <c r="B10" s="20">
        <v>7</v>
      </c>
      <c r="C10" s="20"/>
      <c r="D10" s="21" t="str">
        <f>IF(C10="","-",VLOOKUP(C10,员工信息表!B:C,2,FALSE))</f>
        <v>-</v>
      </c>
      <c r="E10" s="21" t="str">
        <f>IF(C10="","-",VLOOKUP(C10,员工信息表!B:D,3,FALSE))</f>
        <v>-</v>
      </c>
      <c r="F10" s="20"/>
      <c r="G10" s="20"/>
      <c r="H10" s="20"/>
      <c r="I10" s="20"/>
      <c r="J10" s="27" t="str">
        <f t="shared" si="0"/>
        <v>0</v>
      </c>
      <c r="K10" s="27" t="str">
        <f>IF(C10="","0",SUMIFS(借支明细表!$H:$H,借支明细表!$F:$F,$C10,借支明细表!$D:$D,$D$2))</f>
        <v>0</v>
      </c>
      <c r="L10" s="27" t="str">
        <f t="shared" si="1"/>
        <v>0</v>
      </c>
      <c r="M10" s="28"/>
    </row>
    <row r="11" s="1" customFormat="1" customHeight="1" spans="1:13">
      <c r="A11" s="24"/>
      <c r="B11" s="20">
        <v>8</v>
      </c>
      <c r="C11" s="20"/>
      <c r="D11" s="21" t="str">
        <f>IF(C11="","-",VLOOKUP(C11,员工信息表!B:C,2,FALSE))</f>
        <v>-</v>
      </c>
      <c r="E11" s="21" t="str">
        <f>IF(C11="","-",VLOOKUP(C11,员工信息表!B:D,3,FALSE))</f>
        <v>-</v>
      </c>
      <c r="F11" s="20"/>
      <c r="G11" s="20"/>
      <c r="H11" s="20"/>
      <c r="I11" s="20"/>
      <c r="J11" s="27" t="str">
        <f t="shared" si="0"/>
        <v>0</v>
      </c>
      <c r="K11" s="27" t="str">
        <f>IF(C11="","0",SUMIFS(借支明细表!$H:$H,借支明细表!$F:$F,$C11,借支明细表!$D:$D,$D$2))</f>
        <v>0</v>
      </c>
      <c r="L11" s="27" t="str">
        <f t="shared" si="1"/>
        <v>0</v>
      </c>
      <c r="M11" s="28"/>
    </row>
    <row r="12" s="1" customFormat="1" customHeight="1" spans="1:13">
      <c r="A12" s="24"/>
      <c r="B12" s="20">
        <v>9</v>
      </c>
      <c r="C12" s="20"/>
      <c r="D12" s="21" t="str">
        <f>IF(C12="","-",VLOOKUP(C12,员工信息表!B:C,2,FALSE))</f>
        <v>-</v>
      </c>
      <c r="E12" s="21" t="str">
        <f>IF(C12="","-",VLOOKUP(C12,员工信息表!B:D,3,FALSE))</f>
        <v>-</v>
      </c>
      <c r="F12" s="20"/>
      <c r="G12" s="20"/>
      <c r="H12" s="20"/>
      <c r="I12" s="20"/>
      <c r="J12" s="27" t="str">
        <f t="shared" si="0"/>
        <v>0</v>
      </c>
      <c r="K12" s="27" t="str">
        <f>IF(C12="","0",SUMIFS(借支明细表!$H:$H,借支明细表!$F:$F,$C12,借支明细表!$D:$D,$D$2))</f>
        <v>0</v>
      </c>
      <c r="L12" s="27" t="str">
        <f t="shared" si="1"/>
        <v>0</v>
      </c>
      <c r="M12" s="28"/>
    </row>
    <row r="13" s="1" customFormat="1" customHeight="1" spans="1:13">
      <c r="A13" s="24"/>
      <c r="B13" s="20">
        <v>10</v>
      </c>
      <c r="C13" s="20"/>
      <c r="D13" s="21" t="str">
        <f>IF(C13="","-",VLOOKUP(C13,员工信息表!B:C,2,FALSE))</f>
        <v>-</v>
      </c>
      <c r="E13" s="21" t="str">
        <f>IF(C13="","-",VLOOKUP(C13,员工信息表!B:D,3,FALSE))</f>
        <v>-</v>
      </c>
      <c r="F13" s="20"/>
      <c r="G13" s="20"/>
      <c r="H13" s="20"/>
      <c r="I13" s="20"/>
      <c r="J13" s="27" t="str">
        <f t="shared" si="0"/>
        <v>0</v>
      </c>
      <c r="K13" s="27" t="str">
        <f>IF(C13="","0",SUMIFS(借支明细表!$H:$H,借支明细表!$F:$F,$C13,借支明细表!$D:$D,$D$2))</f>
        <v>0</v>
      </c>
      <c r="L13" s="27" t="str">
        <f t="shared" si="1"/>
        <v>0</v>
      </c>
      <c r="M13" s="28"/>
    </row>
    <row r="14" s="1" customFormat="1" customHeight="1" spans="1:13">
      <c r="A14" s="24"/>
      <c r="B14" s="20">
        <v>11</v>
      </c>
      <c r="C14" s="20"/>
      <c r="D14" s="21" t="str">
        <f>IF(C14="","-",VLOOKUP(C14,员工信息表!B:C,2,FALSE))</f>
        <v>-</v>
      </c>
      <c r="E14" s="21" t="str">
        <f>IF(C14="","-",VLOOKUP(C14,员工信息表!B:D,3,FALSE))</f>
        <v>-</v>
      </c>
      <c r="F14" s="20"/>
      <c r="G14" s="20"/>
      <c r="H14" s="20"/>
      <c r="I14" s="20"/>
      <c r="J14" s="27" t="str">
        <f t="shared" si="0"/>
        <v>0</v>
      </c>
      <c r="K14" s="27" t="str">
        <f>IF(C14="","0",SUMIFS(借支明细表!$H:$H,借支明细表!$F:$F,$C14,借支明细表!$D:$D,$D$2))</f>
        <v>0</v>
      </c>
      <c r="L14" s="27" t="str">
        <f t="shared" si="1"/>
        <v>0</v>
      </c>
      <c r="M14" s="28"/>
    </row>
    <row r="15" s="1" customFormat="1" customHeight="1" spans="1:13">
      <c r="A15" s="24"/>
      <c r="B15" s="20">
        <v>12</v>
      </c>
      <c r="C15" s="20"/>
      <c r="D15" s="21" t="str">
        <f>IF(C15="","-",VLOOKUP(C15,员工信息表!B:C,2,FALSE))</f>
        <v>-</v>
      </c>
      <c r="E15" s="21" t="str">
        <f>IF(C15="","-",VLOOKUP(C15,员工信息表!B:D,3,FALSE))</f>
        <v>-</v>
      </c>
      <c r="F15" s="20"/>
      <c r="G15" s="20"/>
      <c r="H15" s="20"/>
      <c r="I15" s="20"/>
      <c r="J15" s="27" t="str">
        <f t="shared" si="0"/>
        <v>0</v>
      </c>
      <c r="K15" s="27" t="str">
        <f>IF(C15="","0",SUMIFS(借支明细表!$H:$H,借支明细表!$F:$F,$C15,借支明细表!$D:$D,$D$2))</f>
        <v>0</v>
      </c>
      <c r="L15" s="27" t="str">
        <f t="shared" si="1"/>
        <v>0</v>
      </c>
      <c r="M15" s="28"/>
    </row>
    <row r="16" s="1" customFormat="1" customHeight="1" spans="1:13">
      <c r="A16" s="24"/>
      <c r="B16" s="20">
        <v>13</v>
      </c>
      <c r="C16" s="20"/>
      <c r="D16" s="21" t="str">
        <f>IF(C16="","-",VLOOKUP(C16,员工信息表!B:C,2,FALSE))</f>
        <v>-</v>
      </c>
      <c r="E16" s="21" t="str">
        <f>IF(C16="","-",VLOOKUP(C16,员工信息表!B:D,3,FALSE))</f>
        <v>-</v>
      </c>
      <c r="F16" s="20"/>
      <c r="G16" s="20"/>
      <c r="H16" s="20"/>
      <c r="I16" s="20"/>
      <c r="J16" s="27" t="str">
        <f t="shared" si="0"/>
        <v>0</v>
      </c>
      <c r="K16" s="27" t="str">
        <f>IF(C16="","0",SUMIFS(借支明细表!$H:$H,借支明细表!$F:$F,$C16,借支明细表!$D:$D,$D$2))</f>
        <v>0</v>
      </c>
      <c r="L16" s="27" t="str">
        <f t="shared" si="1"/>
        <v>0</v>
      </c>
      <c r="M16" s="28"/>
    </row>
    <row r="17" s="1" customFormat="1" customHeight="1" spans="1:13">
      <c r="A17" s="24"/>
      <c r="B17" s="20">
        <v>14</v>
      </c>
      <c r="C17" s="20"/>
      <c r="D17" s="21" t="str">
        <f>IF(C17="","-",VLOOKUP(C17,员工信息表!B:C,2,FALSE))</f>
        <v>-</v>
      </c>
      <c r="E17" s="21" t="str">
        <f>IF(C17="","-",VLOOKUP(C17,员工信息表!B:D,3,FALSE))</f>
        <v>-</v>
      </c>
      <c r="F17" s="20"/>
      <c r="G17" s="20"/>
      <c r="H17" s="20"/>
      <c r="I17" s="20"/>
      <c r="J17" s="27" t="str">
        <f t="shared" si="0"/>
        <v>0</v>
      </c>
      <c r="K17" s="27" t="str">
        <f>IF(C17="","0",SUMIFS(借支明细表!$H:$H,借支明细表!$F:$F,$C17,借支明细表!$D:$D,$D$2))</f>
        <v>0</v>
      </c>
      <c r="L17" s="27" t="str">
        <f t="shared" si="1"/>
        <v>0</v>
      </c>
      <c r="M17" s="28"/>
    </row>
    <row r="18" s="1" customFormat="1" customHeight="1" spans="1:13">
      <c r="A18" s="24"/>
      <c r="B18" s="20">
        <v>15</v>
      </c>
      <c r="C18" s="20"/>
      <c r="D18" s="21" t="str">
        <f>IF(C18="","-",VLOOKUP(C18,员工信息表!B:C,2,FALSE))</f>
        <v>-</v>
      </c>
      <c r="E18" s="21" t="str">
        <f>IF(C18="","-",VLOOKUP(C18,员工信息表!B:D,3,FALSE))</f>
        <v>-</v>
      </c>
      <c r="F18" s="20"/>
      <c r="G18" s="20"/>
      <c r="H18" s="20"/>
      <c r="I18" s="20"/>
      <c r="J18" s="27" t="str">
        <f t="shared" si="0"/>
        <v>0</v>
      </c>
      <c r="K18" s="27" t="str">
        <f>IF(C18="","0",SUMIFS(借支明细表!$H:$H,借支明细表!$F:$F,$C18,借支明细表!$D:$D,$D$2))</f>
        <v>0</v>
      </c>
      <c r="L18" s="27" t="str">
        <f t="shared" si="1"/>
        <v>0</v>
      </c>
      <c r="M18" s="28"/>
    </row>
    <row r="19" s="1" customFormat="1" customHeight="1" spans="1:13">
      <c r="A19" s="24"/>
      <c r="B19" s="20">
        <v>16</v>
      </c>
      <c r="C19" s="20"/>
      <c r="D19" s="21" t="str">
        <f>IF(C19="","-",VLOOKUP(C19,员工信息表!B:C,2,FALSE))</f>
        <v>-</v>
      </c>
      <c r="E19" s="21" t="str">
        <f>IF(C19="","-",VLOOKUP(C19,员工信息表!B:D,3,FALSE))</f>
        <v>-</v>
      </c>
      <c r="F19" s="20"/>
      <c r="G19" s="20"/>
      <c r="H19" s="20"/>
      <c r="I19" s="20"/>
      <c r="J19" s="27" t="str">
        <f t="shared" si="0"/>
        <v>0</v>
      </c>
      <c r="K19" s="27" t="str">
        <f>IF(C19="","0",SUMIFS(借支明细表!$H:$H,借支明细表!$F:$F,$C19,借支明细表!$D:$D,$D$2))</f>
        <v>0</v>
      </c>
      <c r="L19" s="27" t="str">
        <f t="shared" si="1"/>
        <v>0</v>
      </c>
      <c r="M19" s="28"/>
    </row>
    <row r="20" s="1" customFormat="1" customHeight="1" spans="1:13">
      <c r="A20" s="24"/>
      <c r="B20" s="20">
        <v>17</v>
      </c>
      <c r="C20" s="20"/>
      <c r="D20" s="21" t="str">
        <f>IF(C20="","-",VLOOKUP(C20,员工信息表!B:C,2,FALSE))</f>
        <v>-</v>
      </c>
      <c r="E20" s="21" t="str">
        <f>IF(C20="","-",VLOOKUP(C20,员工信息表!B:D,3,FALSE))</f>
        <v>-</v>
      </c>
      <c r="F20" s="20"/>
      <c r="G20" s="20"/>
      <c r="H20" s="20"/>
      <c r="I20" s="20"/>
      <c r="J20" s="27" t="str">
        <f t="shared" si="0"/>
        <v>0</v>
      </c>
      <c r="K20" s="27" t="str">
        <f>IF(C20="","0",SUMIFS(借支明细表!$H:$H,借支明细表!$F:$F,$C20,借支明细表!$D:$D,$D$2))</f>
        <v>0</v>
      </c>
      <c r="L20" s="27" t="str">
        <f t="shared" si="1"/>
        <v>0</v>
      </c>
      <c r="M20" s="28"/>
    </row>
    <row r="21" s="1" customFormat="1" customHeight="1" spans="1:13">
      <c r="A21" s="24"/>
      <c r="B21" s="20">
        <v>18</v>
      </c>
      <c r="C21" s="20"/>
      <c r="D21" s="21" t="str">
        <f>IF(C21="","-",VLOOKUP(C21,员工信息表!B:C,2,FALSE))</f>
        <v>-</v>
      </c>
      <c r="E21" s="21" t="str">
        <f>IF(C21="","-",VLOOKUP(C21,员工信息表!B:D,3,FALSE))</f>
        <v>-</v>
      </c>
      <c r="F21" s="20"/>
      <c r="G21" s="20"/>
      <c r="H21" s="20"/>
      <c r="I21" s="20"/>
      <c r="J21" s="27" t="str">
        <f t="shared" si="0"/>
        <v>0</v>
      </c>
      <c r="K21" s="27" t="str">
        <f>IF(C21="","0",SUMIFS(借支明细表!$H:$H,借支明细表!$F:$F,$C21,借支明细表!$D:$D,$D$2))</f>
        <v>0</v>
      </c>
      <c r="L21" s="27" t="str">
        <f t="shared" si="1"/>
        <v>0</v>
      </c>
      <c r="M21" s="28"/>
    </row>
    <row r="22" s="1" customFormat="1" customHeight="1" spans="1:13">
      <c r="A22" s="24"/>
      <c r="B22" s="20">
        <v>19</v>
      </c>
      <c r="C22" s="20"/>
      <c r="D22" s="21" t="str">
        <f>IF(C22="","-",VLOOKUP(C22,员工信息表!B:C,2,FALSE))</f>
        <v>-</v>
      </c>
      <c r="E22" s="21" t="str">
        <f>IF(C22="","-",VLOOKUP(C22,员工信息表!B:D,3,FALSE))</f>
        <v>-</v>
      </c>
      <c r="F22" s="20"/>
      <c r="G22" s="20"/>
      <c r="H22" s="20"/>
      <c r="I22" s="20"/>
      <c r="J22" s="27" t="str">
        <f t="shared" si="0"/>
        <v>0</v>
      </c>
      <c r="K22" s="27" t="str">
        <f>IF(C22="","0",SUMIFS(借支明细表!$H:$H,借支明细表!$F:$F,$C22,借支明细表!$D:$D,$D$2))</f>
        <v>0</v>
      </c>
      <c r="L22" s="27" t="str">
        <f t="shared" si="1"/>
        <v>0</v>
      </c>
      <c r="M22" s="28"/>
    </row>
    <row r="23" s="1" customFormat="1" customHeight="1" spans="1:13">
      <c r="A23" s="24"/>
      <c r="B23" s="20">
        <v>20</v>
      </c>
      <c r="C23" s="20"/>
      <c r="D23" s="21" t="str">
        <f>IF(C23="","-",VLOOKUP(C23,员工信息表!B:C,2,FALSE))</f>
        <v>-</v>
      </c>
      <c r="E23" s="21" t="str">
        <f>IF(C23="","-",VLOOKUP(C23,员工信息表!B:D,3,FALSE))</f>
        <v>-</v>
      </c>
      <c r="F23" s="20"/>
      <c r="G23" s="20"/>
      <c r="H23" s="20"/>
      <c r="I23" s="20"/>
      <c r="J23" s="27" t="str">
        <f t="shared" si="0"/>
        <v>0</v>
      </c>
      <c r="K23" s="27" t="str">
        <f>IF(C23="","0",SUMIFS(借支明细表!$H:$H,借支明细表!$F:$F,$C23,借支明细表!$D:$D,$D$2))</f>
        <v>0</v>
      </c>
      <c r="L23" s="27" t="str">
        <f t="shared" si="1"/>
        <v>0</v>
      </c>
      <c r="M23" s="28"/>
    </row>
    <row r="24" s="1" customFormat="1" customHeight="1" spans="1:13">
      <c r="A24" s="24"/>
      <c r="B24" s="20">
        <v>21</v>
      </c>
      <c r="C24" s="20"/>
      <c r="D24" s="21" t="str">
        <f>IF(C24="","-",VLOOKUP(C24,员工信息表!B:C,2,FALSE))</f>
        <v>-</v>
      </c>
      <c r="E24" s="21" t="str">
        <f>IF(C24="","-",VLOOKUP(C24,员工信息表!B:D,3,FALSE))</f>
        <v>-</v>
      </c>
      <c r="F24" s="20"/>
      <c r="G24" s="20"/>
      <c r="H24" s="20"/>
      <c r="I24" s="20"/>
      <c r="J24" s="27" t="str">
        <f t="shared" si="0"/>
        <v>0</v>
      </c>
      <c r="K24" s="27" t="str">
        <f>IF(C24="","0",SUMIFS(借支明细表!$H:$H,借支明细表!$F:$F,$C24,借支明细表!$D:$D,$D$2))</f>
        <v>0</v>
      </c>
      <c r="L24" s="27" t="str">
        <f t="shared" si="1"/>
        <v>0</v>
      </c>
      <c r="M24" s="28"/>
    </row>
    <row r="25" s="1" customFormat="1" customHeight="1" spans="1:13">
      <c r="A25" s="24"/>
      <c r="B25" s="20">
        <v>22</v>
      </c>
      <c r="C25" s="20"/>
      <c r="D25" s="21" t="str">
        <f>IF(C25="","-",VLOOKUP(C25,员工信息表!B:C,2,FALSE))</f>
        <v>-</v>
      </c>
      <c r="E25" s="21" t="str">
        <f>IF(C25="","-",VLOOKUP(C25,员工信息表!B:D,3,FALSE))</f>
        <v>-</v>
      </c>
      <c r="F25" s="20"/>
      <c r="G25" s="20"/>
      <c r="H25" s="20"/>
      <c r="I25" s="20"/>
      <c r="J25" s="27" t="str">
        <f t="shared" si="0"/>
        <v>0</v>
      </c>
      <c r="K25" s="27" t="str">
        <f>IF(C25="","0",SUMIFS(借支明细表!$H:$H,借支明细表!$F:$F,$C25,借支明细表!$D:$D,$D$2))</f>
        <v>0</v>
      </c>
      <c r="L25" s="27" t="str">
        <f t="shared" si="1"/>
        <v>0</v>
      </c>
      <c r="M25" s="28"/>
    </row>
    <row r="26" s="1" customFormat="1" customHeight="1" spans="1:13">
      <c r="A26" s="24"/>
      <c r="B26" s="20">
        <v>23</v>
      </c>
      <c r="C26" s="20"/>
      <c r="D26" s="21" t="str">
        <f>IF(C26="","-",VLOOKUP(C26,员工信息表!B:C,2,FALSE))</f>
        <v>-</v>
      </c>
      <c r="E26" s="21" t="str">
        <f>IF(C26="","-",VLOOKUP(C26,员工信息表!B:D,3,FALSE))</f>
        <v>-</v>
      </c>
      <c r="F26" s="20"/>
      <c r="G26" s="20"/>
      <c r="H26" s="20"/>
      <c r="I26" s="20"/>
      <c r="J26" s="27" t="str">
        <f t="shared" si="0"/>
        <v>0</v>
      </c>
      <c r="K26" s="27" t="str">
        <f>IF(C26="","0",SUMIFS(借支明细表!$H:$H,借支明细表!$F:$F,$C26,借支明细表!$D:$D,$D$2))</f>
        <v>0</v>
      </c>
      <c r="L26" s="27" t="str">
        <f t="shared" si="1"/>
        <v>0</v>
      </c>
      <c r="M26" s="28"/>
    </row>
    <row r="27" s="1" customFormat="1" customHeight="1" spans="1:13">
      <c r="A27" s="24"/>
      <c r="B27" s="20">
        <v>24</v>
      </c>
      <c r="C27" s="20"/>
      <c r="D27" s="21" t="str">
        <f>IF(C27="","-",VLOOKUP(C27,员工信息表!B:C,2,FALSE))</f>
        <v>-</v>
      </c>
      <c r="E27" s="21" t="str">
        <f>IF(C27="","-",VLOOKUP(C27,员工信息表!B:D,3,FALSE))</f>
        <v>-</v>
      </c>
      <c r="F27" s="20"/>
      <c r="G27" s="20"/>
      <c r="H27" s="20"/>
      <c r="I27" s="20"/>
      <c r="J27" s="27" t="str">
        <f t="shared" si="0"/>
        <v>0</v>
      </c>
      <c r="K27" s="27" t="str">
        <f>IF(C27="","0",SUMIFS(借支明细表!$H:$H,借支明细表!$F:$F,$C27,借支明细表!$D:$D,$D$2))</f>
        <v>0</v>
      </c>
      <c r="L27" s="27" t="str">
        <f t="shared" si="1"/>
        <v>0</v>
      </c>
      <c r="M27" s="28"/>
    </row>
    <row r="28" s="1" customFormat="1" customHeight="1" spans="1:13">
      <c r="A28" s="24"/>
      <c r="B28" s="20">
        <v>25</v>
      </c>
      <c r="C28" s="20"/>
      <c r="D28" s="21" t="str">
        <f>IF(C28="","-",VLOOKUP(C28,员工信息表!B:C,2,FALSE))</f>
        <v>-</v>
      </c>
      <c r="E28" s="21" t="str">
        <f>IF(C28="","-",VLOOKUP(C28,员工信息表!B:D,3,FALSE))</f>
        <v>-</v>
      </c>
      <c r="F28" s="20"/>
      <c r="G28" s="20"/>
      <c r="H28" s="20"/>
      <c r="I28" s="20"/>
      <c r="J28" s="27" t="str">
        <f t="shared" si="0"/>
        <v>0</v>
      </c>
      <c r="K28" s="27" t="str">
        <f>IF(C28="","0",SUMIFS(借支明细表!$H:$H,借支明细表!$F:$F,$C28,借支明细表!$D:$D,$D$2))</f>
        <v>0</v>
      </c>
      <c r="L28" s="27" t="str">
        <f t="shared" si="1"/>
        <v>0</v>
      </c>
      <c r="M28" s="28"/>
    </row>
    <row r="29" s="1" customFormat="1" customHeight="1" spans="1:13">
      <c r="A29" s="24"/>
      <c r="B29" s="20">
        <v>26</v>
      </c>
      <c r="C29" s="20"/>
      <c r="D29" s="21" t="str">
        <f>IF(C29="","-",VLOOKUP(C29,员工信息表!B:C,2,FALSE))</f>
        <v>-</v>
      </c>
      <c r="E29" s="21" t="str">
        <f>IF(C29="","-",VLOOKUP(C29,员工信息表!B:D,3,FALSE))</f>
        <v>-</v>
      </c>
      <c r="F29" s="20"/>
      <c r="G29" s="20"/>
      <c r="H29" s="20"/>
      <c r="I29" s="20"/>
      <c r="J29" s="27" t="str">
        <f t="shared" si="0"/>
        <v>0</v>
      </c>
      <c r="K29" s="27" t="str">
        <f>IF(C29="","0",SUMIFS(借支明细表!$H:$H,借支明细表!$F:$F,$C29,借支明细表!$D:$D,$D$2))</f>
        <v>0</v>
      </c>
      <c r="L29" s="27" t="str">
        <f t="shared" si="1"/>
        <v>0</v>
      </c>
      <c r="M29" s="28"/>
    </row>
    <row r="30" s="1" customFormat="1" customHeight="1" spans="1:13">
      <c r="A30" s="24"/>
      <c r="B30" s="20">
        <v>27</v>
      </c>
      <c r="C30" s="20"/>
      <c r="D30" s="21" t="str">
        <f>IF(C30="","-",VLOOKUP(C30,员工信息表!B:C,2,FALSE))</f>
        <v>-</v>
      </c>
      <c r="E30" s="21" t="str">
        <f>IF(C30="","-",VLOOKUP(C30,员工信息表!B:D,3,FALSE))</f>
        <v>-</v>
      </c>
      <c r="F30" s="20"/>
      <c r="G30" s="20"/>
      <c r="H30" s="20"/>
      <c r="I30" s="20"/>
      <c r="J30" s="27" t="str">
        <f t="shared" si="0"/>
        <v>0</v>
      </c>
      <c r="K30" s="27" t="str">
        <f>IF(C30="","0",SUMIFS(借支明细表!$H:$H,借支明细表!$F:$F,$C30,借支明细表!$D:$D,$D$2))</f>
        <v>0</v>
      </c>
      <c r="L30" s="27" t="str">
        <f t="shared" si="1"/>
        <v>0</v>
      </c>
      <c r="M30" s="28"/>
    </row>
    <row r="31" s="1" customFormat="1" customHeight="1" spans="1:13">
      <c r="A31" s="24"/>
      <c r="B31" s="20"/>
      <c r="C31" s="20"/>
      <c r="D31" s="21" t="str">
        <f>IF(C31="","-",VLOOKUP(C31,员工信息表!B:C,2,FALSE))</f>
        <v>-</v>
      </c>
      <c r="E31" s="21" t="str">
        <f>IF(C31="","-",VLOOKUP(C31,员工信息表!B:D,3,FALSE))</f>
        <v>-</v>
      </c>
      <c r="F31" s="20"/>
      <c r="G31" s="20"/>
      <c r="H31" s="20"/>
      <c r="I31" s="20"/>
      <c r="J31" s="27" t="str">
        <f t="shared" si="0"/>
        <v>0</v>
      </c>
      <c r="K31" s="27" t="str">
        <f>IF(C31="","0",SUMIFS(借支明细表!$H:$H,借支明细表!$F:$F,$C31,借支明细表!$D:$D,$D$2))</f>
        <v>0</v>
      </c>
      <c r="L31" s="27" t="str">
        <f t="shared" si="1"/>
        <v>0</v>
      </c>
      <c r="M31" s="28"/>
    </row>
    <row r="32" s="1" customFormat="1" customHeight="1" spans="1:13">
      <c r="A32" s="24"/>
      <c r="B32" s="20"/>
      <c r="C32" s="20"/>
      <c r="D32" s="21" t="str">
        <f>IF(C32="","-",VLOOKUP(C32,员工信息表!B:C,2,FALSE))</f>
        <v>-</v>
      </c>
      <c r="E32" s="21" t="str">
        <f>IF(C32="","-",VLOOKUP(C32,员工信息表!B:D,3,FALSE))</f>
        <v>-</v>
      </c>
      <c r="F32" s="20"/>
      <c r="G32" s="20"/>
      <c r="H32" s="20"/>
      <c r="I32" s="20"/>
      <c r="J32" s="27" t="str">
        <f t="shared" si="0"/>
        <v>0</v>
      </c>
      <c r="K32" s="27" t="str">
        <f>IF(C32="","0",SUMIFS(借支明细表!$H:$H,借支明细表!$F:$F,$C32,借支明细表!$D:$D,$D$2))</f>
        <v>0</v>
      </c>
      <c r="L32" s="27" t="str">
        <f t="shared" si="1"/>
        <v>0</v>
      </c>
      <c r="M32" s="28"/>
    </row>
    <row r="33" s="1" customFormat="1" customHeight="1" spans="1:13">
      <c r="A33" s="24"/>
      <c r="B33" s="20"/>
      <c r="C33" s="20"/>
      <c r="D33" s="21" t="str">
        <f>IF(C33="","-",VLOOKUP(C33,员工信息表!B:C,2,FALSE))</f>
        <v>-</v>
      </c>
      <c r="E33" s="21" t="str">
        <f>IF(C33="","-",VLOOKUP(C33,员工信息表!B:D,3,FALSE))</f>
        <v>-</v>
      </c>
      <c r="F33" s="20"/>
      <c r="G33" s="20"/>
      <c r="H33" s="20"/>
      <c r="I33" s="20"/>
      <c r="J33" s="27" t="str">
        <f t="shared" si="0"/>
        <v>0</v>
      </c>
      <c r="K33" s="27" t="str">
        <f>IF(C33="","0",SUMIFS(借支明细表!$H:$H,借支明细表!$F:$F,$C33,借支明细表!$D:$D,$D$2))</f>
        <v>0</v>
      </c>
      <c r="L33" s="27" t="str">
        <f t="shared" si="1"/>
        <v>0</v>
      </c>
      <c r="M33" s="28"/>
    </row>
    <row r="34" s="1" customFormat="1" customHeight="1" spans="1:13">
      <c r="A34" s="24"/>
      <c r="B34" s="20"/>
      <c r="C34" s="20"/>
      <c r="D34" s="21" t="str">
        <f>IF(C34="","-",VLOOKUP(C34,员工信息表!B:C,2,FALSE))</f>
        <v>-</v>
      </c>
      <c r="E34" s="21" t="str">
        <f>IF(C34="","-",VLOOKUP(C34,员工信息表!B:D,3,FALSE))</f>
        <v>-</v>
      </c>
      <c r="F34" s="20"/>
      <c r="G34" s="20"/>
      <c r="H34" s="20"/>
      <c r="I34" s="20"/>
      <c r="J34" s="27" t="str">
        <f t="shared" si="0"/>
        <v>0</v>
      </c>
      <c r="K34" s="27" t="str">
        <f>IF(C34="","0",SUMIFS(借支明细表!$H:$H,借支明细表!$F:$F,$C34,借支明细表!$D:$D,$D$2))</f>
        <v>0</v>
      </c>
      <c r="L34" s="27" t="str">
        <f t="shared" si="1"/>
        <v>0</v>
      </c>
      <c r="M34" s="28"/>
    </row>
    <row r="35" s="1" customFormat="1" customHeight="1" spans="1:13">
      <c r="A35" s="24"/>
      <c r="B35" s="20"/>
      <c r="C35" s="20"/>
      <c r="D35" s="21" t="str">
        <f>IF(C35="","-",VLOOKUP(C35,员工信息表!B:C,2,FALSE))</f>
        <v>-</v>
      </c>
      <c r="E35" s="21" t="str">
        <f>IF(C35="","-",VLOOKUP(C35,员工信息表!B:D,3,FALSE))</f>
        <v>-</v>
      </c>
      <c r="F35" s="20"/>
      <c r="G35" s="20"/>
      <c r="H35" s="20"/>
      <c r="I35" s="20"/>
      <c r="J35" s="27" t="str">
        <f t="shared" si="0"/>
        <v>0</v>
      </c>
      <c r="K35" s="27" t="str">
        <f>IF(C35="","0",SUMIFS(借支明细表!$H:$H,借支明细表!$F:$F,$C35,借支明细表!$D:$D,$D$2))</f>
        <v>0</v>
      </c>
      <c r="L35" s="27" t="str">
        <f t="shared" si="1"/>
        <v>0</v>
      </c>
      <c r="M35" s="28"/>
    </row>
    <row r="36" s="1" customFormat="1" customHeight="1" spans="1:13">
      <c r="A36" s="24"/>
      <c r="B36" s="20"/>
      <c r="C36" s="20"/>
      <c r="D36" s="21" t="str">
        <f>IF(C36="","-",VLOOKUP(C36,员工信息表!B:C,2,FALSE))</f>
        <v>-</v>
      </c>
      <c r="E36" s="21" t="str">
        <f>IF(C36="","-",VLOOKUP(C36,员工信息表!B:D,3,FALSE))</f>
        <v>-</v>
      </c>
      <c r="F36" s="20"/>
      <c r="G36" s="20"/>
      <c r="H36" s="20"/>
      <c r="I36" s="20"/>
      <c r="J36" s="27" t="str">
        <f t="shared" si="0"/>
        <v>0</v>
      </c>
      <c r="K36" s="27" t="str">
        <f>IF(C36="","0",SUMIFS(借支明细表!$H:$H,借支明细表!$F:$F,$C36,借支明细表!$D:$D,$D$2))</f>
        <v>0</v>
      </c>
      <c r="L36" s="27" t="str">
        <f t="shared" si="1"/>
        <v>0</v>
      </c>
      <c r="M36" s="28"/>
    </row>
    <row r="37" s="1" customFormat="1" customHeight="1" spans="1:16359">
      <c r="A37" s="4"/>
      <c r="B37" s="20"/>
      <c r="C37" s="20"/>
      <c r="D37" s="21" t="str">
        <f>IF(C37="","-",VLOOKUP(C37,员工信息表!B:C,2,FALSE))</f>
        <v>-</v>
      </c>
      <c r="E37" s="21" t="str">
        <f>IF(C37="","-",VLOOKUP(C37,员工信息表!B:D,3,FALSE))</f>
        <v>-</v>
      </c>
      <c r="F37" s="20"/>
      <c r="G37" s="20"/>
      <c r="H37" s="20"/>
      <c r="I37" s="20"/>
      <c r="J37" s="27" t="str">
        <f t="shared" si="0"/>
        <v>0</v>
      </c>
      <c r="K37" s="27" t="str">
        <f>IF(C37="","0",SUMIFS(借支明细表!$H:$H,借支明细表!$F:$F,$C37,借支明细表!$D:$D,$D$2))</f>
        <v>0</v>
      </c>
      <c r="L37" s="27" t="str">
        <f t="shared" si="1"/>
        <v>0</v>
      </c>
      <c r="M37" s="28"/>
      <c r="XDA37" s="7"/>
      <c r="XDB37" s="7"/>
      <c r="XDC37" s="7"/>
      <c r="XDD37" s="7"/>
      <c r="XDE37" s="7"/>
      <c r="XDF37" s="7"/>
      <c r="XDG37" s="7"/>
      <c r="XDH37" s="7"/>
      <c r="XDI37" s="7"/>
      <c r="XDJ37" s="7"/>
      <c r="XDK37" s="7"/>
      <c r="XDL37" s="7"/>
      <c r="XDM37" s="7"/>
      <c r="XDN37" s="7"/>
      <c r="XDO37" s="7"/>
      <c r="XDP37" s="7"/>
      <c r="XDQ37" s="7"/>
      <c r="XDR37" s="7"/>
      <c r="XDS37" s="7"/>
      <c r="XDT37" s="7"/>
      <c r="XDU37" s="7"/>
      <c r="XDV37" s="7"/>
      <c r="XDW37" s="7"/>
      <c r="XDX37" s="7"/>
      <c r="XDY37" s="7"/>
      <c r="XDZ37" s="7"/>
      <c r="XEA37" s="7"/>
      <c r="XEB37" s="7"/>
      <c r="XEC37" s="7"/>
      <c r="XED37" s="7"/>
      <c r="XEE37" s="7"/>
    </row>
    <row r="38" s="1" customFormat="1" customHeight="1" spans="1:16359">
      <c r="A38" s="4"/>
      <c r="B38" s="20"/>
      <c r="C38" s="20"/>
      <c r="D38" s="21" t="str">
        <f>IF(C38="","-",VLOOKUP(C38,员工信息表!B:C,2,FALSE))</f>
        <v>-</v>
      </c>
      <c r="E38" s="21" t="str">
        <f>IF(C38="","-",VLOOKUP(C38,员工信息表!B:D,3,FALSE))</f>
        <v>-</v>
      </c>
      <c r="F38" s="20"/>
      <c r="G38" s="20"/>
      <c r="H38" s="20"/>
      <c r="I38" s="20"/>
      <c r="J38" s="27" t="str">
        <f t="shared" si="0"/>
        <v>0</v>
      </c>
      <c r="K38" s="27" t="str">
        <f>IF(C38="","0",SUMIFS(借支明细表!$H:$H,借支明细表!$F:$F,$C38,借支明细表!$D:$D,$D$2))</f>
        <v>0</v>
      </c>
      <c r="L38" s="27" t="str">
        <f t="shared" si="1"/>
        <v>0</v>
      </c>
      <c r="M38" s="28"/>
      <c r="XDA38" s="7"/>
      <c r="XDB38" s="7"/>
      <c r="XDC38" s="7"/>
      <c r="XDD38" s="7"/>
      <c r="XDE38" s="7"/>
      <c r="XDF38" s="7"/>
      <c r="XDG38" s="7"/>
      <c r="XDH38" s="7"/>
      <c r="XDI38" s="7"/>
      <c r="XDJ38" s="7"/>
      <c r="XDK38" s="7"/>
      <c r="XDL38" s="7"/>
      <c r="XDM38" s="7"/>
      <c r="XDN38" s="7"/>
      <c r="XDO38" s="7"/>
      <c r="XDP38" s="7"/>
      <c r="XDQ38" s="7"/>
      <c r="XDR38" s="7"/>
      <c r="XDS38" s="7"/>
      <c r="XDT38" s="7"/>
      <c r="XDU38" s="7"/>
      <c r="XDV38" s="7"/>
      <c r="XDW38" s="7"/>
      <c r="XDX38" s="7"/>
      <c r="XDY38" s="7"/>
      <c r="XDZ38" s="7"/>
      <c r="XEA38" s="7"/>
      <c r="XEB38" s="7"/>
      <c r="XEC38" s="7"/>
      <c r="XED38" s="7"/>
      <c r="XEE38" s="7"/>
    </row>
    <row r="39" s="1" customFormat="1" customHeight="1" spans="1:16359">
      <c r="A39" s="4"/>
      <c r="B39" s="20"/>
      <c r="C39" s="20"/>
      <c r="D39" s="21" t="str">
        <f>IF(C39="","-",VLOOKUP(C39,员工信息表!B:C,2,FALSE))</f>
        <v>-</v>
      </c>
      <c r="E39" s="21" t="str">
        <f>IF(C39="","-",VLOOKUP(C39,员工信息表!B:D,3,FALSE))</f>
        <v>-</v>
      </c>
      <c r="F39" s="20"/>
      <c r="G39" s="20"/>
      <c r="H39" s="20"/>
      <c r="I39" s="20"/>
      <c r="J39" s="27" t="str">
        <f t="shared" si="0"/>
        <v>0</v>
      </c>
      <c r="K39" s="27" t="str">
        <f>IF(C39="","0",SUMIFS(借支明细表!$H:$H,借支明细表!$F:$F,$C39,借支明细表!$D:$D,$D$2))</f>
        <v>0</v>
      </c>
      <c r="L39" s="27" t="str">
        <f t="shared" si="1"/>
        <v>0</v>
      </c>
      <c r="M39" s="28"/>
      <c r="XDA39" s="7"/>
      <c r="XDB39" s="7"/>
      <c r="XDC39" s="7"/>
      <c r="XDD39" s="7"/>
      <c r="XDE39" s="7"/>
      <c r="XDF39" s="7"/>
      <c r="XDG39" s="7"/>
      <c r="XDH39" s="7"/>
      <c r="XDI39" s="7"/>
      <c r="XDJ39" s="7"/>
      <c r="XDK39" s="7"/>
      <c r="XDL39" s="7"/>
      <c r="XDM39" s="7"/>
      <c r="XDN39" s="7"/>
      <c r="XDO39" s="7"/>
      <c r="XDP39" s="7"/>
      <c r="XDQ39" s="7"/>
      <c r="XDR39" s="7"/>
      <c r="XDS39" s="7"/>
      <c r="XDT39" s="7"/>
      <c r="XDU39" s="7"/>
      <c r="XDV39" s="7"/>
      <c r="XDW39" s="7"/>
      <c r="XDX39" s="7"/>
      <c r="XDY39" s="7"/>
      <c r="XDZ39" s="7"/>
      <c r="XEA39" s="7"/>
      <c r="XEB39" s="7"/>
      <c r="XEC39" s="7"/>
      <c r="XED39" s="7"/>
      <c r="XEE39" s="7"/>
    </row>
    <row r="40" s="1" customFormat="1" customHeight="1" spans="1:16359">
      <c r="A40" s="4"/>
      <c r="B40" s="20"/>
      <c r="C40" s="20"/>
      <c r="D40" s="21" t="str">
        <f>IF(C40="","-",VLOOKUP(C40,员工信息表!B:C,2,FALSE))</f>
        <v>-</v>
      </c>
      <c r="E40" s="21" t="str">
        <f>IF(C40="","-",VLOOKUP(C40,员工信息表!B:D,3,FALSE))</f>
        <v>-</v>
      </c>
      <c r="F40" s="20"/>
      <c r="G40" s="20"/>
      <c r="H40" s="20"/>
      <c r="I40" s="20"/>
      <c r="J40" s="27" t="str">
        <f t="shared" si="0"/>
        <v>0</v>
      </c>
      <c r="K40" s="27" t="str">
        <f>IF(C40="","0",SUMIFS(借支明细表!$H:$H,借支明细表!$F:$F,$C40,借支明细表!$D:$D,$D$2))</f>
        <v>0</v>
      </c>
      <c r="L40" s="27" t="str">
        <f t="shared" si="1"/>
        <v>0</v>
      </c>
      <c r="M40" s="28"/>
      <c r="XDA40" s="7"/>
      <c r="XDB40" s="7"/>
      <c r="XDC40" s="7"/>
      <c r="XDD40" s="7"/>
      <c r="XDE40" s="7"/>
      <c r="XDF40" s="7"/>
      <c r="XDG40" s="7"/>
      <c r="XDH40" s="7"/>
      <c r="XDI40" s="7"/>
      <c r="XDJ40" s="7"/>
      <c r="XDK40" s="7"/>
      <c r="XDL40" s="7"/>
      <c r="XDM40" s="7"/>
      <c r="XDN40" s="7"/>
      <c r="XDO40" s="7"/>
      <c r="XDP40" s="7"/>
      <c r="XDQ40" s="7"/>
      <c r="XDR40" s="7"/>
      <c r="XDS40" s="7"/>
      <c r="XDT40" s="7"/>
      <c r="XDU40" s="7"/>
      <c r="XDV40" s="7"/>
      <c r="XDW40" s="7"/>
      <c r="XDX40" s="7"/>
      <c r="XDY40" s="7"/>
      <c r="XDZ40" s="7"/>
      <c r="XEA40" s="7"/>
      <c r="XEB40" s="7"/>
      <c r="XEC40" s="7"/>
      <c r="XED40" s="7"/>
      <c r="XEE40" s="7"/>
    </row>
    <row r="41" s="1" customFormat="1" customHeight="1" spans="1:16359">
      <c r="A41" s="4"/>
      <c r="B41" s="20"/>
      <c r="C41" s="20"/>
      <c r="D41" s="21" t="str">
        <f>IF(C41="","-",VLOOKUP(C41,员工信息表!B:C,2,FALSE))</f>
        <v>-</v>
      </c>
      <c r="E41" s="21" t="str">
        <f>IF(C41="","-",VLOOKUP(C41,员工信息表!B:D,3,FALSE))</f>
        <v>-</v>
      </c>
      <c r="F41" s="20"/>
      <c r="G41" s="20"/>
      <c r="H41" s="20"/>
      <c r="I41" s="20"/>
      <c r="J41" s="27" t="str">
        <f t="shared" si="0"/>
        <v>0</v>
      </c>
      <c r="K41" s="27" t="str">
        <f>IF(C41="","0",SUMIFS(借支明细表!$H:$H,借支明细表!$F:$F,$C41,借支明细表!$D:$D,$D$2))</f>
        <v>0</v>
      </c>
      <c r="L41" s="27" t="str">
        <f t="shared" si="1"/>
        <v>0</v>
      </c>
      <c r="M41" s="28"/>
      <c r="XDA41" s="7"/>
      <c r="XDB41" s="7"/>
      <c r="XDC41" s="7"/>
      <c r="XDD41" s="7"/>
      <c r="XDE41" s="7"/>
      <c r="XDF41" s="7"/>
      <c r="XDG41" s="7"/>
      <c r="XDH41" s="7"/>
      <c r="XDI41" s="7"/>
      <c r="XDJ41" s="7"/>
      <c r="XDK41" s="7"/>
      <c r="XDL41" s="7"/>
      <c r="XDM41" s="7"/>
      <c r="XDN41" s="7"/>
      <c r="XDO41" s="7"/>
      <c r="XDP41" s="7"/>
      <c r="XDQ41" s="7"/>
      <c r="XDR41" s="7"/>
      <c r="XDS41" s="7"/>
      <c r="XDT41" s="7"/>
      <c r="XDU41" s="7"/>
      <c r="XDV41" s="7"/>
      <c r="XDW41" s="7"/>
      <c r="XDX41" s="7"/>
      <c r="XDY41" s="7"/>
      <c r="XDZ41" s="7"/>
      <c r="XEA41" s="7"/>
      <c r="XEB41" s="7"/>
      <c r="XEC41" s="7"/>
      <c r="XED41" s="7"/>
      <c r="XEE41" s="7"/>
    </row>
    <row r="42" s="1" customFormat="1" customHeight="1" spans="1:16359">
      <c r="A42" s="4"/>
      <c r="B42" s="20"/>
      <c r="C42" s="20"/>
      <c r="D42" s="21" t="str">
        <f>IF(C42="","-",VLOOKUP(C42,员工信息表!B:C,2,FALSE))</f>
        <v>-</v>
      </c>
      <c r="E42" s="21" t="str">
        <f>IF(C42="","-",VLOOKUP(C42,员工信息表!B:D,3,FALSE))</f>
        <v>-</v>
      </c>
      <c r="F42" s="20"/>
      <c r="G42" s="20"/>
      <c r="H42" s="20"/>
      <c r="I42" s="20"/>
      <c r="J42" s="27" t="str">
        <f t="shared" si="0"/>
        <v>0</v>
      </c>
      <c r="K42" s="27" t="str">
        <f>IF(C42="","0",SUMIFS(借支明细表!$H:$H,借支明细表!$F:$F,$C42,借支明细表!$D:$D,$D$2))</f>
        <v>0</v>
      </c>
      <c r="L42" s="27" t="str">
        <f t="shared" si="1"/>
        <v>0</v>
      </c>
      <c r="M42" s="28"/>
      <c r="XDA42" s="7"/>
      <c r="XDB42" s="7"/>
      <c r="XDC42" s="7"/>
      <c r="XDD42" s="7"/>
      <c r="XDE42" s="7"/>
      <c r="XDF42" s="7"/>
      <c r="XDG42" s="7"/>
      <c r="XDH42" s="7"/>
      <c r="XDI42" s="7"/>
      <c r="XDJ42" s="7"/>
      <c r="XDK42" s="7"/>
      <c r="XDL42" s="7"/>
      <c r="XDM42" s="7"/>
      <c r="XDN42" s="7"/>
      <c r="XDO42" s="7"/>
      <c r="XDP42" s="7"/>
      <c r="XDQ42" s="7"/>
      <c r="XDR42" s="7"/>
      <c r="XDS42" s="7"/>
      <c r="XDT42" s="7"/>
      <c r="XDU42" s="7"/>
      <c r="XDV42" s="7"/>
      <c r="XDW42" s="7"/>
      <c r="XDX42" s="7"/>
      <c r="XDY42" s="7"/>
      <c r="XDZ42" s="7"/>
      <c r="XEA42" s="7"/>
      <c r="XEB42" s="7"/>
      <c r="XEC42" s="7"/>
      <c r="XED42" s="7"/>
      <c r="XEE42" s="7"/>
    </row>
    <row r="43" s="1" customFormat="1" customHeight="1" spans="1:16359">
      <c r="A43" s="4"/>
      <c r="B43" s="20"/>
      <c r="C43" s="20"/>
      <c r="D43" s="21" t="str">
        <f>IF(C43="","-",VLOOKUP(C43,员工信息表!B:C,2,FALSE))</f>
        <v>-</v>
      </c>
      <c r="E43" s="21" t="str">
        <f>IF(C43="","-",VLOOKUP(C43,员工信息表!B:D,3,FALSE))</f>
        <v>-</v>
      </c>
      <c r="F43" s="20"/>
      <c r="G43" s="20"/>
      <c r="H43" s="20"/>
      <c r="I43" s="20"/>
      <c r="J43" s="27" t="str">
        <f t="shared" si="0"/>
        <v>0</v>
      </c>
      <c r="K43" s="27" t="str">
        <f>IF(C43="","0",SUMIFS(借支明细表!$H:$H,借支明细表!$F:$F,$C43,借支明细表!$D:$D,$D$2))</f>
        <v>0</v>
      </c>
      <c r="L43" s="27" t="str">
        <f t="shared" si="1"/>
        <v>0</v>
      </c>
      <c r="M43" s="28"/>
      <c r="XDA43" s="7"/>
      <c r="XDB43" s="7"/>
      <c r="XDC43" s="7"/>
      <c r="XDD43" s="7"/>
      <c r="XDE43" s="7"/>
      <c r="XDF43" s="7"/>
      <c r="XDG43" s="7"/>
      <c r="XDH43" s="7"/>
      <c r="XDI43" s="7"/>
      <c r="XDJ43" s="7"/>
      <c r="XDK43" s="7"/>
      <c r="XDL43" s="7"/>
      <c r="XDM43" s="7"/>
      <c r="XDN43" s="7"/>
      <c r="XDO43" s="7"/>
      <c r="XDP43" s="7"/>
      <c r="XDQ43" s="7"/>
      <c r="XDR43" s="7"/>
      <c r="XDS43" s="7"/>
      <c r="XDT43" s="7"/>
      <c r="XDU43" s="7"/>
      <c r="XDV43" s="7"/>
      <c r="XDW43" s="7"/>
      <c r="XDX43" s="7"/>
      <c r="XDY43" s="7"/>
      <c r="XDZ43" s="7"/>
      <c r="XEA43" s="7"/>
      <c r="XEB43" s="7"/>
      <c r="XEC43" s="7"/>
      <c r="XED43" s="7"/>
      <c r="XEE43" s="7"/>
    </row>
    <row r="44" s="1" customFormat="1" customHeight="1" spans="1:16359">
      <c r="A44" s="4"/>
      <c r="B44" s="20"/>
      <c r="C44" s="20"/>
      <c r="D44" s="21" t="str">
        <f>IF(C44="","-",VLOOKUP(C44,员工信息表!B:C,2,FALSE))</f>
        <v>-</v>
      </c>
      <c r="E44" s="21" t="str">
        <f>IF(C44="","-",VLOOKUP(C44,员工信息表!B:D,3,FALSE))</f>
        <v>-</v>
      </c>
      <c r="F44" s="20"/>
      <c r="G44" s="20"/>
      <c r="H44" s="20"/>
      <c r="I44" s="20"/>
      <c r="J44" s="27" t="str">
        <f t="shared" si="0"/>
        <v>0</v>
      </c>
      <c r="K44" s="27" t="str">
        <f>IF(C44="","0",SUMIFS(借支明细表!$H:$H,借支明细表!$F:$F,$C44,借支明细表!$D:$D,$D$2))</f>
        <v>0</v>
      </c>
      <c r="L44" s="27" t="str">
        <f t="shared" si="1"/>
        <v>0</v>
      </c>
      <c r="M44" s="28"/>
      <c r="XDA44" s="7"/>
      <c r="XDB44" s="7"/>
      <c r="XDC44" s="7"/>
      <c r="XDD44" s="7"/>
      <c r="XDE44" s="7"/>
      <c r="XDF44" s="7"/>
      <c r="XDG44" s="7"/>
      <c r="XDH44" s="7"/>
      <c r="XDI44" s="7"/>
      <c r="XDJ44" s="7"/>
      <c r="XDK44" s="7"/>
      <c r="XDL44" s="7"/>
      <c r="XDM44" s="7"/>
      <c r="XDN44" s="7"/>
      <c r="XDO44" s="7"/>
      <c r="XDP44" s="7"/>
      <c r="XDQ44" s="7"/>
      <c r="XDR44" s="7"/>
      <c r="XDS44" s="7"/>
      <c r="XDT44" s="7"/>
      <c r="XDU44" s="7"/>
      <c r="XDV44" s="7"/>
      <c r="XDW44" s="7"/>
      <c r="XDX44" s="7"/>
      <c r="XDY44" s="7"/>
      <c r="XDZ44" s="7"/>
      <c r="XEA44" s="7"/>
      <c r="XEB44" s="7"/>
      <c r="XEC44" s="7"/>
      <c r="XED44" s="7"/>
      <c r="XEE44" s="7"/>
    </row>
    <row r="45" s="1" customFormat="1" customHeight="1" spans="1:16359">
      <c r="A45" s="4"/>
      <c r="B45" s="20"/>
      <c r="C45" s="20"/>
      <c r="D45" s="21" t="str">
        <f>IF(C45="","-",VLOOKUP(C45,员工信息表!B:C,2,FALSE))</f>
        <v>-</v>
      </c>
      <c r="E45" s="21" t="str">
        <f>IF(C45="","-",VLOOKUP(C45,员工信息表!B:D,3,FALSE))</f>
        <v>-</v>
      </c>
      <c r="F45" s="20"/>
      <c r="G45" s="20"/>
      <c r="H45" s="20"/>
      <c r="I45" s="20"/>
      <c r="J45" s="27" t="str">
        <f t="shared" si="0"/>
        <v>0</v>
      </c>
      <c r="K45" s="27" t="str">
        <f>IF(C45="","0",SUMIFS(借支明细表!$H:$H,借支明细表!$F:$F,$C45,借支明细表!$D:$D,$D$2))</f>
        <v>0</v>
      </c>
      <c r="L45" s="27" t="str">
        <f t="shared" si="1"/>
        <v>0</v>
      </c>
      <c r="M45" s="28"/>
      <c r="XDA45" s="7"/>
      <c r="XDB45" s="7"/>
      <c r="XDC45" s="7"/>
      <c r="XDD45" s="7"/>
      <c r="XDE45" s="7"/>
      <c r="XDF45" s="7"/>
      <c r="XDG45" s="7"/>
      <c r="XDH45" s="7"/>
      <c r="XDI45" s="7"/>
      <c r="XDJ45" s="7"/>
      <c r="XDK45" s="7"/>
      <c r="XDL45" s="7"/>
      <c r="XDM45" s="7"/>
      <c r="XDN45" s="7"/>
      <c r="XDO45" s="7"/>
      <c r="XDP45" s="7"/>
      <c r="XDQ45" s="7"/>
      <c r="XDR45" s="7"/>
      <c r="XDS45" s="7"/>
      <c r="XDT45" s="7"/>
      <c r="XDU45" s="7"/>
      <c r="XDV45" s="7"/>
      <c r="XDW45" s="7"/>
      <c r="XDX45" s="7"/>
      <c r="XDY45" s="7"/>
      <c r="XDZ45" s="7"/>
      <c r="XEA45" s="7"/>
      <c r="XEB45" s="7"/>
      <c r="XEC45" s="7"/>
      <c r="XED45" s="7"/>
      <c r="XEE45" s="7"/>
    </row>
    <row r="46" s="1" customFormat="1" customHeight="1" spans="1:16359">
      <c r="A46" s="4"/>
      <c r="B46" s="20"/>
      <c r="C46" s="20"/>
      <c r="D46" s="21" t="str">
        <f>IF(C46="","-",VLOOKUP(C46,员工信息表!B:C,2,FALSE))</f>
        <v>-</v>
      </c>
      <c r="E46" s="21" t="str">
        <f>IF(C46="","-",VLOOKUP(C46,员工信息表!B:D,3,FALSE))</f>
        <v>-</v>
      </c>
      <c r="F46" s="20"/>
      <c r="G46" s="20"/>
      <c r="H46" s="20"/>
      <c r="I46" s="20"/>
      <c r="J46" s="27" t="str">
        <f t="shared" si="0"/>
        <v>0</v>
      </c>
      <c r="K46" s="27" t="str">
        <f>IF(C46="","0",SUMIFS(借支明细表!$H:$H,借支明细表!$F:$F,$C46,借支明细表!$D:$D,$D$2))</f>
        <v>0</v>
      </c>
      <c r="L46" s="27" t="str">
        <f t="shared" si="1"/>
        <v>0</v>
      </c>
      <c r="M46" s="28"/>
      <c r="XDA46" s="7"/>
      <c r="XDB46" s="7"/>
      <c r="XDC46" s="7"/>
      <c r="XDD46" s="7"/>
      <c r="XDE46" s="7"/>
      <c r="XDF46" s="7"/>
      <c r="XDG46" s="7"/>
      <c r="XDH46" s="7"/>
      <c r="XDI46" s="7"/>
      <c r="XDJ46" s="7"/>
      <c r="XDK46" s="7"/>
      <c r="XDL46" s="7"/>
      <c r="XDM46" s="7"/>
      <c r="XDN46" s="7"/>
      <c r="XDO46" s="7"/>
      <c r="XDP46" s="7"/>
      <c r="XDQ46" s="7"/>
      <c r="XDR46" s="7"/>
      <c r="XDS46" s="7"/>
      <c r="XDT46" s="7"/>
      <c r="XDU46" s="7"/>
      <c r="XDV46" s="7"/>
      <c r="XDW46" s="7"/>
      <c r="XDX46" s="7"/>
      <c r="XDY46" s="7"/>
      <c r="XDZ46" s="7"/>
      <c r="XEA46" s="7"/>
      <c r="XEB46" s="7"/>
      <c r="XEC46" s="7"/>
      <c r="XED46" s="7"/>
      <c r="XEE46" s="7"/>
    </row>
    <row r="47" s="1" customFormat="1" customHeight="1" spans="1:16359">
      <c r="A47" s="4"/>
      <c r="B47" s="20"/>
      <c r="C47" s="20"/>
      <c r="D47" s="21" t="str">
        <f>IF(C47="","-",VLOOKUP(C47,员工信息表!B:C,2,FALSE))</f>
        <v>-</v>
      </c>
      <c r="E47" s="21" t="str">
        <f>IF(C47="","-",VLOOKUP(C47,员工信息表!B:D,3,FALSE))</f>
        <v>-</v>
      </c>
      <c r="F47" s="20"/>
      <c r="G47" s="20"/>
      <c r="H47" s="20"/>
      <c r="I47" s="20"/>
      <c r="J47" s="27" t="str">
        <f t="shared" si="0"/>
        <v>0</v>
      </c>
      <c r="K47" s="27" t="str">
        <f>IF(C47="","0",SUMIFS(借支明细表!$H:$H,借支明细表!$F:$F,$C47,借支明细表!$D:$D,$D$2))</f>
        <v>0</v>
      </c>
      <c r="L47" s="27" t="str">
        <f t="shared" si="1"/>
        <v>0</v>
      </c>
      <c r="M47" s="28"/>
      <c r="XDA47" s="7"/>
      <c r="XDB47" s="7"/>
      <c r="XDC47" s="7"/>
      <c r="XDD47" s="7"/>
      <c r="XDE47" s="7"/>
      <c r="XDF47" s="7"/>
      <c r="XDG47" s="7"/>
      <c r="XDH47" s="7"/>
      <c r="XDI47" s="7"/>
      <c r="XDJ47" s="7"/>
      <c r="XDK47" s="7"/>
      <c r="XDL47" s="7"/>
      <c r="XDM47" s="7"/>
      <c r="XDN47" s="7"/>
      <c r="XDO47" s="7"/>
      <c r="XDP47" s="7"/>
      <c r="XDQ47" s="7"/>
      <c r="XDR47" s="7"/>
      <c r="XDS47" s="7"/>
      <c r="XDT47" s="7"/>
      <c r="XDU47" s="7"/>
      <c r="XDV47" s="7"/>
      <c r="XDW47" s="7"/>
      <c r="XDX47" s="7"/>
      <c r="XDY47" s="7"/>
      <c r="XDZ47" s="7"/>
      <c r="XEA47" s="7"/>
      <c r="XEB47" s="7"/>
      <c r="XEC47" s="7"/>
      <c r="XED47" s="7"/>
      <c r="XEE47" s="7"/>
    </row>
    <row r="48" s="1" customFormat="1" customHeight="1" spans="1:16359">
      <c r="A48" s="4"/>
      <c r="B48" s="20"/>
      <c r="C48" s="20"/>
      <c r="D48" s="21" t="str">
        <f>IF(C48="","-",VLOOKUP(C48,员工信息表!B:C,2,FALSE))</f>
        <v>-</v>
      </c>
      <c r="E48" s="21" t="str">
        <f>IF(C48="","-",VLOOKUP(C48,员工信息表!B:D,3,FALSE))</f>
        <v>-</v>
      </c>
      <c r="F48" s="20"/>
      <c r="G48" s="20"/>
      <c r="H48" s="20"/>
      <c r="I48" s="20"/>
      <c r="J48" s="27" t="str">
        <f t="shared" si="0"/>
        <v>0</v>
      </c>
      <c r="K48" s="27" t="str">
        <f>IF(C48="","0",SUMIFS(借支明细表!$H:$H,借支明细表!$F:$F,$C48,借支明细表!$D:$D,$D$2))</f>
        <v>0</v>
      </c>
      <c r="L48" s="27" t="str">
        <f t="shared" si="1"/>
        <v>0</v>
      </c>
      <c r="M48" s="28"/>
      <c r="XDA48" s="7"/>
      <c r="XDB48" s="7"/>
      <c r="XDC48" s="7"/>
      <c r="XDD48" s="7"/>
      <c r="XDE48" s="7"/>
      <c r="XDF48" s="7"/>
      <c r="XDG48" s="7"/>
      <c r="XDH48" s="7"/>
      <c r="XDI48" s="7"/>
      <c r="XDJ48" s="7"/>
      <c r="XDK48" s="7"/>
      <c r="XDL48" s="7"/>
      <c r="XDM48" s="7"/>
      <c r="XDN48" s="7"/>
      <c r="XDO48" s="7"/>
      <c r="XDP48" s="7"/>
      <c r="XDQ48" s="7"/>
      <c r="XDR48" s="7"/>
      <c r="XDS48" s="7"/>
      <c r="XDT48" s="7"/>
      <c r="XDU48" s="7"/>
      <c r="XDV48" s="7"/>
      <c r="XDW48" s="7"/>
      <c r="XDX48" s="7"/>
      <c r="XDY48" s="7"/>
      <c r="XDZ48" s="7"/>
      <c r="XEA48" s="7"/>
      <c r="XEB48" s="7"/>
      <c r="XEC48" s="7"/>
      <c r="XED48" s="7"/>
      <c r="XEE48" s="7"/>
    </row>
    <row r="49" s="1" customFormat="1" customHeight="1" spans="1:16359">
      <c r="A49" s="4"/>
      <c r="B49" s="20"/>
      <c r="C49" s="20"/>
      <c r="D49" s="21" t="str">
        <f>IF(C49="","-",VLOOKUP(C49,员工信息表!B:C,2,FALSE))</f>
        <v>-</v>
      </c>
      <c r="E49" s="21" t="str">
        <f>IF(C49="","-",VLOOKUP(C49,员工信息表!B:D,3,FALSE))</f>
        <v>-</v>
      </c>
      <c r="F49" s="20"/>
      <c r="G49" s="20"/>
      <c r="H49" s="20"/>
      <c r="I49" s="20"/>
      <c r="J49" s="27" t="str">
        <f t="shared" si="0"/>
        <v>0</v>
      </c>
      <c r="K49" s="27" t="str">
        <f>IF(C49="","0",SUMIFS(借支明细表!$H:$H,借支明细表!$F:$F,$C49,借支明细表!$D:$D,$D$2))</f>
        <v>0</v>
      </c>
      <c r="L49" s="27" t="str">
        <f t="shared" si="1"/>
        <v>0</v>
      </c>
      <c r="M49" s="28"/>
      <c r="XDA49" s="7"/>
      <c r="XDB49" s="7"/>
      <c r="XDC49" s="7"/>
      <c r="XDD49" s="7"/>
      <c r="XDE49" s="7"/>
      <c r="XDF49" s="7"/>
      <c r="XDG49" s="7"/>
      <c r="XDH49" s="7"/>
      <c r="XDI49" s="7"/>
      <c r="XDJ49" s="7"/>
      <c r="XDK49" s="7"/>
      <c r="XDL49" s="7"/>
      <c r="XDM49" s="7"/>
      <c r="XDN49" s="7"/>
      <c r="XDO49" s="7"/>
      <c r="XDP49" s="7"/>
      <c r="XDQ49" s="7"/>
      <c r="XDR49" s="7"/>
      <c r="XDS49" s="7"/>
      <c r="XDT49" s="7"/>
      <c r="XDU49" s="7"/>
      <c r="XDV49" s="7"/>
      <c r="XDW49" s="7"/>
      <c r="XDX49" s="7"/>
      <c r="XDY49" s="7"/>
      <c r="XDZ49" s="7"/>
      <c r="XEA49" s="7"/>
      <c r="XEB49" s="7"/>
      <c r="XEC49" s="7"/>
      <c r="XED49" s="7"/>
      <c r="XEE49" s="7"/>
    </row>
    <row r="50" s="1" customFormat="1" customHeight="1" spans="1:16359">
      <c r="A50" s="4"/>
      <c r="B50" s="20"/>
      <c r="C50" s="20"/>
      <c r="D50" s="21" t="str">
        <f>IF(C50="","-",VLOOKUP(C50,员工信息表!B:C,2,FALSE))</f>
        <v>-</v>
      </c>
      <c r="E50" s="21" t="str">
        <f>IF(C50="","-",VLOOKUP(C50,员工信息表!B:D,3,FALSE))</f>
        <v>-</v>
      </c>
      <c r="F50" s="20"/>
      <c r="G50" s="20"/>
      <c r="H50" s="20"/>
      <c r="I50" s="20"/>
      <c r="J50" s="27" t="str">
        <f t="shared" si="0"/>
        <v>0</v>
      </c>
      <c r="K50" s="27" t="str">
        <f>IF(C50="","0",SUMIFS(借支明细表!$H:$H,借支明细表!$F:$F,$C50,借支明细表!$D:$D,$D$2))</f>
        <v>0</v>
      </c>
      <c r="L50" s="27" t="str">
        <f t="shared" si="1"/>
        <v>0</v>
      </c>
      <c r="M50" s="28"/>
      <c r="XDA50" s="7"/>
      <c r="XDB50" s="7"/>
      <c r="XDC50" s="7"/>
      <c r="XDD50" s="7"/>
      <c r="XDE50" s="7"/>
      <c r="XDF50" s="7"/>
      <c r="XDG50" s="7"/>
      <c r="XDH50" s="7"/>
      <c r="XDI50" s="7"/>
      <c r="XDJ50" s="7"/>
      <c r="XDK50" s="7"/>
      <c r="XDL50" s="7"/>
      <c r="XDM50" s="7"/>
      <c r="XDN50" s="7"/>
      <c r="XDO50" s="7"/>
      <c r="XDP50" s="7"/>
      <c r="XDQ50" s="7"/>
      <c r="XDR50" s="7"/>
      <c r="XDS50" s="7"/>
      <c r="XDT50" s="7"/>
      <c r="XDU50" s="7"/>
      <c r="XDV50" s="7"/>
      <c r="XDW50" s="7"/>
      <c r="XDX50" s="7"/>
      <c r="XDY50" s="7"/>
      <c r="XDZ50" s="7"/>
      <c r="XEA50" s="7"/>
      <c r="XEB50" s="7"/>
      <c r="XEC50" s="7"/>
      <c r="XED50" s="7"/>
      <c r="XEE50" s="7"/>
    </row>
    <row r="51" s="1" customFormat="1" customHeight="1" spans="1:16359">
      <c r="A51" s="4"/>
      <c r="B51" s="20"/>
      <c r="C51" s="20"/>
      <c r="D51" s="21" t="str">
        <f>IF(C51="","-",VLOOKUP(C51,员工信息表!B:C,2,FALSE))</f>
        <v>-</v>
      </c>
      <c r="E51" s="21" t="str">
        <f>IF(C51="","-",VLOOKUP(C51,员工信息表!B:D,3,FALSE))</f>
        <v>-</v>
      </c>
      <c r="F51" s="20"/>
      <c r="G51" s="20"/>
      <c r="H51" s="20"/>
      <c r="I51" s="20"/>
      <c r="J51" s="27" t="str">
        <f t="shared" si="0"/>
        <v>0</v>
      </c>
      <c r="K51" s="27" t="str">
        <f>IF(C51="","0",SUMIFS(借支明细表!$H:$H,借支明细表!$F:$F,$C51,借支明细表!$D:$D,$D$2))</f>
        <v>0</v>
      </c>
      <c r="L51" s="27" t="str">
        <f t="shared" si="1"/>
        <v>0</v>
      </c>
      <c r="M51" s="28"/>
      <c r="XDA51" s="7"/>
      <c r="XDB51" s="7"/>
      <c r="XDC51" s="7"/>
      <c r="XDD51" s="7"/>
      <c r="XDE51" s="7"/>
      <c r="XDF51" s="7"/>
      <c r="XDG51" s="7"/>
      <c r="XDH51" s="7"/>
      <c r="XDI51" s="7"/>
      <c r="XDJ51" s="7"/>
      <c r="XDK51" s="7"/>
      <c r="XDL51" s="7"/>
      <c r="XDM51" s="7"/>
      <c r="XDN51" s="7"/>
      <c r="XDO51" s="7"/>
      <c r="XDP51" s="7"/>
      <c r="XDQ51" s="7"/>
      <c r="XDR51" s="7"/>
      <c r="XDS51" s="7"/>
      <c r="XDT51" s="7"/>
      <c r="XDU51" s="7"/>
      <c r="XDV51" s="7"/>
      <c r="XDW51" s="7"/>
      <c r="XDX51" s="7"/>
      <c r="XDY51" s="7"/>
      <c r="XDZ51" s="7"/>
      <c r="XEA51" s="7"/>
      <c r="XEB51" s="7"/>
      <c r="XEC51" s="7"/>
      <c r="XED51" s="7"/>
      <c r="XEE51" s="7"/>
    </row>
    <row r="52" s="1" customFormat="1" customHeight="1" spans="1:16359">
      <c r="A52" s="4"/>
      <c r="B52" s="20"/>
      <c r="C52" s="20"/>
      <c r="D52" s="21" t="str">
        <f>IF(C52="","-",VLOOKUP(C52,员工信息表!B:C,2,FALSE))</f>
        <v>-</v>
      </c>
      <c r="E52" s="21" t="str">
        <f>IF(C52="","-",VLOOKUP(C52,员工信息表!B:D,3,FALSE))</f>
        <v>-</v>
      </c>
      <c r="F52" s="20"/>
      <c r="G52" s="20"/>
      <c r="H52" s="20"/>
      <c r="I52" s="20"/>
      <c r="J52" s="27" t="str">
        <f t="shared" si="0"/>
        <v>0</v>
      </c>
      <c r="K52" s="27" t="str">
        <f>IF(C52="","0",SUMIFS(借支明细表!$H:$H,借支明细表!$F:$F,$C52,借支明细表!$D:$D,$D$2))</f>
        <v>0</v>
      </c>
      <c r="L52" s="27" t="str">
        <f t="shared" si="1"/>
        <v>0</v>
      </c>
      <c r="M52" s="28"/>
      <c r="XDA52" s="7"/>
      <c r="XDB52" s="7"/>
      <c r="XDC52" s="7"/>
      <c r="XDD52" s="7"/>
      <c r="XDE52" s="7"/>
      <c r="XDF52" s="7"/>
      <c r="XDG52" s="7"/>
      <c r="XDH52" s="7"/>
      <c r="XDI52" s="7"/>
      <c r="XDJ52" s="7"/>
      <c r="XDK52" s="7"/>
      <c r="XDL52" s="7"/>
      <c r="XDM52" s="7"/>
      <c r="XDN52" s="7"/>
      <c r="XDO52" s="7"/>
      <c r="XDP52" s="7"/>
      <c r="XDQ52" s="7"/>
      <c r="XDR52" s="7"/>
      <c r="XDS52" s="7"/>
      <c r="XDT52" s="7"/>
      <c r="XDU52" s="7"/>
      <c r="XDV52" s="7"/>
      <c r="XDW52" s="7"/>
      <c r="XDX52" s="7"/>
      <c r="XDY52" s="7"/>
      <c r="XDZ52" s="7"/>
      <c r="XEA52" s="7"/>
      <c r="XEB52" s="7"/>
      <c r="XEC52" s="7"/>
      <c r="XED52" s="7"/>
      <c r="XEE52" s="7"/>
    </row>
    <row r="53" s="1" customFormat="1" customHeight="1" spans="1:16359">
      <c r="A53" s="4"/>
      <c r="B53" s="20"/>
      <c r="C53" s="20"/>
      <c r="D53" s="21" t="str">
        <f>IF(C53="","-",VLOOKUP(C53,员工信息表!B:C,2,FALSE))</f>
        <v>-</v>
      </c>
      <c r="E53" s="21" t="str">
        <f>IF(C53="","-",VLOOKUP(C53,员工信息表!B:D,3,FALSE))</f>
        <v>-</v>
      </c>
      <c r="F53" s="20"/>
      <c r="G53" s="20"/>
      <c r="H53" s="20"/>
      <c r="I53" s="20"/>
      <c r="J53" s="27" t="str">
        <f t="shared" si="0"/>
        <v>0</v>
      </c>
      <c r="K53" s="27" t="str">
        <f>IF(C53="","0",SUMIFS(借支明细表!$H:$H,借支明细表!$F:$F,$C53,借支明细表!$D:$D,$D$2))</f>
        <v>0</v>
      </c>
      <c r="L53" s="27" t="str">
        <f t="shared" si="1"/>
        <v>0</v>
      </c>
      <c r="M53" s="28"/>
      <c r="XDA53" s="7"/>
      <c r="XDB53" s="7"/>
      <c r="XDC53" s="7"/>
      <c r="XDD53" s="7"/>
      <c r="XDE53" s="7"/>
      <c r="XDF53" s="7"/>
      <c r="XDG53" s="7"/>
      <c r="XDH53" s="7"/>
      <c r="XDI53" s="7"/>
      <c r="XDJ53" s="7"/>
      <c r="XDK53" s="7"/>
      <c r="XDL53" s="7"/>
      <c r="XDM53" s="7"/>
      <c r="XDN53" s="7"/>
      <c r="XDO53" s="7"/>
      <c r="XDP53" s="7"/>
      <c r="XDQ53" s="7"/>
      <c r="XDR53" s="7"/>
      <c r="XDS53" s="7"/>
      <c r="XDT53" s="7"/>
      <c r="XDU53" s="7"/>
      <c r="XDV53" s="7"/>
      <c r="XDW53" s="7"/>
      <c r="XDX53" s="7"/>
      <c r="XDY53" s="7"/>
      <c r="XDZ53" s="7"/>
      <c r="XEA53" s="7"/>
      <c r="XEB53" s="7"/>
      <c r="XEC53" s="7"/>
      <c r="XED53" s="7"/>
      <c r="XEE53" s="7"/>
    </row>
    <row r="54" s="1" customFormat="1" customHeight="1" spans="1:16359">
      <c r="A54" s="4"/>
      <c r="B54" s="20"/>
      <c r="C54" s="20"/>
      <c r="D54" s="21" t="str">
        <f>IF(C54="","-",VLOOKUP(C54,员工信息表!B:C,2,FALSE))</f>
        <v>-</v>
      </c>
      <c r="E54" s="21" t="str">
        <f>IF(C54="","-",VLOOKUP(C54,员工信息表!B:D,3,FALSE))</f>
        <v>-</v>
      </c>
      <c r="F54" s="20"/>
      <c r="G54" s="20"/>
      <c r="H54" s="20"/>
      <c r="I54" s="20"/>
      <c r="J54" s="27" t="str">
        <f t="shared" si="0"/>
        <v>0</v>
      </c>
      <c r="K54" s="27" t="str">
        <f>IF(C54="","0",SUMIFS(借支明细表!$H:$H,借支明细表!$F:$F,$C54,借支明细表!$D:$D,$D$2))</f>
        <v>0</v>
      </c>
      <c r="L54" s="27" t="str">
        <f t="shared" si="1"/>
        <v>0</v>
      </c>
      <c r="M54" s="28"/>
      <c r="XDA54" s="7"/>
      <c r="XDB54" s="7"/>
      <c r="XDC54" s="7"/>
      <c r="XDD54" s="7"/>
      <c r="XDE54" s="7"/>
      <c r="XDF54" s="7"/>
      <c r="XDG54" s="7"/>
      <c r="XDH54" s="7"/>
      <c r="XDI54" s="7"/>
      <c r="XDJ54" s="7"/>
      <c r="XDK54" s="7"/>
      <c r="XDL54" s="7"/>
      <c r="XDM54" s="7"/>
      <c r="XDN54" s="7"/>
      <c r="XDO54" s="7"/>
      <c r="XDP54" s="7"/>
      <c r="XDQ54" s="7"/>
      <c r="XDR54" s="7"/>
      <c r="XDS54" s="7"/>
      <c r="XDT54" s="7"/>
      <c r="XDU54" s="7"/>
      <c r="XDV54" s="7"/>
      <c r="XDW54" s="7"/>
      <c r="XDX54" s="7"/>
      <c r="XDY54" s="7"/>
      <c r="XDZ54" s="7"/>
      <c r="XEA54" s="7"/>
      <c r="XEB54" s="7"/>
      <c r="XEC54" s="7"/>
      <c r="XED54" s="7"/>
      <c r="XEE54" s="7"/>
    </row>
    <row r="55" s="1" customFormat="1" customHeight="1" spans="1:16359">
      <c r="A55" s="4"/>
      <c r="B55" s="20"/>
      <c r="C55" s="20"/>
      <c r="D55" s="21" t="str">
        <f>IF(C55="","-",VLOOKUP(C55,员工信息表!B:C,2,FALSE))</f>
        <v>-</v>
      </c>
      <c r="E55" s="21" t="str">
        <f>IF(C55="","-",VLOOKUP(C55,员工信息表!B:D,3,FALSE))</f>
        <v>-</v>
      </c>
      <c r="F55" s="20"/>
      <c r="G55" s="20"/>
      <c r="H55" s="20"/>
      <c r="I55" s="20"/>
      <c r="J55" s="27" t="str">
        <f t="shared" si="0"/>
        <v>0</v>
      </c>
      <c r="K55" s="27" t="str">
        <f>IF(C55="","0",SUMIFS(借支明细表!$H:$H,借支明细表!$F:$F,$C55,借支明细表!$D:$D,$D$2))</f>
        <v>0</v>
      </c>
      <c r="L55" s="27" t="str">
        <f t="shared" si="1"/>
        <v>0</v>
      </c>
      <c r="M55" s="28"/>
      <c r="XDA55" s="7"/>
      <c r="XDB55" s="7"/>
      <c r="XDC55" s="7"/>
      <c r="XDD55" s="7"/>
      <c r="XDE55" s="7"/>
      <c r="XDF55" s="7"/>
      <c r="XDG55" s="7"/>
      <c r="XDH55" s="7"/>
      <c r="XDI55" s="7"/>
      <c r="XDJ55" s="7"/>
      <c r="XDK55" s="7"/>
      <c r="XDL55" s="7"/>
      <c r="XDM55" s="7"/>
      <c r="XDN55" s="7"/>
      <c r="XDO55" s="7"/>
      <c r="XDP55" s="7"/>
      <c r="XDQ55" s="7"/>
      <c r="XDR55" s="7"/>
      <c r="XDS55" s="7"/>
      <c r="XDT55" s="7"/>
      <c r="XDU55" s="7"/>
      <c r="XDV55" s="7"/>
      <c r="XDW55" s="7"/>
      <c r="XDX55" s="7"/>
      <c r="XDY55" s="7"/>
      <c r="XDZ55" s="7"/>
      <c r="XEA55" s="7"/>
      <c r="XEB55" s="7"/>
      <c r="XEC55" s="7"/>
      <c r="XED55" s="7"/>
      <c r="XEE55" s="7"/>
    </row>
    <row r="56" s="1" customFormat="1" customHeight="1" spans="1:16359">
      <c r="A56" s="4"/>
      <c r="B56" s="20"/>
      <c r="C56" s="20"/>
      <c r="D56" s="21" t="str">
        <f>IF(C56="","-",VLOOKUP(C56,员工信息表!B:C,2,FALSE))</f>
        <v>-</v>
      </c>
      <c r="E56" s="21" t="str">
        <f>IF(C56="","-",VLOOKUP(C56,员工信息表!B:D,3,FALSE))</f>
        <v>-</v>
      </c>
      <c r="F56" s="20"/>
      <c r="G56" s="20"/>
      <c r="H56" s="20"/>
      <c r="I56" s="20"/>
      <c r="J56" s="27" t="str">
        <f t="shared" si="0"/>
        <v>0</v>
      </c>
      <c r="K56" s="27" t="str">
        <f>IF(C56="","0",SUMIFS(借支明细表!$H:$H,借支明细表!$F:$F,$C56,借支明细表!$D:$D,$D$2))</f>
        <v>0</v>
      </c>
      <c r="L56" s="27" t="str">
        <f t="shared" si="1"/>
        <v>0</v>
      </c>
      <c r="M56" s="28"/>
      <c r="XDA56" s="7"/>
      <c r="XDB56" s="7"/>
      <c r="XDC56" s="7"/>
      <c r="XDD56" s="7"/>
      <c r="XDE56" s="7"/>
      <c r="XDF56" s="7"/>
      <c r="XDG56" s="7"/>
      <c r="XDH56" s="7"/>
      <c r="XDI56" s="7"/>
      <c r="XDJ56" s="7"/>
      <c r="XDK56" s="7"/>
      <c r="XDL56" s="7"/>
      <c r="XDM56" s="7"/>
      <c r="XDN56" s="7"/>
      <c r="XDO56" s="7"/>
      <c r="XDP56" s="7"/>
      <c r="XDQ56" s="7"/>
      <c r="XDR56" s="7"/>
      <c r="XDS56" s="7"/>
      <c r="XDT56" s="7"/>
      <c r="XDU56" s="7"/>
      <c r="XDV56" s="7"/>
      <c r="XDW56" s="7"/>
      <c r="XDX56" s="7"/>
      <c r="XDY56" s="7"/>
      <c r="XDZ56" s="7"/>
      <c r="XEA56" s="7"/>
      <c r="XEB56" s="7"/>
      <c r="XEC56" s="7"/>
      <c r="XED56" s="7"/>
      <c r="XEE56" s="7"/>
    </row>
    <row r="57" s="1" customFormat="1" customHeight="1" spans="1:16359">
      <c r="A57" s="4"/>
      <c r="B57" s="20"/>
      <c r="C57" s="20"/>
      <c r="D57" s="21" t="str">
        <f>IF(C57="","-",VLOOKUP(C57,员工信息表!B:C,2,FALSE))</f>
        <v>-</v>
      </c>
      <c r="E57" s="21" t="str">
        <f>IF(C57="","-",VLOOKUP(C57,员工信息表!B:D,3,FALSE))</f>
        <v>-</v>
      </c>
      <c r="F57" s="20"/>
      <c r="G57" s="20"/>
      <c r="H57" s="20"/>
      <c r="I57" s="20"/>
      <c r="J57" s="27" t="str">
        <f t="shared" si="0"/>
        <v>0</v>
      </c>
      <c r="K57" s="27" t="str">
        <f>IF(C57="","0",SUMIFS(借支明细表!$H:$H,借支明细表!$F:$F,$C57,借支明细表!$D:$D,$D$2))</f>
        <v>0</v>
      </c>
      <c r="L57" s="27" t="str">
        <f t="shared" si="1"/>
        <v>0</v>
      </c>
      <c r="M57" s="28"/>
      <c r="XDA57" s="7"/>
      <c r="XDB57" s="7"/>
      <c r="XDC57" s="7"/>
      <c r="XDD57" s="7"/>
      <c r="XDE57" s="7"/>
      <c r="XDF57" s="7"/>
      <c r="XDG57" s="7"/>
      <c r="XDH57" s="7"/>
      <c r="XDI57" s="7"/>
      <c r="XDJ57" s="7"/>
      <c r="XDK57" s="7"/>
      <c r="XDL57" s="7"/>
      <c r="XDM57" s="7"/>
      <c r="XDN57" s="7"/>
      <c r="XDO57" s="7"/>
      <c r="XDP57" s="7"/>
      <c r="XDQ57" s="7"/>
      <c r="XDR57" s="7"/>
      <c r="XDS57" s="7"/>
      <c r="XDT57" s="7"/>
      <c r="XDU57" s="7"/>
      <c r="XDV57" s="7"/>
      <c r="XDW57" s="7"/>
      <c r="XDX57" s="7"/>
      <c r="XDY57" s="7"/>
      <c r="XDZ57" s="7"/>
      <c r="XEA57" s="7"/>
      <c r="XEB57" s="7"/>
      <c r="XEC57" s="7"/>
      <c r="XED57" s="7"/>
      <c r="XEE57" s="7"/>
    </row>
    <row r="58" s="1" customFormat="1" customHeight="1" spans="1:16359">
      <c r="A58" s="4"/>
      <c r="B58" s="20"/>
      <c r="C58" s="20"/>
      <c r="D58" s="21" t="str">
        <f>IF(C58="","-",VLOOKUP(C58,员工信息表!B:C,2,FALSE))</f>
        <v>-</v>
      </c>
      <c r="E58" s="21" t="str">
        <f>IF(C58="","-",VLOOKUP(C58,员工信息表!B:D,3,FALSE))</f>
        <v>-</v>
      </c>
      <c r="F58" s="20"/>
      <c r="G58" s="20"/>
      <c r="H58" s="20"/>
      <c r="I58" s="20"/>
      <c r="J58" s="27" t="str">
        <f t="shared" si="0"/>
        <v>0</v>
      </c>
      <c r="K58" s="27" t="str">
        <f>IF(C58="","0",SUMIFS(借支明细表!$H:$H,借支明细表!$F:$F,$C58,借支明细表!$D:$D,$D$2))</f>
        <v>0</v>
      </c>
      <c r="L58" s="27" t="str">
        <f t="shared" si="1"/>
        <v>0</v>
      </c>
      <c r="M58" s="28"/>
      <c r="XDA58" s="7"/>
      <c r="XDB58" s="7"/>
      <c r="XDC58" s="7"/>
      <c r="XDD58" s="7"/>
      <c r="XDE58" s="7"/>
      <c r="XDF58" s="7"/>
      <c r="XDG58" s="7"/>
      <c r="XDH58" s="7"/>
      <c r="XDI58" s="7"/>
      <c r="XDJ58" s="7"/>
      <c r="XDK58" s="7"/>
      <c r="XDL58" s="7"/>
      <c r="XDM58" s="7"/>
      <c r="XDN58" s="7"/>
      <c r="XDO58" s="7"/>
      <c r="XDP58" s="7"/>
      <c r="XDQ58" s="7"/>
      <c r="XDR58" s="7"/>
      <c r="XDS58" s="7"/>
      <c r="XDT58" s="7"/>
      <c r="XDU58" s="7"/>
      <c r="XDV58" s="7"/>
      <c r="XDW58" s="7"/>
      <c r="XDX58" s="7"/>
      <c r="XDY58" s="7"/>
      <c r="XDZ58" s="7"/>
      <c r="XEA58" s="7"/>
      <c r="XEB58" s="7"/>
      <c r="XEC58" s="7"/>
      <c r="XED58" s="7"/>
      <c r="XEE58" s="7"/>
    </row>
    <row r="59" s="1" customFormat="1" customHeight="1" spans="1:16359">
      <c r="A59" s="4"/>
      <c r="B59" s="20"/>
      <c r="C59" s="20"/>
      <c r="D59" s="21" t="str">
        <f>IF(C59="","-",VLOOKUP(C59,员工信息表!B:C,2,FALSE))</f>
        <v>-</v>
      </c>
      <c r="E59" s="21" t="str">
        <f>IF(C59="","-",VLOOKUP(C59,员工信息表!B:D,3,FALSE))</f>
        <v>-</v>
      </c>
      <c r="F59" s="20"/>
      <c r="G59" s="20"/>
      <c r="H59" s="20"/>
      <c r="I59" s="20"/>
      <c r="J59" s="27" t="str">
        <f t="shared" si="0"/>
        <v>0</v>
      </c>
      <c r="K59" s="27" t="str">
        <f>IF(C59="","0",SUMIFS(借支明细表!$H:$H,借支明细表!$F:$F,$C59,借支明细表!$D:$D,$D$2))</f>
        <v>0</v>
      </c>
      <c r="L59" s="27" t="str">
        <f t="shared" si="1"/>
        <v>0</v>
      </c>
      <c r="M59" s="28"/>
      <c r="XDA59" s="7"/>
      <c r="XDB59" s="7"/>
      <c r="XDC59" s="7"/>
      <c r="XDD59" s="7"/>
      <c r="XDE59" s="7"/>
      <c r="XDF59" s="7"/>
      <c r="XDG59" s="7"/>
      <c r="XDH59" s="7"/>
      <c r="XDI59" s="7"/>
      <c r="XDJ59" s="7"/>
      <c r="XDK59" s="7"/>
      <c r="XDL59" s="7"/>
      <c r="XDM59" s="7"/>
      <c r="XDN59" s="7"/>
      <c r="XDO59" s="7"/>
      <c r="XDP59" s="7"/>
      <c r="XDQ59" s="7"/>
      <c r="XDR59" s="7"/>
      <c r="XDS59" s="7"/>
      <c r="XDT59" s="7"/>
      <c r="XDU59" s="7"/>
      <c r="XDV59" s="7"/>
      <c r="XDW59" s="7"/>
      <c r="XDX59" s="7"/>
      <c r="XDY59" s="7"/>
      <c r="XDZ59" s="7"/>
      <c r="XEA59" s="7"/>
      <c r="XEB59" s="7"/>
      <c r="XEC59" s="7"/>
      <c r="XED59" s="7"/>
      <c r="XEE59" s="7"/>
    </row>
    <row r="60" s="1" customFormat="1" customHeight="1" spans="1:16359">
      <c r="A60" s="4"/>
      <c r="B60" s="20"/>
      <c r="C60" s="20"/>
      <c r="D60" s="21" t="str">
        <f>IF(C60="","-",VLOOKUP(C60,员工信息表!B:C,2,FALSE))</f>
        <v>-</v>
      </c>
      <c r="E60" s="21" t="str">
        <f>IF(C60="","-",VLOOKUP(C60,员工信息表!B:D,3,FALSE))</f>
        <v>-</v>
      </c>
      <c r="F60" s="20"/>
      <c r="G60" s="20"/>
      <c r="H60" s="20"/>
      <c r="I60" s="20"/>
      <c r="J60" s="27" t="str">
        <f t="shared" si="0"/>
        <v>0</v>
      </c>
      <c r="K60" s="27" t="str">
        <f>IF(C60="","0",SUMIFS(借支明细表!$H:$H,借支明细表!$F:$F,$C60,借支明细表!$D:$D,$D$2))</f>
        <v>0</v>
      </c>
      <c r="L60" s="27" t="str">
        <f t="shared" si="1"/>
        <v>0</v>
      </c>
      <c r="M60" s="28"/>
      <c r="XDA60" s="7"/>
      <c r="XDB60" s="7"/>
      <c r="XDC60" s="7"/>
      <c r="XDD60" s="7"/>
      <c r="XDE60" s="7"/>
      <c r="XDF60" s="7"/>
      <c r="XDG60" s="7"/>
      <c r="XDH60" s="7"/>
      <c r="XDI60" s="7"/>
      <c r="XDJ60" s="7"/>
      <c r="XDK60" s="7"/>
      <c r="XDL60" s="7"/>
      <c r="XDM60" s="7"/>
      <c r="XDN60" s="7"/>
      <c r="XDO60" s="7"/>
      <c r="XDP60" s="7"/>
      <c r="XDQ60" s="7"/>
      <c r="XDR60" s="7"/>
      <c r="XDS60" s="7"/>
      <c r="XDT60" s="7"/>
      <c r="XDU60" s="7"/>
      <c r="XDV60" s="7"/>
      <c r="XDW60" s="7"/>
      <c r="XDX60" s="7"/>
      <c r="XDY60" s="7"/>
      <c r="XDZ60" s="7"/>
      <c r="XEA60" s="7"/>
      <c r="XEB60" s="7"/>
      <c r="XEC60" s="7"/>
      <c r="XED60" s="7"/>
      <c r="XEE60" s="7"/>
    </row>
    <row r="61" s="1" customFormat="1" customHeight="1" spans="1:16359">
      <c r="A61" s="4"/>
      <c r="B61" s="20"/>
      <c r="C61" s="20"/>
      <c r="D61" s="21" t="str">
        <f>IF(C61="","-",VLOOKUP(C61,员工信息表!B:C,2,FALSE))</f>
        <v>-</v>
      </c>
      <c r="E61" s="21" t="str">
        <f>IF(C61="","-",VLOOKUP(C61,员工信息表!B:D,3,FALSE))</f>
        <v>-</v>
      </c>
      <c r="F61" s="20"/>
      <c r="G61" s="20"/>
      <c r="H61" s="20"/>
      <c r="I61" s="20"/>
      <c r="J61" s="27" t="str">
        <f t="shared" si="0"/>
        <v>0</v>
      </c>
      <c r="K61" s="27" t="str">
        <f>IF(C61="","0",SUMIFS(借支明细表!$H:$H,借支明细表!$F:$F,$C61,借支明细表!$D:$D,$D$2))</f>
        <v>0</v>
      </c>
      <c r="L61" s="27" t="str">
        <f t="shared" si="1"/>
        <v>0</v>
      </c>
      <c r="M61" s="28"/>
      <c r="XDA61" s="7"/>
      <c r="XDB61" s="7"/>
      <c r="XDC61" s="7"/>
      <c r="XDD61" s="7"/>
      <c r="XDE61" s="7"/>
      <c r="XDF61" s="7"/>
      <c r="XDG61" s="7"/>
      <c r="XDH61" s="7"/>
      <c r="XDI61" s="7"/>
      <c r="XDJ61" s="7"/>
      <c r="XDK61" s="7"/>
      <c r="XDL61" s="7"/>
      <c r="XDM61" s="7"/>
      <c r="XDN61" s="7"/>
      <c r="XDO61" s="7"/>
      <c r="XDP61" s="7"/>
      <c r="XDQ61" s="7"/>
      <c r="XDR61" s="7"/>
      <c r="XDS61" s="7"/>
      <c r="XDT61" s="7"/>
      <c r="XDU61" s="7"/>
      <c r="XDV61" s="7"/>
      <c r="XDW61" s="7"/>
      <c r="XDX61" s="7"/>
      <c r="XDY61" s="7"/>
      <c r="XDZ61" s="7"/>
      <c r="XEA61" s="7"/>
      <c r="XEB61" s="7"/>
      <c r="XEC61" s="7"/>
      <c r="XED61" s="7"/>
      <c r="XEE61" s="7"/>
    </row>
    <row r="62" s="1" customFormat="1" customHeight="1" spans="1:16359">
      <c r="A62" s="4"/>
      <c r="B62" s="20"/>
      <c r="C62" s="20"/>
      <c r="D62" s="21" t="str">
        <f>IF(C62="","-",VLOOKUP(C62,员工信息表!B:C,2,FALSE))</f>
        <v>-</v>
      </c>
      <c r="E62" s="21" t="str">
        <f>IF(C62="","-",VLOOKUP(C62,员工信息表!B:D,3,FALSE))</f>
        <v>-</v>
      </c>
      <c r="F62" s="20"/>
      <c r="G62" s="20"/>
      <c r="H62" s="20"/>
      <c r="I62" s="20"/>
      <c r="J62" s="27" t="str">
        <f t="shared" si="0"/>
        <v>0</v>
      </c>
      <c r="K62" s="27" t="str">
        <f>IF(C62="","0",SUMIFS(借支明细表!$H:$H,借支明细表!$F:$F,$C62,借支明细表!$D:$D,$D$2))</f>
        <v>0</v>
      </c>
      <c r="L62" s="27" t="str">
        <f t="shared" si="1"/>
        <v>0</v>
      </c>
      <c r="M62" s="28"/>
      <c r="XDA62" s="7"/>
      <c r="XDB62" s="7"/>
      <c r="XDC62" s="7"/>
      <c r="XDD62" s="7"/>
      <c r="XDE62" s="7"/>
      <c r="XDF62" s="7"/>
      <c r="XDG62" s="7"/>
      <c r="XDH62" s="7"/>
      <c r="XDI62" s="7"/>
      <c r="XDJ62" s="7"/>
      <c r="XDK62" s="7"/>
      <c r="XDL62" s="7"/>
      <c r="XDM62" s="7"/>
      <c r="XDN62" s="7"/>
      <c r="XDO62" s="7"/>
      <c r="XDP62" s="7"/>
      <c r="XDQ62" s="7"/>
      <c r="XDR62" s="7"/>
      <c r="XDS62" s="7"/>
      <c r="XDT62" s="7"/>
      <c r="XDU62" s="7"/>
      <c r="XDV62" s="7"/>
      <c r="XDW62" s="7"/>
      <c r="XDX62" s="7"/>
      <c r="XDY62" s="7"/>
      <c r="XDZ62" s="7"/>
      <c r="XEA62" s="7"/>
      <c r="XEB62" s="7"/>
      <c r="XEC62" s="7"/>
      <c r="XED62" s="7"/>
      <c r="XEE62" s="7"/>
    </row>
    <row r="63" s="1" customFormat="1" customHeight="1" spans="1:16359">
      <c r="A63" s="4"/>
      <c r="B63" s="20"/>
      <c r="C63" s="20"/>
      <c r="D63" s="21" t="str">
        <f>IF(C63="","-",VLOOKUP(C63,员工信息表!B:C,2,FALSE))</f>
        <v>-</v>
      </c>
      <c r="E63" s="21" t="str">
        <f>IF(C63="","-",VLOOKUP(C63,员工信息表!B:D,3,FALSE))</f>
        <v>-</v>
      </c>
      <c r="F63" s="20"/>
      <c r="G63" s="20"/>
      <c r="H63" s="20"/>
      <c r="I63" s="20"/>
      <c r="J63" s="27" t="str">
        <f t="shared" si="0"/>
        <v>0</v>
      </c>
      <c r="K63" s="27" t="str">
        <f>IF(C63="","0",SUMIFS(借支明细表!$H:$H,借支明细表!$F:$F,$C63,借支明细表!$D:$D,$D$2))</f>
        <v>0</v>
      </c>
      <c r="L63" s="27" t="str">
        <f t="shared" si="1"/>
        <v>0</v>
      </c>
      <c r="M63" s="28"/>
      <c r="XDA63" s="7"/>
      <c r="XDB63" s="7"/>
      <c r="XDC63" s="7"/>
      <c r="XDD63" s="7"/>
      <c r="XDE63" s="7"/>
      <c r="XDF63" s="7"/>
      <c r="XDG63" s="7"/>
      <c r="XDH63" s="7"/>
      <c r="XDI63" s="7"/>
      <c r="XDJ63" s="7"/>
      <c r="XDK63" s="7"/>
      <c r="XDL63" s="7"/>
      <c r="XDM63" s="7"/>
      <c r="XDN63" s="7"/>
      <c r="XDO63" s="7"/>
      <c r="XDP63" s="7"/>
      <c r="XDQ63" s="7"/>
      <c r="XDR63" s="7"/>
      <c r="XDS63" s="7"/>
      <c r="XDT63" s="7"/>
      <c r="XDU63" s="7"/>
      <c r="XDV63" s="7"/>
      <c r="XDW63" s="7"/>
      <c r="XDX63" s="7"/>
      <c r="XDY63" s="7"/>
      <c r="XDZ63" s="7"/>
      <c r="XEA63" s="7"/>
      <c r="XEB63" s="7"/>
      <c r="XEC63" s="7"/>
      <c r="XED63" s="7"/>
      <c r="XEE63" s="7"/>
    </row>
    <row r="64" s="1" customFormat="1" customHeight="1" spans="1:16359">
      <c r="A64" s="4"/>
      <c r="B64" s="20"/>
      <c r="C64" s="20"/>
      <c r="D64" s="21" t="str">
        <f>IF(C64="","-",VLOOKUP(C64,员工信息表!B:C,2,FALSE))</f>
        <v>-</v>
      </c>
      <c r="E64" s="21" t="str">
        <f>IF(C64="","-",VLOOKUP(C64,员工信息表!B:D,3,FALSE))</f>
        <v>-</v>
      </c>
      <c r="F64" s="20"/>
      <c r="G64" s="20"/>
      <c r="H64" s="20"/>
      <c r="I64" s="20"/>
      <c r="J64" s="27" t="str">
        <f t="shared" si="0"/>
        <v>0</v>
      </c>
      <c r="K64" s="27" t="str">
        <f>IF(C64="","0",SUMIFS(借支明细表!$H:$H,借支明细表!$F:$F,$C64,借支明细表!$D:$D,$D$2))</f>
        <v>0</v>
      </c>
      <c r="L64" s="27" t="str">
        <f t="shared" si="1"/>
        <v>0</v>
      </c>
      <c r="M64" s="28"/>
      <c r="XDA64" s="7"/>
      <c r="XDB64" s="7"/>
      <c r="XDC64" s="7"/>
      <c r="XDD64" s="7"/>
      <c r="XDE64" s="7"/>
      <c r="XDF64" s="7"/>
      <c r="XDG64" s="7"/>
      <c r="XDH64" s="7"/>
      <c r="XDI64" s="7"/>
      <c r="XDJ64" s="7"/>
      <c r="XDK64" s="7"/>
      <c r="XDL64" s="7"/>
      <c r="XDM64" s="7"/>
      <c r="XDN64" s="7"/>
      <c r="XDO64" s="7"/>
      <c r="XDP64" s="7"/>
      <c r="XDQ64" s="7"/>
      <c r="XDR64" s="7"/>
      <c r="XDS64" s="7"/>
      <c r="XDT64" s="7"/>
      <c r="XDU64" s="7"/>
      <c r="XDV64" s="7"/>
      <c r="XDW64" s="7"/>
      <c r="XDX64" s="7"/>
      <c r="XDY64" s="7"/>
      <c r="XDZ64" s="7"/>
      <c r="XEA64" s="7"/>
      <c r="XEB64" s="7"/>
      <c r="XEC64" s="7"/>
      <c r="XED64" s="7"/>
      <c r="XEE64" s="7"/>
    </row>
    <row r="65" s="1" customFormat="1" customHeight="1" spans="1:16359">
      <c r="A65" s="4"/>
      <c r="B65" s="20"/>
      <c r="C65" s="20"/>
      <c r="D65" s="21" t="str">
        <f>IF(C65="","-",VLOOKUP(C65,员工信息表!B:C,2,FALSE))</f>
        <v>-</v>
      </c>
      <c r="E65" s="21" t="str">
        <f>IF(C65="","-",VLOOKUP(C65,员工信息表!B:D,3,FALSE))</f>
        <v>-</v>
      </c>
      <c r="F65" s="20"/>
      <c r="G65" s="20"/>
      <c r="H65" s="20"/>
      <c r="I65" s="20"/>
      <c r="J65" s="27" t="str">
        <f t="shared" si="0"/>
        <v>0</v>
      </c>
      <c r="K65" s="27" t="str">
        <f>IF(C65="","0",SUMIFS(借支明细表!$H:$H,借支明细表!$F:$F,$C65,借支明细表!$D:$D,$D$2))</f>
        <v>0</v>
      </c>
      <c r="L65" s="27" t="str">
        <f t="shared" si="1"/>
        <v>0</v>
      </c>
      <c r="M65" s="28"/>
      <c r="XDA65" s="7"/>
      <c r="XDB65" s="7"/>
      <c r="XDC65" s="7"/>
      <c r="XDD65" s="7"/>
      <c r="XDE65" s="7"/>
      <c r="XDF65" s="7"/>
      <c r="XDG65" s="7"/>
      <c r="XDH65" s="7"/>
      <c r="XDI65" s="7"/>
      <c r="XDJ65" s="7"/>
      <c r="XDK65" s="7"/>
      <c r="XDL65" s="7"/>
      <c r="XDM65" s="7"/>
      <c r="XDN65" s="7"/>
      <c r="XDO65" s="7"/>
      <c r="XDP65" s="7"/>
      <c r="XDQ65" s="7"/>
      <c r="XDR65" s="7"/>
      <c r="XDS65" s="7"/>
      <c r="XDT65" s="7"/>
      <c r="XDU65" s="7"/>
      <c r="XDV65" s="7"/>
      <c r="XDW65" s="7"/>
      <c r="XDX65" s="7"/>
      <c r="XDY65" s="7"/>
      <c r="XDZ65" s="7"/>
      <c r="XEA65" s="7"/>
      <c r="XEB65" s="7"/>
      <c r="XEC65" s="7"/>
      <c r="XED65" s="7"/>
      <c r="XEE65" s="7"/>
    </row>
    <row r="66" s="1" customFormat="1" customHeight="1" spans="1:16359">
      <c r="A66" s="4"/>
      <c r="B66" s="20"/>
      <c r="C66" s="20"/>
      <c r="D66" s="21" t="str">
        <f>IF(C66="","-",VLOOKUP(C66,员工信息表!B:C,2,FALSE))</f>
        <v>-</v>
      </c>
      <c r="E66" s="21" t="str">
        <f>IF(C66="","-",VLOOKUP(C66,员工信息表!B:D,3,FALSE))</f>
        <v>-</v>
      </c>
      <c r="F66" s="20"/>
      <c r="G66" s="20"/>
      <c r="H66" s="20"/>
      <c r="I66" s="20"/>
      <c r="J66" s="27" t="str">
        <f t="shared" si="0"/>
        <v>0</v>
      </c>
      <c r="K66" s="27" t="str">
        <f>IF(C66="","0",SUMIFS(借支明细表!$H:$H,借支明细表!$F:$F,$C66,借支明细表!$D:$D,$D$2))</f>
        <v>0</v>
      </c>
      <c r="L66" s="27" t="str">
        <f t="shared" si="1"/>
        <v>0</v>
      </c>
      <c r="M66" s="28"/>
      <c r="XDA66" s="7"/>
      <c r="XDB66" s="7"/>
      <c r="XDC66" s="7"/>
      <c r="XDD66" s="7"/>
      <c r="XDE66" s="7"/>
      <c r="XDF66" s="7"/>
      <c r="XDG66" s="7"/>
      <c r="XDH66" s="7"/>
      <c r="XDI66" s="7"/>
      <c r="XDJ66" s="7"/>
      <c r="XDK66" s="7"/>
      <c r="XDL66" s="7"/>
      <c r="XDM66" s="7"/>
      <c r="XDN66" s="7"/>
      <c r="XDO66" s="7"/>
      <c r="XDP66" s="7"/>
      <c r="XDQ66" s="7"/>
      <c r="XDR66" s="7"/>
      <c r="XDS66" s="7"/>
      <c r="XDT66" s="7"/>
      <c r="XDU66" s="7"/>
      <c r="XDV66" s="7"/>
      <c r="XDW66" s="7"/>
      <c r="XDX66" s="7"/>
      <c r="XDY66" s="7"/>
      <c r="XDZ66" s="7"/>
      <c r="XEA66" s="7"/>
      <c r="XEB66" s="7"/>
      <c r="XEC66" s="7"/>
      <c r="XED66" s="7"/>
      <c r="XEE66" s="7"/>
    </row>
    <row r="67" s="1" customFormat="1" customHeight="1" spans="1:16359">
      <c r="A67" s="4"/>
      <c r="B67" s="20"/>
      <c r="C67" s="20"/>
      <c r="D67" s="21" t="str">
        <f>IF(C67="","-",VLOOKUP(C67,员工信息表!B:C,2,FALSE))</f>
        <v>-</v>
      </c>
      <c r="E67" s="21" t="str">
        <f>IF(C67="","-",VLOOKUP(C67,员工信息表!B:D,3,FALSE))</f>
        <v>-</v>
      </c>
      <c r="F67" s="20"/>
      <c r="G67" s="20"/>
      <c r="H67" s="20"/>
      <c r="I67" s="20"/>
      <c r="J67" s="27" t="str">
        <f t="shared" si="0"/>
        <v>0</v>
      </c>
      <c r="K67" s="27" t="str">
        <f>IF(C67="","0",SUMIFS(借支明细表!$H:$H,借支明细表!$F:$F,$C67,借支明细表!$D:$D,$D$2))</f>
        <v>0</v>
      </c>
      <c r="L67" s="27" t="str">
        <f t="shared" si="1"/>
        <v>0</v>
      </c>
      <c r="M67" s="28"/>
      <c r="XDA67" s="7"/>
      <c r="XDB67" s="7"/>
      <c r="XDC67" s="7"/>
      <c r="XDD67" s="7"/>
      <c r="XDE67" s="7"/>
      <c r="XDF67" s="7"/>
      <c r="XDG67" s="7"/>
      <c r="XDH67" s="7"/>
      <c r="XDI67" s="7"/>
      <c r="XDJ67" s="7"/>
      <c r="XDK67" s="7"/>
      <c r="XDL67" s="7"/>
      <c r="XDM67" s="7"/>
      <c r="XDN67" s="7"/>
      <c r="XDO67" s="7"/>
      <c r="XDP67" s="7"/>
      <c r="XDQ67" s="7"/>
      <c r="XDR67" s="7"/>
      <c r="XDS67" s="7"/>
      <c r="XDT67" s="7"/>
      <c r="XDU67" s="7"/>
      <c r="XDV67" s="7"/>
      <c r="XDW67" s="7"/>
      <c r="XDX67" s="7"/>
      <c r="XDY67" s="7"/>
      <c r="XDZ67" s="7"/>
      <c r="XEA67" s="7"/>
      <c r="XEB67" s="7"/>
      <c r="XEC67" s="7"/>
      <c r="XED67" s="7"/>
      <c r="XEE67" s="7"/>
    </row>
    <row r="68" s="1" customFormat="1" customHeight="1" spans="1:16359">
      <c r="A68" s="4"/>
      <c r="B68" s="20"/>
      <c r="C68" s="20"/>
      <c r="D68" s="21" t="str">
        <f>IF(C68="","-",VLOOKUP(C68,员工信息表!B:C,2,FALSE))</f>
        <v>-</v>
      </c>
      <c r="E68" s="21" t="str">
        <f>IF(C68="","-",VLOOKUP(C68,员工信息表!B:D,3,FALSE))</f>
        <v>-</v>
      </c>
      <c r="F68" s="20"/>
      <c r="G68" s="20"/>
      <c r="H68" s="20"/>
      <c r="I68" s="20"/>
      <c r="J68" s="27" t="str">
        <f t="shared" si="0"/>
        <v>0</v>
      </c>
      <c r="K68" s="27" t="str">
        <f>IF(C68="","0",SUMIFS(借支明细表!$H:$H,借支明细表!$F:$F,$C68,借支明细表!$D:$D,$D$2))</f>
        <v>0</v>
      </c>
      <c r="L68" s="27" t="str">
        <f t="shared" si="1"/>
        <v>0</v>
      </c>
      <c r="M68" s="28"/>
      <c r="XDA68" s="7"/>
      <c r="XDB68" s="7"/>
      <c r="XDC68" s="7"/>
      <c r="XDD68" s="7"/>
      <c r="XDE68" s="7"/>
      <c r="XDF68" s="7"/>
      <c r="XDG68" s="7"/>
      <c r="XDH68" s="7"/>
      <c r="XDI68" s="7"/>
      <c r="XDJ68" s="7"/>
      <c r="XDK68" s="7"/>
      <c r="XDL68" s="7"/>
      <c r="XDM68" s="7"/>
      <c r="XDN68" s="7"/>
      <c r="XDO68" s="7"/>
      <c r="XDP68" s="7"/>
      <c r="XDQ68" s="7"/>
      <c r="XDR68" s="7"/>
      <c r="XDS68" s="7"/>
      <c r="XDT68" s="7"/>
      <c r="XDU68" s="7"/>
      <c r="XDV68" s="7"/>
      <c r="XDW68" s="7"/>
      <c r="XDX68" s="7"/>
      <c r="XDY68" s="7"/>
      <c r="XDZ68" s="7"/>
      <c r="XEA68" s="7"/>
      <c r="XEB68" s="7"/>
      <c r="XEC68" s="7"/>
      <c r="XED68" s="7"/>
      <c r="XEE68" s="7"/>
    </row>
    <row r="69" s="1" customFormat="1" customHeight="1" spans="1:16359">
      <c r="A69" s="4"/>
      <c r="B69" s="20"/>
      <c r="C69" s="20"/>
      <c r="D69" s="21" t="str">
        <f>IF(C69="","-",VLOOKUP(C69,员工信息表!B:C,2,FALSE))</f>
        <v>-</v>
      </c>
      <c r="E69" s="21" t="str">
        <f>IF(C69="","-",VLOOKUP(C69,员工信息表!B:D,3,FALSE))</f>
        <v>-</v>
      </c>
      <c r="F69" s="20"/>
      <c r="G69" s="20"/>
      <c r="H69" s="20"/>
      <c r="I69" s="20"/>
      <c r="J69" s="27" t="str">
        <f t="shared" ref="J69:J132" si="2">IF(C69="","0",(E69*F69)+(G69*H69)+I69)</f>
        <v>0</v>
      </c>
      <c r="K69" s="27" t="str">
        <f>IF(C69="","0",SUMIFS(借支明细表!$H:$H,借支明细表!$F:$F,$C69,借支明细表!$D:$D,$D$2))</f>
        <v>0</v>
      </c>
      <c r="L69" s="27" t="str">
        <f t="shared" ref="L69:L132" si="3">IF(C69="","0",J69-K69)</f>
        <v>0</v>
      </c>
      <c r="M69" s="28"/>
      <c r="XDA69" s="7"/>
      <c r="XDB69" s="7"/>
      <c r="XDC69" s="7"/>
      <c r="XDD69" s="7"/>
      <c r="XDE69" s="7"/>
      <c r="XDF69" s="7"/>
      <c r="XDG69" s="7"/>
      <c r="XDH69" s="7"/>
      <c r="XDI69" s="7"/>
      <c r="XDJ69" s="7"/>
      <c r="XDK69" s="7"/>
      <c r="XDL69" s="7"/>
      <c r="XDM69" s="7"/>
      <c r="XDN69" s="7"/>
      <c r="XDO69" s="7"/>
      <c r="XDP69" s="7"/>
      <c r="XDQ69" s="7"/>
      <c r="XDR69" s="7"/>
      <c r="XDS69" s="7"/>
      <c r="XDT69" s="7"/>
      <c r="XDU69" s="7"/>
      <c r="XDV69" s="7"/>
      <c r="XDW69" s="7"/>
      <c r="XDX69" s="7"/>
      <c r="XDY69" s="7"/>
      <c r="XDZ69" s="7"/>
      <c r="XEA69" s="7"/>
      <c r="XEB69" s="7"/>
      <c r="XEC69" s="7"/>
      <c r="XED69" s="7"/>
      <c r="XEE69" s="7"/>
    </row>
    <row r="70" s="1" customFormat="1" customHeight="1" spans="1:16359">
      <c r="A70" s="4"/>
      <c r="B70" s="20"/>
      <c r="C70" s="20"/>
      <c r="D70" s="21" t="str">
        <f>IF(C70="","-",VLOOKUP(C70,员工信息表!B:C,2,FALSE))</f>
        <v>-</v>
      </c>
      <c r="E70" s="21" t="str">
        <f>IF(C70="","-",VLOOKUP(C70,员工信息表!B:D,3,FALSE))</f>
        <v>-</v>
      </c>
      <c r="F70" s="20"/>
      <c r="G70" s="20"/>
      <c r="H70" s="20"/>
      <c r="I70" s="20"/>
      <c r="J70" s="27" t="str">
        <f t="shared" si="2"/>
        <v>0</v>
      </c>
      <c r="K70" s="27" t="str">
        <f>IF(C70="","0",SUMIFS(借支明细表!$H:$H,借支明细表!$F:$F,$C70,借支明细表!$D:$D,$D$2))</f>
        <v>0</v>
      </c>
      <c r="L70" s="27" t="str">
        <f t="shared" si="3"/>
        <v>0</v>
      </c>
      <c r="M70" s="28"/>
      <c r="XDA70" s="7"/>
      <c r="XDB70" s="7"/>
      <c r="XDC70" s="7"/>
      <c r="XDD70" s="7"/>
      <c r="XDE70" s="7"/>
      <c r="XDF70" s="7"/>
      <c r="XDG70" s="7"/>
      <c r="XDH70" s="7"/>
      <c r="XDI70" s="7"/>
      <c r="XDJ70" s="7"/>
      <c r="XDK70" s="7"/>
      <c r="XDL70" s="7"/>
      <c r="XDM70" s="7"/>
      <c r="XDN70" s="7"/>
      <c r="XDO70" s="7"/>
      <c r="XDP70" s="7"/>
      <c r="XDQ70" s="7"/>
      <c r="XDR70" s="7"/>
      <c r="XDS70" s="7"/>
      <c r="XDT70" s="7"/>
      <c r="XDU70" s="7"/>
      <c r="XDV70" s="7"/>
      <c r="XDW70" s="7"/>
      <c r="XDX70" s="7"/>
      <c r="XDY70" s="7"/>
      <c r="XDZ70" s="7"/>
      <c r="XEA70" s="7"/>
      <c r="XEB70" s="7"/>
      <c r="XEC70" s="7"/>
      <c r="XED70" s="7"/>
      <c r="XEE70" s="7"/>
    </row>
    <row r="71" s="1" customFormat="1" customHeight="1" spans="1:16359">
      <c r="A71" s="4"/>
      <c r="B71" s="20"/>
      <c r="C71" s="20"/>
      <c r="D71" s="21" t="str">
        <f>IF(C71="","-",VLOOKUP(C71,员工信息表!B:C,2,FALSE))</f>
        <v>-</v>
      </c>
      <c r="E71" s="21" t="str">
        <f>IF(C71="","-",VLOOKUP(C71,员工信息表!B:D,3,FALSE))</f>
        <v>-</v>
      </c>
      <c r="F71" s="20"/>
      <c r="G71" s="20"/>
      <c r="H71" s="20"/>
      <c r="I71" s="20"/>
      <c r="J71" s="27" t="str">
        <f t="shared" si="2"/>
        <v>0</v>
      </c>
      <c r="K71" s="27" t="str">
        <f>IF(C71="","0",SUMIFS(借支明细表!$H:$H,借支明细表!$F:$F,$C71,借支明细表!$D:$D,$D$2))</f>
        <v>0</v>
      </c>
      <c r="L71" s="27" t="str">
        <f t="shared" si="3"/>
        <v>0</v>
      </c>
      <c r="M71" s="28"/>
      <c r="XDA71" s="7"/>
      <c r="XDB71" s="7"/>
      <c r="XDC71" s="7"/>
      <c r="XDD71" s="7"/>
      <c r="XDE71" s="7"/>
      <c r="XDF71" s="7"/>
      <c r="XDG71" s="7"/>
      <c r="XDH71" s="7"/>
      <c r="XDI71" s="7"/>
      <c r="XDJ71" s="7"/>
      <c r="XDK71" s="7"/>
      <c r="XDL71" s="7"/>
      <c r="XDM71" s="7"/>
      <c r="XDN71" s="7"/>
      <c r="XDO71" s="7"/>
      <c r="XDP71" s="7"/>
      <c r="XDQ71" s="7"/>
      <c r="XDR71" s="7"/>
      <c r="XDS71" s="7"/>
      <c r="XDT71" s="7"/>
      <c r="XDU71" s="7"/>
      <c r="XDV71" s="7"/>
      <c r="XDW71" s="7"/>
      <c r="XDX71" s="7"/>
      <c r="XDY71" s="7"/>
      <c r="XDZ71" s="7"/>
      <c r="XEA71" s="7"/>
      <c r="XEB71" s="7"/>
      <c r="XEC71" s="7"/>
      <c r="XED71" s="7"/>
      <c r="XEE71" s="7"/>
    </row>
    <row r="72" s="1" customFormat="1" customHeight="1" spans="1:16359">
      <c r="A72" s="4"/>
      <c r="B72" s="20"/>
      <c r="C72" s="20"/>
      <c r="D72" s="21" t="str">
        <f>IF(C72="","-",VLOOKUP(C72,员工信息表!B:C,2,FALSE))</f>
        <v>-</v>
      </c>
      <c r="E72" s="21" t="str">
        <f>IF(C72="","-",VLOOKUP(C72,员工信息表!B:D,3,FALSE))</f>
        <v>-</v>
      </c>
      <c r="F72" s="20"/>
      <c r="G72" s="20"/>
      <c r="H72" s="20"/>
      <c r="I72" s="20"/>
      <c r="J72" s="27" t="str">
        <f t="shared" si="2"/>
        <v>0</v>
      </c>
      <c r="K72" s="27" t="str">
        <f>IF(C72="","0",SUMIFS(借支明细表!$H:$H,借支明细表!$F:$F,$C72,借支明细表!$D:$D,$D$2))</f>
        <v>0</v>
      </c>
      <c r="L72" s="27" t="str">
        <f t="shared" si="3"/>
        <v>0</v>
      </c>
      <c r="M72" s="28"/>
      <c r="XDA72" s="7"/>
      <c r="XDB72" s="7"/>
      <c r="XDC72" s="7"/>
      <c r="XDD72" s="7"/>
      <c r="XDE72" s="7"/>
      <c r="XDF72" s="7"/>
      <c r="XDG72" s="7"/>
      <c r="XDH72" s="7"/>
      <c r="XDI72" s="7"/>
      <c r="XDJ72" s="7"/>
      <c r="XDK72" s="7"/>
      <c r="XDL72" s="7"/>
      <c r="XDM72" s="7"/>
      <c r="XDN72" s="7"/>
      <c r="XDO72" s="7"/>
      <c r="XDP72" s="7"/>
      <c r="XDQ72" s="7"/>
      <c r="XDR72" s="7"/>
      <c r="XDS72" s="7"/>
      <c r="XDT72" s="7"/>
      <c r="XDU72" s="7"/>
      <c r="XDV72" s="7"/>
      <c r="XDW72" s="7"/>
      <c r="XDX72" s="7"/>
      <c r="XDY72" s="7"/>
      <c r="XDZ72" s="7"/>
      <c r="XEA72" s="7"/>
      <c r="XEB72" s="7"/>
      <c r="XEC72" s="7"/>
      <c r="XED72" s="7"/>
      <c r="XEE72" s="7"/>
    </row>
    <row r="73" s="1" customFormat="1" customHeight="1" spans="1:16359">
      <c r="A73" s="4"/>
      <c r="B73" s="20"/>
      <c r="C73" s="20"/>
      <c r="D73" s="21" t="str">
        <f>IF(C73="","-",VLOOKUP(C73,员工信息表!B:C,2,FALSE))</f>
        <v>-</v>
      </c>
      <c r="E73" s="21" t="str">
        <f>IF(C73="","-",VLOOKUP(C73,员工信息表!B:D,3,FALSE))</f>
        <v>-</v>
      </c>
      <c r="F73" s="20"/>
      <c r="G73" s="20"/>
      <c r="H73" s="20"/>
      <c r="I73" s="20"/>
      <c r="J73" s="27" t="str">
        <f t="shared" si="2"/>
        <v>0</v>
      </c>
      <c r="K73" s="27" t="str">
        <f>IF(C73="","0",SUMIFS(借支明细表!$H:$H,借支明细表!$F:$F,$C73,借支明细表!$D:$D,$D$2))</f>
        <v>0</v>
      </c>
      <c r="L73" s="27" t="str">
        <f t="shared" si="3"/>
        <v>0</v>
      </c>
      <c r="M73" s="28"/>
      <c r="XDA73" s="7"/>
      <c r="XDB73" s="7"/>
      <c r="XDC73" s="7"/>
      <c r="XDD73" s="7"/>
      <c r="XDE73" s="7"/>
      <c r="XDF73" s="7"/>
      <c r="XDG73" s="7"/>
      <c r="XDH73" s="7"/>
      <c r="XDI73" s="7"/>
      <c r="XDJ73" s="7"/>
      <c r="XDK73" s="7"/>
      <c r="XDL73" s="7"/>
      <c r="XDM73" s="7"/>
      <c r="XDN73" s="7"/>
      <c r="XDO73" s="7"/>
      <c r="XDP73" s="7"/>
      <c r="XDQ73" s="7"/>
      <c r="XDR73" s="7"/>
      <c r="XDS73" s="7"/>
      <c r="XDT73" s="7"/>
      <c r="XDU73" s="7"/>
      <c r="XDV73" s="7"/>
      <c r="XDW73" s="7"/>
      <c r="XDX73" s="7"/>
      <c r="XDY73" s="7"/>
      <c r="XDZ73" s="7"/>
      <c r="XEA73" s="7"/>
      <c r="XEB73" s="7"/>
      <c r="XEC73" s="7"/>
      <c r="XED73" s="7"/>
      <c r="XEE73" s="7"/>
    </row>
    <row r="74" s="1" customFormat="1" customHeight="1" spans="1:16359">
      <c r="A74" s="4"/>
      <c r="B74" s="20"/>
      <c r="C74" s="20"/>
      <c r="D74" s="21" t="str">
        <f>IF(C74="","-",VLOOKUP(C74,员工信息表!B:C,2,FALSE))</f>
        <v>-</v>
      </c>
      <c r="E74" s="21" t="str">
        <f>IF(C74="","-",VLOOKUP(C74,员工信息表!B:D,3,FALSE))</f>
        <v>-</v>
      </c>
      <c r="F74" s="20"/>
      <c r="G74" s="20"/>
      <c r="H74" s="20"/>
      <c r="I74" s="20"/>
      <c r="J74" s="27" t="str">
        <f t="shared" si="2"/>
        <v>0</v>
      </c>
      <c r="K74" s="27" t="str">
        <f>IF(C74="","0",SUMIFS(借支明细表!$H:$H,借支明细表!$F:$F,$C74,借支明细表!$D:$D,$D$2))</f>
        <v>0</v>
      </c>
      <c r="L74" s="27" t="str">
        <f t="shared" si="3"/>
        <v>0</v>
      </c>
      <c r="M74" s="28"/>
      <c r="XDA74" s="7"/>
      <c r="XDB74" s="7"/>
      <c r="XDC74" s="7"/>
      <c r="XDD74" s="7"/>
      <c r="XDE74" s="7"/>
      <c r="XDF74" s="7"/>
      <c r="XDG74" s="7"/>
      <c r="XDH74" s="7"/>
      <c r="XDI74" s="7"/>
      <c r="XDJ74" s="7"/>
      <c r="XDK74" s="7"/>
      <c r="XDL74" s="7"/>
      <c r="XDM74" s="7"/>
      <c r="XDN74" s="7"/>
      <c r="XDO74" s="7"/>
      <c r="XDP74" s="7"/>
      <c r="XDQ74" s="7"/>
      <c r="XDR74" s="7"/>
      <c r="XDS74" s="7"/>
      <c r="XDT74" s="7"/>
      <c r="XDU74" s="7"/>
      <c r="XDV74" s="7"/>
      <c r="XDW74" s="7"/>
      <c r="XDX74" s="7"/>
      <c r="XDY74" s="7"/>
      <c r="XDZ74" s="7"/>
      <c r="XEA74" s="7"/>
      <c r="XEB74" s="7"/>
      <c r="XEC74" s="7"/>
      <c r="XED74" s="7"/>
      <c r="XEE74" s="7"/>
    </row>
    <row r="75" s="1" customFormat="1" customHeight="1" spans="1:16359">
      <c r="A75" s="4"/>
      <c r="B75" s="20"/>
      <c r="C75" s="20"/>
      <c r="D75" s="21" t="str">
        <f>IF(C75="","-",VLOOKUP(C75,员工信息表!B:C,2,FALSE))</f>
        <v>-</v>
      </c>
      <c r="E75" s="21" t="str">
        <f>IF(C75="","-",VLOOKUP(C75,员工信息表!B:D,3,FALSE))</f>
        <v>-</v>
      </c>
      <c r="F75" s="20"/>
      <c r="G75" s="20"/>
      <c r="H75" s="20"/>
      <c r="I75" s="20"/>
      <c r="J75" s="27" t="str">
        <f t="shared" si="2"/>
        <v>0</v>
      </c>
      <c r="K75" s="27" t="str">
        <f>IF(C75="","0",SUMIFS(借支明细表!$H:$H,借支明细表!$F:$F,$C75,借支明细表!$D:$D,$D$2))</f>
        <v>0</v>
      </c>
      <c r="L75" s="27" t="str">
        <f t="shared" si="3"/>
        <v>0</v>
      </c>
      <c r="M75" s="28"/>
      <c r="XDA75" s="7"/>
      <c r="XDB75" s="7"/>
      <c r="XDC75" s="7"/>
      <c r="XDD75" s="7"/>
      <c r="XDE75" s="7"/>
      <c r="XDF75" s="7"/>
      <c r="XDG75" s="7"/>
      <c r="XDH75" s="7"/>
      <c r="XDI75" s="7"/>
      <c r="XDJ75" s="7"/>
      <c r="XDK75" s="7"/>
      <c r="XDL75" s="7"/>
      <c r="XDM75" s="7"/>
      <c r="XDN75" s="7"/>
      <c r="XDO75" s="7"/>
      <c r="XDP75" s="7"/>
      <c r="XDQ75" s="7"/>
      <c r="XDR75" s="7"/>
      <c r="XDS75" s="7"/>
      <c r="XDT75" s="7"/>
      <c r="XDU75" s="7"/>
      <c r="XDV75" s="7"/>
      <c r="XDW75" s="7"/>
      <c r="XDX75" s="7"/>
      <c r="XDY75" s="7"/>
      <c r="XDZ75" s="7"/>
      <c r="XEA75" s="7"/>
      <c r="XEB75" s="7"/>
      <c r="XEC75" s="7"/>
      <c r="XED75" s="7"/>
      <c r="XEE75" s="7"/>
    </row>
    <row r="76" s="1" customFormat="1" customHeight="1" spans="1:16359">
      <c r="A76" s="4"/>
      <c r="B76" s="20"/>
      <c r="C76" s="20"/>
      <c r="D76" s="21" t="str">
        <f>IF(C76="","-",VLOOKUP(C76,员工信息表!B:C,2,FALSE))</f>
        <v>-</v>
      </c>
      <c r="E76" s="21" t="str">
        <f>IF(C76="","-",VLOOKUP(C76,员工信息表!B:D,3,FALSE))</f>
        <v>-</v>
      </c>
      <c r="F76" s="20"/>
      <c r="G76" s="20"/>
      <c r="H76" s="20"/>
      <c r="I76" s="20"/>
      <c r="J76" s="27" t="str">
        <f t="shared" si="2"/>
        <v>0</v>
      </c>
      <c r="K76" s="27" t="str">
        <f>IF(C76="","0",SUMIFS(借支明细表!$H:$H,借支明细表!$F:$F,$C76,借支明细表!$D:$D,$D$2))</f>
        <v>0</v>
      </c>
      <c r="L76" s="27" t="str">
        <f t="shared" si="3"/>
        <v>0</v>
      </c>
      <c r="M76" s="28"/>
      <c r="XDA76" s="7"/>
      <c r="XDB76" s="7"/>
      <c r="XDC76" s="7"/>
      <c r="XDD76" s="7"/>
      <c r="XDE76" s="7"/>
      <c r="XDF76" s="7"/>
      <c r="XDG76" s="7"/>
      <c r="XDH76" s="7"/>
      <c r="XDI76" s="7"/>
      <c r="XDJ76" s="7"/>
      <c r="XDK76" s="7"/>
      <c r="XDL76" s="7"/>
      <c r="XDM76" s="7"/>
      <c r="XDN76" s="7"/>
      <c r="XDO76" s="7"/>
      <c r="XDP76" s="7"/>
      <c r="XDQ76" s="7"/>
      <c r="XDR76" s="7"/>
      <c r="XDS76" s="7"/>
      <c r="XDT76" s="7"/>
      <c r="XDU76" s="7"/>
      <c r="XDV76" s="7"/>
      <c r="XDW76" s="7"/>
      <c r="XDX76" s="7"/>
      <c r="XDY76" s="7"/>
      <c r="XDZ76" s="7"/>
      <c r="XEA76" s="7"/>
      <c r="XEB76" s="7"/>
      <c r="XEC76" s="7"/>
      <c r="XED76" s="7"/>
      <c r="XEE76" s="7"/>
    </row>
    <row r="77" s="1" customFormat="1" customHeight="1" spans="1:16359">
      <c r="A77" s="4"/>
      <c r="B77" s="20"/>
      <c r="C77" s="20"/>
      <c r="D77" s="21" t="str">
        <f>IF(C77="","-",VLOOKUP(C77,员工信息表!B:C,2,FALSE))</f>
        <v>-</v>
      </c>
      <c r="E77" s="21" t="str">
        <f>IF(C77="","-",VLOOKUP(C77,员工信息表!B:D,3,FALSE))</f>
        <v>-</v>
      </c>
      <c r="F77" s="20"/>
      <c r="G77" s="20"/>
      <c r="H77" s="20"/>
      <c r="I77" s="20"/>
      <c r="J77" s="27" t="str">
        <f t="shared" si="2"/>
        <v>0</v>
      </c>
      <c r="K77" s="27" t="str">
        <f>IF(C77="","0",SUMIFS(借支明细表!$H:$H,借支明细表!$F:$F,$C77,借支明细表!$D:$D,$D$2))</f>
        <v>0</v>
      </c>
      <c r="L77" s="27" t="str">
        <f t="shared" si="3"/>
        <v>0</v>
      </c>
      <c r="M77" s="28"/>
      <c r="XDA77" s="7"/>
      <c r="XDB77" s="7"/>
      <c r="XDC77" s="7"/>
      <c r="XDD77" s="7"/>
      <c r="XDE77" s="7"/>
      <c r="XDF77" s="7"/>
      <c r="XDG77" s="7"/>
      <c r="XDH77" s="7"/>
      <c r="XDI77" s="7"/>
      <c r="XDJ77" s="7"/>
      <c r="XDK77" s="7"/>
      <c r="XDL77" s="7"/>
      <c r="XDM77" s="7"/>
      <c r="XDN77" s="7"/>
      <c r="XDO77" s="7"/>
      <c r="XDP77" s="7"/>
      <c r="XDQ77" s="7"/>
      <c r="XDR77" s="7"/>
      <c r="XDS77" s="7"/>
      <c r="XDT77" s="7"/>
      <c r="XDU77" s="7"/>
      <c r="XDV77" s="7"/>
      <c r="XDW77" s="7"/>
      <c r="XDX77" s="7"/>
      <c r="XDY77" s="7"/>
      <c r="XDZ77" s="7"/>
      <c r="XEA77" s="7"/>
      <c r="XEB77" s="7"/>
      <c r="XEC77" s="7"/>
      <c r="XED77" s="7"/>
      <c r="XEE77" s="7"/>
    </row>
    <row r="78" s="1" customFormat="1" customHeight="1" spans="1:16359">
      <c r="A78" s="4"/>
      <c r="B78" s="20"/>
      <c r="C78" s="20"/>
      <c r="D78" s="21" t="str">
        <f>IF(C78="","-",VLOOKUP(C78,员工信息表!B:C,2,FALSE))</f>
        <v>-</v>
      </c>
      <c r="E78" s="21" t="str">
        <f>IF(C78="","-",VLOOKUP(C78,员工信息表!B:D,3,FALSE))</f>
        <v>-</v>
      </c>
      <c r="F78" s="20"/>
      <c r="G78" s="20"/>
      <c r="H78" s="20"/>
      <c r="I78" s="20"/>
      <c r="J78" s="27" t="str">
        <f t="shared" si="2"/>
        <v>0</v>
      </c>
      <c r="K78" s="27" t="str">
        <f>IF(C78="","0",SUMIFS(借支明细表!$H:$H,借支明细表!$F:$F,$C78,借支明细表!$D:$D,$D$2))</f>
        <v>0</v>
      </c>
      <c r="L78" s="27" t="str">
        <f t="shared" si="3"/>
        <v>0</v>
      </c>
      <c r="M78" s="28"/>
      <c r="XDA78" s="7"/>
      <c r="XDB78" s="7"/>
      <c r="XDC78" s="7"/>
      <c r="XDD78" s="7"/>
      <c r="XDE78" s="7"/>
      <c r="XDF78" s="7"/>
      <c r="XDG78" s="7"/>
      <c r="XDH78" s="7"/>
      <c r="XDI78" s="7"/>
      <c r="XDJ78" s="7"/>
      <c r="XDK78" s="7"/>
      <c r="XDL78" s="7"/>
      <c r="XDM78" s="7"/>
      <c r="XDN78" s="7"/>
      <c r="XDO78" s="7"/>
      <c r="XDP78" s="7"/>
      <c r="XDQ78" s="7"/>
      <c r="XDR78" s="7"/>
      <c r="XDS78" s="7"/>
      <c r="XDT78" s="7"/>
      <c r="XDU78" s="7"/>
      <c r="XDV78" s="7"/>
      <c r="XDW78" s="7"/>
      <c r="XDX78" s="7"/>
      <c r="XDY78" s="7"/>
      <c r="XDZ78" s="7"/>
      <c r="XEA78" s="7"/>
      <c r="XEB78" s="7"/>
      <c r="XEC78" s="7"/>
      <c r="XED78" s="7"/>
      <c r="XEE78" s="7"/>
    </row>
    <row r="79" s="1" customFormat="1" customHeight="1" spans="1:16359">
      <c r="A79" s="4"/>
      <c r="B79" s="20"/>
      <c r="C79" s="20"/>
      <c r="D79" s="21" t="str">
        <f>IF(C79="","-",VLOOKUP(C79,员工信息表!B:C,2,FALSE))</f>
        <v>-</v>
      </c>
      <c r="E79" s="21" t="str">
        <f>IF(C79="","-",VLOOKUP(C79,员工信息表!B:D,3,FALSE))</f>
        <v>-</v>
      </c>
      <c r="F79" s="20"/>
      <c r="G79" s="20"/>
      <c r="H79" s="20"/>
      <c r="I79" s="20"/>
      <c r="J79" s="27" t="str">
        <f t="shared" si="2"/>
        <v>0</v>
      </c>
      <c r="K79" s="27" t="str">
        <f>IF(C79="","0",SUMIFS(借支明细表!$H:$H,借支明细表!$F:$F,$C79,借支明细表!$D:$D,$D$2))</f>
        <v>0</v>
      </c>
      <c r="L79" s="27" t="str">
        <f t="shared" si="3"/>
        <v>0</v>
      </c>
      <c r="M79" s="28"/>
      <c r="XDA79" s="7"/>
      <c r="XDB79" s="7"/>
      <c r="XDC79" s="7"/>
      <c r="XDD79" s="7"/>
      <c r="XDE79" s="7"/>
      <c r="XDF79" s="7"/>
      <c r="XDG79" s="7"/>
      <c r="XDH79" s="7"/>
      <c r="XDI79" s="7"/>
      <c r="XDJ79" s="7"/>
      <c r="XDK79" s="7"/>
      <c r="XDL79" s="7"/>
      <c r="XDM79" s="7"/>
      <c r="XDN79" s="7"/>
      <c r="XDO79" s="7"/>
      <c r="XDP79" s="7"/>
      <c r="XDQ79" s="7"/>
      <c r="XDR79" s="7"/>
      <c r="XDS79" s="7"/>
      <c r="XDT79" s="7"/>
      <c r="XDU79" s="7"/>
      <c r="XDV79" s="7"/>
      <c r="XDW79" s="7"/>
      <c r="XDX79" s="7"/>
      <c r="XDY79" s="7"/>
      <c r="XDZ79" s="7"/>
      <c r="XEA79" s="7"/>
      <c r="XEB79" s="7"/>
      <c r="XEC79" s="7"/>
      <c r="XED79" s="7"/>
      <c r="XEE79" s="7"/>
    </row>
    <row r="80" s="1" customFormat="1" customHeight="1" spans="1:16359">
      <c r="A80" s="4"/>
      <c r="B80" s="20"/>
      <c r="C80" s="20"/>
      <c r="D80" s="21" t="str">
        <f>IF(C80="","-",VLOOKUP(C80,员工信息表!B:C,2,FALSE))</f>
        <v>-</v>
      </c>
      <c r="E80" s="21" t="str">
        <f>IF(C80="","-",VLOOKUP(C80,员工信息表!B:D,3,FALSE))</f>
        <v>-</v>
      </c>
      <c r="F80" s="20"/>
      <c r="G80" s="20"/>
      <c r="H80" s="20"/>
      <c r="I80" s="20"/>
      <c r="J80" s="27" t="str">
        <f t="shared" si="2"/>
        <v>0</v>
      </c>
      <c r="K80" s="27" t="str">
        <f>IF(C80="","0",SUMIFS(借支明细表!$H:$H,借支明细表!$F:$F,$C80,借支明细表!$D:$D,$D$2))</f>
        <v>0</v>
      </c>
      <c r="L80" s="27" t="str">
        <f t="shared" si="3"/>
        <v>0</v>
      </c>
      <c r="M80" s="28"/>
      <c r="XDA80" s="7"/>
      <c r="XDB80" s="7"/>
      <c r="XDC80" s="7"/>
      <c r="XDD80" s="7"/>
      <c r="XDE80" s="7"/>
      <c r="XDF80" s="7"/>
      <c r="XDG80" s="7"/>
      <c r="XDH80" s="7"/>
      <c r="XDI80" s="7"/>
      <c r="XDJ80" s="7"/>
      <c r="XDK80" s="7"/>
      <c r="XDL80" s="7"/>
      <c r="XDM80" s="7"/>
      <c r="XDN80" s="7"/>
      <c r="XDO80" s="7"/>
      <c r="XDP80" s="7"/>
      <c r="XDQ80" s="7"/>
      <c r="XDR80" s="7"/>
      <c r="XDS80" s="7"/>
      <c r="XDT80" s="7"/>
      <c r="XDU80" s="7"/>
      <c r="XDV80" s="7"/>
      <c r="XDW80" s="7"/>
      <c r="XDX80" s="7"/>
      <c r="XDY80" s="7"/>
      <c r="XDZ80" s="7"/>
      <c r="XEA80" s="7"/>
      <c r="XEB80" s="7"/>
      <c r="XEC80" s="7"/>
      <c r="XED80" s="7"/>
      <c r="XEE80" s="7"/>
    </row>
    <row r="81" s="1" customFormat="1" customHeight="1" spans="1:16359">
      <c r="A81" s="4"/>
      <c r="B81" s="20"/>
      <c r="C81" s="20"/>
      <c r="D81" s="21" t="str">
        <f>IF(C81="","-",VLOOKUP(C81,员工信息表!B:C,2,FALSE))</f>
        <v>-</v>
      </c>
      <c r="E81" s="21" t="str">
        <f>IF(C81="","-",VLOOKUP(C81,员工信息表!B:D,3,FALSE))</f>
        <v>-</v>
      </c>
      <c r="F81" s="20"/>
      <c r="G81" s="20"/>
      <c r="H81" s="20"/>
      <c r="I81" s="20"/>
      <c r="J81" s="27" t="str">
        <f t="shared" si="2"/>
        <v>0</v>
      </c>
      <c r="K81" s="27" t="str">
        <f>IF(C81="","0",SUMIFS(借支明细表!$H:$H,借支明细表!$F:$F,$C81,借支明细表!$D:$D,$D$2))</f>
        <v>0</v>
      </c>
      <c r="L81" s="27" t="str">
        <f t="shared" si="3"/>
        <v>0</v>
      </c>
      <c r="M81" s="28"/>
      <c r="XDA81" s="7"/>
      <c r="XDB81" s="7"/>
      <c r="XDC81" s="7"/>
      <c r="XDD81" s="7"/>
      <c r="XDE81" s="7"/>
      <c r="XDF81" s="7"/>
      <c r="XDG81" s="7"/>
      <c r="XDH81" s="7"/>
      <c r="XDI81" s="7"/>
      <c r="XDJ81" s="7"/>
      <c r="XDK81" s="7"/>
      <c r="XDL81" s="7"/>
      <c r="XDM81" s="7"/>
      <c r="XDN81" s="7"/>
      <c r="XDO81" s="7"/>
      <c r="XDP81" s="7"/>
      <c r="XDQ81" s="7"/>
      <c r="XDR81" s="7"/>
      <c r="XDS81" s="7"/>
      <c r="XDT81" s="7"/>
      <c r="XDU81" s="7"/>
      <c r="XDV81" s="7"/>
      <c r="XDW81" s="7"/>
      <c r="XDX81" s="7"/>
      <c r="XDY81" s="7"/>
      <c r="XDZ81" s="7"/>
      <c r="XEA81" s="7"/>
      <c r="XEB81" s="7"/>
      <c r="XEC81" s="7"/>
      <c r="XED81" s="7"/>
      <c r="XEE81" s="7"/>
    </row>
    <row r="82" s="1" customFormat="1" customHeight="1" spans="1:16359">
      <c r="A82" s="4"/>
      <c r="B82" s="20"/>
      <c r="C82" s="20"/>
      <c r="D82" s="21" t="str">
        <f>IF(C82="","-",VLOOKUP(C82,员工信息表!B:C,2,FALSE))</f>
        <v>-</v>
      </c>
      <c r="E82" s="21" t="str">
        <f>IF(C82="","-",VLOOKUP(C82,员工信息表!B:D,3,FALSE))</f>
        <v>-</v>
      </c>
      <c r="F82" s="20"/>
      <c r="G82" s="20"/>
      <c r="H82" s="20"/>
      <c r="I82" s="20"/>
      <c r="J82" s="27" t="str">
        <f t="shared" si="2"/>
        <v>0</v>
      </c>
      <c r="K82" s="27" t="str">
        <f>IF(C82="","0",SUMIFS(借支明细表!$H:$H,借支明细表!$F:$F,$C82,借支明细表!$D:$D,$D$2))</f>
        <v>0</v>
      </c>
      <c r="L82" s="27" t="str">
        <f t="shared" si="3"/>
        <v>0</v>
      </c>
      <c r="M82" s="28"/>
      <c r="XDA82" s="7"/>
      <c r="XDB82" s="7"/>
      <c r="XDC82" s="7"/>
      <c r="XDD82" s="7"/>
      <c r="XDE82" s="7"/>
      <c r="XDF82" s="7"/>
      <c r="XDG82" s="7"/>
      <c r="XDH82" s="7"/>
      <c r="XDI82" s="7"/>
      <c r="XDJ82" s="7"/>
      <c r="XDK82" s="7"/>
      <c r="XDL82" s="7"/>
      <c r="XDM82" s="7"/>
      <c r="XDN82" s="7"/>
      <c r="XDO82" s="7"/>
      <c r="XDP82" s="7"/>
      <c r="XDQ82" s="7"/>
      <c r="XDR82" s="7"/>
      <c r="XDS82" s="7"/>
      <c r="XDT82" s="7"/>
      <c r="XDU82" s="7"/>
      <c r="XDV82" s="7"/>
      <c r="XDW82" s="7"/>
      <c r="XDX82" s="7"/>
      <c r="XDY82" s="7"/>
      <c r="XDZ82" s="7"/>
      <c r="XEA82" s="7"/>
      <c r="XEB82" s="7"/>
      <c r="XEC82" s="7"/>
      <c r="XED82" s="7"/>
      <c r="XEE82" s="7"/>
    </row>
    <row r="83" s="1" customFormat="1" customHeight="1" spans="1:16359">
      <c r="A83" s="4"/>
      <c r="B83" s="20"/>
      <c r="C83" s="20"/>
      <c r="D83" s="21" t="str">
        <f>IF(C83="","-",VLOOKUP(C83,员工信息表!B:C,2,FALSE))</f>
        <v>-</v>
      </c>
      <c r="E83" s="21" t="str">
        <f>IF(C83="","-",VLOOKUP(C83,员工信息表!B:D,3,FALSE))</f>
        <v>-</v>
      </c>
      <c r="F83" s="20"/>
      <c r="G83" s="20"/>
      <c r="H83" s="20"/>
      <c r="I83" s="20"/>
      <c r="J83" s="27" t="str">
        <f t="shared" si="2"/>
        <v>0</v>
      </c>
      <c r="K83" s="27" t="str">
        <f>IF(C83="","0",SUMIFS(借支明细表!$H:$H,借支明细表!$F:$F,$C83,借支明细表!$D:$D,$D$2))</f>
        <v>0</v>
      </c>
      <c r="L83" s="27" t="str">
        <f t="shared" si="3"/>
        <v>0</v>
      </c>
      <c r="M83" s="28"/>
      <c r="XDA83" s="7"/>
      <c r="XDB83" s="7"/>
      <c r="XDC83" s="7"/>
      <c r="XDD83" s="7"/>
      <c r="XDE83" s="7"/>
      <c r="XDF83" s="7"/>
      <c r="XDG83" s="7"/>
      <c r="XDH83" s="7"/>
      <c r="XDI83" s="7"/>
      <c r="XDJ83" s="7"/>
      <c r="XDK83" s="7"/>
      <c r="XDL83" s="7"/>
      <c r="XDM83" s="7"/>
      <c r="XDN83" s="7"/>
      <c r="XDO83" s="7"/>
      <c r="XDP83" s="7"/>
      <c r="XDQ83" s="7"/>
      <c r="XDR83" s="7"/>
      <c r="XDS83" s="7"/>
      <c r="XDT83" s="7"/>
      <c r="XDU83" s="7"/>
      <c r="XDV83" s="7"/>
      <c r="XDW83" s="7"/>
      <c r="XDX83" s="7"/>
      <c r="XDY83" s="7"/>
      <c r="XDZ83" s="7"/>
      <c r="XEA83" s="7"/>
      <c r="XEB83" s="7"/>
      <c r="XEC83" s="7"/>
      <c r="XED83" s="7"/>
      <c r="XEE83" s="7"/>
    </row>
    <row r="84" s="1" customFormat="1" customHeight="1" spans="1:16359">
      <c r="A84" s="4"/>
      <c r="B84" s="20"/>
      <c r="C84" s="20"/>
      <c r="D84" s="21" t="str">
        <f>IF(C84="","-",VLOOKUP(C84,员工信息表!B:C,2,FALSE))</f>
        <v>-</v>
      </c>
      <c r="E84" s="21" t="str">
        <f>IF(C84="","-",VLOOKUP(C84,员工信息表!B:D,3,FALSE))</f>
        <v>-</v>
      </c>
      <c r="F84" s="20"/>
      <c r="G84" s="20"/>
      <c r="H84" s="20"/>
      <c r="I84" s="20"/>
      <c r="J84" s="27" t="str">
        <f t="shared" si="2"/>
        <v>0</v>
      </c>
      <c r="K84" s="27" t="str">
        <f>IF(C84="","0",SUMIFS(借支明细表!$H:$H,借支明细表!$F:$F,$C84,借支明细表!$D:$D,$D$2))</f>
        <v>0</v>
      </c>
      <c r="L84" s="27" t="str">
        <f t="shared" si="3"/>
        <v>0</v>
      </c>
      <c r="M84" s="28"/>
      <c r="XDA84" s="7"/>
      <c r="XDB84" s="7"/>
      <c r="XDC84" s="7"/>
      <c r="XDD84" s="7"/>
      <c r="XDE84" s="7"/>
      <c r="XDF84" s="7"/>
      <c r="XDG84" s="7"/>
      <c r="XDH84" s="7"/>
      <c r="XDI84" s="7"/>
      <c r="XDJ84" s="7"/>
      <c r="XDK84" s="7"/>
      <c r="XDL84" s="7"/>
      <c r="XDM84" s="7"/>
      <c r="XDN84" s="7"/>
      <c r="XDO84" s="7"/>
      <c r="XDP84" s="7"/>
      <c r="XDQ84" s="7"/>
      <c r="XDR84" s="7"/>
      <c r="XDS84" s="7"/>
      <c r="XDT84" s="7"/>
      <c r="XDU84" s="7"/>
      <c r="XDV84" s="7"/>
      <c r="XDW84" s="7"/>
      <c r="XDX84" s="7"/>
      <c r="XDY84" s="7"/>
      <c r="XDZ84" s="7"/>
      <c r="XEA84" s="7"/>
      <c r="XEB84" s="7"/>
      <c r="XEC84" s="7"/>
      <c r="XED84" s="7"/>
      <c r="XEE84" s="7"/>
    </row>
    <row r="85" s="1" customFormat="1" customHeight="1" spans="1:16359">
      <c r="A85" s="4"/>
      <c r="B85" s="20"/>
      <c r="C85" s="20"/>
      <c r="D85" s="21" t="str">
        <f>IF(C85="","-",VLOOKUP(C85,员工信息表!B:C,2,FALSE))</f>
        <v>-</v>
      </c>
      <c r="E85" s="21" t="str">
        <f>IF(C85="","-",VLOOKUP(C85,员工信息表!B:D,3,FALSE))</f>
        <v>-</v>
      </c>
      <c r="F85" s="20"/>
      <c r="G85" s="20"/>
      <c r="H85" s="20"/>
      <c r="I85" s="20"/>
      <c r="J85" s="27" t="str">
        <f t="shared" si="2"/>
        <v>0</v>
      </c>
      <c r="K85" s="27" t="str">
        <f>IF(C85="","0",SUMIFS(借支明细表!$H:$H,借支明细表!$F:$F,$C85,借支明细表!$D:$D,$D$2))</f>
        <v>0</v>
      </c>
      <c r="L85" s="27" t="str">
        <f t="shared" si="3"/>
        <v>0</v>
      </c>
      <c r="M85" s="28"/>
      <c r="XDA85" s="7"/>
      <c r="XDB85" s="7"/>
      <c r="XDC85" s="7"/>
      <c r="XDD85" s="7"/>
      <c r="XDE85" s="7"/>
      <c r="XDF85" s="7"/>
      <c r="XDG85" s="7"/>
      <c r="XDH85" s="7"/>
      <c r="XDI85" s="7"/>
      <c r="XDJ85" s="7"/>
      <c r="XDK85" s="7"/>
      <c r="XDL85" s="7"/>
      <c r="XDM85" s="7"/>
      <c r="XDN85" s="7"/>
      <c r="XDO85" s="7"/>
      <c r="XDP85" s="7"/>
      <c r="XDQ85" s="7"/>
      <c r="XDR85" s="7"/>
      <c r="XDS85" s="7"/>
      <c r="XDT85" s="7"/>
      <c r="XDU85" s="7"/>
      <c r="XDV85" s="7"/>
      <c r="XDW85" s="7"/>
      <c r="XDX85" s="7"/>
      <c r="XDY85" s="7"/>
      <c r="XDZ85" s="7"/>
      <c r="XEA85" s="7"/>
      <c r="XEB85" s="7"/>
      <c r="XEC85" s="7"/>
      <c r="XED85" s="7"/>
      <c r="XEE85" s="7"/>
    </row>
    <row r="86" s="1" customFormat="1" customHeight="1" spans="1:16359">
      <c r="A86" s="4"/>
      <c r="B86" s="20"/>
      <c r="C86" s="20"/>
      <c r="D86" s="21" t="str">
        <f>IF(C86="","-",VLOOKUP(C86,员工信息表!B:C,2,FALSE))</f>
        <v>-</v>
      </c>
      <c r="E86" s="21" t="str">
        <f>IF(C86="","-",VLOOKUP(C86,员工信息表!B:D,3,FALSE))</f>
        <v>-</v>
      </c>
      <c r="F86" s="20"/>
      <c r="G86" s="20"/>
      <c r="H86" s="20"/>
      <c r="I86" s="20"/>
      <c r="J86" s="27" t="str">
        <f t="shared" si="2"/>
        <v>0</v>
      </c>
      <c r="K86" s="27" t="str">
        <f>IF(C86="","0",SUMIFS(借支明细表!$H:$H,借支明细表!$F:$F,$C86,借支明细表!$D:$D,$D$2))</f>
        <v>0</v>
      </c>
      <c r="L86" s="27" t="str">
        <f t="shared" si="3"/>
        <v>0</v>
      </c>
      <c r="M86" s="28"/>
      <c r="XDA86" s="7"/>
      <c r="XDB86" s="7"/>
      <c r="XDC86" s="7"/>
      <c r="XDD86" s="7"/>
      <c r="XDE86" s="7"/>
      <c r="XDF86" s="7"/>
      <c r="XDG86" s="7"/>
      <c r="XDH86" s="7"/>
      <c r="XDI86" s="7"/>
      <c r="XDJ86" s="7"/>
      <c r="XDK86" s="7"/>
      <c r="XDL86" s="7"/>
      <c r="XDM86" s="7"/>
      <c r="XDN86" s="7"/>
      <c r="XDO86" s="7"/>
      <c r="XDP86" s="7"/>
      <c r="XDQ86" s="7"/>
      <c r="XDR86" s="7"/>
      <c r="XDS86" s="7"/>
      <c r="XDT86" s="7"/>
      <c r="XDU86" s="7"/>
      <c r="XDV86" s="7"/>
      <c r="XDW86" s="7"/>
      <c r="XDX86" s="7"/>
      <c r="XDY86" s="7"/>
      <c r="XDZ86" s="7"/>
      <c r="XEA86" s="7"/>
      <c r="XEB86" s="7"/>
      <c r="XEC86" s="7"/>
      <c r="XED86" s="7"/>
      <c r="XEE86" s="7"/>
    </row>
    <row r="87" s="1" customFormat="1" customHeight="1" spans="1:16359">
      <c r="A87" s="4"/>
      <c r="B87" s="20"/>
      <c r="C87" s="20"/>
      <c r="D87" s="21" t="str">
        <f>IF(C87="","-",VLOOKUP(C87,员工信息表!B:C,2,FALSE))</f>
        <v>-</v>
      </c>
      <c r="E87" s="21" t="str">
        <f>IF(C87="","-",VLOOKUP(C87,员工信息表!B:D,3,FALSE))</f>
        <v>-</v>
      </c>
      <c r="F87" s="20"/>
      <c r="G87" s="20"/>
      <c r="H87" s="20"/>
      <c r="I87" s="20"/>
      <c r="J87" s="27" t="str">
        <f t="shared" si="2"/>
        <v>0</v>
      </c>
      <c r="K87" s="27" t="str">
        <f>IF(C87="","0",SUMIFS(借支明细表!$H:$H,借支明细表!$F:$F,$C87,借支明细表!$D:$D,$D$2))</f>
        <v>0</v>
      </c>
      <c r="L87" s="27" t="str">
        <f t="shared" si="3"/>
        <v>0</v>
      </c>
      <c r="M87" s="28"/>
      <c r="XDA87" s="7"/>
      <c r="XDB87" s="7"/>
      <c r="XDC87" s="7"/>
      <c r="XDD87" s="7"/>
      <c r="XDE87" s="7"/>
      <c r="XDF87" s="7"/>
      <c r="XDG87" s="7"/>
      <c r="XDH87" s="7"/>
      <c r="XDI87" s="7"/>
      <c r="XDJ87" s="7"/>
      <c r="XDK87" s="7"/>
      <c r="XDL87" s="7"/>
      <c r="XDM87" s="7"/>
      <c r="XDN87" s="7"/>
      <c r="XDO87" s="7"/>
      <c r="XDP87" s="7"/>
      <c r="XDQ87" s="7"/>
      <c r="XDR87" s="7"/>
      <c r="XDS87" s="7"/>
      <c r="XDT87" s="7"/>
      <c r="XDU87" s="7"/>
      <c r="XDV87" s="7"/>
      <c r="XDW87" s="7"/>
      <c r="XDX87" s="7"/>
      <c r="XDY87" s="7"/>
      <c r="XDZ87" s="7"/>
      <c r="XEA87" s="7"/>
      <c r="XEB87" s="7"/>
      <c r="XEC87" s="7"/>
      <c r="XED87" s="7"/>
      <c r="XEE87" s="7"/>
    </row>
    <row r="88" s="1" customFormat="1" customHeight="1" spans="1:16359">
      <c r="A88" s="4"/>
      <c r="B88" s="20"/>
      <c r="C88" s="20"/>
      <c r="D88" s="21" t="str">
        <f>IF(C88="","-",VLOOKUP(C88,员工信息表!B:C,2,FALSE))</f>
        <v>-</v>
      </c>
      <c r="E88" s="21" t="str">
        <f>IF(C88="","-",VLOOKUP(C88,员工信息表!B:D,3,FALSE))</f>
        <v>-</v>
      </c>
      <c r="F88" s="20"/>
      <c r="G88" s="20"/>
      <c r="H88" s="20"/>
      <c r="I88" s="20"/>
      <c r="J88" s="27" t="str">
        <f t="shared" si="2"/>
        <v>0</v>
      </c>
      <c r="K88" s="27" t="str">
        <f>IF(C88="","0",SUMIFS(借支明细表!$H:$H,借支明细表!$F:$F,$C88,借支明细表!$D:$D,$D$2))</f>
        <v>0</v>
      </c>
      <c r="L88" s="27" t="str">
        <f t="shared" si="3"/>
        <v>0</v>
      </c>
      <c r="M88" s="28"/>
      <c r="XDA88" s="7"/>
      <c r="XDB88" s="7"/>
      <c r="XDC88" s="7"/>
      <c r="XDD88" s="7"/>
      <c r="XDE88" s="7"/>
      <c r="XDF88" s="7"/>
      <c r="XDG88" s="7"/>
      <c r="XDH88" s="7"/>
      <c r="XDI88" s="7"/>
      <c r="XDJ88" s="7"/>
      <c r="XDK88" s="7"/>
      <c r="XDL88" s="7"/>
      <c r="XDM88" s="7"/>
      <c r="XDN88" s="7"/>
      <c r="XDO88" s="7"/>
      <c r="XDP88" s="7"/>
      <c r="XDQ88" s="7"/>
      <c r="XDR88" s="7"/>
      <c r="XDS88" s="7"/>
      <c r="XDT88" s="7"/>
      <c r="XDU88" s="7"/>
      <c r="XDV88" s="7"/>
      <c r="XDW88" s="7"/>
      <c r="XDX88" s="7"/>
      <c r="XDY88" s="7"/>
      <c r="XDZ88" s="7"/>
      <c r="XEA88" s="7"/>
      <c r="XEB88" s="7"/>
      <c r="XEC88" s="7"/>
      <c r="XED88" s="7"/>
      <c r="XEE88" s="7"/>
    </row>
    <row r="89" s="1" customFormat="1" customHeight="1" spans="1:16359">
      <c r="A89" s="4"/>
      <c r="B89" s="20"/>
      <c r="C89" s="20"/>
      <c r="D89" s="21" t="str">
        <f>IF(C89="","-",VLOOKUP(C89,员工信息表!B:C,2,FALSE))</f>
        <v>-</v>
      </c>
      <c r="E89" s="21" t="str">
        <f>IF(C89="","-",VLOOKUP(C89,员工信息表!B:D,3,FALSE))</f>
        <v>-</v>
      </c>
      <c r="F89" s="20"/>
      <c r="G89" s="20"/>
      <c r="H89" s="20"/>
      <c r="I89" s="20"/>
      <c r="J89" s="27" t="str">
        <f t="shared" si="2"/>
        <v>0</v>
      </c>
      <c r="K89" s="27" t="str">
        <f>IF(C89="","0",SUMIFS(借支明细表!$H:$H,借支明细表!$F:$F,$C89,借支明细表!$D:$D,$D$2))</f>
        <v>0</v>
      </c>
      <c r="L89" s="27" t="str">
        <f t="shared" si="3"/>
        <v>0</v>
      </c>
      <c r="M89" s="28"/>
      <c r="XDA89" s="7"/>
      <c r="XDB89" s="7"/>
      <c r="XDC89" s="7"/>
      <c r="XDD89" s="7"/>
      <c r="XDE89" s="7"/>
      <c r="XDF89" s="7"/>
      <c r="XDG89" s="7"/>
      <c r="XDH89" s="7"/>
      <c r="XDI89" s="7"/>
      <c r="XDJ89" s="7"/>
      <c r="XDK89" s="7"/>
      <c r="XDL89" s="7"/>
      <c r="XDM89" s="7"/>
      <c r="XDN89" s="7"/>
      <c r="XDO89" s="7"/>
      <c r="XDP89" s="7"/>
      <c r="XDQ89" s="7"/>
      <c r="XDR89" s="7"/>
      <c r="XDS89" s="7"/>
      <c r="XDT89" s="7"/>
      <c r="XDU89" s="7"/>
      <c r="XDV89" s="7"/>
      <c r="XDW89" s="7"/>
      <c r="XDX89" s="7"/>
      <c r="XDY89" s="7"/>
      <c r="XDZ89" s="7"/>
      <c r="XEA89" s="7"/>
      <c r="XEB89" s="7"/>
      <c r="XEC89" s="7"/>
      <c r="XED89" s="7"/>
      <c r="XEE89" s="7"/>
    </row>
    <row r="90" s="1" customFormat="1" customHeight="1" spans="1:16359">
      <c r="A90" s="4"/>
      <c r="B90" s="20"/>
      <c r="C90" s="20"/>
      <c r="D90" s="21" t="str">
        <f>IF(C90="","-",VLOOKUP(C90,员工信息表!B:C,2,FALSE))</f>
        <v>-</v>
      </c>
      <c r="E90" s="21" t="str">
        <f>IF(C90="","-",VLOOKUP(C90,员工信息表!B:D,3,FALSE))</f>
        <v>-</v>
      </c>
      <c r="F90" s="20"/>
      <c r="G90" s="20"/>
      <c r="H90" s="20"/>
      <c r="I90" s="20"/>
      <c r="J90" s="27" t="str">
        <f t="shared" si="2"/>
        <v>0</v>
      </c>
      <c r="K90" s="27" t="str">
        <f>IF(C90="","0",SUMIFS(借支明细表!$H:$H,借支明细表!$F:$F,$C90,借支明细表!$D:$D,$D$2))</f>
        <v>0</v>
      </c>
      <c r="L90" s="27" t="str">
        <f t="shared" si="3"/>
        <v>0</v>
      </c>
      <c r="M90" s="28"/>
      <c r="XDA90" s="7"/>
      <c r="XDB90" s="7"/>
      <c r="XDC90" s="7"/>
      <c r="XDD90" s="7"/>
      <c r="XDE90" s="7"/>
      <c r="XDF90" s="7"/>
      <c r="XDG90" s="7"/>
      <c r="XDH90" s="7"/>
      <c r="XDI90" s="7"/>
      <c r="XDJ90" s="7"/>
      <c r="XDK90" s="7"/>
      <c r="XDL90" s="7"/>
      <c r="XDM90" s="7"/>
      <c r="XDN90" s="7"/>
      <c r="XDO90" s="7"/>
      <c r="XDP90" s="7"/>
      <c r="XDQ90" s="7"/>
      <c r="XDR90" s="7"/>
      <c r="XDS90" s="7"/>
      <c r="XDT90" s="7"/>
      <c r="XDU90" s="7"/>
      <c r="XDV90" s="7"/>
      <c r="XDW90" s="7"/>
      <c r="XDX90" s="7"/>
      <c r="XDY90" s="7"/>
      <c r="XDZ90" s="7"/>
      <c r="XEA90" s="7"/>
      <c r="XEB90" s="7"/>
      <c r="XEC90" s="7"/>
      <c r="XED90" s="7"/>
      <c r="XEE90" s="7"/>
    </row>
    <row r="91" s="1" customFormat="1" customHeight="1" spans="1:16359">
      <c r="A91" s="4"/>
      <c r="B91" s="20"/>
      <c r="C91" s="20"/>
      <c r="D91" s="21" t="str">
        <f>IF(C91="","-",VLOOKUP(C91,员工信息表!B:C,2,FALSE))</f>
        <v>-</v>
      </c>
      <c r="E91" s="21" t="str">
        <f>IF(C91="","-",VLOOKUP(C91,员工信息表!B:D,3,FALSE))</f>
        <v>-</v>
      </c>
      <c r="F91" s="20"/>
      <c r="G91" s="20"/>
      <c r="H91" s="20"/>
      <c r="I91" s="20"/>
      <c r="J91" s="27" t="str">
        <f t="shared" si="2"/>
        <v>0</v>
      </c>
      <c r="K91" s="27" t="str">
        <f>IF(C91="","0",SUMIFS(借支明细表!$H:$H,借支明细表!$F:$F,$C91,借支明细表!$D:$D,$D$2))</f>
        <v>0</v>
      </c>
      <c r="L91" s="27" t="str">
        <f t="shared" si="3"/>
        <v>0</v>
      </c>
      <c r="M91" s="28"/>
      <c r="XDA91" s="7"/>
      <c r="XDB91" s="7"/>
      <c r="XDC91" s="7"/>
      <c r="XDD91" s="7"/>
      <c r="XDE91" s="7"/>
      <c r="XDF91" s="7"/>
      <c r="XDG91" s="7"/>
      <c r="XDH91" s="7"/>
      <c r="XDI91" s="7"/>
      <c r="XDJ91" s="7"/>
      <c r="XDK91" s="7"/>
      <c r="XDL91" s="7"/>
      <c r="XDM91" s="7"/>
      <c r="XDN91" s="7"/>
      <c r="XDO91" s="7"/>
      <c r="XDP91" s="7"/>
      <c r="XDQ91" s="7"/>
      <c r="XDR91" s="7"/>
      <c r="XDS91" s="7"/>
      <c r="XDT91" s="7"/>
      <c r="XDU91" s="7"/>
      <c r="XDV91" s="7"/>
      <c r="XDW91" s="7"/>
      <c r="XDX91" s="7"/>
      <c r="XDY91" s="7"/>
      <c r="XDZ91" s="7"/>
      <c r="XEA91" s="7"/>
      <c r="XEB91" s="7"/>
      <c r="XEC91" s="7"/>
      <c r="XED91" s="7"/>
      <c r="XEE91" s="7"/>
    </row>
    <row r="92" s="1" customFormat="1" customHeight="1" spans="1:16359">
      <c r="A92" s="4"/>
      <c r="B92" s="20"/>
      <c r="C92" s="20"/>
      <c r="D92" s="21" t="str">
        <f>IF(C92="","-",VLOOKUP(C92,员工信息表!B:C,2,FALSE))</f>
        <v>-</v>
      </c>
      <c r="E92" s="21" t="str">
        <f>IF(C92="","-",VLOOKUP(C92,员工信息表!B:D,3,FALSE))</f>
        <v>-</v>
      </c>
      <c r="F92" s="20"/>
      <c r="G92" s="20"/>
      <c r="H92" s="20"/>
      <c r="I92" s="20"/>
      <c r="J92" s="27" t="str">
        <f t="shared" si="2"/>
        <v>0</v>
      </c>
      <c r="K92" s="27" t="str">
        <f>IF(C92="","0",SUMIFS(借支明细表!$H:$H,借支明细表!$F:$F,$C92,借支明细表!$D:$D,$D$2))</f>
        <v>0</v>
      </c>
      <c r="L92" s="27" t="str">
        <f t="shared" si="3"/>
        <v>0</v>
      </c>
      <c r="M92" s="28"/>
      <c r="XDA92" s="7"/>
      <c r="XDB92" s="7"/>
      <c r="XDC92" s="7"/>
      <c r="XDD92" s="7"/>
      <c r="XDE92" s="7"/>
      <c r="XDF92" s="7"/>
      <c r="XDG92" s="7"/>
      <c r="XDH92" s="7"/>
      <c r="XDI92" s="7"/>
      <c r="XDJ92" s="7"/>
      <c r="XDK92" s="7"/>
      <c r="XDL92" s="7"/>
      <c r="XDM92" s="7"/>
      <c r="XDN92" s="7"/>
      <c r="XDO92" s="7"/>
      <c r="XDP92" s="7"/>
      <c r="XDQ92" s="7"/>
      <c r="XDR92" s="7"/>
      <c r="XDS92" s="7"/>
      <c r="XDT92" s="7"/>
      <c r="XDU92" s="7"/>
      <c r="XDV92" s="7"/>
      <c r="XDW92" s="7"/>
      <c r="XDX92" s="7"/>
      <c r="XDY92" s="7"/>
      <c r="XDZ92" s="7"/>
      <c r="XEA92" s="7"/>
      <c r="XEB92" s="7"/>
      <c r="XEC92" s="7"/>
      <c r="XED92" s="7"/>
      <c r="XEE92" s="7"/>
    </row>
    <row r="93" s="1" customFormat="1" customHeight="1" spans="1:16359">
      <c r="A93" s="4"/>
      <c r="B93" s="20"/>
      <c r="C93" s="20"/>
      <c r="D93" s="21" t="str">
        <f>IF(C93="","-",VLOOKUP(C93,员工信息表!B:C,2,FALSE))</f>
        <v>-</v>
      </c>
      <c r="E93" s="21" t="str">
        <f>IF(C93="","-",VLOOKUP(C93,员工信息表!B:D,3,FALSE))</f>
        <v>-</v>
      </c>
      <c r="F93" s="20"/>
      <c r="G93" s="20"/>
      <c r="H93" s="20"/>
      <c r="I93" s="20"/>
      <c r="J93" s="27" t="str">
        <f t="shared" si="2"/>
        <v>0</v>
      </c>
      <c r="K93" s="27" t="str">
        <f>IF(C93="","0",SUMIFS(借支明细表!$H:$H,借支明细表!$F:$F,$C93,借支明细表!$D:$D,$D$2))</f>
        <v>0</v>
      </c>
      <c r="L93" s="27" t="str">
        <f t="shared" si="3"/>
        <v>0</v>
      </c>
      <c r="M93" s="28"/>
      <c r="XDA93" s="7"/>
      <c r="XDB93" s="7"/>
      <c r="XDC93" s="7"/>
      <c r="XDD93" s="7"/>
      <c r="XDE93" s="7"/>
      <c r="XDF93" s="7"/>
      <c r="XDG93" s="7"/>
      <c r="XDH93" s="7"/>
      <c r="XDI93" s="7"/>
      <c r="XDJ93" s="7"/>
      <c r="XDK93" s="7"/>
      <c r="XDL93" s="7"/>
      <c r="XDM93" s="7"/>
      <c r="XDN93" s="7"/>
      <c r="XDO93" s="7"/>
      <c r="XDP93" s="7"/>
      <c r="XDQ93" s="7"/>
      <c r="XDR93" s="7"/>
      <c r="XDS93" s="7"/>
      <c r="XDT93" s="7"/>
      <c r="XDU93" s="7"/>
      <c r="XDV93" s="7"/>
      <c r="XDW93" s="7"/>
      <c r="XDX93" s="7"/>
      <c r="XDY93" s="7"/>
      <c r="XDZ93" s="7"/>
      <c r="XEA93" s="7"/>
      <c r="XEB93" s="7"/>
      <c r="XEC93" s="7"/>
      <c r="XED93" s="7"/>
      <c r="XEE93" s="7"/>
    </row>
    <row r="94" s="1" customFormat="1" customHeight="1" spans="1:16359">
      <c r="A94" s="4"/>
      <c r="B94" s="20"/>
      <c r="C94" s="20"/>
      <c r="D94" s="21" t="str">
        <f>IF(C94="","-",VLOOKUP(C94,员工信息表!B:C,2,FALSE))</f>
        <v>-</v>
      </c>
      <c r="E94" s="21" t="str">
        <f>IF(C94="","-",VLOOKUP(C94,员工信息表!B:D,3,FALSE))</f>
        <v>-</v>
      </c>
      <c r="F94" s="20"/>
      <c r="G94" s="20"/>
      <c r="H94" s="20"/>
      <c r="I94" s="20"/>
      <c r="J94" s="27" t="str">
        <f t="shared" si="2"/>
        <v>0</v>
      </c>
      <c r="K94" s="27" t="str">
        <f>IF(C94="","0",SUMIFS(借支明细表!$H:$H,借支明细表!$F:$F,$C94,借支明细表!$D:$D,$D$2))</f>
        <v>0</v>
      </c>
      <c r="L94" s="27" t="str">
        <f t="shared" si="3"/>
        <v>0</v>
      </c>
      <c r="M94" s="28"/>
      <c r="XDA94" s="7"/>
      <c r="XDB94" s="7"/>
      <c r="XDC94" s="7"/>
      <c r="XDD94" s="7"/>
      <c r="XDE94" s="7"/>
      <c r="XDF94" s="7"/>
      <c r="XDG94" s="7"/>
      <c r="XDH94" s="7"/>
      <c r="XDI94" s="7"/>
      <c r="XDJ94" s="7"/>
      <c r="XDK94" s="7"/>
      <c r="XDL94" s="7"/>
      <c r="XDM94" s="7"/>
      <c r="XDN94" s="7"/>
      <c r="XDO94" s="7"/>
      <c r="XDP94" s="7"/>
      <c r="XDQ94" s="7"/>
      <c r="XDR94" s="7"/>
      <c r="XDS94" s="7"/>
      <c r="XDT94" s="7"/>
      <c r="XDU94" s="7"/>
      <c r="XDV94" s="7"/>
      <c r="XDW94" s="7"/>
      <c r="XDX94" s="7"/>
      <c r="XDY94" s="7"/>
      <c r="XDZ94" s="7"/>
      <c r="XEA94" s="7"/>
      <c r="XEB94" s="7"/>
      <c r="XEC94" s="7"/>
      <c r="XED94" s="7"/>
      <c r="XEE94" s="7"/>
    </row>
    <row r="95" s="1" customFormat="1" customHeight="1" spans="1:16359">
      <c r="A95" s="4"/>
      <c r="B95" s="20"/>
      <c r="C95" s="20"/>
      <c r="D95" s="21" t="str">
        <f>IF(C95="","-",VLOOKUP(C95,员工信息表!B:C,2,FALSE))</f>
        <v>-</v>
      </c>
      <c r="E95" s="21" t="str">
        <f>IF(C95="","-",VLOOKUP(C95,员工信息表!B:D,3,FALSE))</f>
        <v>-</v>
      </c>
      <c r="F95" s="20"/>
      <c r="G95" s="20"/>
      <c r="H95" s="20"/>
      <c r="I95" s="20"/>
      <c r="J95" s="27" t="str">
        <f t="shared" si="2"/>
        <v>0</v>
      </c>
      <c r="K95" s="27" t="str">
        <f>IF(C95="","0",SUMIFS(借支明细表!$H:$H,借支明细表!$F:$F,$C95,借支明细表!$D:$D,$D$2))</f>
        <v>0</v>
      </c>
      <c r="L95" s="27" t="str">
        <f t="shared" si="3"/>
        <v>0</v>
      </c>
      <c r="M95" s="28"/>
      <c r="XDA95" s="7"/>
      <c r="XDB95" s="7"/>
      <c r="XDC95" s="7"/>
      <c r="XDD95" s="7"/>
      <c r="XDE95" s="7"/>
      <c r="XDF95" s="7"/>
      <c r="XDG95" s="7"/>
      <c r="XDH95" s="7"/>
      <c r="XDI95" s="7"/>
      <c r="XDJ95" s="7"/>
      <c r="XDK95" s="7"/>
      <c r="XDL95" s="7"/>
      <c r="XDM95" s="7"/>
      <c r="XDN95" s="7"/>
      <c r="XDO95" s="7"/>
      <c r="XDP95" s="7"/>
      <c r="XDQ95" s="7"/>
      <c r="XDR95" s="7"/>
      <c r="XDS95" s="7"/>
      <c r="XDT95" s="7"/>
      <c r="XDU95" s="7"/>
      <c r="XDV95" s="7"/>
      <c r="XDW95" s="7"/>
      <c r="XDX95" s="7"/>
      <c r="XDY95" s="7"/>
      <c r="XDZ95" s="7"/>
      <c r="XEA95" s="7"/>
      <c r="XEB95" s="7"/>
      <c r="XEC95" s="7"/>
      <c r="XED95" s="7"/>
      <c r="XEE95" s="7"/>
    </row>
    <row r="96" s="1" customFormat="1" customHeight="1" spans="1:16359">
      <c r="A96" s="4"/>
      <c r="B96" s="20"/>
      <c r="C96" s="20"/>
      <c r="D96" s="21" t="str">
        <f>IF(C96="","-",VLOOKUP(C96,员工信息表!B:C,2,FALSE))</f>
        <v>-</v>
      </c>
      <c r="E96" s="21" t="str">
        <f>IF(C96="","-",VLOOKUP(C96,员工信息表!B:D,3,FALSE))</f>
        <v>-</v>
      </c>
      <c r="F96" s="20"/>
      <c r="G96" s="20"/>
      <c r="H96" s="20"/>
      <c r="I96" s="20"/>
      <c r="J96" s="27" t="str">
        <f t="shared" si="2"/>
        <v>0</v>
      </c>
      <c r="K96" s="27" t="str">
        <f>IF(C96="","0",SUMIFS(借支明细表!$H:$H,借支明细表!$F:$F,$C96,借支明细表!$D:$D,$D$2))</f>
        <v>0</v>
      </c>
      <c r="L96" s="27" t="str">
        <f t="shared" si="3"/>
        <v>0</v>
      </c>
      <c r="M96" s="28"/>
      <c r="XDA96" s="7"/>
      <c r="XDB96" s="7"/>
      <c r="XDC96" s="7"/>
      <c r="XDD96" s="7"/>
      <c r="XDE96" s="7"/>
      <c r="XDF96" s="7"/>
      <c r="XDG96" s="7"/>
      <c r="XDH96" s="7"/>
      <c r="XDI96" s="7"/>
      <c r="XDJ96" s="7"/>
      <c r="XDK96" s="7"/>
      <c r="XDL96" s="7"/>
      <c r="XDM96" s="7"/>
      <c r="XDN96" s="7"/>
      <c r="XDO96" s="7"/>
      <c r="XDP96" s="7"/>
      <c r="XDQ96" s="7"/>
      <c r="XDR96" s="7"/>
      <c r="XDS96" s="7"/>
      <c r="XDT96" s="7"/>
      <c r="XDU96" s="7"/>
      <c r="XDV96" s="7"/>
      <c r="XDW96" s="7"/>
      <c r="XDX96" s="7"/>
      <c r="XDY96" s="7"/>
      <c r="XDZ96" s="7"/>
      <c r="XEA96" s="7"/>
      <c r="XEB96" s="7"/>
      <c r="XEC96" s="7"/>
      <c r="XED96" s="7"/>
      <c r="XEE96" s="7"/>
    </row>
    <row r="97" s="1" customFormat="1" customHeight="1" spans="1:16359">
      <c r="A97" s="4"/>
      <c r="B97" s="20"/>
      <c r="C97" s="20"/>
      <c r="D97" s="21" t="str">
        <f>IF(C97="","-",VLOOKUP(C97,员工信息表!B:C,2,FALSE))</f>
        <v>-</v>
      </c>
      <c r="E97" s="21" t="str">
        <f>IF(C97="","-",VLOOKUP(C97,员工信息表!B:D,3,FALSE))</f>
        <v>-</v>
      </c>
      <c r="F97" s="20"/>
      <c r="G97" s="20"/>
      <c r="H97" s="20"/>
      <c r="I97" s="20"/>
      <c r="J97" s="27" t="str">
        <f t="shared" si="2"/>
        <v>0</v>
      </c>
      <c r="K97" s="27" t="str">
        <f>IF(C97="","0",SUMIFS(借支明细表!$H:$H,借支明细表!$F:$F,$C97,借支明细表!$D:$D,$D$2))</f>
        <v>0</v>
      </c>
      <c r="L97" s="27" t="str">
        <f t="shared" si="3"/>
        <v>0</v>
      </c>
      <c r="M97" s="28"/>
      <c r="XDA97" s="7"/>
      <c r="XDB97" s="7"/>
      <c r="XDC97" s="7"/>
      <c r="XDD97" s="7"/>
      <c r="XDE97" s="7"/>
      <c r="XDF97" s="7"/>
      <c r="XDG97" s="7"/>
      <c r="XDH97" s="7"/>
      <c r="XDI97" s="7"/>
      <c r="XDJ97" s="7"/>
      <c r="XDK97" s="7"/>
      <c r="XDL97" s="7"/>
      <c r="XDM97" s="7"/>
      <c r="XDN97" s="7"/>
      <c r="XDO97" s="7"/>
      <c r="XDP97" s="7"/>
      <c r="XDQ97" s="7"/>
      <c r="XDR97" s="7"/>
      <c r="XDS97" s="7"/>
      <c r="XDT97" s="7"/>
      <c r="XDU97" s="7"/>
      <c r="XDV97" s="7"/>
      <c r="XDW97" s="7"/>
      <c r="XDX97" s="7"/>
      <c r="XDY97" s="7"/>
      <c r="XDZ97" s="7"/>
      <c r="XEA97" s="7"/>
      <c r="XEB97" s="7"/>
      <c r="XEC97" s="7"/>
      <c r="XED97" s="7"/>
      <c r="XEE97" s="7"/>
    </row>
    <row r="98" s="1" customFormat="1" customHeight="1" spans="1:16359">
      <c r="A98" s="4"/>
      <c r="B98" s="20"/>
      <c r="C98" s="20"/>
      <c r="D98" s="21" t="str">
        <f>IF(C98="","-",VLOOKUP(C98,员工信息表!B:C,2,FALSE))</f>
        <v>-</v>
      </c>
      <c r="E98" s="21" t="str">
        <f>IF(C98="","-",VLOOKUP(C98,员工信息表!B:D,3,FALSE))</f>
        <v>-</v>
      </c>
      <c r="F98" s="20"/>
      <c r="G98" s="20"/>
      <c r="H98" s="20"/>
      <c r="I98" s="20"/>
      <c r="J98" s="27" t="str">
        <f t="shared" si="2"/>
        <v>0</v>
      </c>
      <c r="K98" s="27" t="str">
        <f>IF(C98="","0",SUMIFS(借支明细表!$H:$H,借支明细表!$F:$F,$C98,借支明细表!$D:$D,$D$2))</f>
        <v>0</v>
      </c>
      <c r="L98" s="27" t="str">
        <f t="shared" si="3"/>
        <v>0</v>
      </c>
      <c r="M98" s="28"/>
      <c r="XDA98" s="7"/>
      <c r="XDB98" s="7"/>
      <c r="XDC98" s="7"/>
      <c r="XDD98" s="7"/>
      <c r="XDE98" s="7"/>
      <c r="XDF98" s="7"/>
      <c r="XDG98" s="7"/>
      <c r="XDH98" s="7"/>
      <c r="XDI98" s="7"/>
      <c r="XDJ98" s="7"/>
      <c r="XDK98" s="7"/>
      <c r="XDL98" s="7"/>
      <c r="XDM98" s="7"/>
      <c r="XDN98" s="7"/>
      <c r="XDO98" s="7"/>
      <c r="XDP98" s="7"/>
      <c r="XDQ98" s="7"/>
      <c r="XDR98" s="7"/>
      <c r="XDS98" s="7"/>
      <c r="XDT98" s="7"/>
      <c r="XDU98" s="7"/>
      <c r="XDV98" s="7"/>
      <c r="XDW98" s="7"/>
      <c r="XDX98" s="7"/>
      <c r="XDY98" s="7"/>
      <c r="XDZ98" s="7"/>
      <c r="XEA98" s="7"/>
      <c r="XEB98" s="7"/>
      <c r="XEC98" s="7"/>
      <c r="XED98" s="7"/>
      <c r="XEE98" s="7"/>
    </row>
    <row r="99" s="1" customFormat="1" customHeight="1" spans="1:16359">
      <c r="A99" s="4"/>
      <c r="B99" s="20"/>
      <c r="C99" s="20"/>
      <c r="D99" s="21" t="str">
        <f>IF(C99="","-",VLOOKUP(C99,员工信息表!B:C,2,FALSE))</f>
        <v>-</v>
      </c>
      <c r="E99" s="21" t="str">
        <f>IF(C99="","-",VLOOKUP(C99,员工信息表!B:D,3,FALSE))</f>
        <v>-</v>
      </c>
      <c r="F99" s="20"/>
      <c r="G99" s="20"/>
      <c r="H99" s="20"/>
      <c r="I99" s="20"/>
      <c r="J99" s="27" t="str">
        <f t="shared" si="2"/>
        <v>0</v>
      </c>
      <c r="K99" s="27" t="str">
        <f>IF(C99="","0",SUMIFS(借支明细表!$H:$H,借支明细表!$F:$F,$C99,借支明细表!$D:$D,$D$2))</f>
        <v>0</v>
      </c>
      <c r="L99" s="27" t="str">
        <f t="shared" si="3"/>
        <v>0</v>
      </c>
      <c r="M99" s="28"/>
      <c r="XDA99" s="7"/>
      <c r="XDB99" s="7"/>
      <c r="XDC99" s="7"/>
      <c r="XDD99" s="7"/>
      <c r="XDE99" s="7"/>
      <c r="XDF99" s="7"/>
      <c r="XDG99" s="7"/>
      <c r="XDH99" s="7"/>
      <c r="XDI99" s="7"/>
      <c r="XDJ99" s="7"/>
      <c r="XDK99" s="7"/>
      <c r="XDL99" s="7"/>
      <c r="XDM99" s="7"/>
      <c r="XDN99" s="7"/>
      <c r="XDO99" s="7"/>
      <c r="XDP99" s="7"/>
      <c r="XDQ99" s="7"/>
      <c r="XDR99" s="7"/>
      <c r="XDS99" s="7"/>
      <c r="XDT99" s="7"/>
      <c r="XDU99" s="7"/>
      <c r="XDV99" s="7"/>
      <c r="XDW99" s="7"/>
      <c r="XDX99" s="7"/>
      <c r="XDY99" s="7"/>
      <c r="XDZ99" s="7"/>
      <c r="XEA99" s="7"/>
      <c r="XEB99" s="7"/>
      <c r="XEC99" s="7"/>
      <c r="XED99" s="7"/>
      <c r="XEE99" s="7"/>
    </row>
    <row r="100" s="1" customFormat="1" customHeight="1" spans="1:16359">
      <c r="A100" s="4"/>
      <c r="B100" s="20"/>
      <c r="C100" s="20"/>
      <c r="D100" s="21" t="str">
        <f>IF(C100="","-",VLOOKUP(C100,员工信息表!B:C,2,FALSE))</f>
        <v>-</v>
      </c>
      <c r="E100" s="21" t="str">
        <f>IF(C100="","-",VLOOKUP(C100,员工信息表!B:D,3,FALSE))</f>
        <v>-</v>
      </c>
      <c r="F100" s="20"/>
      <c r="G100" s="20"/>
      <c r="H100" s="20"/>
      <c r="I100" s="20"/>
      <c r="J100" s="27" t="str">
        <f t="shared" si="2"/>
        <v>0</v>
      </c>
      <c r="K100" s="27" t="str">
        <f>IF(C100="","0",SUMIFS(借支明细表!$H:$H,借支明细表!$F:$F,$C100,借支明细表!$D:$D,$D$2))</f>
        <v>0</v>
      </c>
      <c r="L100" s="27" t="str">
        <f t="shared" si="3"/>
        <v>0</v>
      </c>
      <c r="M100" s="28"/>
      <c r="XDA100" s="7"/>
      <c r="XDB100" s="7"/>
      <c r="XDC100" s="7"/>
      <c r="XDD100" s="7"/>
      <c r="XDE100" s="7"/>
      <c r="XDF100" s="7"/>
      <c r="XDG100" s="7"/>
      <c r="XDH100" s="7"/>
      <c r="XDI100" s="7"/>
      <c r="XDJ100" s="7"/>
      <c r="XDK100" s="7"/>
      <c r="XDL100" s="7"/>
      <c r="XDM100" s="7"/>
      <c r="XDN100" s="7"/>
      <c r="XDO100" s="7"/>
      <c r="XDP100" s="7"/>
      <c r="XDQ100" s="7"/>
      <c r="XDR100" s="7"/>
      <c r="XDS100" s="7"/>
      <c r="XDT100" s="7"/>
      <c r="XDU100" s="7"/>
      <c r="XDV100" s="7"/>
      <c r="XDW100" s="7"/>
      <c r="XDX100" s="7"/>
      <c r="XDY100" s="7"/>
      <c r="XDZ100" s="7"/>
      <c r="XEA100" s="7"/>
      <c r="XEB100" s="7"/>
      <c r="XEC100" s="7"/>
      <c r="XED100" s="7"/>
      <c r="XEE100" s="7"/>
    </row>
    <row r="101" s="1" customFormat="1" customHeight="1" spans="1:16359">
      <c r="A101" s="4"/>
      <c r="B101" s="20"/>
      <c r="C101" s="20"/>
      <c r="D101" s="21" t="str">
        <f>IF(C101="","-",VLOOKUP(C101,员工信息表!B:C,2,FALSE))</f>
        <v>-</v>
      </c>
      <c r="E101" s="21" t="str">
        <f>IF(C101="","-",VLOOKUP(C101,员工信息表!B:D,3,FALSE))</f>
        <v>-</v>
      </c>
      <c r="F101" s="20"/>
      <c r="G101" s="20"/>
      <c r="H101" s="20"/>
      <c r="I101" s="20"/>
      <c r="J101" s="27" t="str">
        <f t="shared" si="2"/>
        <v>0</v>
      </c>
      <c r="K101" s="27" t="str">
        <f>IF(C101="","0",SUMIFS(借支明细表!$H:$H,借支明细表!$F:$F,$C101,借支明细表!$D:$D,$D$2))</f>
        <v>0</v>
      </c>
      <c r="L101" s="27" t="str">
        <f t="shared" si="3"/>
        <v>0</v>
      </c>
      <c r="M101" s="28"/>
      <c r="XDA101" s="7"/>
      <c r="XDB101" s="7"/>
      <c r="XDC101" s="7"/>
      <c r="XDD101" s="7"/>
      <c r="XDE101" s="7"/>
      <c r="XDF101" s="7"/>
      <c r="XDG101" s="7"/>
      <c r="XDH101" s="7"/>
      <c r="XDI101" s="7"/>
      <c r="XDJ101" s="7"/>
      <c r="XDK101" s="7"/>
      <c r="XDL101" s="7"/>
      <c r="XDM101" s="7"/>
      <c r="XDN101" s="7"/>
      <c r="XDO101" s="7"/>
      <c r="XDP101" s="7"/>
      <c r="XDQ101" s="7"/>
      <c r="XDR101" s="7"/>
      <c r="XDS101" s="7"/>
      <c r="XDT101" s="7"/>
      <c r="XDU101" s="7"/>
      <c r="XDV101" s="7"/>
      <c r="XDW101" s="7"/>
      <c r="XDX101" s="7"/>
      <c r="XDY101" s="7"/>
      <c r="XDZ101" s="7"/>
      <c r="XEA101" s="7"/>
      <c r="XEB101" s="7"/>
      <c r="XEC101" s="7"/>
      <c r="XED101" s="7"/>
      <c r="XEE101" s="7"/>
    </row>
    <row r="102" s="1" customFormat="1" customHeight="1" spans="1:16359">
      <c r="A102" s="4"/>
      <c r="B102" s="20"/>
      <c r="C102" s="20"/>
      <c r="D102" s="21" t="str">
        <f>IF(C102="","-",VLOOKUP(C102,员工信息表!B:C,2,FALSE))</f>
        <v>-</v>
      </c>
      <c r="E102" s="21" t="str">
        <f>IF(C102="","-",VLOOKUP(C102,员工信息表!B:D,3,FALSE))</f>
        <v>-</v>
      </c>
      <c r="F102" s="20"/>
      <c r="G102" s="20"/>
      <c r="H102" s="20"/>
      <c r="I102" s="20"/>
      <c r="J102" s="27" t="str">
        <f t="shared" si="2"/>
        <v>0</v>
      </c>
      <c r="K102" s="27" t="str">
        <f>IF(C102="","0",SUMIFS(借支明细表!$H:$H,借支明细表!$F:$F,$C102,借支明细表!$D:$D,$D$2))</f>
        <v>0</v>
      </c>
      <c r="L102" s="27" t="str">
        <f t="shared" si="3"/>
        <v>0</v>
      </c>
      <c r="M102" s="28"/>
      <c r="XDA102" s="7"/>
      <c r="XDB102" s="7"/>
      <c r="XDC102" s="7"/>
      <c r="XDD102" s="7"/>
      <c r="XDE102" s="7"/>
      <c r="XDF102" s="7"/>
      <c r="XDG102" s="7"/>
      <c r="XDH102" s="7"/>
      <c r="XDI102" s="7"/>
      <c r="XDJ102" s="7"/>
      <c r="XDK102" s="7"/>
      <c r="XDL102" s="7"/>
      <c r="XDM102" s="7"/>
      <c r="XDN102" s="7"/>
      <c r="XDO102" s="7"/>
      <c r="XDP102" s="7"/>
      <c r="XDQ102" s="7"/>
      <c r="XDR102" s="7"/>
      <c r="XDS102" s="7"/>
      <c r="XDT102" s="7"/>
      <c r="XDU102" s="7"/>
      <c r="XDV102" s="7"/>
      <c r="XDW102" s="7"/>
      <c r="XDX102" s="7"/>
      <c r="XDY102" s="7"/>
      <c r="XDZ102" s="7"/>
      <c r="XEA102" s="7"/>
      <c r="XEB102" s="7"/>
      <c r="XEC102" s="7"/>
      <c r="XED102" s="7"/>
      <c r="XEE102" s="7"/>
    </row>
    <row r="103" s="1" customFormat="1" customHeight="1" spans="1:16359">
      <c r="A103" s="4"/>
      <c r="B103" s="20"/>
      <c r="C103" s="20"/>
      <c r="D103" s="21" t="str">
        <f>IF(C103="","-",VLOOKUP(C103,员工信息表!B:C,2,FALSE))</f>
        <v>-</v>
      </c>
      <c r="E103" s="21" t="str">
        <f>IF(C103="","-",VLOOKUP(C103,员工信息表!B:D,3,FALSE))</f>
        <v>-</v>
      </c>
      <c r="F103" s="20"/>
      <c r="G103" s="20"/>
      <c r="H103" s="20"/>
      <c r="I103" s="20"/>
      <c r="J103" s="27" t="str">
        <f t="shared" si="2"/>
        <v>0</v>
      </c>
      <c r="K103" s="27" t="str">
        <f>IF(C103="","0",SUMIFS(借支明细表!$H:$H,借支明细表!$F:$F,$C103,借支明细表!$D:$D,$D$2))</f>
        <v>0</v>
      </c>
      <c r="L103" s="27" t="str">
        <f t="shared" si="3"/>
        <v>0</v>
      </c>
      <c r="M103" s="28"/>
      <c r="XDA103" s="7"/>
      <c r="XDB103" s="7"/>
      <c r="XDC103" s="7"/>
      <c r="XDD103" s="7"/>
      <c r="XDE103" s="7"/>
      <c r="XDF103" s="7"/>
      <c r="XDG103" s="7"/>
      <c r="XDH103" s="7"/>
      <c r="XDI103" s="7"/>
      <c r="XDJ103" s="7"/>
      <c r="XDK103" s="7"/>
      <c r="XDL103" s="7"/>
      <c r="XDM103" s="7"/>
      <c r="XDN103" s="7"/>
      <c r="XDO103" s="7"/>
      <c r="XDP103" s="7"/>
      <c r="XDQ103" s="7"/>
      <c r="XDR103" s="7"/>
      <c r="XDS103" s="7"/>
      <c r="XDT103" s="7"/>
      <c r="XDU103" s="7"/>
      <c r="XDV103" s="7"/>
      <c r="XDW103" s="7"/>
      <c r="XDX103" s="7"/>
      <c r="XDY103" s="7"/>
      <c r="XDZ103" s="7"/>
      <c r="XEA103" s="7"/>
      <c r="XEB103" s="7"/>
      <c r="XEC103" s="7"/>
      <c r="XED103" s="7"/>
      <c r="XEE103" s="7"/>
    </row>
    <row r="104" s="1" customFormat="1" customHeight="1" spans="1:16359">
      <c r="A104" s="4"/>
      <c r="B104" s="20"/>
      <c r="C104" s="20"/>
      <c r="D104" s="21" t="str">
        <f>IF(C104="","-",VLOOKUP(C104,员工信息表!B:C,2,FALSE))</f>
        <v>-</v>
      </c>
      <c r="E104" s="21" t="str">
        <f>IF(C104="","-",VLOOKUP(C104,员工信息表!B:D,3,FALSE))</f>
        <v>-</v>
      </c>
      <c r="F104" s="20"/>
      <c r="G104" s="20"/>
      <c r="H104" s="20"/>
      <c r="I104" s="20"/>
      <c r="J104" s="27" t="str">
        <f t="shared" si="2"/>
        <v>0</v>
      </c>
      <c r="K104" s="27" t="str">
        <f>IF(C104="","0",SUMIFS(借支明细表!$H:$H,借支明细表!$F:$F,$C104,借支明细表!$D:$D,$D$2))</f>
        <v>0</v>
      </c>
      <c r="L104" s="27" t="str">
        <f t="shared" si="3"/>
        <v>0</v>
      </c>
      <c r="M104" s="28"/>
      <c r="XDA104" s="7"/>
      <c r="XDB104" s="7"/>
      <c r="XDC104" s="7"/>
      <c r="XDD104" s="7"/>
      <c r="XDE104" s="7"/>
      <c r="XDF104" s="7"/>
      <c r="XDG104" s="7"/>
      <c r="XDH104" s="7"/>
      <c r="XDI104" s="7"/>
      <c r="XDJ104" s="7"/>
      <c r="XDK104" s="7"/>
      <c r="XDL104" s="7"/>
      <c r="XDM104" s="7"/>
      <c r="XDN104" s="7"/>
      <c r="XDO104" s="7"/>
      <c r="XDP104" s="7"/>
      <c r="XDQ104" s="7"/>
      <c r="XDR104" s="7"/>
      <c r="XDS104" s="7"/>
      <c r="XDT104" s="7"/>
      <c r="XDU104" s="7"/>
      <c r="XDV104" s="7"/>
      <c r="XDW104" s="7"/>
      <c r="XDX104" s="7"/>
      <c r="XDY104" s="7"/>
      <c r="XDZ104" s="7"/>
      <c r="XEA104" s="7"/>
      <c r="XEB104" s="7"/>
      <c r="XEC104" s="7"/>
      <c r="XED104" s="7"/>
      <c r="XEE104" s="7"/>
    </row>
    <row r="105" s="1" customFormat="1" customHeight="1" spans="1:16359">
      <c r="A105" s="4"/>
      <c r="B105" s="20"/>
      <c r="C105" s="20"/>
      <c r="D105" s="21" t="str">
        <f>IF(C105="","-",VLOOKUP(C105,员工信息表!B:C,2,FALSE))</f>
        <v>-</v>
      </c>
      <c r="E105" s="21" t="str">
        <f>IF(C105="","-",VLOOKUP(C105,员工信息表!B:D,3,FALSE))</f>
        <v>-</v>
      </c>
      <c r="F105" s="20"/>
      <c r="G105" s="20"/>
      <c r="H105" s="20"/>
      <c r="I105" s="20"/>
      <c r="J105" s="27" t="str">
        <f t="shared" si="2"/>
        <v>0</v>
      </c>
      <c r="K105" s="27" t="str">
        <f>IF(C105="","0",SUMIFS(借支明细表!$H:$H,借支明细表!$F:$F,$C105,借支明细表!$D:$D,$D$2))</f>
        <v>0</v>
      </c>
      <c r="L105" s="27" t="str">
        <f t="shared" si="3"/>
        <v>0</v>
      </c>
      <c r="M105" s="28"/>
      <c r="XDA105" s="7"/>
      <c r="XDB105" s="7"/>
      <c r="XDC105" s="7"/>
      <c r="XDD105" s="7"/>
      <c r="XDE105" s="7"/>
      <c r="XDF105" s="7"/>
      <c r="XDG105" s="7"/>
      <c r="XDH105" s="7"/>
      <c r="XDI105" s="7"/>
      <c r="XDJ105" s="7"/>
      <c r="XDK105" s="7"/>
      <c r="XDL105" s="7"/>
      <c r="XDM105" s="7"/>
      <c r="XDN105" s="7"/>
      <c r="XDO105" s="7"/>
      <c r="XDP105" s="7"/>
      <c r="XDQ105" s="7"/>
      <c r="XDR105" s="7"/>
      <c r="XDS105" s="7"/>
      <c r="XDT105" s="7"/>
      <c r="XDU105" s="7"/>
      <c r="XDV105" s="7"/>
      <c r="XDW105" s="7"/>
      <c r="XDX105" s="7"/>
      <c r="XDY105" s="7"/>
      <c r="XDZ105" s="7"/>
      <c r="XEA105" s="7"/>
      <c r="XEB105" s="7"/>
      <c r="XEC105" s="7"/>
      <c r="XED105" s="7"/>
      <c r="XEE105" s="7"/>
    </row>
    <row r="106" s="1" customFormat="1" customHeight="1" spans="1:16359">
      <c r="A106" s="4"/>
      <c r="B106" s="20"/>
      <c r="C106" s="20"/>
      <c r="D106" s="21" t="str">
        <f>IF(C106="","-",VLOOKUP(C106,员工信息表!B:C,2,FALSE))</f>
        <v>-</v>
      </c>
      <c r="E106" s="21" t="str">
        <f>IF(C106="","-",VLOOKUP(C106,员工信息表!B:D,3,FALSE))</f>
        <v>-</v>
      </c>
      <c r="F106" s="20"/>
      <c r="G106" s="20"/>
      <c r="H106" s="20"/>
      <c r="I106" s="20"/>
      <c r="J106" s="27" t="str">
        <f t="shared" si="2"/>
        <v>0</v>
      </c>
      <c r="K106" s="27" t="str">
        <f>IF(C106="","0",SUMIFS(借支明细表!$H:$H,借支明细表!$F:$F,$C106,借支明细表!$D:$D,$D$2))</f>
        <v>0</v>
      </c>
      <c r="L106" s="27" t="str">
        <f t="shared" si="3"/>
        <v>0</v>
      </c>
      <c r="M106" s="28"/>
      <c r="XDA106" s="7"/>
      <c r="XDB106" s="7"/>
      <c r="XDC106" s="7"/>
      <c r="XDD106" s="7"/>
      <c r="XDE106" s="7"/>
      <c r="XDF106" s="7"/>
      <c r="XDG106" s="7"/>
      <c r="XDH106" s="7"/>
      <c r="XDI106" s="7"/>
      <c r="XDJ106" s="7"/>
      <c r="XDK106" s="7"/>
      <c r="XDL106" s="7"/>
      <c r="XDM106" s="7"/>
      <c r="XDN106" s="7"/>
      <c r="XDO106" s="7"/>
      <c r="XDP106" s="7"/>
      <c r="XDQ106" s="7"/>
      <c r="XDR106" s="7"/>
      <c r="XDS106" s="7"/>
      <c r="XDT106" s="7"/>
      <c r="XDU106" s="7"/>
      <c r="XDV106" s="7"/>
      <c r="XDW106" s="7"/>
      <c r="XDX106" s="7"/>
      <c r="XDY106" s="7"/>
      <c r="XDZ106" s="7"/>
      <c r="XEA106" s="7"/>
      <c r="XEB106" s="7"/>
      <c r="XEC106" s="7"/>
      <c r="XED106" s="7"/>
      <c r="XEE106" s="7"/>
    </row>
    <row r="107" s="1" customFormat="1" customHeight="1" spans="1:16359">
      <c r="A107" s="4"/>
      <c r="B107" s="20"/>
      <c r="C107" s="20"/>
      <c r="D107" s="21" t="str">
        <f>IF(C107="","-",VLOOKUP(C107,员工信息表!B:C,2,FALSE))</f>
        <v>-</v>
      </c>
      <c r="E107" s="21" t="str">
        <f>IF(C107="","-",VLOOKUP(C107,员工信息表!B:D,3,FALSE))</f>
        <v>-</v>
      </c>
      <c r="F107" s="20"/>
      <c r="G107" s="20"/>
      <c r="H107" s="20"/>
      <c r="I107" s="20"/>
      <c r="J107" s="27" t="str">
        <f t="shared" si="2"/>
        <v>0</v>
      </c>
      <c r="K107" s="27" t="str">
        <f>IF(C107="","0",SUMIFS(借支明细表!$H:$H,借支明细表!$F:$F,$C107,借支明细表!$D:$D,$D$2))</f>
        <v>0</v>
      </c>
      <c r="L107" s="27" t="str">
        <f t="shared" si="3"/>
        <v>0</v>
      </c>
      <c r="M107" s="28"/>
      <c r="XDA107" s="7"/>
      <c r="XDB107" s="7"/>
      <c r="XDC107" s="7"/>
      <c r="XDD107" s="7"/>
      <c r="XDE107" s="7"/>
      <c r="XDF107" s="7"/>
      <c r="XDG107" s="7"/>
      <c r="XDH107" s="7"/>
      <c r="XDI107" s="7"/>
      <c r="XDJ107" s="7"/>
      <c r="XDK107" s="7"/>
      <c r="XDL107" s="7"/>
      <c r="XDM107" s="7"/>
      <c r="XDN107" s="7"/>
      <c r="XDO107" s="7"/>
      <c r="XDP107" s="7"/>
      <c r="XDQ107" s="7"/>
      <c r="XDR107" s="7"/>
      <c r="XDS107" s="7"/>
      <c r="XDT107" s="7"/>
      <c r="XDU107" s="7"/>
      <c r="XDV107" s="7"/>
      <c r="XDW107" s="7"/>
      <c r="XDX107" s="7"/>
      <c r="XDY107" s="7"/>
      <c r="XDZ107" s="7"/>
      <c r="XEA107" s="7"/>
      <c r="XEB107" s="7"/>
      <c r="XEC107" s="7"/>
      <c r="XED107" s="7"/>
      <c r="XEE107" s="7"/>
    </row>
    <row r="108" s="1" customFormat="1" customHeight="1" spans="1:16359">
      <c r="A108" s="4"/>
      <c r="B108" s="20"/>
      <c r="C108" s="20"/>
      <c r="D108" s="21" t="str">
        <f>IF(C108="","-",VLOOKUP(C108,员工信息表!B:C,2,FALSE))</f>
        <v>-</v>
      </c>
      <c r="E108" s="21" t="str">
        <f>IF(C108="","-",VLOOKUP(C108,员工信息表!B:D,3,FALSE))</f>
        <v>-</v>
      </c>
      <c r="F108" s="20"/>
      <c r="G108" s="20"/>
      <c r="H108" s="20"/>
      <c r="I108" s="20"/>
      <c r="J108" s="27" t="str">
        <f t="shared" si="2"/>
        <v>0</v>
      </c>
      <c r="K108" s="27" t="str">
        <f>IF(C108="","0",SUMIFS(借支明细表!$H:$H,借支明细表!$F:$F,$C108,借支明细表!$D:$D,$D$2))</f>
        <v>0</v>
      </c>
      <c r="L108" s="27" t="str">
        <f t="shared" si="3"/>
        <v>0</v>
      </c>
      <c r="M108" s="28"/>
      <c r="XDA108" s="7"/>
      <c r="XDB108" s="7"/>
      <c r="XDC108" s="7"/>
      <c r="XDD108" s="7"/>
      <c r="XDE108" s="7"/>
      <c r="XDF108" s="7"/>
      <c r="XDG108" s="7"/>
      <c r="XDH108" s="7"/>
      <c r="XDI108" s="7"/>
      <c r="XDJ108" s="7"/>
      <c r="XDK108" s="7"/>
      <c r="XDL108" s="7"/>
      <c r="XDM108" s="7"/>
      <c r="XDN108" s="7"/>
      <c r="XDO108" s="7"/>
      <c r="XDP108" s="7"/>
      <c r="XDQ108" s="7"/>
      <c r="XDR108" s="7"/>
      <c r="XDS108" s="7"/>
      <c r="XDT108" s="7"/>
      <c r="XDU108" s="7"/>
      <c r="XDV108" s="7"/>
      <c r="XDW108" s="7"/>
      <c r="XDX108" s="7"/>
      <c r="XDY108" s="7"/>
      <c r="XDZ108" s="7"/>
      <c r="XEA108" s="7"/>
      <c r="XEB108" s="7"/>
      <c r="XEC108" s="7"/>
      <c r="XED108" s="7"/>
      <c r="XEE108" s="7"/>
    </row>
    <row r="109" s="1" customFormat="1" customHeight="1" spans="1:16359">
      <c r="A109" s="4"/>
      <c r="B109" s="20"/>
      <c r="C109" s="20"/>
      <c r="D109" s="21" t="str">
        <f>IF(C109="","-",VLOOKUP(C109,员工信息表!B:C,2,FALSE))</f>
        <v>-</v>
      </c>
      <c r="E109" s="21" t="str">
        <f>IF(C109="","-",VLOOKUP(C109,员工信息表!B:D,3,FALSE))</f>
        <v>-</v>
      </c>
      <c r="F109" s="20"/>
      <c r="G109" s="20"/>
      <c r="H109" s="20"/>
      <c r="I109" s="20"/>
      <c r="J109" s="27" t="str">
        <f t="shared" si="2"/>
        <v>0</v>
      </c>
      <c r="K109" s="27" t="str">
        <f>IF(C109="","0",SUMIFS(借支明细表!$H:$H,借支明细表!$F:$F,$C109,借支明细表!$D:$D,$D$2))</f>
        <v>0</v>
      </c>
      <c r="L109" s="27" t="str">
        <f t="shared" si="3"/>
        <v>0</v>
      </c>
      <c r="M109" s="28"/>
      <c r="XDA109" s="7"/>
      <c r="XDB109" s="7"/>
      <c r="XDC109" s="7"/>
      <c r="XDD109" s="7"/>
      <c r="XDE109" s="7"/>
      <c r="XDF109" s="7"/>
      <c r="XDG109" s="7"/>
      <c r="XDH109" s="7"/>
      <c r="XDI109" s="7"/>
      <c r="XDJ109" s="7"/>
      <c r="XDK109" s="7"/>
      <c r="XDL109" s="7"/>
      <c r="XDM109" s="7"/>
      <c r="XDN109" s="7"/>
      <c r="XDO109" s="7"/>
      <c r="XDP109" s="7"/>
      <c r="XDQ109" s="7"/>
      <c r="XDR109" s="7"/>
      <c r="XDS109" s="7"/>
      <c r="XDT109" s="7"/>
      <c r="XDU109" s="7"/>
      <c r="XDV109" s="7"/>
      <c r="XDW109" s="7"/>
      <c r="XDX109" s="7"/>
      <c r="XDY109" s="7"/>
      <c r="XDZ109" s="7"/>
      <c r="XEA109" s="7"/>
      <c r="XEB109" s="7"/>
      <c r="XEC109" s="7"/>
      <c r="XED109" s="7"/>
      <c r="XEE109" s="7"/>
    </row>
    <row r="110" s="1" customFormat="1" customHeight="1" spans="1:16359">
      <c r="A110" s="4"/>
      <c r="B110" s="20"/>
      <c r="C110" s="20"/>
      <c r="D110" s="21" t="str">
        <f>IF(C110="","-",VLOOKUP(C110,员工信息表!B:C,2,FALSE))</f>
        <v>-</v>
      </c>
      <c r="E110" s="21" t="str">
        <f>IF(C110="","-",VLOOKUP(C110,员工信息表!B:D,3,FALSE))</f>
        <v>-</v>
      </c>
      <c r="F110" s="20"/>
      <c r="G110" s="20"/>
      <c r="H110" s="20"/>
      <c r="I110" s="20"/>
      <c r="J110" s="27" t="str">
        <f t="shared" si="2"/>
        <v>0</v>
      </c>
      <c r="K110" s="27" t="str">
        <f>IF(C110="","0",SUMIFS(借支明细表!$H:$H,借支明细表!$F:$F,$C110,借支明细表!$D:$D,$D$2))</f>
        <v>0</v>
      </c>
      <c r="L110" s="27" t="str">
        <f t="shared" si="3"/>
        <v>0</v>
      </c>
      <c r="M110" s="28"/>
      <c r="XDA110" s="7"/>
      <c r="XDB110" s="7"/>
      <c r="XDC110" s="7"/>
      <c r="XDD110" s="7"/>
      <c r="XDE110" s="7"/>
      <c r="XDF110" s="7"/>
      <c r="XDG110" s="7"/>
      <c r="XDH110" s="7"/>
      <c r="XDI110" s="7"/>
      <c r="XDJ110" s="7"/>
      <c r="XDK110" s="7"/>
      <c r="XDL110" s="7"/>
      <c r="XDM110" s="7"/>
      <c r="XDN110" s="7"/>
      <c r="XDO110" s="7"/>
      <c r="XDP110" s="7"/>
      <c r="XDQ110" s="7"/>
      <c r="XDR110" s="7"/>
      <c r="XDS110" s="7"/>
      <c r="XDT110" s="7"/>
      <c r="XDU110" s="7"/>
      <c r="XDV110" s="7"/>
      <c r="XDW110" s="7"/>
      <c r="XDX110" s="7"/>
      <c r="XDY110" s="7"/>
      <c r="XDZ110" s="7"/>
      <c r="XEA110" s="7"/>
      <c r="XEB110" s="7"/>
      <c r="XEC110" s="7"/>
      <c r="XED110" s="7"/>
      <c r="XEE110" s="7"/>
    </row>
    <row r="111" s="1" customFormat="1" customHeight="1" spans="1:16359">
      <c r="A111" s="4"/>
      <c r="B111" s="20"/>
      <c r="C111" s="20"/>
      <c r="D111" s="21" t="str">
        <f>IF(C111="","-",VLOOKUP(C111,员工信息表!B:C,2,FALSE))</f>
        <v>-</v>
      </c>
      <c r="E111" s="21" t="str">
        <f>IF(C111="","-",VLOOKUP(C111,员工信息表!B:D,3,FALSE))</f>
        <v>-</v>
      </c>
      <c r="F111" s="20"/>
      <c r="G111" s="20"/>
      <c r="H111" s="20"/>
      <c r="I111" s="20"/>
      <c r="J111" s="27" t="str">
        <f t="shared" si="2"/>
        <v>0</v>
      </c>
      <c r="K111" s="27" t="str">
        <f>IF(C111="","0",SUMIFS(借支明细表!$H:$H,借支明细表!$F:$F,$C111,借支明细表!$D:$D,$D$2))</f>
        <v>0</v>
      </c>
      <c r="L111" s="27" t="str">
        <f t="shared" si="3"/>
        <v>0</v>
      </c>
      <c r="M111" s="28"/>
      <c r="XDA111" s="7"/>
      <c r="XDB111" s="7"/>
      <c r="XDC111" s="7"/>
      <c r="XDD111" s="7"/>
      <c r="XDE111" s="7"/>
      <c r="XDF111" s="7"/>
      <c r="XDG111" s="7"/>
      <c r="XDH111" s="7"/>
      <c r="XDI111" s="7"/>
      <c r="XDJ111" s="7"/>
      <c r="XDK111" s="7"/>
      <c r="XDL111" s="7"/>
      <c r="XDM111" s="7"/>
      <c r="XDN111" s="7"/>
      <c r="XDO111" s="7"/>
      <c r="XDP111" s="7"/>
      <c r="XDQ111" s="7"/>
      <c r="XDR111" s="7"/>
      <c r="XDS111" s="7"/>
      <c r="XDT111" s="7"/>
      <c r="XDU111" s="7"/>
      <c r="XDV111" s="7"/>
      <c r="XDW111" s="7"/>
      <c r="XDX111" s="7"/>
      <c r="XDY111" s="7"/>
      <c r="XDZ111" s="7"/>
      <c r="XEA111" s="7"/>
      <c r="XEB111" s="7"/>
      <c r="XEC111" s="7"/>
      <c r="XED111" s="7"/>
      <c r="XEE111" s="7"/>
    </row>
    <row r="112" s="1" customFormat="1" customHeight="1" spans="1:16359">
      <c r="A112" s="4"/>
      <c r="B112" s="20"/>
      <c r="C112" s="20"/>
      <c r="D112" s="21" t="str">
        <f>IF(C112="","-",VLOOKUP(C112,员工信息表!B:C,2,FALSE))</f>
        <v>-</v>
      </c>
      <c r="E112" s="21" t="str">
        <f>IF(C112="","-",VLOOKUP(C112,员工信息表!B:D,3,FALSE))</f>
        <v>-</v>
      </c>
      <c r="F112" s="20"/>
      <c r="G112" s="20"/>
      <c r="H112" s="20"/>
      <c r="I112" s="20"/>
      <c r="J112" s="27" t="str">
        <f t="shared" si="2"/>
        <v>0</v>
      </c>
      <c r="K112" s="27" t="str">
        <f>IF(C112="","0",SUMIFS(借支明细表!$H:$H,借支明细表!$F:$F,$C112,借支明细表!$D:$D,$D$2))</f>
        <v>0</v>
      </c>
      <c r="L112" s="27" t="str">
        <f t="shared" si="3"/>
        <v>0</v>
      </c>
      <c r="M112" s="28"/>
      <c r="XDA112" s="7"/>
      <c r="XDB112" s="7"/>
      <c r="XDC112" s="7"/>
      <c r="XDD112" s="7"/>
      <c r="XDE112" s="7"/>
      <c r="XDF112" s="7"/>
      <c r="XDG112" s="7"/>
      <c r="XDH112" s="7"/>
      <c r="XDI112" s="7"/>
      <c r="XDJ112" s="7"/>
      <c r="XDK112" s="7"/>
      <c r="XDL112" s="7"/>
      <c r="XDM112" s="7"/>
      <c r="XDN112" s="7"/>
      <c r="XDO112" s="7"/>
      <c r="XDP112" s="7"/>
      <c r="XDQ112" s="7"/>
      <c r="XDR112" s="7"/>
      <c r="XDS112" s="7"/>
      <c r="XDT112" s="7"/>
      <c r="XDU112" s="7"/>
      <c r="XDV112" s="7"/>
      <c r="XDW112" s="7"/>
      <c r="XDX112" s="7"/>
      <c r="XDY112" s="7"/>
      <c r="XDZ112" s="7"/>
      <c r="XEA112" s="7"/>
      <c r="XEB112" s="7"/>
      <c r="XEC112" s="7"/>
      <c r="XED112" s="7"/>
      <c r="XEE112" s="7"/>
    </row>
    <row r="113" s="1" customFormat="1" customHeight="1" spans="1:16359">
      <c r="A113" s="4"/>
      <c r="B113" s="20"/>
      <c r="C113" s="20"/>
      <c r="D113" s="21" t="str">
        <f>IF(C113="","-",VLOOKUP(C113,员工信息表!B:C,2,FALSE))</f>
        <v>-</v>
      </c>
      <c r="E113" s="21" t="str">
        <f>IF(C113="","-",VLOOKUP(C113,员工信息表!B:D,3,FALSE))</f>
        <v>-</v>
      </c>
      <c r="F113" s="20"/>
      <c r="G113" s="20"/>
      <c r="H113" s="20"/>
      <c r="I113" s="20"/>
      <c r="J113" s="27" t="str">
        <f t="shared" si="2"/>
        <v>0</v>
      </c>
      <c r="K113" s="27" t="str">
        <f>IF(C113="","0",SUMIFS(借支明细表!$H:$H,借支明细表!$F:$F,$C113,借支明细表!$D:$D,$D$2))</f>
        <v>0</v>
      </c>
      <c r="L113" s="27" t="str">
        <f t="shared" si="3"/>
        <v>0</v>
      </c>
      <c r="M113" s="28"/>
      <c r="XDA113" s="7"/>
      <c r="XDB113" s="7"/>
      <c r="XDC113" s="7"/>
      <c r="XDD113" s="7"/>
      <c r="XDE113" s="7"/>
      <c r="XDF113" s="7"/>
      <c r="XDG113" s="7"/>
      <c r="XDH113" s="7"/>
      <c r="XDI113" s="7"/>
      <c r="XDJ113" s="7"/>
      <c r="XDK113" s="7"/>
      <c r="XDL113" s="7"/>
      <c r="XDM113" s="7"/>
      <c r="XDN113" s="7"/>
      <c r="XDO113" s="7"/>
      <c r="XDP113" s="7"/>
      <c r="XDQ113" s="7"/>
      <c r="XDR113" s="7"/>
      <c r="XDS113" s="7"/>
      <c r="XDT113" s="7"/>
      <c r="XDU113" s="7"/>
      <c r="XDV113" s="7"/>
      <c r="XDW113" s="7"/>
      <c r="XDX113" s="7"/>
      <c r="XDY113" s="7"/>
      <c r="XDZ113" s="7"/>
      <c r="XEA113" s="7"/>
      <c r="XEB113" s="7"/>
      <c r="XEC113" s="7"/>
      <c r="XED113" s="7"/>
      <c r="XEE113" s="7"/>
    </row>
    <row r="114" s="1" customFormat="1" customHeight="1" spans="1:16359">
      <c r="A114" s="4"/>
      <c r="B114" s="20"/>
      <c r="C114" s="20"/>
      <c r="D114" s="21" t="str">
        <f>IF(C114="","-",VLOOKUP(C114,员工信息表!B:C,2,FALSE))</f>
        <v>-</v>
      </c>
      <c r="E114" s="21" t="str">
        <f>IF(C114="","-",VLOOKUP(C114,员工信息表!B:D,3,FALSE))</f>
        <v>-</v>
      </c>
      <c r="F114" s="20"/>
      <c r="G114" s="20"/>
      <c r="H114" s="20"/>
      <c r="I114" s="20"/>
      <c r="J114" s="27" t="str">
        <f t="shared" si="2"/>
        <v>0</v>
      </c>
      <c r="K114" s="27" t="str">
        <f>IF(C114="","0",SUMIFS(借支明细表!$H:$H,借支明细表!$F:$F,$C114,借支明细表!$D:$D,$D$2))</f>
        <v>0</v>
      </c>
      <c r="L114" s="27" t="str">
        <f t="shared" si="3"/>
        <v>0</v>
      </c>
      <c r="M114" s="28"/>
      <c r="XDA114" s="7"/>
      <c r="XDB114" s="7"/>
      <c r="XDC114" s="7"/>
      <c r="XDD114" s="7"/>
      <c r="XDE114" s="7"/>
      <c r="XDF114" s="7"/>
      <c r="XDG114" s="7"/>
      <c r="XDH114" s="7"/>
      <c r="XDI114" s="7"/>
      <c r="XDJ114" s="7"/>
      <c r="XDK114" s="7"/>
      <c r="XDL114" s="7"/>
      <c r="XDM114" s="7"/>
      <c r="XDN114" s="7"/>
      <c r="XDO114" s="7"/>
      <c r="XDP114" s="7"/>
      <c r="XDQ114" s="7"/>
      <c r="XDR114" s="7"/>
      <c r="XDS114" s="7"/>
      <c r="XDT114" s="7"/>
      <c r="XDU114" s="7"/>
      <c r="XDV114" s="7"/>
      <c r="XDW114" s="7"/>
      <c r="XDX114" s="7"/>
      <c r="XDY114" s="7"/>
      <c r="XDZ114" s="7"/>
      <c r="XEA114" s="7"/>
      <c r="XEB114" s="7"/>
      <c r="XEC114" s="7"/>
      <c r="XED114" s="7"/>
      <c r="XEE114" s="7"/>
    </row>
    <row r="115" s="1" customFormat="1" customHeight="1" spans="1:16359">
      <c r="A115" s="4"/>
      <c r="B115" s="20"/>
      <c r="C115" s="20"/>
      <c r="D115" s="21" t="str">
        <f>IF(C115="","-",VLOOKUP(C115,员工信息表!B:C,2,FALSE))</f>
        <v>-</v>
      </c>
      <c r="E115" s="21" t="str">
        <f>IF(C115="","-",VLOOKUP(C115,员工信息表!B:D,3,FALSE))</f>
        <v>-</v>
      </c>
      <c r="F115" s="20"/>
      <c r="G115" s="20"/>
      <c r="H115" s="20"/>
      <c r="I115" s="20"/>
      <c r="J115" s="27" t="str">
        <f t="shared" si="2"/>
        <v>0</v>
      </c>
      <c r="K115" s="27" t="str">
        <f>IF(C115="","0",SUMIFS(借支明细表!$H:$H,借支明细表!$F:$F,$C115,借支明细表!$D:$D,$D$2))</f>
        <v>0</v>
      </c>
      <c r="L115" s="27" t="str">
        <f t="shared" si="3"/>
        <v>0</v>
      </c>
      <c r="M115" s="28"/>
      <c r="XDA115" s="7"/>
      <c r="XDB115" s="7"/>
      <c r="XDC115" s="7"/>
      <c r="XDD115" s="7"/>
      <c r="XDE115" s="7"/>
      <c r="XDF115" s="7"/>
      <c r="XDG115" s="7"/>
      <c r="XDH115" s="7"/>
      <c r="XDI115" s="7"/>
      <c r="XDJ115" s="7"/>
      <c r="XDK115" s="7"/>
      <c r="XDL115" s="7"/>
      <c r="XDM115" s="7"/>
      <c r="XDN115" s="7"/>
      <c r="XDO115" s="7"/>
      <c r="XDP115" s="7"/>
      <c r="XDQ115" s="7"/>
      <c r="XDR115" s="7"/>
      <c r="XDS115" s="7"/>
      <c r="XDT115" s="7"/>
      <c r="XDU115" s="7"/>
      <c r="XDV115" s="7"/>
      <c r="XDW115" s="7"/>
      <c r="XDX115" s="7"/>
      <c r="XDY115" s="7"/>
      <c r="XDZ115" s="7"/>
      <c r="XEA115" s="7"/>
      <c r="XEB115" s="7"/>
      <c r="XEC115" s="7"/>
      <c r="XED115" s="7"/>
      <c r="XEE115" s="7"/>
    </row>
    <row r="116" s="1" customFormat="1" customHeight="1" spans="1:16359">
      <c r="A116" s="4"/>
      <c r="B116" s="20"/>
      <c r="C116" s="20"/>
      <c r="D116" s="21" t="str">
        <f>IF(C116="","-",VLOOKUP(C116,员工信息表!B:C,2,FALSE))</f>
        <v>-</v>
      </c>
      <c r="E116" s="21" t="str">
        <f>IF(C116="","-",VLOOKUP(C116,员工信息表!B:D,3,FALSE))</f>
        <v>-</v>
      </c>
      <c r="F116" s="20"/>
      <c r="G116" s="20"/>
      <c r="H116" s="20"/>
      <c r="I116" s="20"/>
      <c r="J116" s="27" t="str">
        <f t="shared" si="2"/>
        <v>0</v>
      </c>
      <c r="K116" s="27" t="str">
        <f>IF(C116="","0",SUMIFS(借支明细表!$H:$H,借支明细表!$F:$F,$C116,借支明细表!$D:$D,$D$2))</f>
        <v>0</v>
      </c>
      <c r="L116" s="27" t="str">
        <f t="shared" si="3"/>
        <v>0</v>
      </c>
      <c r="M116" s="28"/>
      <c r="XDA116" s="7"/>
      <c r="XDB116" s="7"/>
      <c r="XDC116" s="7"/>
      <c r="XDD116" s="7"/>
      <c r="XDE116" s="7"/>
      <c r="XDF116" s="7"/>
      <c r="XDG116" s="7"/>
      <c r="XDH116" s="7"/>
      <c r="XDI116" s="7"/>
      <c r="XDJ116" s="7"/>
      <c r="XDK116" s="7"/>
      <c r="XDL116" s="7"/>
      <c r="XDM116" s="7"/>
      <c r="XDN116" s="7"/>
      <c r="XDO116" s="7"/>
      <c r="XDP116" s="7"/>
      <c r="XDQ116" s="7"/>
      <c r="XDR116" s="7"/>
      <c r="XDS116" s="7"/>
      <c r="XDT116" s="7"/>
      <c r="XDU116" s="7"/>
      <c r="XDV116" s="7"/>
      <c r="XDW116" s="7"/>
      <c r="XDX116" s="7"/>
      <c r="XDY116" s="7"/>
      <c r="XDZ116" s="7"/>
      <c r="XEA116" s="7"/>
      <c r="XEB116" s="7"/>
      <c r="XEC116" s="7"/>
      <c r="XED116" s="7"/>
      <c r="XEE116" s="7"/>
    </row>
    <row r="117" s="1" customFormat="1" customHeight="1" spans="1:16359">
      <c r="A117" s="4"/>
      <c r="B117" s="20"/>
      <c r="C117" s="20"/>
      <c r="D117" s="21" t="str">
        <f>IF(C117="","-",VLOOKUP(C117,员工信息表!B:C,2,FALSE))</f>
        <v>-</v>
      </c>
      <c r="E117" s="21" t="str">
        <f>IF(C117="","-",VLOOKUP(C117,员工信息表!B:D,3,FALSE))</f>
        <v>-</v>
      </c>
      <c r="F117" s="20"/>
      <c r="G117" s="20"/>
      <c r="H117" s="20"/>
      <c r="I117" s="20"/>
      <c r="J117" s="27" t="str">
        <f t="shared" si="2"/>
        <v>0</v>
      </c>
      <c r="K117" s="27" t="str">
        <f>IF(C117="","0",SUMIFS(借支明细表!$H:$H,借支明细表!$F:$F,$C117,借支明细表!$D:$D,$D$2))</f>
        <v>0</v>
      </c>
      <c r="L117" s="27" t="str">
        <f t="shared" si="3"/>
        <v>0</v>
      </c>
      <c r="M117" s="28"/>
      <c r="XDA117" s="7"/>
      <c r="XDB117" s="7"/>
      <c r="XDC117" s="7"/>
      <c r="XDD117" s="7"/>
      <c r="XDE117" s="7"/>
      <c r="XDF117" s="7"/>
      <c r="XDG117" s="7"/>
      <c r="XDH117" s="7"/>
      <c r="XDI117" s="7"/>
      <c r="XDJ117" s="7"/>
      <c r="XDK117" s="7"/>
      <c r="XDL117" s="7"/>
      <c r="XDM117" s="7"/>
      <c r="XDN117" s="7"/>
      <c r="XDO117" s="7"/>
      <c r="XDP117" s="7"/>
      <c r="XDQ117" s="7"/>
      <c r="XDR117" s="7"/>
      <c r="XDS117" s="7"/>
      <c r="XDT117" s="7"/>
      <c r="XDU117" s="7"/>
      <c r="XDV117" s="7"/>
      <c r="XDW117" s="7"/>
      <c r="XDX117" s="7"/>
      <c r="XDY117" s="7"/>
      <c r="XDZ117" s="7"/>
      <c r="XEA117" s="7"/>
      <c r="XEB117" s="7"/>
      <c r="XEC117" s="7"/>
      <c r="XED117" s="7"/>
      <c r="XEE117" s="7"/>
    </row>
    <row r="118" s="1" customFormat="1" customHeight="1" spans="1:16359">
      <c r="A118" s="4"/>
      <c r="B118" s="20"/>
      <c r="C118" s="20"/>
      <c r="D118" s="21" t="str">
        <f>IF(C118="","-",VLOOKUP(C118,员工信息表!B:C,2,FALSE))</f>
        <v>-</v>
      </c>
      <c r="E118" s="21" t="str">
        <f>IF(C118="","-",VLOOKUP(C118,员工信息表!B:D,3,FALSE))</f>
        <v>-</v>
      </c>
      <c r="F118" s="20"/>
      <c r="G118" s="20"/>
      <c r="H118" s="20"/>
      <c r="I118" s="20"/>
      <c r="J118" s="27" t="str">
        <f t="shared" si="2"/>
        <v>0</v>
      </c>
      <c r="K118" s="27" t="str">
        <f>IF(C118="","0",SUMIFS(借支明细表!$H:$H,借支明细表!$F:$F,$C118,借支明细表!$D:$D,$D$2))</f>
        <v>0</v>
      </c>
      <c r="L118" s="27" t="str">
        <f t="shared" si="3"/>
        <v>0</v>
      </c>
      <c r="M118" s="28"/>
      <c r="XDA118" s="7"/>
      <c r="XDB118" s="7"/>
      <c r="XDC118" s="7"/>
      <c r="XDD118" s="7"/>
      <c r="XDE118" s="7"/>
      <c r="XDF118" s="7"/>
      <c r="XDG118" s="7"/>
      <c r="XDH118" s="7"/>
      <c r="XDI118" s="7"/>
      <c r="XDJ118" s="7"/>
      <c r="XDK118" s="7"/>
      <c r="XDL118" s="7"/>
      <c r="XDM118" s="7"/>
      <c r="XDN118" s="7"/>
      <c r="XDO118" s="7"/>
      <c r="XDP118" s="7"/>
      <c r="XDQ118" s="7"/>
      <c r="XDR118" s="7"/>
      <c r="XDS118" s="7"/>
      <c r="XDT118" s="7"/>
      <c r="XDU118" s="7"/>
      <c r="XDV118" s="7"/>
      <c r="XDW118" s="7"/>
      <c r="XDX118" s="7"/>
      <c r="XDY118" s="7"/>
      <c r="XDZ118" s="7"/>
      <c r="XEA118" s="7"/>
      <c r="XEB118" s="7"/>
      <c r="XEC118" s="7"/>
      <c r="XED118" s="7"/>
      <c r="XEE118" s="7"/>
    </row>
    <row r="119" s="1" customFormat="1" customHeight="1" spans="1:16359">
      <c r="A119" s="4"/>
      <c r="B119" s="20"/>
      <c r="C119" s="20"/>
      <c r="D119" s="21" t="str">
        <f>IF(C119="","-",VLOOKUP(C119,员工信息表!B:C,2,FALSE))</f>
        <v>-</v>
      </c>
      <c r="E119" s="21" t="str">
        <f>IF(C119="","-",VLOOKUP(C119,员工信息表!B:D,3,FALSE))</f>
        <v>-</v>
      </c>
      <c r="F119" s="20"/>
      <c r="G119" s="20"/>
      <c r="H119" s="20"/>
      <c r="I119" s="20"/>
      <c r="J119" s="27" t="str">
        <f t="shared" si="2"/>
        <v>0</v>
      </c>
      <c r="K119" s="27" t="str">
        <f>IF(C119="","0",SUMIFS(借支明细表!$H:$H,借支明细表!$F:$F,$C119,借支明细表!$D:$D,$D$2))</f>
        <v>0</v>
      </c>
      <c r="L119" s="27" t="str">
        <f t="shared" si="3"/>
        <v>0</v>
      </c>
      <c r="M119" s="28"/>
      <c r="XDA119" s="7"/>
      <c r="XDB119" s="7"/>
      <c r="XDC119" s="7"/>
      <c r="XDD119" s="7"/>
      <c r="XDE119" s="7"/>
      <c r="XDF119" s="7"/>
      <c r="XDG119" s="7"/>
      <c r="XDH119" s="7"/>
      <c r="XDI119" s="7"/>
      <c r="XDJ119" s="7"/>
      <c r="XDK119" s="7"/>
      <c r="XDL119" s="7"/>
      <c r="XDM119" s="7"/>
      <c r="XDN119" s="7"/>
      <c r="XDO119" s="7"/>
      <c r="XDP119" s="7"/>
      <c r="XDQ119" s="7"/>
      <c r="XDR119" s="7"/>
      <c r="XDS119" s="7"/>
      <c r="XDT119" s="7"/>
      <c r="XDU119" s="7"/>
      <c r="XDV119" s="7"/>
      <c r="XDW119" s="7"/>
      <c r="XDX119" s="7"/>
      <c r="XDY119" s="7"/>
      <c r="XDZ119" s="7"/>
      <c r="XEA119" s="7"/>
      <c r="XEB119" s="7"/>
      <c r="XEC119" s="7"/>
      <c r="XED119" s="7"/>
      <c r="XEE119" s="7"/>
    </row>
    <row r="120" s="1" customFormat="1" customHeight="1" spans="1:16359">
      <c r="A120" s="4"/>
      <c r="B120" s="20"/>
      <c r="C120" s="20"/>
      <c r="D120" s="21" t="str">
        <f>IF(C120="","-",VLOOKUP(C120,员工信息表!B:C,2,FALSE))</f>
        <v>-</v>
      </c>
      <c r="E120" s="21" t="str">
        <f>IF(C120="","-",VLOOKUP(C120,员工信息表!B:D,3,FALSE))</f>
        <v>-</v>
      </c>
      <c r="F120" s="20"/>
      <c r="G120" s="20"/>
      <c r="H120" s="20"/>
      <c r="I120" s="20"/>
      <c r="J120" s="27" t="str">
        <f t="shared" si="2"/>
        <v>0</v>
      </c>
      <c r="K120" s="27" t="str">
        <f>IF(C120="","0",SUMIFS(借支明细表!$H:$H,借支明细表!$F:$F,$C120,借支明细表!$D:$D,$D$2))</f>
        <v>0</v>
      </c>
      <c r="L120" s="27" t="str">
        <f t="shared" si="3"/>
        <v>0</v>
      </c>
      <c r="M120" s="28"/>
      <c r="XDA120" s="7"/>
      <c r="XDB120" s="7"/>
      <c r="XDC120" s="7"/>
      <c r="XDD120" s="7"/>
      <c r="XDE120" s="7"/>
      <c r="XDF120" s="7"/>
      <c r="XDG120" s="7"/>
      <c r="XDH120" s="7"/>
      <c r="XDI120" s="7"/>
      <c r="XDJ120" s="7"/>
      <c r="XDK120" s="7"/>
      <c r="XDL120" s="7"/>
      <c r="XDM120" s="7"/>
      <c r="XDN120" s="7"/>
      <c r="XDO120" s="7"/>
      <c r="XDP120" s="7"/>
      <c r="XDQ120" s="7"/>
      <c r="XDR120" s="7"/>
      <c r="XDS120" s="7"/>
      <c r="XDT120" s="7"/>
      <c r="XDU120" s="7"/>
      <c r="XDV120" s="7"/>
      <c r="XDW120" s="7"/>
      <c r="XDX120" s="7"/>
      <c r="XDY120" s="7"/>
      <c r="XDZ120" s="7"/>
      <c r="XEA120" s="7"/>
      <c r="XEB120" s="7"/>
      <c r="XEC120" s="7"/>
      <c r="XED120" s="7"/>
      <c r="XEE120" s="7"/>
    </row>
    <row r="121" s="1" customFormat="1" customHeight="1" spans="1:16359">
      <c r="A121" s="4"/>
      <c r="B121" s="20"/>
      <c r="C121" s="20"/>
      <c r="D121" s="21" t="str">
        <f>IF(C121="","-",VLOOKUP(C121,员工信息表!B:C,2,FALSE))</f>
        <v>-</v>
      </c>
      <c r="E121" s="21" t="str">
        <f>IF(C121="","-",VLOOKUP(C121,员工信息表!B:D,3,FALSE))</f>
        <v>-</v>
      </c>
      <c r="F121" s="20"/>
      <c r="G121" s="20"/>
      <c r="H121" s="20"/>
      <c r="I121" s="20"/>
      <c r="J121" s="27" t="str">
        <f t="shared" si="2"/>
        <v>0</v>
      </c>
      <c r="K121" s="27" t="str">
        <f>IF(C121="","0",SUMIFS(借支明细表!$H:$H,借支明细表!$F:$F,$C121,借支明细表!$D:$D,$D$2))</f>
        <v>0</v>
      </c>
      <c r="L121" s="27" t="str">
        <f t="shared" si="3"/>
        <v>0</v>
      </c>
      <c r="M121" s="28"/>
      <c r="XDA121" s="7"/>
      <c r="XDB121" s="7"/>
      <c r="XDC121" s="7"/>
      <c r="XDD121" s="7"/>
      <c r="XDE121" s="7"/>
      <c r="XDF121" s="7"/>
      <c r="XDG121" s="7"/>
      <c r="XDH121" s="7"/>
      <c r="XDI121" s="7"/>
      <c r="XDJ121" s="7"/>
      <c r="XDK121" s="7"/>
      <c r="XDL121" s="7"/>
      <c r="XDM121" s="7"/>
      <c r="XDN121" s="7"/>
      <c r="XDO121" s="7"/>
      <c r="XDP121" s="7"/>
      <c r="XDQ121" s="7"/>
      <c r="XDR121" s="7"/>
      <c r="XDS121" s="7"/>
      <c r="XDT121" s="7"/>
      <c r="XDU121" s="7"/>
      <c r="XDV121" s="7"/>
      <c r="XDW121" s="7"/>
      <c r="XDX121" s="7"/>
      <c r="XDY121" s="7"/>
      <c r="XDZ121" s="7"/>
      <c r="XEA121" s="7"/>
      <c r="XEB121" s="7"/>
      <c r="XEC121" s="7"/>
      <c r="XED121" s="7"/>
      <c r="XEE121" s="7"/>
    </row>
    <row r="122" s="1" customFormat="1" customHeight="1" spans="1:16359">
      <c r="A122" s="4"/>
      <c r="B122" s="20"/>
      <c r="C122" s="20"/>
      <c r="D122" s="21" t="str">
        <f>IF(C122="","-",VLOOKUP(C122,员工信息表!B:C,2,FALSE))</f>
        <v>-</v>
      </c>
      <c r="E122" s="21" t="str">
        <f>IF(C122="","-",VLOOKUP(C122,员工信息表!B:D,3,FALSE))</f>
        <v>-</v>
      </c>
      <c r="F122" s="20"/>
      <c r="G122" s="20"/>
      <c r="H122" s="20"/>
      <c r="I122" s="20"/>
      <c r="J122" s="27" t="str">
        <f t="shared" si="2"/>
        <v>0</v>
      </c>
      <c r="K122" s="27" t="str">
        <f>IF(C122="","0",SUMIFS(借支明细表!$H:$H,借支明细表!$F:$F,$C122,借支明细表!$D:$D,$D$2))</f>
        <v>0</v>
      </c>
      <c r="L122" s="27" t="str">
        <f t="shared" si="3"/>
        <v>0</v>
      </c>
      <c r="M122" s="28"/>
      <c r="XDA122" s="7"/>
      <c r="XDB122" s="7"/>
      <c r="XDC122" s="7"/>
      <c r="XDD122" s="7"/>
      <c r="XDE122" s="7"/>
      <c r="XDF122" s="7"/>
      <c r="XDG122" s="7"/>
      <c r="XDH122" s="7"/>
      <c r="XDI122" s="7"/>
      <c r="XDJ122" s="7"/>
      <c r="XDK122" s="7"/>
      <c r="XDL122" s="7"/>
      <c r="XDM122" s="7"/>
      <c r="XDN122" s="7"/>
      <c r="XDO122" s="7"/>
      <c r="XDP122" s="7"/>
      <c r="XDQ122" s="7"/>
      <c r="XDR122" s="7"/>
      <c r="XDS122" s="7"/>
      <c r="XDT122" s="7"/>
      <c r="XDU122" s="7"/>
      <c r="XDV122" s="7"/>
      <c r="XDW122" s="7"/>
      <c r="XDX122" s="7"/>
      <c r="XDY122" s="7"/>
      <c r="XDZ122" s="7"/>
      <c r="XEA122" s="7"/>
      <c r="XEB122" s="7"/>
      <c r="XEC122" s="7"/>
      <c r="XED122" s="7"/>
      <c r="XEE122" s="7"/>
    </row>
    <row r="123" s="1" customFormat="1" customHeight="1" spans="1:16359">
      <c r="A123" s="4"/>
      <c r="B123" s="20"/>
      <c r="C123" s="20"/>
      <c r="D123" s="21" t="str">
        <f>IF(C123="","-",VLOOKUP(C123,员工信息表!B:C,2,FALSE))</f>
        <v>-</v>
      </c>
      <c r="E123" s="21" t="str">
        <f>IF(C123="","-",VLOOKUP(C123,员工信息表!B:D,3,FALSE))</f>
        <v>-</v>
      </c>
      <c r="F123" s="20"/>
      <c r="G123" s="20"/>
      <c r="H123" s="20"/>
      <c r="I123" s="20"/>
      <c r="J123" s="27" t="str">
        <f t="shared" si="2"/>
        <v>0</v>
      </c>
      <c r="K123" s="27" t="str">
        <f>IF(C123="","0",SUMIFS(借支明细表!$H:$H,借支明细表!$F:$F,$C123,借支明细表!$D:$D,$D$2))</f>
        <v>0</v>
      </c>
      <c r="L123" s="27" t="str">
        <f t="shared" si="3"/>
        <v>0</v>
      </c>
      <c r="M123" s="28"/>
      <c r="XDA123" s="7"/>
      <c r="XDB123" s="7"/>
      <c r="XDC123" s="7"/>
      <c r="XDD123" s="7"/>
      <c r="XDE123" s="7"/>
      <c r="XDF123" s="7"/>
      <c r="XDG123" s="7"/>
      <c r="XDH123" s="7"/>
      <c r="XDI123" s="7"/>
      <c r="XDJ123" s="7"/>
      <c r="XDK123" s="7"/>
      <c r="XDL123" s="7"/>
      <c r="XDM123" s="7"/>
      <c r="XDN123" s="7"/>
      <c r="XDO123" s="7"/>
      <c r="XDP123" s="7"/>
      <c r="XDQ123" s="7"/>
      <c r="XDR123" s="7"/>
      <c r="XDS123" s="7"/>
      <c r="XDT123" s="7"/>
      <c r="XDU123" s="7"/>
      <c r="XDV123" s="7"/>
      <c r="XDW123" s="7"/>
      <c r="XDX123" s="7"/>
      <c r="XDY123" s="7"/>
      <c r="XDZ123" s="7"/>
      <c r="XEA123" s="7"/>
      <c r="XEB123" s="7"/>
      <c r="XEC123" s="7"/>
      <c r="XED123" s="7"/>
      <c r="XEE123" s="7"/>
    </row>
    <row r="124" s="1" customFormat="1" customHeight="1" spans="1:16359">
      <c r="A124" s="4"/>
      <c r="B124" s="20"/>
      <c r="C124" s="20"/>
      <c r="D124" s="21" t="str">
        <f>IF(C124="","-",VLOOKUP(C124,员工信息表!B:C,2,FALSE))</f>
        <v>-</v>
      </c>
      <c r="E124" s="21" t="str">
        <f>IF(C124="","-",VLOOKUP(C124,员工信息表!B:D,3,FALSE))</f>
        <v>-</v>
      </c>
      <c r="F124" s="20"/>
      <c r="G124" s="20"/>
      <c r="H124" s="20"/>
      <c r="I124" s="20"/>
      <c r="J124" s="27" t="str">
        <f t="shared" si="2"/>
        <v>0</v>
      </c>
      <c r="K124" s="27" t="str">
        <f>IF(C124="","0",SUMIFS(借支明细表!$H:$H,借支明细表!$F:$F,$C124,借支明细表!$D:$D,$D$2))</f>
        <v>0</v>
      </c>
      <c r="L124" s="27" t="str">
        <f t="shared" si="3"/>
        <v>0</v>
      </c>
      <c r="M124" s="28"/>
      <c r="XDA124" s="7"/>
      <c r="XDB124" s="7"/>
      <c r="XDC124" s="7"/>
      <c r="XDD124" s="7"/>
      <c r="XDE124" s="7"/>
      <c r="XDF124" s="7"/>
      <c r="XDG124" s="7"/>
      <c r="XDH124" s="7"/>
      <c r="XDI124" s="7"/>
      <c r="XDJ124" s="7"/>
      <c r="XDK124" s="7"/>
      <c r="XDL124" s="7"/>
      <c r="XDM124" s="7"/>
      <c r="XDN124" s="7"/>
      <c r="XDO124" s="7"/>
      <c r="XDP124" s="7"/>
      <c r="XDQ124" s="7"/>
      <c r="XDR124" s="7"/>
      <c r="XDS124" s="7"/>
      <c r="XDT124" s="7"/>
      <c r="XDU124" s="7"/>
      <c r="XDV124" s="7"/>
      <c r="XDW124" s="7"/>
      <c r="XDX124" s="7"/>
      <c r="XDY124" s="7"/>
      <c r="XDZ124" s="7"/>
      <c r="XEA124" s="7"/>
      <c r="XEB124" s="7"/>
      <c r="XEC124" s="7"/>
      <c r="XED124" s="7"/>
      <c r="XEE124" s="7"/>
    </row>
    <row r="125" s="1" customFormat="1" customHeight="1" spans="1:16359">
      <c r="A125" s="4"/>
      <c r="B125" s="20"/>
      <c r="C125" s="20"/>
      <c r="D125" s="21" t="str">
        <f>IF(C125="","-",VLOOKUP(C125,员工信息表!B:C,2,FALSE))</f>
        <v>-</v>
      </c>
      <c r="E125" s="21" t="str">
        <f>IF(C125="","-",VLOOKUP(C125,员工信息表!B:D,3,FALSE))</f>
        <v>-</v>
      </c>
      <c r="F125" s="20"/>
      <c r="G125" s="20"/>
      <c r="H125" s="20"/>
      <c r="I125" s="20"/>
      <c r="J125" s="27" t="str">
        <f t="shared" si="2"/>
        <v>0</v>
      </c>
      <c r="K125" s="27" t="str">
        <f>IF(C125="","0",SUMIFS(借支明细表!$H:$H,借支明细表!$F:$F,$C125,借支明细表!$D:$D,$D$2))</f>
        <v>0</v>
      </c>
      <c r="L125" s="27" t="str">
        <f t="shared" si="3"/>
        <v>0</v>
      </c>
      <c r="M125" s="28"/>
      <c r="XDA125" s="7"/>
      <c r="XDB125" s="7"/>
      <c r="XDC125" s="7"/>
      <c r="XDD125" s="7"/>
      <c r="XDE125" s="7"/>
      <c r="XDF125" s="7"/>
      <c r="XDG125" s="7"/>
      <c r="XDH125" s="7"/>
      <c r="XDI125" s="7"/>
      <c r="XDJ125" s="7"/>
      <c r="XDK125" s="7"/>
      <c r="XDL125" s="7"/>
      <c r="XDM125" s="7"/>
      <c r="XDN125" s="7"/>
      <c r="XDO125" s="7"/>
      <c r="XDP125" s="7"/>
      <c r="XDQ125" s="7"/>
      <c r="XDR125" s="7"/>
      <c r="XDS125" s="7"/>
      <c r="XDT125" s="7"/>
      <c r="XDU125" s="7"/>
      <c r="XDV125" s="7"/>
      <c r="XDW125" s="7"/>
      <c r="XDX125" s="7"/>
      <c r="XDY125" s="7"/>
      <c r="XDZ125" s="7"/>
      <c r="XEA125" s="7"/>
      <c r="XEB125" s="7"/>
      <c r="XEC125" s="7"/>
      <c r="XED125" s="7"/>
      <c r="XEE125" s="7"/>
    </row>
    <row r="126" s="1" customFormat="1" customHeight="1" spans="1:16359">
      <c r="A126" s="4"/>
      <c r="B126" s="20"/>
      <c r="C126" s="20"/>
      <c r="D126" s="21" t="str">
        <f>IF(C126="","-",VLOOKUP(C126,员工信息表!B:C,2,FALSE))</f>
        <v>-</v>
      </c>
      <c r="E126" s="21" t="str">
        <f>IF(C126="","-",VLOOKUP(C126,员工信息表!B:D,3,FALSE))</f>
        <v>-</v>
      </c>
      <c r="F126" s="20"/>
      <c r="G126" s="20"/>
      <c r="H126" s="20"/>
      <c r="I126" s="20"/>
      <c r="J126" s="27" t="str">
        <f t="shared" si="2"/>
        <v>0</v>
      </c>
      <c r="K126" s="27" t="str">
        <f>IF(C126="","0",SUMIFS(借支明细表!$H:$H,借支明细表!$F:$F,$C126,借支明细表!$D:$D,$D$2))</f>
        <v>0</v>
      </c>
      <c r="L126" s="27" t="str">
        <f t="shared" si="3"/>
        <v>0</v>
      </c>
      <c r="M126" s="28"/>
      <c r="XDA126" s="7"/>
      <c r="XDB126" s="7"/>
      <c r="XDC126" s="7"/>
      <c r="XDD126" s="7"/>
      <c r="XDE126" s="7"/>
      <c r="XDF126" s="7"/>
      <c r="XDG126" s="7"/>
      <c r="XDH126" s="7"/>
      <c r="XDI126" s="7"/>
      <c r="XDJ126" s="7"/>
      <c r="XDK126" s="7"/>
      <c r="XDL126" s="7"/>
      <c r="XDM126" s="7"/>
      <c r="XDN126" s="7"/>
      <c r="XDO126" s="7"/>
      <c r="XDP126" s="7"/>
      <c r="XDQ126" s="7"/>
      <c r="XDR126" s="7"/>
      <c r="XDS126" s="7"/>
      <c r="XDT126" s="7"/>
      <c r="XDU126" s="7"/>
      <c r="XDV126" s="7"/>
      <c r="XDW126" s="7"/>
      <c r="XDX126" s="7"/>
      <c r="XDY126" s="7"/>
      <c r="XDZ126" s="7"/>
      <c r="XEA126" s="7"/>
      <c r="XEB126" s="7"/>
      <c r="XEC126" s="7"/>
      <c r="XED126" s="7"/>
      <c r="XEE126" s="7"/>
    </row>
    <row r="127" s="1" customFormat="1" customHeight="1" spans="1:16359">
      <c r="A127" s="4"/>
      <c r="B127" s="20"/>
      <c r="C127" s="20"/>
      <c r="D127" s="21" t="str">
        <f>IF(C127="","-",VLOOKUP(C127,员工信息表!B:C,2,FALSE))</f>
        <v>-</v>
      </c>
      <c r="E127" s="21" t="str">
        <f>IF(C127="","-",VLOOKUP(C127,员工信息表!B:D,3,FALSE))</f>
        <v>-</v>
      </c>
      <c r="F127" s="20"/>
      <c r="G127" s="20"/>
      <c r="H127" s="20"/>
      <c r="I127" s="20"/>
      <c r="J127" s="27" t="str">
        <f t="shared" si="2"/>
        <v>0</v>
      </c>
      <c r="K127" s="27" t="str">
        <f>IF(C127="","0",SUMIFS(借支明细表!$H:$H,借支明细表!$F:$F,$C127,借支明细表!$D:$D,$D$2))</f>
        <v>0</v>
      </c>
      <c r="L127" s="27" t="str">
        <f t="shared" si="3"/>
        <v>0</v>
      </c>
      <c r="M127" s="28"/>
      <c r="XDA127" s="7"/>
      <c r="XDB127" s="7"/>
      <c r="XDC127" s="7"/>
      <c r="XDD127" s="7"/>
      <c r="XDE127" s="7"/>
      <c r="XDF127" s="7"/>
      <c r="XDG127" s="7"/>
      <c r="XDH127" s="7"/>
      <c r="XDI127" s="7"/>
      <c r="XDJ127" s="7"/>
      <c r="XDK127" s="7"/>
      <c r="XDL127" s="7"/>
      <c r="XDM127" s="7"/>
      <c r="XDN127" s="7"/>
      <c r="XDO127" s="7"/>
      <c r="XDP127" s="7"/>
      <c r="XDQ127" s="7"/>
      <c r="XDR127" s="7"/>
      <c r="XDS127" s="7"/>
      <c r="XDT127" s="7"/>
      <c r="XDU127" s="7"/>
      <c r="XDV127" s="7"/>
      <c r="XDW127" s="7"/>
      <c r="XDX127" s="7"/>
      <c r="XDY127" s="7"/>
      <c r="XDZ127" s="7"/>
      <c r="XEA127" s="7"/>
      <c r="XEB127" s="7"/>
      <c r="XEC127" s="7"/>
      <c r="XED127" s="7"/>
      <c r="XEE127" s="7"/>
    </row>
    <row r="128" s="1" customFormat="1" customHeight="1" spans="1:16359">
      <c r="A128" s="4"/>
      <c r="B128" s="20"/>
      <c r="C128" s="20"/>
      <c r="D128" s="21" t="str">
        <f>IF(C128="","-",VLOOKUP(C128,员工信息表!B:C,2,FALSE))</f>
        <v>-</v>
      </c>
      <c r="E128" s="21" t="str">
        <f>IF(C128="","-",VLOOKUP(C128,员工信息表!B:D,3,FALSE))</f>
        <v>-</v>
      </c>
      <c r="F128" s="20"/>
      <c r="G128" s="20"/>
      <c r="H128" s="20"/>
      <c r="I128" s="20"/>
      <c r="J128" s="27" t="str">
        <f t="shared" si="2"/>
        <v>0</v>
      </c>
      <c r="K128" s="27" t="str">
        <f>IF(C128="","0",SUMIFS(借支明细表!$H:$H,借支明细表!$F:$F,$C128,借支明细表!$D:$D,$D$2))</f>
        <v>0</v>
      </c>
      <c r="L128" s="27" t="str">
        <f t="shared" si="3"/>
        <v>0</v>
      </c>
      <c r="M128" s="28"/>
      <c r="XDA128" s="7"/>
      <c r="XDB128" s="7"/>
      <c r="XDC128" s="7"/>
      <c r="XDD128" s="7"/>
      <c r="XDE128" s="7"/>
      <c r="XDF128" s="7"/>
      <c r="XDG128" s="7"/>
      <c r="XDH128" s="7"/>
      <c r="XDI128" s="7"/>
      <c r="XDJ128" s="7"/>
      <c r="XDK128" s="7"/>
      <c r="XDL128" s="7"/>
      <c r="XDM128" s="7"/>
      <c r="XDN128" s="7"/>
      <c r="XDO128" s="7"/>
      <c r="XDP128" s="7"/>
      <c r="XDQ128" s="7"/>
      <c r="XDR128" s="7"/>
      <c r="XDS128" s="7"/>
      <c r="XDT128" s="7"/>
      <c r="XDU128" s="7"/>
      <c r="XDV128" s="7"/>
      <c r="XDW128" s="7"/>
      <c r="XDX128" s="7"/>
      <c r="XDY128" s="7"/>
      <c r="XDZ128" s="7"/>
      <c r="XEA128" s="7"/>
      <c r="XEB128" s="7"/>
      <c r="XEC128" s="7"/>
      <c r="XED128" s="7"/>
      <c r="XEE128" s="7"/>
    </row>
    <row r="129" s="1" customFormat="1" customHeight="1" spans="1:16359">
      <c r="A129" s="4"/>
      <c r="B129" s="20"/>
      <c r="C129" s="20"/>
      <c r="D129" s="21" t="str">
        <f>IF(C129="","-",VLOOKUP(C129,员工信息表!B:C,2,FALSE))</f>
        <v>-</v>
      </c>
      <c r="E129" s="21" t="str">
        <f>IF(C129="","-",VLOOKUP(C129,员工信息表!B:D,3,FALSE))</f>
        <v>-</v>
      </c>
      <c r="F129" s="20"/>
      <c r="G129" s="20"/>
      <c r="H129" s="20"/>
      <c r="I129" s="20"/>
      <c r="J129" s="27" t="str">
        <f t="shared" si="2"/>
        <v>0</v>
      </c>
      <c r="K129" s="27" t="str">
        <f>IF(C129="","0",SUMIFS(借支明细表!$H:$H,借支明细表!$F:$F,$C129,借支明细表!$D:$D,$D$2))</f>
        <v>0</v>
      </c>
      <c r="L129" s="27" t="str">
        <f t="shared" si="3"/>
        <v>0</v>
      </c>
      <c r="M129" s="28"/>
      <c r="XDA129" s="7"/>
      <c r="XDB129" s="7"/>
      <c r="XDC129" s="7"/>
      <c r="XDD129" s="7"/>
      <c r="XDE129" s="7"/>
      <c r="XDF129" s="7"/>
      <c r="XDG129" s="7"/>
      <c r="XDH129" s="7"/>
      <c r="XDI129" s="7"/>
      <c r="XDJ129" s="7"/>
      <c r="XDK129" s="7"/>
      <c r="XDL129" s="7"/>
      <c r="XDM129" s="7"/>
      <c r="XDN129" s="7"/>
      <c r="XDO129" s="7"/>
      <c r="XDP129" s="7"/>
      <c r="XDQ129" s="7"/>
      <c r="XDR129" s="7"/>
      <c r="XDS129" s="7"/>
      <c r="XDT129" s="7"/>
      <c r="XDU129" s="7"/>
      <c r="XDV129" s="7"/>
      <c r="XDW129" s="7"/>
      <c r="XDX129" s="7"/>
      <c r="XDY129" s="7"/>
      <c r="XDZ129" s="7"/>
      <c r="XEA129" s="7"/>
      <c r="XEB129" s="7"/>
      <c r="XEC129" s="7"/>
      <c r="XED129" s="7"/>
      <c r="XEE129" s="7"/>
    </row>
    <row r="130" s="1" customFormat="1" customHeight="1" spans="1:16359">
      <c r="A130" s="4"/>
      <c r="B130" s="20"/>
      <c r="C130" s="20"/>
      <c r="D130" s="21" t="str">
        <f>IF(C130="","-",VLOOKUP(C130,员工信息表!B:C,2,FALSE))</f>
        <v>-</v>
      </c>
      <c r="E130" s="21" t="str">
        <f>IF(C130="","-",VLOOKUP(C130,员工信息表!B:D,3,FALSE))</f>
        <v>-</v>
      </c>
      <c r="F130" s="20"/>
      <c r="G130" s="20"/>
      <c r="H130" s="20"/>
      <c r="I130" s="20"/>
      <c r="J130" s="27" t="str">
        <f t="shared" si="2"/>
        <v>0</v>
      </c>
      <c r="K130" s="27" t="str">
        <f>IF(C130="","0",SUMIFS(借支明细表!$H:$H,借支明细表!$F:$F,$C130,借支明细表!$D:$D,$D$2))</f>
        <v>0</v>
      </c>
      <c r="L130" s="27" t="str">
        <f t="shared" si="3"/>
        <v>0</v>
      </c>
      <c r="M130" s="28"/>
      <c r="XDA130" s="7"/>
      <c r="XDB130" s="7"/>
      <c r="XDC130" s="7"/>
      <c r="XDD130" s="7"/>
      <c r="XDE130" s="7"/>
      <c r="XDF130" s="7"/>
      <c r="XDG130" s="7"/>
      <c r="XDH130" s="7"/>
      <c r="XDI130" s="7"/>
      <c r="XDJ130" s="7"/>
      <c r="XDK130" s="7"/>
      <c r="XDL130" s="7"/>
      <c r="XDM130" s="7"/>
      <c r="XDN130" s="7"/>
      <c r="XDO130" s="7"/>
      <c r="XDP130" s="7"/>
      <c r="XDQ130" s="7"/>
      <c r="XDR130" s="7"/>
      <c r="XDS130" s="7"/>
      <c r="XDT130" s="7"/>
      <c r="XDU130" s="7"/>
      <c r="XDV130" s="7"/>
      <c r="XDW130" s="7"/>
      <c r="XDX130" s="7"/>
      <c r="XDY130" s="7"/>
      <c r="XDZ130" s="7"/>
      <c r="XEA130" s="7"/>
      <c r="XEB130" s="7"/>
      <c r="XEC130" s="7"/>
      <c r="XED130" s="7"/>
      <c r="XEE130" s="7"/>
    </row>
    <row r="131" s="1" customFormat="1" customHeight="1" spans="1:16359">
      <c r="A131" s="4"/>
      <c r="B131" s="20"/>
      <c r="C131" s="20"/>
      <c r="D131" s="21" t="str">
        <f>IF(C131="","-",VLOOKUP(C131,员工信息表!B:C,2,FALSE))</f>
        <v>-</v>
      </c>
      <c r="E131" s="21" t="str">
        <f>IF(C131="","-",VLOOKUP(C131,员工信息表!B:D,3,FALSE))</f>
        <v>-</v>
      </c>
      <c r="F131" s="20"/>
      <c r="G131" s="20"/>
      <c r="H131" s="20"/>
      <c r="I131" s="20"/>
      <c r="J131" s="27" t="str">
        <f t="shared" si="2"/>
        <v>0</v>
      </c>
      <c r="K131" s="27" t="str">
        <f>IF(C131="","0",SUMIFS(借支明细表!$H:$H,借支明细表!$F:$F,$C131,借支明细表!$D:$D,$D$2))</f>
        <v>0</v>
      </c>
      <c r="L131" s="27" t="str">
        <f t="shared" si="3"/>
        <v>0</v>
      </c>
      <c r="M131" s="28"/>
      <c r="XDA131" s="7"/>
      <c r="XDB131" s="7"/>
      <c r="XDC131" s="7"/>
      <c r="XDD131" s="7"/>
      <c r="XDE131" s="7"/>
      <c r="XDF131" s="7"/>
      <c r="XDG131" s="7"/>
      <c r="XDH131" s="7"/>
      <c r="XDI131" s="7"/>
      <c r="XDJ131" s="7"/>
      <c r="XDK131" s="7"/>
      <c r="XDL131" s="7"/>
      <c r="XDM131" s="7"/>
      <c r="XDN131" s="7"/>
      <c r="XDO131" s="7"/>
      <c r="XDP131" s="7"/>
      <c r="XDQ131" s="7"/>
      <c r="XDR131" s="7"/>
      <c r="XDS131" s="7"/>
      <c r="XDT131" s="7"/>
      <c r="XDU131" s="7"/>
      <c r="XDV131" s="7"/>
      <c r="XDW131" s="7"/>
      <c r="XDX131" s="7"/>
      <c r="XDY131" s="7"/>
      <c r="XDZ131" s="7"/>
      <c r="XEA131" s="7"/>
      <c r="XEB131" s="7"/>
      <c r="XEC131" s="7"/>
      <c r="XED131" s="7"/>
      <c r="XEE131" s="7"/>
    </row>
    <row r="132" s="1" customFormat="1" customHeight="1" spans="1:16359">
      <c r="A132" s="4"/>
      <c r="B132" s="20"/>
      <c r="C132" s="20"/>
      <c r="D132" s="21" t="str">
        <f>IF(C132="","-",VLOOKUP(C132,员工信息表!B:C,2,FALSE))</f>
        <v>-</v>
      </c>
      <c r="E132" s="21" t="str">
        <f>IF(C132="","-",VLOOKUP(C132,员工信息表!B:D,3,FALSE))</f>
        <v>-</v>
      </c>
      <c r="F132" s="20"/>
      <c r="G132" s="20"/>
      <c r="H132" s="20"/>
      <c r="I132" s="20"/>
      <c r="J132" s="27" t="str">
        <f t="shared" si="2"/>
        <v>0</v>
      </c>
      <c r="K132" s="27" t="str">
        <f>IF(C132="","0",SUMIFS(借支明细表!$H:$H,借支明细表!$F:$F,$C132,借支明细表!$D:$D,$D$2))</f>
        <v>0</v>
      </c>
      <c r="L132" s="27" t="str">
        <f t="shared" si="3"/>
        <v>0</v>
      </c>
      <c r="M132" s="28"/>
      <c r="XDA132" s="7"/>
      <c r="XDB132" s="7"/>
      <c r="XDC132" s="7"/>
      <c r="XDD132" s="7"/>
      <c r="XDE132" s="7"/>
      <c r="XDF132" s="7"/>
      <c r="XDG132" s="7"/>
      <c r="XDH132" s="7"/>
      <c r="XDI132" s="7"/>
      <c r="XDJ132" s="7"/>
      <c r="XDK132" s="7"/>
      <c r="XDL132" s="7"/>
      <c r="XDM132" s="7"/>
      <c r="XDN132" s="7"/>
      <c r="XDO132" s="7"/>
      <c r="XDP132" s="7"/>
      <c r="XDQ132" s="7"/>
      <c r="XDR132" s="7"/>
      <c r="XDS132" s="7"/>
      <c r="XDT132" s="7"/>
      <c r="XDU132" s="7"/>
      <c r="XDV132" s="7"/>
      <c r="XDW132" s="7"/>
      <c r="XDX132" s="7"/>
      <c r="XDY132" s="7"/>
      <c r="XDZ132" s="7"/>
      <c r="XEA132" s="7"/>
      <c r="XEB132" s="7"/>
      <c r="XEC132" s="7"/>
      <c r="XED132" s="7"/>
      <c r="XEE132" s="7"/>
    </row>
    <row r="133" s="1" customFormat="1" customHeight="1" spans="1:16359">
      <c r="A133" s="4"/>
      <c r="B133" s="20"/>
      <c r="C133" s="20"/>
      <c r="D133" s="21" t="str">
        <f>IF(C133="","-",VLOOKUP(C133,员工信息表!B:C,2,FALSE))</f>
        <v>-</v>
      </c>
      <c r="E133" s="21" t="str">
        <f>IF(C133="","-",VLOOKUP(C133,员工信息表!B:D,3,FALSE))</f>
        <v>-</v>
      </c>
      <c r="F133" s="20"/>
      <c r="G133" s="20"/>
      <c r="H133" s="20"/>
      <c r="I133" s="20"/>
      <c r="J133" s="27" t="str">
        <f t="shared" ref="J133:J196" si="4">IF(C133="","0",(E133*F133)+(G133*H133)+I133)</f>
        <v>0</v>
      </c>
      <c r="K133" s="27" t="str">
        <f>IF(C133="","0",SUMIFS(借支明细表!$H:$H,借支明细表!$F:$F,$C133,借支明细表!$D:$D,$D$2))</f>
        <v>0</v>
      </c>
      <c r="L133" s="27" t="str">
        <f t="shared" ref="L133:L196" si="5">IF(C133="","0",J133-K133)</f>
        <v>0</v>
      </c>
      <c r="M133" s="28"/>
      <c r="XDA133" s="7"/>
      <c r="XDB133" s="7"/>
      <c r="XDC133" s="7"/>
      <c r="XDD133" s="7"/>
      <c r="XDE133" s="7"/>
      <c r="XDF133" s="7"/>
      <c r="XDG133" s="7"/>
      <c r="XDH133" s="7"/>
      <c r="XDI133" s="7"/>
      <c r="XDJ133" s="7"/>
      <c r="XDK133" s="7"/>
      <c r="XDL133" s="7"/>
      <c r="XDM133" s="7"/>
      <c r="XDN133" s="7"/>
      <c r="XDO133" s="7"/>
      <c r="XDP133" s="7"/>
      <c r="XDQ133" s="7"/>
      <c r="XDR133" s="7"/>
      <c r="XDS133" s="7"/>
      <c r="XDT133" s="7"/>
      <c r="XDU133" s="7"/>
      <c r="XDV133" s="7"/>
      <c r="XDW133" s="7"/>
      <c r="XDX133" s="7"/>
      <c r="XDY133" s="7"/>
      <c r="XDZ133" s="7"/>
      <c r="XEA133" s="7"/>
      <c r="XEB133" s="7"/>
      <c r="XEC133" s="7"/>
      <c r="XED133" s="7"/>
      <c r="XEE133" s="7"/>
    </row>
    <row r="134" s="1" customFormat="1" customHeight="1" spans="1:16359">
      <c r="A134" s="4"/>
      <c r="B134" s="20"/>
      <c r="C134" s="20"/>
      <c r="D134" s="21" t="str">
        <f>IF(C134="","-",VLOOKUP(C134,员工信息表!B:C,2,FALSE))</f>
        <v>-</v>
      </c>
      <c r="E134" s="21" t="str">
        <f>IF(C134="","-",VLOOKUP(C134,员工信息表!B:D,3,FALSE))</f>
        <v>-</v>
      </c>
      <c r="F134" s="20"/>
      <c r="G134" s="20"/>
      <c r="H134" s="20"/>
      <c r="I134" s="20"/>
      <c r="J134" s="27" t="str">
        <f t="shared" si="4"/>
        <v>0</v>
      </c>
      <c r="K134" s="27" t="str">
        <f>IF(C134="","0",SUMIFS(借支明细表!$H:$H,借支明细表!$F:$F,$C134,借支明细表!$D:$D,$D$2))</f>
        <v>0</v>
      </c>
      <c r="L134" s="27" t="str">
        <f t="shared" si="5"/>
        <v>0</v>
      </c>
      <c r="M134" s="28"/>
      <c r="XDA134" s="7"/>
      <c r="XDB134" s="7"/>
      <c r="XDC134" s="7"/>
      <c r="XDD134" s="7"/>
      <c r="XDE134" s="7"/>
      <c r="XDF134" s="7"/>
      <c r="XDG134" s="7"/>
      <c r="XDH134" s="7"/>
      <c r="XDI134" s="7"/>
      <c r="XDJ134" s="7"/>
      <c r="XDK134" s="7"/>
      <c r="XDL134" s="7"/>
      <c r="XDM134" s="7"/>
      <c r="XDN134" s="7"/>
      <c r="XDO134" s="7"/>
      <c r="XDP134" s="7"/>
      <c r="XDQ134" s="7"/>
      <c r="XDR134" s="7"/>
      <c r="XDS134" s="7"/>
      <c r="XDT134" s="7"/>
      <c r="XDU134" s="7"/>
      <c r="XDV134" s="7"/>
      <c r="XDW134" s="7"/>
      <c r="XDX134" s="7"/>
      <c r="XDY134" s="7"/>
      <c r="XDZ134" s="7"/>
      <c r="XEA134" s="7"/>
      <c r="XEB134" s="7"/>
      <c r="XEC134" s="7"/>
      <c r="XED134" s="7"/>
      <c r="XEE134" s="7"/>
    </row>
    <row r="135" s="1" customFormat="1" customHeight="1" spans="1:16359">
      <c r="A135" s="4"/>
      <c r="B135" s="20"/>
      <c r="C135" s="20"/>
      <c r="D135" s="21" t="str">
        <f>IF(C135="","-",VLOOKUP(C135,员工信息表!B:C,2,FALSE))</f>
        <v>-</v>
      </c>
      <c r="E135" s="21" t="str">
        <f>IF(C135="","-",VLOOKUP(C135,员工信息表!B:D,3,FALSE))</f>
        <v>-</v>
      </c>
      <c r="F135" s="20"/>
      <c r="G135" s="20"/>
      <c r="H135" s="20"/>
      <c r="I135" s="20"/>
      <c r="J135" s="27" t="str">
        <f t="shared" si="4"/>
        <v>0</v>
      </c>
      <c r="K135" s="27" t="str">
        <f>IF(C135="","0",SUMIFS(借支明细表!$H:$H,借支明细表!$F:$F,$C135,借支明细表!$D:$D,$D$2))</f>
        <v>0</v>
      </c>
      <c r="L135" s="27" t="str">
        <f t="shared" si="5"/>
        <v>0</v>
      </c>
      <c r="M135" s="28"/>
      <c r="XDA135" s="7"/>
      <c r="XDB135" s="7"/>
      <c r="XDC135" s="7"/>
      <c r="XDD135" s="7"/>
      <c r="XDE135" s="7"/>
      <c r="XDF135" s="7"/>
      <c r="XDG135" s="7"/>
      <c r="XDH135" s="7"/>
      <c r="XDI135" s="7"/>
      <c r="XDJ135" s="7"/>
      <c r="XDK135" s="7"/>
      <c r="XDL135" s="7"/>
      <c r="XDM135" s="7"/>
      <c r="XDN135" s="7"/>
      <c r="XDO135" s="7"/>
      <c r="XDP135" s="7"/>
      <c r="XDQ135" s="7"/>
      <c r="XDR135" s="7"/>
      <c r="XDS135" s="7"/>
      <c r="XDT135" s="7"/>
      <c r="XDU135" s="7"/>
      <c r="XDV135" s="7"/>
      <c r="XDW135" s="7"/>
      <c r="XDX135" s="7"/>
      <c r="XDY135" s="7"/>
      <c r="XDZ135" s="7"/>
      <c r="XEA135" s="7"/>
      <c r="XEB135" s="7"/>
      <c r="XEC135" s="7"/>
      <c r="XED135" s="7"/>
      <c r="XEE135" s="7"/>
    </row>
    <row r="136" s="1" customFormat="1" customHeight="1" spans="1:16359">
      <c r="A136" s="4"/>
      <c r="B136" s="20"/>
      <c r="C136" s="20"/>
      <c r="D136" s="21" t="str">
        <f>IF(C136="","-",VLOOKUP(C136,员工信息表!B:C,2,FALSE))</f>
        <v>-</v>
      </c>
      <c r="E136" s="21" t="str">
        <f>IF(C136="","-",VLOOKUP(C136,员工信息表!B:D,3,FALSE))</f>
        <v>-</v>
      </c>
      <c r="F136" s="20"/>
      <c r="G136" s="20"/>
      <c r="H136" s="20"/>
      <c r="I136" s="20"/>
      <c r="J136" s="27" t="str">
        <f t="shared" si="4"/>
        <v>0</v>
      </c>
      <c r="K136" s="27" t="str">
        <f>IF(C136="","0",SUMIFS(借支明细表!$H:$H,借支明细表!$F:$F,$C136,借支明细表!$D:$D,$D$2))</f>
        <v>0</v>
      </c>
      <c r="L136" s="27" t="str">
        <f t="shared" si="5"/>
        <v>0</v>
      </c>
      <c r="M136" s="28"/>
      <c r="XDA136" s="7"/>
      <c r="XDB136" s="7"/>
      <c r="XDC136" s="7"/>
      <c r="XDD136" s="7"/>
      <c r="XDE136" s="7"/>
      <c r="XDF136" s="7"/>
      <c r="XDG136" s="7"/>
      <c r="XDH136" s="7"/>
      <c r="XDI136" s="7"/>
      <c r="XDJ136" s="7"/>
      <c r="XDK136" s="7"/>
      <c r="XDL136" s="7"/>
      <c r="XDM136" s="7"/>
      <c r="XDN136" s="7"/>
      <c r="XDO136" s="7"/>
      <c r="XDP136" s="7"/>
      <c r="XDQ136" s="7"/>
      <c r="XDR136" s="7"/>
      <c r="XDS136" s="7"/>
      <c r="XDT136" s="7"/>
      <c r="XDU136" s="7"/>
      <c r="XDV136" s="7"/>
      <c r="XDW136" s="7"/>
      <c r="XDX136" s="7"/>
      <c r="XDY136" s="7"/>
      <c r="XDZ136" s="7"/>
      <c r="XEA136" s="7"/>
      <c r="XEB136" s="7"/>
      <c r="XEC136" s="7"/>
      <c r="XED136" s="7"/>
      <c r="XEE136" s="7"/>
    </row>
    <row r="137" s="1" customFormat="1" customHeight="1" spans="1:16359">
      <c r="A137" s="4"/>
      <c r="B137" s="20"/>
      <c r="C137" s="20"/>
      <c r="D137" s="21" t="str">
        <f>IF(C137="","-",VLOOKUP(C137,员工信息表!B:C,2,FALSE))</f>
        <v>-</v>
      </c>
      <c r="E137" s="21" t="str">
        <f>IF(C137="","-",VLOOKUP(C137,员工信息表!B:D,3,FALSE))</f>
        <v>-</v>
      </c>
      <c r="F137" s="20"/>
      <c r="G137" s="20"/>
      <c r="H137" s="20"/>
      <c r="I137" s="20"/>
      <c r="J137" s="27" t="str">
        <f t="shared" si="4"/>
        <v>0</v>
      </c>
      <c r="K137" s="27" t="str">
        <f>IF(C137="","0",SUMIFS(借支明细表!$H:$H,借支明细表!$F:$F,$C137,借支明细表!$D:$D,$D$2))</f>
        <v>0</v>
      </c>
      <c r="L137" s="27" t="str">
        <f t="shared" si="5"/>
        <v>0</v>
      </c>
      <c r="M137" s="28"/>
      <c r="XDA137" s="7"/>
      <c r="XDB137" s="7"/>
      <c r="XDC137" s="7"/>
      <c r="XDD137" s="7"/>
      <c r="XDE137" s="7"/>
      <c r="XDF137" s="7"/>
      <c r="XDG137" s="7"/>
      <c r="XDH137" s="7"/>
      <c r="XDI137" s="7"/>
      <c r="XDJ137" s="7"/>
      <c r="XDK137" s="7"/>
      <c r="XDL137" s="7"/>
      <c r="XDM137" s="7"/>
      <c r="XDN137" s="7"/>
      <c r="XDO137" s="7"/>
      <c r="XDP137" s="7"/>
      <c r="XDQ137" s="7"/>
      <c r="XDR137" s="7"/>
      <c r="XDS137" s="7"/>
      <c r="XDT137" s="7"/>
      <c r="XDU137" s="7"/>
      <c r="XDV137" s="7"/>
      <c r="XDW137" s="7"/>
      <c r="XDX137" s="7"/>
      <c r="XDY137" s="7"/>
      <c r="XDZ137" s="7"/>
      <c r="XEA137" s="7"/>
      <c r="XEB137" s="7"/>
      <c r="XEC137" s="7"/>
      <c r="XED137" s="7"/>
      <c r="XEE137" s="7"/>
    </row>
    <row r="138" s="1" customFormat="1" customHeight="1" spans="1:16359">
      <c r="A138" s="4"/>
      <c r="B138" s="20"/>
      <c r="C138" s="20"/>
      <c r="D138" s="21" t="str">
        <f>IF(C138="","-",VLOOKUP(C138,员工信息表!B:C,2,FALSE))</f>
        <v>-</v>
      </c>
      <c r="E138" s="21" t="str">
        <f>IF(C138="","-",VLOOKUP(C138,员工信息表!B:D,3,FALSE))</f>
        <v>-</v>
      </c>
      <c r="F138" s="20"/>
      <c r="G138" s="20"/>
      <c r="H138" s="20"/>
      <c r="I138" s="20"/>
      <c r="J138" s="27" t="str">
        <f t="shared" si="4"/>
        <v>0</v>
      </c>
      <c r="K138" s="27" t="str">
        <f>IF(C138="","0",SUMIFS(借支明细表!$H:$H,借支明细表!$F:$F,$C138,借支明细表!$D:$D,$D$2))</f>
        <v>0</v>
      </c>
      <c r="L138" s="27" t="str">
        <f t="shared" si="5"/>
        <v>0</v>
      </c>
      <c r="M138" s="28"/>
      <c r="XDA138" s="7"/>
      <c r="XDB138" s="7"/>
      <c r="XDC138" s="7"/>
      <c r="XDD138" s="7"/>
      <c r="XDE138" s="7"/>
      <c r="XDF138" s="7"/>
      <c r="XDG138" s="7"/>
      <c r="XDH138" s="7"/>
      <c r="XDI138" s="7"/>
      <c r="XDJ138" s="7"/>
      <c r="XDK138" s="7"/>
      <c r="XDL138" s="7"/>
      <c r="XDM138" s="7"/>
      <c r="XDN138" s="7"/>
      <c r="XDO138" s="7"/>
      <c r="XDP138" s="7"/>
      <c r="XDQ138" s="7"/>
      <c r="XDR138" s="7"/>
      <c r="XDS138" s="7"/>
      <c r="XDT138" s="7"/>
      <c r="XDU138" s="7"/>
      <c r="XDV138" s="7"/>
      <c r="XDW138" s="7"/>
      <c r="XDX138" s="7"/>
      <c r="XDY138" s="7"/>
      <c r="XDZ138" s="7"/>
      <c r="XEA138" s="7"/>
      <c r="XEB138" s="7"/>
      <c r="XEC138" s="7"/>
      <c r="XED138" s="7"/>
      <c r="XEE138" s="7"/>
    </row>
    <row r="139" s="1" customFormat="1" customHeight="1" spans="1:16359">
      <c r="A139" s="4"/>
      <c r="B139" s="20"/>
      <c r="C139" s="20"/>
      <c r="D139" s="21" t="str">
        <f>IF(C139="","-",VLOOKUP(C139,员工信息表!B:C,2,FALSE))</f>
        <v>-</v>
      </c>
      <c r="E139" s="21" t="str">
        <f>IF(C139="","-",VLOOKUP(C139,员工信息表!B:D,3,FALSE))</f>
        <v>-</v>
      </c>
      <c r="F139" s="20"/>
      <c r="G139" s="20"/>
      <c r="H139" s="20"/>
      <c r="I139" s="20"/>
      <c r="J139" s="27" t="str">
        <f t="shared" si="4"/>
        <v>0</v>
      </c>
      <c r="K139" s="27" t="str">
        <f>IF(C139="","0",SUMIFS(借支明细表!$H:$H,借支明细表!$F:$F,$C139,借支明细表!$D:$D,$D$2))</f>
        <v>0</v>
      </c>
      <c r="L139" s="27" t="str">
        <f t="shared" si="5"/>
        <v>0</v>
      </c>
      <c r="M139" s="28"/>
      <c r="XDA139" s="7"/>
      <c r="XDB139" s="7"/>
      <c r="XDC139" s="7"/>
      <c r="XDD139" s="7"/>
      <c r="XDE139" s="7"/>
      <c r="XDF139" s="7"/>
      <c r="XDG139" s="7"/>
      <c r="XDH139" s="7"/>
      <c r="XDI139" s="7"/>
      <c r="XDJ139" s="7"/>
      <c r="XDK139" s="7"/>
      <c r="XDL139" s="7"/>
      <c r="XDM139" s="7"/>
      <c r="XDN139" s="7"/>
      <c r="XDO139" s="7"/>
      <c r="XDP139" s="7"/>
      <c r="XDQ139" s="7"/>
      <c r="XDR139" s="7"/>
      <c r="XDS139" s="7"/>
      <c r="XDT139" s="7"/>
      <c r="XDU139" s="7"/>
      <c r="XDV139" s="7"/>
      <c r="XDW139" s="7"/>
      <c r="XDX139" s="7"/>
      <c r="XDY139" s="7"/>
      <c r="XDZ139" s="7"/>
      <c r="XEA139" s="7"/>
      <c r="XEB139" s="7"/>
      <c r="XEC139" s="7"/>
      <c r="XED139" s="7"/>
      <c r="XEE139" s="7"/>
    </row>
    <row r="140" s="1" customFormat="1" customHeight="1" spans="1:16359">
      <c r="A140" s="4"/>
      <c r="B140" s="20"/>
      <c r="C140" s="20"/>
      <c r="D140" s="21" t="str">
        <f>IF(C140="","-",VLOOKUP(C140,员工信息表!B:C,2,FALSE))</f>
        <v>-</v>
      </c>
      <c r="E140" s="21" t="str">
        <f>IF(C140="","-",VLOOKUP(C140,员工信息表!B:D,3,FALSE))</f>
        <v>-</v>
      </c>
      <c r="F140" s="20"/>
      <c r="G140" s="20"/>
      <c r="H140" s="20"/>
      <c r="I140" s="20"/>
      <c r="J140" s="27" t="str">
        <f t="shared" si="4"/>
        <v>0</v>
      </c>
      <c r="K140" s="27" t="str">
        <f>IF(C140="","0",SUMIFS(借支明细表!$H:$H,借支明细表!$F:$F,$C140,借支明细表!$D:$D,$D$2))</f>
        <v>0</v>
      </c>
      <c r="L140" s="27" t="str">
        <f t="shared" si="5"/>
        <v>0</v>
      </c>
      <c r="M140" s="28"/>
      <c r="XDA140" s="7"/>
      <c r="XDB140" s="7"/>
      <c r="XDC140" s="7"/>
      <c r="XDD140" s="7"/>
      <c r="XDE140" s="7"/>
      <c r="XDF140" s="7"/>
      <c r="XDG140" s="7"/>
      <c r="XDH140" s="7"/>
      <c r="XDI140" s="7"/>
      <c r="XDJ140" s="7"/>
      <c r="XDK140" s="7"/>
      <c r="XDL140" s="7"/>
      <c r="XDM140" s="7"/>
      <c r="XDN140" s="7"/>
      <c r="XDO140" s="7"/>
      <c r="XDP140" s="7"/>
      <c r="XDQ140" s="7"/>
      <c r="XDR140" s="7"/>
      <c r="XDS140" s="7"/>
      <c r="XDT140" s="7"/>
      <c r="XDU140" s="7"/>
      <c r="XDV140" s="7"/>
      <c r="XDW140" s="7"/>
      <c r="XDX140" s="7"/>
      <c r="XDY140" s="7"/>
      <c r="XDZ140" s="7"/>
      <c r="XEA140" s="7"/>
      <c r="XEB140" s="7"/>
      <c r="XEC140" s="7"/>
      <c r="XED140" s="7"/>
      <c r="XEE140" s="7"/>
    </row>
    <row r="141" s="1" customFormat="1" customHeight="1" spans="1:16359">
      <c r="A141" s="4"/>
      <c r="B141" s="20"/>
      <c r="C141" s="20"/>
      <c r="D141" s="21" t="str">
        <f>IF(C141="","-",VLOOKUP(C141,员工信息表!B:C,2,FALSE))</f>
        <v>-</v>
      </c>
      <c r="E141" s="21" t="str">
        <f>IF(C141="","-",VLOOKUP(C141,员工信息表!B:D,3,FALSE))</f>
        <v>-</v>
      </c>
      <c r="F141" s="20"/>
      <c r="G141" s="20"/>
      <c r="H141" s="20"/>
      <c r="I141" s="20"/>
      <c r="J141" s="27" t="str">
        <f t="shared" si="4"/>
        <v>0</v>
      </c>
      <c r="K141" s="27" t="str">
        <f>IF(C141="","0",SUMIFS(借支明细表!$H:$H,借支明细表!$F:$F,$C141,借支明细表!$D:$D,$D$2))</f>
        <v>0</v>
      </c>
      <c r="L141" s="27" t="str">
        <f t="shared" si="5"/>
        <v>0</v>
      </c>
      <c r="M141" s="28"/>
      <c r="XDA141" s="7"/>
      <c r="XDB141" s="7"/>
      <c r="XDC141" s="7"/>
      <c r="XDD141" s="7"/>
      <c r="XDE141" s="7"/>
      <c r="XDF141" s="7"/>
      <c r="XDG141" s="7"/>
      <c r="XDH141" s="7"/>
      <c r="XDI141" s="7"/>
      <c r="XDJ141" s="7"/>
      <c r="XDK141" s="7"/>
      <c r="XDL141" s="7"/>
      <c r="XDM141" s="7"/>
      <c r="XDN141" s="7"/>
      <c r="XDO141" s="7"/>
      <c r="XDP141" s="7"/>
      <c r="XDQ141" s="7"/>
      <c r="XDR141" s="7"/>
      <c r="XDS141" s="7"/>
      <c r="XDT141" s="7"/>
      <c r="XDU141" s="7"/>
      <c r="XDV141" s="7"/>
      <c r="XDW141" s="7"/>
      <c r="XDX141" s="7"/>
      <c r="XDY141" s="7"/>
      <c r="XDZ141" s="7"/>
      <c r="XEA141" s="7"/>
      <c r="XEB141" s="7"/>
      <c r="XEC141" s="7"/>
      <c r="XED141" s="7"/>
      <c r="XEE141" s="7"/>
    </row>
    <row r="142" s="1" customFormat="1" customHeight="1" spans="1:16359">
      <c r="A142" s="4"/>
      <c r="B142" s="20"/>
      <c r="C142" s="20"/>
      <c r="D142" s="21" t="str">
        <f>IF(C142="","-",VLOOKUP(C142,员工信息表!B:C,2,FALSE))</f>
        <v>-</v>
      </c>
      <c r="E142" s="21" t="str">
        <f>IF(C142="","-",VLOOKUP(C142,员工信息表!B:D,3,FALSE))</f>
        <v>-</v>
      </c>
      <c r="F142" s="20"/>
      <c r="G142" s="20"/>
      <c r="H142" s="20"/>
      <c r="I142" s="20"/>
      <c r="J142" s="27" t="str">
        <f t="shared" si="4"/>
        <v>0</v>
      </c>
      <c r="K142" s="27" t="str">
        <f>IF(C142="","0",SUMIFS(借支明细表!$H:$H,借支明细表!$F:$F,$C142,借支明细表!$D:$D,$D$2))</f>
        <v>0</v>
      </c>
      <c r="L142" s="27" t="str">
        <f t="shared" si="5"/>
        <v>0</v>
      </c>
      <c r="M142" s="28"/>
      <c r="XDA142" s="7"/>
      <c r="XDB142" s="7"/>
      <c r="XDC142" s="7"/>
      <c r="XDD142" s="7"/>
      <c r="XDE142" s="7"/>
      <c r="XDF142" s="7"/>
      <c r="XDG142" s="7"/>
      <c r="XDH142" s="7"/>
      <c r="XDI142" s="7"/>
      <c r="XDJ142" s="7"/>
      <c r="XDK142" s="7"/>
      <c r="XDL142" s="7"/>
      <c r="XDM142" s="7"/>
      <c r="XDN142" s="7"/>
      <c r="XDO142" s="7"/>
      <c r="XDP142" s="7"/>
      <c r="XDQ142" s="7"/>
      <c r="XDR142" s="7"/>
      <c r="XDS142" s="7"/>
      <c r="XDT142" s="7"/>
      <c r="XDU142" s="7"/>
      <c r="XDV142" s="7"/>
      <c r="XDW142" s="7"/>
      <c r="XDX142" s="7"/>
      <c r="XDY142" s="7"/>
      <c r="XDZ142" s="7"/>
      <c r="XEA142" s="7"/>
      <c r="XEB142" s="7"/>
      <c r="XEC142" s="7"/>
      <c r="XED142" s="7"/>
      <c r="XEE142" s="7"/>
    </row>
    <row r="143" s="1" customFormat="1" customHeight="1" spans="1:16359">
      <c r="A143" s="4"/>
      <c r="B143" s="20"/>
      <c r="C143" s="20"/>
      <c r="D143" s="21" t="str">
        <f>IF(C143="","-",VLOOKUP(C143,员工信息表!B:C,2,FALSE))</f>
        <v>-</v>
      </c>
      <c r="E143" s="21" t="str">
        <f>IF(C143="","-",VLOOKUP(C143,员工信息表!B:D,3,FALSE))</f>
        <v>-</v>
      </c>
      <c r="F143" s="20"/>
      <c r="G143" s="20"/>
      <c r="H143" s="20"/>
      <c r="I143" s="20"/>
      <c r="J143" s="27" t="str">
        <f t="shared" si="4"/>
        <v>0</v>
      </c>
      <c r="K143" s="27" t="str">
        <f>IF(C143="","0",SUMIFS(借支明细表!$H:$H,借支明细表!$F:$F,$C143,借支明细表!$D:$D,$D$2))</f>
        <v>0</v>
      </c>
      <c r="L143" s="27" t="str">
        <f t="shared" si="5"/>
        <v>0</v>
      </c>
      <c r="M143" s="28"/>
      <c r="XDA143" s="7"/>
      <c r="XDB143" s="7"/>
      <c r="XDC143" s="7"/>
      <c r="XDD143" s="7"/>
      <c r="XDE143" s="7"/>
      <c r="XDF143" s="7"/>
      <c r="XDG143" s="7"/>
      <c r="XDH143" s="7"/>
      <c r="XDI143" s="7"/>
      <c r="XDJ143" s="7"/>
      <c r="XDK143" s="7"/>
      <c r="XDL143" s="7"/>
      <c r="XDM143" s="7"/>
      <c r="XDN143" s="7"/>
      <c r="XDO143" s="7"/>
      <c r="XDP143" s="7"/>
      <c r="XDQ143" s="7"/>
      <c r="XDR143" s="7"/>
      <c r="XDS143" s="7"/>
      <c r="XDT143" s="7"/>
      <c r="XDU143" s="7"/>
      <c r="XDV143" s="7"/>
      <c r="XDW143" s="7"/>
      <c r="XDX143" s="7"/>
      <c r="XDY143" s="7"/>
      <c r="XDZ143" s="7"/>
      <c r="XEA143" s="7"/>
      <c r="XEB143" s="7"/>
      <c r="XEC143" s="7"/>
      <c r="XED143" s="7"/>
      <c r="XEE143" s="7"/>
    </row>
    <row r="144" s="1" customFormat="1" customHeight="1" spans="1:16359">
      <c r="A144" s="4"/>
      <c r="B144" s="20"/>
      <c r="C144" s="20"/>
      <c r="D144" s="21" t="str">
        <f>IF(C144="","-",VLOOKUP(C144,员工信息表!B:C,2,FALSE))</f>
        <v>-</v>
      </c>
      <c r="E144" s="21" t="str">
        <f>IF(C144="","-",VLOOKUP(C144,员工信息表!B:D,3,FALSE))</f>
        <v>-</v>
      </c>
      <c r="F144" s="20"/>
      <c r="G144" s="20"/>
      <c r="H144" s="20"/>
      <c r="I144" s="20"/>
      <c r="J144" s="27" t="str">
        <f t="shared" si="4"/>
        <v>0</v>
      </c>
      <c r="K144" s="27" t="str">
        <f>IF(C144="","0",SUMIFS(借支明细表!$H:$H,借支明细表!$F:$F,$C144,借支明细表!$D:$D,$D$2))</f>
        <v>0</v>
      </c>
      <c r="L144" s="27" t="str">
        <f t="shared" si="5"/>
        <v>0</v>
      </c>
      <c r="M144" s="28"/>
      <c r="XDA144" s="7"/>
      <c r="XDB144" s="7"/>
      <c r="XDC144" s="7"/>
      <c r="XDD144" s="7"/>
      <c r="XDE144" s="7"/>
      <c r="XDF144" s="7"/>
      <c r="XDG144" s="7"/>
      <c r="XDH144" s="7"/>
      <c r="XDI144" s="7"/>
      <c r="XDJ144" s="7"/>
      <c r="XDK144" s="7"/>
      <c r="XDL144" s="7"/>
      <c r="XDM144" s="7"/>
      <c r="XDN144" s="7"/>
      <c r="XDO144" s="7"/>
      <c r="XDP144" s="7"/>
      <c r="XDQ144" s="7"/>
      <c r="XDR144" s="7"/>
      <c r="XDS144" s="7"/>
      <c r="XDT144" s="7"/>
      <c r="XDU144" s="7"/>
      <c r="XDV144" s="7"/>
      <c r="XDW144" s="7"/>
      <c r="XDX144" s="7"/>
      <c r="XDY144" s="7"/>
      <c r="XDZ144" s="7"/>
      <c r="XEA144" s="7"/>
      <c r="XEB144" s="7"/>
      <c r="XEC144" s="7"/>
      <c r="XED144" s="7"/>
      <c r="XEE144" s="7"/>
    </row>
    <row r="145" s="1" customFormat="1" customHeight="1" spans="1:16359">
      <c r="A145" s="4"/>
      <c r="B145" s="20"/>
      <c r="C145" s="20"/>
      <c r="D145" s="21" t="str">
        <f>IF(C145="","-",VLOOKUP(C145,员工信息表!B:C,2,FALSE))</f>
        <v>-</v>
      </c>
      <c r="E145" s="21" t="str">
        <f>IF(C145="","-",VLOOKUP(C145,员工信息表!B:D,3,FALSE))</f>
        <v>-</v>
      </c>
      <c r="F145" s="20"/>
      <c r="G145" s="20"/>
      <c r="H145" s="20"/>
      <c r="I145" s="20"/>
      <c r="J145" s="27" t="str">
        <f t="shared" si="4"/>
        <v>0</v>
      </c>
      <c r="K145" s="27" t="str">
        <f>IF(C145="","0",SUMIFS(借支明细表!$H:$H,借支明细表!$F:$F,$C145,借支明细表!$D:$D,$D$2))</f>
        <v>0</v>
      </c>
      <c r="L145" s="27" t="str">
        <f t="shared" si="5"/>
        <v>0</v>
      </c>
      <c r="M145" s="28"/>
      <c r="XDA145" s="7"/>
      <c r="XDB145" s="7"/>
      <c r="XDC145" s="7"/>
      <c r="XDD145" s="7"/>
      <c r="XDE145" s="7"/>
      <c r="XDF145" s="7"/>
      <c r="XDG145" s="7"/>
      <c r="XDH145" s="7"/>
      <c r="XDI145" s="7"/>
      <c r="XDJ145" s="7"/>
      <c r="XDK145" s="7"/>
      <c r="XDL145" s="7"/>
      <c r="XDM145" s="7"/>
      <c r="XDN145" s="7"/>
      <c r="XDO145" s="7"/>
      <c r="XDP145" s="7"/>
      <c r="XDQ145" s="7"/>
      <c r="XDR145" s="7"/>
      <c r="XDS145" s="7"/>
      <c r="XDT145" s="7"/>
      <c r="XDU145" s="7"/>
      <c r="XDV145" s="7"/>
      <c r="XDW145" s="7"/>
      <c r="XDX145" s="7"/>
      <c r="XDY145" s="7"/>
      <c r="XDZ145" s="7"/>
      <c r="XEA145" s="7"/>
      <c r="XEB145" s="7"/>
      <c r="XEC145" s="7"/>
      <c r="XED145" s="7"/>
      <c r="XEE145" s="7"/>
    </row>
    <row r="146" s="1" customFormat="1" customHeight="1" spans="1:16359">
      <c r="A146" s="4"/>
      <c r="B146" s="20"/>
      <c r="C146" s="20"/>
      <c r="D146" s="21" t="str">
        <f>IF(C146="","-",VLOOKUP(C146,员工信息表!B:C,2,FALSE))</f>
        <v>-</v>
      </c>
      <c r="E146" s="21" t="str">
        <f>IF(C146="","-",VLOOKUP(C146,员工信息表!B:D,3,FALSE))</f>
        <v>-</v>
      </c>
      <c r="F146" s="20"/>
      <c r="G146" s="20"/>
      <c r="H146" s="20"/>
      <c r="I146" s="20"/>
      <c r="J146" s="27" t="str">
        <f t="shared" si="4"/>
        <v>0</v>
      </c>
      <c r="K146" s="27" t="str">
        <f>IF(C146="","0",SUMIFS(借支明细表!$H:$H,借支明细表!$F:$F,$C146,借支明细表!$D:$D,$D$2))</f>
        <v>0</v>
      </c>
      <c r="L146" s="27" t="str">
        <f t="shared" si="5"/>
        <v>0</v>
      </c>
      <c r="M146" s="28"/>
      <c r="XDA146" s="7"/>
      <c r="XDB146" s="7"/>
      <c r="XDC146" s="7"/>
      <c r="XDD146" s="7"/>
      <c r="XDE146" s="7"/>
      <c r="XDF146" s="7"/>
      <c r="XDG146" s="7"/>
      <c r="XDH146" s="7"/>
      <c r="XDI146" s="7"/>
      <c r="XDJ146" s="7"/>
      <c r="XDK146" s="7"/>
      <c r="XDL146" s="7"/>
      <c r="XDM146" s="7"/>
      <c r="XDN146" s="7"/>
      <c r="XDO146" s="7"/>
      <c r="XDP146" s="7"/>
      <c r="XDQ146" s="7"/>
      <c r="XDR146" s="7"/>
      <c r="XDS146" s="7"/>
      <c r="XDT146" s="7"/>
      <c r="XDU146" s="7"/>
      <c r="XDV146" s="7"/>
      <c r="XDW146" s="7"/>
      <c r="XDX146" s="7"/>
      <c r="XDY146" s="7"/>
      <c r="XDZ146" s="7"/>
      <c r="XEA146" s="7"/>
      <c r="XEB146" s="7"/>
      <c r="XEC146" s="7"/>
      <c r="XED146" s="7"/>
      <c r="XEE146" s="7"/>
    </row>
    <row r="147" s="1" customFormat="1" customHeight="1" spans="1:16359">
      <c r="A147" s="4"/>
      <c r="B147" s="20"/>
      <c r="C147" s="20"/>
      <c r="D147" s="21" t="str">
        <f>IF(C147="","-",VLOOKUP(C147,员工信息表!B:C,2,FALSE))</f>
        <v>-</v>
      </c>
      <c r="E147" s="21" t="str">
        <f>IF(C147="","-",VLOOKUP(C147,员工信息表!B:D,3,FALSE))</f>
        <v>-</v>
      </c>
      <c r="F147" s="20"/>
      <c r="G147" s="20"/>
      <c r="H147" s="20"/>
      <c r="I147" s="20"/>
      <c r="J147" s="27" t="str">
        <f t="shared" si="4"/>
        <v>0</v>
      </c>
      <c r="K147" s="27" t="str">
        <f>IF(C147="","0",SUMIFS(借支明细表!$H:$H,借支明细表!$F:$F,$C147,借支明细表!$D:$D,$D$2))</f>
        <v>0</v>
      </c>
      <c r="L147" s="27" t="str">
        <f t="shared" si="5"/>
        <v>0</v>
      </c>
      <c r="M147" s="28"/>
      <c r="XDA147" s="7"/>
      <c r="XDB147" s="7"/>
      <c r="XDC147" s="7"/>
      <c r="XDD147" s="7"/>
      <c r="XDE147" s="7"/>
      <c r="XDF147" s="7"/>
      <c r="XDG147" s="7"/>
      <c r="XDH147" s="7"/>
      <c r="XDI147" s="7"/>
      <c r="XDJ147" s="7"/>
      <c r="XDK147" s="7"/>
      <c r="XDL147" s="7"/>
      <c r="XDM147" s="7"/>
      <c r="XDN147" s="7"/>
      <c r="XDO147" s="7"/>
      <c r="XDP147" s="7"/>
      <c r="XDQ147" s="7"/>
      <c r="XDR147" s="7"/>
      <c r="XDS147" s="7"/>
      <c r="XDT147" s="7"/>
      <c r="XDU147" s="7"/>
      <c r="XDV147" s="7"/>
      <c r="XDW147" s="7"/>
      <c r="XDX147" s="7"/>
      <c r="XDY147" s="7"/>
      <c r="XDZ147" s="7"/>
      <c r="XEA147" s="7"/>
      <c r="XEB147" s="7"/>
      <c r="XEC147" s="7"/>
      <c r="XED147" s="7"/>
      <c r="XEE147" s="7"/>
    </row>
    <row r="148" s="1" customFormat="1" customHeight="1" spans="1:16359">
      <c r="A148" s="4"/>
      <c r="B148" s="20"/>
      <c r="C148" s="20"/>
      <c r="D148" s="21" t="str">
        <f>IF(C148="","-",VLOOKUP(C148,员工信息表!B:C,2,FALSE))</f>
        <v>-</v>
      </c>
      <c r="E148" s="21" t="str">
        <f>IF(C148="","-",VLOOKUP(C148,员工信息表!B:D,3,FALSE))</f>
        <v>-</v>
      </c>
      <c r="F148" s="20"/>
      <c r="G148" s="20"/>
      <c r="H148" s="20"/>
      <c r="I148" s="20"/>
      <c r="J148" s="27" t="str">
        <f t="shared" si="4"/>
        <v>0</v>
      </c>
      <c r="K148" s="27" t="str">
        <f>IF(C148="","0",SUMIFS(借支明细表!$H:$H,借支明细表!$F:$F,$C148,借支明细表!$D:$D,$D$2))</f>
        <v>0</v>
      </c>
      <c r="L148" s="27" t="str">
        <f t="shared" si="5"/>
        <v>0</v>
      </c>
      <c r="M148" s="28"/>
      <c r="XDA148" s="7"/>
      <c r="XDB148" s="7"/>
      <c r="XDC148" s="7"/>
      <c r="XDD148" s="7"/>
      <c r="XDE148" s="7"/>
      <c r="XDF148" s="7"/>
      <c r="XDG148" s="7"/>
      <c r="XDH148" s="7"/>
      <c r="XDI148" s="7"/>
      <c r="XDJ148" s="7"/>
      <c r="XDK148" s="7"/>
      <c r="XDL148" s="7"/>
      <c r="XDM148" s="7"/>
      <c r="XDN148" s="7"/>
      <c r="XDO148" s="7"/>
      <c r="XDP148" s="7"/>
      <c r="XDQ148" s="7"/>
      <c r="XDR148" s="7"/>
      <c r="XDS148" s="7"/>
      <c r="XDT148" s="7"/>
      <c r="XDU148" s="7"/>
      <c r="XDV148" s="7"/>
      <c r="XDW148" s="7"/>
      <c r="XDX148" s="7"/>
      <c r="XDY148" s="7"/>
      <c r="XDZ148" s="7"/>
      <c r="XEA148" s="7"/>
      <c r="XEB148" s="7"/>
      <c r="XEC148" s="7"/>
      <c r="XED148" s="7"/>
      <c r="XEE148" s="7"/>
    </row>
    <row r="149" s="1" customFormat="1" customHeight="1" spans="1:16359">
      <c r="A149" s="4"/>
      <c r="B149" s="20"/>
      <c r="C149" s="20"/>
      <c r="D149" s="21" t="str">
        <f>IF(C149="","-",VLOOKUP(C149,员工信息表!B:C,2,FALSE))</f>
        <v>-</v>
      </c>
      <c r="E149" s="21" t="str">
        <f>IF(C149="","-",VLOOKUP(C149,员工信息表!B:D,3,FALSE))</f>
        <v>-</v>
      </c>
      <c r="F149" s="20"/>
      <c r="G149" s="20"/>
      <c r="H149" s="20"/>
      <c r="I149" s="20"/>
      <c r="J149" s="27" t="str">
        <f t="shared" si="4"/>
        <v>0</v>
      </c>
      <c r="K149" s="27" t="str">
        <f>IF(C149="","0",SUMIFS(借支明细表!$H:$H,借支明细表!$F:$F,$C149,借支明细表!$D:$D,$D$2))</f>
        <v>0</v>
      </c>
      <c r="L149" s="27" t="str">
        <f t="shared" si="5"/>
        <v>0</v>
      </c>
      <c r="M149" s="28"/>
      <c r="XDA149" s="7"/>
      <c r="XDB149" s="7"/>
      <c r="XDC149" s="7"/>
      <c r="XDD149" s="7"/>
      <c r="XDE149" s="7"/>
      <c r="XDF149" s="7"/>
      <c r="XDG149" s="7"/>
      <c r="XDH149" s="7"/>
      <c r="XDI149" s="7"/>
      <c r="XDJ149" s="7"/>
      <c r="XDK149" s="7"/>
      <c r="XDL149" s="7"/>
      <c r="XDM149" s="7"/>
      <c r="XDN149" s="7"/>
      <c r="XDO149" s="7"/>
      <c r="XDP149" s="7"/>
      <c r="XDQ149" s="7"/>
      <c r="XDR149" s="7"/>
      <c r="XDS149" s="7"/>
      <c r="XDT149" s="7"/>
      <c r="XDU149" s="7"/>
      <c r="XDV149" s="7"/>
      <c r="XDW149" s="7"/>
      <c r="XDX149" s="7"/>
      <c r="XDY149" s="7"/>
      <c r="XDZ149" s="7"/>
      <c r="XEA149" s="7"/>
      <c r="XEB149" s="7"/>
      <c r="XEC149" s="7"/>
      <c r="XED149" s="7"/>
      <c r="XEE149" s="7"/>
    </row>
    <row r="150" s="1" customFormat="1" customHeight="1" spans="1:16359">
      <c r="A150" s="4"/>
      <c r="B150" s="20"/>
      <c r="C150" s="20"/>
      <c r="D150" s="21" t="str">
        <f>IF(C150="","-",VLOOKUP(C150,员工信息表!B:C,2,FALSE))</f>
        <v>-</v>
      </c>
      <c r="E150" s="21" t="str">
        <f>IF(C150="","-",VLOOKUP(C150,员工信息表!B:D,3,FALSE))</f>
        <v>-</v>
      </c>
      <c r="F150" s="20"/>
      <c r="G150" s="20"/>
      <c r="H150" s="20"/>
      <c r="I150" s="20"/>
      <c r="J150" s="27" t="str">
        <f t="shared" si="4"/>
        <v>0</v>
      </c>
      <c r="K150" s="27" t="str">
        <f>IF(C150="","0",SUMIFS(借支明细表!$H:$H,借支明细表!$F:$F,$C150,借支明细表!$D:$D,$D$2))</f>
        <v>0</v>
      </c>
      <c r="L150" s="27" t="str">
        <f t="shared" si="5"/>
        <v>0</v>
      </c>
      <c r="M150" s="28"/>
      <c r="XDA150" s="7"/>
      <c r="XDB150" s="7"/>
      <c r="XDC150" s="7"/>
      <c r="XDD150" s="7"/>
      <c r="XDE150" s="7"/>
      <c r="XDF150" s="7"/>
      <c r="XDG150" s="7"/>
      <c r="XDH150" s="7"/>
      <c r="XDI150" s="7"/>
      <c r="XDJ150" s="7"/>
      <c r="XDK150" s="7"/>
      <c r="XDL150" s="7"/>
      <c r="XDM150" s="7"/>
      <c r="XDN150" s="7"/>
      <c r="XDO150" s="7"/>
      <c r="XDP150" s="7"/>
      <c r="XDQ150" s="7"/>
      <c r="XDR150" s="7"/>
      <c r="XDS150" s="7"/>
      <c r="XDT150" s="7"/>
      <c r="XDU150" s="7"/>
      <c r="XDV150" s="7"/>
      <c r="XDW150" s="7"/>
      <c r="XDX150" s="7"/>
      <c r="XDY150" s="7"/>
      <c r="XDZ150" s="7"/>
      <c r="XEA150" s="7"/>
      <c r="XEB150" s="7"/>
      <c r="XEC150" s="7"/>
      <c r="XED150" s="7"/>
      <c r="XEE150" s="7"/>
    </row>
    <row r="151" s="1" customFormat="1" customHeight="1" spans="1:16359">
      <c r="A151" s="4"/>
      <c r="B151" s="20"/>
      <c r="C151" s="20"/>
      <c r="D151" s="21" t="str">
        <f>IF(C151="","-",VLOOKUP(C151,员工信息表!B:C,2,FALSE))</f>
        <v>-</v>
      </c>
      <c r="E151" s="21" t="str">
        <f>IF(C151="","-",VLOOKUP(C151,员工信息表!B:D,3,FALSE))</f>
        <v>-</v>
      </c>
      <c r="F151" s="20"/>
      <c r="G151" s="20"/>
      <c r="H151" s="20"/>
      <c r="I151" s="20"/>
      <c r="J151" s="27" t="str">
        <f t="shared" si="4"/>
        <v>0</v>
      </c>
      <c r="K151" s="27" t="str">
        <f>IF(C151="","0",SUMIFS(借支明细表!$H:$H,借支明细表!$F:$F,$C151,借支明细表!$D:$D,$D$2))</f>
        <v>0</v>
      </c>
      <c r="L151" s="27" t="str">
        <f t="shared" si="5"/>
        <v>0</v>
      </c>
      <c r="M151" s="28"/>
      <c r="XDA151" s="7"/>
      <c r="XDB151" s="7"/>
      <c r="XDC151" s="7"/>
      <c r="XDD151" s="7"/>
      <c r="XDE151" s="7"/>
      <c r="XDF151" s="7"/>
      <c r="XDG151" s="7"/>
      <c r="XDH151" s="7"/>
      <c r="XDI151" s="7"/>
      <c r="XDJ151" s="7"/>
      <c r="XDK151" s="7"/>
      <c r="XDL151" s="7"/>
      <c r="XDM151" s="7"/>
      <c r="XDN151" s="7"/>
      <c r="XDO151" s="7"/>
      <c r="XDP151" s="7"/>
      <c r="XDQ151" s="7"/>
      <c r="XDR151" s="7"/>
      <c r="XDS151" s="7"/>
      <c r="XDT151" s="7"/>
      <c r="XDU151" s="7"/>
      <c r="XDV151" s="7"/>
      <c r="XDW151" s="7"/>
      <c r="XDX151" s="7"/>
      <c r="XDY151" s="7"/>
      <c r="XDZ151" s="7"/>
      <c r="XEA151" s="7"/>
      <c r="XEB151" s="7"/>
      <c r="XEC151" s="7"/>
      <c r="XED151" s="7"/>
      <c r="XEE151" s="7"/>
    </row>
    <row r="152" s="1" customFormat="1" customHeight="1" spans="1:16359">
      <c r="A152" s="4"/>
      <c r="B152" s="20"/>
      <c r="C152" s="20"/>
      <c r="D152" s="21" t="str">
        <f>IF(C152="","-",VLOOKUP(C152,员工信息表!B:C,2,FALSE))</f>
        <v>-</v>
      </c>
      <c r="E152" s="21" t="str">
        <f>IF(C152="","-",VLOOKUP(C152,员工信息表!B:D,3,FALSE))</f>
        <v>-</v>
      </c>
      <c r="F152" s="20"/>
      <c r="G152" s="20"/>
      <c r="H152" s="20"/>
      <c r="I152" s="20"/>
      <c r="J152" s="27" t="str">
        <f t="shared" si="4"/>
        <v>0</v>
      </c>
      <c r="K152" s="27" t="str">
        <f>IF(C152="","0",SUMIFS(借支明细表!$H:$H,借支明细表!$F:$F,$C152,借支明细表!$D:$D,$D$2))</f>
        <v>0</v>
      </c>
      <c r="L152" s="27" t="str">
        <f t="shared" si="5"/>
        <v>0</v>
      </c>
      <c r="M152" s="28"/>
      <c r="XDA152" s="7"/>
      <c r="XDB152" s="7"/>
      <c r="XDC152" s="7"/>
      <c r="XDD152" s="7"/>
      <c r="XDE152" s="7"/>
      <c r="XDF152" s="7"/>
      <c r="XDG152" s="7"/>
      <c r="XDH152" s="7"/>
      <c r="XDI152" s="7"/>
      <c r="XDJ152" s="7"/>
      <c r="XDK152" s="7"/>
      <c r="XDL152" s="7"/>
      <c r="XDM152" s="7"/>
      <c r="XDN152" s="7"/>
      <c r="XDO152" s="7"/>
      <c r="XDP152" s="7"/>
      <c r="XDQ152" s="7"/>
      <c r="XDR152" s="7"/>
      <c r="XDS152" s="7"/>
      <c r="XDT152" s="7"/>
      <c r="XDU152" s="7"/>
      <c r="XDV152" s="7"/>
      <c r="XDW152" s="7"/>
      <c r="XDX152" s="7"/>
      <c r="XDY152" s="7"/>
      <c r="XDZ152" s="7"/>
      <c r="XEA152" s="7"/>
      <c r="XEB152" s="7"/>
      <c r="XEC152" s="7"/>
      <c r="XED152" s="7"/>
      <c r="XEE152" s="7"/>
    </row>
    <row r="153" s="1" customFormat="1" customHeight="1" spans="1:16359">
      <c r="A153" s="4"/>
      <c r="B153" s="20"/>
      <c r="C153" s="20"/>
      <c r="D153" s="21" t="str">
        <f>IF(C153="","-",VLOOKUP(C153,员工信息表!B:C,2,FALSE))</f>
        <v>-</v>
      </c>
      <c r="E153" s="21" t="str">
        <f>IF(C153="","-",VLOOKUP(C153,员工信息表!B:D,3,FALSE))</f>
        <v>-</v>
      </c>
      <c r="F153" s="20"/>
      <c r="G153" s="20"/>
      <c r="H153" s="20"/>
      <c r="I153" s="20"/>
      <c r="J153" s="27" t="str">
        <f t="shared" si="4"/>
        <v>0</v>
      </c>
      <c r="K153" s="27" t="str">
        <f>IF(C153="","0",SUMIFS(借支明细表!$H:$H,借支明细表!$F:$F,$C153,借支明细表!$D:$D,$D$2))</f>
        <v>0</v>
      </c>
      <c r="L153" s="27" t="str">
        <f t="shared" si="5"/>
        <v>0</v>
      </c>
      <c r="M153" s="28"/>
      <c r="XDA153" s="7"/>
      <c r="XDB153" s="7"/>
      <c r="XDC153" s="7"/>
      <c r="XDD153" s="7"/>
      <c r="XDE153" s="7"/>
      <c r="XDF153" s="7"/>
      <c r="XDG153" s="7"/>
      <c r="XDH153" s="7"/>
      <c r="XDI153" s="7"/>
      <c r="XDJ153" s="7"/>
      <c r="XDK153" s="7"/>
      <c r="XDL153" s="7"/>
      <c r="XDM153" s="7"/>
      <c r="XDN153" s="7"/>
      <c r="XDO153" s="7"/>
      <c r="XDP153" s="7"/>
      <c r="XDQ153" s="7"/>
      <c r="XDR153" s="7"/>
      <c r="XDS153" s="7"/>
      <c r="XDT153" s="7"/>
      <c r="XDU153" s="7"/>
      <c r="XDV153" s="7"/>
      <c r="XDW153" s="7"/>
      <c r="XDX153" s="7"/>
      <c r="XDY153" s="7"/>
      <c r="XDZ153" s="7"/>
      <c r="XEA153" s="7"/>
      <c r="XEB153" s="7"/>
      <c r="XEC153" s="7"/>
      <c r="XED153" s="7"/>
      <c r="XEE153" s="7"/>
    </row>
    <row r="154" s="1" customFormat="1" customHeight="1" spans="1:16359">
      <c r="A154" s="4"/>
      <c r="B154" s="20"/>
      <c r="C154" s="20"/>
      <c r="D154" s="21" t="str">
        <f>IF(C154="","-",VLOOKUP(C154,员工信息表!B:C,2,FALSE))</f>
        <v>-</v>
      </c>
      <c r="E154" s="21" t="str">
        <f>IF(C154="","-",VLOOKUP(C154,员工信息表!B:D,3,FALSE))</f>
        <v>-</v>
      </c>
      <c r="F154" s="20"/>
      <c r="G154" s="20"/>
      <c r="H154" s="20"/>
      <c r="I154" s="20"/>
      <c r="J154" s="27" t="str">
        <f t="shared" si="4"/>
        <v>0</v>
      </c>
      <c r="K154" s="27" t="str">
        <f>IF(C154="","0",SUMIFS(借支明细表!$H:$H,借支明细表!$F:$F,$C154,借支明细表!$D:$D,$D$2))</f>
        <v>0</v>
      </c>
      <c r="L154" s="27" t="str">
        <f t="shared" si="5"/>
        <v>0</v>
      </c>
      <c r="M154" s="28"/>
      <c r="XDA154" s="7"/>
      <c r="XDB154" s="7"/>
      <c r="XDC154" s="7"/>
      <c r="XDD154" s="7"/>
      <c r="XDE154" s="7"/>
      <c r="XDF154" s="7"/>
      <c r="XDG154" s="7"/>
      <c r="XDH154" s="7"/>
      <c r="XDI154" s="7"/>
      <c r="XDJ154" s="7"/>
      <c r="XDK154" s="7"/>
      <c r="XDL154" s="7"/>
      <c r="XDM154" s="7"/>
      <c r="XDN154" s="7"/>
      <c r="XDO154" s="7"/>
      <c r="XDP154" s="7"/>
      <c r="XDQ154" s="7"/>
      <c r="XDR154" s="7"/>
      <c r="XDS154" s="7"/>
      <c r="XDT154" s="7"/>
      <c r="XDU154" s="7"/>
      <c r="XDV154" s="7"/>
      <c r="XDW154" s="7"/>
      <c r="XDX154" s="7"/>
      <c r="XDY154" s="7"/>
      <c r="XDZ154" s="7"/>
      <c r="XEA154" s="7"/>
      <c r="XEB154" s="7"/>
      <c r="XEC154" s="7"/>
      <c r="XED154" s="7"/>
      <c r="XEE154" s="7"/>
    </row>
    <row r="155" s="1" customFormat="1" customHeight="1" spans="1:16359">
      <c r="A155" s="4"/>
      <c r="B155" s="20"/>
      <c r="C155" s="20"/>
      <c r="D155" s="21" t="str">
        <f>IF(C155="","-",VLOOKUP(C155,员工信息表!B:C,2,FALSE))</f>
        <v>-</v>
      </c>
      <c r="E155" s="21" t="str">
        <f>IF(C155="","-",VLOOKUP(C155,员工信息表!B:D,3,FALSE))</f>
        <v>-</v>
      </c>
      <c r="F155" s="20"/>
      <c r="G155" s="20"/>
      <c r="H155" s="20"/>
      <c r="I155" s="20"/>
      <c r="J155" s="27" t="str">
        <f t="shared" si="4"/>
        <v>0</v>
      </c>
      <c r="K155" s="27" t="str">
        <f>IF(C155="","0",SUMIFS(借支明细表!$H:$H,借支明细表!$F:$F,$C155,借支明细表!$D:$D,$D$2))</f>
        <v>0</v>
      </c>
      <c r="L155" s="27" t="str">
        <f t="shared" si="5"/>
        <v>0</v>
      </c>
      <c r="M155" s="28"/>
      <c r="XDA155" s="7"/>
      <c r="XDB155" s="7"/>
      <c r="XDC155" s="7"/>
      <c r="XDD155" s="7"/>
      <c r="XDE155" s="7"/>
      <c r="XDF155" s="7"/>
      <c r="XDG155" s="7"/>
      <c r="XDH155" s="7"/>
      <c r="XDI155" s="7"/>
      <c r="XDJ155" s="7"/>
      <c r="XDK155" s="7"/>
      <c r="XDL155" s="7"/>
      <c r="XDM155" s="7"/>
      <c r="XDN155" s="7"/>
      <c r="XDO155" s="7"/>
      <c r="XDP155" s="7"/>
      <c r="XDQ155" s="7"/>
      <c r="XDR155" s="7"/>
      <c r="XDS155" s="7"/>
      <c r="XDT155" s="7"/>
      <c r="XDU155" s="7"/>
      <c r="XDV155" s="7"/>
      <c r="XDW155" s="7"/>
      <c r="XDX155" s="7"/>
      <c r="XDY155" s="7"/>
      <c r="XDZ155" s="7"/>
      <c r="XEA155" s="7"/>
      <c r="XEB155" s="7"/>
      <c r="XEC155" s="7"/>
      <c r="XED155" s="7"/>
      <c r="XEE155" s="7"/>
    </row>
    <row r="156" s="1" customFormat="1" customHeight="1" spans="1:16359">
      <c r="A156" s="4"/>
      <c r="B156" s="20"/>
      <c r="C156" s="20"/>
      <c r="D156" s="21" t="str">
        <f>IF(C156="","-",VLOOKUP(C156,员工信息表!B:C,2,FALSE))</f>
        <v>-</v>
      </c>
      <c r="E156" s="21" t="str">
        <f>IF(C156="","-",VLOOKUP(C156,员工信息表!B:D,3,FALSE))</f>
        <v>-</v>
      </c>
      <c r="F156" s="20"/>
      <c r="G156" s="20"/>
      <c r="H156" s="20"/>
      <c r="I156" s="20"/>
      <c r="J156" s="27" t="str">
        <f t="shared" si="4"/>
        <v>0</v>
      </c>
      <c r="K156" s="27" t="str">
        <f>IF(C156="","0",SUMIFS(借支明细表!$H:$H,借支明细表!$F:$F,$C156,借支明细表!$D:$D,$D$2))</f>
        <v>0</v>
      </c>
      <c r="L156" s="27" t="str">
        <f t="shared" si="5"/>
        <v>0</v>
      </c>
      <c r="M156" s="28"/>
      <c r="XDA156" s="7"/>
      <c r="XDB156" s="7"/>
      <c r="XDC156" s="7"/>
      <c r="XDD156" s="7"/>
      <c r="XDE156" s="7"/>
      <c r="XDF156" s="7"/>
      <c r="XDG156" s="7"/>
      <c r="XDH156" s="7"/>
      <c r="XDI156" s="7"/>
      <c r="XDJ156" s="7"/>
      <c r="XDK156" s="7"/>
      <c r="XDL156" s="7"/>
      <c r="XDM156" s="7"/>
      <c r="XDN156" s="7"/>
      <c r="XDO156" s="7"/>
      <c r="XDP156" s="7"/>
      <c r="XDQ156" s="7"/>
      <c r="XDR156" s="7"/>
      <c r="XDS156" s="7"/>
      <c r="XDT156" s="7"/>
      <c r="XDU156" s="7"/>
      <c r="XDV156" s="7"/>
      <c r="XDW156" s="7"/>
      <c r="XDX156" s="7"/>
      <c r="XDY156" s="7"/>
      <c r="XDZ156" s="7"/>
      <c r="XEA156" s="7"/>
      <c r="XEB156" s="7"/>
      <c r="XEC156" s="7"/>
      <c r="XED156" s="7"/>
      <c r="XEE156" s="7"/>
    </row>
    <row r="157" s="1" customFormat="1" customHeight="1" spans="1:16359">
      <c r="A157" s="4"/>
      <c r="B157" s="20"/>
      <c r="C157" s="20"/>
      <c r="D157" s="21" t="str">
        <f>IF(C157="","-",VLOOKUP(C157,员工信息表!B:C,2,FALSE))</f>
        <v>-</v>
      </c>
      <c r="E157" s="21" t="str">
        <f>IF(C157="","-",VLOOKUP(C157,员工信息表!B:D,3,FALSE))</f>
        <v>-</v>
      </c>
      <c r="F157" s="20"/>
      <c r="G157" s="20"/>
      <c r="H157" s="20"/>
      <c r="I157" s="20"/>
      <c r="J157" s="27" t="str">
        <f t="shared" si="4"/>
        <v>0</v>
      </c>
      <c r="K157" s="27" t="str">
        <f>IF(C157="","0",SUMIFS(借支明细表!$H:$H,借支明细表!$F:$F,$C157,借支明细表!$D:$D,$D$2))</f>
        <v>0</v>
      </c>
      <c r="L157" s="27" t="str">
        <f t="shared" si="5"/>
        <v>0</v>
      </c>
      <c r="M157" s="28"/>
      <c r="XDA157" s="7"/>
      <c r="XDB157" s="7"/>
      <c r="XDC157" s="7"/>
      <c r="XDD157" s="7"/>
      <c r="XDE157" s="7"/>
      <c r="XDF157" s="7"/>
      <c r="XDG157" s="7"/>
      <c r="XDH157" s="7"/>
      <c r="XDI157" s="7"/>
      <c r="XDJ157" s="7"/>
      <c r="XDK157" s="7"/>
      <c r="XDL157" s="7"/>
      <c r="XDM157" s="7"/>
      <c r="XDN157" s="7"/>
      <c r="XDO157" s="7"/>
      <c r="XDP157" s="7"/>
      <c r="XDQ157" s="7"/>
      <c r="XDR157" s="7"/>
      <c r="XDS157" s="7"/>
      <c r="XDT157" s="7"/>
      <c r="XDU157" s="7"/>
      <c r="XDV157" s="7"/>
      <c r="XDW157" s="7"/>
      <c r="XDX157" s="7"/>
      <c r="XDY157" s="7"/>
      <c r="XDZ157" s="7"/>
      <c r="XEA157" s="7"/>
      <c r="XEB157" s="7"/>
      <c r="XEC157" s="7"/>
      <c r="XED157" s="7"/>
      <c r="XEE157" s="7"/>
    </row>
    <row r="158" s="1" customFormat="1" customHeight="1" spans="1:16359">
      <c r="A158" s="4"/>
      <c r="B158" s="20"/>
      <c r="C158" s="20"/>
      <c r="D158" s="21" t="str">
        <f>IF(C158="","-",VLOOKUP(C158,员工信息表!B:C,2,FALSE))</f>
        <v>-</v>
      </c>
      <c r="E158" s="21" t="str">
        <f>IF(C158="","-",VLOOKUP(C158,员工信息表!B:D,3,FALSE))</f>
        <v>-</v>
      </c>
      <c r="F158" s="20"/>
      <c r="G158" s="20"/>
      <c r="H158" s="20"/>
      <c r="I158" s="20"/>
      <c r="J158" s="27" t="str">
        <f t="shared" si="4"/>
        <v>0</v>
      </c>
      <c r="K158" s="27" t="str">
        <f>IF(C158="","0",SUMIFS(借支明细表!$H:$H,借支明细表!$F:$F,$C158,借支明细表!$D:$D,$D$2))</f>
        <v>0</v>
      </c>
      <c r="L158" s="27" t="str">
        <f t="shared" si="5"/>
        <v>0</v>
      </c>
      <c r="M158" s="28"/>
      <c r="XDA158" s="7"/>
      <c r="XDB158" s="7"/>
      <c r="XDC158" s="7"/>
      <c r="XDD158" s="7"/>
      <c r="XDE158" s="7"/>
      <c r="XDF158" s="7"/>
      <c r="XDG158" s="7"/>
      <c r="XDH158" s="7"/>
      <c r="XDI158" s="7"/>
      <c r="XDJ158" s="7"/>
      <c r="XDK158" s="7"/>
      <c r="XDL158" s="7"/>
      <c r="XDM158" s="7"/>
      <c r="XDN158" s="7"/>
      <c r="XDO158" s="7"/>
      <c r="XDP158" s="7"/>
      <c r="XDQ158" s="7"/>
      <c r="XDR158" s="7"/>
      <c r="XDS158" s="7"/>
      <c r="XDT158" s="7"/>
      <c r="XDU158" s="7"/>
      <c r="XDV158" s="7"/>
      <c r="XDW158" s="7"/>
      <c r="XDX158" s="7"/>
      <c r="XDY158" s="7"/>
      <c r="XDZ158" s="7"/>
      <c r="XEA158" s="7"/>
      <c r="XEB158" s="7"/>
      <c r="XEC158" s="7"/>
      <c r="XED158" s="7"/>
      <c r="XEE158" s="7"/>
    </row>
    <row r="159" s="1" customFormat="1" customHeight="1" spans="1:16359">
      <c r="A159" s="4"/>
      <c r="B159" s="20"/>
      <c r="C159" s="20"/>
      <c r="D159" s="21" t="str">
        <f>IF(C159="","-",VLOOKUP(C159,员工信息表!B:C,2,FALSE))</f>
        <v>-</v>
      </c>
      <c r="E159" s="21" t="str">
        <f>IF(C159="","-",VLOOKUP(C159,员工信息表!B:D,3,FALSE))</f>
        <v>-</v>
      </c>
      <c r="F159" s="20"/>
      <c r="G159" s="20"/>
      <c r="H159" s="20"/>
      <c r="I159" s="20"/>
      <c r="J159" s="27" t="str">
        <f t="shared" si="4"/>
        <v>0</v>
      </c>
      <c r="K159" s="27" t="str">
        <f>IF(C159="","0",SUMIFS(借支明细表!$H:$H,借支明细表!$F:$F,$C159,借支明细表!$D:$D,$D$2))</f>
        <v>0</v>
      </c>
      <c r="L159" s="27" t="str">
        <f t="shared" si="5"/>
        <v>0</v>
      </c>
      <c r="M159" s="28"/>
      <c r="XDA159" s="7"/>
      <c r="XDB159" s="7"/>
      <c r="XDC159" s="7"/>
      <c r="XDD159" s="7"/>
      <c r="XDE159" s="7"/>
      <c r="XDF159" s="7"/>
      <c r="XDG159" s="7"/>
      <c r="XDH159" s="7"/>
      <c r="XDI159" s="7"/>
      <c r="XDJ159" s="7"/>
      <c r="XDK159" s="7"/>
      <c r="XDL159" s="7"/>
      <c r="XDM159" s="7"/>
      <c r="XDN159" s="7"/>
      <c r="XDO159" s="7"/>
      <c r="XDP159" s="7"/>
      <c r="XDQ159" s="7"/>
      <c r="XDR159" s="7"/>
      <c r="XDS159" s="7"/>
      <c r="XDT159" s="7"/>
      <c r="XDU159" s="7"/>
      <c r="XDV159" s="7"/>
      <c r="XDW159" s="7"/>
      <c r="XDX159" s="7"/>
      <c r="XDY159" s="7"/>
      <c r="XDZ159" s="7"/>
      <c r="XEA159" s="7"/>
      <c r="XEB159" s="7"/>
      <c r="XEC159" s="7"/>
      <c r="XED159" s="7"/>
      <c r="XEE159" s="7"/>
    </row>
    <row r="160" s="1" customFormat="1" customHeight="1" spans="1:16359">
      <c r="A160" s="4"/>
      <c r="B160" s="20"/>
      <c r="C160" s="20"/>
      <c r="D160" s="21" t="str">
        <f>IF(C160="","-",VLOOKUP(C160,员工信息表!B:C,2,FALSE))</f>
        <v>-</v>
      </c>
      <c r="E160" s="21" t="str">
        <f>IF(C160="","-",VLOOKUP(C160,员工信息表!B:D,3,FALSE))</f>
        <v>-</v>
      </c>
      <c r="F160" s="20"/>
      <c r="G160" s="20"/>
      <c r="H160" s="20"/>
      <c r="I160" s="20"/>
      <c r="J160" s="27" t="str">
        <f t="shared" si="4"/>
        <v>0</v>
      </c>
      <c r="K160" s="27" t="str">
        <f>IF(C160="","0",SUMIFS(借支明细表!$H:$H,借支明细表!$F:$F,$C160,借支明细表!$D:$D,$D$2))</f>
        <v>0</v>
      </c>
      <c r="L160" s="27" t="str">
        <f t="shared" si="5"/>
        <v>0</v>
      </c>
      <c r="M160" s="28"/>
      <c r="XDA160" s="7"/>
      <c r="XDB160" s="7"/>
      <c r="XDC160" s="7"/>
      <c r="XDD160" s="7"/>
      <c r="XDE160" s="7"/>
      <c r="XDF160" s="7"/>
      <c r="XDG160" s="7"/>
      <c r="XDH160" s="7"/>
      <c r="XDI160" s="7"/>
      <c r="XDJ160" s="7"/>
      <c r="XDK160" s="7"/>
      <c r="XDL160" s="7"/>
      <c r="XDM160" s="7"/>
      <c r="XDN160" s="7"/>
      <c r="XDO160" s="7"/>
      <c r="XDP160" s="7"/>
      <c r="XDQ160" s="7"/>
      <c r="XDR160" s="7"/>
      <c r="XDS160" s="7"/>
      <c r="XDT160" s="7"/>
      <c r="XDU160" s="7"/>
      <c r="XDV160" s="7"/>
      <c r="XDW160" s="7"/>
      <c r="XDX160" s="7"/>
      <c r="XDY160" s="7"/>
      <c r="XDZ160" s="7"/>
      <c r="XEA160" s="7"/>
      <c r="XEB160" s="7"/>
      <c r="XEC160" s="7"/>
      <c r="XED160" s="7"/>
      <c r="XEE160" s="7"/>
    </row>
    <row r="161" s="1" customFormat="1" customHeight="1" spans="1:16359">
      <c r="A161" s="4"/>
      <c r="B161" s="20"/>
      <c r="C161" s="20"/>
      <c r="D161" s="21" t="str">
        <f>IF(C161="","-",VLOOKUP(C161,员工信息表!B:C,2,FALSE))</f>
        <v>-</v>
      </c>
      <c r="E161" s="21" t="str">
        <f>IF(C161="","-",VLOOKUP(C161,员工信息表!B:D,3,FALSE))</f>
        <v>-</v>
      </c>
      <c r="F161" s="20"/>
      <c r="G161" s="20"/>
      <c r="H161" s="20"/>
      <c r="I161" s="20"/>
      <c r="J161" s="27" t="str">
        <f t="shared" si="4"/>
        <v>0</v>
      </c>
      <c r="K161" s="27" t="str">
        <f>IF(C161="","0",SUMIFS(借支明细表!$H:$H,借支明细表!$F:$F,$C161,借支明细表!$D:$D,$D$2))</f>
        <v>0</v>
      </c>
      <c r="L161" s="27" t="str">
        <f t="shared" si="5"/>
        <v>0</v>
      </c>
      <c r="M161" s="28"/>
      <c r="XDA161" s="7"/>
      <c r="XDB161" s="7"/>
      <c r="XDC161" s="7"/>
      <c r="XDD161" s="7"/>
      <c r="XDE161" s="7"/>
      <c r="XDF161" s="7"/>
      <c r="XDG161" s="7"/>
      <c r="XDH161" s="7"/>
      <c r="XDI161" s="7"/>
      <c r="XDJ161" s="7"/>
      <c r="XDK161" s="7"/>
      <c r="XDL161" s="7"/>
      <c r="XDM161" s="7"/>
      <c r="XDN161" s="7"/>
      <c r="XDO161" s="7"/>
      <c r="XDP161" s="7"/>
      <c r="XDQ161" s="7"/>
      <c r="XDR161" s="7"/>
      <c r="XDS161" s="7"/>
      <c r="XDT161" s="7"/>
      <c r="XDU161" s="7"/>
      <c r="XDV161" s="7"/>
      <c r="XDW161" s="7"/>
      <c r="XDX161" s="7"/>
      <c r="XDY161" s="7"/>
      <c r="XDZ161" s="7"/>
      <c r="XEA161" s="7"/>
      <c r="XEB161" s="7"/>
      <c r="XEC161" s="7"/>
      <c r="XED161" s="7"/>
      <c r="XEE161" s="7"/>
    </row>
    <row r="162" s="1" customFormat="1" customHeight="1" spans="1:16359">
      <c r="A162" s="4"/>
      <c r="B162" s="20"/>
      <c r="C162" s="20"/>
      <c r="D162" s="21" t="str">
        <f>IF(C162="","-",VLOOKUP(C162,员工信息表!B:C,2,FALSE))</f>
        <v>-</v>
      </c>
      <c r="E162" s="21" t="str">
        <f>IF(C162="","-",VLOOKUP(C162,员工信息表!B:D,3,FALSE))</f>
        <v>-</v>
      </c>
      <c r="F162" s="20"/>
      <c r="G162" s="20"/>
      <c r="H162" s="20"/>
      <c r="I162" s="20"/>
      <c r="J162" s="27" t="str">
        <f t="shared" si="4"/>
        <v>0</v>
      </c>
      <c r="K162" s="27" t="str">
        <f>IF(C162="","0",SUMIFS(借支明细表!$H:$H,借支明细表!$F:$F,$C162,借支明细表!$D:$D,$D$2))</f>
        <v>0</v>
      </c>
      <c r="L162" s="27" t="str">
        <f t="shared" si="5"/>
        <v>0</v>
      </c>
      <c r="M162" s="28"/>
      <c r="XDA162" s="7"/>
      <c r="XDB162" s="7"/>
      <c r="XDC162" s="7"/>
      <c r="XDD162" s="7"/>
      <c r="XDE162" s="7"/>
      <c r="XDF162" s="7"/>
      <c r="XDG162" s="7"/>
      <c r="XDH162" s="7"/>
      <c r="XDI162" s="7"/>
      <c r="XDJ162" s="7"/>
      <c r="XDK162" s="7"/>
      <c r="XDL162" s="7"/>
      <c r="XDM162" s="7"/>
      <c r="XDN162" s="7"/>
      <c r="XDO162" s="7"/>
      <c r="XDP162" s="7"/>
      <c r="XDQ162" s="7"/>
      <c r="XDR162" s="7"/>
      <c r="XDS162" s="7"/>
      <c r="XDT162" s="7"/>
      <c r="XDU162" s="7"/>
      <c r="XDV162" s="7"/>
      <c r="XDW162" s="7"/>
      <c r="XDX162" s="7"/>
      <c r="XDY162" s="7"/>
      <c r="XDZ162" s="7"/>
      <c r="XEA162" s="7"/>
      <c r="XEB162" s="7"/>
      <c r="XEC162" s="7"/>
      <c r="XED162" s="7"/>
      <c r="XEE162" s="7"/>
    </row>
    <row r="163" s="1" customFormat="1" customHeight="1" spans="1:16359">
      <c r="A163" s="4"/>
      <c r="B163" s="20"/>
      <c r="C163" s="20"/>
      <c r="D163" s="21" t="str">
        <f>IF(C163="","-",VLOOKUP(C163,员工信息表!B:C,2,FALSE))</f>
        <v>-</v>
      </c>
      <c r="E163" s="21" t="str">
        <f>IF(C163="","-",VLOOKUP(C163,员工信息表!B:D,3,FALSE))</f>
        <v>-</v>
      </c>
      <c r="F163" s="20"/>
      <c r="G163" s="20"/>
      <c r="H163" s="20"/>
      <c r="I163" s="20"/>
      <c r="J163" s="27" t="str">
        <f t="shared" si="4"/>
        <v>0</v>
      </c>
      <c r="K163" s="27" t="str">
        <f>IF(C163="","0",SUMIFS(借支明细表!$H:$H,借支明细表!$F:$F,$C163,借支明细表!$D:$D,$D$2))</f>
        <v>0</v>
      </c>
      <c r="L163" s="27" t="str">
        <f t="shared" si="5"/>
        <v>0</v>
      </c>
      <c r="M163" s="28"/>
      <c r="XDA163" s="7"/>
      <c r="XDB163" s="7"/>
      <c r="XDC163" s="7"/>
      <c r="XDD163" s="7"/>
      <c r="XDE163" s="7"/>
      <c r="XDF163" s="7"/>
      <c r="XDG163" s="7"/>
      <c r="XDH163" s="7"/>
      <c r="XDI163" s="7"/>
      <c r="XDJ163" s="7"/>
      <c r="XDK163" s="7"/>
      <c r="XDL163" s="7"/>
      <c r="XDM163" s="7"/>
      <c r="XDN163" s="7"/>
      <c r="XDO163" s="7"/>
      <c r="XDP163" s="7"/>
      <c r="XDQ163" s="7"/>
      <c r="XDR163" s="7"/>
      <c r="XDS163" s="7"/>
      <c r="XDT163" s="7"/>
      <c r="XDU163" s="7"/>
      <c r="XDV163" s="7"/>
      <c r="XDW163" s="7"/>
      <c r="XDX163" s="7"/>
      <c r="XDY163" s="7"/>
      <c r="XDZ163" s="7"/>
      <c r="XEA163" s="7"/>
      <c r="XEB163" s="7"/>
      <c r="XEC163" s="7"/>
      <c r="XED163" s="7"/>
      <c r="XEE163" s="7"/>
    </row>
    <row r="164" s="1" customFormat="1" customHeight="1" spans="1:16359">
      <c r="A164" s="4"/>
      <c r="B164" s="20"/>
      <c r="C164" s="20"/>
      <c r="D164" s="21" t="str">
        <f>IF(C164="","-",VLOOKUP(C164,员工信息表!B:C,2,FALSE))</f>
        <v>-</v>
      </c>
      <c r="E164" s="21" t="str">
        <f>IF(C164="","-",VLOOKUP(C164,员工信息表!B:D,3,FALSE))</f>
        <v>-</v>
      </c>
      <c r="F164" s="20"/>
      <c r="G164" s="20"/>
      <c r="H164" s="20"/>
      <c r="I164" s="20"/>
      <c r="J164" s="27" t="str">
        <f t="shared" si="4"/>
        <v>0</v>
      </c>
      <c r="K164" s="27" t="str">
        <f>IF(C164="","0",SUMIFS(借支明细表!$H:$H,借支明细表!$F:$F,$C164,借支明细表!$D:$D,$D$2))</f>
        <v>0</v>
      </c>
      <c r="L164" s="27" t="str">
        <f t="shared" si="5"/>
        <v>0</v>
      </c>
      <c r="M164" s="28"/>
      <c r="XDA164" s="7"/>
      <c r="XDB164" s="7"/>
      <c r="XDC164" s="7"/>
      <c r="XDD164" s="7"/>
      <c r="XDE164" s="7"/>
      <c r="XDF164" s="7"/>
      <c r="XDG164" s="7"/>
      <c r="XDH164" s="7"/>
      <c r="XDI164" s="7"/>
      <c r="XDJ164" s="7"/>
      <c r="XDK164" s="7"/>
      <c r="XDL164" s="7"/>
      <c r="XDM164" s="7"/>
      <c r="XDN164" s="7"/>
      <c r="XDO164" s="7"/>
      <c r="XDP164" s="7"/>
      <c r="XDQ164" s="7"/>
      <c r="XDR164" s="7"/>
      <c r="XDS164" s="7"/>
      <c r="XDT164" s="7"/>
      <c r="XDU164" s="7"/>
      <c r="XDV164" s="7"/>
      <c r="XDW164" s="7"/>
      <c r="XDX164" s="7"/>
      <c r="XDY164" s="7"/>
      <c r="XDZ164" s="7"/>
      <c r="XEA164" s="7"/>
      <c r="XEB164" s="7"/>
      <c r="XEC164" s="7"/>
      <c r="XED164" s="7"/>
      <c r="XEE164" s="7"/>
    </row>
    <row r="165" s="1" customFormat="1" customHeight="1" spans="1:16359">
      <c r="A165" s="4"/>
      <c r="B165" s="20"/>
      <c r="C165" s="20"/>
      <c r="D165" s="21" t="str">
        <f>IF(C165="","-",VLOOKUP(C165,员工信息表!B:C,2,FALSE))</f>
        <v>-</v>
      </c>
      <c r="E165" s="21" t="str">
        <f>IF(C165="","-",VLOOKUP(C165,员工信息表!B:D,3,FALSE))</f>
        <v>-</v>
      </c>
      <c r="F165" s="20"/>
      <c r="G165" s="20"/>
      <c r="H165" s="20"/>
      <c r="I165" s="20"/>
      <c r="J165" s="27" t="str">
        <f t="shared" si="4"/>
        <v>0</v>
      </c>
      <c r="K165" s="27" t="str">
        <f>IF(C165="","0",SUMIFS(借支明细表!$H:$H,借支明细表!$F:$F,$C165,借支明细表!$D:$D,$D$2))</f>
        <v>0</v>
      </c>
      <c r="L165" s="27" t="str">
        <f t="shared" si="5"/>
        <v>0</v>
      </c>
      <c r="M165" s="28"/>
      <c r="XDA165" s="7"/>
      <c r="XDB165" s="7"/>
      <c r="XDC165" s="7"/>
      <c r="XDD165" s="7"/>
      <c r="XDE165" s="7"/>
      <c r="XDF165" s="7"/>
      <c r="XDG165" s="7"/>
      <c r="XDH165" s="7"/>
      <c r="XDI165" s="7"/>
      <c r="XDJ165" s="7"/>
      <c r="XDK165" s="7"/>
      <c r="XDL165" s="7"/>
      <c r="XDM165" s="7"/>
      <c r="XDN165" s="7"/>
      <c r="XDO165" s="7"/>
      <c r="XDP165" s="7"/>
      <c r="XDQ165" s="7"/>
      <c r="XDR165" s="7"/>
      <c r="XDS165" s="7"/>
      <c r="XDT165" s="7"/>
      <c r="XDU165" s="7"/>
      <c r="XDV165" s="7"/>
      <c r="XDW165" s="7"/>
      <c r="XDX165" s="7"/>
      <c r="XDY165" s="7"/>
      <c r="XDZ165" s="7"/>
      <c r="XEA165" s="7"/>
      <c r="XEB165" s="7"/>
      <c r="XEC165" s="7"/>
      <c r="XED165" s="7"/>
      <c r="XEE165" s="7"/>
    </row>
    <row r="166" s="1" customFormat="1" customHeight="1" spans="1:16359">
      <c r="A166" s="4"/>
      <c r="B166" s="20"/>
      <c r="C166" s="20"/>
      <c r="D166" s="21" t="str">
        <f>IF(C166="","-",VLOOKUP(C166,员工信息表!B:C,2,FALSE))</f>
        <v>-</v>
      </c>
      <c r="E166" s="21" t="str">
        <f>IF(C166="","-",VLOOKUP(C166,员工信息表!B:D,3,FALSE))</f>
        <v>-</v>
      </c>
      <c r="F166" s="20"/>
      <c r="G166" s="20"/>
      <c r="H166" s="20"/>
      <c r="I166" s="20"/>
      <c r="J166" s="27" t="str">
        <f t="shared" si="4"/>
        <v>0</v>
      </c>
      <c r="K166" s="27" t="str">
        <f>IF(C166="","0",SUMIFS(借支明细表!$H:$H,借支明细表!$F:$F,$C166,借支明细表!$D:$D,$D$2))</f>
        <v>0</v>
      </c>
      <c r="L166" s="27" t="str">
        <f t="shared" si="5"/>
        <v>0</v>
      </c>
      <c r="M166" s="28"/>
      <c r="XDA166" s="7"/>
      <c r="XDB166" s="7"/>
      <c r="XDC166" s="7"/>
      <c r="XDD166" s="7"/>
      <c r="XDE166" s="7"/>
      <c r="XDF166" s="7"/>
      <c r="XDG166" s="7"/>
      <c r="XDH166" s="7"/>
      <c r="XDI166" s="7"/>
      <c r="XDJ166" s="7"/>
      <c r="XDK166" s="7"/>
      <c r="XDL166" s="7"/>
      <c r="XDM166" s="7"/>
      <c r="XDN166" s="7"/>
      <c r="XDO166" s="7"/>
      <c r="XDP166" s="7"/>
      <c r="XDQ166" s="7"/>
      <c r="XDR166" s="7"/>
      <c r="XDS166" s="7"/>
      <c r="XDT166" s="7"/>
      <c r="XDU166" s="7"/>
      <c r="XDV166" s="7"/>
      <c r="XDW166" s="7"/>
      <c r="XDX166" s="7"/>
      <c r="XDY166" s="7"/>
      <c r="XDZ166" s="7"/>
      <c r="XEA166" s="7"/>
      <c r="XEB166" s="7"/>
      <c r="XEC166" s="7"/>
      <c r="XED166" s="7"/>
      <c r="XEE166" s="7"/>
    </row>
    <row r="167" s="1" customFormat="1" customHeight="1" spans="1:16359">
      <c r="A167" s="4"/>
      <c r="B167" s="20"/>
      <c r="C167" s="20"/>
      <c r="D167" s="21" t="str">
        <f>IF(C167="","-",VLOOKUP(C167,员工信息表!B:C,2,FALSE))</f>
        <v>-</v>
      </c>
      <c r="E167" s="21" t="str">
        <f>IF(C167="","-",VLOOKUP(C167,员工信息表!B:D,3,FALSE))</f>
        <v>-</v>
      </c>
      <c r="F167" s="20"/>
      <c r="G167" s="20"/>
      <c r="H167" s="20"/>
      <c r="I167" s="20"/>
      <c r="J167" s="27" t="str">
        <f t="shared" si="4"/>
        <v>0</v>
      </c>
      <c r="K167" s="27" t="str">
        <f>IF(C167="","0",SUMIFS(借支明细表!$H:$H,借支明细表!$F:$F,$C167,借支明细表!$D:$D,$D$2))</f>
        <v>0</v>
      </c>
      <c r="L167" s="27" t="str">
        <f t="shared" si="5"/>
        <v>0</v>
      </c>
      <c r="M167" s="28"/>
      <c r="XDA167" s="7"/>
      <c r="XDB167" s="7"/>
      <c r="XDC167" s="7"/>
      <c r="XDD167" s="7"/>
      <c r="XDE167" s="7"/>
      <c r="XDF167" s="7"/>
      <c r="XDG167" s="7"/>
      <c r="XDH167" s="7"/>
      <c r="XDI167" s="7"/>
      <c r="XDJ167" s="7"/>
      <c r="XDK167" s="7"/>
      <c r="XDL167" s="7"/>
      <c r="XDM167" s="7"/>
      <c r="XDN167" s="7"/>
      <c r="XDO167" s="7"/>
      <c r="XDP167" s="7"/>
      <c r="XDQ167" s="7"/>
      <c r="XDR167" s="7"/>
      <c r="XDS167" s="7"/>
      <c r="XDT167" s="7"/>
      <c r="XDU167" s="7"/>
      <c r="XDV167" s="7"/>
      <c r="XDW167" s="7"/>
      <c r="XDX167" s="7"/>
      <c r="XDY167" s="7"/>
      <c r="XDZ167" s="7"/>
      <c r="XEA167" s="7"/>
      <c r="XEB167" s="7"/>
      <c r="XEC167" s="7"/>
      <c r="XED167" s="7"/>
      <c r="XEE167" s="7"/>
    </row>
    <row r="168" s="1" customFormat="1" customHeight="1" spans="1:16359">
      <c r="A168" s="4"/>
      <c r="B168" s="20"/>
      <c r="C168" s="20"/>
      <c r="D168" s="21" t="str">
        <f>IF(C168="","-",VLOOKUP(C168,员工信息表!B:C,2,FALSE))</f>
        <v>-</v>
      </c>
      <c r="E168" s="21" t="str">
        <f>IF(C168="","-",VLOOKUP(C168,员工信息表!B:D,3,FALSE))</f>
        <v>-</v>
      </c>
      <c r="F168" s="20"/>
      <c r="G168" s="20"/>
      <c r="H168" s="20"/>
      <c r="I168" s="20"/>
      <c r="J168" s="27" t="str">
        <f t="shared" si="4"/>
        <v>0</v>
      </c>
      <c r="K168" s="27" t="str">
        <f>IF(C168="","0",SUMIFS(借支明细表!$H:$H,借支明细表!$F:$F,$C168,借支明细表!$D:$D,$D$2))</f>
        <v>0</v>
      </c>
      <c r="L168" s="27" t="str">
        <f t="shared" si="5"/>
        <v>0</v>
      </c>
      <c r="M168" s="28"/>
      <c r="XDA168" s="7"/>
      <c r="XDB168" s="7"/>
      <c r="XDC168" s="7"/>
      <c r="XDD168" s="7"/>
      <c r="XDE168" s="7"/>
      <c r="XDF168" s="7"/>
      <c r="XDG168" s="7"/>
      <c r="XDH168" s="7"/>
      <c r="XDI168" s="7"/>
      <c r="XDJ168" s="7"/>
      <c r="XDK168" s="7"/>
      <c r="XDL168" s="7"/>
      <c r="XDM168" s="7"/>
      <c r="XDN168" s="7"/>
      <c r="XDO168" s="7"/>
      <c r="XDP168" s="7"/>
      <c r="XDQ168" s="7"/>
      <c r="XDR168" s="7"/>
      <c r="XDS168" s="7"/>
      <c r="XDT168" s="7"/>
      <c r="XDU168" s="7"/>
      <c r="XDV168" s="7"/>
      <c r="XDW168" s="7"/>
      <c r="XDX168" s="7"/>
      <c r="XDY168" s="7"/>
      <c r="XDZ168" s="7"/>
      <c r="XEA168" s="7"/>
      <c r="XEB168" s="7"/>
      <c r="XEC168" s="7"/>
      <c r="XED168" s="7"/>
      <c r="XEE168" s="7"/>
    </row>
    <row r="169" s="1" customFormat="1" customHeight="1" spans="1:16359">
      <c r="A169" s="4"/>
      <c r="B169" s="20"/>
      <c r="C169" s="20"/>
      <c r="D169" s="21" t="str">
        <f>IF(C169="","-",VLOOKUP(C169,员工信息表!B:C,2,FALSE))</f>
        <v>-</v>
      </c>
      <c r="E169" s="21" t="str">
        <f>IF(C169="","-",VLOOKUP(C169,员工信息表!B:D,3,FALSE))</f>
        <v>-</v>
      </c>
      <c r="F169" s="20"/>
      <c r="G169" s="20"/>
      <c r="H169" s="20"/>
      <c r="I169" s="20"/>
      <c r="J169" s="27" t="str">
        <f t="shared" si="4"/>
        <v>0</v>
      </c>
      <c r="K169" s="27" t="str">
        <f>IF(C169="","0",SUMIFS(借支明细表!$H:$H,借支明细表!$F:$F,$C169,借支明细表!$D:$D,$D$2))</f>
        <v>0</v>
      </c>
      <c r="L169" s="27" t="str">
        <f t="shared" si="5"/>
        <v>0</v>
      </c>
      <c r="M169" s="28"/>
      <c r="XDA169" s="7"/>
      <c r="XDB169" s="7"/>
      <c r="XDC169" s="7"/>
      <c r="XDD169" s="7"/>
      <c r="XDE169" s="7"/>
      <c r="XDF169" s="7"/>
      <c r="XDG169" s="7"/>
      <c r="XDH169" s="7"/>
      <c r="XDI169" s="7"/>
      <c r="XDJ169" s="7"/>
      <c r="XDK169" s="7"/>
      <c r="XDL169" s="7"/>
      <c r="XDM169" s="7"/>
      <c r="XDN169" s="7"/>
      <c r="XDO169" s="7"/>
      <c r="XDP169" s="7"/>
      <c r="XDQ169" s="7"/>
      <c r="XDR169" s="7"/>
      <c r="XDS169" s="7"/>
      <c r="XDT169" s="7"/>
      <c r="XDU169" s="7"/>
      <c r="XDV169" s="7"/>
      <c r="XDW169" s="7"/>
      <c r="XDX169" s="7"/>
      <c r="XDY169" s="7"/>
      <c r="XDZ169" s="7"/>
      <c r="XEA169" s="7"/>
      <c r="XEB169" s="7"/>
      <c r="XEC169" s="7"/>
      <c r="XED169" s="7"/>
      <c r="XEE169" s="7"/>
    </row>
    <row r="170" s="1" customFormat="1" customHeight="1" spans="1:16359">
      <c r="A170" s="4"/>
      <c r="B170" s="20"/>
      <c r="C170" s="20"/>
      <c r="D170" s="21" t="str">
        <f>IF(C170="","-",VLOOKUP(C170,员工信息表!B:C,2,FALSE))</f>
        <v>-</v>
      </c>
      <c r="E170" s="21" t="str">
        <f>IF(C170="","-",VLOOKUP(C170,员工信息表!B:D,3,FALSE))</f>
        <v>-</v>
      </c>
      <c r="F170" s="20"/>
      <c r="G170" s="20"/>
      <c r="H170" s="20"/>
      <c r="I170" s="20"/>
      <c r="J170" s="27" t="str">
        <f t="shared" si="4"/>
        <v>0</v>
      </c>
      <c r="K170" s="27" t="str">
        <f>IF(C170="","0",SUMIFS(借支明细表!$H:$H,借支明细表!$F:$F,$C170,借支明细表!$D:$D,$D$2))</f>
        <v>0</v>
      </c>
      <c r="L170" s="27" t="str">
        <f t="shared" si="5"/>
        <v>0</v>
      </c>
      <c r="M170" s="28"/>
      <c r="XDA170" s="7"/>
      <c r="XDB170" s="7"/>
      <c r="XDC170" s="7"/>
      <c r="XDD170" s="7"/>
      <c r="XDE170" s="7"/>
      <c r="XDF170" s="7"/>
      <c r="XDG170" s="7"/>
      <c r="XDH170" s="7"/>
      <c r="XDI170" s="7"/>
      <c r="XDJ170" s="7"/>
      <c r="XDK170" s="7"/>
      <c r="XDL170" s="7"/>
      <c r="XDM170" s="7"/>
      <c r="XDN170" s="7"/>
      <c r="XDO170" s="7"/>
      <c r="XDP170" s="7"/>
      <c r="XDQ170" s="7"/>
      <c r="XDR170" s="7"/>
      <c r="XDS170" s="7"/>
      <c r="XDT170" s="7"/>
      <c r="XDU170" s="7"/>
      <c r="XDV170" s="7"/>
      <c r="XDW170" s="7"/>
      <c r="XDX170" s="7"/>
      <c r="XDY170" s="7"/>
      <c r="XDZ170" s="7"/>
      <c r="XEA170" s="7"/>
      <c r="XEB170" s="7"/>
      <c r="XEC170" s="7"/>
      <c r="XED170" s="7"/>
      <c r="XEE170" s="7"/>
    </row>
    <row r="171" s="1" customFormat="1" customHeight="1" spans="1:16359">
      <c r="A171" s="4"/>
      <c r="B171" s="20"/>
      <c r="C171" s="20"/>
      <c r="D171" s="21" t="str">
        <f>IF(C171="","-",VLOOKUP(C171,员工信息表!B:C,2,FALSE))</f>
        <v>-</v>
      </c>
      <c r="E171" s="21" t="str">
        <f>IF(C171="","-",VLOOKUP(C171,员工信息表!B:D,3,FALSE))</f>
        <v>-</v>
      </c>
      <c r="F171" s="20"/>
      <c r="G171" s="20"/>
      <c r="H171" s="20"/>
      <c r="I171" s="20"/>
      <c r="J171" s="27" t="str">
        <f t="shared" si="4"/>
        <v>0</v>
      </c>
      <c r="K171" s="27" t="str">
        <f>IF(C171="","0",SUMIFS(借支明细表!$H:$H,借支明细表!$F:$F,$C171,借支明细表!$D:$D,$D$2))</f>
        <v>0</v>
      </c>
      <c r="L171" s="27" t="str">
        <f t="shared" si="5"/>
        <v>0</v>
      </c>
      <c r="M171" s="28"/>
      <c r="XDA171" s="7"/>
      <c r="XDB171" s="7"/>
      <c r="XDC171" s="7"/>
      <c r="XDD171" s="7"/>
      <c r="XDE171" s="7"/>
      <c r="XDF171" s="7"/>
      <c r="XDG171" s="7"/>
      <c r="XDH171" s="7"/>
      <c r="XDI171" s="7"/>
      <c r="XDJ171" s="7"/>
      <c r="XDK171" s="7"/>
      <c r="XDL171" s="7"/>
      <c r="XDM171" s="7"/>
      <c r="XDN171" s="7"/>
      <c r="XDO171" s="7"/>
      <c r="XDP171" s="7"/>
      <c r="XDQ171" s="7"/>
      <c r="XDR171" s="7"/>
      <c r="XDS171" s="7"/>
      <c r="XDT171" s="7"/>
      <c r="XDU171" s="7"/>
      <c r="XDV171" s="7"/>
      <c r="XDW171" s="7"/>
      <c r="XDX171" s="7"/>
      <c r="XDY171" s="7"/>
      <c r="XDZ171" s="7"/>
      <c r="XEA171" s="7"/>
      <c r="XEB171" s="7"/>
      <c r="XEC171" s="7"/>
      <c r="XED171" s="7"/>
      <c r="XEE171" s="7"/>
    </row>
    <row r="172" s="1" customFormat="1" customHeight="1" spans="1:16359">
      <c r="A172" s="4"/>
      <c r="B172" s="20"/>
      <c r="C172" s="20"/>
      <c r="D172" s="21" t="str">
        <f>IF(C172="","-",VLOOKUP(C172,员工信息表!B:C,2,FALSE))</f>
        <v>-</v>
      </c>
      <c r="E172" s="21" t="str">
        <f>IF(C172="","-",VLOOKUP(C172,员工信息表!B:D,3,FALSE))</f>
        <v>-</v>
      </c>
      <c r="F172" s="20"/>
      <c r="G172" s="20"/>
      <c r="H172" s="20"/>
      <c r="I172" s="20"/>
      <c r="J172" s="27" t="str">
        <f t="shared" si="4"/>
        <v>0</v>
      </c>
      <c r="K172" s="27" t="str">
        <f>IF(C172="","0",SUMIFS(借支明细表!$H:$H,借支明细表!$F:$F,$C172,借支明细表!$D:$D,$D$2))</f>
        <v>0</v>
      </c>
      <c r="L172" s="27" t="str">
        <f t="shared" si="5"/>
        <v>0</v>
      </c>
      <c r="M172" s="28"/>
      <c r="XDA172" s="7"/>
      <c r="XDB172" s="7"/>
      <c r="XDC172" s="7"/>
      <c r="XDD172" s="7"/>
      <c r="XDE172" s="7"/>
      <c r="XDF172" s="7"/>
      <c r="XDG172" s="7"/>
      <c r="XDH172" s="7"/>
      <c r="XDI172" s="7"/>
      <c r="XDJ172" s="7"/>
      <c r="XDK172" s="7"/>
      <c r="XDL172" s="7"/>
      <c r="XDM172" s="7"/>
      <c r="XDN172" s="7"/>
      <c r="XDO172" s="7"/>
      <c r="XDP172" s="7"/>
      <c r="XDQ172" s="7"/>
      <c r="XDR172" s="7"/>
      <c r="XDS172" s="7"/>
      <c r="XDT172" s="7"/>
      <c r="XDU172" s="7"/>
      <c r="XDV172" s="7"/>
      <c r="XDW172" s="7"/>
      <c r="XDX172" s="7"/>
      <c r="XDY172" s="7"/>
      <c r="XDZ172" s="7"/>
      <c r="XEA172" s="7"/>
      <c r="XEB172" s="7"/>
      <c r="XEC172" s="7"/>
      <c r="XED172" s="7"/>
      <c r="XEE172" s="7"/>
    </row>
    <row r="173" s="1" customFormat="1" customHeight="1" spans="1:16359">
      <c r="A173" s="4"/>
      <c r="B173" s="20"/>
      <c r="C173" s="20"/>
      <c r="D173" s="21" t="str">
        <f>IF(C173="","-",VLOOKUP(C173,员工信息表!B:C,2,FALSE))</f>
        <v>-</v>
      </c>
      <c r="E173" s="21" t="str">
        <f>IF(C173="","-",VLOOKUP(C173,员工信息表!B:D,3,FALSE))</f>
        <v>-</v>
      </c>
      <c r="F173" s="20"/>
      <c r="G173" s="20"/>
      <c r="H173" s="20"/>
      <c r="I173" s="20"/>
      <c r="J173" s="27" t="str">
        <f t="shared" si="4"/>
        <v>0</v>
      </c>
      <c r="K173" s="27" t="str">
        <f>IF(C173="","0",SUMIFS(借支明细表!$H:$H,借支明细表!$F:$F,$C173,借支明细表!$D:$D,$D$2))</f>
        <v>0</v>
      </c>
      <c r="L173" s="27" t="str">
        <f t="shared" si="5"/>
        <v>0</v>
      </c>
      <c r="M173" s="28"/>
      <c r="XDA173" s="7"/>
      <c r="XDB173" s="7"/>
      <c r="XDC173" s="7"/>
      <c r="XDD173" s="7"/>
      <c r="XDE173" s="7"/>
      <c r="XDF173" s="7"/>
      <c r="XDG173" s="7"/>
      <c r="XDH173" s="7"/>
      <c r="XDI173" s="7"/>
      <c r="XDJ173" s="7"/>
      <c r="XDK173" s="7"/>
      <c r="XDL173" s="7"/>
      <c r="XDM173" s="7"/>
      <c r="XDN173" s="7"/>
      <c r="XDO173" s="7"/>
      <c r="XDP173" s="7"/>
      <c r="XDQ173" s="7"/>
      <c r="XDR173" s="7"/>
      <c r="XDS173" s="7"/>
      <c r="XDT173" s="7"/>
      <c r="XDU173" s="7"/>
      <c r="XDV173" s="7"/>
      <c r="XDW173" s="7"/>
      <c r="XDX173" s="7"/>
      <c r="XDY173" s="7"/>
      <c r="XDZ173" s="7"/>
      <c r="XEA173" s="7"/>
      <c r="XEB173" s="7"/>
      <c r="XEC173" s="7"/>
      <c r="XED173" s="7"/>
      <c r="XEE173" s="7"/>
    </row>
    <row r="174" s="1" customFormat="1" customHeight="1" spans="1:16359">
      <c r="A174" s="4"/>
      <c r="B174" s="20"/>
      <c r="C174" s="20"/>
      <c r="D174" s="21" t="str">
        <f>IF(C174="","-",VLOOKUP(C174,员工信息表!B:C,2,FALSE))</f>
        <v>-</v>
      </c>
      <c r="E174" s="21" t="str">
        <f>IF(C174="","-",VLOOKUP(C174,员工信息表!B:D,3,FALSE))</f>
        <v>-</v>
      </c>
      <c r="F174" s="20"/>
      <c r="G174" s="20"/>
      <c r="H174" s="20"/>
      <c r="I174" s="20"/>
      <c r="J174" s="27" t="str">
        <f t="shared" si="4"/>
        <v>0</v>
      </c>
      <c r="K174" s="27" t="str">
        <f>IF(C174="","0",SUMIFS(借支明细表!$H:$H,借支明细表!$F:$F,$C174,借支明细表!$D:$D,$D$2))</f>
        <v>0</v>
      </c>
      <c r="L174" s="27" t="str">
        <f t="shared" si="5"/>
        <v>0</v>
      </c>
      <c r="M174" s="28"/>
      <c r="XDA174" s="7"/>
      <c r="XDB174" s="7"/>
      <c r="XDC174" s="7"/>
      <c r="XDD174" s="7"/>
      <c r="XDE174" s="7"/>
      <c r="XDF174" s="7"/>
      <c r="XDG174" s="7"/>
      <c r="XDH174" s="7"/>
      <c r="XDI174" s="7"/>
      <c r="XDJ174" s="7"/>
      <c r="XDK174" s="7"/>
      <c r="XDL174" s="7"/>
      <c r="XDM174" s="7"/>
      <c r="XDN174" s="7"/>
      <c r="XDO174" s="7"/>
      <c r="XDP174" s="7"/>
      <c r="XDQ174" s="7"/>
      <c r="XDR174" s="7"/>
      <c r="XDS174" s="7"/>
      <c r="XDT174" s="7"/>
      <c r="XDU174" s="7"/>
      <c r="XDV174" s="7"/>
      <c r="XDW174" s="7"/>
      <c r="XDX174" s="7"/>
      <c r="XDY174" s="7"/>
      <c r="XDZ174" s="7"/>
      <c r="XEA174" s="7"/>
      <c r="XEB174" s="7"/>
      <c r="XEC174" s="7"/>
      <c r="XED174" s="7"/>
      <c r="XEE174" s="7"/>
    </row>
    <row r="175" s="1" customFormat="1" customHeight="1" spans="1:16359">
      <c r="A175" s="4"/>
      <c r="B175" s="20"/>
      <c r="C175" s="20"/>
      <c r="D175" s="21" t="str">
        <f>IF(C175="","-",VLOOKUP(C175,员工信息表!B:C,2,FALSE))</f>
        <v>-</v>
      </c>
      <c r="E175" s="21" t="str">
        <f>IF(C175="","-",VLOOKUP(C175,员工信息表!B:D,3,FALSE))</f>
        <v>-</v>
      </c>
      <c r="F175" s="20"/>
      <c r="G175" s="20"/>
      <c r="H175" s="20"/>
      <c r="I175" s="20"/>
      <c r="J175" s="27" t="str">
        <f t="shared" si="4"/>
        <v>0</v>
      </c>
      <c r="K175" s="27" t="str">
        <f>IF(C175="","0",SUMIFS(借支明细表!$H:$H,借支明细表!$F:$F,$C175,借支明细表!$D:$D,$D$2))</f>
        <v>0</v>
      </c>
      <c r="L175" s="27" t="str">
        <f t="shared" si="5"/>
        <v>0</v>
      </c>
      <c r="M175" s="28"/>
      <c r="XDA175" s="7"/>
      <c r="XDB175" s="7"/>
      <c r="XDC175" s="7"/>
      <c r="XDD175" s="7"/>
      <c r="XDE175" s="7"/>
      <c r="XDF175" s="7"/>
      <c r="XDG175" s="7"/>
      <c r="XDH175" s="7"/>
      <c r="XDI175" s="7"/>
      <c r="XDJ175" s="7"/>
      <c r="XDK175" s="7"/>
      <c r="XDL175" s="7"/>
      <c r="XDM175" s="7"/>
      <c r="XDN175" s="7"/>
      <c r="XDO175" s="7"/>
      <c r="XDP175" s="7"/>
      <c r="XDQ175" s="7"/>
      <c r="XDR175" s="7"/>
      <c r="XDS175" s="7"/>
      <c r="XDT175" s="7"/>
      <c r="XDU175" s="7"/>
      <c r="XDV175" s="7"/>
      <c r="XDW175" s="7"/>
      <c r="XDX175" s="7"/>
      <c r="XDY175" s="7"/>
      <c r="XDZ175" s="7"/>
      <c r="XEA175" s="7"/>
      <c r="XEB175" s="7"/>
      <c r="XEC175" s="7"/>
      <c r="XED175" s="7"/>
      <c r="XEE175" s="7"/>
    </row>
    <row r="176" s="1" customFormat="1" customHeight="1" spans="1:16359">
      <c r="A176" s="4"/>
      <c r="B176" s="20"/>
      <c r="C176" s="20"/>
      <c r="D176" s="21" t="str">
        <f>IF(C176="","-",VLOOKUP(C176,员工信息表!B:C,2,FALSE))</f>
        <v>-</v>
      </c>
      <c r="E176" s="21" t="str">
        <f>IF(C176="","-",VLOOKUP(C176,员工信息表!B:D,3,FALSE))</f>
        <v>-</v>
      </c>
      <c r="F176" s="20"/>
      <c r="G176" s="20"/>
      <c r="H176" s="20"/>
      <c r="I176" s="20"/>
      <c r="J176" s="27" t="str">
        <f t="shared" si="4"/>
        <v>0</v>
      </c>
      <c r="K176" s="27" t="str">
        <f>IF(C176="","0",SUMIFS(借支明细表!$H:$H,借支明细表!$F:$F,$C176,借支明细表!$D:$D,$D$2))</f>
        <v>0</v>
      </c>
      <c r="L176" s="27" t="str">
        <f t="shared" si="5"/>
        <v>0</v>
      </c>
      <c r="M176" s="28"/>
      <c r="XDA176" s="7"/>
      <c r="XDB176" s="7"/>
      <c r="XDC176" s="7"/>
      <c r="XDD176" s="7"/>
      <c r="XDE176" s="7"/>
      <c r="XDF176" s="7"/>
      <c r="XDG176" s="7"/>
      <c r="XDH176" s="7"/>
      <c r="XDI176" s="7"/>
      <c r="XDJ176" s="7"/>
      <c r="XDK176" s="7"/>
      <c r="XDL176" s="7"/>
      <c r="XDM176" s="7"/>
      <c r="XDN176" s="7"/>
      <c r="XDO176" s="7"/>
      <c r="XDP176" s="7"/>
      <c r="XDQ176" s="7"/>
      <c r="XDR176" s="7"/>
      <c r="XDS176" s="7"/>
      <c r="XDT176" s="7"/>
      <c r="XDU176" s="7"/>
      <c r="XDV176" s="7"/>
      <c r="XDW176" s="7"/>
      <c r="XDX176" s="7"/>
      <c r="XDY176" s="7"/>
      <c r="XDZ176" s="7"/>
      <c r="XEA176" s="7"/>
      <c r="XEB176" s="7"/>
      <c r="XEC176" s="7"/>
      <c r="XED176" s="7"/>
      <c r="XEE176" s="7"/>
    </row>
    <row r="177" s="1" customFormat="1" customHeight="1" spans="1:16359">
      <c r="A177" s="4"/>
      <c r="B177" s="20"/>
      <c r="C177" s="20"/>
      <c r="D177" s="21" t="str">
        <f>IF(C177="","-",VLOOKUP(C177,员工信息表!B:C,2,FALSE))</f>
        <v>-</v>
      </c>
      <c r="E177" s="21" t="str">
        <f>IF(C177="","-",VLOOKUP(C177,员工信息表!B:D,3,FALSE))</f>
        <v>-</v>
      </c>
      <c r="F177" s="20"/>
      <c r="G177" s="20"/>
      <c r="H177" s="20"/>
      <c r="I177" s="20"/>
      <c r="J177" s="27" t="str">
        <f t="shared" si="4"/>
        <v>0</v>
      </c>
      <c r="K177" s="27" t="str">
        <f>IF(C177="","0",SUMIFS(借支明细表!$H:$H,借支明细表!$F:$F,$C177,借支明细表!$D:$D,$D$2))</f>
        <v>0</v>
      </c>
      <c r="L177" s="27" t="str">
        <f t="shared" si="5"/>
        <v>0</v>
      </c>
      <c r="M177" s="28"/>
      <c r="XDA177" s="7"/>
      <c r="XDB177" s="7"/>
      <c r="XDC177" s="7"/>
      <c r="XDD177" s="7"/>
      <c r="XDE177" s="7"/>
      <c r="XDF177" s="7"/>
      <c r="XDG177" s="7"/>
      <c r="XDH177" s="7"/>
      <c r="XDI177" s="7"/>
      <c r="XDJ177" s="7"/>
      <c r="XDK177" s="7"/>
      <c r="XDL177" s="7"/>
      <c r="XDM177" s="7"/>
      <c r="XDN177" s="7"/>
      <c r="XDO177" s="7"/>
      <c r="XDP177" s="7"/>
      <c r="XDQ177" s="7"/>
      <c r="XDR177" s="7"/>
      <c r="XDS177" s="7"/>
      <c r="XDT177" s="7"/>
      <c r="XDU177" s="7"/>
      <c r="XDV177" s="7"/>
      <c r="XDW177" s="7"/>
      <c r="XDX177" s="7"/>
      <c r="XDY177" s="7"/>
      <c r="XDZ177" s="7"/>
      <c r="XEA177" s="7"/>
      <c r="XEB177" s="7"/>
      <c r="XEC177" s="7"/>
      <c r="XED177" s="7"/>
      <c r="XEE177" s="7"/>
    </row>
    <row r="178" s="1" customFormat="1" customHeight="1" spans="1:16359">
      <c r="A178" s="4"/>
      <c r="B178" s="20"/>
      <c r="C178" s="20"/>
      <c r="D178" s="21" t="str">
        <f>IF(C178="","-",VLOOKUP(C178,员工信息表!B:C,2,FALSE))</f>
        <v>-</v>
      </c>
      <c r="E178" s="21" t="str">
        <f>IF(C178="","-",VLOOKUP(C178,员工信息表!B:D,3,FALSE))</f>
        <v>-</v>
      </c>
      <c r="F178" s="20"/>
      <c r="G178" s="20"/>
      <c r="H178" s="20"/>
      <c r="I178" s="20"/>
      <c r="J178" s="27" t="str">
        <f t="shared" si="4"/>
        <v>0</v>
      </c>
      <c r="K178" s="27" t="str">
        <f>IF(C178="","0",SUMIFS(借支明细表!$H:$H,借支明细表!$F:$F,$C178,借支明细表!$D:$D,$D$2))</f>
        <v>0</v>
      </c>
      <c r="L178" s="27" t="str">
        <f t="shared" si="5"/>
        <v>0</v>
      </c>
      <c r="M178" s="28"/>
      <c r="XDA178" s="7"/>
      <c r="XDB178" s="7"/>
      <c r="XDC178" s="7"/>
      <c r="XDD178" s="7"/>
      <c r="XDE178" s="7"/>
      <c r="XDF178" s="7"/>
      <c r="XDG178" s="7"/>
      <c r="XDH178" s="7"/>
      <c r="XDI178" s="7"/>
      <c r="XDJ178" s="7"/>
      <c r="XDK178" s="7"/>
      <c r="XDL178" s="7"/>
      <c r="XDM178" s="7"/>
      <c r="XDN178" s="7"/>
      <c r="XDO178" s="7"/>
      <c r="XDP178" s="7"/>
      <c r="XDQ178" s="7"/>
      <c r="XDR178" s="7"/>
      <c r="XDS178" s="7"/>
      <c r="XDT178" s="7"/>
      <c r="XDU178" s="7"/>
      <c r="XDV178" s="7"/>
      <c r="XDW178" s="7"/>
      <c r="XDX178" s="7"/>
      <c r="XDY178" s="7"/>
      <c r="XDZ178" s="7"/>
      <c r="XEA178" s="7"/>
      <c r="XEB178" s="7"/>
      <c r="XEC178" s="7"/>
      <c r="XED178" s="7"/>
      <c r="XEE178" s="7"/>
    </row>
    <row r="179" s="1" customFormat="1" customHeight="1" spans="1:16359">
      <c r="A179" s="4"/>
      <c r="B179" s="20"/>
      <c r="C179" s="20"/>
      <c r="D179" s="21" t="str">
        <f>IF(C179="","-",VLOOKUP(C179,员工信息表!B:C,2,FALSE))</f>
        <v>-</v>
      </c>
      <c r="E179" s="21" t="str">
        <f>IF(C179="","-",VLOOKUP(C179,员工信息表!B:D,3,FALSE))</f>
        <v>-</v>
      </c>
      <c r="F179" s="20"/>
      <c r="G179" s="20"/>
      <c r="H179" s="20"/>
      <c r="I179" s="20"/>
      <c r="J179" s="27" t="str">
        <f t="shared" si="4"/>
        <v>0</v>
      </c>
      <c r="K179" s="27" t="str">
        <f>IF(C179="","0",SUMIFS(借支明细表!$H:$H,借支明细表!$F:$F,$C179,借支明细表!$D:$D,$D$2))</f>
        <v>0</v>
      </c>
      <c r="L179" s="27" t="str">
        <f t="shared" si="5"/>
        <v>0</v>
      </c>
      <c r="M179" s="28"/>
      <c r="XDA179" s="7"/>
      <c r="XDB179" s="7"/>
      <c r="XDC179" s="7"/>
      <c r="XDD179" s="7"/>
      <c r="XDE179" s="7"/>
      <c r="XDF179" s="7"/>
      <c r="XDG179" s="7"/>
      <c r="XDH179" s="7"/>
      <c r="XDI179" s="7"/>
      <c r="XDJ179" s="7"/>
      <c r="XDK179" s="7"/>
      <c r="XDL179" s="7"/>
      <c r="XDM179" s="7"/>
      <c r="XDN179" s="7"/>
      <c r="XDO179" s="7"/>
      <c r="XDP179" s="7"/>
      <c r="XDQ179" s="7"/>
      <c r="XDR179" s="7"/>
      <c r="XDS179" s="7"/>
      <c r="XDT179" s="7"/>
      <c r="XDU179" s="7"/>
      <c r="XDV179" s="7"/>
      <c r="XDW179" s="7"/>
      <c r="XDX179" s="7"/>
      <c r="XDY179" s="7"/>
      <c r="XDZ179" s="7"/>
      <c r="XEA179" s="7"/>
      <c r="XEB179" s="7"/>
      <c r="XEC179" s="7"/>
      <c r="XED179" s="7"/>
      <c r="XEE179" s="7"/>
    </row>
    <row r="180" s="1" customFormat="1" customHeight="1" spans="1:16359">
      <c r="A180" s="4"/>
      <c r="B180" s="20"/>
      <c r="C180" s="20"/>
      <c r="D180" s="21" t="str">
        <f>IF(C180="","-",VLOOKUP(C180,员工信息表!B:C,2,FALSE))</f>
        <v>-</v>
      </c>
      <c r="E180" s="21" t="str">
        <f>IF(C180="","-",VLOOKUP(C180,员工信息表!B:D,3,FALSE))</f>
        <v>-</v>
      </c>
      <c r="F180" s="20"/>
      <c r="G180" s="20"/>
      <c r="H180" s="20"/>
      <c r="I180" s="20"/>
      <c r="J180" s="27" t="str">
        <f t="shared" si="4"/>
        <v>0</v>
      </c>
      <c r="K180" s="27" t="str">
        <f>IF(C180="","0",SUMIFS(借支明细表!$H:$H,借支明细表!$F:$F,$C180,借支明细表!$D:$D,$D$2))</f>
        <v>0</v>
      </c>
      <c r="L180" s="27" t="str">
        <f t="shared" si="5"/>
        <v>0</v>
      </c>
      <c r="M180" s="28"/>
      <c r="XDA180" s="7"/>
      <c r="XDB180" s="7"/>
      <c r="XDC180" s="7"/>
      <c r="XDD180" s="7"/>
      <c r="XDE180" s="7"/>
      <c r="XDF180" s="7"/>
      <c r="XDG180" s="7"/>
      <c r="XDH180" s="7"/>
      <c r="XDI180" s="7"/>
      <c r="XDJ180" s="7"/>
      <c r="XDK180" s="7"/>
      <c r="XDL180" s="7"/>
      <c r="XDM180" s="7"/>
      <c r="XDN180" s="7"/>
      <c r="XDO180" s="7"/>
      <c r="XDP180" s="7"/>
      <c r="XDQ180" s="7"/>
      <c r="XDR180" s="7"/>
      <c r="XDS180" s="7"/>
      <c r="XDT180" s="7"/>
      <c r="XDU180" s="7"/>
      <c r="XDV180" s="7"/>
      <c r="XDW180" s="7"/>
      <c r="XDX180" s="7"/>
      <c r="XDY180" s="7"/>
      <c r="XDZ180" s="7"/>
      <c r="XEA180" s="7"/>
      <c r="XEB180" s="7"/>
      <c r="XEC180" s="7"/>
      <c r="XED180" s="7"/>
      <c r="XEE180" s="7"/>
    </row>
    <row r="181" s="1" customFormat="1" customHeight="1" spans="1:16359">
      <c r="A181" s="4"/>
      <c r="B181" s="20"/>
      <c r="C181" s="20"/>
      <c r="D181" s="21" t="str">
        <f>IF(C181="","-",VLOOKUP(C181,员工信息表!B:C,2,FALSE))</f>
        <v>-</v>
      </c>
      <c r="E181" s="21" t="str">
        <f>IF(C181="","-",VLOOKUP(C181,员工信息表!B:D,3,FALSE))</f>
        <v>-</v>
      </c>
      <c r="F181" s="20"/>
      <c r="G181" s="20"/>
      <c r="H181" s="20"/>
      <c r="I181" s="20"/>
      <c r="J181" s="27" t="str">
        <f t="shared" si="4"/>
        <v>0</v>
      </c>
      <c r="K181" s="27" t="str">
        <f>IF(C181="","0",SUMIFS(借支明细表!$H:$H,借支明细表!$F:$F,$C181,借支明细表!$D:$D,$D$2))</f>
        <v>0</v>
      </c>
      <c r="L181" s="27" t="str">
        <f t="shared" si="5"/>
        <v>0</v>
      </c>
      <c r="M181" s="28"/>
      <c r="XDA181" s="7"/>
      <c r="XDB181" s="7"/>
      <c r="XDC181" s="7"/>
      <c r="XDD181" s="7"/>
      <c r="XDE181" s="7"/>
      <c r="XDF181" s="7"/>
      <c r="XDG181" s="7"/>
      <c r="XDH181" s="7"/>
      <c r="XDI181" s="7"/>
      <c r="XDJ181" s="7"/>
      <c r="XDK181" s="7"/>
      <c r="XDL181" s="7"/>
      <c r="XDM181" s="7"/>
      <c r="XDN181" s="7"/>
      <c r="XDO181" s="7"/>
      <c r="XDP181" s="7"/>
      <c r="XDQ181" s="7"/>
      <c r="XDR181" s="7"/>
      <c r="XDS181" s="7"/>
      <c r="XDT181" s="7"/>
      <c r="XDU181" s="7"/>
      <c r="XDV181" s="7"/>
      <c r="XDW181" s="7"/>
      <c r="XDX181" s="7"/>
      <c r="XDY181" s="7"/>
      <c r="XDZ181" s="7"/>
      <c r="XEA181" s="7"/>
      <c r="XEB181" s="7"/>
      <c r="XEC181" s="7"/>
      <c r="XED181" s="7"/>
      <c r="XEE181" s="7"/>
    </row>
    <row r="182" s="1" customFormat="1" customHeight="1" spans="1:16359">
      <c r="A182" s="4"/>
      <c r="B182" s="20"/>
      <c r="C182" s="20"/>
      <c r="D182" s="21" t="str">
        <f>IF(C182="","-",VLOOKUP(C182,员工信息表!B:C,2,FALSE))</f>
        <v>-</v>
      </c>
      <c r="E182" s="21" t="str">
        <f>IF(C182="","-",VLOOKUP(C182,员工信息表!B:D,3,FALSE))</f>
        <v>-</v>
      </c>
      <c r="F182" s="20"/>
      <c r="G182" s="20"/>
      <c r="H182" s="20"/>
      <c r="I182" s="20"/>
      <c r="J182" s="27" t="str">
        <f t="shared" si="4"/>
        <v>0</v>
      </c>
      <c r="K182" s="27" t="str">
        <f>IF(C182="","0",SUMIFS(借支明细表!$H:$H,借支明细表!$F:$F,$C182,借支明细表!$D:$D,$D$2))</f>
        <v>0</v>
      </c>
      <c r="L182" s="27" t="str">
        <f t="shared" si="5"/>
        <v>0</v>
      </c>
      <c r="M182" s="28"/>
      <c r="XDA182" s="7"/>
      <c r="XDB182" s="7"/>
      <c r="XDC182" s="7"/>
      <c r="XDD182" s="7"/>
      <c r="XDE182" s="7"/>
      <c r="XDF182" s="7"/>
      <c r="XDG182" s="7"/>
      <c r="XDH182" s="7"/>
      <c r="XDI182" s="7"/>
      <c r="XDJ182" s="7"/>
      <c r="XDK182" s="7"/>
      <c r="XDL182" s="7"/>
      <c r="XDM182" s="7"/>
      <c r="XDN182" s="7"/>
      <c r="XDO182" s="7"/>
      <c r="XDP182" s="7"/>
      <c r="XDQ182" s="7"/>
      <c r="XDR182" s="7"/>
      <c r="XDS182" s="7"/>
      <c r="XDT182" s="7"/>
      <c r="XDU182" s="7"/>
      <c r="XDV182" s="7"/>
      <c r="XDW182" s="7"/>
      <c r="XDX182" s="7"/>
      <c r="XDY182" s="7"/>
      <c r="XDZ182" s="7"/>
      <c r="XEA182" s="7"/>
      <c r="XEB182" s="7"/>
      <c r="XEC182" s="7"/>
      <c r="XED182" s="7"/>
      <c r="XEE182" s="7"/>
    </row>
    <row r="183" s="1" customFormat="1" customHeight="1" spans="1:16359">
      <c r="A183" s="4"/>
      <c r="B183" s="20"/>
      <c r="C183" s="20"/>
      <c r="D183" s="21" t="str">
        <f>IF(C183="","-",VLOOKUP(C183,员工信息表!B:C,2,FALSE))</f>
        <v>-</v>
      </c>
      <c r="E183" s="21" t="str">
        <f>IF(C183="","-",VLOOKUP(C183,员工信息表!B:D,3,FALSE))</f>
        <v>-</v>
      </c>
      <c r="F183" s="20"/>
      <c r="G183" s="20"/>
      <c r="H183" s="20"/>
      <c r="I183" s="20"/>
      <c r="J183" s="27" t="str">
        <f t="shared" si="4"/>
        <v>0</v>
      </c>
      <c r="K183" s="27" t="str">
        <f>IF(C183="","0",SUMIFS(借支明细表!$H:$H,借支明细表!$F:$F,$C183,借支明细表!$D:$D,$D$2))</f>
        <v>0</v>
      </c>
      <c r="L183" s="27" t="str">
        <f t="shared" si="5"/>
        <v>0</v>
      </c>
      <c r="M183" s="28"/>
      <c r="XDA183" s="7"/>
      <c r="XDB183" s="7"/>
      <c r="XDC183" s="7"/>
      <c r="XDD183" s="7"/>
      <c r="XDE183" s="7"/>
      <c r="XDF183" s="7"/>
      <c r="XDG183" s="7"/>
      <c r="XDH183" s="7"/>
      <c r="XDI183" s="7"/>
      <c r="XDJ183" s="7"/>
      <c r="XDK183" s="7"/>
      <c r="XDL183" s="7"/>
      <c r="XDM183" s="7"/>
      <c r="XDN183" s="7"/>
      <c r="XDO183" s="7"/>
      <c r="XDP183" s="7"/>
      <c r="XDQ183" s="7"/>
      <c r="XDR183" s="7"/>
      <c r="XDS183" s="7"/>
      <c r="XDT183" s="7"/>
      <c r="XDU183" s="7"/>
      <c r="XDV183" s="7"/>
      <c r="XDW183" s="7"/>
      <c r="XDX183" s="7"/>
      <c r="XDY183" s="7"/>
      <c r="XDZ183" s="7"/>
      <c r="XEA183" s="7"/>
      <c r="XEB183" s="7"/>
      <c r="XEC183" s="7"/>
      <c r="XED183" s="7"/>
      <c r="XEE183" s="7"/>
    </row>
    <row r="184" s="1" customFormat="1" customHeight="1" spans="1:16359">
      <c r="A184" s="4"/>
      <c r="B184" s="20"/>
      <c r="C184" s="20"/>
      <c r="D184" s="21" t="str">
        <f>IF(C184="","-",VLOOKUP(C184,员工信息表!B:C,2,FALSE))</f>
        <v>-</v>
      </c>
      <c r="E184" s="21" t="str">
        <f>IF(C184="","-",VLOOKUP(C184,员工信息表!B:D,3,FALSE))</f>
        <v>-</v>
      </c>
      <c r="F184" s="20"/>
      <c r="G184" s="20"/>
      <c r="H184" s="20"/>
      <c r="I184" s="20"/>
      <c r="J184" s="27" t="str">
        <f t="shared" si="4"/>
        <v>0</v>
      </c>
      <c r="K184" s="27" t="str">
        <f>IF(C184="","0",SUMIFS(借支明细表!$H:$H,借支明细表!$F:$F,$C184,借支明细表!$D:$D,$D$2))</f>
        <v>0</v>
      </c>
      <c r="L184" s="27" t="str">
        <f t="shared" si="5"/>
        <v>0</v>
      </c>
      <c r="M184" s="28"/>
      <c r="XDA184" s="7"/>
      <c r="XDB184" s="7"/>
      <c r="XDC184" s="7"/>
      <c r="XDD184" s="7"/>
      <c r="XDE184" s="7"/>
      <c r="XDF184" s="7"/>
      <c r="XDG184" s="7"/>
      <c r="XDH184" s="7"/>
      <c r="XDI184" s="7"/>
      <c r="XDJ184" s="7"/>
      <c r="XDK184" s="7"/>
      <c r="XDL184" s="7"/>
      <c r="XDM184" s="7"/>
      <c r="XDN184" s="7"/>
      <c r="XDO184" s="7"/>
      <c r="XDP184" s="7"/>
      <c r="XDQ184" s="7"/>
      <c r="XDR184" s="7"/>
      <c r="XDS184" s="7"/>
      <c r="XDT184" s="7"/>
      <c r="XDU184" s="7"/>
      <c r="XDV184" s="7"/>
      <c r="XDW184" s="7"/>
      <c r="XDX184" s="7"/>
      <c r="XDY184" s="7"/>
      <c r="XDZ184" s="7"/>
      <c r="XEA184" s="7"/>
      <c r="XEB184" s="7"/>
      <c r="XEC184" s="7"/>
      <c r="XED184" s="7"/>
      <c r="XEE184" s="7"/>
    </row>
    <row r="185" s="1" customFormat="1" customHeight="1" spans="1:16359">
      <c r="A185" s="4"/>
      <c r="B185" s="20"/>
      <c r="C185" s="20"/>
      <c r="D185" s="21" t="str">
        <f>IF(C185="","-",VLOOKUP(C185,员工信息表!B:C,2,FALSE))</f>
        <v>-</v>
      </c>
      <c r="E185" s="21" t="str">
        <f>IF(C185="","-",VLOOKUP(C185,员工信息表!B:D,3,FALSE))</f>
        <v>-</v>
      </c>
      <c r="F185" s="20"/>
      <c r="G185" s="20"/>
      <c r="H185" s="20"/>
      <c r="I185" s="20"/>
      <c r="J185" s="27" t="str">
        <f t="shared" si="4"/>
        <v>0</v>
      </c>
      <c r="K185" s="27" t="str">
        <f>IF(C185="","0",SUMIFS(借支明细表!$H:$H,借支明细表!$F:$F,$C185,借支明细表!$D:$D,$D$2))</f>
        <v>0</v>
      </c>
      <c r="L185" s="27" t="str">
        <f t="shared" si="5"/>
        <v>0</v>
      </c>
      <c r="M185" s="28"/>
      <c r="XDA185" s="7"/>
      <c r="XDB185" s="7"/>
      <c r="XDC185" s="7"/>
      <c r="XDD185" s="7"/>
      <c r="XDE185" s="7"/>
      <c r="XDF185" s="7"/>
      <c r="XDG185" s="7"/>
      <c r="XDH185" s="7"/>
      <c r="XDI185" s="7"/>
      <c r="XDJ185" s="7"/>
      <c r="XDK185" s="7"/>
      <c r="XDL185" s="7"/>
      <c r="XDM185" s="7"/>
      <c r="XDN185" s="7"/>
      <c r="XDO185" s="7"/>
      <c r="XDP185" s="7"/>
      <c r="XDQ185" s="7"/>
      <c r="XDR185" s="7"/>
      <c r="XDS185" s="7"/>
      <c r="XDT185" s="7"/>
      <c r="XDU185" s="7"/>
      <c r="XDV185" s="7"/>
      <c r="XDW185" s="7"/>
      <c r="XDX185" s="7"/>
      <c r="XDY185" s="7"/>
      <c r="XDZ185" s="7"/>
      <c r="XEA185" s="7"/>
      <c r="XEB185" s="7"/>
      <c r="XEC185" s="7"/>
      <c r="XED185" s="7"/>
      <c r="XEE185" s="7"/>
    </row>
    <row r="186" s="1" customFormat="1" customHeight="1" spans="1:16359">
      <c r="A186" s="4"/>
      <c r="B186" s="20"/>
      <c r="C186" s="20"/>
      <c r="D186" s="21" t="str">
        <f>IF(C186="","-",VLOOKUP(C186,员工信息表!B:C,2,FALSE))</f>
        <v>-</v>
      </c>
      <c r="E186" s="21" t="str">
        <f>IF(C186="","-",VLOOKUP(C186,员工信息表!B:D,3,FALSE))</f>
        <v>-</v>
      </c>
      <c r="F186" s="20"/>
      <c r="G186" s="20"/>
      <c r="H186" s="20"/>
      <c r="I186" s="20"/>
      <c r="J186" s="27" t="str">
        <f t="shared" si="4"/>
        <v>0</v>
      </c>
      <c r="K186" s="27" t="str">
        <f>IF(C186="","0",SUMIFS(借支明细表!$H:$H,借支明细表!$F:$F,$C186,借支明细表!$D:$D,$D$2))</f>
        <v>0</v>
      </c>
      <c r="L186" s="27" t="str">
        <f t="shared" si="5"/>
        <v>0</v>
      </c>
      <c r="M186" s="28"/>
      <c r="XDA186" s="7"/>
      <c r="XDB186" s="7"/>
      <c r="XDC186" s="7"/>
      <c r="XDD186" s="7"/>
      <c r="XDE186" s="7"/>
      <c r="XDF186" s="7"/>
      <c r="XDG186" s="7"/>
      <c r="XDH186" s="7"/>
      <c r="XDI186" s="7"/>
      <c r="XDJ186" s="7"/>
      <c r="XDK186" s="7"/>
      <c r="XDL186" s="7"/>
      <c r="XDM186" s="7"/>
      <c r="XDN186" s="7"/>
      <c r="XDO186" s="7"/>
      <c r="XDP186" s="7"/>
      <c r="XDQ186" s="7"/>
      <c r="XDR186" s="7"/>
      <c r="XDS186" s="7"/>
      <c r="XDT186" s="7"/>
      <c r="XDU186" s="7"/>
      <c r="XDV186" s="7"/>
      <c r="XDW186" s="7"/>
      <c r="XDX186" s="7"/>
      <c r="XDY186" s="7"/>
      <c r="XDZ186" s="7"/>
      <c r="XEA186" s="7"/>
      <c r="XEB186" s="7"/>
      <c r="XEC186" s="7"/>
      <c r="XED186" s="7"/>
      <c r="XEE186" s="7"/>
    </row>
    <row r="187" s="1" customFormat="1" customHeight="1" spans="1:16359">
      <c r="A187" s="4"/>
      <c r="B187" s="20"/>
      <c r="C187" s="20"/>
      <c r="D187" s="21" t="str">
        <f>IF(C187="","-",VLOOKUP(C187,员工信息表!B:C,2,FALSE))</f>
        <v>-</v>
      </c>
      <c r="E187" s="21" t="str">
        <f>IF(C187="","-",VLOOKUP(C187,员工信息表!B:D,3,FALSE))</f>
        <v>-</v>
      </c>
      <c r="F187" s="20"/>
      <c r="G187" s="20"/>
      <c r="H187" s="20"/>
      <c r="I187" s="20"/>
      <c r="J187" s="27" t="str">
        <f t="shared" si="4"/>
        <v>0</v>
      </c>
      <c r="K187" s="27" t="str">
        <f>IF(C187="","0",SUMIFS(借支明细表!$H:$H,借支明细表!$F:$F,$C187,借支明细表!$D:$D,$D$2))</f>
        <v>0</v>
      </c>
      <c r="L187" s="27" t="str">
        <f t="shared" si="5"/>
        <v>0</v>
      </c>
      <c r="M187" s="28"/>
      <c r="XDA187" s="7"/>
      <c r="XDB187" s="7"/>
      <c r="XDC187" s="7"/>
      <c r="XDD187" s="7"/>
      <c r="XDE187" s="7"/>
      <c r="XDF187" s="7"/>
      <c r="XDG187" s="7"/>
      <c r="XDH187" s="7"/>
      <c r="XDI187" s="7"/>
      <c r="XDJ187" s="7"/>
      <c r="XDK187" s="7"/>
      <c r="XDL187" s="7"/>
      <c r="XDM187" s="7"/>
      <c r="XDN187" s="7"/>
      <c r="XDO187" s="7"/>
      <c r="XDP187" s="7"/>
      <c r="XDQ187" s="7"/>
      <c r="XDR187" s="7"/>
      <c r="XDS187" s="7"/>
      <c r="XDT187" s="7"/>
      <c r="XDU187" s="7"/>
      <c r="XDV187" s="7"/>
      <c r="XDW187" s="7"/>
      <c r="XDX187" s="7"/>
      <c r="XDY187" s="7"/>
      <c r="XDZ187" s="7"/>
      <c r="XEA187" s="7"/>
      <c r="XEB187" s="7"/>
      <c r="XEC187" s="7"/>
      <c r="XED187" s="7"/>
      <c r="XEE187" s="7"/>
    </row>
    <row r="188" s="1" customFormat="1" customHeight="1" spans="1:16359">
      <c r="A188" s="4"/>
      <c r="B188" s="20"/>
      <c r="C188" s="20"/>
      <c r="D188" s="21" t="str">
        <f>IF(C188="","-",VLOOKUP(C188,员工信息表!B:C,2,FALSE))</f>
        <v>-</v>
      </c>
      <c r="E188" s="21" t="str">
        <f>IF(C188="","-",VLOOKUP(C188,员工信息表!B:D,3,FALSE))</f>
        <v>-</v>
      </c>
      <c r="F188" s="20"/>
      <c r="G188" s="20"/>
      <c r="H188" s="20"/>
      <c r="I188" s="20"/>
      <c r="J188" s="27" t="str">
        <f t="shared" si="4"/>
        <v>0</v>
      </c>
      <c r="K188" s="27" t="str">
        <f>IF(C188="","0",SUMIFS(借支明细表!$H:$H,借支明细表!$F:$F,$C188,借支明细表!$D:$D,$D$2))</f>
        <v>0</v>
      </c>
      <c r="L188" s="27" t="str">
        <f t="shared" si="5"/>
        <v>0</v>
      </c>
      <c r="M188" s="28"/>
      <c r="XDA188" s="7"/>
      <c r="XDB188" s="7"/>
      <c r="XDC188" s="7"/>
      <c r="XDD188" s="7"/>
      <c r="XDE188" s="7"/>
      <c r="XDF188" s="7"/>
      <c r="XDG188" s="7"/>
      <c r="XDH188" s="7"/>
      <c r="XDI188" s="7"/>
      <c r="XDJ188" s="7"/>
      <c r="XDK188" s="7"/>
      <c r="XDL188" s="7"/>
      <c r="XDM188" s="7"/>
      <c r="XDN188" s="7"/>
      <c r="XDO188" s="7"/>
      <c r="XDP188" s="7"/>
      <c r="XDQ188" s="7"/>
      <c r="XDR188" s="7"/>
      <c r="XDS188" s="7"/>
      <c r="XDT188" s="7"/>
      <c r="XDU188" s="7"/>
      <c r="XDV188" s="7"/>
      <c r="XDW188" s="7"/>
      <c r="XDX188" s="7"/>
      <c r="XDY188" s="7"/>
      <c r="XDZ188" s="7"/>
      <c r="XEA188" s="7"/>
      <c r="XEB188" s="7"/>
      <c r="XEC188" s="7"/>
      <c r="XED188" s="7"/>
      <c r="XEE188" s="7"/>
    </row>
    <row r="189" s="1" customFormat="1" customHeight="1" spans="1:16359">
      <c r="A189" s="4"/>
      <c r="B189" s="20"/>
      <c r="C189" s="20"/>
      <c r="D189" s="21" t="str">
        <f>IF(C189="","-",VLOOKUP(C189,员工信息表!B:C,2,FALSE))</f>
        <v>-</v>
      </c>
      <c r="E189" s="21" t="str">
        <f>IF(C189="","-",VLOOKUP(C189,员工信息表!B:D,3,FALSE))</f>
        <v>-</v>
      </c>
      <c r="F189" s="20"/>
      <c r="G189" s="20"/>
      <c r="H189" s="20"/>
      <c r="I189" s="20"/>
      <c r="J189" s="27" t="str">
        <f t="shared" si="4"/>
        <v>0</v>
      </c>
      <c r="K189" s="27" t="str">
        <f>IF(C189="","0",SUMIFS(借支明细表!$H:$H,借支明细表!$F:$F,$C189,借支明细表!$D:$D,$D$2))</f>
        <v>0</v>
      </c>
      <c r="L189" s="27" t="str">
        <f t="shared" si="5"/>
        <v>0</v>
      </c>
      <c r="M189" s="28"/>
      <c r="XDA189" s="7"/>
      <c r="XDB189" s="7"/>
      <c r="XDC189" s="7"/>
      <c r="XDD189" s="7"/>
      <c r="XDE189" s="7"/>
      <c r="XDF189" s="7"/>
      <c r="XDG189" s="7"/>
      <c r="XDH189" s="7"/>
      <c r="XDI189" s="7"/>
      <c r="XDJ189" s="7"/>
      <c r="XDK189" s="7"/>
      <c r="XDL189" s="7"/>
      <c r="XDM189" s="7"/>
      <c r="XDN189" s="7"/>
      <c r="XDO189" s="7"/>
      <c r="XDP189" s="7"/>
      <c r="XDQ189" s="7"/>
      <c r="XDR189" s="7"/>
      <c r="XDS189" s="7"/>
      <c r="XDT189" s="7"/>
      <c r="XDU189" s="7"/>
      <c r="XDV189" s="7"/>
      <c r="XDW189" s="7"/>
      <c r="XDX189" s="7"/>
      <c r="XDY189" s="7"/>
      <c r="XDZ189" s="7"/>
      <c r="XEA189" s="7"/>
      <c r="XEB189" s="7"/>
      <c r="XEC189" s="7"/>
      <c r="XED189" s="7"/>
      <c r="XEE189" s="7"/>
    </row>
    <row r="190" s="1" customFormat="1" customHeight="1" spans="1:16359">
      <c r="A190" s="4"/>
      <c r="B190" s="20"/>
      <c r="C190" s="20"/>
      <c r="D190" s="21" t="str">
        <f>IF(C190="","-",VLOOKUP(C190,员工信息表!B:C,2,FALSE))</f>
        <v>-</v>
      </c>
      <c r="E190" s="21" t="str">
        <f>IF(C190="","-",VLOOKUP(C190,员工信息表!B:D,3,FALSE))</f>
        <v>-</v>
      </c>
      <c r="F190" s="20"/>
      <c r="G190" s="20"/>
      <c r="H190" s="20"/>
      <c r="I190" s="20"/>
      <c r="J190" s="27" t="str">
        <f t="shared" si="4"/>
        <v>0</v>
      </c>
      <c r="K190" s="27" t="str">
        <f>IF(C190="","0",SUMIFS(借支明细表!$H:$H,借支明细表!$F:$F,$C190,借支明细表!$D:$D,$D$2))</f>
        <v>0</v>
      </c>
      <c r="L190" s="27" t="str">
        <f t="shared" si="5"/>
        <v>0</v>
      </c>
      <c r="M190" s="28"/>
      <c r="XDA190" s="7"/>
      <c r="XDB190" s="7"/>
      <c r="XDC190" s="7"/>
      <c r="XDD190" s="7"/>
      <c r="XDE190" s="7"/>
      <c r="XDF190" s="7"/>
      <c r="XDG190" s="7"/>
      <c r="XDH190" s="7"/>
      <c r="XDI190" s="7"/>
      <c r="XDJ190" s="7"/>
      <c r="XDK190" s="7"/>
      <c r="XDL190" s="7"/>
      <c r="XDM190" s="7"/>
      <c r="XDN190" s="7"/>
      <c r="XDO190" s="7"/>
      <c r="XDP190" s="7"/>
      <c r="XDQ190" s="7"/>
      <c r="XDR190" s="7"/>
      <c r="XDS190" s="7"/>
      <c r="XDT190" s="7"/>
      <c r="XDU190" s="7"/>
      <c r="XDV190" s="7"/>
      <c r="XDW190" s="7"/>
      <c r="XDX190" s="7"/>
      <c r="XDY190" s="7"/>
      <c r="XDZ190" s="7"/>
      <c r="XEA190" s="7"/>
      <c r="XEB190" s="7"/>
      <c r="XEC190" s="7"/>
      <c r="XED190" s="7"/>
      <c r="XEE190" s="7"/>
    </row>
    <row r="191" s="1" customFormat="1" customHeight="1" spans="1:16359">
      <c r="A191" s="4"/>
      <c r="B191" s="20"/>
      <c r="C191" s="20"/>
      <c r="D191" s="21" t="str">
        <f>IF(C191="","-",VLOOKUP(C191,员工信息表!B:C,2,FALSE))</f>
        <v>-</v>
      </c>
      <c r="E191" s="21" t="str">
        <f>IF(C191="","-",VLOOKUP(C191,员工信息表!B:D,3,FALSE))</f>
        <v>-</v>
      </c>
      <c r="F191" s="20"/>
      <c r="G191" s="20"/>
      <c r="H191" s="20"/>
      <c r="I191" s="20"/>
      <c r="J191" s="27" t="str">
        <f t="shared" si="4"/>
        <v>0</v>
      </c>
      <c r="K191" s="27" t="str">
        <f>IF(C191="","0",SUMIFS(借支明细表!$H:$H,借支明细表!$F:$F,$C191,借支明细表!$D:$D,$D$2))</f>
        <v>0</v>
      </c>
      <c r="L191" s="27" t="str">
        <f t="shared" si="5"/>
        <v>0</v>
      </c>
      <c r="M191" s="28"/>
      <c r="XDA191" s="7"/>
      <c r="XDB191" s="7"/>
      <c r="XDC191" s="7"/>
      <c r="XDD191" s="7"/>
      <c r="XDE191" s="7"/>
      <c r="XDF191" s="7"/>
      <c r="XDG191" s="7"/>
      <c r="XDH191" s="7"/>
      <c r="XDI191" s="7"/>
      <c r="XDJ191" s="7"/>
      <c r="XDK191" s="7"/>
      <c r="XDL191" s="7"/>
      <c r="XDM191" s="7"/>
      <c r="XDN191" s="7"/>
      <c r="XDO191" s="7"/>
      <c r="XDP191" s="7"/>
      <c r="XDQ191" s="7"/>
      <c r="XDR191" s="7"/>
      <c r="XDS191" s="7"/>
      <c r="XDT191" s="7"/>
      <c r="XDU191" s="7"/>
      <c r="XDV191" s="7"/>
      <c r="XDW191" s="7"/>
      <c r="XDX191" s="7"/>
      <c r="XDY191" s="7"/>
      <c r="XDZ191" s="7"/>
      <c r="XEA191" s="7"/>
      <c r="XEB191" s="7"/>
      <c r="XEC191" s="7"/>
      <c r="XED191" s="7"/>
      <c r="XEE191" s="7"/>
    </row>
    <row r="192" s="1" customFormat="1" customHeight="1" spans="1:16359">
      <c r="A192" s="4"/>
      <c r="B192" s="20"/>
      <c r="C192" s="20"/>
      <c r="D192" s="21" t="str">
        <f>IF(C192="","-",VLOOKUP(C192,员工信息表!B:C,2,FALSE))</f>
        <v>-</v>
      </c>
      <c r="E192" s="21" t="str">
        <f>IF(C192="","-",VLOOKUP(C192,员工信息表!B:D,3,FALSE))</f>
        <v>-</v>
      </c>
      <c r="F192" s="20"/>
      <c r="G192" s="20"/>
      <c r="H192" s="20"/>
      <c r="I192" s="20"/>
      <c r="J192" s="27" t="str">
        <f t="shared" si="4"/>
        <v>0</v>
      </c>
      <c r="K192" s="27" t="str">
        <f>IF(C192="","0",SUMIFS(借支明细表!$H:$H,借支明细表!$F:$F,$C192,借支明细表!$D:$D,$D$2))</f>
        <v>0</v>
      </c>
      <c r="L192" s="27" t="str">
        <f t="shared" si="5"/>
        <v>0</v>
      </c>
      <c r="M192" s="28"/>
      <c r="XDA192" s="7"/>
      <c r="XDB192" s="7"/>
      <c r="XDC192" s="7"/>
      <c r="XDD192" s="7"/>
      <c r="XDE192" s="7"/>
      <c r="XDF192" s="7"/>
      <c r="XDG192" s="7"/>
      <c r="XDH192" s="7"/>
      <c r="XDI192" s="7"/>
      <c r="XDJ192" s="7"/>
      <c r="XDK192" s="7"/>
      <c r="XDL192" s="7"/>
      <c r="XDM192" s="7"/>
      <c r="XDN192" s="7"/>
      <c r="XDO192" s="7"/>
      <c r="XDP192" s="7"/>
      <c r="XDQ192" s="7"/>
      <c r="XDR192" s="7"/>
      <c r="XDS192" s="7"/>
      <c r="XDT192" s="7"/>
      <c r="XDU192" s="7"/>
      <c r="XDV192" s="7"/>
      <c r="XDW192" s="7"/>
      <c r="XDX192" s="7"/>
      <c r="XDY192" s="7"/>
      <c r="XDZ192" s="7"/>
      <c r="XEA192" s="7"/>
      <c r="XEB192" s="7"/>
      <c r="XEC192" s="7"/>
      <c r="XED192" s="7"/>
      <c r="XEE192" s="7"/>
    </row>
    <row r="193" s="1" customFormat="1" customHeight="1" spans="1:16359">
      <c r="A193" s="4"/>
      <c r="B193" s="20"/>
      <c r="C193" s="20"/>
      <c r="D193" s="21" t="str">
        <f>IF(C193="","-",VLOOKUP(C193,员工信息表!B:C,2,FALSE))</f>
        <v>-</v>
      </c>
      <c r="E193" s="21" t="str">
        <f>IF(C193="","-",VLOOKUP(C193,员工信息表!B:D,3,FALSE))</f>
        <v>-</v>
      </c>
      <c r="F193" s="20"/>
      <c r="G193" s="20"/>
      <c r="H193" s="20"/>
      <c r="I193" s="20"/>
      <c r="J193" s="27" t="str">
        <f t="shared" si="4"/>
        <v>0</v>
      </c>
      <c r="K193" s="27" t="str">
        <f>IF(C193="","0",SUMIFS(借支明细表!$H:$H,借支明细表!$F:$F,$C193,借支明细表!$D:$D,$D$2))</f>
        <v>0</v>
      </c>
      <c r="L193" s="27" t="str">
        <f t="shared" si="5"/>
        <v>0</v>
      </c>
      <c r="M193" s="28"/>
      <c r="XDA193" s="7"/>
      <c r="XDB193" s="7"/>
      <c r="XDC193" s="7"/>
      <c r="XDD193" s="7"/>
      <c r="XDE193" s="7"/>
      <c r="XDF193" s="7"/>
      <c r="XDG193" s="7"/>
      <c r="XDH193" s="7"/>
      <c r="XDI193" s="7"/>
      <c r="XDJ193" s="7"/>
      <c r="XDK193" s="7"/>
      <c r="XDL193" s="7"/>
      <c r="XDM193" s="7"/>
      <c r="XDN193" s="7"/>
      <c r="XDO193" s="7"/>
      <c r="XDP193" s="7"/>
      <c r="XDQ193" s="7"/>
      <c r="XDR193" s="7"/>
      <c r="XDS193" s="7"/>
      <c r="XDT193" s="7"/>
      <c r="XDU193" s="7"/>
      <c r="XDV193" s="7"/>
      <c r="XDW193" s="7"/>
      <c r="XDX193" s="7"/>
      <c r="XDY193" s="7"/>
      <c r="XDZ193" s="7"/>
      <c r="XEA193" s="7"/>
      <c r="XEB193" s="7"/>
      <c r="XEC193" s="7"/>
      <c r="XED193" s="7"/>
      <c r="XEE193" s="7"/>
    </row>
    <row r="194" s="1" customFormat="1" customHeight="1" spans="1:16359">
      <c r="A194" s="4"/>
      <c r="B194" s="20"/>
      <c r="C194" s="20"/>
      <c r="D194" s="21" t="str">
        <f>IF(C194="","-",VLOOKUP(C194,员工信息表!B:C,2,FALSE))</f>
        <v>-</v>
      </c>
      <c r="E194" s="21" t="str">
        <f>IF(C194="","-",VLOOKUP(C194,员工信息表!B:D,3,FALSE))</f>
        <v>-</v>
      </c>
      <c r="F194" s="20"/>
      <c r="G194" s="20"/>
      <c r="H194" s="20"/>
      <c r="I194" s="20"/>
      <c r="J194" s="27" t="str">
        <f t="shared" si="4"/>
        <v>0</v>
      </c>
      <c r="K194" s="27" t="str">
        <f>IF(C194="","0",SUMIFS(借支明细表!$H:$H,借支明细表!$F:$F,$C194,借支明细表!$D:$D,$D$2))</f>
        <v>0</v>
      </c>
      <c r="L194" s="27" t="str">
        <f t="shared" si="5"/>
        <v>0</v>
      </c>
      <c r="M194" s="28"/>
      <c r="XDA194" s="7"/>
      <c r="XDB194" s="7"/>
      <c r="XDC194" s="7"/>
      <c r="XDD194" s="7"/>
      <c r="XDE194" s="7"/>
      <c r="XDF194" s="7"/>
      <c r="XDG194" s="7"/>
      <c r="XDH194" s="7"/>
      <c r="XDI194" s="7"/>
      <c r="XDJ194" s="7"/>
      <c r="XDK194" s="7"/>
      <c r="XDL194" s="7"/>
      <c r="XDM194" s="7"/>
      <c r="XDN194" s="7"/>
      <c r="XDO194" s="7"/>
      <c r="XDP194" s="7"/>
      <c r="XDQ194" s="7"/>
      <c r="XDR194" s="7"/>
      <c r="XDS194" s="7"/>
      <c r="XDT194" s="7"/>
      <c r="XDU194" s="7"/>
      <c r="XDV194" s="7"/>
      <c r="XDW194" s="7"/>
      <c r="XDX194" s="7"/>
      <c r="XDY194" s="7"/>
      <c r="XDZ194" s="7"/>
      <c r="XEA194" s="7"/>
      <c r="XEB194" s="7"/>
      <c r="XEC194" s="7"/>
      <c r="XED194" s="7"/>
      <c r="XEE194" s="7"/>
    </row>
    <row r="195" s="1" customFormat="1" customHeight="1" spans="1:16359">
      <c r="A195" s="4"/>
      <c r="B195" s="20"/>
      <c r="C195" s="20"/>
      <c r="D195" s="21" t="str">
        <f>IF(C195="","-",VLOOKUP(C195,员工信息表!B:C,2,FALSE))</f>
        <v>-</v>
      </c>
      <c r="E195" s="21" t="str">
        <f>IF(C195="","-",VLOOKUP(C195,员工信息表!B:D,3,FALSE))</f>
        <v>-</v>
      </c>
      <c r="F195" s="20"/>
      <c r="G195" s="20"/>
      <c r="H195" s="20"/>
      <c r="I195" s="20"/>
      <c r="J195" s="27" t="str">
        <f t="shared" si="4"/>
        <v>0</v>
      </c>
      <c r="K195" s="27" t="str">
        <f>IF(C195="","0",SUMIFS(借支明细表!$H:$H,借支明细表!$F:$F,$C195,借支明细表!$D:$D,$D$2))</f>
        <v>0</v>
      </c>
      <c r="L195" s="27" t="str">
        <f t="shared" si="5"/>
        <v>0</v>
      </c>
      <c r="M195" s="28"/>
      <c r="XDA195" s="7"/>
      <c r="XDB195" s="7"/>
      <c r="XDC195" s="7"/>
      <c r="XDD195" s="7"/>
      <c r="XDE195" s="7"/>
      <c r="XDF195" s="7"/>
      <c r="XDG195" s="7"/>
      <c r="XDH195" s="7"/>
      <c r="XDI195" s="7"/>
      <c r="XDJ195" s="7"/>
      <c r="XDK195" s="7"/>
      <c r="XDL195" s="7"/>
      <c r="XDM195" s="7"/>
      <c r="XDN195" s="7"/>
      <c r="XDO195" s="7"/>
      <c r="XDP195" s="7"/>
      <c r="XDQ195" s="7"/>
      <c r="XDR195" s="7"/>
      <c r="XDS195" s="7"/>
      <c r="XDT195" s="7"/>
      <c r="XDU195" s="7"/>
      <c r="XDV195" s="7"/>
      <c r="XDW195" s="7"/>
      <c r="XDX195" s="7"/>
      <c r="XDY195" s="7"/>
      <c r="XDZ195" s="7"/>
      <c r="XEA195" s="7"/>
      <c r="XEB195" s="7"/>
      <c r="XEC195" s="7"/>
      <c r="XED195" s="7"/>
      <c r="XEE195" s="7"/>
    </row>
    <row r="196" s="1" customFormat="1" customHeight="1" spans="1:16359">
      <c r="A196" s="4"/>
      <c r="B196" s="20"/>
      <c r="C196" s="20"/>
      <c r="D196" s="21" t="str">
        <f>IF(C196="","-",VLOOKUP(C196,员工信息表!B:C,2,FALSE))</f>
        <v>-</v>
      </c>
      <c r="E196" s="21" t="str">
        <f>IF(C196="","-",VLOOKUP(C196,员工信息表!B:D,3,FALSE))</f>
        <v>-</v>
      </c>
      <c r="F196" s="20"/>
      <c r="G196" s="20"/>
      <c r="H196" s="20"/>
      <c r="I196" s="20"/>
      <c r="J196" s="27" t="str">
        <f t="shared" si="4"/>
        <v>0</v>
      </c>
      <c r="K196" s="27" t="str">
        <f>IF(C196="","0",SUMIFS(借支明细表!$H:$H,借支明细表!$F:$F,$C196,借支明细表!$D:$D,$D$2))</f>
        <v>0</v>
      </c>
      <c r="L196" s="27" t="str">
        <f t="shared" si="5"/>
        <v>0</v>
      </c>
      <c r="M196" s="28"/>
      <c r="XDA196" s="7"/>
      <c r="XDB196" s="7"/>
      <c r="XDC196" s="7"/>
      <c r="XDD196" s="7"/>
      <c r="XDE196" s="7"/>
      <c r="XDF196" s="7"/>
      <c r="XDG196" s="7"/>
      <c r="XDH196" s="7"/>
      <c r="XDI196" s="7"/>
      <c r="XDJ196" s="7"/>
      <c r="XDK196" s="7"/>
      <c r="XDL196" s="7"/>
      <c r="XDM196" s="7"/>
      <c r="XDN196" s="7"/>
      <c r="XDO196" s="7"/>
      <c r="XDP196" s="7"/>
      <c r="XDQ196" s="7"/>
      <c r="XDR196" s="7"/>
      <c r="XDS196" s="7"/>
      <c r="XDT196" s="7"/>
      <c r="XDU196" s="7"/>
      <c r="XDV196" s="7"/>
      <c r="XDW196" s="7"/>
      <c r="XDX196" s="7"/>
      <c r="XDY196" s="7"/>
      <c r="XDZ196" s="7"/>
      <c r="XEA196" s="7"/>
      <c r="XEB196" s="7"/>
      <c r="XEC196" s="7"/>
      <c r="XED196" s="7"/>
      <c r="XEE196" s="7"/>
    </row>
    <row r="197" s="1" customFormat="1" customHeight="1" spans="1:16359">
      <c r="A197" s="4"/>
      <c r="B197" s="20"/>
      <c r="C197" s="20"/>
      <c r="D197" s="21" t="str">
        <f>IF(C197="","-",VLOOKUP(C197,员工信息表!B:C,2,FALSE))</f>
        <v>-</v>
      </c>
      <c r="E197" s="21" t="str">
        <f>IF(C197="","-",VLOOKUP(C197,员工信息表!B:D,3,FALSE))</f>
        <v>-</v>
      </c>
      <c r="F197" s="20"/>
      <c r="G197" s="20"/>
      <c r="H197" s="20"/>
      <c r="I197" s="20"/>
      <c r="J197" s="27" t="str">
        <f t="shared" ref="J197:J260" si="6">IF(C197="","0",(E197*F197)+(G197*H197)+I197)</f>
        <v>0</v>
      </c>
      <c r="K197" s="27" t="str">
        <f>IF(C197="","0",SUMIFS(借支明细表!$H:$H,借支明细表!$F:$F,$C197,借支明细表!$D:$D,$D$2))</f>
        <v>0</v>
      </c>
      <c r="L197" s="27" t="str">
        <f t="shared" ref="L197:L260" si="7">IF(C197="","0",J197-K197)</f>
        <v>0</v>
      </c>
      <c r="M197" s="28"/>
      <c r="XDA197" s="7"/>
      <c r="XDB197" s="7"/>
      <c r="XDC197" s="7"/>
      <c r="XDD197" s="7"/>
      <c r="XDE197" s="7"/>
      <c r="XDF197" s="7"/>
      <c r="XDG197" s="7"/>
      <c r="XDH197" s="7"/>
      <c r="XDI197" s="7"/>
      <c r="XDJ197" s="7"/>
      <c r="XDK197" s="7"/>
      <c r="XDL197" s="7"/>
      <c r="XDM197" s="7"/>
      <c r="XDN197" s="7"/>
      <c r="XDO197" s="7"/>
      <c r="XDP197" s="7"/>
      <c r="XDQ197" s="7"/>
      <c r="XDR197" s="7"/>
      <c r="XDS197" s="7"/>
      <c r="XDT197" s="7"/>
      <c r="XDU197" s="7"/>
      <c r="XDV197" s="7"/>
      <c r="XDW197" s="7"/>
      <c r="XDX197" s="7"/>
      <c r="XDY197" s="7"/>
      <c r="XDZ197" s="7"/>
      <c r="XEA197" s="7"/>
      <c r="XEB197" s="7"/>
      <c r="XEC197" s="7"/>
      <c r="XED197" s="7"/>
      <c r="XEE197" s="7"/>
    </row>
    <row r="198" s="1" customFormat="1" customHeight="1" spans="1:16359">
      <c r="A198" s="4"/>
      <c r="B198" s="20"/>
      <c r="C198" s="20"/>
      <c r="D198" s="21" t="str">
        <f>IF(C198="","-",VLOOKUP(C198,员工信息表!B:C,2,FALSE))</f>
        <v>-</v>
      </c>
      <c r="E198" s="21" t="str">
        <f>IF(C198="","-",VLOOKUP(C198,员工信息表!B:D,3,FALSE))</f>
        <v>-</v>
      </c>
      <c r="F198" s="20"/>
      <c r="G198" s="20"/>
      <c r="H198" s="20"/>
      <c r="I198" s="20"/>
      <c r="J198" s="27" t="str">
        <f t="shared" si="6"/>
        <v>0</v>
      </c>
      <c r="K198" s="27" t="str">
        <f>IF(C198="","0",SUMIFS(借支明细表!$H:$H,借支明细表!$F:$F,$C198,借支明细表!$D:$D,$D$2))</f>
        <v>0</v>
      </c>
      <c r="L198" s="27" t="str">
        <f t="shared" si="7"/>
        <v>0</v>
      </c>
      <c r="M198" s="28"/>
      <c r="XDA198" s="7"/>
      <c r="XDB198" s="7"/>
      <c r="XDC198" s="7"/>
      <c r="XDD198" s="7"/>
      <c r="XDE198" s="7"/>
      <c r="XDF198" s="7"/>
      <c r="XDG198" s="7"/>
      <c r="XDH198" s="7"/>
      <c r="XDI198" s="7"/>
      <c r="XDJ198" s="7"/>
      <c r="XDK198" s="7"/>
      <c r="XDL198" s="7"/>
      <c r="XDM198" s="7"/>
      <c r="XDN198" s="7"/>
      <c r="XDO198" s="7"/>
      <c r="XDP198" s="7"/>
      <c r="XDQ198" s="7"/>
      <c r="XDR198" s="7"/>
      <c r="XDS198" s="7"/>
      <c r="XDT198" s="7"/>
      <c r="XDU198" s="7"/>
      <c r="XDV198" s="7"/>
      <c r="XDW198" s="7"/>
      <c r="XDX198" s="7"/>
      <c r="XDY198" s="7"/>
      <c r="XDZ198" s="7"/>
      <c r="XEA198" s="7"/>
      <c r="XEB198" s="7"/>
      <c r="XEC198" s="7"/>
      <c r="XED198" s="7"/>
      <c r="XEE198" s="7"/>
    </row>
    <row r="199" s="1" customFormat="1" customHeight="1" spans="1:16359">
      <c r="A199" s="4"/>
      <c r="B199" s="20"/>
      <c r="C199" s="20"/>
      <c r="D199" s="21" t="str">
        <f>IF(C199="","-",VLOOKUP(C199,员工信息表!B:C,2,FALSE))</f>
        <v>-</v>
      </c>
      <c r="E199" s="21" t="str">
        <f>IF(C199="","-",VLOOKUP(C199,员工信息表!B:D,3,FALSE))</f>
        <v>-</v>
      </c>
      <c r="F199" s="20"/>
      <c r="G199" s="20"/>
      <c r="H199" s="20"/>
      <c r="I199" s="20"/>
      <c r="J199" s="27" t="str">
        <f t="shared" si="6"/>
        <v>0</v>
      </c>
      <c r="K199" s="27" t="str">
        <f>IF(C199="","0",SUMIFS(借支明细表!$H:$H,借支明细表!$F:$F,$C199,借支明细表!$D:$D,$D$2))</f>
        <v>0</v>
      </c>
      <c r="L199" s="27" t="str">
        <f t="shared" si="7"/>
        <v>0</v>
      </c>
      <c r="M199" s="28"/>
      <c r="XDA199" s="7"/>
      <c r="XDB199" s="7"/>
      <c r="XDC199" s="7"/>
      <c r="XDD199" s="7"/>
      <c r="XDE199" s="7"/>
      <c r="XDF199" s="7"/>
      <c r="XDG199" s="7"/>
      <c r="XDH199" s="7"/>
      <c r="XDI199" s="7"/>
      <c r="XDJ199" s="7"/>
      <c r="XDK199" s="7"/>
      <c r="XDL199" s="7"/>
      <c r="XDM199" s="7"/>
      <c r="XDN199" s="7"/>
      <c r="XDO199" s="7"/>
      <c r="XDP199" s="7"/>
      <c r="XDQ199" s="7"/>
      <c r="XDR199" s="7"/>
      <c r="XDS199" s="7"/>
      <c r="XDT199" s="7"/>
      <c r="XDU199" s="7"/>
      <c r="XDV199" s="7"/>
      <c r="XDW199" s="7"/>
      <c r="XDX199" s="7"/>
      <c r="XDY199" s="7"/>
      <c r="XDZ199" s="7"/>
      <c r="XEA199" s="7"/>
      <c r="XEB199" s="7"/>
      <c r="XEC199" s="7"/>
      <c r="XED199" s="7"/>
      <c r="XEE199" s="7"/>
    </row>
    <row r="200" s="1" customFormat="1" customHeight="1" spans="1:16359">
      <c r="A200" s="4"/>
      <c r="B200" s="20"/>
      <c r="C200" s="20"/>
      <c r="D200" s="21" t="str">
        <f>IF(C200="","-",VLOOKUP(C200,员工信息表!B:C,2,FALSE))</f>
        <v>-</v>
      </c>
      <c r="E200" s="21" t="str">
        <f>IF(C200="","-",VLOOKUP(C200,员工信息表!B:D,3,FALSE))</f>
        <v>-</v>
      </c>
      <c r="F200" s="20"/>
      <c r="G200" s="20"/>
      <c r="H200" s="20"/>
      <c r="I200" s="20"/>
      <c r="J200" s="27" t="str">
        <f t="shared" si="6"/>
        <v>0</v>
      </c>
      <c r="K200" s="27" t="str">
        <f>IF(C200="","0",SUMIFS(借支明细表!$H:$H,借支明细表!$F:$F,$C200,借支明细表!$D:$D,$D$2))</f>
        <v>0</v>
      </c>
      <c r="L200" s="27" t="str">
        <f t="shared" si="7"/>
        <v>0</v>
      </c>
      <c r="M200" s="28"/>
      <c r="XDA200" s="7"/>
      <c r="XDB200" s="7"/>
      <c r="XDC200" s="7"/>
      <c r="XDD200" s="7"/>
      <c r="XDE200" s="7"/>
      <c r="XDF200" s="7"/>
      <c r="XDG200" s="7"/>
      <c r="XDH200" s="7"/>
      <c r="XDI200" s="7"/>
      <c r="XDJ200" s="7"/>
      <c r="XDK200" s="7"/>
      <c r="XDL200" s="7"/>
      <c r="XDM200" s="7"/>
      <c r="XDN200" s="7"/>
      <c r="XDO200" s="7"/>
      <c r="XDP200" s="7"/>
      <c r="XDQ200" s="7"/>
      <c r="XDR200" s="7"/>
      <c r="XDS200" s="7"/>
      <c r="XDT200" s="7"/>
      <c r="XDU200" s="7"/>
      <c r="XDV200" s="7"/>
      <c r="XDW200" s="7"/>
      <c r="XDX200" s="7"/>
      <c r="XDY200" s="7"/>
      <c r="XDZ200" s="7"/>
      <c r="XEA200" s="7"/>
      <c r="XEB200" s="7"/>
      <c r="XEC200" s="7"/>
      <c r="XED200" s="7"/>
      <c r="XEE200" s="7"/>
    </row>
    <row r="201" s="1" customFormat="1" customHeight="1" spans="1:16359">
      <c r="A201" s="4"/>
      <c r="B201" s="20"/>
      <c r="C201" s="20"/>
      <c r="D201" s="21" t="str">
        <f>IF(C201="","-",VLOOKUP(C201,员工信息表!B:C,2,FALSE))</f>
        <v>-</v>
      </c>
      <c r="E201" s="21" t="str">
        <f>IF(C201="","-",VLOOKUP(C201,员工信息表!B:D,3,FALSE))</f>
        <v>-</v>
      </c>
      <c r="F201" s="20"/>
      <c r="G201" s="20"/>
      <c r="H201" s="20"/>
      <c r="I201" s="20"/>
      <c r="J201" s="27" t="str">
        <f t="shared" si="6"/>
        <v>0</v>
      </c>
      <c r="K201" s="27" t="str">
        <f>IF(C201="","0",SUMIFS(借支明细表!$H:$H,借支明细表!$F:$F,$C201,借支明细表!$D:$D,$D$2))</f>
        <v>0</v>
      </c>
      <c r="L201" s="27" t="str">
        <f t="shared" si="7"/>
        <v>0</v>
      </c>
      <c r="M201" s="28"/>
      <c r="XDA201" s="7"/>
      <c r="XDB201" s="7"/>
      <c r="XDC201" s="7"/>
      <c r="XDD201" s="7"/>
      <c r="XDE201" s="7"/>
      <c r="XDF201" s="7"/>
      <c r="XDG201" s="7"/>
      <c r="XDH201" s="7"/>
      <c r="XDI201" s="7"/>
      <c r="XDJ201" s="7"/>
      <c r="XDK201" s="7"/>
      <c r="XDL201" s="7"/>
      <c r="XDM201" s="7"/>
      <c r="XDN201" s="7"/>
      <c r="XDO201" s="7"/>
      <c r="XDP201" s="7"/>
      <c r="XDQ201" s="7"/>
      <c r="XDR201" s="7"/>
      <c r="XDS201" s="7"/>
      <c r="XDT201" s="7"/>
      <c r="XDU201" s="7"/>
      <c r="XDV201" s="7"/>
      <c r="XDW201" s="7"/>
      <c r="XDX201" s="7"/>
      <c r="XDY201" s="7"/>
      <c r="XDZ201" s="7"/>
      <c r="XEA201" s="7"/>
      <c r="XEB201" s="7"/>
      <c r="XEC201" s="7"/>
      <c r="XED201" s="7"/>
      <c r="XEE201" s="7"/>
    </row>
    <row r="202" s="1" customFormat="1" customHeight="1" spans="1:16359">
      <c r="A202" s="4"/>
      <c r="B202" s="20"/>
      <c r="C202" s="20"/>
      <c r="D202" s="21" t="str">
        <f>IF(C202="","-",VLOOKUP(C202,员工信息表!B:C,2,FALSE))</f>
        <v>-</v>
      </c>
      <c r="E202" s="21" t="str">
        <f>IF(C202="","-",VLOOKUP(C202,员工信息表!B:D,3,FALSE))</f>
        <v>-</v>
      </c>
      <c r="F202" s="20"/>
      <c r="G202" s="20"/>
      <c r="H202" s="20"/>
      <c r="I202" s="20"/>
      <c r="J202" s="27" t="str">
        <f t="shared" si="6"/>
        <v>0</v>
      </c>
      <c r="K202" s="27" t="str">
        <f>IF(C202="","0",SUMIFS(借支明细表!$H:$H,借支明细表!$F:$F,$C202,借支明细表!$D:$D,$D$2))</f>
        <v>0</v>
      </c>
      <c r="L202" s="27" t="str">
        <f t="shared" si="7"/>
        <v>0</v>
      </c>
      <c r="M202" s="28"/>
      <c r="XDA202" s="7"/>
      <c r="XDB202" s="7"/>
      <c r="XDC202" s="7"/>
      <c r="XDD202" s="7"/>
      <c r="XDE202" s="7"/>
      <c r="XDF202" s="7"/>
      <c r="XDG202" s="7"/>
      <c r="XDH202" s="7"/>
      <c r="XDI202" s="7"/>
      <c r="XDJ202" s="7"/>
      <c r="XDK202" s="7"/>
      <c r="XDL202" s="7"/>
      <c r="XDM202" s="7"/>
      <c r="XDN202" s="7"/>
      <c r="XDO202" s="7"/>
      <c r="XDP202" s="7"/>
      <c r="XDQ202" s="7"/>
      <c r="XDR202" s="7"/>
      <c r="XDS202" s="7"/>
      <c r="XDT202" s="7"/>
      <c r="XDU202" s="7"/>
      <c r="XDV202" s="7"/>
      <c r="XDW202" s="7"/>
      <c r="XDX202" s="7"/>
      <c r="XDY202" s="7"/>
      <c r="XDZ202" s="7"/>
      <c r="XEA202" s="7"/>
      <c r="XEB202" s="7"/>
      <c r="XEC202" s="7"/>
      <c r="XED202" s="7"/>
      <c r="XEE202" s="7"/>
    </row>
    <row r="203" s="1" customFormat="1" customHeight="1" spans="1:16359">
      <c r="A203" s="4"/>
      <c r="B203" s="20"/>
      <c r="C203" s="20"/>
      <c r="D203" s="21" t="str">
        <f>IF(C203="","-",VLOOKUP(C203,员工信息表!B:C,2,FALSE))</f>
        <v>-</v>
      </c>
      <c r="E203" s="21" t="str">
        <f>IF(C203="","-",VLOOKUP(C203,员工信息表!B:D,3,FALSE))</f>
        <v>-</v>
      </c>
      <c r="F203" s="20"/>
      <c r="G203" s="20"/>
      <c r="H203" s="20"/>
      <c r="I203" s="20"/>
      <c r="J203" s="27" t="str">
        <f t="shared" si="6"/>
        <v>0</v>
      </c>
      <c r="K203" s="27" t="str">
        <f>IF(C203="","0",SUMIFS(借支明细表!$H:$H,借支明细表!$F:$F,$C203,借支明细表!$D:$D,$D$2))</f>
        <v>0</v>
      </c>
      <c r="L203" s="27" t="str">
        <f t="shared" si="7"/>
        <v>0</v>
      </c>
      <c r="M203" s="28"/>
      <c r="XDA203" s="7"/>
      <c r="XDB203" s="7"/>
      <c r="XDC203" s="7"/>
      <c r="XDD203" s="7"/>
      <c r="XDE203" s="7"/>
      <c r="XDF203" s="7"/>
      <c r="XDG203" s="7"/>
      <c r="XDH203" s="7"/>
      <c r="XDI203" s="7"/>
      <c r="XDJ203" s="7"/>
      <c r="XDK203" s="7"/>
      <c r="XDL203" s="7"/>
      <c r="XDM203" s="7"/>
      <c r="XDN203" s="7"/>
      <c r="XDO203" s="7"/>
      <c r="XDP203" s="7"/>
      <c r="XDQ203" s="7"/>
      <c r="XDR203" s="7"/>
      <c r="XDS203" s="7"/>
      <c r="XDT203" s="7"/>
      <c r="XDU203" s="7"/>
      <c r="XDV203" s="7"/>
      <c r="XDW203" s="7"/>
      <c r="XDX203" s="7"/>
      <c r="XDY203" s="7"/>
      <c r="XDZ203" s="7"/>
      <c r="XEA203" s="7"/>
      <c r="XEB203" s="7"/>
      <c r="XEC203" s="7"/>
      <c r="XED203" s="7"/>
      <c r="XEE203" s="7"/>
    </row>
    <row r="204" s="1" customFormat="1" customHeight="1" spans="1:16359">
      <c r="A204" s="4"/>
      <c r="B204" s="20"/>
      <c r="C204" s="20"/>
      <c r="D204" s="21" t="str">
        <f>IF(C204="","-",VLOOKUP(C204,员工信息表!B:C,2,FALSE))</f>
        <v>-</v>
      </c>
      <c r="E204" s="21" t="str">
        <f>IF(C204="","-",VLOOKUP(C204,员工信息表!B:D,3,FALSE))</f>
        <v>-</v>
      </c>
      <c r="F204" s="20"/>
      <c r="G204" s="20"/>
      <c r="H204" s="20"/>
      <c r="I204" s="20"/>
      <c r="J204" s="27" t="str">
        <f t="shared" si="6"/>
        <v>0</v>
      </c>
      <c r="K204" s="27" t="str">
        <f>IF(C204="","0",SUMIFS(借支明细表!$H:$H,借支明细表!$F:$F,$C204,借支明细表!$D:$D,$D$2))</f>
        <v>0</v>
      </c>
      <c r="L204" s="27" t="str">
        <f t="shared" si="7"/>
        <v>0</v>
      </c>
      <c r="M204" s="28"/>
      <c r="XDA204" s="7"/>
      <c r="XDB204" s="7"/>
      <c r="XDC204" s="7"/>
      <c r="XDD204" s="7"/>
      <c r="XDE204" s="7"/>
      <c r="XDF204" s="7"/>
      <c r="XDG204" s="7"/>
      <c r="XDH204" s="7"/>
      <c r="XDI204" s="7"/>
      <c r="XDJ204" s="7"/>
      <c r="XDK204" s="7"/>
      <c r="XDL204" s="7"/>
      <c r="XDM204" s="7"/>
      <c r="XDN204" s="7"/>
      <c r="XDO204" s="7"/>
      <c r="XDP204" s="7"/>
      <c r="XDQ204" s="7"/>
      <c r="XDR204" s="7"/>
      <c r="XDS204" s="7"/>
      <c r="XDT204" s="7"/>
      <c r="XDU204" s="7"/>
      <c r="XDV204" s="7"/>
      <c r="XDW204" s="7"/>
      <c r="XDX204" s="7"/>
      <c r="XDY204" s="7"/>
      <c r="XDZ204" s="7"/>
      <c r="XEA204" s="7"/>
      <c r="XEB204" s="7"/>
      <c r="XEC204" s="7"/>
      <c r="XED204" s="7"/>
      <c r="XEE204" s="7"/>
    </row>
    <row r="205" s="1" customFormat="1" customHeight="1" spans="1:16359">
      <c r="A205" s="4"/>
      <c r="B205" s="20"/>
      <c r="C205" s="20"/>
      <c r="D205" s="21" t="str">
        <f>IF(C205="","-",VLOOKUP(C205,员工信息表!B:C,2,FALSE))</f>
        <v>-</v>
      </c>
      <c r="E205" s="21" t="str">
        <f>IF(C205="","-",VLOOKUP(C205,员工信息表!B:D,3,FALSE))</f>
        <v>-</v>
      </c>
      <c r="F205" s="20"/>
      <c r="G205" s="20"/>
      <c r="H205" s="20"/>
      <c r="I205" s="20"/>
      <c r="J205" s="27" t="str">
        <f t="shared" si="6"/>
        <v>0</v>
      </c>
      <c r="K205" s="27" t="str">
        <f>IF(C205="","0",SUMIFS(借支明细表!$H:$H,借支明细表!$F:$F,$C205,借支明细表!$D:$D,$D$2))</f>
        <v>0</v>
      </c>
      <c r="L205" s="27" t="str">
        <f t="shared" si="7"/>
        <v>0</v>
      </c>
      <c r="M205" s="28"/>
      <c r="XDA205" s="7"/>
      <c r="XDB205" s="7"/>
      <c r="XDC205" s="7"/>
      <c r="XDD205" s="7"/>
      <c r="XDE205" s="7"/>
      <c r="XDF205" s="7"/>
      <c r="XDG205" s="7"/>
      <c r="XDH205" s="7"/>
      <c r="XDI205" s="7"/>
      <c r="XDJ205" s="7"/>
      <c r="XDK205" s="7"/>
      <c r="XDL205" s="7"/>
      <c r="XDM205" s="7"/>
      <c r="XDN205" s="7"/>
      <c r="XDO205" s="7"/>
      <c r="XDP205" s="7"/>
      <c r="XDQ205" s="7"/>
      <c r="XDR205" s="7"/>
      <c r="XDS205" s="7"/>
      <c r="XDT205" s="7"/>
      <c r="XDU205" s="7"/>
      <c r="XDV205" s="7"/>
      <c r="XDW205" s="7"/>
      <c r="XDX205" s="7"/>
      <c r="XDY205" s="7"/>
      <c r="XDZ205" s="7"/>
      <c r="XEA205" s="7"/>
      <c r="XEB205" s="7"/>
      <c r="XEC205" s="7"/>
      <c r="XED205" s="7"/>
      <c r="XEE205" s="7"/>
    </row>
    <row r="206" s="1" customFormat="1" customHeight="1" spans="1:16359">
      <c r="A206" s="4"/>
      <c r="B206" s="20"/>
      <c r="C206" s="20"/>
      <c r="D206" s="21" t="str">
        <f>IF(C206="","-",VLOOKUP(C206,员工信息表!B:C,2,FALSE))</f>
        <v>-</v>
      </c>
      <c r="E206" s="21" t="str">
        <f>IF(C206="","-",VLOOKUP(C206,员工信息表!B:D,3,FALSE))</f>
        <v>-</v>
      </c>
      <c r="F206" s="20"/>
      <c r="G206" s="20"/>
      <c r="H206" s="20"/>
      <c r="I206" s="20"/>
      <c r="J206" s="27" t="str">
        <f t="shared" si="6"/>
        <v>0</v>
      </c>
      <c r="K206" s="27" t="str">
        <f>IF(C206="","0",SUMIFS(借支明细表!$H:$H,借支明细表!$F:$F,$C206,借支明细表!$D:$D,$D$2))</f>
        <v>0</v>
      </c>
      <c r="L206" s="27" t="str">
        <f t="shared" si="7"/>
        <v>0</v>
      </c>
      <c r="M206" s="28"/>
      <c r="XDA206" s="7"/>
      <c r="XDB206" s="7"/>
      <c r="XDC206" s="7"/>
      <c r="XDD206" s="7"/>
      <c r="XDE206" s="7"/>
      <c r="XDF206" s="7"/>
      <c r="XDG206" s="7"/>
      <c r="XDH206" s="7"/>
      <c r="XDI206" s="7"/>
      <c r="XDJ206" s="7"/>
      <c r="XDK206" s="7"/>
      <c r="XDL206" s="7"/>
      <c r="XDM206" s="7"/>
      <c r="XDN206" s="7"/>
      <c r="XDO206" s="7"/>
      <c r="XDP206" s="7"/>
      <c r="XDQ206" s="7"/>
      <c r="XDR206" s="7"/>
      <c r="XDS206" s="7"/>
      <c r="XDT206" s="7"/>
      <c r="XDU206" s="7"/>
      <c r="XDV206" s="7"/>
      <c r="XDW206" s="7"/>
      <c r="XDX206" s="7"/>
      <c r="XDY206" s="7"/>
      <c r="XDZ206" s="7"/>
      <c r="XEA206" s="7"/>
      <c r="XEB206" s="7"/>
      <c r="XEC206" s="7"/>
      <c r="XED206" s="7"/>
      <c r="XEE206" s="7"/>
    </row>
    <row r="207" s="1" customFormat="1" customHeight="1" spans="1:16359">
      <c r="A207" s="4"/>
      <c r="B207" s="20"/>
      <c r="C207" s="20"/>
      <c r="D207" s="21" t="str">
        <f>IF(C207="","-",VLOOKUP(C207,员工信息表!B:C,2,FALSE))</f>
        <v>-</v>
      </c>
      <c r="E207" s="21" t="str">
        <f>IF(C207="","-",VLOOKUP(C207,员工信息表!B:D,3,FALSE))</f>
        <v>-</v>
      </c>
      <c r="F207" s="20"/>
      <c r="G207" s="20"/>
      <c r="H207" s="20"/>
      <c r="I207" s="20"/>
      <c r="J207" s="27" t="str">
        <f t="shared" si="6"/>
        <v>0</v>
      </c>
      <c r="K207" s="27" t="str">
        <f>IF(C207="","0",SUMIFS(借支明细表!$H:$H,借支明细表!$F:$F,$C207,借支明细表!$D:$D,$D$2))</f>
        <v>0</v>
      </c>
      <c r="L207" s="27" t="str">
        <f t="shared" si="7"/>
        <v>0</v>
      </c>
      <c r="M207" s="28"/>
      <c r="XDA207" s="7"/>
      <c r="XDB207" s="7"/>
      <c r="XDC207" s="7"/>
      <c r="XDD207" s="7"/>
      <c r="XDE207" s="7"/>
      <c r="XDF207" s="7"/>
      <c r="XDG207" s="7"/>
      <c r="XDH207" s="7"/>
      <c r="XDI207" s="7"/>
      <c r="XDJ207" s="7"/>
      <c r="XDK207" s="7"/>
      <c r="XDL207" s="7"/>
      <c r="XDM207" s="7"/>
      <c r="XDN207" s="7"/>
      <c r="XDO207" s="7"/>
      <c r="XDP207" s="7"/>
      <c r="XDQ207" s="7"/>
      <c r="XDR207" s="7"/>
      <c r="XDS207" s="7"/>
      <c r="XDT207" s="7"/>
      <c r="XDU207" s="7"/>
      <c r="XDV207" s="7"/>
      <c r="XDW207" s="7"/>
      <c r="XDX207" s="7"/>
      <c r="XDY207" s="7"/>
      <c r="XDZ207" s="7"/>
      <c r="XEA207" s="7"/>
      <c r="XEB207" s="7"/>
      <c r="XEC207" s="7"/>
      <c r="XED207" s="7"/>
      <c r="XEE207" s="7"/>
    </row>
    <row r="208" s="1" customFormat="1" customHeight="1" spans="1:16359">
      <c r="A208" s="4"/>
      <c r="B208" s="20"/>
      <c r="C208" s="20"/>
      <c r="D208" s="21" t="str">
        <f>IF(C208="","-",VLOOKUP(C208,员工信息表!B:C,2,FALSE))</f>
        <v>-</v>
      </c>
      <c r="E208" s="21" t="str">
        <f>IF(C208="","-",VLOOKUP(C208,员工信息表!B:D,3,FALSE))</f>
        <v>-</v>
      </c>
      <c r="F208" s="20"/>
      <c r="G208" s="20"/>
      <c r="H208" s="20"/>
      <c r="I208" s="20"/>
      <c r="J208" s="27" t="str">
        <f t="shared" si="6"/>
        <v>0</v>
      </c>
      <c r="K208" s="27" t="str">
        <f>IF(C208="","0",SUMIFS(借支明细表!$H:$H,借支明细表!$F:$F,$C208,借支明细表!$D:$D,$D$2))</f>
        <v>0</v>
      </c>
      <c r="L208" s="27" t="str">
        <f t="shared" si="7"/>
        <v>0</v>
      </c>
      <c r="M208" s="28"/>
      <c r="XDA208" s="7"/>
      <c r="XDB208" s="7"/>
      <c r="XDC208" s="7"/>
      <c r="XDD208" s="7"/>
      <c r="XDE208" s="7"/>
      <c r="XDF208" s="7"/>
      <c r="XDG208" s="7"/>
      <c r="XDH208" s="7"/>
      <c r="XDI208" s="7"/>
      <c r="XDJ208" s="7"/>
      <c r="XDK208" s="7"/>
      <c r="XDL208" s="7"/>
      <c r="XDM208" s="7"/>
      <c r="XDN208" s="7"/>
      <c r="XDO208" s="7"/>
      <c r="XDP208" s="7"/>
      <c r="XDQ208" s="7"/>
      <c r="XDR208" s="7"/>
      <c r="XDS208" s="7"/>
      <c r="XDT208" s="7"/>
      <c r="XDU208" s="7"/>
      <c r="XDV208" s="7"/>
      <c r="XDW208" s="7"/>
      <c r="XDX208" s="7"/>
      <c r="XDY208" s="7"/>
      <c r="XDZ208" s="7"/>
      <c r="XEA208" s="7"/>
      <c r="XEB208" s="7"/>
      <c r="XEC208" s="7"/>
      <c r="XED208" s="7"/>
      <c r="XEE208" s="7"/>
    </row>
    <row r="209" s="1" customFormat="1" customHeight="1" spans="1:16359">
      <c r="A209" s="4"/>
      <c r="B209" s="20"/>
      <c r="C209" s="20"/>
      <c r="D209" s="21" t="str">
        <f>IF(C209="","-",VLOOKUP(C209,员工信息表!B:C,2,FALSE))</f>
        <v>-</v>
      </c>
      <c r="E209" s="21" t="str">
        <f>IF(C209="","-",VLOOKUP(C209,员工信息表!B:D,3,FALSE))</f>
        <v>-</v>
      </c>
      <c r="F209" s="20"/>
      <c r="G209" s="20"/>
      <c r="H209" s="20"/>
      <c r="I209" s="20"/>
      <c r="J209" s="27" t="str">
        <f t="shared" si="6"/>
        <v>0</v>
      </c>
      <c r="K209" s="27" t="str">
        <f>IF(C209="","0",SUMIFS(借支明细表!$H:$H,借支明细表!$F:$F,$C209,借支明细表!$D:$D,$D$2))</f>
        <v>0</v>
      </c>
      <c r="L209" s="27" t="str">
        <f t="shared" si="7"/>
        <v>0</v>
      </c>
      <c r="M209" s="28"/>
      <c r="XDA209" s="7"/>
      <c r="XDB209" s="7"/>
      <c r="XDC209" s="7"/>
      <c r="XDD209" s="7"/>
      <c r="XDE209" s="7"/>
      <c r="XDF209" s="7"/>
      <c r="XDG209" s="7"/>
      <c r="XDH209" s="7"/>
      <c r="XDI209" s="7"/>
      <c r="XDJ209" s="7"/>
      <c r="XDK209" s="7"/>
      <c r="XDL209" s="7"/>
      <c r="XDM209" s="7"/>
      <c r="XDN209" s="7"/>
      <c r="XDO209" s="7"/>
      <c r="XDP209" s="7"/>
      <c r="XDQ209" s="7"/>
      <c r="XDR209" s="7"/>
      <c r="XDS209" s="7"/>
      <c r="XDT209" s="7"/>
      <c r="XDU209" s="7"/>
      <c r="XDV209" s="7"/>
      <c r="XDW209" s="7"/>
      <c r="XDX209" s="7"/>
      <c r="XDY209" s="7"/>
      <c r="XDZ209" s="7"/>
      <c r="XEA209" s="7"/>
      <c r="XEB209" s="7"/>
      <c r="XEC209" s="7"/>
      <c r="XED209" s="7"/>
      <c r="XEE209" s="7"/>
    </row>
    <row r="210" s="1" customFormat="1" customHeight="1" spans="1:16359">
      <c r="A210" s="4"/>
      <c r="B210" s="20"/>
      <c r="C210" s="20"/>
      <c r="D210" s="21" t="str">
        <f>IF(C210="","-",VLOOKUP(C210,员工信息表!B:C,2,FALSE))</f>
        <v>-</v>
      </c>
      <c r="E210" s="21" t="str">
        <f>IF(C210="","-",VLOOKUP(C210,员工信息表!B:D,3,FALSE))</f>
        <v>-</v>
      </c>
      <c r="F210" s="20"/>
      <c r="G210" s="20"/>
      <c r="H210" s="20"/>
      <c r="I210" s="20"/>
      <c r="J210" s="27" t="str">
        <f t="shared" si="6"/>
        <v>0</v>
      </c>
      <c r="K210" s="27" t="str">
        <f>IF(C210="","0",SUMIFS(借支明细表!$H:$H,借支明细表!$F:$F,$C210,借支明细表!$D:$D,$D$2))</f>
        <v>0</v>
      </c>
      <c r="L210" s="27" t="str">
        <f t="shared" si="7"/>
        <v>0</v>
      </c>
      <c r="M210" s="28"/>
      <c r="XDA210" s="7"/>
      <c r="XDB210" s="7"/>
      <c r="XDC210" s="7"/>
      <c r="XDD210" s="7"/>
      <c r="XDE210" s="7"/>
      <c r="XDF210" s="7"/>
      <c r="XDG210" s="7"/>
      <c r="XDH210" s="7"/>
      <c r="XDI210" s="7"/>
      <c r="XDJ210" s="7"/>
      <c r="XDK210" s="7"/>
      <c r="XDL210" s="7"/>
      <c r="XDM210" s="7"/>
      <c r="XDN210" s="7"/>
      <c r="XDO210" s="7"/>
      <c r="XDP210" s="7"/>
      <c r="XDQ210" s="7"/>
      <c r="XDR210" s="7"/>
      <c r="XDS210" s="7"/>
      <c r="XDT210" s="7"/>
      <c r="XDU210" s="7"/>
      <c r="XDV210" s="7"/>
      <c r="XDW210" s="7"/>
      <c r="XDX210" s="7"/>
      <c r="XDY210" s="7"/>
      <c r="XDZ210" s="7"/>
      <c r="XEA210" s="7"/>
      <c r="XEB210" s="7"/>
      <c r="XEC210" s="7"/>
      <c r="XED210" s="7"/>
      <c r="XEE210" s="7"/>
    </row>
    <row r="211" s="1" customFormat="1" customHeight="1" spans="1:16359">
      <c r="A211" s="4"/>
      <c r="B211" s="20"/>
      <c r="C211" s="20"/>
      <c r="D211" s="21" t="str">
        <f>IF(C211="","-",VLOOKUP(C211,员工信息表!B:C,2,FALSE))</f>
        <v>-</v>
      </c>
      <c r="E211" s="21" t="str">
        <f>IF(C211="","-",VLOOKUP(C211,员工信息表!B:D,3,FALSE))</f>
        <v>-</v>
      </c>
      <c r="F211" s="20"/>
      <c r="G211" s="20"/>
      <c r="H211" s="20"/>
      <c r="I211" s="20"/>
      <c r="J211" s="27" t="str">
        <f t="shared" si="6"/>
        <v>0</v>
      </c>
      <c r="K211" s="27" t="str">
        <f>IF(C211="","0",SUMIFS(借支明细表!$H:$H,借支明细表!$F:$F,$C211,借支明细表!$D:$D,$D$2))</f>
        <v>0</v>
      </c>
      <c r="L211" s="27" t="str">
        <f t="shared" si="7"/>
        <v>0</v>
      </c>
      <c r="M211" s="28"/>
      <c r="XDA211" s="7"/>
      <c r="XDB211" s="7"/>
      <c r="XDC211" s="7"/>
      <c r="XDD211" s="7"/>
      <c r="XDE211" s="7"/>
      <c r="XDF211" s="7"/>
      <c r="XDG211" s="7"/>
      <c r="XDH211" s="7"/>
      <c r="XDI211" s="7"/>
      <c r="XDJ211" s="7"/>
      <c r="XDK211" s="7"/>
      <c r="XDL211" s="7"/>
      <c r="XDM211" s="7"/>
      <c r="XDN211" s="7"/>
      <c r="XDO211" s="7"/>
      <c r="XDP211" s="7"/>
      <c r="XDQ211" s="7"/>
      <c r="XDR211" s="7"/>
      <c r="XDS211" s="7"/>
      <c r="XDT211" s="7"/>
      <c r="XDU211" s="7"/>
      <c r="XDV211" s="7"/>
      <c r="XDW211" s="7"/>
      <c r="XDX211" s="7"/>
      <c r="XDY211" s="7"/>
      <c r="XDZ211" s="7"/>
      <c r="XEA211" s="7"/>
      <c r="XEB211" s="7"/>
      <c r="XEC211" s="7"/>
      <c r="XED211" s="7"/>
      <c r="XEE211" s="7"/>
    </row>
    <row r="212" s="1" customFormat="1" customHeight="1" spans="1:16359">
      <c r="A212" s="4"/>
      <c r="B212" s="20"/>
      <c r="C212" s="20"/>
      <c r="D212" s="21" t="str">
        <f>IF(C212="","-",VLOOKUP(C212,员工信息表!B:C,2,FALSE))</f>
        <v>-</v>
      </c>
      <c r="E212" s="21" t="str">
        <f>IF(C212="","-",VLOOKUP(C212,员工信息表!B:D,3,FALSE))</f>
        <v>-</v>
      </c>
      <c r="F212" s="20"/>
      <c r="G212" s="20"/>
      <c r="H212" s="20"/>
      <c r="I212" s="20"/>
      <c r="J212" s="27" t="str">
        <f t="shared" si="6"/>
        <v>0</v>
      </c>
      <c r="K212" s="27" t="str">
        <f>IF(C212="","0",SUMIFS(借支明细表!$H:$H,借支明细表!$F:$F,$C212,借支明细表!$D:$D,$D$2))</f>
        <v>0</v>
      </c>
      <c r="L212" s="27" t="str">
        <f t="shared" si="7"/>
        <v>0</v>
      </c>
      <c r="M212" s="28"/>
      <c r="XDA212" s="7"/>
      <c r="XDB212" s="7"/>
      <c r="XDC212" s="7"/>
      <c r="XDD212" s="7"/>
      <c r="XDE212" s="7"/>
      <c r="XDF212" s="7"/>
      <c r="XDG212" s="7"/>
      <c r="XDH212" s="7"/>
      <c r="XDI212" s="7"/>
      <c r="XDJ212" s="7"/>
      <c r="XDK212" s="7"/>
      <c r="XDL212" s="7"/>
      <c r="XDM212" s="7"/>
      <c r="XDN212" s="7"/>
      <c r="XDO212" s="7"/>
      <c r="XDP212" s="7"/>
      <c r="XDQ212" s="7"/>
      <c r="XDR212" s="7"/>
      <c r="XDS212" s="7"/>
      <c r="XDT212" s="7"/>
      <c r="XDU212" s="7"/>
      <c r="XDV212" s="7"/>
      <c r="XDW212" s="7"/>
      <c r="XDX212" s="7"/>
      <c r="XDY212" s="7"/>
      <c r="XDZ212" s="7"/>
      <c r="XEA212" s="7"/>
      <c r="XEB212" s="7"/>
      <c r="XEC212" s="7"/>
      <c r="XED212" s="7"/>
      <c r="XEE212" s="7"/>
    </row>
    <row r="213" s="1" customFormat="1" customHeight="1" spans="1:16359">
      <c r="A213" s="4"/>
      <c r="B213" s="20"/>
      <c r="C213" s="20"/>
      <c r="D213" s="21" t="str">
        <f>IF(C213="","-",VLOOKUP(C213,员工信息表!B:C,2,FALSE))</f>
        <v>-</v>
      </c>
      <c r="E213" s="21" t="str">
        <f>IF(C213="","-",VLOOKUP(C213,员工信息表!B:D,3,FALSE))</f>
        <v>-</v>
      </c>
      <c r="F213" s="20"/>
      <c r="G213" s="20"/>
      <c r="H213" s="20"/>
      <c r="I213" s="20"/>
      <c r="J213" s="27" t="str">
        <f t="shared" si="6"/>
        <v>0</v>
      </c>
      <c r="K213" s="27" t="str">
        <f>IF(C213="","0",SUMIFS(借支明细表!$H:$H,借支明细表!$F:$F,$C213,借支明细表!$D:$D,$D$2))</f>
        <v>0</v>
      </c>
      <c r="L213" s="27" t="str">
        <f t="shared" si="7"/>
        <v>0</v>
      </c>
      <c r="M213" s="28"/>
      <c r="XDA213" s="7"/>
      <c r="XDB213" s="7"/>
      <c r="XDC213" s="7"/>
      <c r="XDD213" s="7"/>
      <c r="XDE213" s="7"/>
      <c r="XDF213" s="7"/>
      <c r="XDG213" s="7"/>
      <c r="XDH213" s="7"/>
      <c r="XDI213" s="7"/>
      <c r="XDJ213" s="7"/>
      <c r="XDK213" s="7"/>
      <c r="XDL213" s="7"/>
      <c r="XDM213" s="7"/>
      <c r="XDN213" s="7"/>
      <c r="XDO213" s="7"/>
      <c r="XDP213" s="7"/>
      <c r="XDQ213" s="7"/>
      <c r="XDR213" s="7"/>
      <c r="XDS213" s="7"/>
      <c r="XDT213" s="7"/>
      <c r="XDU213" s="7"/>
      <c r="XDV213" s="7"/>
      <c r="XDW213" s="7"/>
      <c r="XDX213" s="7"/>
      <c r="XDY213" s="7"/>
      <c r="XDZ213" s="7"/>
      <c r="XEA213" s="7"/>
      <c r="XEB213" s="7"/>
      <c r="XEC213" s="7"/>
      <c r="XED213" s="7"/>
      <c r="XEE213" s="7"/>
    </row>
    <row r="214" s="1" customFormat="1" customHeight="1" spans="1:16359">
      <c r="A214" s="4"/>
      <c r="B214" s="20"/>
      <c r="C214" s="20"/>
      <c r="D214" s="21" t="str">
        <f>IF(C214="","-",VLOOKUP(C214,员工信息表!B:C,2,FALSE))</f>
        <v>-</v>
      </c>
      <c r="E214" s="21" t="str">
        <f>IF(C214="","-",VLOOKUP(C214,员工信息表!B:D,3,FALSE))</f>
        <v>-</v>
      </c>
      <c r="F214" s="20"/>
      <c r="G214" s="20"/>
      <c r="H214" s="20"/>
      <c r="I214" s="20"/>
      <c r="J214" s="27" t="str">
        <f t="shared" si="6"/>
        <v>0</v>
      </c>
      <c r="K214" s="27" t="str">
        <f>IF(C214="","0",SUMIFS(借支明细表!$H:$H,借支明细表!$F:$F,$C214,借支明细表!$D:$D,$D$2))</f>
        <v>0</v>
      </c>
      <c r="L214" s="27" t="str">
        <f t="shared" si="7"/>
        <v>0</v>
      </c>
      <c r="M214" s="28"/>
      <c r="XDA214" s="7"/>
      <c r="XDB214" s="7"/>
      <c r="XDC214" s="7"/>
      <c r="XDD214" s="7"/>
      <c r="XDE214" s="7"/>
      <c r="XDF214" s="7"/>
      <c r="XDG214" s="7"/>
      <c r="XDH214" s="7"/>
      <c r="XDI214" s="7"/>
      <c r="XDJ214" s="7"/>
      <c r="XDK214" s="7"/>
      <c r="XDL214" s="7"/>
      <c r="XDM214" s="7"/>
      <c r="XDN214" s="7"/>
      <c r="XDO214" s="7"/>
      <c r="XDP214" s="7"/>
      <c r="XDQ214" s="7"/>
      <c r="XDR214" s="7"/>
      <c r="XDS214" s="7"/>
      <c r="XDT214" s="7"/>
      <c r="XDU214" s="7"/>
      <c r="XDV214" s="7"/>
      <c r="XDW214" s="7"/>
      <c r="XDX214" s="7"/>
      <c r="XDY214" s="7"/>
      <c r="XDZ214" s="7"/>
      <c r="XEA214" s="7"/>
      <c r="XEB214" s="7"/>
      <c r="XEC214" s="7"/>
      <c r="XED214" s="7"/>
      <c r="XEE214" s="7"/>
    </row>
    <row r="215" s="1" customFormat="1" customHeight="1" spans="1:16359">
      <c r="A215" s="4"/>
      <c r="B215" s="20"/>
      <c r="C215" s="20"/>
      <c r="D215" s="21" t="str">
        <f>IF(C215="","-",VLOOKUP(C215,员工信息表!B:C,2,FALSE))</f>
        <v>-</v>
      </c>
      <c r="E215" s="21" t="str">
        <f>IF(C215="","-",VLOOKUP(C215,员工信息表!B:D,3,FALSE))</f>
        <v>-</v>
      </c>
      <c r="F215" s="20"/>
      <c r="G215" s="20"/>
      <c r="H215" s="20"/>
      <c r="I215" s="20"/>
      <c r="J215" s="27" t="str">
        <f t="shared" si="6"/>
        <v>0</v>
      </c>
      <c r="K215" s="27" t="str">
        <f>IF(C215="","0",SUMIFS(借支明细表!$H:$H,借支明细表!$F:$F,$C215,借支明细表!$D:$D,$D$2))</f>
        <v>0</v>
      </c>
      <c r="L215" s="27" t="str">
        <f t="shared" si="7"/>
        <v>0</v>
      </c>
      <c r="M215" s="28"/>
      <c r="XDA215" s="7"/>
      <c r="XDB215" s="7"/>
      <c r="XDC215" s="7"/>
      <c r="XDD215" s="7"/>
      <c r="XDE215" s="7"/>
      <c r="XDF215" s="7"/>
      <c r="XDG215" s="7"/>
      <c r="XDH215" s="7"/>
      <c r="XDI215" s="7"/>
      <c r="XDJ215" s="7"/>
      <c r="XDK215" s="7"/>
      <c r="XDL215" s="7"/>
      <c r="XDM215" s="7"/>
      <c r="XDN215" s="7"/>
      <c r="XDO215" s="7"/>
      <c r="XDP215" s="7"/>
      <c r="XDQ215" s="7"/>
      <c r="XDR215" s="7"/>
      <c r="XDS215" s="7"/>
      <c r="XDT215" s="7"/>
      <c r="XDU215" s="7"/>
      <c r="XDV215" s="7"/>
      <c r="XDW215" s="7"/>
      <c r="XDX215" s="7"/>
      <c r="XDY215" s="7"/>
      <c r="XDZ215" s="7"/>
      <c r="XEA215" s="7"/>
      <c r="XEB215" s="7"/>
      <c r="XEC215" s="7"/>
      <c r="XED215" s="7"/>
      <c r="XEE215" s="7"/>
    </row>
    <row r="216" s="1" customFormat="1" customHeight="1" spans="1:16359">
      <c r="A216" s="4"/>
      <c r="B216" s="20"/>
      <c r="C216" s="20"/>
      <c r="D216" s="21" t="str">
        <f>IF(C216="","-",VLOOKUP(C216,员工信息表!B:C,2,FALSE))</f>
        <v>-</v>
      </c>
      <c r="E216" s="21" t="str">
        <f>IF(C216="","-",VLOOKUP(C216,员工信息表!B:D,3,FALSE))</f>
        <v>-</v>
      </c>
      <c r="F216" s="20"/>
      <c r="G216" s="20"/>
      <c r="H216" s="20"/>
      <c r="I216" s="20"/>
      <c r="J216" s="27" t="str">
        <f t="shared" si="6"/>
        <v>0</v>
      </c>
      <c r="K216" s="27" t="str">
        <f>IF(C216="","0",SUMIFS(借支明细表!$H:$H,借支明细表!$F:$F,$C216,借支明细表!$D:$D,$D$2))</f>
        <v>0</v>
      </c>
      <c r="L216" s="27" t="str">
        <f t="shared" si="7"/>
        <v>0</v>
      </c>
      <c r="M216" s="28"/>
      <c r="XDA216" s="7"/>
      <c r="XDB216" s="7"/>
      <c r="XDC216" s="7"/>
      <c r="XDD216" s="7"/>
      <c r="XDE216" s="7"/>
      <c r="XDF216" s="7"/>
      <c r="XDG216" s="7"/>
      <c r="XDH216" s="7"/>
      <c r="XDI216" s="7"/>
      <c r="XDJ216" s="7"/>
      <c r="XDK216" s="7"/>
      <c r="XDL216" s="7"/>
      <c r="XDM216" s="7"/>
      <c r="XDN216" s="7"/>
      <c r="XDO216" s="7"/>
      <c r="XDP216" s="7"/>
      <c r="XDQ216" s="7"/>
      <c r="XDR216" s="7"/>
      <c r="XDS216" s="7"/>
      <c r="XDT216" s="7"/>
      <c r="XDU216" s="7"/>
      <c r="XDV216" s="7"/>
      <c r="XDW216" s="7"/>
      <c r="XDX216" s="7"/>
      <c r="XDY216" s="7"/>
      <c r="XDZ216" s="7"/>
      <c r="XEA216" s="7"/>
      <c r="XEB216" s="7"/>
      <c r="XEC216" s="7"/>
      <c r="XED216" s="7"/>
      <c r="XEE216" s="7"/>
    </row>
    <row r="217" s="1" customFormat="1" customHeight="1" spans="1:16359">
      <c r="A217" s="4"/>
      <c r="B217" s="20"/>
      <c r="C217" s="20"/>
      <c r="D217" s="21" t="str">
        <f>IF(C217="","-",VLOOKUP(C217,员工信息表!B:C,2,FALSE))</f>
        <v>-</v>
      </c>
      <c r="E217" s="21" t="str">
        <f>IF(C217="","-",VLOOKUP(C217,员工信息表!B:D,3,FALSE))</f>
        <v>-</v>
      </c>
      <c r="F217" s="20"/>
      <c r="G217" s="20"/>
      <c r="H217" s="20"/>
      <c r="I217" s="20"/>
      <c r="J217" s="27" t="str">
        <f t="shared" si="6"/>
        <v>0</v>
      </c>
      <c r="K217" s="27" t="str">
        <f>IF(C217="","0",SUMIFS(借支明细表!$H:$H,借支明细表!$F:$F,$C217,借支明细表!$D:$D,$D$2))</f>
        <v>0</v>
      </c>
      <c r="L217" s="27" t="str">
        <f t="shared" si="7"/>
        <v>0</v>
      </c>
      <c r="M217" s="28"/>
      <c r="XDA217" s="7"/>
      <c r="XDB217" s="7"/>
      <c r="XDC217" s="7"/>
      <c r="XDD217" s="7"/>
      <c r="XDE217" s="7"/>
      <c r="XDF217" s="7"/>
      <c r="XDG217" s="7"/>
      <c r="XDH217" s="7"/>
      <c r="XDI217" s="7"/>
      <c r="XDJ217" s="7"/>
      <c r="XDK217" s="7"/>
      <c r="XDL217" s="7"/>
      <c r="XDM217" s="7"/>
      <c r="XDN217" s="7"/>
      <c r="XDO217" s="7"/>
      <c r="XDP217" s="7"/>
      <c r="XDQ217" s="7"/>
      <c r="XDR217" s="7"/>
      <c r="XDS217" s="7"/>
      <c r="XDT217" s="7"/>
      <c r="XDU217" s="7"/>
      <c r="XDV217" s="7"/>
      <c r="XDW217" s="7"/>
      <c r="XDX217" s="7"/>
      <c r="XDY217" s="7"/>
      <c r="XDZ217" s="7"/>
      <c r="XEA217" s="7"/>
      <c r="XEB217" s="7"/>
      <c r="XEC217" s="7"/>
      <c r="XED217" s="7"/>
      <c r="XEE217" s="7"/>
    </row>
    <row r="218" s="1" customFormat="1" customHeight="1" spans="1:16359">
      <c r="A218" s="4"/>
      <c r="B218" s="20"/>
      <c r="C218" s="20"/>
      <c r="D218" s="21" t="str">
        <f>IF(C218="","-",VLOOKUP(C218,员工信息表!B:C,2,FALSE))</f>
        <v>-</v>
      </c>
      <c r="E218" s="21" t="str">
        <f>IF(C218="","-",VLOOKUP(C218,员工信息表!B:D,3,FALSE))</f>
        <v>-</v>
      </c>
      <c r="F218" s="20"/>
      <c r="G218" s="20"/>
      <c r="H218" s="20"/>
      <c r="I218" s="20"/>
      <c r="J218" s="27" t="str">
        <f t="shared" si="6"/>
        <v>0</v>
      </c>
      <c r="K218" s="27" t="str">
        <f>IF(C218="","0",SUMIFS(借支明细表!$H:$H,借支明细表!$F:$F,$C218,借支明细表!$D:$D,$D$2))</f>
        <v>0</v>
      </c>
      <c r="L218" s="27" t="str">
        <f t="shared" si="7"/>
        <v>0</v>
      </c>
      <c r="M218" s="28"/>
      <c r="XDA218" s="7"/>
      <c r="XDB218" s="7"/>
      <c r="XDC218" s="7"/>
      <c r="XDD218" s="7"/>
      <c r="XDE218" s="7"/>
      <c r="XDF218" s="7"/>
      <c r="XDG218" s="7"/>
      <c r="XDH218" s="7"/>
      <c r="XDI218" s="7"/>
      <c r="XDJ218" s="7"/>
      <c r="XDK218" s="7"/>
      <c r="XDL218" s="7"/>
      <c r="XDM218" s="7"/>
      <c r="XDN218" s="7"/>
      <c r="XDO218" s="7"/>
      <c r="XDP218" s="7"/>
      <c r="XDQ218" s="7"/>
      <c r="XDR218" s="7"/>
      <c r="XDS218" s="7"/>
      <c r="XDT218" s="7"/>
      <c r="XDU218" s="7"/>
      <c r="XDV218" s="7"/>
      <c r="XDW218" s="7"/>
      <c r="XDX218" s="7"/>
      <c r="XDY218" s="7"/>
      <c r="XDZ218" s="7"/>
      <c r="XEA218" s="7"/>
      <c r="XEB218" s="7"/>
      <c r="XEC218" s="7"/>
      <c r="XED218" s="7"/>
      <c r="XEE218" s="7"/>
    </row>
    <row r="219" s="1" customFormat="1" customHeight="1" spans="1:16359">
      <c r="A219" s="4"/>
      <c r="B219" s="20"/>
      <c r="C219" s="20"/>
      <c r="D219" s="21" t="str">
        <f>IF(C219="","-",VLOOKUP(C219,员工信息表!B:C,2,FALSE))</f>
        <v>-</v>
      </c>
      <c r="E219" s="21" t="str">
        <f>IF(C219="","-",VLOOKUP(C219,员工信息表!B:D,3,FALSE))</f>
        <v>-</v>
      </c>
      <c r="F219" s="20"/>
      <c r="G219" s="20"/>
      <c r="H219" s="20"/>
      <c r="I219" s="20"/>
      <c r="J219" s="27" t="str">
        <f t="shared" si="6"/>
        <v>0</v>
      </c>
      <c r="K219" s="27" t="str">
        <f>IF(C219="","0",SUMIFS(借支明细表!$H:$H,借支明细表!$F:$F,$C219,借支明细表!$D:$D,$D$2))</f>
        <v>0</v>
      </c>
      <c r="L219" s="27" t="str">
        <f t="shared" si="7"/>
        <v>0</v>
      </c>
      <c r="M219" s="28"/>
      <c r="XDA219" s="7"/>
      <c r="XDB219" s="7"/>
      <c r="XDC219" s="7"/>
      <c r="XDD219" s="7"/>
      <c r="XDE219" s="7"/>
      <c r="XDF219" s="7"/>
      <c r="XDG219" s="7"/>
      <c r="XDH219" s="7"/>
      <c r="XDI219" s="7"/>
      <c r="XDJ219" s="7"/>
      <c r="XDK219" s="7"/>
      <c r="XDL219" s="7"/>
      <c r="XDM219" s="7"/>
      <c r="XDN219" s="7"/>
      <c r="XDO219" s="7"/>
      <c r="XDP219" s="7"/>
      <c r="XDQ219" s="7"/>
      <c r="XDR219" s="7"/>
      <c r="XDS219" s="7"/>
      <c r="XDT219" s="7"/>
      <c r="XDU219" s="7"/>
      <c r="XDV219" s="7"/>
      <c r="XDW219" s="7"/>
      <c r="XDX219" s="7"/>
      <c r="XDY219" s="7"/>
      <c r="XDZ219" s="7"/>
      <c r="XEA219" s="7"/>
      <c r="XEB219" s="7"/>
      <c r="XEC219" s="7"/>
      <c r="XED219" s="7"/>
      <c r="XEE219" s="7"/>
    </row>
    <row r="220" s="1" customFormat="1" customHeight="1" spans="1:16359">
      <c r="A220" s="4"/>
      <c r="B220" s="20"/>
      <c r="C220" s="20"/>
      <c r="D220" s="21" t="str">
        <f>IF(C220="","-",VLOOKUP(C220,员工信息表!B:C,2,FALSE))</f>
        <v>-</v>
      </c>
      <c r="E220" s="21" t="str">
        <f>IF(C220="","-",VLOOKUP(C220,员工信息表!B:D,3,FALSE))</f>
        <v>-</v>
      </c>
      <c r="F220" s="20"/>
      <c r="G220" s="20"/>
      <c r="H220" s="20"/>
      <c r="I220" s="20"/>
      <c r="J220" s="27" t="str">
        <f t="shared" si="6"/>
        <v>0</v>
      </c>
      <c r="K220" s="27" t="str">
        <f>IF(C220="","0",SUMIFS(借支明细表!$H:$H,借支明细表!$F:$F,$C220,借支明细表!$D:$D,$D$2))</f>
        <v>0</v>
      </c>
      <c r="L220" s="27" t="str">
        <f t="shared" si="7"/>
        <v>0</v>
      </c>
      <c r="M220" s="28"/>
      <c r="XDA220" s="7"/>
      <c r="XDB220" s="7"/>
      <c r="XDC220" s="7"/>
      <c r="XDD220" s="7"/>
      <c r="XDE220" s="7"/>
      <c r="XDF220" s="7"/>
      <c r="XDG220" s="7"/>
      <c r="XDH220" s="7"/>
      <c r="XDI220" s="7"/>
      <c r="XDJ220" s="7"/>
      <c r="XDK220" s="7"/>
      <c r="XDL220" s="7"/>
      <c r="XDM220" s="7"/>
      <c r="XDN220" s="7"/>
      <c r="XDO220" s="7"/>
      <c r="XDP220" s="7"/>
      <c r="XDQ220" s="7"/>
      <c r="XDR220" s="7"/>
      <c r="XDS220" s="7"/>
      <c r="XDT220" s="7"/>
      <c r="XDU220" s="7"/>
      <c r="XDV220" s="7"/>
      <c r="XDW220" s="7"/>
      <c r="XDX220" s="7"/>
      <c r="XDY220" s="7"/>
      <c r="XDZ220" s="7"/>
      <c r="XEA220" s="7"/>
      <c r="XEB220" s="7"/>
      <c r="XEC220" s="7"/>
      <c r="XED220" s="7"/>
      <c r="XEE220" s="7"/>
    </row>
    <row r="221" s="1" customFormat="1" customHeight="1" spans="1:16359">
      <c r="A221" s="4"/>
      <c r="B221" s="20"/>
      <c r="C221" s="20"/>
      <c r="D221" s="21" t="str">
        <f>IF(C221="","-",VLOOKUP(C221,员工信息表!B:C,2,FALSE))</f>
        <v>-</v>
      </c>
      <c r="E221" s="21" t="str">
        <f>IF(C221="","-",VLOOKUP(C221,员工信息表!B:D,3,FALSE))</f>
        <v>-</v>
      </c>
      <c r="F221" s="20"/>
      <c r="G221" s="20"/>
      <c r="H221" s="20"/>
      <c r="I221" s="20"/>
      <c r="J221" s="27" t="str">
        <f t="shared" si="6"/>
        <v>0</v>
      </c>
      <c r="K221" s="27" t="str">
        <f>IF(C221="","0",SUMIFS(借支明细表!$H:$H,借支明细表!$F:$F,$C221,借支明细表!$D:$D,$D$2))</f>
        <v>0</v>
      </c>
      <c r="L221" s="27" t="str">
        <f t="shared" si="7"/>
        <v>0</v>
      </c>
      <c r="M221" s="28"/>
      <c r="XDA221" s="7"/>
      <c r="XDB221" s="7"/>
      <c r="XDC221" s="7"/>
      <c r="XDD221" s="7"/>
      <c r="XDE221" s="7"/>
      <c r="XDF221" s="7"/>
      <c r="XDG221" s="7"/>
      <c r="XDH221" s="7"/>
      <c r="XDI221" s="7"/>
      <c r="XDJ221" s="7"/>
      <c r="XDK221" s="7"/>
      <c r="XDL221" s="7"/>
      <c r="XDM221" s="7"/>
      <c r="XDN221" s="7"/>
      <c r="XDO221" s="7"/>
      <c r="XDP221" s="7"/>
      <c r="XDQ221" s="7"/>
      <c r="XDR221" s="7"/>
      <c r="XDS221" s="7"/>
      <c r="XDT221" s="7"/>
      <c r="XDU221" s="7"/>
      <c r="XDV221" s="7"/>
      <c r="XDW221" s="7"/>
      <c r="XDX221" s="7"/>
      <c r="XDY221" s="7"/>
      <c r="XDZ221" s="7"/>
      <c r="XEA221" s="7"/>
      <c r="XEB221" s="7"/>
      <c r="XEC221" s="7"/>
      <c r="XED221" s="7"/>
      <c r="XEE221" s="7"/>
    </row>
    <row r="222" s="1" customFormat="1" customHeight="1" spans="1:16359">
      <c r="A222" s="4"/>
      <c r="B222" s="20"/>
      <c r="C222" s="20"/>
      <c r="D222" s="21" t="str">
        <f>IF(C222="","-",VLOOKUP(C222,员工信息表!B:C,2,FALSE))</f>
        <v>-</v>
      </c>
      <c r="E222" s="21" t="str">
        <f>IF(C222="","-",VLOOKUP(C222,员工信息表!B:D,3,FALSE))</f>
        <v>-</v>
      </c>
      <c r="F222" s="20"/>
      <c r="G222" s="20"/>
      <c r="H222" s="20"/>
      <c r="I222" s="20"/>
      <c r="J222" s="27" t="str">
        <f t="shared" si="6"/>
        <v>0</v>
      </c>
      <c r="K222" s="27" t="str">
        <f>IF(C222="","0",SUMIFS(借支明细表!$H:$H,借支明细表!$F:$F,$C222,借支明细表!$D:$D,$D$2))</f>
        <v>0</v>
      </c>
      <c r="L222" s="27" t="str">
        <f t="shared" si="7"/>
        <v>0</v>
      </c>
      <c r="M222" s="28"/>
      <c r="XDA222" s="7"/>
      <c r="XDB222" s="7"/>
      <c r="XDC222" s="7"/>
      <c r="XDD222" s="7"/>
      <c r="XDE222" s="7"/>
      <c r="XDF222" s="7"/>
      <c r="XDG222" s="7"/>
      <c r="XDH222" s="7"/>
      <c r="XDI222" s="7"/>
      <c r="XDJ222" s="7"/>
      <c r="XDK222" s="7"/>
      <c r="XDL222" s="7"/>
      <c r="XDM222" s="7"/>
      <c r="XDN222" s="7"/>
      <c r="XDO222" s="7"/>
      <c r="XDP222" s="7"/>
      <c r="XDQ222" s="7"/>
      <c r="XDR222" s="7"/>
      <c r="XDS222" s="7"/>
      <c r="XDT222" s="7"/>
      <c r="XDU222" s="7"/>
      <c r="XDV222" s="7"/>
      <c r="XDW222" s="7"/>
      <c r="XDX222" s="7"/>
      <c r="XDY222" s="7"/>
      <c r="XDZ222" s="7"/>
      <c r="XEA222" s="7"/>
      <c r="XEB222" s="7"/>
      <c r="XEC222" s="7"/>
      <c r="XED222" s="7"/>
      <c r="XEE222" s="7"/>
    </row>
    <row r="223" s="1" customFormat="1" customHeight="1" spans="1:16359">
      <c r="A223" s="4"/>
      <c r="B223" s="20"/>
      <c r="C223" s="20"/>
      <c r="D223" s="21" t="str">
        <f>IF(C223="","-",VLOOKUP(C223,员工信息表!B:C,2,FALSE))</f>
        <v>-</v>
      </c>
      <c r="E223" s="21" t="str">
        <f>IF(C223="","-",VLOOKUP(C223,员工信息表!B:D,3,FALSE))</f>
        <v>-</v>
      </c>
      <c r="F223" s="20"/>
      <c r="G223" s="20"/>
      <c r="H223" s="20"/>
      <c r="I223" s="20"/>
      <c r="J223" s="27" t="str">
        <f t="shared" si="6"/>
        <v>0</v>
      </c>
      <c r="K223" s="27" t="str">
        <f>IF(C223="","0",SUMIFS(借支明细表!$H:$H,借支明细表!$F:$F,$C223,借支明细表!$D:$D,$D$2))</f>
        <v>0</v>
      </c>
      <c r="L223" s="27" t="str">
        <f t="shared" si="7"/>
        <v>0</v>
      </c>
      <c r="M223" s="28"/>
      <c r="XDA223" s="7"/>
      <c r="XDB223" s="7"/>
      <c r="XDC223" s="7"/>
      <c r="XDD223" s="7"/>
      <c r="XDE223" s="7"/>
      <c r="XDF223" s="7"/>
      <c r="XDG223" s="7"/>
      <c r="XDH223" s="7"/>
      <c r="XDI223" s="7"/>
      <c r="XDJ223" s="7"/>
      <c r="XDK223" s="7"/>
      <c r="XDL223" s="7"/>
      <c r="XDM223" s="7"/>
      <c r="XDN223" s="7"/>
      <c r="XDO223" s="7"/>
      <c r="XDP223" s="7"/>
      <c r="XDQ223" s="7"/>
      <c r="XDR223" s="7"/>
      <c r="XDS223" s="7"/>
      <c r="XDT223" s="7"/>
      <c r="XDU223" s="7"/>
      <c r="XDV223" s="7"/>
      <c r="XDW223" s="7"/>
      <c r="XDX223" s="7"/>
      <c r="XDY223" s="7"/>
      <c r="XDZ223" s="7"/>
      <c r="XEA223" s="7"/>
      <c r="XEB223" s="7"/>
      <c r="XEC223" s="7"/>
      <c r="XED223" s="7"/>
      <c r="XEE223" s="7"/>
    </row>
    <row r="224" s="1" customFormat="1" customHeight="1" spans="1:16359">
      <c r="A224" s="4"/>
      <c r="B224" s="20"/>
      <c r="C224" s="20"/>
      <c r="D224" s="21" t="str">
        <f>IF(C224="","-",VLOOKUP(C224,员工信息表!B:C,2,FALSE))</f>
        <v>-</v>
      </c>
      <c r="E224" s="21" t="str">
        <f>IF(C224="","-",VLOOKUP(C224,员工信息表!B:D,3,FALSE))</f>
        <v>-</v>
      </c>
      <c r="F224" s="20"/>
      <c r="G224" s="20"/>
      <c r="H224" s="20"/>
      <c r="I224" s="20"/>
      <c r="J224" s="27" t="str">
        <f t="shared" si="6"/>
        <v>0</v>
      </c>
      <c r="K224" s="27" t="str">
        <f>IF(C224="","0",SUMIFS(借支明细表!$H:$H,借支明细表!$F:$F,$C224,借支明细表!$D:$D,$D$2))</f>
        <v>0</v>
      </c>
      <c r="L224" s="27" t="str">
        <f t="shared" si="7"/>
        <v>0</v>
      </c>
      <c r="M224" s="28"/>
      <c r="XDA224" s="7"/>
      <c r="XDB224" s="7"/>
      <c r="XDC224" s="7"/>
      <c r="XDD224" s="7"/>
      <c r="XDE224" s="7"/>
      <c r="XDF224" s="7"/>
      <c r="XDG224" s="7"/>
      <c r="XDH224" s="7"/>
      <c r="XDI224" s="7"/>
      <c r="XDJ224" s="7"/>
      <c r="XDK224" s="7"/>
      <c r="XDL224" s="7"/>
      <c r="XDM224" s="7"/>
      <c r="XDN224" s="7"/>
      <c r="XDO224" s="7"/>
      <c r="XDP224" s="7"/>
      <c r="XDQ224" s="7"/>
      <c r="XDR224" s="7"/>
      <c r="XDS224" s="7"/>
      <c r="XDT224" s="7"/>
      <c r="XDU224" s="7"/>
      <c r="XDV224" s="7"/>
      <c r="XDW224" s="7"/>
      <c r="XDX224" s="7"/>
      <c r="XDY224" s="7"/>
      <c r="XDZ224" s="7"/>
      <c r="XEA224" s="7"/>
      <c r="XEB224" s="7"/>
      <c r="XEC224" s="7"/>
      <c r="XED224" s="7"/>
      <c r="XEE224" s="7"/>
    </row>
    <row r="225" s="1" customFormat="1" customHeight="1" spans="1:16359">
      <c r="A225" s="4"/>
      <c r="B225" s="20"/>
      <c r="C225" s="20"/>
      <c r="D225" s="21" t="str">
        <f>IF(C225="","-",VLOOKUP(C225,员工信息表!B:C,2,FALSE))</f>
        <v>-</v>
      </c>
      <c r="E225" s="21" t="str">
        <f>IF(C225="","-",VLOOKUP(C225,员工信息表!B:D,3,FALSE))</f>
        <v>-</v>
      </c>
      <c r="F225" s="20"/>
      <c r="G225" s="20"/>
      <c r="H225" s="20"/>
      <c r="I225" s="20"/>
      <c r="J225" s="27" t="str">
        <f t="shared" si="6"/>
        <v>0</v>
      </c>
      <c r="K225" s="27" t="str">
        <f>IF(C225="","0",SUMIFS(借支明细表!$H:$H,借支明细表!$F:$F,$C225,借支明细表!$D:$D,$D$2))</f>
        <v>0</v>
      </c>
      <c r="L225" s="27" t="str">
        <f t="shared" si="7"/>
        <v>0</v>
      </c>
      <c r="M225" s="28"/>
      <c r="XDA225" s="7"/>
      <c r="XDB225" s="7"/>
      <c r="XDC225" s="7"/>
      <c r="XDD225" s="7"/>
      <c r="XDE225" s="7"/>
      <c r="XDF225" s="7"/>
      <c r="XDG225" s="7"/>
      <c r="XDH225" s="7"/>
      <c r="XDI225" s="7"/>
      <c r="XDJ225" s="7"/>
      <c r="XDK225" s="7"/>
      <c r="XDL225" s="7"/>
      <c r="XDM225" s="7"/>
      <c r="XDN225" s="7"/>
      <c r="XDO225" s="7"/>
      <c r="XDP225" s="7"/>
      <c r="XDQ225" s="7"/>
      <c r="XDR225" s="7"/>
      <c r="XDS225" s="7"/>
      <c r="XDT225" s="7"/>
      <c r="XDU225" s="7"/>
      <c r="XDV225" s="7"/>
      <c r="XDW225" s="7"/>
      <c r="XDX225" s="7"/>
      <c r="XDY225" s="7"/>
      <c r="XDZ225" s="7"/>
      <c r="XEA225" s="7"/>
      <c r="XEB225" s="7"/>
      <c r="XEC225" s="7"/>
      <c r="XED225" s="7"/>
      <c r="XEE225" s="7"/>
    </row>
    <row r="226" s="1" customFormat="1" customHeight="1" spans="1:16359">
      <c r="A226" s="4"/>
      <c r="B226" s="20"/>
      <c r="C226" s="20"/>
      <c r="D226" s="21" t="str">
        <f>IF(C226="","-",VLOOKUP(C226,员工信息表!B:C,2,FALSE))</f>
        <v>-</v>
      </c>
      <c r="E226" s="21" t="str">
        <f>IF(C226="","-",VLOOKUP(C226,员工信息表!B:D,3,FALSE))</f>
        <v>-</v>
      </c>
      <c r="F226" s="20"/>
      <c r="G226" s="20"/>
      <c r="H226" s="20"/>
      <c r="I226" s="20"/>
      <c r="J226" s="27" t="str">
        <f t="shared" si="6"/>
        <v>0</v>
      </c>
      <c r="K226" s="27" t="str">
        <f>IF(C226="","0",SUMIFS(借支明细表!$H:$H,借支明细表!$F:$F,$C226,借支明细表!$D:$D,$D$2))</f>
        <v>0</v>
      </c>
      <c r="L226" s="27" t="str">
        <f t="shared" si="7"/>
        <v>0</v>
      </c>
      <c r="M226" s="28"/>
      <c r="XDA226" s="7"/>
      <c r="XDB226" s="7"/>
      <c r="XDC226" s="7"/>
      <c r="XDD226" s="7"/>
      <c r="XDE226" s="7"/>
      <c r="XDF226" s="7"/>
      <c r="XDG226" s="7"/>
      <c r="XDH226" s="7"/>
      <c r="XDI226" s="7"/>
      <c r="XDJ226" s="7"/>
      <c r="XDK226" s="7"/>
      <c r="XDL226" s="7"/>
      <c r="XDM226" s="7"/>
      <c r="XDN226" s="7"/>
      <c r="XDO226" s="7"/>
      <c r="XDP226" s="7"/>
      <c r="XDQ226" s="7"/>
      <c r="XDR226" s="7"/>
      <c r="XDS226" s="7"/>
      <c r="XDT226" s="7"/>
      <c r="XDU226" s="7"/>
      <c r="XDV226" s="7"/>
      <c r="XDW226" s="7"/>
      <c r="XDX226" s="7"/>
      <c r="XDY226" s="7"/>
      <c r="XDZ226" s="7"/>
      <c r="XEA226" s="7"/>
      <c r="XEB226" s="7"/>
      <c r="XEC226" s="7"/>
      <c r="XED226" s="7"/>
      <c r="XEE226" s="7"/>
    </row>
    <row r="227" s="1" customFormat="1" customHeight="1" spans="1:16359">
      <c r="A227" s="4"/>
      <c r="B227" s="20"/>
      <c r="C227" s="20"/>
      <c r="D227" s="21" t="str">
        <f>IF(C227="","-",VLOOKUP(C227,员工信息表!B:C,2,FALSE))</f>
        <v>-</v>
      </c>
      <c r="E227" s="21" t="str">
        <f>IF(C227="","-",VLOOKUP(C227,员工信息表!B:D,3,FALSE))</f>
        <v>-</v>
      </c>
      <c r="F227" s="20"/>
      <c r="G227" s="20"/>
      <c r="H227" s="20"/>
      <c r="I227" s="20"/>
      <c r="J227" s="27" t="str">
        <f t="shared" si="6"/>
        <v>0</v>
      </c>
      <c r="K227" s="27" t="str">
        <f>IF(C227="","0",SUMIFS(借支明细表!$H:$H,借支明细表!$F:$F,$C227,借支明细表!$D:$D,$D$2))</f>
        <v>0</v>
      </c>
      <c r="L227" s="27" t="str">
        <f t="shared" si="7"/>
        <v>0</v>
      </c>
      <c r="M227" s="28"/>
      <c r="XDA227" s="7"/>
      <c r="XDB227" s="7"/>
      <c r="XDC227" s="7"/>
      <c r="XDD227" s="7"/>
      <c r="XDE227" s="7"/>
      <c r="XDF227" s="7"/>
      <c r="XDG227" s="7"/>
      <c r="XDH227" s="7"/>
      <c r="XDI227" s="7"/>
      <c r="XDJ227" s="7"/>
      <c r="XDK227" s="7"/>
      <c r="XDL227" s="7"/>
      <c r="XDM227" s="7"/>
      <c r="XDN227" s="7"/>
      <c r="XDO227" s="7"/>
      <c r="XDP227" s="7"/>
      <c r="XDQ227" s="7"/>
      <c r="XDR227" s="7"/>
      <c r="XDS227" s="7"/>
      <c r="XDT227" s="7"/>
      <c r="XDU227" s="7"/>
      <c r="XDV227" s="7"/>
      <c r="XDW227" s="7"/>
      <c r="XDX227" s="7"/>
      <c r="XDY227" s="7"/>
      <c r="XDZ227" s="7"/>
      <c r="XEA227" s="7"/>
      <c r="XEB227" s="7"/>
      <c r="XEC227" s="7"/>
      <c r="XED227" s="7"/>
      <c r="XEE227" s="7"/>
    </row>
    <row r="228" s="1" customFormat="1" customHeight="1" spans="1:16359">
      <c r="A228" s="4"/>
      <c r="B228" s="20"/>
      <c r="C228" s="20"/>
      <c r="D228" s="21" t="str">
        <f>IF(C228="","-",VLOOKUP(C228,员工信息表!B:C,2,FALSE))</f>
        <v>-</v>
      </c>
      <c r="E228" s="21" t="str">
        <f>IF(C228="","-",VLOOKUP(C228,员工信息表!B:D,3,FALSE))</f>
        <v>-</v>
      </c>
      <c r="F228" s="20"/>
      <c r="G228" s="20"/>
      <c r="H228" s="20"/>
      <c r="I228" s="20"/>
      <c r="J228" s="27" t="str">
        <f t="shared" si="6"/>
        <v>0</v>
      </c>
      <c r="K228" s="27" t="str">
        <f>IF(C228="","0",SUMIFS(借支明细表!$H:$H,借支明细表!$F:$F,$C228,借支明细表!$D:$D,$D$2))</f>
        <v>0</v>
      </c>
      <c r="L228" s="27" t="str">
        <f t="shared" si="7"/>
        <v>0</v>
      </c>
      <c r="M228" s="28"/>
      <c r="XDA228" s="7"/>
      <c r="XDB228" s="7"/>
      <c r="XDC228" s="7"/>
      <c r="XDD228" s="7"/>
      <c r="XDE228" s="7"/>
      <c r="XDF228" s="7"/>
      <c r="XDG228" s="7"/>
      <c r="XDH228" s="7"/>
      <c r="XDI228" s="7"/>
      <c r="XDJ228" s="7"/>
      <c r="XDK228" s="7"/>
      <c r="XDL228" s="7"/>
      <c r="XDM228" s="7"/>
      <c r="XDN228" s="7"/>
      <c r="XDO228" s="7"/>
      <c r="XDP228" s="7"/>
      <c r="XDQ228" s="7"/>
      <c r="XDR228" s="7"/>
      <c r="XDS228" s="7"/>
      <c r="XDT228" s="7"/>
      <c r="XDU228" s="7"/>
      <c r="XDV228" s="7"/>
      <c r="XDW228" s="7"/>
      <c r="XDX228" s="7"/>
      <c r="XDY228" s="7"/>
      <c r="XDZ228" s="7"/>
      <c r="XEA228" s="7"/>
      <c r="XEB228" s="7"/>
      <c r="XEC228" s="7"/>
      <c r="XED228" s="7"/>
      <c r="XEE228" s="7"/>
    </row>
    <row r="229" s="1" customFormat="1" customHeight="1" spans="1:16359">
      <c r="A229" s="4"/>
      <c r="B229" s="20"/>
      <c r="C229" s="20"/>
      <c r="D229" s="21" t="str">
        <f>IF(C229="","-",VLOOKUP(C229,员工信息表!B:C,2,FALSE))</f>
        <v>-</v>
      </c>
      <c r="E229" s="21" t="str">
        <f>IF(C229="","-",VLOOKUP(C229,员工信息表!B:D,3,FALSE))</f>
        <v>-</v>
      </c>
      <c r="F229" s="20"/>
      <c r="G229" s="20"/>
      <c r="H229" s="20"/>
      <c r="I229" s="20"/>
      <c r="J229" s="27" t="str">
        <f t="shared" si="6"/>
        <v>0</v>
      </c>
      <c r="K229" s="27" t="str">
        <f>IF(C229="","0",SUMIFS(借支明细表!$H:$H,借支明细表!$F:$F,$C229,借支明细表!$D:$D,$D$2))</f>
        <v>0</v>
      </c>
      <c r="L229" s="27" t="str">
        <f t="shared" si="7"/>
        <v>0</v>
      </c>
      <c r="M229" s="28"/>
      <c r="XDA229" s="7"/>
      <c r="XDB229" s="7"/>
      <c r="XDC229" s="7"/>
      <c r="XDD229" s="7"/>
      <c r="XDE229" s="7"/>
      <c r="XDF229" s="7"/>
      <c r="XDG229" s="7"/>
      <c r="XDH229" s="7"/>
      <c r="XDI229" s="7"/>
      <c r="XDJ229" s="7"/>
      <c r="XDK229" s="7"/>
      <c r="XDL229" s="7"/>
      <c r="XDM229" s="7"/>
      <c r="XDN229" s="7"/>
      <c r="XDO229" s="7"/>
      <c r="XDP229" s="7"/>
      <c r="XDQ229" s="7"/>
      <c r="XDR229" s="7"/>
      <c r="XDS229" s="7"/>
      <c r="XDT229" s="7"/>
      <c r="XDU229" s="7"/>
      <c r="XDV229" s="7"/>
      <c r="XDW229" s="7"/>
      <c r="XDX229" s="7"/>
      <c r="XDY229" s="7"/>
      <c r="XDZ229" s="7"/>
      <c r="XEA229" s="7"/>
      <c r="XEB229" s="7"/>
      <c r="XEC229" s="7"/>
      <c r="XED229" s="7"/>
      <c r="XEE229" s="7"/>
    </row>
    <row r="230" s="1" customFormat="1" customHeight="1" spans="1:16359">
      <c r="A230" s="4"/>
      <c r="B230" s="20"/>
      <c r="C230" s="20"/>
      <c r="D230" s="21" t="str">
        <f>IF(C230="","-",VLOOKUP(C230,员工信息表!B:C,2,FALSE))</f>
        <v>-</v>
      </c>
      <c r="E230" s="21" t="str">
        <f>IF(C230="","-",VLOOKUP(C230,员工信息表!B:D,3,FALSE))</f>
        <v>-</v>
      </c>
      <c r="F230" s="20"/>
      <c r="G230" s="20"/>
      <c r="H230" s="20"/>
      <c r="I230" s="20"/>
      <c r="J230" s="27" t="str">
        <f t="shared" si="6"/>
        <v>0</v>
      </c>
      <c r="K230" s="27" t="str">
        <f>IF(C230="","0",SUMIFS(借支明细表!$H:$H,借支明细表!$F:$F,$C230,借支明细表!$D:$D,$D$2))</f>
        <v>0</v>
      </c>
      <c r="L230" s="27" t="str">
        <f t="shared" si="7"/>
        <v>0</v>
      </c>
      <c r="M230" s="28"/>
      <c r="XDA230" s="7"/>
      <c r="XDB230" s="7"/>
      <c r="XDC230" s="7"/>
      <c r="XDD230" s="7"/>
      <c r="XDE230" s="7"/>
      <c r="XDF230" s="7"/>
      <c r="XDG230" s="7"/>
      <c r="XDH230" s="7"/>
      <c r="XDI230" s="7"/>
      <c r="XDJ230" s="7"/>
      <c r="XDK230" s="7"/>
      <c r="XDL230" s="7"/>
      <c r="XDM230" s="7"/>
      <c r="XDN230" s="7"/>
      <c r="XDO230" s="7"/>
      <c r="XDP230" s="7"/>
      <c r="XDQ230" s="7"/>
      <c r="XDR230" s="7"/>
      <c r="XDS230" s="7"/>
      <c r="XDT230" s="7"/>
      <c r="XDU230" s="7"/>
      <c r="XDV230" s="7"/>
      <c r="XDW230" s="7"/>
      <c r="XDX230" s="7"/>
      <c r="XDY230" s="7"/>
      <c r="XDZ230" s="7"/>
      <c r="XEA230" s="7"/>
      <c r="XEB230" s="7"/>
      <c r="XEC230" s="7"/>
      <c r="XED230" s="7"/>
      <c r="XEE230" s="7"/>
    </row>
    <row r="231" s="1" customFormat="1" customHeight="1" spans="1:16359">
      <c r="A231" s="4"/>
      <c r="B231" s="20"/>
      <c r="C231" s="20"/>
      <c r="D231" s="21" t="str">
        <f>IF(C231="","-",VLOOKUP(C231,员工信息表!B:C,2,FALSE))</f>
        <v>-</v>
      </c>
      <c r="E231" s="21" t="str">
        <f>IF(C231="","-",VLOOKUP(C231,员工信息表!B:D,3,FALSE))</f>
        <v>-</v>
      </c>
      <c r="F231" s="20"/>
      <c r="G231" s="20"/>
      <c r="H231" s="20"/>
      <c r="I231" s="20"/>
      <c r="J231" s="27" t="str">
        <f t="shared" si="6"/>
        <v>0</v>
      </c>
      <c r="K231" s="27" t="str">
        <f>IF(C231="","0",SUMIFS(借支明细表!$H:$H,借支明细表!$F:$F,$C231,借支明细表!$D:$D,$D$2))</f>
        <v>0</v>
      </c>
      <c r="L231" s="27" t="str">
        <f t="shared" si="7"/>
        <v>0</v>
      </c>
      <c r="M231" s="28"/>
      <c r="XDA231" s="7"/>
      <c r="XDB231" s="7"/>
      <c r="XDC231" s="7"/>
      <c r="XDD231" s="7"/>
      <c r="XDE231" s="7"/>
      <c r="XDF231" s="7"/>
      <c r="XDG231" s="7"/>
      <c r="XDH231" s="7"/>
      <c r="XDI231" s="7"/>
      <c r="XDJ231" s="7"/>
      <c r="XDK231" s="7"/>
      <c r="XDL231" s="7"/>
      <c r="XDM231" s="7"/>
      <c r="XDN231" s="7"/>
      <c r="XDO231" s="7"/>
      <c r="XDP231" s="7"/>
      <c r="XDQ231" s="7"/>
      <c r="XDR231" s="7"/>
      <c r="XDS231" s="7"/>
      <c r="XDT231" s="7"/>
      <c r="XDU231" s="7"/>
      <c r="XDV231" s="7"/>
      <c r="XDW231" s="7"/>
      <c r="XDX231" s="7"/>
      <c r="XDY231" s="7"/>
      <c r="XDZ231" s="7"/>
      <c r="XEA231" s="7"/>
      <c r="XEB231" s="7"/>
      <c r="XEC231" s="7"/>
      <c r="XED231" s="7"/>
      <c r="XEE231" s="7"/>
    </row>
    <row r="232" s="1" customFormat="1" customHeight="1" spans="1:16359">
      <c r="A232" s="4"/>
      <c r="B232" s="20"/>
      <c r="C232" s="20"/>
      <c r="D232" s="21" t="str">
        <f>IF(C232="","-",VLOOKUP(C232,员工信息表!B:C,2,FALSE))</f>
        <v>-</v>
      </c>
      <c r="E232" s="21" t="str">
        <f>IF(C232="","-",VLOOKUP(C232,员工信息表!B:D,3,FALSE))</f>
        <v>-</v>
      </c>
      <c r="F232" s="20"/>
      <c r="G232" s="20"/>
      <c r="H232" s="20"/>
      <c r="I232" s="20"/>
      <c r="J232" s="27" t="str">
        <f t="shared" si="6"/>
        <v>0</v>
      </c>
      <c r="K232" s="27" t="str">
        <f>IF(C232="","0",SUMIFS(借支明细表!$H:$H,借支明细表!$F:$F,$C232,借支明细表!$D:$D,$D$2))</f>
        <v>0</v>
      </c>
      <c r="L232" s="27" t="str">
        <f t="shared" si="7"/>
        <v>0</v>
      </c>
      <c r="M232" s="28"/>
      <c r="XDA232" s="7"/>
      <c r="XDB232" s="7"/>
      <c r="XDC232" s="7"/>
      <c r="XDD232" s="7"/>
      <c r="XDE232" s="7"/>
      <c r="XDF232" s="7"/>
      <c r="XDG232" s="7"/>
      <c r="XDH232" s="7"/>
      <c r="XDI232" s="7"/>
      <c r="XDJ232" s="7"/>
      <c r="XDK232" s="7"/>
      <c r="XDL232" s="7"/>
      <c r="XDM232" s="7"/>
      <c r="XDN232" s="7"/>
      <c r="XDO232" s="7"/>
      <c r="XDP232" s="7"/>
      <c r="XDQ232" s="7"/>
      <c r="XDR232" s="7"/>
      <c r="XDS232" s="7"/>
      <c r="XDT232" s="7"/>
      <c r="XDU232" s="7"/>
      <c r="XDV232" s="7"/>
      <c r="XDW232" s="7"/>
      <c r="XDX232" s="7"/>
      <c r="XDY232" s="7"/>
      <c r="XDZ232" s="7"/>
      <c r="XEA232" s="7"/>
      <c r="XEB232" s="7"/>
      <c r="XEC232" s="7"/>
      <c r="XED232" s="7"/>
      <c r="XEE232" s="7"/>
    </row>
    <row r="233" s="1" customFormat="1" customHeight="1" spans="1:16359">
      <c r="A233" s="4"/>
      <c r="B233" s="20"/>
      <c r="C233" s="20"/>
      <c r="D233" s="21" t="str">
        <f>IF(C233="","-",VLOOKUP(C233,员工信息表!B:C,2,FALSE))</f>
        <v>-</v>
      </c>
      <c r="E233" s="21" t="str">
        <f>IF(C233="","-",VLOOKUP(C233,员工信息表!B:D,3,FALSE))</f>
        <v>-</v>
      </c>
      <c r="F233" s="20"/>
      <c r="G233" s="20"/>
      <c r="H233" s="20"/>
      <c r="I233" s="20"/>
      <c r="J233" s="27" t="str">
        <f t="shared" si="6"/>
        <v>0</v>
      </c>
      <c r="K233" s="27" t="str">
        <f>IF(C233="","0",SUMIFS(借支明细表!$H:$H,借支明细表!$F:$F,$C233,借支明细表!$D:$D,$D$2))</f>
        <v>0</v>
      </c>
      <c r="L233" s="27" t="str">
        <f t="shared" si="7"/>
        <v>0</v>
      </c>
      <c r="M233" s="28"/>
      <c r="XDA233" s="7"/>
      <c r="XDB233" s="7"/>
      <c r="XDC233" s="7"/>
      <c r="XDD233" s="7"/>
      <c r="XDE233" s="7"/>
      <c r="XDF233" s="7"/>
      <c r="XDG233" s="7"/>
      <c r="XDH233" s="7"/>
      <c r="XDI233" s="7"/>
      <c r="XDJ233" s="7"/>
      <c r="XDK233" s="7"/>
      <c r="XDL233" s="7"/>
      <c r="XDM233" s="7"/>
      <c r="XDN233" s="7"/>
      <c r="XDO233" s="7"/>
      <c r="XDP233" s="7"/>
      <c r="XDQ233" s="7"/>
      <c r="XDR233" s="7"/>
      <c r="XDS233" s="7"/>
      <c r="XDT233" s="7"/>
      <c r="XDU233" s="7"/>
      <c r="XDV233" s="7"/>
      <c r="XDW233" s="7"/>
      <c r="XDX233" s="7"/>
      <c r="XDY233" s="7"/>
      <c r="XDZ233" s="7"/>
      <c r="XEA233" s="7"/>
      <c r="XEB233" s="7"/>
      <c r="XEC233" s="7"/>
      <c r="XED233" s="7"/>
      <c r="XEE233" s="7"/>
    </row>
    <row r="234" s="1" customFormat="1" customHeight="1" spans="1:16359">
      <c r="A234" s="4"/>
      <c r="B234" s="20"/>
      <c r="C234" s="20"/>
      <c r="D234" s="21" t="str">
        <f>IF(C234="","-",VLOOKUP(C234,员工信息表!B:C,2,FALSE))</f>
        <v>-</v>
      </c>
      <c r="E234" s="21" t="str">
        <f>IF(C234="","-",VLOOKUP(C234,员工信息表!B:D,3,FALSE))</f>
        <v>-</v>
      </c>
      <c r="F234" s="20"/>
      <c r="G234" s="20"/>
      <c r="H234" s="20"/>
      <c r="I234" s="20"/>
      <c r="J234" s="27" t="str">
        <f t="shared" si="6"/>
        <v>0</v>
      </c>
      <c r="K234" s="27" t="str">
        <f>IF(C234="","0",SUMIFS(借支明细表!$H:$H,借支明细表!$F:$F,$C234,借支明细表!$D:$D,$D$2))</f>
        <v>0</v>
      </c>
      <c r="L234" s="27" t="str">
        <f t="shared" si="7"/>
        <v>0</v>
      </c>
      <c r="M234" s="28"/>
      <c r="XDA234" s="7"/>
      <c r="XDB234" s="7"/>
      <c r="XDC234" s="7"/>
      <c r="XDD234" s="7"/>
      <c r="XDE234" s="7"/>
      <c r="XDF234" s="7"/>
      <c r="XDG234" s="7"/>
      <c r="XDH234" s="7"/>
      <c r="XDI234" s="7"/>
      <c r="XDJ234" s="7"/>
      <c r="XDK234" s="7"/>
      <c r="XDL234" s="7"/>
      <c r="XDM234" s="7"/>
      <c r="XDN234" s="7"/>
      <c r="XDO234" s="7"/>
      <c r="XDP234" s="7"/>
      <c r="XDQ234" s="7"/>
      <c r="XDR234" s="7"/>
      <c r="XDS234" s="7"/>
      <c r="XDT234" s="7"/>
      <c r="XDU234" s="7"/>
      <c r="XDV234" s="7"/>
      <c r="XDW234" s="7"/>
      <c r="XDX234" s="7"/>
      <c r="XDY234" s="7"/>
      <c r="XDZ234" s="7"/>
      <c r="XEA234" s="7"/>
      <c r="XEB234" s="7"/>
      <c r="XEC234" s="7"/>
      <c r="XED234" s="7"/>
      <c r="XEE234" s="7"/>
    </row>
    <row r="235" s="1" customFormat="1" customHeight="1" spans="1:16359">
      <c r="A235" s="4"/>
      <c r="B235" s="20"/>
      <c r="C235" s="20"/>
      <c r="D235" s="21" t="str">
        <f>IF(C235="","-",VLOOKUP(C235,员工信息表!B:C,2,FALSE))</f>
        <v>-</v>
      </c>
      <c r="E235" s="21" t="str">
        <f>IF(C235="","-",VLOOKUP(C235,员工信息表!B:D,3,FALSE))</f>
        <v>-</v>
      </c>
      <c r="F235" s="20"/>
      <c r="G235" s="20"/>
      <c r="H235" s="20"/>
      <c r="I235" s="20"/>
      <c r="J235" s="27" t="str">
        <f t="shared" si="6"/>
        <v>0</v>
      </c>
      <c r="K235" s="27" t="str">
        <f>IF(C235="","0",SUMIFS(借支明细表!$H:$H,借支明细表!$F:$F,$C235,借支明细表!$D:$D,$D$2))</f>
        <v>0</v>
      </c>
      <c r="L235" s="27" t="str">
        <f t="shared" si="7"/>
        <v>0</v>
      </c>
      <c r="M235" s="28"/>
      <c r="XDA235" s="7"/>
      <c r="XDB235" s="7"/>
      <c r="XDC235" s="7"/>
      <c r="XDD235" s="7"/>
      <c r="XDE235" s="7"/>
      <c r="XDF235" s="7"/>
      <c r="XDG235" s="7"/>
      <c r="XDH235" s="7"/>
      <c r="XDI235" s="7"/>
      <c r="XDJ235" s="7"/>
      <c r="XDK235" s="7"/>
      <c r="XDL235" s="7"/>
      <c r="XDM235" s="7"/>
      <c r="XDN235" s="7"/>
      <c r="XDO235" s="7"/>
      <c r="XDP235" s="7"/>
      <c r="XDQ235" s="7"/>
      <c r="XDR235" s="7"/>
      <c r="XDS235" s="7"/>
      <c r="XDT235" s="7"/>
      <c r="XDU235" s="7"/>
      <c r="XDV235" s="7"/>
      <c r="XDW235" s="7"/>
      <c r="XDX235" s="7"/>
      <c r="XDY235" s="7"/>
      <c r="XDZ235" s="7"/>
      <c r="XEA235" s="7"/>
      <c r="XEB235" s="7"/>
      <c r="XEC235" s="7"/>
      <c r="XED235" s="7"/>
      <c r="XEE235" s="7"/>
    </row>
    <row r="236" s="1" customFormat="1" customHeight="1" spans="1:16359">
      <c r="A236" s="4"/>
      <c r="B236" s="20"/>
      <c r="C236" s="20"/>
      <c r="D236" s="21" t="str">
        <f>IF(C236="","-",VLOOKUP(C236,员工信息表!B:C,2,FALSE))</f>
        <v>-</v>
      </c>
      <c r="E236" s="21" t="str">
        <f>IF(C236="","-",VLOOKUP(C236,员工信息表!B:D,3,FALSE))</f>
        <v>-</v>
      </c>
      <c r="F236" s="20"/>
      <c r="G236" s="20"/>
      <c r="H236" s="20"/>
      <c r="I236" s="20"/>
      <c r="J236" s="27" t="str">
        <f t="shared" si="6"/>
        <v>0</v>
      </c>
      <c r="K236" s="27" t="str">
        <f>IF(C236="","0",SUMIFS(借支明细表!$H:$H,借支明细表!$F:$F,$C236,借支明细表!$D:$D,$D$2))</f>
        <v>0</v>
      </c>
      <c r="L236" s="27" t="str">
        <f t="shared" si="7"/>
        <v>0</v>
      </c>
      <c r="M236" s="28"/>
      <c r="XDA236" s="7"/>
      <c r="XDB236" s="7"/>
      <c r="XDC236" s="7"/>
      <c r="XDD236" s="7"/>
      <c r="XDE236" s="7"/>
      <c r="XDF236" s="7"/>
      <c r="XDG236" s="7"/>
      <c r="XDH236" s="7"/>
      <c r="XDI236" s="7"/>
      <c r="XDJ236" s="7"/>
      <c r="XDK236" s="7"/>
      <c r="XDL236" s="7"/>
      <c r="XDM236" s="7"/>
      <c r="XDN236" s="7"/>
      <c r="XDO236" s="7"/>
      <c r="XDP236" s="7"/>
      <c r="XDQ236" s="7"/>
      <c r="XDR236" s="7"/>
      <c r="XDS236" s="7"/>
      <c r="XDT236" s="7"/>
      <c r="XDU236" s="7"/>
      <c r="XDV236" s="7"/>
      <c r="XDW236" s="7"/>
      <c r="XDX236" s="7"/>
      <c r="XDY236" s="7"/>
      <c r="XDZ236" s="7"/>
      <c r="XEA236" s="7"/>
      <c r="XEB236" s="7"/>
      <c r="XEC236" s="7"/>
      <c r="XED236" s="7"/>
      <c r="XEE236" s="7"/>
    </row>
    <row r="237" s="1" customFormat="1" customHeight="1" spans="1:16359">
      <c r="A237" s="4"/>
      <c r="B237" s="20"/>
      <c r="C237" s="20"/>
      <c r="D237" s="21" t="str">
        <f>IF(C237="","-",VLOOKUP(C237,员工信息表!B:C,2,FALSE))</f>
        <v>-</v>
      </c>
      <c r="E237" s="21" t="str">
        <f>IF(C237="","-",VLOOKUP(C237,员工信息表!B:D,3,FALSE))</f>
        <v>-</v>
      </c>
      <c r="F237" s="20"/>
      <c r="G237" s="20"/>
      <c r="H237" s="20"/>
      <c r="I237" s="20"/>
      <c r="J237" s="27" t="str">
        <f t="shared" si="6"/>
        <v>0</v>
      </c>
      <c r="K237" s="27" t="str">
        <f>IF(C237="","0",SUMIFS(借支明细表!$H:$H,借支明细表!$F:$F,$C237,借支明细表!$D:$D,$D$2))</f>
        <v>0</v>
      </c>
      <c r="L237" s="27" t="str">
        <f t="shared" si="7"/>
        <v>0</v>
      </c>
      <c r="M237" s="28"/>
      <c r="XDA237" s="7"/>
      <c r="XDB237" s="7"/>
      <c r="XDC237" s="7"/>
      <c r="XDD237" s="7"/>
      <c r="XDE237" s="7"/>
      <c r="XDF237" s="7"/>
      <c r="XDG237" s="7"/>
      <c r="XDH237" s="7"/>
      <c r="XDI237" s="7"/>
      <c r="XDJ237" s="7"/>
      <c r="XDK237" s="7"/>
      <c r="XDL237" s="7"/>
      <c r="XDM237" s="7"/>
      <c r="XDN237" s="7"/>
      <c r="XDO237" s="7"/>
      <c r="XDP237" s="7"/>
      <c r="XDQ237" s="7"/>
      <c r="XDR237" s="7"/>
      <c r="XDS237" s="7"/>
      <c r="XDT237" s="7"/>
      <c r="XDU237" s="7"/>
      <c r="XDV237" s="7"/>
      <c r="XDW237" s="7"/>
      <c r="XDX237" s="7"/>
      <c r="XDY237" s="7"/>
      <c r="XDZ237" s="7"/>
      <c r="XEA237" s="7"/>
      <c r="XEB237" s="7"/>
      <c r="XEC237" s="7"/>
      <c r="XED237" s="7"/>
      <c r="XEE237" s="7"/>
    </row>
    <row r="238" s="1" customFormat="1" customHeight="1" spans="1:16359">
      <c r="A238" s="4"/>
      <c r="B238" s="20"/>
      <c r="C238" s="20"/>
      <c r="D238" s="21" t="str">
        <f>IF(C238="","-",VLOOKUP(C238,员工信息表!B:C,2,FALSE))</f>
        <v>-</v>
      </c>
      <c r="E238" s="21" t="str">
        <f>IF(C238="","-",VLOOKUP(C238,员工信息表!B:D,3,FALSE))</f>
        <v>-</v>
      </c>
      <c r="F238" s="20"/>
      <c r="G238" s="20"/>
      <c r="H238" s="20"/>
      <c r="I238" s="20"/>
      <c r="J238" s="27" t="str">
        <f t="shared" si="6"/>
        <v>0</v>
      </c>
      <c r="K238" s="27" t="str">
        <f>IF(C238="","0",SUMIFS(借支明细表!$H:$H,借支明细表!$F:$F,$C238,借支明细表!$D:$D,$D$2))</f>
        <v>0</v>
      </c>
      <c r="L238" s="27" t="str">
        <f t="shared" si="7"/>
        <v>0</v>
      </c>
      <c r="M238" s="28"/>
      <c r="XDA238" s="7"/>
      <c r="XDB238" s="7"/>
      <c r="XDC238" s="7"/>
      <c r="XDD238" s="7"/>
      <c r="XDE238" s="7"/>
      <c r="XDF238" s="7"/>
      <c r="XDG238" s="7"/>
      <c r="XDH238" s="7"/>
      <c r="XDI238" s="7"/>
      <c r="XDJ238" s="7"/>
      <c r="XDK238" s="7"/>
      <c r="XDL238" s="7"/>
      <c r="XDM238" s="7"/>
      <c r="XDN238" s="7"/>
      <c r="XDO238" s="7"/>
      <c r="XDP238" s="7"/>
      <c r="XDQ238" s="7"/>
      <c r="XDR238" s="7"/>
      <c r="XDS238" s="7"/>
      <c r="XDT238" s="7"/>
      <c r="XDU238" s="7"/>
      <c r="XDV238" s="7"/>
      <c r="XDW238" s="7"/>
      <c r="XDX238" s="7"/>
      <c r="XDY238" s="7"/>
      <c r="XDZ238" s="7"/>
      <c r="XEA238" s="7"/>
      <c r="XEB238" s="7"/>
      <c r="XEC238" s="7"/>
      <c r="XED238" s="7"/>
      <c r="XEE238" s="7"/>
    </row>
    <row r="239" s="1" customFormat="1" customHeight="1" spans="1:16359">
      <c r="A239" s="4"/>
      <c r="B239" s="20"/>
      <c r="C239" s="20"/>
      <c r="D239" s="21" t="str">
        <f>IF(C239="","-",VLOOKUP(C239,员工信息表!B:C,2,FALSE))</f>
        <v>-</v>
      </c>
      <c r="E239" s="21" t="str">
        <f>IF(C239="","-",VLOOKUP(C239,员工信息表!B:D,3,FALSE))</f>
        <v>-</v>
      </c>
      <c r="F239" s="20"/>
      <c r="G239" s="20"/>
      <c r="H239" s="20"/>
      <c r="I239" s="20"/>
      <c r="J239" s="27" t="str">
        <f t="shared" si="6"/>
        <v>0</v>
      </c>
      <c r="K239" s="27" t="str">
        <f>IF(C239="","0",SUMIFS(借支明细表!$H:$H,借支明细表!$F:$F,$C239,借支明细表!$D:$D,$D$2))</f>
        <v>0</v>
      </c>
      <c r="L239" s="27" t="str">
        <f t="shared" si="7"/>
        <v>0</v>
      </c>
      <c r="M239" s="28"/>
      <c r="XDA239" s="7"/>
      <c r="XDB239" s="7"/>
      <c r="XDC239" s="7"/>
      <c r="XDD239" s="7"/>
      <c r="XDE239" s="7"/>
      <c r="XDF239" s="7"/>
      <c r="XDG239" s="7"/>
      <c r="XDH239" s="7"/>
      <c r="XDI239" s="7"/>
      <c r="XDJ239" s="7"/>
      <c r="XDK239" s="7"/>
      <c r="XDL239" s="7"/>
      <c r="XDM239" s="7"/>
      <c r="XDN239" s="7"/>
      <c r="XDO239" s="7"/>
      <c r="XDP239" s="7"/>
      <c r="XDQ239" s="7"/>
      <c r="XDR239" s="7"/>
      <c r="XDS239" s="7"/>
      <c r="XDT239" s="7"/>
      <c r="XDU239" s="7"/>
      <c r="XDV239" s="7"/>
      <c r="XDW239" s="7"/>
      <c r="XDX239" s="7"/>
      <c r="XDY239" s="7"/>
      <c r="XDZ239" s="7"/>
      <c r="XEA239" s="7"/>
      <c r="XEB239" s="7"/>
      <c r="XEC239" s="7"/>
      <c r="XED239" s="7"/>
      <c r="XEE239" s="7"/>
    </row>
    <row r="240" s="1" customFormat="1" customHeight="1" spans="1:16359">
      <c r="A240" s="4"/>
      <c r="B240" s="20"/>
      <c r="C240" s="20"/>
      <c r="D240" s="21" t="str">
        <f>IF(C240="","-",VLOOKUP(C240,员工信息表!B:C,2,FALSE))</f>
        <v>-</v>
      </c>
      <c r="E240" s="21" t="str">
        <f>IF(C240="","-",VLOOKUP(C240,员工信息表!B:D,3,FALSE))</f>
        <v>-</v>
      </c>
      <c r="F240" s="20"/>
      <c r="G240" s="20"/>
      <c r="H240" s="20"/>
      <c r="I240" s="20"/>
      <c r="J240" s="27" t="str">
        <f t="shared" si="6"/>
        <v>0</v>
      </c>
      <c r="K240" s="27" t="str">
        <f>IF(C240="","0",SUMIFS(借支明细表!$H:$H,借支明细表!$F:$F,$C240,借支明细表!$D:$D,$D$2))</f>
        <v>0</v>
      </c>
      <c r="L240" s="27" t="str">
        <f t="shared" si="7"/>
        <v>0</v>
      </c>
      <c r="M240" s="28"/>
      <c r="XDA240" s="7"/>
      <c r="XDB240" s="7"/>
      <c r="XDC240" s="7"/>
      <c r="XDD240" s="7"/>
      <c r="XDE240" s="7"/>
      <c r="XDF240" s="7"/>
      <c r="XDG240" s="7"/>
      <c r="XDH240" s="7"/>
      <c r="XDI240" s="7"/>
      <c r="XDJ240" s="7"/>
      <c r="XDK240" s="7"/>
      <c r="XDL240" s="7"/>
      <c r="XDM240" s="7"/>
      <c r="XDN240" s="7"/>
      <c r="XDO240" s="7"/>
      <c r="XDP240" s="7"/>
      <c r="XDQ240" s="7"/>
      <c r="XDR240" s="7"/>
      <c r="XDS240" s="7"/>
      <c r="XDT240" s="7"/>
      <c r="XDU240" s="7"/>
      <c r="XDV240" s="7"/>
      <c r="XDW240" s="7"/>
      <c r="XDX240" s="7"/>
      <c r="XDY240" s="7"/>
      <c r="XDZ240" s="7"/>
      <c r="XEA240" s="7"/>
      <c r="XEB240" s="7"/>
      <c r="XEC240" s="7"/>
      <c r="XED240" s="7"/>
      <c r="XEE240" s="7"/>
    </row>
    <row r="241" s="1" customFormat="1" customHeight="1" spans="1:16359">
      <c r="A241" s="4"/>
      <c r="B241" s="20"/>
      <c r="C241" s="20"/>
      <c r="D241" s="21" t="str">
        <f>IF(C241="","-",VLOOKUP(C241,员工信息表!B:C,2,FALSE))</f>
        <v>-</v>
      </c>
      <c r="E241" s="21" t="str">
        <f>IF(C241="","-",VLOOKUP(C241,员工信息表!B:D,3,FALSE))</f>
        <v>-</v>
      </c>
      <c r="F241" s="20"/>
      <c r="G241" s="20"/>
      <c r="H241" s="20"/>
      <c r="I241" s="20"/>
      <c r="J241" s="27" t="str">
        <f t="shared" si="6"/>
        <v>0</v>
      </c>
      <c r="K241" s="27" t="str">
        <f>IF(C241="","0",SUMIFS(借支明细表!$H:$H,借支明细表!$F:$F,$C241,借支明细表!$D:$D,$D$2))</f>
        <v>0</v>
      </c>
      <c r="L241" s="27" t="str">
        <f t="shared" si="7"/>
        <v>0</v>
      </c>
      <c r="M241" s="28"/>
      <c r="XDA241" s="7"/>
      <c r="XDB241" s="7"/>
      <c r="XDC241" s="7"/>
      <c r="XDD241" s="7"/>
      <c r="XDE241" s="7"/>
      <c r="XDF241" s="7"/>
      <c r="XDG241" s="7"/>
      <c r="XDH241" s="7"/>
      <c r="XDI241" s="7"/>
      <c r="XDJ241" s="7"/>
      <c r="XDK241" s="7"/>
      <c r="XDL241" s="7"/>
      <c r="XDM241" s="7"/>
      <c r="XDN241" s="7"/>
      <c r="XDO241" s="7"/>
      <c r="XDP241" s="7"/>
      <c r="XDQ241" s="7"/>
      <c r="XDR241" s="7"/>
      <c r="XDS241" s="7"/>
      <c r="XDT241" s="7"/>
      <c r="XDU241" s="7"/>
      <c r="XDV241" s="7"/>
      <c r="XDW241" s="7"/>
      <c r="XDX241" s="7"/>
      <c r="XDY241" s="7"/>
      <c r="XDZ241" s="7"/>
      <c r="XEA241" s="7"/>
      <c r="XEB241" s="7"/>
      <c r="XEC241" s="7"/>
      <c r="XED241" s="7"/>
      <c r="XEE241" s="7"/>
    </row>
    <row r="242" s="1" customFormat="1" customHeight="1" spans="1:16359">
      <c r="A242" s="4"/>
      <c r="B242" s="20"/>
      <c r="C242" s="20"/>
      <c r="D242" s="21" t="str">
        <f>IF(C242="","-",VLOOKUP(C242,员工信息表!B:C,2,FALSE))</f>
        <v>-</v>
      </c>
      <c r="E242" s="21" t="str">
        <f>IF(C242="","-",VLOOKUP(C242,员工信息表!B:D,3,FALSE))</f>
        <v>-</v>
      </c>
      <c r="F242" s="20"/>
      <c r="G242" s="20"/>
      <c r="H242" s="20"/>
      <c r="I242" s="20"/>
      <c r="J242" s="27" t="str">
        <f t="shared" si="6"/>
        <v>0</v>
      </c>
      <c r="K242" s="27" t="str">
        <f>IF(C242="","0",SUMIFS(借支明细表!$H:$H,借支明细表!$F:$F,$C242,借支明细表!$D:$D,$D$2))</f>
        <v>0</v>
      </c>
      <c r="L242" s="27" t="str">
        <f t="shared" si="7"/>
        <v>0</v>
      </c>
      <c r="M242" s="28"/>
      <c r="XDA242" s="7"/>
      <c r="XDB242" s="7"/>
      <c r="XDC242" s="7"/>
      <c r="XDD242" s="7"/>
      <c r="XDE242" s="7"/>
      <c r="XDF242" s="7"/>
      <c r="XDG242" s="7"/>
      <c r="XDH242" s="7"/>
      <c r="XDI242" s="7"/>
      <c r="XDJ242" s="7"/>
      <c r="XDK242" s="7"/>
      <c r="XDL242" s="7"/>
      <c r="XDM242" s="7"/>
      <c r="XDN242" s="7"/>
      <c r="XDO242" s="7"/>
      <c r="XDP242" s="7"/>
      <c r="XDQ242" s="7"/>
      <c r="XDR242" s="7"/>
      <c r="XDS242" s="7"/>
      <c r="XDT242" s="7"/>
      <c r="XDU242" s="7"/>
      <c r="XDV242" s="7"/>
      <c r="XDW242" s="7"/>
      <c r="XDX242" s="7"/>
      <c r="XDY242" s="7"/>
      <c r="XDZ242" s="7"/>
      <c r="XEA242" s="7"/>
      <c r="XEB242" s="7"/>
      <c r="XEC242" s="7"/>
      <c r="XED242" s="7"/>
      <c r="XEE242" s="7"/>
    </row>
    <row r="243" s="1" customFormat="1" customHeight="1" spans="1:16359">
      <c r="A243" s="4"/>
      <c r="B243" s="20"/>
      <c r="C243" s="20"/>
      <c r="D243" s="21" t="str">
        <f>IF(C243="","-",VLOOKUP(C243,员工信息表!B:C,2,FALSE))</f>
        <v>-</v>
      </c>
      <c r="E243" s="21" t="str">
        <f>IF(C243="","-",VLOOKUP(C243,员工信息表!B:D,3,FALSE))</f>
        <v>-</v>
      </c>
      <c r="F243" s="20"/>
      <c r="G243" s="20"/>
      <c r="H243" s="20"/>
      <c r="I243" s="20"/>
      <c r="J243" s="27" t="str">
        <f t="shared" si="6"/>
        <v>0</v>
      </c>
      <c r="K243" s="27" t="str">
        <f>IF(C243="","0",SUMIFS(借支明细表!$H:$H,借支明细表!$F:$F,$C243,借支明细表!$D:$D,$D$2))</f>
        <v>0</v>
      </c>
      <c r="L243" s="27" t="str">
        <f t="shared" si="7"/>
        <v>0</v>
      </c>
      <c r="M243" s="28"/>
      <c r="XDA243" s="7"/>
      <c r="XDB243" s="7"/>
      <c r="XDC243" s="7"/>
      <c r="XDD243" s="7"/>
      <c r="XDE243" s="7"/>
      <c r="XDF243" s="7"/>
      <c r="XDG243" s="7"/>
      <c r="XDH243" s="7"/>
      <c r="XDI243" s="7"/>
      <c r="XDJ243" s="7"/>
      <c r="XDK243" s="7"/>
      <c r="XDL243" s="7"/>
      <c r="XDM243" s="7"/>
      <c r="XDN243" s="7"/>
      <c r="XDO243" s="7"/>
      <c r="XDP243" s="7"/>
      <c r="XDQ243" s="7"/>
      <c r="XDR243" s="7"/>
      <c r="XDS243" s="7"/>
      <c r="XDT243" s="7"/>
      <c r="XDU243" s="7"/>
      <c r="XDV243" s="7"/>
      <c r="XDW243" s="7"/>
      <c r="XDX243" s="7"/>
      <c r="XDY243" s="7"/>
      <c r="XDZ243" s="7"/>
      <c r="XEA243" s="7"/>
      <c r="XEB243" s="7"/>
      <c r="XEC243" s="7"/>
      <c r="XED243" s="7"/>
      <c r="XEE243" s="7"/>
    </row>
    <row r="244" s="1" customFormat="1" customHeight="1" spans="1:16359">
      <c r="A244" s="4"/>
      <c r="B244" s="20"/>
      <c r="C244" s="20"/>
      <c r="D244" s="21" t="str">
        <f>IF(C244="","-",VLOOKUP(C244,员工信息表!B:C,2,FALSE))</f>
        <v>-</v>
      </c>
      <c r="E244" s="21" t="str">
        <f>IF(C244="","-",VLOOKUP(C244,员工信息表!B:D,3,FALSE))</f>
        <v>-</v>
      </c>
      <c r="F244" s="20"/>
      <c r="G244" s="20"/>
      <c r="H244" s="20"/>
      <c r="I244" s="20"/>
      <c r="J244" s="27" t="str">
        <f t="shared" si="6"/>
        <v>0</v>
      </c>
      <c r="K244" s="27" t="str">
        <f>IF(C244="","0",SUMIFS(借支明细表!$H:$H,借支明细表!$F:$F,$C244,借支明细表!$D:$D,$D$2))</f>
        <v>0</v>
      </c>
      <c r="L244" s="27" t="str">
        <f t="shared" si="7"/>
        <v>0</v>
      </c>
      <c r="M244" s="28"/>
      <c r="XDA244" s="7"/>
      <c r="XDB244" s="7"/>
      <c r="XDC244" s="7"/>
      <c r="XDD244" s="7"/>
      <c r="XDE244" s="7"/>
      <c r="XDF244" s="7"/>
      <c r="XDG244" s="7"/>
      <c r="XDH244" s="7"/>
      <c r="XDI244" s="7"/>
      <c r="XDJ244" s="7"/>
      <c r="XDK244" s="7"/>
      <c r="XDL244" s="7"/>
      <c r="XDM244" s="7"/>
      <c r="XDN244" s="7"/>
      <c r="XDO244" s="7"/>
      <c r="XDP244" s="7"/>
      <c r="XDQ244" s="7"/>
      <c r="XDR244" s="7"/>
      <c r="XDS244" s="7"/>
      <c r="XDT244" s="7"/>
      <c r="XDU244" s="7"/>
      <c r="XDV244" s="7"/>
      <c r="XDW244" s="7"/>
      <c r="XDX244" s="7"/>
      <c r="XDY244" s="7"/>
      <c r="XDZ244" s="7"/>
      <c r="XEA244" s="7"/>
      <c r="XEB244" s="7"/>
      <c r="XEC244" s="7"/>
      <c r="XED244" s="7"/>
      <c r="XEE244" s="7"/>
    </row>
    <row r="245" s="1" customFormat="1" customHeight="1" spans="1:16359">
      <c r="A245" s="4"/>
      <c r="B245" s="20"/>
      <c r="C245" s="20"/>
      <c r="D245" s="21" t="str">
        <f>IF(C245="","-",VLOOKUP(C245,员工信息表!B:C,2,FALSE))</f>
        <v>-</v>
      </c>
      <c r="E245" s="21" t="str">
        <f>IF(C245="","-",VLOOKUP(C245,员工信息表!B:D,3,FALSE))</f>
        <v>-</v>
      </c>
      <c r="F245" s="20"/>
      <c r="G245" s="20"/>
      <c r="H245" s="20"/>
      <c r="I245" s="20"/>
      <c r="J245" s="27" t="str">
        <f t="shared" si="6"/>
        <v>0</v>
      </c>
      <c r="K245" s="27" t="str">
        <f>IF(C245="","0",SUMIFS(借支明细表!$H:$H,借支明细表!$F:$F,$C245,借支明细表!$D:$D,$D$2))</f>
        <v>0</v>
      </c>
      <c r="L245" s="27" t="str">
        <f t="shared" si="7"/>
        <v>0</v>
      </c>
      <c r="M245" s="28"/>
      <c r="XDA245" s="7"/>
      <c r="XDB245" s="7"/>
      <c r="XDC245" s="7"/>
      <c r="XDD245" s="7"/>
      <c r="XDE245" s="7"/>
      <c r="XDF245" s="7"/>
      <c r="XDG245" s="7"/>
      <c r="XDH245" s="7"/>
      <c r="XDI245" s="7"/>
      <c r="XDJ245" s="7"/>
      <c r="XDK245" s="7"/>
      <c r="XDL245" s="7"/>
      <c r="XDM245" s="7"/>
      <c r="XDN245" s="7"/>
      <c r="XDO245" s="7"/>
      <c r="XDP245" s="7"/>
      <c r="XDQ245" s="7"/>
      <c r="XDR245" s="7"/>
      <c r="XDS245" s="7"/>
      <c r="XDT245" s="7"/>
      <c r="XDU245" s="7"/>
      <c r="XDV245" s="7"/>
      <c r="XDW245" s="7"/>
      <c r="XDX245" s="7"/>
      <c r="XDY245" s="7"/>
      <c r="XDZ245" s="7"/>
      <c r="XEA245" s="7"/>
      <c r="XEB245" s="7"/>
      <c r="XEC245" s="7"/>
      <c r="XED245" s="7"/>
      <c r="XEE245" s="7"/>
    </row>
    <row r="246" s="1" customFormat="1" customHeight="1" spans="1:16359">
      <c r="A246" s="4"/>
      <c r="B246" s="20"/>
      <c r="C246" s="20"/>
      <c r="D246" s="21" t="str">
        <f>IF(C246="","-",VLOOKUP(C246,员工信息表!B:C,2,FALSE))</f>
        <v>-</v>
      </c>
      <c r="E246" s="21" t="str">
        <f>IF(C246="","-",VLOOKUP(C246,员工信息表!B:D,3,FALSE))</f>
        <v>-</v>
      </c>
      <c r="F246" s="20"/>
      <c r="G246" s="20"/>
      <c r="H246" s="20"/>
      <c r="I246" s="20"/>
      <c r="J246" s="27" t="str">
        <f t="shared" si="6"/>
        <v>0</v>
      </c>
      <c r="K246" s="27" t="str">
        <f>IF(C246="","0",SUMIFS(借支明细表!$H:$H,借支明细表!$F:$F,$C246,借支明细表!$D:$D,$D$2))</f>
        <v>0</v>
      </c>
      <c r="L246" s="27" t="str">
        <f t="shared" si="7"/>
        <v>0</v>
      </c>
      <c r="M246" s="28"/>
      <c r="XDA246" s="7"/>
      <c r="XDB246" s="7"/>
      <c r="XDC246" s="7"/>
      <c r="XDD246" s="7"/>
      <c r="XDE246" s="7"/>
      <c r="XDF246" s="7"/>
      <c r="XDG246" s="7"/>
      <c r="XDH246" s="7"/>
      <c r="XDI246" s="7"/>
      <c r="XDJ246" s="7"/>
      <c r="XDK246" s="7"/>
      <c r="XDL246" s="7"/>
      <c r="XDM246" s="7"/>
      <c r="XDN246" s="7"/>
      <c r="XDO246" s="7"/>
      <c r="XDP246" s="7"/>
      <c r="XDQ246" s="7"/>
      <c r="XDR246" s="7"/>
      <c r="XDS246" s="7"/>
      <c r="XDT246" s="7"/>
      <c r="XDU246" s="7"/>
      <c r="XDV246" s="7"/>
      <c r="XDW246" s="7"/>
      <c r="XDX246" s="7"/>
      <c r="XDY246" s="7"/>
      <c r="XDZ246" s="7"/>
      <c r="XEA246" s="7"/>
      <c r="XEB246" s="7"/>
      <c r="XEC246" s="7"/>
      <c r="XED246" s="7"/>
      <c r="XEE246" s="7"/>
    </row>
    <row r="247" s="1" customFormat="1" customHeight="1" spans="1:16359">
      <c r="A247" s="4"/>
      <c r="B247" s="20"/>
      <c r="C247" s="20"/>
      <c r="D247" s="21" t="str">
        <f>IF(C247="","-",VLOOKUP(C247,员工信息表!B:C,2,FALSE))</f>
        <v>-</v>
      </c>
      <c r="E247" s="21" t="str">
        <f>IF(C247="","-",VLOOKUP(C247,员工信息表!B:D,3,FALSE))</f>
        <v>-</v>
      </c>
      <c r="F247" s="20"/>
      <c r="G247" s="20"/>
      <c r="H247" s="20"/>
      <c r="I247" s="20"/>
      <c r="J247" s="27" t="str">
        <f t="shared" si="6"/>
        <v>0</v>
      </c>
      <c r="K247" s="27" t="str">
        <f>IF(C247="","0",SUMIFS(借支明细表!$H:$H,借支明细表!$F:$F,$C247,借支明细表!$D:$D,$D$2))</f>
        <v>0</v>
      </c>
      <c r="L247" s="27" t="str">
        <f t="shared" si="7"/>
        <v>0</v>
      </c>
      <c r="M247" s="28"/>
      <c r="XDA247" s="7"/>
      <c r="XDB247" s="7"/>
      <c r="XDC247" s="7"/>
      <c r="XDD247" s="7"/>
      <c r="XDE247" s="7"/>
      <c r="XDF247" s="7"/>
      <c r="XDG247" s="7"/>
      <c r="XDH247" s="7"/>
      <c r="XDI247" s="7"/>
      <c r="XDJ247" s="7"/>
      <c r="XDK247" s="7"/>
      <c r="XDL247" s="7"/>
      <c r="XDM247" s="7"/>
      <c r="XDN247" s="7"/>
      <c r="XDO247" s="7"/>
      <c r="XDP247" s="7"/>
      <c r="XDQ247" s="7"/>
      <c r="XDR247" s="7"/>
      <c r="XDS247" s="7"/>
      <c r="XDT247" s="7"/>
      <c r="XDU247" s="7"/>
      <c r="XDV247" s="7"/>
      <c r="XDW247" s="7"/>
      <c r="XDX247" s="7"/>
      <c r="XDY247" s="7"/>
      <c r="XDZ247" s="7"/>
      <c r="XEA247" s="7"/>
      <c r="XEB247" s="7"/>
      <c r="XEC247" s="7"/>
      <c r="XED247" s="7"/>
      <c r="XEE247" s="7"/>
    </row>
    <row r="248" s="1" customFormat="1" customHeight="1" spans="1:16359">
      <c r="A248" s="4"/>
      <c r="B248" s="20"/>
      <c r="C248" s="20"/>
      <c r="D248" s="21" t="str">
        <f>IF(C248="","-",VLOOKUP(C248,员工信息表!B:C,2,FALSE))</f>
        <v>-</v>
      </c>
      <c r="E248" s="21" t="str">
        <f>IF(C248="","-",VLOOKUP(C248,员工信息表!B:D,3,FALSE))</f>
        <v>-</v>
      </c>
      <c r="F248" s="20"/>
      <c r="G248" s="20"/>
      <c r="H248" s="20"/>
      <c r="I248" s="20"/>
      <c r="J248" s="27" t="str">
        <f t="shared" si="6"/>
        <v>0</v>
      </c>
      <c r="K248" s="27" t="str">
        <f>IF(C248="","0",SUMIFS(借支明细表!$H:$H,借支明细表!$F:$F,$C248,借支明细表!$D:$D,$D$2))</f>
        <v>0</v>
      </c>
      <c r="L248" s="27" t="str">
        <f t="shared" si="7"/>
        <v>0</v>
      </c>
      <c r="M248" s="28"/>
      <c r="XDA248" s="7"/>
      <c r="XDB248" s="7"/>
      <c r="XDC248" s="7"/>
      <c r="XDD248" s="7"/>
      <c r="XDE248" s="7"/>
      <c r="XDF248" s="7"/>
      <c r="XDG248" s="7"/>
      <c r="XDH248" s="7"/>
      <c r="XDI248" s="7"/>
      <c r="XDJ248" s="7"/>
      <c r="XDK248" s="7"/>
      <c r="XDL248" s="7"/>
      <c r="XDM248" s="7"/>
      <c r="XDN248" s="7"/>
      <c r="XDO248" s="7"/>
      <c r="XDP248" s="7"/>
      <c r="XDQ248" s="7"/>
      <c r="XDR248" s="7"/>
      <c r="XDS248" s="7"/>
      <c r="XDT248" s="7"/>
      <c r="XDU248" s="7"/>
      <c r="XDV248" s="7"/>
      <c r="XDW248" s="7"/>
      <c r="XDX248" s="7"/>
      <c r="XDY248" s="7"/>
      <c r="XDZ248" s="7"/>
      <c r="XEA248" s="7"/>
      <c r="XEB248" s="7"/>
      <c r="XEC248" s="7"/>
      <c r="XED248" s="7"/>
      <c r="XEE248" s="7"/>
    </row>
    <row r="249" s="1" customFormat="1" customHeight="1" spans="1:16359">
      <c r="A249" s="4"/>
      <c r="B249" s="20"/>
      <c r="C249" s="20"/>
      <c r="D249" s="21" t="str">
        <f>IF(C249="","-",VLOOKUP(C249,员工信息表!B:C,2,FALSE))</f>
        <v>-</v>
      </c>
      <c r="E249" s="21" t="str">
        <f>IF(C249="","-",VLOOKUP(C249,员工信息表!B:D,3,FALSE))</f>
        <v>-</v>
      </c>
      <c r="F249" s="20"/>
      <c r="G249" s="20"/>
      <c r="H249" s="20"/>
      <c r="I249" s="20"/>
      <c r="J249" s="27" t="str">
        <f t="shared" si="6"/>
        <v>0</v>
      </c>
      <c r="K249" s="27" t="str">
        <f>IF(C249="","0",SUMIFS(借支明细表!$H:$H,借支明细表!$F:$F,$C249,借支明细表!$D:$D,$D$2))</f>
        <v>0</v>
      </c>
      <c r="L249" s="27" t="str">
        <f t="shared" si="7"/>
        <v>0</v>
      </c>
      <c r="M249" s="28"/>
      <c r="XDA249" s="7"/>
      <c r="XDB249" s="7"/>
      <c r="XDC249" s="7"/>
      <c r="XDD249" s="7"/>
      <c r="XDE249" s="7"/>
      <c r="XDF249" s="7"/>
      <c r="XDG249" s="7"/>
      <c r="XDH249" s="7"/>
      <c r="XDI249" s="7"/>
      <c r="XDJ249" s="7"/>
      <c r="XDK249" s="7"/>
      <c r="XDL249" s="7"/>
      <c r="XDM249" s="7"/>
      <c r="XDN249" s="7"/>
      <c r="XDO249" s="7"/>
      <c r="XDP249" s="7"/>
      <c r="XDQ249" s="7"/>
      <c r="XDR249" s="7"/>
      <c r="XDS249" s="7"/>
      <c r="XDT249" s="7"/>
      <c r="XDU249" s="7"/>
      <c r="XDV249" s="7"/>
      <c r="XDW249" s="7"/>
      <c r="XDX249" s="7"/>
      <c r="XDY249" s="7"/>
      <c r="XDZ249" s="7"/>
      <c r="XEA249" s="7"/>
      <c r="XEB249" s="7"/>
      <c r="XEC249" s="7"/>
      <c r="XED249" s="7"/>
      <c r="XEE249" s="7"/>
    </row>
    <row r="250" s="1" customFormat="1" customHeight="1" spans="1:16359">
      <c r="A250" s="4"/>
      <c r="B250" s="20"/>
      <c r="C250" s="20"/>
      <c r="D250" s="21" t="str">
        <f>IF(C250="","-",VLOOKUP(C250,员工信息表!B:C,2,FALSE))</f>
        <v>-</v>
      </c>
      <c r="E250" s="21" t="str">
        <f>IF(C250="","-",VLOOKUP(C250,员工信息表!B:D,3,FALSE))</f>
        <v>-</v>
      </c>
      <c r="F250" s="20"/>
      <c r="G250" s="20"/>
      <c r="H250" s="20"/>
      <c r="I250" s="20"/>
      <c r="J250" s="27" t="str">
        <f t="shared" si="6"/>
        <v>0</v>
      </c>
      <c r="K250" s="27" t="str">
        <f>IF(C250="","0",SUMIFS(借支明细表!$H:$H,借支明细表!$F:$F,$C250,借支明细表!$D:$D,$D$2))</f>
        <v>0</v>
      </c>
      <c r="L250" s="27" t="str">
        <f t="shared" si="7"/>
        <v>0</v>
      </c>
      <c r="M250" s="28"/>
      <c r="XDA250" s="7"/>
      <c r="XDB250" s="7"/>
      <c r="XDC250" s="7"/>
      <c r="XDD250" s="7"/>
      <c r="XDE250" s="7"/>
      <c r="XDF250" s="7"/>
      <c r="XDG250" s="7"/>
      <c r="XDH250" s="7"/>
      <c r="XDI250" s="7"/>
      <c r="XDJ250" s="7"/>
      <c r="XDK250" s="7"/>
      <c r="XDL250" s="7"/>
      <c r="XDM250" s="7"/>
      <c r="XDN250" s="7"/>
      <c r="XDO250" s="7"/>
      <c r="XDP250" s="7"/>
      <c r="XDQ250" s="7"/>
      <c r="XDR250" s="7"/>
      <c r="XDS250" s="7"/>
      <c r="XDT250" s="7"/>
      <c r="XDU250" s="7"/>
      <c r="XDV250" s="7"/>
      <c r="XDW250" s="7"/>
      <c r="XDX250" s="7"/>
      <c r="XDY250" s="7"/>
      <c r="XDZ250" s="7"/>
      <c r="XEA250" s="7"/>
      <c r="XEB250" s="7"/>
      <c r="XEC250" s="7"/>
      <c r="XED250" s="7"/>
      <c r="XEE250" s="7"/>
    </row>
    <row r="251" s="1" customFormat="1" customHeight="1" spans="1:16359">
      <c r="A251" s="4"/>
      <c r="B251" s="20"/>
      <c r="C251" s="20"/>
      <c r="D251" s="21" t="str">
        <f>IF(C251="","-",VLOOKUP(C251,员工信息表!B:C,2,FALSE))</f>
        <v>-</v>
      </c>
      <c r="E251" s="21" t="str">
        <f>IF(C251="","-",VLOOKUP(C251,员工信息表!B:D,3,FALSE))</f>
        <v>-</v>
      </c>
      <c r="F251" s="20"/>
      <c r="G251" s="20"/>
      <c r="H251" s="20"/>
      <c r="I251" s="20"/>
      <c r="J251" s="27" t="str">
        <f t="shared" si="6"/>
        <v>0</v>
      </c>
      <c r="K251" s="27" t="str">
        <f>IF(C251="","0",SUMIFS(借支明细表!$H:$H,借支明细表!$F:$F,$C251,借支明细表!$D:$D,$D$2))</f>
        <v>0</v>
      </c>
      <c r="L251" s="27" t="str">
        <f t="shared" si="7"/>
        <v>0</v>
      </c>
      <c r="M251" s="28"/>
      <c r="XDA251" s="7"/>
      <c r="XDB251" s="7"/>
      <c r="XDC251" s="7"/>
      <c r="XDD251" s="7"/>
      <c r="XDE251" s="7"/>
      <c r="XDF251" s="7"/>
      <c r="XDG251" s="7"/>
      <c r="XDH251" s="7"/>
      <c r="XDI251" s="7"/>
      <c r="XDJ251" s="7"/>
      <c r="XDK251" s="7"/>
      <c r="XDL251" s="7"/>
      <c r="XDM251" s="7"/>
      <c r="XDN251" s="7"/>
      <c r="XDO251" s="7"/>
      <c r="XDP251" s="7"/>
      <c r="XDQ251" s="7"/>
      <c r="XDR251" s="7"/>
      <c r="XDS251" s="7"/>
      <c r="XDT251" s="7"/>
      <c r="XDU251" s="7"/>
      <c r="XDV251" s="7"/>
      <c r="XDW251" s="7"/>
      <c r="XDX251" s="7"/>
      <c r="XDY251" s="7"/>
      <c r="XDZ251" s="7"/>
      <c r="XEA251" s="7"/>
      <c r="XEB251" s="7"/>
      <c r="XEC251" s="7"/>
      <c r="XED251" s="7"/>
      <c r="XEE251" s="7"/>
    </row>
    <row r="252" s="1" customFormat="1" customHeight="1" spans="1:16359">
      <c r="A252" s="4"/>
      <c r="B252" s="20"/>
      <c r="C252" s="20"/>
      <c r="D252" s="21" t="str">
        <f>IF(C252="","-",VLOOKUP(C252,员工信息表!B:C,2,FALSE))</f>
        <v>-</v>
      </c>
      <c r="E252" s="21" t="str">
        <f>IF(C252="","-",VLOOKUP(C252,员工信息表!B:D,3,FALSE))</f>
        <v>-</v>
      </c>
      <c r="F252" s="20"/>
      <c r="G252" s="20"/>
      <c r="H252" s="20"/>
      <c r="I252" s="20"/>
      <c r="J252" s="27" t="str">
        <f t="shared" si="6"/>
        <v>0</v>
      </c>
      <c r="K252" s="27" t="str">
        <f>IF(C252="","0",SUMIFS(借支明细表!$H:$H,借支明细表!$F:$F,$C252,借支明细表!$D:$D,$D$2))</f>
        <v>0</v>
      </c>
      <c r="L252" s="27" t="str">
        <f t="shared" si="7"/>
        <v>0</v>
      </c>
      <c r="M252" s="28"/>
      <c r="XDA252" s="7"/>
      <c r="XDB252" s="7"/>
      <c r="XDC252" s="7"/>
      <c r="XDD252" s="7"/>
      <c r="XDE252" s="7"/>
      <c r="XDF252" s="7"/>
      <c r="XDG252" s="7"/>
      <c r="XDH252" s="7"/>
      <c r="XDI252" s="7"/>
      <c r="XDJ252" s="7"/>
      <c r="XDK252" s="7"/>
      <c r="XDL252" s="7"/>
      <c r="XDM252" s="7"/>
      <c r="XDN252" s="7"/>
      <c r="XDO252" s="7"/>
      <c r="XDP252" s="7"/>
      <c r="XDQ252" s="7"/>
      <c r="XDR252" s="7"/>
      <c r="XDS252" s="7"/>
      <c r="XDT252" s="7"/>
      <c r="XDU252" s="7"/>
      <c r="XDV252" s="7"/>
      <c r="XDW252" s="7"/>
      <c r="XDX252" s="7"/>
      <c r="XDY252" s="7"/>
      <c r="XDZ252" s="7"/>
      <c r="XEA252" s="7"/>
      <c r="XEB252" s="7"/>
      <c r="XEC252" s="7"/>
      <c r="XED252" s="7"/>
      <c r="XEE252" s="7"/>
    </row>
    <row r="253" s="1" customFormat="1" customHeight="1" spans="1:16359">
      <c r="A253" s="4"/>
      <c r="B253" s="20"/>
      <c r="C253" s="20"/>
      <c r="D253" s="21" t="str">
        <f>IF(C253="","-",VLOOKUP(C253,员工信息表!B:C,2,FALSE))</f>
        <v>-</v>
      </c>
      <c r="E253" s="21" t="str">
        <f>IF(C253="","-",VLOOKUP(C253,员工信息表!B:D,3,FALSE))</f>
        <v>-</v>
      </c>
      <c r="F253" s="20"/>
      <c r="G253" s="20"/>
      <c r="H253" s="20"/>
      <c r="I253" s="20"/>
      <c r="J253" s="27" t="str">
        <f t="shared" si="6"/>
        <v>0</v>
      </c>
      <c r="K253" s="27" t="str">
        <f>IF(C253="","0",SUMIFS(借支明细表!$H:$H,借支明细表!$F:$F,$C253,借支明细表!$D:$D,$D$2))</f>
        <v>0</v>
      </c>
      <c r="L253" s="27" t="str">
        <f t="shared" si="7"/>
        <v>0</v>
      </c>
      <c r="M253" s="28"/>
      <c r="XDA253" s="7"/>
      <c r="XDB253" s="7"/>
      <c r="XDC253" s="7"/>
      <c r="XDD253" s="7"/>
      <c r="XDE253" s="7"/>
      <c r="XDF253" s="7"/>
      <c r="XDG253" s="7"/>
      <c r="XDH253" s="7"/>
      <c r="XDI253" s="7"/>
      <c r="XDJ253" s="7"/>
      <c r="XDK253" s="7"/>
      <c r="XDL253" s="7"/>
      <c r="XDM253" s="7"/>
      <c r="XDN253" s="7"/>
      <c r="XDO253" s="7"/>
      <c r="XDP253" s="7"/>
      <c r="XDQ253" s="7"/>
      <c r="XDR253" s="7"/>
      <c r="XDS253" s="7"/>
      <c r="XDT253" s="7"/>
      <c r="XDU253" s="7"/>
      <c r="XDV253" s="7"/>
      <c r="XDW253" s="7"/>
      <c r="XDX253" s="7"/>
      <c r="XDY253" s="7"/>
      <c r="XDZ253" s="7"/>
      <c r="XEA253" s="7"/>
      <c r="XEB253" s="7"/>
      <c r="XEC253" s="7"/>
      <c r="XED253" s="7"/>
      <c r="XEE253" s="7"/>
    </row>
    <row r="254" s="1" customFormat="1" customHeight="1" spans="1:16359">
      <c r="A254" s="4"/>
      <c r="B254" s="20"/>
      <c r="C254" s="20"/>
      <c r="D254" s="21" t="str">
        <f>IF(C254="","-",VLOOKUP(C254,员工信息表!B:C,2,FALSE))</f>
        <v>-</v>
      </c>
      <c r="E254" s="21" t="str">
        <f>IF(C254="","-",VLOOKUP(C254,员工信息表!B:D,3,FALSE))</f>
        <v>-</v>
      </c>
      <c r="F254" s="20"/>
      <c r="G254" s="20"/>
      <c r="H254" s="20"/>
      <c r="I254" s="20"/>
      <c r="J254" s="27" t="str">
        <f t="shared" si="6"/>
        <v>0</v>
      </c>
      <c r="K254" s="27" t="str">
        <f>IF(C254="","0",SUMIFS(借支明细表!$H:$H,借支明细表!$F:$F,$C254,借支明细表!$D:$D,$D$2))</f>
        <v>0</v>
      </c>
      <c r="L254" s="27" t="str">
        <f t="shared" si="7"/>
        <v>0</v>
      </c>
      <c r="M254" s="28"/>
      <c r="XDA254" s="7"/>
      <c r="XDB254" s="7"/>
      <c r="XDC254" s="7"/>
      <c r="XDD254" s="7"/>
      <c r="XDE254" s="7"/>
      <c r="XDF254" s="7"/>
      <c r="XDG254" s="7"/>
      <c r="XDH254" s="7"/>
      <c r="XDI254" s="7"/>
      <c r="XDJ254" s="7"/>
      <c r="XDK254" s="7"/>
      <c r="XDL254" s="7"/>
      <c r="XDM254" s="7"/>
      <c r="XDN254" s="7"/>
      <c r="XDO254" s="7"/>
      <c r="XDP254" s="7"/>
      <c r="XDQ254" s="7"/>
      <c r="XDR254" s="7"/>
      <c r="XDS254" s="7"/>
      <c r="XDT254" s="7"/>
      <c r="XDU254" s="7"/>
      <c r="XDV254" s="7"/>
      <c r="XDW254" s="7"/>
      <c r="XDX254" s="7"/>
      <c r="XDY254" s="7"/>
      <c r="XDZ254" s="7"/>
      <c r="XEA254" s="7"/>
      <c r="XEB254" s="7"/>
      <c r="XEC254" s="7"/>
      <c r="XED254" s="7"/>
      <c r="XEE254" s="7"/>
    </row>
    <row r="255" s="1" customFormat="1" customHeight="1" spans="1:16359">
      <c r="A255" s="4"/>
      <c r="B255" s="20"/>
      <c r="C255" s="20"/>
      <c r="D255" s="21" t="str">
        <f>IF(C255="","-",VLOOKUP(C255,员工信息表!B:C,2,FALSE))</f>
        <v>-</v>
      </c>
      <c r="E255" s="21" t="str">
        <f>IF(C255="","-",VLOOKUP(C255,员工信息表!B:D,3,FALSE))</f>
        <v>-</v>
      </c>
      <c r="F255" s="20"/>
      <c r="G255" s="20"/>
      <c r="H255" s="20"/>
      <c r="I255" s="20"/>
      <c r="J255" s="27" t="str">
        <f t="shared" si="6"/>
        <v>0</v>
      </c>
      <c r="K255" s="27" t="str">
        <f>IF(C255="","0",SUMIFS(借支明细表!$H:$H,借支明细表!$F:$F,$C255,借支明细表!$D:$D,$D$2))</f>
        <v>0</v>
      </c>
      <c r="L255" s="27" t="str">
        <f t="shared" si="7"/>
        <v>0</v>
      </c>
      <c r="M255" s="28"/>
      <c r="XDA255" s="7"/>
      <c r="XDB255" s="7"/>
      <c r="XDC255" s="7"/>
      <c r="XDD255" s="7"/>
      <c r="XDE255" s="7"/>
      <c r="XDF255" s="7"/>
      <c r="XDG255" s="7"/>
      <c r="XDH255" s="7"/>
      <c r="XDI255" s="7"/>
      <c r="XDJ255" s="7"/>
      <c r="XDK255" s="7"/>
      <c r="XDL255" s="7"/>
      <c r="XDM255" s="7"/>
      <c r="XDN255" s="7"/>
      <c r="XDO255" s="7"/>
      <c r="XDP255" s="7"/>
      <c r="XDQ255" s="7"/>
      <c r="XDR255" s="7"/>
      <c r="XDS255" s="7"/>
      <c r="XDT255" s="7"/>
      <c r="XDU255" s="7"/>
      <c r="XDV255" s="7"/>
      <c r="XDW255" s="7"/>
      <c r="XDX255" s="7"/>
      <c r="XDY255" s="7"/>
      <c r="XDZ255" s="7"/>
      <c r="XEA255" s="7"/>
      <c r="XEB255" s="7"/>
      <c r="XEC255" s="7"/>
      <c r="XED255" s="7"/>
      <c r="XEE255" s="7"/>
    </row>
    <row r="256" s="1" customFormat="1" customHeight="1" spans="1:16359">
      <c r="A256" s="4"/>
      <c r="B256" s="20"/>
      <c r="C256" s="20"/>
      <c r="D256" s="21" t="str">
        <f>IF(C256="","-",VLOOKUP(C256,员工信息表!B:C,2,FALSE))</f>
        <v>-</v>
      </c>
      <c r="E256" s="21" t="str">
        <f>IF(C256="","-",VLOOKUP(C256,员工信息表!B:D,3,FALSE))</f>
        <v>-</v>
      </c>
      <c r="F256" s="20"/>
      <c r="G256" s="20"/>
      <c r="H256" s="20"/>
      <c r="I256" s="20"/>
      <c r="J256" s="27" t="str">
        <f t="shared" si="6"/>
        <v>0</v>
      </c>
      <c r="K256" s="27" t="str">
        <f>IF(C256="","0",SUMIFS(借支明细表!$H:$H,借支明细表!$F:$F,$C256,借支明细表!$D:$D,$D$2))</f>
        <v>0</v>
      </c>
      <c r="L256" s="27" t="str">
        <f t="shared" si="7"/>
        <v>0</v>
      </c>
      <c r="M256" s="28"/>
      <c r="XDA256" s="7"/>
      <c r="XDB256" s="7"/>
      <c r="XDC256" s="7"/>
      <c r="XDD256" s="7"/>
      <c r="XDE256" s="7"/>
      <c r="XDF256" s="7"/>
      <c r="XDG256" s="7"/>
      <c r="XDH256" s="7"/>
      <c r="XDI256" s="7"/>
      <c r="XDJ256" s="7"/>
      <c r="XDK256" s="7"/>
      <c r="XDL256" s="7"/>
      <c r="XDM256" s="7"/>
      <c r="XDN256" s="7"/>
      <c r="XDO256" s="7"/>
      <c r="XDP256" s="7"/>
      <c r="XDQ256" s="7"/>
      <c r="XDR256" s="7"/>
      <c r="XDS256" s="7"/>
      <c r="XDT256" s="7"/>
      <c r="XDU256" s="7"/>
      <c r="XDV256" s="7"/>
      <c r="XDW256" s="7"/>
      <c r="XDX256" s="7"/>
      <c r="XDY256" s="7"/>
      <c r="XDZ256" s="7"/>
      <c r="XEA256" s="7"/>
      <c r="XEB256" s="7"/>
      <c r="XEC256" s="7"/>
      <c r="XED256" s="7"/>
      <c r="XEE256" s="7"/>
    </row>
    <row r="257" s="1" customFormat="1" customHeight="1" spans="1:16359">
      <c r="A257" s="4"/>
      <c r="B257" s="20"/>
      <c r="C257" s="20"/>
      <c r="D257" s="21" t="str">
        <f>IF(C257="","-",VLOOKUP(C257,员工信息表!B:C,2,FALSE))</f>
        <v>-</v>
      </c>
      <c r="E257" s="21" t="str">
        <f>IF(C257="","-",VLOOKUP(C257,员工信息表!B:D,3,FALSE))</f>
        <v>-</v>
      </c>
      <c r="F257" s="20"/>
      <c r="G257" s="20"/>
      <c r="H257" s="20"/>
      <c r="I257" s="20"/>
      <c r="J257" s="27" t="str">
        <f t="shared" si="6"/>
        <v>0</v>
      </c>
      <c r="K257" s="27" t="str">
        <f>IF(C257="","0",SUMIFS(借支明细表!$H:$H,借支明细表!$F:$F,$C257,借支明细表!$D:$D,$D$2))</f>
        <v>0</v>
      </c>
      <c r="L257" s="27" t="str">
        <f t="shared" si="7"/>
        <v>0</v>
      </c>
      <c r="M257" s="28"/>
      <c r="XDA257" s="7"/>
      <c r="XDB257" s="7"/>
      <c r="XDC257" s="7"/>
      <c r="XDD257" s="7"/>
      <c r="XDE257" s="7"/>
      <c r="XDF257" s="7"/>
      <c r="XDG257" s="7"/>
      <c r="XDH257" s="7"/>
      <c r="XDI257" s="7"/>
      <c r="XDJ257" s="7"/>
      <c r="XDK257" s="7"/>
      <c r="XDL257" s="7"/>
      <c r="XDM257" s="7"/>
      <c r="XDN257" s="7"/>
      <c r="XDO257" s="7"/>
      <c r="XDP257" s="7"/>
      <c r="XDQ257" s="7"/>
      <c r="XDR257" s="7"/>
      <c r="XDS257" s="7"/>
      <c r="XDT257" s="7"/>
      <c r="XDU257" s="7"/>
      <c r="XDV257" s="7"/>
      <c r="XDW257" s="7"/>
      <c r="XDX257" s="7"/>
      <c r="XDY257" s="7"/>
      <c r="XDZ257" s="7"/>
      <c r="XEA257" s="7"/>
      <c r="XEB257" s="7"/>
      <c r="XEC257" s="7"/>
      <c r="XED257" s="7"/>
      <c r="XEE257" s="7"/>
    </row>
    <row r="258" s="1" customFormat="1" customHeight="1" spans="1:16359">
      <c r="A258" s="4"/>
      <c r="B258" s="20"/>
      <c r="C258" s="20"/>
      <c r="D258" s="21" t="str">
        <f>IF(C258="","-",VLOOKUP(C258,员工信息表!B:C,2,FALSE))</f>
        <v>-</v>
      </c>
      <c r="E258" s="21" t="str">
        <f>IF(C258="","-",VLOOKUP(C258,员工信息表!B:D,3,FALSE))</f>
        <v>-</v>
      </c>
      <c r="F258" s="20"/>
      <c r="G258" s="20"/>
      <c r="H258" s="20"/>
      <c r="I258" s="20"/>
      <c r="J258" s="27" t="str">
        <f t="shared" si="6"/>
        <v>0</v>
      </c>
      <c r="K258" s="27" t="str">
        <f>IF(C258="","0",SUMIFS(借支明细表!$H:$H,借支明细表!$F:$F,$C258,借支明细表!$D:$D,$D$2))</f>
        <v>0</v>
      </c>
      <c r="L258" s="27" t="str">
        <f t="shared" si="7"/>
        <v>0</v>
      </c>
      <c r="M258" s="28"/>
      <c r="XDA258" s="7"/>
      <c r="XDB258" s="7"/>
      <c r="XDC258" s="7"/>
      <c r="XDD258" s="7"/>
      <c r="XDE258" s="7"/>
      <c r="XDF258" s="7"/>
      <c r="XDG258" s="7"/>
      <c r="XDH258" s="7"/>
      <c r="XDI258" s="7"/>
      <c r="XDJ258" s="7"/>
      <c r="XDK258" s="7"/>
      <c r="XDL258" s="7"/>
      <c r="XDM258" s="7"/>
      <c r="XDN258" s="7"/>
      <c r="XDO258" s="7"/>
      <c r="XDP258" s="7"/>
      <c r="XDQ258" s="7"/>
      <c r="XDR258" s="7"/>
      <c r="XDS258" s="7"/>
      <c r="XDT258" s="7"/>
      <c r="XDU258" s="7"/>
      <c r="XDV258" s="7"/>
      <c r="XDW258" s="7"/>
      <c r="XDX258" s="7"/>
      <c r="XDY258" s="7"/>
      <c r="XDZ258" s="7"/>
      <c r="XEA258" s="7"/>
      <c r="XEB258" s="7"/>
      <c r="XEC258" s="7"/>
      <c r="XED258" s="7"/>
      <c r="XEE258" s="7"/>
    </row>
    <row r="259" s="1" customFormat="1" customHeight="1" spans="1:16359">
      <c r="A259" s="4"/>
      <c r="B259" s="20"/>
      <c r="C259" s="20"/>
      <c r="D259" s="21" t="str">
        <f>IF(C259="","-",VLOOKUP(C259,员工信息表!B:C,2,FALSE))</f>
        <v>-</v>
      </c>
      <c r="E259" s="21" t="str">
        <f>IF(C259="","-",VLOOKUP(C259,员工信息表!B:D,3,FALSE))</f>
        <v>-</v>
      </c>
      <c r="F259" s="20"/>
      <c r="G259" s="20"/>
      <c r="H259" s="20"/>
      <c r="I259" s="20"/>
      <c r="J259" s="27" t="str">
        <f t="shared" si="6"/>
        <v>0</v>
      </c>
      <c r="K259" s="27" t="str">
        <f>IF(C259="","0",SUMIFS(借支明细表!$H:$H,借支明细表!$F:$F,$C259,借支明细表!$D:$D,$D$2))</f>
        <v>0</v>
      </c>
      <c r="L259" s="27" t="str">
        <f t="shared" si="7"/>
        <v>0</v>
      </c>
      <c r="M259" s="28"/>
      <c r="XDA259" s="7"/>
      <c r="XDB259" s="7"/>
      <c r="XDC259" s="7"/>
      <c r="XDD259" s="7"/>
      <c r="XDE259" s="7"/>
      <c r="XDF259" s="7"/>
      <c r="XDG259" s="7"/>
      <c r="XDH259" s="7"/>
      <c r="XDI259" s="7"/>
      <c r="XDJ259" s="7"/>
      <c r="XDK259" s="7"/>
      <c r="XDL259" s="7"/>
      <c r="XDM259" s="7"/>
      <c r="XDN259" s="7"/>
      <c r="XDO259" s="7"/>
      <c r="XDP259" s="7"/>
      <c r="XDQ259" s="7"/>
      <c r="XDR259" s="7"/>
      <c r="XDS259" s="7"/>
      <c r="XDT259" s="7"/>
      <c r="XDU259" s="7"/>
      <c r="XDV259" s="7"/>
      <c r="XDW259" s="7"/>
      <c r="XDX259" s="7"/>
      <c r="XDY259" s="7"/>
      <c r="XDZ259" s="7"/>
      <c r="XEA259" s="7"/>
      <c r="XEB259" s="7"/>
      <c r="XEC259" s="7"/>
      <c r="XED259" s="7"/>
      <c r="XEE259" s="7"/>
    </row>
    <row r="260" s="1" customFormat="1" customHeight="1" spans="1:16359">
      <c r="A260" s="4"/>
      <c r="B260" s="20"/>
      <c r="C260" s="20"/>
      <c r="D260" s="21" t="str">
        <f>IF(C260="","-",VLOOKUP(C260,员工信息表!B:C,2,FALSE))</f>
        <v>-</v>
      </c>
      <c r="E260" s="21" t="str">
        <f>IF(C260="","-",VLOOKUP(C260,员工信息表!B:D,3,FALSE))</f>
        <v>-</v>
      </c>
      <c r="F260" s="20"/>
      <c r="G260" s="20"/>
      <c r="H260" s="20"/>
      <c r="I260" s="20"/>
      <c r="J260" s="27" t="str">
        <f t="shared" si="6"/>
        <v>0</v>
      </c>
      <c r="K260" s="27" t="str">
        <f>IF(C260="","0",SUMIFS(借支明细表!$H:$H,借支明细表!$F:$F,$C260,借支明细表!$D:$D,$D$2))</f>
        <v>0</v>
      </c>
      <c r="L260" s="27" t="str">
        <f t="shared" si="7"/>
        <v>0</v>
      </c>
      <c r="M260" s="28"/>
      <c r="XDA260" s="7"/>
      <c r="XDB260" s="7"/>
      <c r="XDC260" s="7"/>
      <c r="XDD260" s="7"/>
      <c r="XDE260" s="7"/>
      <c r="XDF260" s="7"/>
      <c r="XDG260" s="7"/>
      <c r="XDH260" s="7"/>
      <c r="XDI260" s="7"/>
      <c r="XDJ260" s="7"/>
      <c r="XDK260" s="7"/>
      <c r="XDL260" s="7"/>
      <c r="XDM260" s="7"/>
      <c r="XDN260" s="7"/>
      <c r="XDO260" s="7"/>
      <c r="XDP260" s="7"/>
      <c r="XDQ260" s="7"/>
      <c r="XDR260" s="7"/>
      <c r="XDS260" s="7"/>
      <c r="XDT260" s="7"/>
      <c r="XDU260" s="7"/>
      <c r="XDV260" s="7"/>
      <c r="XDW260" s="7"/>
      <c r="XDX260" s="7"/>
      <c r="XDY260" s="7"/>
      <c r="XDZ260" s="7"/>
      <c r="XEA260" s="7"/>
      <c r="XEB260" s="7"/>
      <c r="XEC260" s="7"/>
      <c r="XED260" s="7"/>
      <c r="XEE260" s="7"/>
    </row>
    <row r="261" s="1" customFormat="1" customHeight="1" spans="1:16359">
      <c r="A261" s="4"/>
      <c r="B261" s="20"/>
      <c r="C261" s="20"/>
      <c r="D261" s="21" t="str">
        <f>IF(C261="","-",VLOOKUP(C261,员工信息表!B:C,2,FALSE))</f>
        <v>-</v>
      </c>
      <c r="E261" s="21" t="str">
        <f>IF(C261="","-",VLOOKUP(C261,员工信息表!B:D,3,FALSE))</f>
        <v>-</v>
      </c>
      <c r="F261" s="20"/>
      <c r="G261" s="20"/>
      <c r="H261" s="20"/>
      <c r="I261" s="20"/>
      <c r="J261" s="27" t="str">
        <f t="shared" ref="J261:J324" si="8">IF(C261="","0",(E261*F261)+(G261*H261)+I261)</f>
        <v>0</v>
      </c>
      <c r="K261" s="27" t="str">
        <f>IF(C261="","0",SUMIFS(借支明细表!$H:$H,借支明细表!$F:$F,$C261,借支明细表!$D:$D,$D$2))</f>
        <v>0</v>
      </c>
      <c r="L261" s="27" t="str">
        <f t="shared" ref="L261:L324" si="9">IF(C261="","0",J261-K261)</f>
        <v>0</v>
      </c>
      <c r="M261" s="28"/>
      <c r="XDA261" s="7"/>
      <c r="XDB261" s="7"/>
      <c r="XDC261" s="7"/>
      <c r="XDD261" s="7"/>
      <c r="XDE261" s="7"/>
      <c r="XDF261" s="7"/>
      <c r="XDG261" s="7"/>
      <c r="XDH261" s="7"/>
      <c r="XDI261" s="7"/>
      <c r="XDJ261" s="7"/>
      <c r="XDK261" s="7"/>
      <c r="XDL261" s="7"/>
      <c r="XDM261" s="7"/>
      <c r="XDN261" s="7"/>
      <c r="XDO261" s="7"/>
      <c r="XDP261" s="7"/>
      <c r="XDQ261" s="7"/>
      <c r="XDR261" s="7"/>
      <c r="XDS261" s="7"/>
      <c r="XDT261" s="7"/>
      <c r="XDU261" s="7"/>
      <c r="XDV261" s="7"/>
      <c r="XDW261" s="7"/>
      <c r="XDX261" s="7"/>
      <c r="XDY261" s="7"/>
      <c r="XDZ261" s="7"/>
      <c r="XEA261" s="7"/>
      <c r="XEB261" s="7"/>
      <c r="XEC261" s="7"/>
      <c r="XED261" s="7"/>
      <c r="XEE261" s="7"/>
    </row>
    <row r="262" s="1" customFormat="1" customHeight="1" spans="1:16359">
      <c r="A262" s="4"/>
      <c r="B262" s="20"/>
      <c r="C262" s="20"/>
      <c r="D262" s="21" t="str">
        <f>IF(C262="","-",VLOOKUP(C262,员工信息表!B:C,2,FALSE))</f>
        <v>-</v>
      </c>
      <c r="E262" s="21" t="str">
        <f>IF(C262="","-",VLOOKUP(C262,员工信息表!B:D,3,FALSE))</f>
        <v>-</v>
      </c>
      <c r="F262" s="20"/>
      <c r="G262" s="20"/>
      <c r="H262" s="20"/>
      <c r="I262" s="20"/>
      <c r="J262" s="27" t="str">
        <f t="shared" si="8"/>
        <v>0</v>
      </c>
      <c r="K262" s="27" t="str">
        <f>IF(C262="","0",SUMIFS(借支明细表!$H:$H,借支明细表!$F:$F,$C262,借支明细表!$D:$D,$D$2))</f>
        <v>0</v>
      </c>
      <c r="L262" s="27" t="str">
        <f t="shared" si="9"/>
        <v>0</v>
      </c>
      <c r="M262" s="28"/>
      <c r="XDA262" s="7"/>
      <c r="XDB262" s="7"/>
      <c r="XDC262" s="7"/>
      <c r="XDD262" s="7"/>
      <c r="XDE262" s="7"/>
      <c r="XDF262" s="7"/>
      <c r="XDG262" s="7"/>
      <c r="XDH262" s="7"/>
      <c r="XDI262" s="7"/>
      <c r="XDJ262" s="7"/>
      <c r="XDK262" s="7"/>
      <c r="XDL262" s="7"/>
      <c r="XDM262" s="7"/>
      <c r="XDN262" s="7"/>
      <c r="XDO262" s="7"/>
      <c r="XDP262" s="7"/>
      <c r="XDQ262" s="7"/>
      <c r="XDR262" s="7"/>
      <c r="XDS262" s="7"/>
      <c r="XDT262" s="7"/>
      <c r="XDU262" s="7"/>
      <c r="XDV262" s="7"/>
      <c r="XDW262" s="7"/>
      <c r="XDX262" s="7"/>
      <c r="XDY262" s="7"/>
      <c r="XDZ262" s="7"/>
      <c r="XEA262" s="7"/>
      <c r="XEB262" s="7"/>
      <c r="XEC262" s="7"/>
      <c r="XED262" s="7"/>
      <c r="XEE262" s="7"/>
    </row>
    <row r="263" s="1" customFormat="1" customHeight="1" spans="1:16359">
      <c r="A263" s="4"/>
      <c r="B263" s="20"/>
      <c r="C263" s="20"/>
      <c r="D263" s="21" t="str">
        <f>IF(C263="","-",VLOOKUP(C263,员工信息表!B:C,2,FALSE))</f>
        <v>-</v>
      </c>
      <c r="E263" s="21" t="str">
        <f>IF(C263="","-",VLOOKUP(C263,员工信息表!B:D,3,FALSE))</f>
        <v>-</v>
      </c>
      <c r="F263" s="20"/>
      <c r="G263" s="20"/>
      <c r="H263" s="20"/>
      <c r="I263" s="20"/>
      <c r="J263" s="27" t="str">
        <f t="shared" si="8"/>
        <v>0</v>
      </c>
      <c r="K263" s="27" t="str">
        <f>IF(C263="","0",SUMIFS(借支明细表!$H:$H,借支明细表!$F:$F,$C263,借支明细表!$D:$D,$D$2))</f>
        <v>0</v>
      </c>
      <c r="L263" s="27" t="str">
        <f t="shared" si="9"/>
        <v>0</v>
      </c>
      <c r="M263" s="28"/>
      <c r="XDA263" s="7"/>
      <c r="XDB263" s="7"/>
      <c r="XDC263" s="7"/>
      <c r="XDD263" s="7"/>
      <c r="XDE263" s="7"/>
      <c r="XDF263" s="7"/>
      <c r="XDG263" s="7"/>
      <c r="XDH263" s="7"/>
      <c r="XDI263" s="7"/>
      <c r="XDJ263" s="7"/>
      <c r="XDK263" s="7"/>
      <c r="XDL263" s="7"/>
      <c r="XDM263" s="7"/>
      <c r="XDN263" s="7"/>
      <c r="XDO263" s="7"/>
      <c r="XDP263" s="7"/>
      <c r="XDQ263" s="7"/>
      <c r="XDR263" s="7"/>
      <c r="XDS263" s="7"/>
      <c r="XDT263" s="7"/>
      <c r="XDU263" s="7"/>
      <c r="XDV263" s="7"/>
      <c r="XDW263" s="7"/>
      <c r="XDX263" s="7"/>
      <c r="XDY263" s="7"/>
      <c r="XDZ263" s="7"/>
      <c r="XEA263" s="7"/>
      <c r="XEB263" s="7"/>
      <c r="XEC263" s="7"/>
      <c r="XED263" s="7"/>
      <c r="XEE263" s="7"/>
    </row>
    <row r="264" s="1" customFormat="1" customHeight="1" spans="1:16359">
      <c r="A264" s="4"/>
      <c r="B264" s="20"/>
      <c r="C264" s="20"/>
      <c r="D264" s="21" t="str">
        <f>IF(C264="","-",VLOOKUP(C264,员工信息表!B:C,2,FALSE))</f>
        <v>-</v>
      </c>
      <c r="E264" s="21" t="str">
        <f>IF(C264="","-",VLOOKUP(C264,员工信息表!B:D,3,FALSE))</f>
        <v>-</v>
      </c>
      <c r="F264" s="20"/>
      <c r="G264" s="20"/>
      <c r="H264" s="20"/>
      <c r="I264" s="20"/>
      <c r="J264" s="27" t="str">
        <f t="shared" si="8"/>
        <v>0</v>
      </c>
      <c r="K264" s="27" t="str">
        <f>IF(C264="","0",SUMIFS(借支明细表!$H:$H,借支明细表!$F:$F,$C264,借支明细表!$D:$D,$D$2))</f>
        <v>0</v>
      </c>
      <c r="L264" s="27" t="str">
        <f t="shared" si="9"/>
        <v>0</v>
      </c>
      <c r="M264" s="28"/>
      <c r="XDA264" s="7"/>
      <c r="XDB264" s="7"/>
      <c r="XDC264" s="7"/>
      <c r="XDD264" s="7"/>
      <c r="XDE264" s="7"/>
      <c r="XDF264" s="7"/>
      <c r="XDG264" s="7"/>
      <c r="XDH264" s="7"/>
      <c r="XDI264" s="7"/>
      <c r="XDJ264" s="7"/>
      <c r="XDK264" s="7"/>
      <c r="XDL264" s="7"/>
      <c r="XDM264" s="7"/>
      <c r="XDN264" s="7"/>
      <c r="XDO264" s="7"/>
      <c r="XDP264" s="7"/>
      <c r="XDQ264" s="7"/>
      <c r="XDR264" s="7"/>
      <c r="XDS264" s="7"/>
      <c r="XDT264" s="7"/>
      <c r="XDU264" s="7"/>
      <c r="XDV264" s="7"/>
      <c r="XDW264" s="7"/>
      <c r="XDX264" s="7"/>
      <c r="XDY264" s="7"/>
      <c r="XDZ264" s="7"/>
      <c r="XEA264" s="7"/>
      <c r="XEB264" s="7"/>
      <c r="XEC264" s="7"/>
      <c r="XED264" s="7"/>
      <c r="XEE264" s="7"/>
    </row>
    <row r="265" s="1" customFormat="1" customHeight="1" spans="1:16359">
      <c r="A265" s="4"/>
      <c r="B265" s="20"/>
      <c r="C265" s="20"/>
      <c r="D265" s="21" t="str">
        <f>IF(C265="","-",VLOOKUP(C265,员工信息表!B:C,2,FALSE))</f>
        <v>-</v>
      </c>
      <c r="E265" s="21" t="str">
        <f>IF(C265="","-",VLOOKUP(C265,员工信息表!B:D,3,FALSE))</f>
        <v>-</v>
      </c>
      <c r="F265" s="20"/>
      <c r="G265" s="20"/>
      <c r="H265" s="20"/>
      <c r="I265" s="20"/>
      <c r="J265" s="27" t="str">
        <f t="shared" si="8"/>
        <v>0</v>
      </c>
      <c r="K265" s="27" t="str">
        <f>IF(C265="","0",SUMIFS(借支明细表!$H:$H,借支明细表!$F:$F,$C265,借支明细表!$D:$D,$D$2))</f>
        <v>0</v>
      </c>
      <c r="L265" s="27" t="str">
        <f t="shared" si="9"/>
        <v>0</v>
      </c>
      <c r="M265" s="28"/>
      <c r="XDA265" s="7"/>
      <c r="XDB265" s="7"/>
      <c r="XDC265" s="7"/>
      <c r="XDD265" s="7"/>
      <c r="XDE265" s="7"/>
      <c r="XDF265" s="7"/>
      <c r="XDG265" s="7"/>
      <c r="XDH265" s="7"/>
      <c r="XDI265" s="7"/>
      <c r="XDJ265" s="7"/>
      <c r="XDK265" s="7"/>
      <c r="XDL265" s="7"/>
      <c r="XDM265" s="7"/>
      <c r="XDN265" s="7"/>
      <c r="XDO265" s="7"/>
      <c r="XDP265" s="7"/>
      <c r="XDQ265" s="7"/>
      <c r="XDR265" s="7"/>
      <c r="XDS265" s="7"/>
      <c r="XDT265" s="7"/>
      <c r="XDU265" s="7"/>
      <c r="XDV265" s="7"/>
      <c r="XDW265" s="7"/>
      <c r="XDX265" s="7"/>
      <c r="XDY265" s="7"/>
      <c r="XDZ265" s="7"/>
      <c r="XEA265" s="7"/>
      <c r="XEB265" s="7"/>
      <c r="XEC265" s="7"/>
      <c r="XED265" s="7"/>
      <c r="XEE265" s="7"/>
    </row>
    <row r="266" s="1" customFormat="1" customHeight="1" spans="1:16359">
      <c r="A266" s="4"/>
      <c r="B266" s="20"/>
      <c r="C266" s="20"/>
      <c r="D266" s="21" t="str">
        <f>IF(C266="","-",VLOOKUP(C266,员工信息表!B:C,2,FALSE))</f>
        <v>-</v>
      </c>
      <c r="E266" s="21" t="str">
        <f>IF(C266="","-",VLOOKUP(C266,员工信息表!B:D,3,FALSE))</f>
        <v>-</v>
      </c>
      <c r="F266" s="20"/>
      <c r="G266" s="20"/>
      <c r="H266" s="20"/>
      <c r="I266" s="20"/>
      <c r="J266" s="27" t="str">
        <f t="shared" si="8"/>
        <v>0</v>
      </c>
      <c r="K266" s="27" t="str">
        <f>IF(C266="","0",SUMIFS(借支明细表!$H:$H,借支明细表!$F:$F,$C266,借支明细表!$D:$D,$D$2))</f>
        <v>0</v>
      </c>
      <c r="L266" s="27" t="str">
        <f t="shared" si="9"/>
        <v>0</v>
      </c>
      <c r="M266" s="28"/>
      <c r="XDA266" s="7"/>
      <c r="XDB266" s="7"/>
      <c r="XDC266" s="7"/>
      <c r="XDD266" s="7"/>
      <c r="XDE266" s="7"/>
      <c r="XDF266" s="7"/>
      <c r="XDG266" s="7"/>
      <c r="XDH266" s="7"/>
      <c r="XDI266" s="7"/>
      <c r="XDJ266" s="7"/>
      <c r="XDK266" s="7"/>
      <c r="XDL266" s="7"/>
      <c r="XDM266" s="7"/>
      <c r="XDN266" s="7"/>
      <c r="XDO266" s="7"/>
      <c r="XDP266" s="7"/>
      <c r="XDQ266" s="7"/>
      <c r="XDR266" s="7"/>
      <c r="XDS266" s="7"/>
      <c r="XDT266" s="7"/>
      <c r="XDU266" s="7"/>
      <c r="XDV266" s="7"/>
      <c r="XDW266" s="7"/>
      <c r="XDX266" s="7"/>
      <c r="XDY266" s="7"/>
      <c r="XDZ266" s="7"/>
      <c r="XEA266" s="7"/>
      <c r="XEB266" s="7"/>
      <c r="XEC266" s="7"/>
      <c r="XED266" s="7"/>
      <c r="XEE266" s="7"/>
    </row>
    <row r="267" s="1" customFormat="1" customHeight="1" spans="1:16359">
      <c r="A267" s="4"/>
      <c r="B267" s="20"/>
      <c r="C267" s="20"/>
      <c r="D267" s="21" t="str">
        <f>IF(C267="","-",VLOOKUP(C267,员工信息表!B:C,2,FALSE))</f>
        <v>-</v>
      </c>
      <c r="E267" s="21" t="str">
        <f>IF(C267="","-",VLOOKUP(C267,员工信息表!B:D,3,FALSE))</f>
        <v>-</v>
      </c>
      <c r="F267" s="20"/>
      <c r="G267" s="20"/>
      <c r="H267" s="20"/>
      <c r="I267" s="20"/>
      <c r="J267" s="27" t="str">
        <f t="shared" si="8"/>
        <v>0</v>
      </c>
      <c r="K267" s="27" t="str">
        <f>IF(C267="","0",SUMIFS(借支明细表!$H:$H,借支明细表!$F:$F,$C267,借支明细表!$D:$D,$D$2))</f>
        <v>0</v>
      </c>
      <c r="L267" s="27" t="str">
        <f t="shared" si="9"/>
        <v>0</v>
      </c>
      <c r="M267" s="28"/>
      <c r="XDA267" s="7"/>
      <c r="XDB267" s="7"/>
      <c r="XDC267" s="7"/>
      <c r="XDD267" s="7"/>
      <c r="XDE267" s="7"/>
      <c r="XDF267" s="7"/>
      <c r="XDG267" s="7"/>
      <c r="XDH267" s="7"/>
      <c r="XDI267" s="7"/>
      <c r="XDJ267" s="7"/>
      <c r="XDK267" s="7"/>
      <c r="XDL267" s="7"/>
      <c r="XDM267" s="7"/>
      <c r="XDN267" s="7"/>
      <c r="XDO267" s="7"/>
      <c r="XDP267" s="7"/>
      <c r="XDQ267" s="7"/>
      <c r="XDR267" s="7"/>
      <c r="XDS267" s="7"/>
      <c r="XDT267" s="7"/>
      <c r="XDU267" s="7"/>
      <c r="XDV267" s="7"/>
      <c r="XDW267" s="7"/>
      <c r="XDX267" s="7"/>
      <c r="XDY267" s="7"/>
      <c r="XDZ267" s="7"/>
      <c r="XEA267" s="7"/>
      <c r="XEB267" s="7"/>
      <c r="XEC267" s="7"/>
      <c r="XED267" s="7"/>
      <c r="XEE267" s="7"/>
    </row>
    <row r="268" s="1" customFormat="1" customHeight="1" spans="1:16359">
      <c r="A268" s="4"/>
      <c r="B268" s="20"/>
      <c r="C268" s="20"/>
      <c r="D268" s="21" t="str">
        <f>IF(C268="","-",VLOOKUP(C268,员工信息表!B:C,2,FALSE))</f>
        <v>-</v>
      </c>
      <c r="E268" s="21" t="str">
        <f>IF(C268="","-",VLOOKUP(C268,员工信息表!B:D,3,FALSE))</f>
        <v>-</v>
      </c>
      <c r="F268" s="20"/>
      <c r="G268" s="20"/>
      <c r="H268" s="20"/>
      <c r="I268" s="20"/>
      <c r="J268" s="27" t="str">
        <f t="shared" si="8"/>
        <v>0</v>
      </c>
      <c r="K268" s="27" t="str">
        <f>IF(C268="","0",SUMIFS(借支明细表!$H:$H,借支明细表!$F:$F,$C268,借支明细表!$D:$D,$D$2))</f>
        <v>0</v>
      </c>
      <c r="L268" s="27" t="str">
        <f t="shared" si="9"/>
        <v>0</v>
      </c>
      <c r="M268" s="28"/>
      <c r="XDA268" s="7"/>
      <c r="XDB268" s="7"/>
      <c r="XDC268" s="7"/>
      <c r="XDD268" s="7"/>
      <c r="XDE268" s="7"/>
      <c r="XDF268" s="7"/>
      <c r="XDG268" s="7"/>
      <c r="XDH268" s="7"/>
      <c r="XDI268" s="7"/>
      <c r="XDJ268" s="7"/>
      <c r="XDK268" s="7"/>
      <c r="XDL268" s="7"/>
      <c r="XDM268" s="7"/>
      <c r="XDN268" s="7"/>
      <c r="XDO268" s="7"/>
      <c r="XDP268" s="7"/>
      <c r="XDQ268" s="7"/>
      <c r="XDR268" s="7"/>
      <c r="XDS268" s="7"/>
      <c r="XDT268" s="7"/>
      <c r="XDU268" s="7"/>
      <c r="XDV268" s="7"/>
      <c r="XDW268" s="7"/>
      <c r="XDX268" s="7"/>
      <c r="XDY268" s="7"/>
      <c r="XDZ268" s="7"/>
      <c r="XEA268" s="7"/>
      <c r="XEB268" s="7"/>
      <c r="XEC268" s="7"/>
      <c r="XED268" s="7"/>
      <c r="XEE268" s="7"/>
    </row>
    <row r="269" s="1" customFormat="1" customHeight="1" spans="1:16359">
      <c r="A269" s="4"/>
      <c r="B269" s="20"/>
      <c r="C269" s="20"/>
      <c r="D269" s="21" t="str">
        <f>IF(C269="","-",VLOOKUP(C269,员工信息表!B:C,2,FALSE))</f>
        <v>-</v>
      </c>
      <c r="E269" s="21" t="str">
        <f>IF(C269="","-",VLOOKUP(C269,员工信息表!B:D,3,FALSE))</f>
        <v>-</v>
      </c>
      <c r="F269" s="20"/>
      <c r="G269" s="20"/>
      <c r="H269" s="20"/>
      <c r="I269" s="20"/>
      <c r="J269" s="27" t="str">
        <f t="shared" si="8"/>
        <v>0</v>
      </c>
      <c r="K269" s="27" t="str">
        <f>IF(C269="","0",SUMIFS(借支明细表!$H:$H,借支明细表!$F:$F,$C269,借支明细表!$D:$D,$D$2))</f>
        <v>0</v>
      </c>
      <c r="L269" s="27" t="str">
        <f t="shared" si="9"/>
        <v>0</v>
      </c>
      <c r="M269" s="28"/>
      <c r="XDA269" s="7"/>
      <c r="XDB269" s="7"/>
      <c r="XDC269" s="7"/>
      <c r="XDD269" s="7"/>
      <c r="XDE269" s="7"/>
      <c r="XDF269" s="7"/>
      <c r="XDG269" s="7"/>
      <c r="XDH269" s="7"/>
      <c r="XDI269" s="7"/>
      <c r="XDJ269" s="7"/>
      <c r="XDK269" s="7"/>
      <c r="XDL269" s="7"/>
      <c r="XDM269" s="7"/>
      <c r="XDN269" s="7"/>
      <c r="XDO269" s="7"/>
      <c r="XDP269" s="7"/>
      <c r="XDQ269" s="7"/>
      <c r="XDR269" s="7"/>
      <c r="XDS269" s="7"/>
      <c r="XDT269" s="7"/>
      <c r="XDU269" s="7"/>
      <c r="XDV269" s="7"/>
      <c r="XDW269" s="7"/>
      <c r="XDX269" s="7"/>
      <c r="XDY269" s="7"/>
      <c r="XDZ269" s="7"/>
      <c r="XEA269" s="7"/>
      <c r="XEB269" s="7"/>
      <c r="XEC269" s="7"/>
      <c r="XED269" s="7"/>
      <c r="XEE269" s="7"/>
    </row>
    <row r="270" s="1" customFormat="1" customHeight="1" spans="1:16359">
      <c r="A270" s="4"/>
      <c r="B270" s="20"/>
      <c r="C270" s="20"/>
      <c r="D270" s="21" t="str">
        <f>IF(C270="","-",VLOOKUP(C270,员工信息表!B:C,2,FALSE))</f>
        <v>-</v>
      </c>
      <c r="E270" s="21" t="str">
        <f>IF(C270="","-",VLOOKUP(C270,员工信息表!B:D,3,FALSE))</f>
        <v>-</v>
      </c>
      <c r="F270" s="20"/>
      <c r="G270" s="20"/>
      <c r="H270" s="20"/>
      <c r="I270" s="20"/>
      <c r="J270" s="27" t="str">
        <f t="shared" si="8"/>
        <v>0</v>
      </c>
      <c r="K270" s="27" t="str">
        <f>IF(C270="","0",SUMIFS(借支明细表!$H:$H,借支明细表!$F:$F,$C270,借支明细表!$D:$D,$D$2))</f>
        <v>0</v>
      </c>
      <c r="L270" s="27" t="str">
        <f t="shared" si="9"/>
        <v>0</v>
      </c>
      <c r="M270" s="28"/>
      <c r="XDA270" s="7"/>
      <c r="XDB270" s="7"/>
      <c r="XDC270" s="7"/>
      <c r="XDD270" s="7"/>
      <c r="XDE270" s="7"/>
      <c r="XDF270" s="7"/>
      <c r="XDG270" s="7"/>
      <c r="XDH270" s="7"/>
      <c r="XDI270" s="7"/>
      <c r="XDJ270" s="7"/>
      <c r="XDK270" s="7"/>
      <c r="XDL270" s="7"/>
      <c r="XDM270" s="7"/>
      <c r="XDN270" s="7"/>
      <c r="XDO270" s="7"/>
      <c r="XDP270" s="7"/>
      <c r="XDQ270" s="7"/>
      <c r="XDR270" s="7"/>
      <c r="XDS270" s="7"/>
      <c r="XDT270" s="7"/>
      <c r="XDU270" s="7"/>
      <c r="XDV270" s="7"/>
      <c r="XDW270" s="7"/>
      <c r="XDX270" s="7"/>
      <c r="XDY270" s="7"/>
      <c r="XDZ270" s="7"/>
      <c r="XEA270" s="7"/>
      <c r="XEB270" s="7"/>
      <c r="XEC270" s="7"/>
      <c r="XED270" s="7"/>
      <c r="XEE270" s="7"/>
    </row>
    <row r="271" s="1" customFormat="1" customHeight="1" spans="1:16359">
      <c r="A271" s="4"/>
      <c r="B271" s="20"/>
      <c r="C271" s="20"/>
      <c r="D271" s="21" t="str">
        <f>IF(C271="","-",VLOOKUP(C271,员工信息表!B:C,2,FALSE))</f>
        <v>-</v>
      </c>
      <c r="E271" s="21" t="str">
        <f>IF(C271="","-",VLOOKUP(C271,员工信息表!B:D,3,FALSE))</f>
        <v>-</v>
      </c>
      <c r="F271" s="20"/>
      <c r="G271" s="20"/>
      <c r="H271" s="20"/>
      <c r="I271" s="20"/>
      <c r="J271" s="27" t="str">
        <f t="shared" si="8"/>
        <v>0</v>
      </c>
      <c r="K271" s="27" t="str">
        <f>IF(C271="","0",SUMIFS(借支明细表!$H:$H,借支明细表!$F:$F,$C271,借支明细表!$D:$D,$D$2))</f>
        <v>0</v>
      </c>
      <c r="L271" s="27" t="str">
        <f t="shared" si="9"/>
        <v>0</v>
      </c>
      <c r="M271" s="28"/>
      <c r="XDA271" s="7"/>
      <c r="XDB271" s="7"/>
      <c r="XDC271" s="7"/>
      <c r="XDD271" s="7"/>
      <c r="XDE271" s="7"/>
      <c r="XDF271" s="7"/>
      <c r="XDG271" s="7"/>
      <c r="XDH271" s="7"/>
      <c r="XDI271" s="7"/>
      <c r="XDJ271" s="7"/>
      <c r="XDK271" s="7"/>
      <c r="XDL271" s="7"/>
      <c r="XDM271" s="7"/>
      <c r="XDN271" s="7"/>
      <c r="XDO271" s="7"/>
      <c r="XDP271" s="7"/>
      <c r="XDQ271" s="7"/>
      <c r="XDR271" s="7"/>
      <c r="XDS271" s="7"/>
      <c r="XDT271" s="7"/>
      <c r="XDU271" s="7"/>
      <c r="XDV271" s="7"/>
      <c r="XDW271" s="7"/>
      <c r="XDX271" s="7"/>
      <c r="XDY271" s="7"/>
      <c r="XDZ271" s="7"/>
      <c r="XEA271" s="7"/>
      <c r="XEB271" s="7"/>
      <c r="XEC271" s="7"/>
      <c r="XED271" s="7"/>
      <c r="XEE271" s="7"/>
    </row>
    <row r="272" s="1" customFormat="1" customHeight="1" spans="1:16359">
      <c r="A272" s="4"/>
      <c r="B272" s="20"/>
      <c r="C272" s="20"/>
      <c r="D272" s="21" t="str">
        <f>IF(C272="","-",VLOOKUP(C272,员工信息表!B:C,2,FALSE))</f>
        <v>-</v>
      </c>
      <c r="E272" s="21" t="str">
        <f>IF(C272="","-",VLOOKUP(C272,员工信息表!B:D,3,FALSE))</f>
        <v>-</v>
      </c>
      <c r="F272" s="20"/>
      <c r="G272" s="20"/>
      <c r="H272" s="20"/>
      <c r="I272" s="20"/>
      <c r="J272" s="27" t="str">
        <f t="shared" si="8"/>
        <v>0</v>
      </c>
      <c r="K272" s="27" t="str">
        <f>IF(C272="","0",SUMIFS(借支明细表!$H:$H,借支明细表!$F:$F,$C272,借支明细表!$D:$D,$D$2))</f>
        <v>0</v>
      </c>
      <c r="L272" s="27" t="str">
        <f t="shared" si="9"/>
        <v>0</v>
      </c>
      <c r="M272" s="28"/>
      <c r="XDA272" s="7"/>
      <c r="XDB272" s="7"/>
      <c r="XDC272" s="7"/>
      <c r="XDD272" s="7"/>
      <c r="XDE272" s="7"/>
      <c r="XDF272" s="7"/>
      <c r="XDG272" s="7"/>
      <c r="XDH272" s="7"/>
      <c r="XDI272" s="7"/>
      <c r="XDJ272" s="7"/>
      <c r="XDK272" s="7"/>
      <c r="XDL272" s="7"/>
      <c r="XDM272" s="7"/>
      <c r="XDN272" s="7"/>
      <c r="XDO272" s="7"/>
      <c r="XDP272" s="7"/>
      <c r="XDQ272" s="7"/>
      <c r="XDR272" s="7"/>
      <c r="XDS272" s="7"/>
      <c r="XDT272" s="7"/>
      <c r="XDU272" s="7"/>
      <c r="XDV272" s="7"/>
      <c r="XDW272" s="7"/>
      <c r="XDX272" s="7"/>
      <c r="XDY272" s="7"/>
      <c r="XDZ272" s="7"/>
      <c r="XEA272" s="7"/>
      <c r="XEB272" s="7"/>
      <c r="XEC272" s="7"/>
      <c r="XED272" s="7"/>
      <c r="XEE272" s="7"/>
    </row>
    <row r="273" s="1" customFormat="1" customHeight="1" spans="1:16359">
      <c r="A273" s="4"/>
      <c r="B273" s="20"/>
      <c r="C273" s="20"/>
      <c r="D273" s="21" t="str">
        <f>IF(C273="","-",VLOOKUP(C273,员工信息表!B:C,2,FALSE))</f>
        <v>-</v>
      </c>
      <c r="E273" s="21" t="str">
        <f>IF(C273="","-",VLOOKUP(C273,员工信息表!B:D,3,FALSE))</f>
        <v>-</v>
      </c>
      <c r="F273" s="20"/>
      <c r="G273" s="20"/>
      <c r="H273" s="20"/>
      <c r="I273" s="20"/>
      <c r="J273" s="27" t="str">
        <f t="shared" si="8"/>
        <v>0</v>
      </c>
      <c r="K273" s="27" t="str">
        <f>IF(C273="","0",SUMIFS(借支明细表!$H:$H,借支明细表!$F:$F,$C273,借支明细表!$D:$D,$D$2))</f>
        <v>0</v>
      </c>
      <c r="L273" s="27" t="str">
        <f t="shared" si="9"/>
        <v>0</v>
      </c>
      <c r="M273" s="28"/>
      <c r="XDA273" s="7"/>
      <c r="XDB273" s="7"/>
      <c r="XDC273" s="7"/>
      <c r="XDD273" s="7"/>
      <c r="XDE273" s="7"/>
      <c r="XDF273" s="7"/>
      <c r="XDG273" s="7"/>
      <c r="XDH273" s="7"/>
      <c r="XDI273" s="7"/>
      <c r="XDJ273" s="7"/>
      <c r="XDK273" s="7"/>
      <c r="XDL273" s="7"/>
      <c r="XDM273" s="7"/>
      <c r="XDN273" s="7"/>
      <c r="XDO273" s="7"/>
      <c r="XDP273" s="7"/>
      <c r="XDQ273" s="7"/>
      <c r="XDR273" s="7"/>
      <c r="XDS273" s="7"/>
      <c r="XDT273" s="7"/>
      <c r="XDU273" s="7"/>
      <c r="XDV273" s="7"/>
      <c r="XDW273" s="7"/>
      <c r="XDX273" s="7"/>
      <c r="XDY273" s="7"/>
      <c r="XDZ273" s="7"/>
      <c r="XEA273" s="7"/>
      <c r="XEB273" s="7"/>
      <c r="XEC273" s="7"/>
      <c r="XED273" s="7"/>
      <c r="XEE273" s="7"/>
    </row>
    <row r="274" s="1" customFormat="1" customHeight="1" spans="1:16359">
      <c r="A274" s="4"/>
      <c r="B274" s="20"/>
      <c r="C274" s="20"/>
      <c r="D274" s="21" t="str">
        <f>IF(C274="","-",VLOOKUP(C274,员工信息表!B:C,2,FALSE))</f>
        <v>-</v>
      </c>
      <c r="E274" s="21" t="str">
        <f>IF(C274="","-",VLOOKUP(C274,员工信息表!B:D,3,FALSE))</f>
        <v>-</v>
      </c>
      <c r="F274" s="20"/>
      <c r="G274" s="20"/>
      <c r="H274" s="20"/>
      <c r="I274" s="20"/>
      <c r="J274" s="27" t="str">
        <f t="shared" si="8"/>
        <v>0</v>
      </c>
      <c r="K274" s="27" t="str">
        <f>IF(C274="","0",SUMIFS(借支明细表!$H:$H,借支明细表!$F:$F,$C274,借支明细表!$D:$D,$D$2))</f>
        <v>0</v>
      </c>
      <c r="L274" s="27" t="str">
        <f t="shared" si="9"/>
        <v>0</v>
      </c>
      <c r="M274" s="28"/>
      <c r="XDA274" s="7"/>
      <c r="XDB274" s="7"/>
      <c r="XDC274" s="7"/>
      <c r="XDD274" s="7"/>
      <c r="XDE274" s="7"/>
      <c r="XDF274" s="7"/>
      <c r="XDG274" s="7"/>
      <c r="XDH274" s="7"/>
      <c r="XDI274" s="7"/>
      <c r="XDJ274" s="7"/>
      <c r="XDK274" s="7"/>
      <c r="XDL274" s="7"/>
      <c r="XDM274" s="7"/>
      <c r="XDN274" s="7"/>
      <c r="XDO274" s="7"/>
      <c r="XDP274" s="7"/>
      <c r="XDQ274" s="7"/>
      <c r="XDR274" s="7"/>
      <c r="XDS274" s="7"/>
      <c r="XDT274" s="7"/>
      <c r="XDU274" s="7"/>
      <c r="XDV274" s="7"/>
      <c r="XDW274" s="7"/>
      <c r="XDX274" s="7"/>
      <c r="XDY274" s="7"/>
      <c r="XDZ274" s="7"/>
      <c r="XEA274" s="7"/>
      <c r="XEB274" s="7"/>
      <c r="XEC274" s="7"/>
      <c r="XED274" s="7"/>
      <c r="XEE274" s="7"/>
    </row>
    <row r="275" s="1" customFormat="1" customHeight="1" spans="1:16359">
      <c r="A275" s="4"/>
      <c r="B275" s="20"/>
      <c r="C275" s="20"/>
      <c r="D275" s="21" t="str">
        <f>IF(C275="","-",VLOOKUP(C275,员工信息表!B:C,2,FALSE))</f>
        <v>-</v>
      </c>
      <c r="E275" s="21" t="str">
        <f>IF(C275="","-",VLOOKUP(C275,员工信息表!B:D,3,FALSE))</f>
        <v>-</v>
      </c>
      <c r="F275" s="20"/>
      <c r="G275" s="20"/>
      <c r="H275" s="20"/>
      <c r="I275" s="20"/>
      <c r="J275" s="27" t="str">
        <f t="shared" si="8"/>
        <v>0</v>
      </c>
      <c r="K275" s="27" t="str">
        <f>IF(C275="","0",SUMIFS(借支明细表!$H:$H,借支明细表!$F:$F,$C275,借支明细表!$D:$D,$D$2))</f>
        <v>0</v>
      </c>
      <c r="L275" s="27" t="str">
        <f t="shared" si="9"/>
        <v>0</v>
      </c>
      <c r="M275" s="28"/>
      <c r="XDA275" s="7"/>
      <c r="XDB275" s="7"/>
      <c r="XDC275" s="7"/>
      <c r="XDD275" s="7"/>
      <c r="XDE275" s="7"/>
      <c r="XDF275" s="7"/>
      <c r="XDG275" s="7"/>
      <c r="XDH275" s="7"/>
      <c r="XDI275" s="7"/>
      <c r="XDJ275" s="7"/>
      <c r="XDK275" s="7"/>
      <c r="XDL275" s="7"/>
      <c r="XDM275" s="7"/>
      <c r="XDN275" s="7"/>
      <c r="XDO275" s="7"/>
      <c r="XDP275" s="7"/>
      <c r="XDQ275" s="7"/>
      <c r="XDR275" s="7"/>
      <c r="XDS275" s="7"/>
      <c r="XDT275" s="7"/>
      <c r="XDU275" s="7"/>
      <c r="XDV275" s="7"/>
      <c r="XDW275" s="7"/>
      <c r="XDX275" s="7"/>
      <c r="XDY275" s="7"/>
      <c r="XDZ275" s="7"/>
      <c r="XEA275" s="7"/>
      <c r="XEB275" s="7"/>
      <c r="XEC275" s="7"/>
      <c r="XED275" s="7"/>
      <c r="XEE275" s="7"/>
    </row>
    <row r="276" s="1" customFormat="1" customHeight="1" spans="1:16359">
      <c r="A276" s="4"/>
      <c r="B276" s="20"/>
      <c r="C276" s="20"/>
      <c r="D276" s="21" t="str">
        <f>IF(C276="","-",VLOOKUP(C276,员工信息表!B:C,2,FALSE))</f>
        <v>-</v>
      </c>
      <c r="E276" s="21" t="str">
        <f>IF(C276="","-",VLOOKUP(C276,员工信息表!B:D,3,FALSE))</f>
        <v>-</v>
      </c>
      <c r="F276" s="20"/>
      <c r="G276" s="20"/>
      <c r="H276" s="20"/>
      <c r="I276" s="20"/>
      <c r="J276" s="27" t="str">
        <f t="shared" si="8"/>
        <v>0</v>
      </c>
      <c r="K276" s="27" t="str">
        <f>IF(C276="","0",SUMIFS(借支明细表!$H:$H,借支明细表!$F:$F,$C276,借支明细表!$D:$D,$D$2))</f>
        <v>0</v>
      </c>
      <c r="L276" s="27" t="str">
        <f t="shared" si="9"/>
        <v>0</v>
      </c>
      <c r="M276" s="28"/>
      <c r="XDA276" s="7"/>
      <c r="XDB276" s="7"/>
      <c r="XDC276" s="7"/>
      <c r="XDD276" s="7"/>
      <c r="XDE276" s="7"/>
      <c r="XDF276" s="7"/>
      <c r="XDG276" s="7"/>
      <c r="XDH276" s="7"/>
      <c r="XDI276" s="7"/>
      <c r="XDJ276" s="7"/>
      <c r="XDK276" s="7"/>
      <c r="XDL276" s="7"/>
      <c r="XDM276" s="7"/>
      <c r="XDN276" s="7"/>
      <c r="XDO276" s="7"/>
      <c r="XDP276" s="7"/>
      <c r="XDQ276" s="7"/>
      <c r="XDR276" s="7"/>
      <c r="XDS276" s="7"/>
      <c r="XDT276" s="7"/>
      <c r="XDU276" s="7"/>
      <c r="XDV276" s="7"/>
      <c r="XDW276" s="7"/>
      <c r="XDX276" s="7"/>
      <c r="XDY276" s="7"/>
      <c r="XDZ276" s="7"/>
      <c r="XEA276" s="7"/>
      <c r="XEB276" s="7"/>
      <c r="XEC276" s="7"/>
      <c r="XED276" s="7"/>
      <c r="XEE276" s="7"/>
    </row>
    <row r="277" s="1" customFormat="1" customHeight="1" spans="1:16359">
      <c r="A277" s="4"/>
      <c r="B277" s="20"/>
      <c r="C277" s="20"/>
      <c r="D277" s="21" t="str">
        <f>IF(C277="","-",VLOOKUP(C277,员工信息表!B:C,2,FALSE))</f>
        <v>-</v>
      </c>
      <c r="E277" s="21" t="str">
        <f>IF(C277="","-",VLOOKUP(C277,员工信息表!B:D,3,FALSE))</f>
        <v>-</v>
      </c>
      <c r="F277" s="20"/>
      <c r="G277" s="20"/>
      <c r="H277" s="20"/>
      <c r="I277" s="20"/>
      <c r="J277" s="27" t="str">
        <f t="shared" si="8"/>
        <v>0</v>
      </c>
      <c r="K277" s="27" t="str">
        <f>IF(C277="","0",SUMIFS(借支明细表!$H:$H,借支明细表!$F:$F,$C277,借支明细表!$D:$D,$D$2))</f>
        <v>0</v>
      </c>
      <c r="L277" s="27" t="str">
        <f t="shared" si="9"/>
        <v>0</v>
      </c>
      <c r="M277" s="28"/>
      <c r="XDA277" s="7"/>
      <c r="XDB277" s="7"/>
      <c r="XDC277" s="7"/>
      <c r="XDD277" s="7"/>
      <c r="XDE277" s="7"/>
      <c r="XDF277" s="7"/>
      <c r="XDG277" s="7"/>
      <c r="XDH277" s="7"/>
      <c r="XDI277" s="7"/>
      <c r="XDJ277" s="7"/>
      <c r="XDK277" s="7"/>
      <c r="XDL277" s="7"/>
      <c r="XDM277" s="7"/>
      <c r="XDN277" s="7"/>
      <c r="XDO277" s="7"/>
      <c r="XDP277" s="7"/>
      <c r="XDQ277" s="7"/>
      <c r="XDR277" s="7"/>
      <c r="XDS277" s="7"/>
      <c r="XDT277" s="7"/>
      <c r="XDU277" s="7"/>
      <c r="XDV277" s="7"/>
      <c r="XDW277" s="7"/>
      <c r="XDX277" s="7"/>
      <c r="XDY277" s="7"/>
      <c r="XDZ277" s="7"/>
      <c r="XEA277" s="7"/>
      <c r="XEB277" s="7"/>
      <c r="XEC277" s="7"/>
      <c r="XED277" s="7"/>
      <c r="XEE277" s="7"/>
    </row>
    <row r="278" s="1" customFormat="1" customHeight="1" spans="1:16359">
      <c r="A278" s="4"/>
      <c r="B278" s="20"/>
      <c r="C278" s="20"/>
      <c r="D278" s="21" t="str">
        <f>IF(C278="","-",VLOOKUP(C278,员工信息表!B:C,2,FALSE))</f>
        <v>-</v>
      </c>
      <c r="E278" s="21" t="str">
        <f>IF(C278="","-",VLOOKUP(C278,员工信息表!B:D,3,FALSE))</f>
        <v>-</v>
      </c>
      <c r="F278" s="20"/>
      <c r="G278" s="20"/>
      <c r="H278" s="20"/>
      <c r="I278" s="20"/>
      <c r="J278" s="27" t="str">
        <f t="shared" si="8"/>
        <v>0</v>
      </c>
      <c r="K278" s="27" t="str">
        <f>IF(C278="","0",SUMIFS(借支明细表!$H:$H,借支明细表!$F:$F,$C278,借支明细表!$D:$D,$D$2))</f>
        <v>0</v>
      </c>
      <c r="L278" s="27" t="str">
        <f t="shared" si="9"/>
        <v>0</v>
      </c>
      <c r="M278" s="28"/>
      <c r="XDA278" s="7"/>
      <c r="XDB278" s="7"/>
      <c r="XDC278" s="7"/>
      <c r="XDD278" s="7"/>
      <c r="XDE278" s="7"/>
      <c r="XDF278" s="7"/>
      <c r="XDG278" s="7"/>
      <c r="XDH278" s="7"/>
      <c r="XDI278" s="7"/>
      <c r="XDJ278" s="7"/>
      <c r="XDK278" s="7"/>
      <c r="XDL278" s="7"/>
      <c r="XDM278" s="7"/>
      <c r="XDN278" s="7"/>
      <c r="XDO278" s="7"/>
      <c r="XDP278" s="7"/>
      <c r="XDQ278" s="7"/>
      <c r="XDR278" s="7"/>
      <c r="XDS278" s="7"/>
      <c r="XDT278" s="7"/>
      <c r="XDU278" s="7"/>
      <c r="XDV278" s="7"/>
      <c r="XDW278" s="7"/>
      <c r="XDX278" s="7"/>
      <c r="XDY278" s="7"/>
      <c r="XDZ278" s="7"/>
      <c r="XEA278" s="7"/>
      <c r="XEB278" s="7"/>
      <c r="XEC278" s="7"/>
      <c r="XED278" s="7"/>
      <c r="XEE278" s="7"/>
    </row>
    <row r="279" s="1" customFormat="1" customHeight="1" spans="1:16359">
      <c r="A279" s="4"/>
      <c r="B279" s="20"/>
      <c r="C279" s="20"/>
      <c r="D279" s="21" t="str">
        <f>IF(C279="","-",VLOOKUP(C279,员工信息表!B:C,2,FALSE))</f>
        <v>-</v>
      </c>
      <c r="E279" s="21" t="str">
        <f>IF(C279="","-",VLOOKUP(C279,员工信息表!B:D,3,FALSE))</f>
        <v>-</v>
      </c>
      <c r="F279" s="20"/>
      <c r="G279" s="20"/>
      <c r="H279" s="20"/>
      <c r="I279" s="20"/>
      <c r="J279" s="27" t="str">
        <f t="shared" si="8"/>
        <v>0</v>
      </c>
      <c r="K279" s="27" t="str">
        <f>IF(C279="","0",SUMIFS(借支明细表!$H:$H,借支明细表!$F:$F,$C279,借支明细表!$D:$D,$D$2))</f>
        <v>0</v>
      </c>
      <c r="L279" s="27" t="str">
        <f t="shared" si="9"/>
        <v>0</v>
      </c>
      <c r="M279" s="28"/>
      <c r="XDA279" s="7"/>
      <c r="XDB279" s="7"/>
      <c r="XDC279" s="7"/>
      <c r="XDD279" s="7"/>
      <c r="XDE279" s="7"/>
      <c r="XDF279" s="7"/>
      <c r="XDG279" s="7"/>
      <c r="XDH279" s="7"/>
      <c r="XDI279" s="7"/>
      <c r="XDJ279" s="7"/>
      <c r="XDK279" s="7"/>
      <c r="XDL279" s="7"/>
      <c r="XDM279" s="7"/>
      <c r="XDN279" s="7"/>
      <c r="XDO279" s="7"/>
      <c r="XDP279" s="7"/>
      <c r="XDQ279" s="7"/>
      <c r="XDR279" s="7"/>
      <c r="XDS279" s="7"/>
      <c r="XDT279" s="7"/>
      <c r="XDU279" s="7"/>
      <c r="XDV279" s="7"/>
      <c r="XDW279" s="7"/>
      <c r="XDX279" s="7"/>
      <c r="XDY279" s="7"/>
      <c r="XDZ279" s="7"/>
      <c r="XEA279" s="7"/>
      <c r="XEB279" s="7"/>
      <c r="XEC279" s="7"/>
      <c r="XED279" s="7"/>
      <c r="XEE279" s="7"/>
    </row>
    <row r="280" s="1" customFormat="1" customHeight="1" spans="1:16359">
      <c r="A280" s="4"/>
      <c r="B280" s="20"/>
      <c r="C280" s="20"/>
      <c r="D280" s="21" t="str">
        <f>IF(C280="","-",VLOOKUP(C280,员工信息表!B:C,2,FALSE))</f>
        <v>-</v>
      </c>
      <c r="E280" s="21" t="str">
        <f>IF(C280="","-",VLOOKUP(C280,员工信息表!B:D,3,FALSE))</f>
        <v>-</v>
      </c>
      <c r="F280" s="20"/>
      <c r="G280" s="20"/>
      <c r="H280" s="20"/>
      <c r="I280" s="20"/>
      <c r="J280" s="27" t="str">
        <f t="shared" si="8"/>
        <v>0</v>
      </c>
      <c r="K280" s="27" t="str">
        <f>IF(C280="","0",SUMIFS(借支明细表!$H:$H,借支明细表!$F:$F,$C280,借支明细表!$D:$D,$D$2))</f>
        <v>0</v>
      </c>
      <c r="L280" s="27" t="str">
        <f t="shared" si="9"/>
        <v>0</v>
      </c>
      <c r="M280" s="28"/>
      <c r="XDA280" s="7"/>
      <c r="XDB280" s="7"/>
      <c r="XDC280" s="7"/>
      <c r="XDD280" s="7"/>
      <c r="XDE280" s="7"/>
      <c r="XDF280" s="7"/>
      <c r="XDG280" s="7"/>
      <c r="XDH280" s="7"/>
      <c r="XDI280" s="7"/>
      <c r="XDJ280" s="7"/>
      <c r="XDK280" s="7"/>
      <c r="XDL280" s="7"/>
      <c r="XDM280" s="7"/>
      <c r="XDN280" s="7"/>
      <c r="XDO280" s="7"/>
      <c r="XDP280" s="7"/>
      <c r="XDQ280" s="7"/>
      <c r="XDR280" s="7"/>
      <c r="XDS280" s="7"/>
      <c r="XDT280" s="7"/>
      <c r="XDU280" s="7"/>
      <c r="XDV280" s="7"/>
      <c r="XDW280" s="7"/>
      <c r="XDX280" s="7"/>
      <c r="XDY280" s="7"/>
      <c r="XDZ280" s="7"/>
      <c r="XEA280" s="7"/>
      <c r="XEB280" s="7"/>
      <c r="XEC280" s="7"/>
      <c r="XED280" s="7"/>
      <c r="XEE280" s="7"/>
    </row>
    <row r="281" s="1" customFormat="1" customHeight="1" spans="1:16359">
      <c r="A281" s="4"/>
      <c r="B281" s="20"/>
      <c r="C281" s="20"/>
      <c r="D281" s="21" t="str">
        <f>IF(C281="","-",VLOOKUP(C281,员工信息表!B:C,2,FALSE))</f>
        <v>-</v>
      </c>
      <c r="E281" s="21" t="str">
        <f>IF(C281="","-",VLOOKUP(C281,员工信息表!B:D,3,FALSE))</f>
        <v>-</v>
      </c>
      <c r="F281" s="20"/>
      <c r="G281" s="20"/>
      <c r="H281" s="20"/>
      <c r="I281" s="20"/>
      <c r="J281" s="27" t="str">
        <f t="shared" si="8"/>
        <v>0</v>
      </c>
      <c r="K281" s="27" t="str">
        <f>IF(C281="","0",SUMIFS(借支明细表!$H:$H,借支明细表!$F:$F,$C281,借支明细表!$D:$D,$D$2))</f>
        <v>0</v>
      </c>
      <c r="L281" s="27" t="str">
        <f t="shared" si="9"/>
        <v>0</v>
      </c>
      <c r="M281" s="28"/>
      <c r="XDA281" s="7"/>
      <c r="XDB281" s="7"/>
      <c r="XDC281" s="7"/>
      <c r="XDD281" s="7"/>
      <c r="XDE281" s="7"/>
      <c r="XDF281" s="7"/>
      <c r="XDG281" s="7"/>
      <c r="XDH281" s="7"/>
      <c r="XDI281" s="7"/>
      <c r="XDJ281" s="7"/>
      <c r="XDK281" s="7"/>
      <c r="XDL281" s="7"/>
      <c r="XDM281" s="7"/>
      <c r="XDN281" s="7"/>
      <c r="XDO281" s="7"/>
      <c r="XDP281" s="7"/>
      <c r="XDQ281" s="7"/>
      <c r="XDR281" s="7"/>
      <c r="XDS281" s="7"/>
      <c r="XDT281" s="7"/>
      <c r="XDU281" s="7"/>
      <c r="XDV281" s="7"/>
      <c r="XDW281" s="7"/>
      <c r="XDX281" s="7"/>
      <c r="XDY281" s="7"/>
      <c r="XDZ281" s="7"/>
      <c r="XEA281" s="7"/>
      <c r="XEB281" s="7"/>
      <c r="XEC281" s="7"/>
      <c r="XED281" s="7"/>
      <c r="XEE281" s="7"/>
    </row>
    <row r="282" s="1" customFormat="1" customHeight="1" spans="1:16359">
      <c r="A282" s="4"/>
      <c r="B282" s="20"/>
      <c r="C282" s="20"/>
      <c r="D282" s="21" t="str">
        <f>IF(C282="","-",VLOOKUP(C282,员工信息表!B:C,2,FALSE))</f>
        <v>-</v>
      </c>
      <c r="E282" s="21" t="str">
        <f>IF(C282="","-",VLOOKUP(C282,员工信息表!B:D,3,FALSE))</f>
        <v>-</v>
      </c>
      <c r="F282" s="20"/>
      <c r="G282" s="20"/>
      <c r="H282" s="20"/>
      <c r="I282" s="20"/>
      <c r="J282" s="27" t="str">
        <f t="shared" si="8"/>
        <v>0</v>
      </c>
      <c r="K282" s="27" t="str">
        <f>IF(C282="","0",SUMIFS(借支明细表!$H:$H,借支明细表!$F:$F,$C282,借支明细表!$D:$D,$D$2))</f>
        <v>0</v>
      </c>
      <c r="L282" s="27" t="str">
        <f t="shared" si="9"/>
        <v>0</v>
      </c>
      <c r="M282" s="28"/>
      <c r="XDA282" s="7"/>
      <c r="XDB282" s="7"/>
      <c r="XDC282" s="7"/>
      <c r="XDD282" s="7"/>
      <c r="XDE282" s="7"/>
      <c r="XDF282" s="7"/>
      <c r="XDG282" s="7"/>
      <c r="XDH282" s="7"/>
      <c r="XDI282" s="7"/>
      <c r="XDJ282" s="7"/>
      <c r="XDK282" s="7"/>
      <c r="XDL282" s="7"/>
      <c r="XDM282" s="7"/>
      <c r="XDN282" s="7"/>
      <c r="XDO282" s="7"/>
      <c r="XDP282" s="7"/>
      <c r="XDQ282" s="7"/>
      <c r="XDR282" s="7"/>
      <c r="XDS282" s="7"/>
      <c r="XDT282" s="7"/>
      <c r="XDU282" s="7"/>
      <c r="XDV282" s="7"/>
      <c r="XDW282" s="7"/>
      <c r="XDX282" s="7"/>
      <c r="XDY282" s="7"/>
      <c r="XDZ282" s="7"/>
      <c r="XEA282" s="7"/>
      <c r="XEB282" s="7"/>
      <c r="XEC282" s="7"/>
      <c r="XED282" s="7"/>
      <c r="XEE282" s="7"/>
    </row>
    <row r="283" s="1" customFormat="1" customHeight="1" spans="1:16359">
      <c r="A283" s="4"/>
      <c r="B283" s="20"/>
      <c r="C283" s="20"/>
      <c r="D283" s="21" t="str">
        <f>IF(C283="","-",VLOOKUP(C283,员工信息表!B:C,2,FALSE))</f>
        <v>-</v>
      </c>
      <c r="E283" s="21" t="str">
        <f>IF(C283="","-",VLOOKUP(C283,员工信息表!B:D,3,FALSE))</f>
        <v>-</v>
      </c>
      <c r="F283" s="20"/>
      <c r="G283" s="20"/>
      <c r="H283" s="20"/>
      <c r="I283" s="20"/>
      <c r="J283" s="27" t="str">
        <f t="shared" si="8"/>
        <v>0</v>
      </c>
      <c r="K283" s="27" t="str">
        <f>IF(C283="","0",SUMIFS(借支明细表!$H:$H,借支明细表!$F:$F,$C283,借支明细表!$D:$D,$D$2))</f>
        <v>0</v>
      </c>
      <c r="L283" s="27" t="str">
        <f t="shared" si="9"/>
        <v>0</v>
      </c>
      <c r="M283" s="28"/>
      <c r="XDA283" s="7"/>
      <c r="XDB283" s="7"/>
      <c r="XDC283" s="7"/>
      <c r="XDD283" s="7"/>
      <c r="XDE283" s="7"/>
      <c r="XDF283" s="7"/>
      <c r="XDG283" s="7"/>
      <c r="XDH283" s="7"/>
      <c r="XDI283" s="7"/>
      <c r="XDJ283" s="7"/>
      <c r="XDK283" s="7"/>
      <c r="XDL283" s="7"/>
      <c r="XDM283" s="7"/>
      <c r="XDN283" s="7"/>
      <c r="XDO283" s="7"/>
      <c r="XDP283" s="7"/>
      <c r="XDQ283" s="7"/>
      <c r="XDR283" s="7"/>
      <c r="XDS283" s="7"/>
      <c r="XDT283" s="7"/>
      <c r="XDU283" s="7"/>
      <c r="XDV283" s="7"/>
      <c r="XDW283" s="7"/>
      <c r="XDX283" s="7"/>
      <c r="XDY283" s="7"/>
      <c r="XDZ283" s="7"/>
      <c r="XEA283" s="7"/>
      <c r="XEB283" s="7"/>
      <c r="XEC283" s="7"/>
      <c r="XED283" s="7"/>
      <c r="XEE283" s="7"/>
    </row>
    <row r="284" s="1" customFormat="1" customHeight="1" spans="1:16359">
      <c r="A284" s="4"/>
      <c r="B284" s="20"/>
      <c r="C284" s="20"/>
      <c r="D284" s="21" t="str">
        <f>IF(C284="","-",VLOOKUP(C284,员工信息表!B:C,2,FALSE))</f>
        <v>-</v>
      </c>
      <c r="E284" s="21" t="str">
        <f>IF(C284="","-",VLOOKUP(C284,员工信息表!B:D,3,FALSE))</f>
        <v>-</v>
      </c>
      <c r="F284" s="20"/>
      <c r="G284" s="20"/>
      <c r="H284" s="20"/>
      <c r="I284" s="20"/>
      <c r="J284" s="27" t="str">
        <f t="shared" si="8"/>
        <v>0</v>
      </c>
      <c r="K284" s="27" t="str">
        <f>IF(C284="","0",SUMIFS(借支明细表!$H:$H,借支明细表!$F:$F,$C284,借支明细表!$D:$D,$D$2))</f>
        <v>0</v>
      </c>
      <c r="L284" s="27" t="str">
        <f t="shared" si="9"/>
        <v>0</v>
      </c>
      <c r="M284" s="28"/>
      <c r="XDA284" s="7"/>
      <c r="XDB284" s="7"/>
      <c r="XDC284" s="7"/>
      <c r="XDD284" s="7"/>
      <c r="XDE284" s="7"/>
      <c r="XDF284" s="7"/>
      <c r="XDG284" s="7"/>
      <c r="XDH284" s="7"/>
      <c r="XDI284" s="7"/>
      <c r="XDJ284" s="7"/>
      <c r="XDK284" s="7"/>
      <c r="XDL284" s="7"/>
      <c r="XDM284" s="7"/>
      <c r="XDN284" s="7"/>
      <c r="XDO284" s="7"/>
      <c r="XDP284" s="7"/>
      <c r="XDQ284" s="7"/>
      <c r="XDR284" s="7"/>
      <c r="XDS284" s="7"/>
      <c r="XDT284" s="7"/>
      <c r="XDU284" s="7"/>
      <c r="XDV284" s="7"/>
      <c r="XDW284" s="7"/>
      <c r="XDX284" s="7"/>
      <c r="XDY284" s="7"/>
      <c r="XDZ284" s="7"/>
      <c r="XEA284" s="7"/>
      <c r="XEB284" s="7"/>
      <c r="XEC284" s="7"/>
      <c r="XED284" s="7"/>
      <c r="XEE284" s="7"/>
    </row>
    <row r="285" s="1" customFormat="1" customHeight="1" spans="1:16359">
      <c r="A285" s="4"/>
      <c r="B285" s="20"/>
      <c r="C285" s="20"/>
      <c r="D285" s="21" t="str">
        <f>IF(C285="","-",VLOOKUP(C285,员工信息表!B:C,2,FALSE))</f>
        <v>-</v>
      </c>
      <c r="E285" s="21" t="str">
        <f>IF(C285="","-",VLOOKUP(C285,员工信息表!B:D,3,FALSE))</f>
        <v>-</v>
      </c>
      <c r="F285" s="20"/>
      <c r="G285" s="20"/>
      <c r="H285" s="20"/>
      <c r="I285" s="20"/>
      <c r="J285" s="27" t="str">
        <f t="shared" si="8"/>
        <v>0</v>
      </c>
      <c r="K285" s="27" t="str">
        <f>IF(C285="","0",SUMIFS(借支明细表!$H:$H,借支明细表!$F:$F,$C285,借支明细表!$D:$D,$D$2))</f>
        <v>0</v>
      </c>
      <c r="L285" s="27" t="str">
        <f t="shared" si="9"/>
        <v>0</v>
      </c>
      <c r="M285" s="28"/>
      <c r="XDA285" s="7"/>
      <c r="XDB285" s="7"/>
      <c r="XDC285" s="7"/>
      <c r="XDD285" s="7"/>
      <c r="XDE285" s="7"/>
      <c r="XDF285" s="7"/>
      <c r="XDG285" s="7"/>
      <c r="XDH285" s="7"/>
      <c r="XDI285" s="7"/>
      <c r="XDJ285" s="7"/>
      <c r="XDK285" s="7"/>
      <c r="XDL285" s="7"/>
      <c r="XDM285" s="7"/>
      <c r="XDN285" s="7"/>
      <c r="XDO285" s="7"/>
      <c r="XDP285" s="7"/>
      <c r="XDQ285" s="7"/>
      <c r="XDR285" s="7"/>
      <c r="XDS285" s="7"/>
      <c r="XDT285" s="7"/>
      <c r="XDU285" s="7"/>
      <c r="XDV285" s="7"/>
      <c r="XDW285" s="7"/>
      <c r="XDX285" s="7"/>
      <c r="XDY285" s="7"/>
      <c r="XDZ285" s="7"/>
      <c r="XEA285" s="7"/>
      <c r="XEB285" s="7"/>
      <c r="XEC285" s="7"/>
      <c r="XED285" s="7"/>
      <c r="XEE285" s="7"/>
    </row>
    <row r="286" s="1" customFormat="1" customHeight="1" spans="1:16359">
      <c r="A286" s="4"/>
      <c r="B286" s="20"/>
      <c r="C286" s="20"/>
      <c r="D286" s="21" t="str">
        <f>IF(C286="","-",VLOOKUP(C286,员工信息表!B:C,2,FALSE))</f>
        <v>-</v>
      </c>
      <c r="E286" s="21" t="str">
        <f>IF(C286="","-",VLOOKUP(C286,员工信息表!B:D,3,FALSE))</f>
        <v>-</v>
      </c>
      <c r="F286" s="20"/>
      <c r="G286" s="20"/>
      <c r="H286" s="20"/>
      <c r="I286" s="20"/>
      <c r="J286" s="27" t="str">
        <f t="shared" si="8"/>
        <v>0</v>
      </c>
      <c r="K286" s="27" t="str">
        <f>IF(C286="","0",SUMIFS(借支明细表!$H:$H,借支明细表!$F:$F,$C286,借支明细表!$D:$D,$D$2))</f>
        <v>0</v>
      </c>
      <c r="L286" s="27" t="str">
        <f t="shared" si="9"/>
        <v>0</v>
      </c>
      <c r="M286" s="28"/>
      <c r="XDA286" s="7"/>
      <c r="XDB286" s="7"/>
      <c r="XDC286" s="7"/>
      <c r="XDD286" s="7"/>
      <c r="XDE286" s="7"/>
      <c r="XDF286" s="7"/>
      <c r="XDG286" s="7"/>
      <c r="XDH286" s="7"/>
      <c r="XDI286" s="7"/>
      <c r="XDJ286" s="7"/>
      <c r="XDK286" s="7"/>
      <c r="XDL286" s="7"/>
      <c r="XDM286" s="7"/>
      <c r="XDN286" s="7"/>
      <c r="XDO286" s="7"/>
      <c r="XDP286" s="7"/>
      <c r="XDQ286" s="7"/>
      <c r="XDR286" s="7"/>
      <c r="XDS286" s="7"/>
      <c r="XDT286" s="7"/>
      <c r="XDU286" s="7"/>
      <c r="XDV286" s="7"/>
      <c r="XDW286" s="7"/>
      <c r="XDX286" s="7"/>
      <c r="XDY286" s="7"/>
      <c r="XDZ286" s="7"/>
      <c r="XEA286" s="7"/>
      <c r="XEB286" s="7"/>
      <c r="XEC286" s="7"/>
      <c r="XED286" s="7"/>
      <c r="XEE286" s="7"/>
    </row>
    <row r="287" s="1" customFormat="1" customHeight="1" spans="1:16359">
      <c r="A287" s="4"/>
      <c r="B287" s="20"/>
      <c r="C287" s="20"/>
      <c r="D287" s="21" t="str">
        <f>IF(C287="","-",VLOOKUP(C287,员工信息表!B:C,2,FALSE))</f>
        <v>-</v>
      </c>
      <c r="E287" s="21" t="str">
        <f>IF(C287="","-",VLOOKUP(C287,员工信息表!B:D,3,FALSE))</f>
        <v>-</v>
      </c>
      <c r="F287" s="20"/>
      <c r="G287" s="20"/>
      <c r="H287" s="20"/>
      <c r="I287" s="20"/>
      <c r="J287" s="27" t="str">
        <f t="shared" si="8"/>
        <v>0</v>
      </c>
      <c r="K287" s="27" t="str">
        <f>IF(C287="","0",SUMIFS(借支明细表!$H:$H,借支明细表!$F:$F,$C287,借支明细表!$D:$D,$D$2))</f>
        <v>0</v>
      </c>
      <c r="L287" s="27" t="str">
        <f t="shared" si="9"/>
        <v>0</v>
      </c>
      <c r="M287" s="28"/>
      <c r="XDA287" s="7"/>
      <c r="XDB287" s="7"/>
      <c r="XDC287" s="7"/>
      <c r="XDD287" s="7"/>
      <c r="XDE287" s="7"/>
      <c r="XDF287" s="7"/>
      <c r="XDG287" s="7"/>
      <c r="XDH287" s="7"/>
      <c r="XDI287" s="7"/>
      <c r="XDJ287" s="7"/>
      <c r="XDK287" s="7"/>
      <c r="XDL287" s="7"/>
      <c r="XDM287" s="7"/>
      <c r="XDN287" s="7"/>
      <c r="XDO287" s="7"/>
      <c r="XDP287" s="7"/>
      <c r="XDQ287" s="7"/>
      <c r="XDR287" s="7"/>
      <c r="XDS287" s="7"/>
      <c r="XDT287" s="7"/>
      <c r="XDU287" s="7"/>
      <c r="XDV287" s="7"/>
      <c r="XDW287" s="7"/>
      <c r="XDX287" s="7"/>
      <c r="XDY287" s="7"/>
      <c r="XDZ287" s="7"/>
      <c r="XEA287" s="7"/>
      <c r="XEB287" s="7"/>
      <c r="XEC287" s="7"/>
      <c r="XED287" s="7"/>
      <c r="XEE287" s="7"/>
    </row>
    <row r="288" s="1" customFormat="1" customHeight="1" spans="1:16359">
      <c r="A288" s="4"/>
      <c r="B288" s="20"/>
      <c r="C288" s="20"/>
      <c r="D288" s="21" t="str">
        <f>IF(C288="","-",VLOOKUP(C288,员工信息表!B:C,2,FALSE))</f>
        <v>-</v>
      </c>
      <c r="E288" s="21" t="str">
        <f>IF(C288="","-",VLOOKUP(C288,员工信息表!B:D,3,FALSE))</f>
        <v>-</v>
      </c>
      <c r="F288" s="20"/>
      <c r="G288" s="20"/>
      <c r="H288" s="20"/>
      <c r="I288" s="20"/>
      <c r="J288" s="27" t="str">
        <f t="shared" si="8"/>
        <v>0</v>
      </c>
      <c r="K288" s="27" t="str">
        <f>IF(C288="","0",SUMIFS(借支明细表!$H:$H,借支明细表!$F:$F,$C288,借支明细表!$D:$D,$D$2))</f>
        <v>0</v>
      </c>
      <c r="L288" s="27" t="str">
        <f t="shared" si="9"/>
        <v>0</v>
      </c>
      <c r="M288" s="28"/>
      <c r="XDA288" s="7"/>
      <c r="XDB288" s="7"/>
      <c r="XDC288" s="7"/>
      <c r="XDD288" s="7"/>
      <c r="XDE288" s="7"/>
      <c r="XDF288" s="7"/>
      <c r="XDG288" s="7"/>
      <c r="XDH288" s="7"/>
      <c r="XDI288" s="7"/>
      <c r="XDJ288" s="7"/>
      <c r="XDK288" s="7"/>
      <c r="XDL288" s="7"/>
      <c r="XDM288" s="7"/>
      <c r="XDN288" s="7"/>
      <c r="XDO288" s="7"/>
      <c r="XDP288" s="7"/>
      <c r="XDQ288" s="7"/>
      <c r="XDR288" s="7"/>
      <c r="XDS288" s="7"/>
      <c r="XDT288" s="7"/>
      <c r="XDU288" s="7"/>
      <c r="XDV288" s="7"/>
      <c r="XDW288" s="7"/>
      <c r="XDX288" s="7"/>
      <c r="XDY288" s="7"/>
      <c r="XDZ288" s="7"/>
      <c r="XEA288" s="7"/>
      <c r="XEB288" s="7"/>
      <c r="XEC288" s="7"/>
      <c r="XED288" s="7"/>
      <c r="XEE288" s="7"/>
    </row>
    <row r="289" s="1" customFormat="1" customHeight="1" spans="1:16359">
      <c r="A289" s="4"/>
      <c r="B289" s="20"/>
      <c r="C289" s="20"/>
      <c r="D289" s="21" t="str">
        <f>IF(C289="","-",VLOOKUP(C289,员工信息表!B:C,2,FALSE))</f>
        <v>-</v>
      </c>
      <c r="E289" s="21" t="str">
        <f>IF(C289="","-",VLOOKUP(C289,员工信息表!B:D,3,FALSE))</f>
        <v>-</v>
      </c>
      <c r="F289" s="20"/>
      <c r="G289" s="20"/>
      <c r="H289" s="20"/>
      <c r="I289" s="20"/>
      <c r="J289" s="27" t="str">
        <f t="shared" si="8"/>
        <v>0</v>
      </c>
      <c r="K289" s="27" t="str">
        <f>IF(C289="","0",SUMIFS(借支明细表!$H:$H,借支明细表!$F:$F,$C289,借支明细表!$D:$D,$D$2))</f>
        <v>0</v>
      </c>
      <c r="L289" s="27" t="str">
        <f t="shared" si="9"/>
        <v>0</v>
      </c>
      <c r="M289" s="28"/>
      <c r="XDA289" s="7"/>
      <c r="XDB289" s="7"/>
      <c r="XDC289" s="7"/>
      <c r="XDD289" s="7"/>
      <c r="XDE289" s="7"/>
      <c r="XDF289" s="7"/>
      <c r="XDG289" s="7"/>
      <c r="XDH289" s="7"/>
      <c r="XDI289" s="7"/>
      <c r="XDJ289" s="7"/>
      <c r="XDK289" s="7"/>
      <c r="XDL289" s="7"/>
      <c r="XDM289" s="7"/>
      <c r="XDN289" s="7"/>
      <c r="XDO289" s="7"/>
      <c r="XDP289" s="7"/>
      <c r="XDQ289" s="7"/>
      <c r="XDR289" s="7"/>
      <c r="XDS289" s="7"/>
      <c r="XDT289" s="7"/>
      <c r="XDU289" s="7"/>
      <c r="XDV289" s="7"/>
      <c r="XDW289" s="7"/>
      <c r="XDX289" s="7"/>
      <c r="XDY289" s="7"/>
      <c r="XDZ289" s="7"/>
      <c r="XEA289" s="7"/>
      <c r="XEB289" s="7"/>
      <c r="XEC289" s="7"/>
      <c r="XED289" s="7"/>
      <c r="XEE289" s="7"/>
    </row>
    <row r="290" s="1" customFormat="1" customHeight="1" spans="1:16359">
      <c r="A290" s="4"/>
      <c r="B290" s="20"/>
      <c r="C290" s="20"/>
      <c r="D290" s="21" t="str">
        <f>IF(C290="","-",VLOOKUP(C290,员工信息表!B:C,2,FALSE))</f>
        <v>-</v>
      </c>
      <c r="E290" s="21" t="str">
        <f>IF(C290="","-",VLOOKUP(C290,员工信息表!B:D,3,FALSE))</f>
        <v>-</v>
      </c>
      <c r="F290" s="20"/>
      <c r="G290" s="20"/>
      <c r="H290" s="20"/>
      <c r="I290" s="20"/>
      <c r="J290" s="27" t="str">
        <f t="shared" si="8"/>
        <v>0</v>
      </c>
      <c r="K290" s="27" t="str">
        <f>IF(C290="","0",SUMIFS(借支明细表!$H:$H,借支明细表!$F:$F,$C290,借支明细表!$D:$D,$D$2))</f>
        <v>0</v>
      </c>
      <c r="L290" s="27" t="str">
        <f t="shared" si="9"/>
        <v>0</v>
      </c>
      <c r="M290" s="28"/>
      <c r="XDA290" s="7"/>
      <c r="XDB290" s="7"/>
      <c r="XDC290" s="7"/>
      <c r="XDD290" s="7"/>
      <c r="XDE290" s="7"/>
      <c r="XDF290" s="7"/>
      <c r="XDG290" s="7"/>
      <c r="XDH290" s="7"/>
      <c r="XDI290" s="7"/>
      <c r="XDJ290" s="7"/>
      <c r="XDK290" s="7"/>
      <c r="XDL290" s="7"/>
      <c r="XDM290" s="7"/>
      <c r="XDN290" s="7"/>
      <c r="XDO290" s="7"/>
      <c r="XDP290" s="7"/>
      <c r="XDQ290" s="7"/>
      <c r="XDR290" s="7"/>
      <c r="XDS290" s="7"/>
      <c r="XDT290" s="7"/>
      <c r="XDU290" s="7"/>
      <c r="XDV290" s="7"/>
      <c r="XDW290" s="7"/>
      <c r="XDX290" s="7"/>
      <c r="XDY290" s="7"/>
      <c r="XDZ290" s="7"/>
      <c r="XEA290" s="7"/>
      <c r="XEB290" s="7"/>
      <c r="XEC290" s="7"/>
      <c r="XED290" s="7"/>
      <c r="XEE290" s="7"/>
    </row>
    <row r="291" s="1" customFormat="1" customHeight="1" spans="1:16359">
      <c r="A291" s="4"/>
      <c r="B291" s="20"/>
      <c r="C291" s="20"/>
      <c r="D291" s="21" t="str">
        <f>IF(C291="","-",VLOOKUP(C291,员工信息表!B:C,2,FALSE))</f>
        <v>-</v>
      </c>
      <c r="E291" s="21" t="str">
        <f>IF(C291="","-",VLOOKUP(C291,员工信息表!B:D,3,FALSE))</f>
        <v>-</v>
      </c>
      <c r="F291" s="20"/>
      <c r="G291" s="20"/>
      <c r="H291" s="20"/>
      <c r="I291" s="20"/>
      <c r="J291" s="27" t="str">
        <f t="shared" si="8"/>
        <v>0</v>
      </c>
      <c r="K291" s="27" t="str">
        <f>IF(C291="","0",SUMIFS(借支明细表!$H:$H,借支明细表!$F:$F,$C291,借支明细表!$D:$D,$D$2))</f>
        <v>0</v>
      </c>
      <c r="L291" s="27" t="str">
        <f t="shared" si="9"/>
        <v>0</v>
      </c>
      <c r="M291" s="28"/>
      <c r="XDA291" s="7"/>
      <c r="XDB291" s="7"/>
      <c r="XDC291" s="7"/>
      <c r="XDD291" s="7"/>
      <c r="XDE291" s="7"/>
      <c r="XDF291" s="7"/>
      <c r="XDG291" s="7"/>
      <c r="XDH291" s="7"/>
      <c r="XDI291" s="7"/>
      <c r="XDJ291" s="7"/>
      <c r="XDK291" s="7"/>
      <c r="XDL291" s="7"/>
      <c r="XDM291" s="7"/>
      <c r="XDN291" s="7"/>
      <c r="XDO291" s="7"/>
      <c r="XDP291" s="7"/>
      <c r="XDQ291" s="7"/>
      <c r="XDR291" s="7"/>
      <c r="XDS291" s="7"/>
      <c r="XDT291" s="7"/>
      <c r="XDU291" s="7"/>
      <c r="XDV291" s="7"/>
      <c r="XDW291" s="7"/>
      <c r="XDX291" s="7"/>
      <c r="XDY291" s="7"/>
      <c r="XDZ291" s="7"/>
      <c r="XEA291" s="7"/>
      <c r="XEB291" s="7"/>
      <c r="XEC291" s="7"/>
      <c r="XED291" s="7"/>
      <c r="XEE291" s="7"/>
    </row>
    <row r="292" s="1" customFormat="1" customHeight="1" spans="1:16359">
      <c r="A292" s="4"/>
      <c r="B292" s="20"/>
      <c r="C292" s="20"/>
      <c r="D292" s="21" t="str">
        <f>IF(C292="","-",VLOOKUP(C292,员工信息表!B:C,2,FALSE))</f>
        <v>-</v>
      </c>
      <c r="E292" s="21" t="str">
        <f>IF(C292="","-",VLOOKUP(C292,员工信息表!B:D,3,FALSE))</f>
        <v>-</v>
      </c>
      <c r="F292" s="20"/>
      <c r="G292" s="20"/>
      <c r="H292" s="20"/>
      <c r="I292" s="20"/>
      <c r="J292" s="27" t="str">
        <f t="shared" si="8"/>
        <v>0</v>
      </c>
      <c r="K292" s="27" t="str">
        <f>IF(C292="","0",SUMIFS(借支明细表!$H:$H,借支明细表!$F:$F,$C292,借支明细表!$D:$D,$D$2))</f>
        <v>0</v>
      </c>
      <c r="L292" s="27" t="str">
        <f t="shared" si="9"/>
        <v>0</v>
      </c>
      <c r="M292" s="28"/>
      <c r="XDA292" s="7"/>
      <c r="XDB292" s="7"/>
      <c r="XDC292" s="7"/>
      <c r="XDD292" s="7"/>
      <c r="XDE292" s="7"/>
      <c r="XDF292" s="7"/>
      <c r="XDG292" s="7"/>
      <c r="XDH292" s="7"/>
      <c r="XDI292" s="7"/>
      <c r="XDJ292" s="7"/>
      <c r="XDK292" s="7"/>
      <c r="XDL292" s="7"/>
      <c r="XDM292" s="7"/>
      <c r="XDN292" s="7"/>
      <c r="XDO292" s="7"/>
      <c r="XDP292" s="7"/>
      <c r="XDQ292" s="7"/>
      <c r="XDR292" s="7"/>
      <c r="XDS292" s="7"/>
      <c r="XDT292" s="7"/>
      <c r="XDU292" s="7"/>
      <c r="XDV292" s="7"/>
      <c r="XDW292" s="7"/>
      <c r="XDX292" s="7"/>
      <c r="XDY292" s="7"/>
      <c r="XDZ292" s="7"/>
      <c r="XEA292" s="7"/>
      <c r="XEB292" s="7"/>
      <c r="XEC292" s="7"/>
      <c r="XED292" s="7"/>
      <c r="XEE292" s="7"/>
    </row>
    <row r="293" s="1" customFormat="1" customHeight="1" spans="1:16359">
      <c r="A293" s="4"/>
      <c r="B293" s="20"/>
      <c r="C293" s="20"/>
      <c r="D293" s="21" t="str">
        <f>IF(C293="","-",VLOOKUP(C293,员工信息表!B:C,2,FALSE))</f>
        <v>-</v>
      </c>
      <c r="E293" s="21" t="str">
        <f>IF(C293="","-",VLOOKUP(C293,员工信息表!B:D,3,FALSE))</f>
        <v>-</v>
      </c>
      <c r="F293" s="20"/>
      <c r="G293" s="20"/>
      <c r="H293" s="20"/>
      <c r="I293" s="20"/>
      <c r="J293" s="27" t="str">
        <f t="shared" si="8"/>
        <v>0</v>
      </c>
      <c r="K293" s="27" t="str">
        <f>IF(C293="","0",SUMIFS(借支明细表!$H:$H,借支明细表!$F:$F,$C293,借支明细表!$D:$D,$D$2))</f>
        <v>0</v>
      </c>
      <c r="L293" s="27" t="str">
        <f t="shared" si="9"/>
        <v>0</v>
      </c>
      <c r="M293" s="28"/>
      <c r="XDA293" s="7"/>
      <c r="XDB293" s="7"/>
      <c r="XDC293" s="7"/>
      <c r="XDD293" s="7"/>
      <c r="XDE293" s="7"/>
      <c r="XDF293" s="7"/>
      <c r="XDG293" s="7"/>
      <c r="XDH293" s="7"/>
      <c r="XDI293" s="7"/>
      <c r="XDJ293" s="7"/>
      <c r="XDK293" s="7"/>
      <c r="XDL293" s="7"/>
      <c r="XDM293" s="7"/>
      <c r="XDN293" s="7"/>
      <c r="XDO293" s="7"/>
      <c r="XDP293" s="7"/>
      <c r="XDQ293" s="7"/>
      <c r="XDR293" s="7"/>
      <c r="XDS293" s="7"/>
      <c r="XDT293" s="7"/>
      <c r="XDU293" s="7"/>
      <c r="XDV293" s="7"/>
      <c r="XDW293" s="7"/>
      <c r="XDX293" s="7"/>
      <c r="XDY293" s="7"/>
      <c r="XDZ293" s="7"/>
      <c r="XEA293" s="7"/>
      <c r="XEB293" s="7"/>
      <c r="XEC293" s="7"/>
      <c r="XED293" s="7"/>
      <c r="XEE293" s="7"/>
    </row>
    <row r="294" s="1" customFormat="1" customHeight="1" spans="1:16359">
      <c r="A294" s="4"/>
      <c r="B294" s="20"/>
      <c r="C294" s="20"/>
      <c r="D294" s="21" t="str">
        <f>IF(C294="","-",VLOOKUP(C294,员工信息表!B:C,2,FALSE))</f>
        <v>-</v>
      </c>
      <c r="E294" s="21" t="str">
        <f>IF(C294="","-",VLOOKUP(C294,员工信息表!B:D,3,FALSE))</f>
        <v>-</v>
      </c>
      <c r="F294" s="20"/>
      <c r="G294" s="20"/>
      <c r="H294" s="20"/>
      <c r="I294" s="20"/>
      <c r="J294" s="27" t="str">
        <f t="shared" si="8"/>
        <v>0</v>
      </c>
      <c r="K294" s="27" t="str">
        <f>IF(C294="","0",SUMIFS(借支明细表!$H:$H,借支明细表!$F:$F,$C294,借支明细表!$D:$D,$D$2))</f>
        <v>0</v>
      </c>
      <c r="L294" s="27" t="str">
        <f t="shared" si="9"/>
        <v>0</v>
      </c>
      <c r="M294" s="28"/>
      <c r="XDA294" s="7"/>
      <c r="XDB294" s="7"/>
      <c r="XDC294" s="7"/>
      <c r="XDD294" s="7"/>
      <c r="XDE294" s="7"/>
      <c r="XDF294" s="7"/>
      <c r="XDG294" s="7"/>
      <c r="XDH294" s="7"/>
      <c r="XDI294" s="7"/>
      <c r="XDJ294" s="7"/>
      <c r="XDK294" s="7"/>
      <c r="XDL294" s="7"/>
      <c r="XDM294" s="7"/>
      <c r="XDN294" s="7"/>
      <c r="XDO294" s="7"/>
      <c r="XDP294" s="7"/>
      <c r="XDQ294" s="7"/>
      <c r="XDR294" s="7"/>
      <c r="XDS294" s="7"/>
      <c r="XDT294" s="7"/>
      <c r="XDU294" s="7"/>
      <c r="XDV294" s="7"/>
      <c r="XDW294" s="7"/>
      <c r="XDX294" s="7"/>
      <c r="XDY294" s="7"/>
      <c r="XDZ294" s="7"/>
      <c r="XEA294" s="7"/>
      <c r="XEB294" s="7"/>
      <c r="XEC294" s="7"/>
      <c r="XED294" s="7"/>
      <c r="XEE294" s="7"/>
    </row>
    <row r="295" s="1" customFormat="1" customHeight="1" spans="1:16359">
      <c r="A295" s="4"/>
      <c r="B295" s="20"/>
      <c r="C295" s="20"/>
      <c r="D295" s="21" t="str">
        <f>IF(C295="","-",VLOOKUP(C295,员工信息表!B:C,2,FALSE))</f>
        <v>-</v>
      </c>
      <c r="E295" s="21" t="str">
        <f>IF(C295="","-",VLOOKUP(C295,员工信息表!B:D,3,FALSE))</f>
        <v>-</v>
      </c>
      <c r="F295" s="20"/>
      <c r="G295" s="20"/>
      <c r="H295" s="20"/>
      <c r="I295" s="20"/>
      <c r="J295" s="27" t="str">
        <f t="shared" si="8"/>
        <v>0</v>
      </c>
      <c r="K295" s="27" t="str">
        <f>IF(C295="","0",SUMIFS(借支明细表!$H:$H,借支明细表!$F:$F,$C295,借支明细表!$D:$D,$D$2))</f>
        <v>0</v>
      </c>
      <c r="L295" s="27" t="str">
        <f t="shared" si="9"/>
        <v>0</v>
      </c>
      <c r="M295" s="28"/>
      <c r="XDA295" s="7"/>
      <c r="XDB295" s="7"/>
      <c r="XDC295" s="7"/>
      <c r="XDD295" s="7"/>
      <c r="XDE295" s="7"/>
      <c r="XDF295" s="7"/>
      <c r="XDG295" s="7"/>
      <c r="XDH295" s="7"/>
      <c r="XDI295" s="7"/>
      <c r="XDJ295" s="7"/>
      <c r="XDK295" s="7"/>
      <c r="XDL295" s="7"/>
      <c r="XDM295" s="7"/>
      <c r="XDN295" s="7"/>
      <c r="XDO295" s="7"/>
      <c r="XDP295" s="7"/>
      <c r="XDQ295" s="7"/>
      <c r="XDR295" s="7"/>
      <c r="XDS295" s="7"/>
      <c r="XDT295" s="7"/>
      <c r="XDU295" s="7"/>
      <c r="XDV295" s="7"/>
      <c r="XDW295" s="7"/>
      <c r="XDX295" s="7"/>
      <c r="XDY295" s="7"/>
      <c r="XDZ295" s="7"/>
      <c r="XEA295" s="7"/>
      <c r="XEB295" s="7"/>
      <c r="XEC295" s="7"/>
      <c r="XED295" s="7"/>
      <c r="XEE295" s="7"/>
    </row>
    <row r="296" s="1" customFormat="1" customHeight="1" spans="1:16359">
      <c r="A296" s="4"/>
      <c r="B296" s="20"/>
      <c r="C296" s="20"/>
      <c r="D296" s="21" t="str">
        <f>IF(C296="","-",VLOOKUP(C296,员工信息表!B:C,2,FALSE))</f>
        <v>-</v>
      </c>
      <c r="E296" s="21" t="str">
        <f>IF(C296="","-",VLOOKUP(C296,员工信息表!B:D,3,FALSE))</f>
        <v>-</v>
      </c>
      <c r="F296" s="20"/>
      <c r="G296" s="20"/>
      <c r="H296" s="20"/>
      <c r="I296" s="20"/>
      <c r="J296" s="27" t="str">
        <f t="shared" si="8"/>
        <v>0</v>
      </c>
      <c r="K296" s="27" t="str">
        <f>IF(C296="","0",SUMIFS(借支明细表!$H:$H,借支明细表!$F:$F,$C296,借支明细表!$D:$D,$D$2))</f>
        <v>0</v>
      </c>
      <c r="L296" s="27" t="str">
        <f t="shared" si="9"/>
        <v>0</v>
      </c>
      <c r="M296" s="28"/>
      <c r="XDA296" s="7"/>
      <c r="XDB296" s="7"/>
      <c r="XDC296" s="7"/>
      <c r="XDD296" s="7"/>
      <c r="XDE296" s="7"/>
      <c r="XDF296" s="7"/>
      <c r="XDG296" s="7"/>
      <c r="XDH296" s="7"/>
      <c r="XDI296" s="7"/>
      <c r="XDJ296" s="7"/>
      <c r="XDK296" s="7"/>
      <c r="XDL296" s="7"/>
      <c r="XDM296" s="7"/>
      <c r="XDN296" s="7"/>
      <c r="XDO296" s="7"/>
      <c r="XDP296" s="7"/>
      <c r="XDQ296" s="7"/>
      <c r="XDR296" s="7"/>
      <c r="XDS296" s="7"/>
      <c r="XDT296" s="7"/>
      <c r="XDU296" s="7"/>
      <c r="XDV296" s="7"/>
      <c r="XDW296" s="7"/>
      <c r="XDX296" s="7"/>
      <c r="XDY296" s="7"/>
      <c r="XDZ296" s="7"/>
      <c r="XEA296" s="7"/>
      <c r="XEB296" s="7"/>
      <c r="XEC296" s="7"/>
      <c r="XED296" s="7"/>
      <c r="XEE296" s="7"/>
    </row>
    <row r="297" s="1" customFormat="1" customHeight="1" spans="1:16359">
      <c r="A297" s="4"/>
      <c r="B297" s="20"/>
      <c r="C297" s="20"/>
      <c r="D297" s="21" t="str">
        <f>IF(C297="","-",VLOOKUP(C297,员工信息表!B:C,2,FALSE))</f>
        <v>-</v>
      </c>
      <c r="E297" s="21" t="str">
        <f>IF(C297="","-",VLOOKUP(C297,员工信息表!B:D,3,FALSE))</f>
        <v>-</v>
      </c>
      <c r="F297" s="20"/>
      <c r="G297" s="20"/>
      <c r="H297" s="20"/>
      <c r="I297" s="20"/>
      <c r="J297" s="27" t="str">
        <f t="shared" si="8"/>
        <v>0</v>
      </c>
      <c r="K297" s="27" t="str">
        <f>IF(C297="","0",SUMIFS(借支明细表!$H:$H,借支明细表!$F:$F,$C297,借支明细表!$D:$D,$D$2))</f>
        <v>0</v>
      </c>
      <c r="L297" s="27" t="str">
        <f t="shared" si="9"/>
        <v>0</v>
      </c>
      <c r="M297" s="28"/>
      <c r="XDA297" s="7"/>
      <c r="XDB297" s="7"/>
      <c r="XDC297" s="7"/>
      <c r="XDD297" s="7"/>
      <c r="XDE297" s="7"/>
      <c r="XDF297" s="7"/>
      <c r="XDG297" s="7"/>
      <c r="XDH297" s="7"/>
      <c r="XDI297" s="7"/>
      <c r="XDJ297" s="7"/>
      <c r="XDK297" s="7"/>
      <c r="XDL297" s="7"/>
      <c r="XDM297" s="7"/>
      <c r="XDN297" s="7"/>
      <c r="XDO297" s="7"/>
      <c r="XDP297" s="7"/>
      <c r="XDQ297" s="7"/>
      <c r="XDR297" s="7"/>
      <c r="XDS297" s="7"/>
      <c r="XDT297" s="7"/>
      <c r="XDU297" s="7"/>
      <c r="XDV297" s="7"/>
      <c r="XDW297" s="7"/>
      <c r="XDX297" s="7"/>
      <c r="XDY297" s="7"/>
      <c r="XDZ297" s="7"/>
      <c r="XEA297" s="7"/>
      <c r="XEB297" s="7"/>
      <c r="XEC297" s="7"/>
      <c r="XED297" s="7"/>
      <c r="XEE297" s="7"/>
    </row>
    <row r="298" s="1" customFormat="1" customHeight="1" spans="1:16359">
      <c r="A298" s="4"/>
      <c r="B298" s="20"/>
      <c r="C298" s="20"/>
      <c r="D298" s="21" t="str">
        <f>IF(C298="","-",VLOOKUP(C298,员工信息表!B:C,2,FALSE))</f>
        <v>-</v>
      </c>
      <c r="E298" s="21" t="str">
        <f>IF(C298="","-",VLOOKUP(C298,员工信息表!B:D,3,FALSE))</f>
        <v>-</v>
      </c>
      <c r="F298" s="20"/>
      <c r="G298" s="20"/>
      <c r="H298" s="20"/>
      <c r="I298" s="20"/>
      <c r="J298" s="27" t="str">
        <f t="shared" si="8"/>
        <v>0</v>
      </c>
      <c r="K298" s="27" t="str">
        <f>IF(C298="","0",SUMIFS(借支明细表!$H:$H,借支明细表!$F:$F,$C298,借支明细表!$D:$D,$D$2))</f>
        <v>0</v>
      </c>
      <c r="L298" s="27" t="str">
        <f t="shared" si="9"/>
        <v>0</v>
      </c>
      <c r="M298" s="28"/>
      <c r="XDA298" s="7"/>
      <c r="XDB298" s="7"/>
      <c r="XDC298" s="7"/>
      <c r="XDD298" s="7"/>
      <c r="XDE298" s="7"/>
      <c r="XDF298" s="7"/>
      <c r="XDG298" s="7"/>
      <c r="XDH298" s="7"/>
      <c r="XDI298" s="7"/>
      <c r="XDJ298" s="7"/>
      <c r="XDK298" s="7"/>
      <c r="XDL298" s="7"/>
      <c r="XDM298" s="7"/>
      <c r="XDN298" s="7"/>
      <c r="XDO298" s="7"/>
      <c r="XDP298" s="7"/>
      <c r="XDQ298" s="7"/>
      <c r="XDR298" s="7"/>
      <c r="XDS298" s="7"/>
      <c r="XDT298" s="7"/>
      <c r="XDU298" s="7"/>
      <c r="XDV298" s="7"/>
      <c r="XDW298" s="7"/>
      <c r="XDX298" s="7"/>
      <c r="XDY298" s="7"/>
      <c r="XDZ298" s="7"/>
      <c r="XEA298" s="7"/>
      <c r="XEB298" s="7"/>
      <c r="XEC298" s="7"/>
      <c r="XED298" s="7"/>
      <c r="XEE298" s="7"/>
    </row>
    <row r="299" s="1" customFormat="1" customHeight="1" spans="1:16359">
      <c r="A299" s="4"/>
      <c r="B299" s="20"/>
      <c r="C299" s="20"/>
      <c r="D299" s="21" t="str">
        <f>IF(C299="","-",VLOOKUP(C299,员工信息表!B:C,2,FALSE))</f>
        <v>-</v>
      </c>
      <c r="E299" s="21" t="str">
        <f>IF(C299="","-",VLOOKUP(C299,员工信息表!B:D,3,FALSE))</f>
        <v>-</v>
      </c>
      <c r="F299" s="20"/>
      <c r="G299" s="20"/>
      <c r="H299" s="20"/>
      <c r="I299" s="20"/>
      <c r="J299" s="27" t="str">
        <f t="shared" si="8"/>
        <v>0</v>
      </c>
      <c r="K299" s="27" t="str">
        <f>IF(C299="","0",SUMIFS(借支明细表!$H:$H,借支明细表!$F:$F,$C299,借支明细表!$D:$D,$D$2))</f>
        <v>0</v>
      </c>
      <c r="L299" s="27" t="str">
        <f t="shared" si="9"/>
        <v>0</v>
      </c>
      <c r="M299" s="28"/>
      <c r="XDA299" s="7"/>
      <c r="XDB299" s="7"/>
      <c r="XDC299" s="7"/>
      <c r="XDD299" s="7"/>
      <c r="XDE299" s="7"/>
      <c r="XDF299" s="7"/>
      <c r="XDG299" s="7"/>
      <c r="XDH299" s="7"/>
      <c r="XDI299" s="7"/>
      <c r="XDJ299" s="7"/>
      <c r="XDK299" s="7"/>
      <c r="XDL299" s="7"/>
      <c r="XDM299" s="7"/>
      <c r="XDN299" s="7"/>
      <c r="XDO299" s="7"/>
      <c r="XDP299" s="7"/>
      <c r="XDQ299" s="7"/>
      <c r="XDR299" s="7"/>
      <c r="XDS299" s="7"/>
      <c r="XDT299" s="7"/>
      <c r="XDU299" s="7"/>
      <c r="XDV299" s="7"/>
      <c r="XDW299" s="7"/>
      <c r="XDX299" s="7"/>
      <c r="XDY299" s="7"/>
      <c r="XDZ299" s="7"/>
      <c r="XEA299" s="7"/>
      <c r="XEB299" s="7"/>
      <c r="XEC299" s="7"/>
      <c r="XED299" s="7"/>
      <c r="XEE299" s="7"/>
    </row>
    <row r="300" s="1" customFormat="1" customHeight="1" spans="1:16359">
      <c r="A300" s="4"/>
      <c r="B300" s="20"/>
      <c r="C300" s="20"/>
      <c r="D300" s="21" t="str">
        <f>IF(C300="","-",VLOOKUP(C300,员工信息表!B:C,2,FALSE))</f>
        <v>-</v>
      </c>
      <c r="E300" s="21" t="str">
        <f>IF(C300="","-",VLOOKUP(C300,员工信息表!B:D,3,FALSE))</f>
        <v>-</v>
      </c>
      <c r="F300" s="20"/>
      <c r="G300" s="20"/>
      <c r="H300" s="20"/>
      <c r="I300" s="20"/>
      <c r="J300" s="27" t="str">
        <f t="shared" si="8"/>
        <v>0</v>
      </c>
      <c r="K300" s="27" t="str">
        <f>IF(C300="","0",SUMIFS(借支明细表!$H:$H,借支明细表!$F:$F,$C300,借支明细表!$D:$D,$D$2))</f>
        <v>0</v>
      </c>
      <c r="L300" s="27" t="str">
        <f t="shared" si="9"/>
        <v>0</v>
      </c>
      <c r="M300" s="28"/>
      <c r="XDA300" s="7"/>
      <c r="XDB300" s="7"/>
      <c r="XDC300" s="7"/>
      <c r="XDD300" s="7"/>
      <c r="XDE300" s="7"/>
      <c r="XDF300" s="7"/>
      <c r="XDG300" s="7"/>
      <c r="XDH300" s="7"/>
      <c r="XDI300" s="7"/>
      <c r="XDJ300" s="7"/>
      <c r="XDK300" s="7"/>
      <c r="XDL300" s="7"/>
      <c r="XDM300" s="7"/>
      <c r="XDN300" s="7"/>
      <c r="XDO300" s="7"/>
      <c r="XDP300" s="7"/>
      <c r="XDQ300" s="7"/>
      <c r="XDR300" s="7"/>
      <c r="XDS300" s="7"/>
      <c r="XDT300" s="7"/>
      <c r="XDU300" s="7"/>
      <c r="XDV300" s="7"/>
      <c r="XDW300" s="7"/>
      <c r="XDX300" s="7"/>
      <c r="XDY300" s="7"/>
      <c r="XDZ300" s="7"/>
      <c r="XEA300" s="7"/>
      <c r="XEB300" s="7"/>
      <c r="XEC300" s="7"/>
      <c r="XED300" s="7"/>
      <c r="XEE300" s="7"/>
    </row>
    <row r="301" s="1" customFormat="1" customHeight="1" spans="1:16359">
      <c r="A301" s="4"/>
      <c r="B301" s="20"/>
      <c r="C301" s="20"/>
      <c r="D301" s="21" t="str">
        <f>IF(C301="","-",VLOOKUP(C301,员工信息表!B:C,2,FALSE))</f>
        <v>-</v>
      </c>
      <c r="E301" s="21" t="str">
        <f>IF(C301="","-",VLOOKUP(C301,员工信息表!B:D,3,FALSE))</f>
        <v>-</v>
      </c>
      <c r="F301" s="20"/>
      <c r="G301" s="20"/>
      <c r="H301" s="20"/>
      <c r="I301" s="20"/>
      <c r="J301" s="27" t="str">
        <f t="shared" si="8"/>
        <v>0</v>
      </c>
      <c r="K301" s="27" t="str">
        <f>IF(C301="","0",SUMIFS(借支明细表!$H:$H,借支明细表!$F:$F,$C301,借支明细表!$D:$D,$D$2))</f>
        <v>0</v>
      </c>
      <c r="L301" s="27" t="str">
        <f t="shared" si="9"/>
        <v>0</v>
      </c>
      <c r="M301" s="28"/>
      <c r="XDA301" s="7"/>
      <c r="XDB301" s="7"/>
      <c r="XDC301" s="7"/>
      <c r="XDD301" s="7"/>
      <c r="XDE301" s="7"/>
      <c r="XDF301" s="7"/>
      <c r="XDG301" s="7"/>
      <c r="XDH301" s="7"/>
      <c r="XDI301" s="7"/>
      <c r="XDJ301" s="7"/>
      <c r="XDK301" s="7"/>
      <c r="XDL301" s="7"/>
      <c r="XDM301" s="7"/>
      <c r="XDN301" s="7"/>
      <c r="XDO301" s="7"/>
      <c r="XDP301" s="7"/>
      <c r="XDQ301" s="7"/>
      <c r="XDR301" s="7"/>
      <c r="XDS301" s="7"/>
      <c r="XDT301" s="7"/>
      <c r="XDU301" s="7"/>
      <c r="XDV301" s="7"/>
      <c r="XDW301" s="7"/>
      <c r="XDX301" s="7"/>
      <c r="XDY301" s="7"/>
      <c r="XDZ301" s="7"/>
      <c r="XEA301" s="7"/>
      <c r="XEB301" s="7"/>
      <c r="XEC301" s="7"/>
      <c r="XED301" s="7"/>
      <c r="XEE301" s="7"/>
    </row>
    <row r="302" s="1" customFormat="1" customHeight="1" spans="1:16359">
      <c r="A302" s="4"/>
      <c r="B302" s="20"/>
      <c r="C302" s="20"/>
      <c r="D302" s="21" t="str">
        <f>IF(C302="","-",VLOOKUP(C302,员工信息表!B:C,2,FALSE))</f>
        <v>-</v>
      </c>
      <c r="E302" s="21" t="str">
        <f>IF(C302="","-",VLOOKUP(C302,员工信息表!B:D,3,FALSE))</f>
        <v>-</v>
      </c>
      <c r="F302" s="20"/>
      <c r="G302" s="20"/>
      <c r="H302" s="20"/>
      <c r="I302" s="20"/>
      <c r="J302" s="27" t="str">
        <f t="shared" si="8"/>
        <v>0</v>
      </c>
      <c r="K302" s="27" t="str">
        <f>IF(C302="","0",SUMIFS(借支明细表!$H:$H,借支明细表!$F:$F,$C302,借支明细表!$D:$D,$D$2))</f>
        <v>0</v>
      </c>
      <c r="L302" s="27" t="str">
        <f t="shared" si="9"/>
        <v>0</v>
      </c>
      <c r="M302" s="28"/>
      <c r="XDA302" s="7"/>
      <c r="XDB302" s="7"/>
      <c r="XDC302" s="7"/>
      <c r="XDD302" s="7"/>
      <c r="XDE302" s="7"/>
      <c r="XDF302" s="7"/>
      <c r="XDG302" s="7"/>
      <c r="XDH302" s="7"/>
      <c r="XDI302" s="7"/>
      <c r="XDJ302" s="7"/>
      <c r="XDK302" s="7"/>
      <c r="XDL302" s="7"/>
      <c r="XDM302" s="7"/>
      <c r="XDN302" s="7"/>
      <c r="XDO302" s="7"/>
      <c r="XDP302" s="7"/>
      <c r="XDQ302" s="7"/>
      <c r="XDR302" s="7"/>
      <c r="XDS302" s="7"/>
      <c r="XDT302" s="7"/>
      <c r="XDU302" s="7"/>
      <c r="XDV302" s="7"/>
      <c r="XDW302" s="7"/>
      <c r="XDX302" s="7"/>
      <c r="XDY302" s="7"/>
      <c r="XDZ302" s="7"/>
      <c r="XEA302" s="7"/>
      <c r="XEB302" s="7"/>
      <c r="XEC302" s="7"/>
      <c r="XED302" s="7"/>
      <c r="XEE302" s="7"/>
    </row>
    <row r="303" s="1" customFormat="1" customHeight="1" spans="1:16359">
      <c r="A303" s="4"/>
      <c r="B303" s="20"/>
      <c r="C303" s="20"/>
      <c r="D303" s="21" t="str">
        <f>IF(C303="","-",VLOOKUP(C303,员工信息表!B:C,2,FALSE))</f>
        <v>-</v>
      </c>
      <c r="E303" s="21" t="str">
        <f>IF(C303="","-",VLOOKUP(C303,员工信息表!B:D,3,FALSE))</f>
        <v>-</v>
      </c>
      <c r="F303" s="20"/>
      <c r="G303" s="20"/>
      <c r="H303" s="20"/>
      <c r="I303" s="20"/>
      <c r="J303" s="27" t="str">
        <f t="shared" si="8"/>
        <v>0</v>
      </c>
      <c r="K303" s="27" t="str">
        <f>IF(C303="","0",SUMIFS(借支明细表!$H:$H,借支明细表!$F:$F,$C303,借支明细表!$D:$D,$D$2))</f>
        <v>0</v>
      </c>
      <c r="L303" s="27" t="str">
        <f t="shared" si="9"/>
        <v>0</v>
      </c>
      <c r="M303" s="28"/>
      <c r="XDA303" s="7"/>
      <c r="XDB303" s="7"/>
      <c r="XDC303" s="7"/>
      <c r="XDD303" s="7"/>
      <c r="XDE303" s="7"/>
      <c r="XDF303" s="7"/>
      <c r="XDG303" s="7"/>
      <c r="XDH303" s="7"/>
      <c r="XDI303" s="7"/>
      <c r="XDJ303" s="7"/>
      <c r="XDK303" s="7"/>
      <c r="XDL303" s="7"/>
      <c r="XDM303" s="7"/>
      <c r="XDN303" s="7"/>
      <c r="XDO303" s="7"/>
      <c r="XDP303" s="7"/>
      <c r="XDQ303" s="7"/>
      <c r="XDR303" s="7"/>
      <c r="XDS303" s="7"/>
      <c r="XDT303" s="7"/>
      <c r="XDU303" s="7"/>
      <c r="XDV303" s="7"/>
      <c r="XDW303" s="7"/>
      <c r="XDX303" s="7"/>
      <c r="XDY303" s="7"/>
      <c r="XDZ303" s="7"/>
      <c r="XEA303" s="7"/>
      <c r="XEB303" s="7"/>
      <c r="XEC303" s="7"/>
      <c r="XED303" s="7"/>
      <c r="XEE303" s="7"/>
    </row>
    <row r="304" s="1" customFormat="1" customHeight="1" spans="1:16359">
      <c r="A304" s="4"/>
      <c r="B304" s="20"/>
      <c r="C304" s="20"/>
      <c r="D304" s="21" t="str">
        <f>IF(C304="","-",VLOOKUP(C304,员工信息表!B:C,2,FALSE))</f>
        <v>-</v>
      </c>
      <c r="E304" s="21" t="str">
        <f>IF(C304="","-",VLOOKUP(C304,员工信息表!B:D,3,FALSE))</f>
        <v>-</v>
      </c>
      <c r="F304" s="20"/>
      <c r="G304" s="20"/>
      <c r="H304" s="20"/>
      <c r="I304" s="20"/>
      <c r="J304" s="27" t="str">
        <f t="shared" si="8"/>
        <v>0</v>
      </c>
      <c r="K304" s="27" t="str">
        <f>IF(C304="","0",SUMIFS(借支明细表!$H:$H,借支明细表!$F:$F,$C304,借支明细表!$D:$D,$D$2))</f>
        <v>0</v>
      </c>
      <c r="L304" s="27" t="str">
        <f t="shared" si="9"/>
        <v>0</v>
      </c>
      <c r="M304" s="28"/>
      <c r="XDA304" s="7"/>
      <c r="XDB304" s="7"/>
      <c r="XDC304" s="7"/>
      <c r="XDD304" s="7"/>
      <c r="XDE304" s="7"/>
      <c r="XDF304" s="7"/>
      <c r="XDG304" s="7"/>
      <c r="XDH304" s="7"/>
      <c r="XDI304" s="7"/>
      <c r="XDJ304" s="7"/>
      <c r="XDK304" s="7"/>
      <c r="XDL304" s="7"/>
      <c r="XDM304" s="7"/>
      <c r="XDN304" s="7"/>
      <c r="XDO304" s="7"/>
      <c r="XDP304" s="7"/>
      <c r="XDQ304" s="7"/>
      <c r="XDR304" s="7"/>
      <c r="XDS304" s="7"/>
      <c r="XDT304" s="7"/>
      <c r="XDU304" s="7"/>
      <c r="XDV304" s="7"/>
      <c r="XDW304" s="7"/>
      <c r="XDX304" s="7"/>
      <c r="XDY304" s="7"/>
      <c r="XDZ304" s="7"/>
      <c r="XEA304" s="7"/>
      <c r="XEB304" s="7"/>
      <c r="XEC304" s="7"/>
      <c r="XED304" s="7"/>
      <c r="XEE304" s="7"/>
    </row>
    <row r="305" s="1" customFormat="1" customHeight="1" spans="1:16359">
      <c r="A305" s="4"/>
      <c r="B305" s="20"/>
      <c r="C305" s="20"/>
      <c r="D305" s="21" t="str">
        <f>IF(C305="","-",VLOOKUP(C305,员工信息表!B:C,2,FALSE))</f>
        <v>-</v>
      </c>
      <c r="E305" s="21" t="str">
        <f>IF(C305="","-",VLOOKUP(C305,员工信息表!B:D,3,FALSE))</f>
        <v>-</v>
      </c>
      <c r="F305" s="20"/>
      <c r="G305" s="20"/>
      <c r="H305" s="20"/>
      <c r="I305" s="20"/>
      <c r="J305" s="27" t="str">
        <f t="shared" si="8"/>
        <v>0</v>
      </c>
      <c r="K305" s="27" t="str">
        <f>IF(C305="","0",SUMIFS(借支明细表!$H:$H,借支明细表!$F:$F,$C305,借支明细表!$D:$D,$D$2))</f>
        <v>0</v>
      </c>
      <c r="L305" s="27" t="str">
        <f t="shared" si="9"/>
        <v>0</v>
      </c>
      <c r="M305" s="28"/>
      <c r="XDA305" s="7"/>
      <c r="XDB305" s="7"/>
      <c r="XDC305" s="7"/>
      <c r="XDD305" s="7"/>
      <c r="XDE305" s="7"/>
      <c r="XDF305" s="7"/>
      <c r="XDG305" s="7"/>
      <c r="XDH305" s="7"/>
      <c r="XDI305" s="7"/>
      <c r="XDJ305" s="7"/>
      <c r="XDK305" s="7"/>
      <c r="XDL305" s="7"/>
      <c r="XDM305" s="7"/>
      <c r="XDN305" s="7"/>
      <c r="XDO305" s="7"/>
      <c r="XDP305" s="7"/>
      <c r="XDQ305" s="7"/>
      <c r="XDR305" s="7"/>
      <c r="XDS305" s="7"/>
      <c r="XDT305" s="7"/>
      <c r="XDU305" s="7"/>
      <c r="XDV305" s="7"/>
      <c r="XDW305" s="7"/>
      <c r="XDX305" s="7"/>
      <c r="XDY305" s="7"/>
      <c r="XDZ305" s="7"/>
      <c r="XEA305" s="7"/>
      <c r="XEB305" s="7"/>
      <c r="XEC305" s="7"/>
      <c r="XED305" s="7"/>
      <c r="XEE305" s="7"/>
    </row>
    <row r="306" s="1" customFormat="1" customHeight="1" spans="1:16359">
      <c r="A306" s="4"/>
      <c r="B306" s="20"/>
      <c r="C306" s="20"/>
      <c r="D306" s="21" t="str">
        <f>IF(C306="","-",VLOOKUP(C306,员工信息表!B:C,2,FALSE))</f>
        <v>-</v>
      </c>
      <c r="E306" s="21" t="str">
        <f>IF(C306="","-",VLOOKUP(C306,员工信息表!B:D,3,FALSE))</f>
        <v>-</v>
      </c>
      <c r="F306" s="20"/>
      <c r="G306" s="20"/>
      <c r="H306" s="20"/>
      <c r="I306" s="20"/>
      <c r="J306" s="27" t="str">
        <f t="shared" si="8"/>
        <v>0</v>
      </c>
      <c r="K306" s="27" t="str">
        <f>IF(C306="","0",SUMIFS(借支明细表!$H:$H,借支明细表!$F:$F,$C306,借支明细表!$D:$D,$D$2))</f>
        <v>0</v>
      </c>
      <c r="L306" s="27" t="str">
        <f t="shared" si="9"/>
        <v>0</v>
      </c>
      <c r="M306" s="28"/>
      <c r="XDA306" s="7"/>
      <c r="XDB306" s="7"/>
      <c r="XDC306" s="7"/>
      <c r="XDD306" s="7"/>
      <c r="XDE306" s="7"/>
      <c r="XDF306" s="7"/>
      <c r="XDG306" s="7"/>
      <c r="XDH306" s="7"/>
      <c r="XDI306" s="7"/>
      <c r="XDJ306" s="7"/>
      <c r="XDK306" s="7"/>
      <c r="XDL306" s="7"/>
      <c r="XDM306" s="7"/>
      <c r="XDN306" s="7"/>
      <c r="XDO306" s="7"/>
      <c r="XDP306" s="7"/>
      <c r="XDQ306" s="7"/>
      <c r="XDR306" s="7"/>
      <c r="XDS306" s="7"/>
      <c r="XDT306" s="7"/>
      <c r="XDU306" s="7"/>
      <c r="XDV306" s="7"/>
      <c r="XDW306" s="7"/>
      <c r="XDX306" s="7"/>
      <c r="XDY306" s="7"/>
      <c r="XDZ306" s="7"/>
      <c r="XEA306" s="7"/>
      <c r="XEB306" s="7"/>
      <c r="XEC306" s="7"/>
      <c r="XED306" s="7"/>
      <c r="XEE306" s="7"/>
    </row>
    <row r="307" s="1" customFormat="1" customHeight="1" spans="1:16359">
      <c r="A307" s="4"/>
      <c r="B307" s="20"/>
      <c r="C307" s="20"/>
      <c r="D307" s="21" t="str">
        <f>IF(C307="","-",VLOOKUP(C307,员工信息表!B:C,2,FALSE))</f>
        <v>-</v>
      </c>
      <c r="E307" s="21" t="str">
        <f>IF(C307="","-",VLOOKUP(C307,员工信息表!B:D,3,FALSE))</f>
        <v>-</v>
      </c>
      <c r="F307" s="20"/>
      <c r="G307" s="20"/>
      <c r="H307" s="20"/>
      <c r="I307" s="20"/>
      <c r="J307" s="27" t="str">
        <f t="shared" si="8"/>
        <v>0</v>
      </c>
      <c r="K307" s="27" t="str">
        <f>IF(C307="","0",SUMIFS(借支明细表!$H:$H,借支明细表!$F:$F,$C307,借支明细表!$D:$D,$D$2))</f>
        <v>0</v>
      </c>
      <c r="L307" s="27" t="str">
        <f t="shared" si="9"/>
        <v>0</v>
      </c>
      <c r="M307" s="28"/>
      <c r="XDA307" s="7"/>
      <c r="XDB307" s="7"/>
      <c r="XDC307" s="7"/>
      <c r="XDD307" s="7"/>
      <c r="XDE307" s="7"/>
      <c r="XDF307" s="7"/>
      <c r="XDG307" s="7"/>
      <c r="XDH307" s="7"/>
      <c r="XDI307" s="7"/>
      <c r="XDJ307" s="7"/>
      <c r="XDK307" s="7"/>
      <c r="XDL307" s="7"/>
      <c r="XDM307" s="7"/>
      <c r="XDN307" s="7"/>
      <c r="XDO307" s="7"/>
      <c r="XDP307" s="7"/>
      <c r="XDQ307" s="7"/>
      <c r="XDR307" s="7"/>
      <c r="XDS307" s="7"/>
      <c r="XDT307" s="7"/>
      <c r="XDU307" s="7"/>
      <c r="XDV307" s="7"/>
      <c r="XDW307" s="7"/>
      <c r="XDX307" s="7"/>
      <c r="XDY307" s="7"/>
      <c r="XDZ307" s="7"/>
      <c r="XEA307" s="7"/>
      <c r="XEB307" s="7"/>
      <c r="XEC307" s="7"/>
      <c r="XED307" s="7"/>
      <c r="XEE307" s="7"/>
    </row>
    <row r="308" s="1" customFormat="1" customHeight="1" spans="1:16359">
      <c r="A308" s="4"/>
      <c r="B308" s="20"/>
      <c r="C308" s="20"/>
      <c r="D308" s="21" t="str">
        <f>IF(C308="","-",VLOOKUP(C308,员工信息表!B:C,2,FALSE))</f>
        <v>-</v>
      </c>
      <c r="E308" s="21" t="str">
        <f>IF(C308="","-",VLOOKUP(C308,员工信息表!B:D,3,FALSE))</f>
        <v>-</v>
      </c>
      <c r="F308" s="20"/>
      <c r="G308" s="20"/>
      <c r="H308" s="20"/>
      <c r="I308" s="20"/>
      <c r="J308" s="27" t="str">
        <f t="shared" si="8"/>
        <v>0</v>
      </c>
      <c r="K308" s="27" t="str">
        <f>IF(C308="","0",SUMIFS(借支明细表!$H:$H,借支明细表!$F:$F,$C308,借支明细表!$D:$D,$D$2))</f>
        <v>0</v>
      </c>
      <c r="L308" s="27" t="str">
        <f t="shared" si="9"/>
        <v>0</v>
      </c>
      <c r="M308" s="28"/>
      <c r="XDA308" s="7"/>
      <c r="XDB308" s="7"/>
      <c r="XDC308" s="7"/>
      <c r="XDD308" s="7"/>
      <c r="XDE308" s="7"/>
      <c r="XDF308" s="7"/>
      <c r="XDG308" s="7"/>
      <c r="XDH308" s="7"/>
      <c r="XDI308" s="7"/>
      <c r="XDJ308" s="7"/>
      <c r="XDK308" s="7"/>
      <c r="XDL308" s="7"/>
      <c r="XDM308" s="7"/>
      <c r="XDN308" s="7"/>
      <c r="XDO308" s="7"/>
      <c r="XDP308" s="7"/>
      <c r="XDQ308" s="7"/>
      <c r="XDR308" s="7"/>
      <c r="XDS308" s="7"/>
      <c r="XDT308" s="7"/>
      <c r="XDU308" s="7"/>
      <c r="XDV308" s="7"/>
      <c r="XDW308" s="7"/>
      <c r="XDX308" s="7"/>
      <c r="XDY308" s="7"/>
      <c r="XDZ308" s="7"/>
      <c r="XEA308" s="7"/>
      <c r="XEB308" s="7"/>
      <c r="XEC308" s="7"/>
      <c r="XED308" s="7"/>
      <c r="XEE308" s="7"/>
    </row>
    <row r="309" s="1" customFormat="1" customHeight="1" spans="1:16359">
      <c r="A309" s="4"/>
      <c r="B309" s="20"/>
      <c r="C309" s="20"/>
      <c r="D309" s="21" t="str">
        <f>IF(C309="","-",VLOOKUP(C309,员工信息表!B:C,2,FALSE))</f>
        <v>-</v>
      </c>
      <c r="E309" s="21" t="str">
        <f>IF(C309="","-",VLOOKUP(C309,员工信息表!B:D,3,FALSE))</f>
        <v>-</v>
      </c>
      <c r="F309" s="20"/>
      <c r="G309" s="20"/>
      <c r="H309" s="20"/>
      <c r="I309" s="20"/>
      <c r="J309" s="27" t="str">
        <f t="shared" si="8"/>
        <v>0</v>
      </c>
      <c r="K309" s="27" t="str">
        <f>IF(C309="","0",SUMIFS(借支明细表!$H:$H,借支明细表!$F:$F,$C309,借支明细表!$D:$D,$D$2))</f>
        <v>0</v>
      </c>
      <c r="L309" s="27" t="str">
        <f t="shared" si="9"/>
        <v>0</v>
      </c>
      <c r="M309" s="28"/>
      <c r="XDA309" s="7"/>
      <c r="XDB309" s="7"/>
      <c r="XDC309" s="7"/>
      <c r="XDD309" s="7"/>
      <c r="XDE309" s="7"/>
      <c r="XDF309" s="7"/>
      <c r="XDG309" s="7"/>
      <c r="XDH309" s="7"/>
      <c r="XDI309" s="7"/>
      <c r="XDJ309" s="7"/>
      <c r="XDK309" s="7"/>
      <c r="XDL309" s="7"/>
      <c r="XDM309" s="7"/>
      <c r="XDN309" s="7"/>
      <c r="XDO309" s="7"/>
      <c r="XDP309" s="7"/>
      <c r="XDQ309" s="7"/>
      <c r="XDR309" s="7"/>
      <c r="XDS309" s="7"/>
      <c r="XDT309" s="7"/>
      <c r="XDU309" s="7"/>
      <c r="XDV309" s="7"/>
      <c r="XDW309" s="7"/>
      <c r="XDX309" s="7"/>
      <c r="XDY309" s="7"/>
      <c r="XDZ309" s="7"/>
      <c r="XEA309" s="7"/>
      <c r="XEB309" s="7"/>
      <c r="XEC309" s="7"/>
      <c r="XED309" s="7"/>
      <c r="XEE309" s="7"/>
    </row>
    <row r="310" s="1" customFormat="1" customHeight="1" spans="1:16359">
      <c r="A310" s="4"/>
      <c r="B310" s="20"/>
      <c r="C310" s="20"/>
      <c r="D310" s="21" t="str">
        <f>IF(C310="","-",VLOOKUP(C310,员工信息表!B:C,2,FALSE))</f>
        <v>-</v>
      </c>
      <c r="E310" s="21" t="str">
        <f>IF(C310="","-",VLOOKUP(C310,员工信息表!B:D,3,FALSE))</f>
        <v>-</v>
      </c>
      <c r="F310" s="20"/>
      <c r="G310" s="20"/>
      <c r="H310" s="20"/>
      <c r="I310" s="20"/>
      <c r="J310" s="27" t="str">
        <f t="shared" si="8"/>
        <v>0</v>
      </c>
      <c r="K310" s="27" t="str">
        <f>IF(C310="","0",SUMIFS(借支明细表!$H:$H,借支明细表!$F:$F,$C310,借支明细表!$D:$D,$D$2))</f>
        <v>0</v>
      </c>
      <c r="L310" s="27" t="str">
        <f t="shared" si="9"/>
        <v>0</v>
      </c>
      <c r="M310" s="28"/>
      <c r="XDA310" s="7"/>
      <c r="XDB310" s="7"/>
      <c r="XDC310" s="7"/>
      <c r="XDD310" s="7"/>
      <c r="XDE310" s="7"/>
      <c r="XDF310" s="7"/>
      <c r="XDG310" s="7"/>
      <c r="XDH310" s="7"/>
      <c r="XDI310" s="7"/>
      <c r="XDJ310" s="7"/>
      <c r="XDK310" s="7"/>
      <c r="XDL310" s="7"/>
      <c r="XDM310" s="7"/>
      <c r="XDN310" s="7"/>
      <c r="XDO310" s="7"/>
      <c r="XDP310" s="7"/>
      <c r="XDQ310" s="7"/>
      <c r="XDR310" s="7"/>
      <c r="XDS310" s="7"/>
      <c r="XDT310" s="7"/>
      <c r="XDU310" s="7"/>
      <c r="XDV310" s="7"/>
      <c r="XDW310" s="7"/>
      <c r="XDX310" s="7"/>
      <c r="XDY310" s="7"/>
      <c r="XDZ310" s="7"/>
      <c r="XEA310" s="7"/>
      <c r="XEB310" s="7"/>
      <c r="XEC310" s="7"/>
      <c r="XED310" s="7"/>
      <c r="XEE310" s="7"/>
    </row>
    <row r="311" s="1" customFormat="1" customHeight="1" spans="1:16359">
      <c r="A311" s="4"/>
      <c r="B311" s="20"/>
      <c r="C311" s="20"/>
      <c r="D311" s="21" t="str">
        <f>IF(C311="","-",VLOOKUP(C311,员工信息表!B:C,2,FALSE))</f>
        <v>-</v>
      </c>
      <c r="E311" s="21" t="str">
        <f>IF(C311="","-",VLOOKUP(C311,员工信息表!B:D,3,FALSE))</f>
        <v>-</v>
      </c>
      <c r="F311" s="20"/>
      <c r="G311" s="20"/>
      <c r="H311" s="20"/>
      <c r="I311" s="20"/>
      <c r="J311" s="27" t="str">
        <f t="shared" si="8"/>
        <v>0</v>
      </c>
      <c r="K311" s="27" t="str">
        <f>IF(C311="","0",SUMIFS(借支明细表!$H:$H,借支明细表!$F:$F,$C311,借支明细表!$D:$D,$D$2))</f>
        <v>0</v>
      </c>
      <c r="L311" s="27" t="str">
        <f t="shared" si="9"/>
        <v>0</v>
      </c>
      <c r="M311" s="28"/>
      <c r="XDA311" s="7"/>
      <c r="XDB311" s="7"/>
      <c r="XDC311" s="7"/>
      <c r="XDD311" s="7"/>
      <c r="XDE311" s="7"/>
      <c r="XDF311" s="7"/>
      <c r="XDG311" s="7"/>
      <c r="XDH311" s="7"/>
      <c r="XDI311" s="7"/>
      <c r="XDJ311" s="7"/>
      <c r="XDK311" s="7"/>
      <c r="XDL311" s="7"/>
      <c r="XDM311" s="7"/>
      <c r="XDN311" s="7"/>
      <c r="XDO311" s="7"/>
      <c r="XDP311" s="7"/>
      <c r="XDQ311" s="7"/>
      <c r="XDR311" s="7"/>
      <c r="XDS311" s="7"/>
      <c r="XDT311" s="7"/>
      <c r="XDU311" s="7"/>
      <c r="XDV311" s="7"/>
      <c r="XDW311" s="7"/>
      <c r="XDX311" s="7"/>
      <c r="XDY311" s="7"/>
      <c r="XDZ311" s="7"/>
      <c r="XEA311" s="7"/>
      <c r="XEB311" s="7"/>
      <c r="XEC311" s="7"/>
      <c r="XED311" s="7"/>
      <c r="XEE311" s="7"/>
    </row>
    <row r="312" s="1" customFormat="1" customHeight="1" spans="1:16359">
      <c r="A312" s="4"/>
      <c r="B312" s="20"/>
      <c r="C312" s="20"/>
      <c r="D312" s="21" t="str">
        <f>IF(C312="","-",VLOOKUP(C312,员工信息表!B:C,2,FALSE))</f>
        <v>-</v>
      </c>
      <c r="E312" s="21" t="str">
        <f>IF(C312="","-",VLOOKUP(C312,员工信息表!B:D,3,FALSE))</f>
        <v>-</v>
      </c>
      <c r="F312" s="20"/>
      <c r="G312" s="20"/>
      <c r="H312" s="20"/>
      <c r="I312" s="20"/>
      <c r="J312" s="27" t="str">
        <f t="shared" si="8"/>
        <v>0</v>
      </c>
      <c r="K312" s="27" t="str">
        <f>IF(C312="","0",SUMIFS(借支明细表!$H:$H,借支明细表!$F:$F,$C312,借支明细表!$D:$D,$D$2))</f>
        <v>0</v>
      </c>
      <c r="L312" s="27" t="str">
        <f t="shared" si="9"/>
        <v>0</v>
      </c>
      <c r="M312" s="28"/>
      <c r="XDA312" s="7"/>
      <c r="XDB312" s="7"/>
      <c r="XDC312" s="7"/>
      <c r="XDD312" s="7"/>
      <c r="XDE312" s="7"/>
      <c r="XDF312" s="7"/>
      <c r="XDG312" s="7"/>
      <c r="XDH312" s="7"/>
      <c r="XDI312" s="7"/>
      <c r="XDJ312" s="7"/>
      <c r="XDK312" s="7"/>
      <c r="XDL312" s="7"/>
      <c r="XDM312" s="7"/>
      <c r="XDN312" s="7"/>
      <c r="XDO312" s="7"/>
      <c r="XDP312" s="7"/>
      <c r="XDQ312" s="7"/>
      <c r="XDR312" s="7"/>
      <c r="XDS312" s="7"/>
      <c r="XDT312" s="7"/>
      <c r="XDU312" s="7"/>
      <c r="XDV312" s="7"/>
      <c r="XDW312" s="7"/>
      <c r="XDX312" s="7"/>
      <c r="XDY312" s="7"/>
      <c r="XDZ312" s="7"/>
      <c r="XEA312" s="7"/>
      <c r="XEB312" s="7"/>
      <c r="XEC312" s="7"/>
      <c r="XED312" s="7"/>
      <c r="XEE312" s="7"/>
    </row>
    <row r="313" s="1" customFormat="1" customHeight="1" spans="1:16359">
      <c r="A313" s="4"/>
      <c r="B313" s="20"/>
      <c r="C313" s="20"/>
      <c r="D313" s="21" t="str">
        <f>IF(C313="","-",VLOOKUP(C313,员工信息表!B:C,2,FALSE))</f>
        <v>-</v>
      </c>
      <c r="E313" s="21" t="str">
        <f>IF(C313="","-",VLOOKUP(C313,员工信息表!B:D,3,FALSE))</f>
        <v>-</v>
      </c>
      <c r="F313" s="20"/>
      <c r="G313" s="20"/>
      <c r="H313" s="20"/>
      <c r="I313" s="20"/>
      <c r="J313" s="27" t="str">
        <f t="shared" si="8"/>
        <v>0</v>
      </c>
      <c r="K313" s="27" t="str">
        <f>IF(C313="","0",SUMIFS(借支明细表!$H:$H,借支明细表!$F:$F,$C313,借支明细表!$D:$D,$D$2))</f>
        <v>0</v>
      </c>
      <c r="L313" s="27" t="str">
        <f t="shared" si="9"/>
        <v>0</v>
      </c>
      <c r="M313" s="28"/>
      <c r="XDA313" s="7"/>
      <c r="XDB313" s="7"/>
      <c r="XDC313" s="7"/>
      <c r="XDD313" s="7"/>
      <c r="XDE313" s="7"/>
      <c r="XDF313" s="7"/>
      <c r="XDG313" s="7"/>
      <c r="XDH313" s="7"/>
      <c r="XDI313" s="7"/>
      <c r="XDJ313" s="7"/>
      <c r="XDK313" s="7"/>
      <c r="XDL313" s="7"/>
      <c r="XDM313" s="7"/>
      <c r="XDN313" s="7"/>
      <c r="XDO313" s="7"/>
      <c r="XDP313" s="7"/>
      <c r="XDQ313" s="7"/>
      <c r="XDR313" s="7"/>
      <c r="XDS313" s="7"/>
      <c r="XDT313" s="7"/>
      <c r="XDU313" s="7"/>
      <c r="XDV313" s="7"/>
      <c r="XDW313" s="7"/>
      <c r="XDX313" s="7"/>
      <c r="XDY313" s="7"/>
      <c r="XDZ313" s="7"/>
      <c r="XEA313" s="7"/>
      <c r="XEB313" s="7"/>
      <c r="XEC313" s="7"/>
      <c r="XED313" s="7"/>
      <c r="XEE313" s="7"/>
    </row>
    <row r="314" s="1" customFormat="1" customHeight="1" spans="1:16359">
      <c r="A314" s="4"/>
      <c r="B314" s="20"/>
      <c r="C314" s="20"/>
      <c r="D314" s="21" t="str">
        <f>IF(C314="","-",VLOOKUP(C314,员工信息表!B:C,2,FALSE))</f>
        <v>-</v>
      </c>
      <c r="E314" s="21" t="str">
        <f>IF(C314="","-",VLOOKUP(C314,员工信息表!B:D,3,FALSE))</f>
        <v>-</v>
      </c>
      <c r="F314" s="20"/>
      <c r="G314" s="20"/>
      <c r="H314" s="20"/>
      <c r="I314" s="20"/>
      <c r="J314" s="27" t="str">
        <f t="shared" si="8"/>
        <v>0</v>
      </c>
      <c r="K314" s="27" t="str">
        <f>IF(C314="","0",SUMIFS(借支明细表!$H:$H,借支明细表!$F:$F,$C314,借支明细表!$D:$D,$D$2))</f>
        <v>0</v>
      </c>
      <c r="L314" s="27" t="str">
        <f t="shared" si="9"/>
        <v>0</v>
      </c>
      <c r="M314" s="28"/>
      <c r="XDA314" s="7"/>
      <c r="XDB314" s="7"/>
      <c r="XDC314" s="7"/>
      <c r="XDD314" s="7"/>
      <c r="XDE314" s="7"/>
      <c r="XDF314" s="7"/>
      <c r="XDG314" s="7"/>
      <c r="XDH314" s="7"/>
      <c r="XDI314" s="7"/>
      <c r="XDJ314" s="7"/>
      <c r="XDK314" s="7"/>
      <c r="XDL314" s="7"/>
      <c r="XDM314" s="7"/>
      <c r="XDN314" s="7"/>
      <c r="XDO314" s="7"/>
      <c r="XDP314" s="7"/>
      <c r="XDQ314" s="7"/>
      <c r="XDR314" s="7"/>
      <c r="XDS314" s="7"/>
      <c r="XDT314" s="7"/>
      <c r="XDU314" s="7"/>
      <c r="XDV314" s="7"/>
      <c r="XDW314" s="7"/>
      <c r="XDX314" s="7"/>
      <c r="XDY314" s="7"/>
      <c r="XDZ314" s="7"/>
      <c r="XEA314" s="7"/>
      <c r="XEB314" s="7"/>
      <c r="XEC314" s="7"/>
      <c r="XED314" s="7"/>
      <c r="XEE314" s="7"/>
    </row>
    <row r="315" s="1" customFormat="1" customHeight="1" spans="1:16359">
      <c r="A315" s="4"/>
      <c r="B315" s="20"/>
      <c r="C315" s="20"/>
      <c r="D315" s="21" t="str">
        <f>IF(C315="","-",VLOOKUP(C315,员工信息表!B:C,2,FALSE))</f>
        <v>-</v>
      </c>
      <c r="E315" s="21" t="str">
        <f>IF(C315="","-",VLOOKUP(C315,员工信息表!B:D,3,FALSE))</f>
        <v>-</v>
      </c>
      <c r="F315" s="20"/>
      <c r="G315" s="20"/>
      <c r="H315" s="20"/>
      <c r="I315" s="20"/>
      <c r="J315" s="27" t="str">
        <f t="shared" si="8"/>
        <v>0</v>
      </c>
      <c r="K315" s="27" t="str">
        <f>IF(C315="","0",SUMIFS(借支明细表!$H:$H,借支明细表!$F:$F,$C315,借支明细表!$D:$D,$D$2))</f>
        <v>0</v>
      </c>
      <c r="L315" s="27" t="str">
        <f t="shared" si="9"/>
        <v>0</v>
      </c>
      <c r="M315" s="28"/>
      <c r="XDA315" s="7"/>
      <c r="XDB315" s="7"/>
      <c r="XDC315" s="7"/>
      <c r="XDD315" s="7"/>
      <c r="XDE315" s="7"/>
      <c r="XDF315" s="7"/>
      <c r="XDG315" s="7"/>
      <c r="XDH315" s="7"/>
      <c r="XDI315" s="7"/>
      <c r="XDJ315" s="7"/>
      <c r="XDK315" s="7"/>
      <c r="XDL315" s="7"/>
      <c r="XDM315" s="7"/>
      <c r="XDN315" s="7"/>
      <c r="XDO315" s="7"/>
      <c r="XDP315" s="7"/>
      <c r="XDQ315" s="7"/>
      <c r="XDR315" s="7"/>
      <c r="XDS315" s="7"/>
      <c r="XDT315" s="7"/>
      <c r="XDU315" s="7"/>
      <c r="XDV315" s="7"/>
      <c r="XDW315" s="7"/>
      <c r="XDX315" s="7"/>
      <c r="XDY315" s="7"/>
      <c r="XDZ315" s="7"/>
      <c r="XEA315" s="7"/>
      <c r="XEB315" s="7"/>
      <c r="XEC315" s="7"/>
      <c r="XED315" s="7"/>
      <c r="XEE315" s="7"/>
    </row>
    <row r="316" s="1" customFormat="1" customHeight="1" spans="1:16359">
      <c r="A316" s="4"/>
      <c r="B316" s="20"/>
      <c r="C316" s="20"/>
      <c r="D316" s="21" t="str">
        <f>IF(C316="","-",VLOOKUP(C316,员工信息表!B:C,2,FALSE))</f>
        <v>-</v>
      </c>
      <c r="E316" s="21" t="str">
        <f>IF(C316="","-",VLOOKUP(C316,员工信息表!B:D,3,FALSE))</f>
        <v>-</v>
      </c>
      <c r="F316" s="20"/>
      <c r="G316" s="20"/>
      <c r="H316" s="20"/>
      <c r="I316" s="20"/>
      <c r="J316" s="27" t="str">
        <f t="shared" si="8"/>
        <v>0</v>
      </c>
      <c r="K316" s="27" t="str">
        <f>IF(C316="","0",SUMIFS(借支明细表!$H:$H,借支明细表!$F:$F,$C316,借支明细表!$D:$D,$D$2))</f>
        <v>0</v>
      </c>
      <c r="L316" s="27" t="str">
        <f t="shared" si="9"/>
        <v>0</v>
      </c>
      <c r="M316" s="28"/>
      <c r="XDA316" s="7"/>
      <c r="XDB316" s="7"/>
      <c r="XDC316" s="7"/>
      <c r="XDD316" s="7"/>
      <c r="XDE316" s="7"/>
      <c r="XDF316" s="7"/>
      <c r="XDG316" s="7"/>
      <c r="XDH316" s="7"/>
      <c r="XDI316" s="7"/>
      <c r="XDJ316" s="7"/>
      <c r="XDK316" s="7"/>
      <c r="XDL316" s="7"/>
      <c r="XDM316" s="7"/>
      <c r="XDN316" s="7"/>
      <c r="XDO316" s="7"/>
      <c r="XDP316" s="7"/>
      <c r="XDQ316" s="7"/>
      <c r="XDR316" s="7"/>
      <c r="XDS316" s="7"/>
      <c r="XDT316" s="7"/>
      <c r="XDU316" s="7"/>
      <c r="XDV316" s="7"/>
      <c r="XDW316" s="7"/>
      <c r="XDX316" s="7"/>
      <c r="XDY316" s="7"/>
      <c r="XDZ316" s="7"/>
      <c r="XEA316" s="7"/>
      <c r="XEB316" s="7"/>
      <c r="XEC316" s="7"/>
      <c r="XED316" s="7"/>
      <c r="XEE316" s="7"/>
    </row>
    <row r="317" s="1" customFormat="1" customHeight="1" spans="1:16359">
      <c r="A317" s="4"/>
      <c r="B317" s="20"/>
      <c r="C317" s="20"/>
      <c r="D317" s="21" t="str">
        <f>IF(C317="","-",VLOOKUP(C317,员工信息表!B:C,2,FALSE))</f>
        <v>-</v>
      </c>
      <c r="E317" s="21" t="str">
        <f>IF(C317="","-",VLOOKUP(C317,员工信息表!B:D,3,FALSE))</f>
        <v>-</v>
      </c>
      <c r="F317" s="20"/>
      <c r="G317" s="20"/>
      <c r="H317" s="20"/>
      <c r="I317" s="20"/>
      <c r="J317" s="27" t="str">
        <f t="shared" si="8"/>
        <v>0</v>
      </c>
      <c r="K317" s="27" t="str">
        <f>IF(C317="","0",SUMIFS(借支明细表!$H:$H,借支明细表!$F:$F,$C317,借支明细表!$D:$D,$D$2))</f>
        <v>0</v>
      </c>
      <c r="L317" s="27" t="str">
        <f t="shared" si="9"/>
        <v>0</v>
      </c>
      <c r="M317" s="28"/>
      <c r="XDA317" s="7"/>
      <c r="XDB317" s="7"/>
      <c r="XDC317" s="7"/>
      <c r="XDD317" s="7"/>
      <c r="XDE317" s="7"/>
      <c r="XDF317" s="7"/>
      <c r="XDG317" s="7"/>
      <c r="XDH317" s="7"/>
      <c r="XDI317" s="7"/>
      <c r="XDJ317" s="7"/>
      <c r="XDK317" s="7"/>
      <c r="XDL317" s="7"/>
      <c r="XDM317" s="7"/>
      <c r="XDN317" s="7"/>
      <c r="XDO317" s="7"/>
      <c r="XDP317" s="7"/>
      <c r="XDQ317" s="7"/>
      <c r="XDR317" s="7"/>
      <c r="XDS317" s="7"/>
      <c r="XDT317" s="7"/>
      <c r="XDU317" s="7"/>
      <c r="XDV317" s="7"/>
      <c r="XDW317" s="7"/>
      <c r="XDX317" s="7"/>
      <c r="XDY317" s="7"/>
      <c r="XDZ317" s="7"/>
      <c r="XEA317" s="7"/>
      <c r="XEB317" s="7"/>
      <c r="XEC317" s="7"/>
      <c r="XED317" s="7"/>
      <c r="XEE317" s="7"/>
    </row>
    <row r="318" s="1" customFormat="1" customHeight="1" spans="1:16359">
      <c r="A318" s="4"/>
      <c r="B318" s="20"/>
      <c r="C318" s="20"/>
      <c r="D318" s="21" t="str">
        <f>IF(C318="","-",VLOOKUP(C318,员工信息表!B:C,2,FALSE))</f>
        <v>-</v>
      </c>
      <c r="E318" s="21" t="str">
        <f>IF(C318="","-",VLOOKUP(C318,员工信息表!B:D,3,FALSE))</f>
        <v>-</v>
      </c>
      <c r="F318" s="20"/>
      <c r="G318" s="20"/>
      <c r="H318" s="20"/>
      <c r="I318" s="20"/>
      <c r="J318" s="27" t="str">
        <f t="shared" si="8"/>
        <v>0</v>
      </c>
      <c r="K318" s="27" t="str">
        <f>IF(C318="","0",SUMIFS(借支明细表!$H:$H,借支明细表!$F:$F,$C318,借支明细表!$D:$D,$D$2))</f>
        <v>0</v>
      </c>
      <c r="L318" s="27" t="str">
        <f t="shared" si="9"/>
        <v>0</v>
      </c>
      <c r="M318" s="28"/>
      <c r="XDA318" s="7"/>
      <c r="XDB318" s="7"/>
      <c r="XDC318" s="7"/>
      <c r="XDD318" s="7"/>
      <c r="XDE318" s="7"/>
      <c r="XDF318" s="7"/>
      <c r="XDG318" s="7"/>
      <c r="XDH318" s="7"/>
      <c r="XDI318" s="7"/>
      <c r="XDJ318" s="7"/>
      <c r="XDK318" s="7"/>
      <c r="XDL318" s="7"/>
      <c r="XDM318" s="7"/>
      <c r="XDN318" s="7"/>
      <c r="XDO318" s="7"/>
      <c r="XDP318" s="7"/>
      <c r="XDQ318" s="7"/>
      <c r="XDR318" s="7"/>
      <c r="XDS318" s="7"/>
      <c r="XDT318" s="7"/>
      <c r="XDU318" s="7"/>
      <c r="XDV318" s="7"/>
      <c r="XDW318" s="7"/>
      <c r="XDX318" s="7"/>
      <c r="XDY318" s="7"/>
      <c r="XDZ318" s="7"/>
      <c r="XEA318" s="7"/>
      <c r="XEB318" s="7"/>
      <c r="XEC318" s="7"/>
      <c r="XED318" s="7"/>
      <c r="XEE318" s="7"/>
    </row>
    <row r="319" customHeight="1" spans="2:13">
      <c r="B319" s="20"/>
      <c r="C319" s="20"/>
      <c r="D319" s="21" t="str">
        <f>IF(C319="","-",VLOOKUP(C319,员工信息表!B:C,2,FALSE))</f>
        <v>-</v>
      </c>
      <c r="E319" s="21" t="str">
        <f>IF(C319="","-",VLOOKUP(C319,员工信息表!B:D,3,FALSE))</f>
        <v>-</v>
      </c>
      <c r="F319" s="20"/>
      <c r="G319" s="20"/>
      <c r="H319" s="20"/>
      <c r="I319" s="20"/>
      <c r="J319" s="27" t="str">
        <f t="shared" si="8"/>
        <v>0</v>
      </c>
      <c r="K319" s="27" t="str">
        <f>IF(C319="","0",SUMIFS(借支明细表!$H:$H,借支明细表!$F:$F,$C319,借支明细表!$D:$D,$D$2))</f>
        <v>0</v>
      </c>
      <c r="L319" s="27" t="str">
        <f t="shared" si="9"/>
        <v>0</v>
      </c>
      <c r="M319" s="28"/>
    </row>
    <row r="320" customHeight="1" spans="2:13">
      <c r="B320" s="20"/>
      <c r="C320" s="20"/>
      <c r="D320" s="21" t="str">
        <f>IF(C320="","-",VLOOKUP(C320,员工信息表!B:C,2,FALSE))</f>
        <v>-</v>
      </c>
      <c r="E320" s="21" t="str">
        <f>IF(C320="","-",VLOOKUP(C320,员工信息表!B:D,3,FALSE))</f>
        <v>-</v>
      </c>
      <c r="F320" s="20"/>
      <c r="G320" s="20"/>
      <c r="H320" s="20"/>
      <c r="I320" s="20"/>
      <c r="J320" s="27" t="str">
        <f t="shared" si="8"/>
        <v>0</v>
      </c>
      <c r="K320" s="27" t="str">
        <f>IF(C320="","0",SUMIFS(借支明细表!$H:$H,借支明细表!$F:$F,$C320,借支明细表!$D:$D,$D$2))</f>
        <v>0</v>
      </c>
      <c r="L320" s="27" t="str">
        <f t="shared" si="9"/>
        <v>0</v>
      </c>
      <c r="M320" s="28"/>
    </row>
    <row r="321" customHeight="1" spans="2:13">
      <c r="B321" s="20"/>
      <c r="C321" s="20"/>
      <c r="D321" s="21" t="str">
        <f>IF(C321="","-",VLOOKUP(C321,员工信息表!B:C,2,FALSE))</f>
        <v>-</v>
      </c>
      <c r="E321" s="21" t="str">
        <f>IF(C321="","-",VLOOKUP(C321,员工信息表!B:D,3,FALSE))</f>
        <v>-</v>
      </c>
      <c r="F321" s="20"/>
      <c r="G321" s="20"/>
      <c r="H321" s="20"/>
      <c r="I321" s="20"/>
      <c r="J321" s="27" t="str">
        <f t="shared" si="8"/>
        <v>0</v>
      </c>
      <c r="K321" s="27" t="str">
        <f>IF(C321="","0",SUMIFS(借支明细表!$H:$H,借支明细表!$F:$F,$C321,借支明细表!$D:$D,$D$2))</f>
        <v>0</v>
      </c>
      <c r="L321" s="27" t="str">
        <f t="shared" si="9"/>
        <v>0</v>
      </c>
      <c r="M321" s="28"/>
    </row>
    <row r="322" customHeight="1" spans="2:13">
      <c r="B322" s="20"/>
      <c r="C322" s="20"/>
      <c r="D322" s="21" t="str">
        <f>IF(C322="","-",VLOOKUP(C322,员工信息表!B:C,2,FALSE))</f>
        <v>-</v>
      </c>
      <c r="E322" s="21" t="str">
        <f>IF(C322="","-",VLOOKUP(C322,员工信息表!B:D,3,FALSE))</f>
        <v>-</v>
      </c>
      <c r="F322" s="20"/>
      <c r="G322" s="20"/>
      <c r="H322" s="20"/>
      <c r="I322" s="20"/>
      <c r="J322" s="27" t="str">
        <f t="shared" si="8"/>
        <v>0</v>
      </c>
      <c r="K322" s="27" t="str">
        <f>IF(C322="","0",SUMIFS(借支明细表!$H:$H,借支明细表!$F:$F,$C322,借支明细表!$D:$D,$D$2))</f>
        <v>0</v>
      </c>
      <c r="L322" s="27" t="str">
        <f t="shared" si="9"/>
        <v>0</v>
      </c>
      <c r="M322" s="28"/>
    </row>
    <row r="323" customHeight="1" spans="2:13">
      <c r="B323" s="20"/>
      <c r="C323" s="20"/>
      <c r="D323" s="21" t="str">
        <f>IF(C323="","-",VLOOKUP(C323,员工信息表!B:C,2,FALSE))</f>
        <v>-</v>
      </c>
      <c r="E323" s="21" t="str">
        <f>IF(C323="","-",VLOOKUP(C323,员工信息表!B:D,3,FALSE))</f>
        <v>-</v>
      </c>
      <c r="F323" s="20"/>
      <c r="G323" s="20"/>
      <c r="H323" s="20"/>
      <c r="I323" s="20"/>
      <c r="J323" s="27" t="str">
        <f t="shared" si="8"/>
        <v>0</v>
      </c>
      <c r="K323" s="27" t="str">
        <f>IF(C323="","0",SUMIFS(借支明细表!$H:$H,借支明细表!$F:$F,$C323,借支明细表!$D:$D,$D$2))</f>
        <v>0</v>
      </c>
      <c r="L323" s="27" t="str">
        <f t="shared" si="9"/>
        <v>0</v>
      </c>
      <c r="M323" s="28"/>
    </row>
    <row r="324" customHeight="1" spans="2:13">
      <c r="B324" s="20"/>
      <c r="C324" s="20"/>
      <c r="D324" s="21" t="str">
        <f>IF(C324="","-",VLOOKUP(C324,员工信息表!B:C,2,FALSE))</f>
        <v>-</v>
      </c>
      <c r="E324" s="21" t="str">
        <f>IF(C324="","-",VLOOKUP(C324,员工信息表!B:D,3,FALSE))</f>
        <v>-</v>
      </c>
      <c r="F324" s="20"/>
      <c r="G324" s="20"/>
      <c r="H324" s="20"/>
      <c r="I324" s="20"/>
      <c r="J324" s="27" t="str">
        <f t="shared" si="8"/>
        <v>0</v>
      </c>
      <c r="K324" s="27" t="str">
        <f>IF(C324="","0",SUMIFS(借支明细表!$H:$H,借支明细表!$F:$F,$C324,借支明细表!$D:$D,$D$2))</f>
        <v>0</v>
      </c>
      <c r="L324" s="27" t="str">
        <f t="shared" si="9"/>
        <v>0</v>
      </c>
      <c r="M324" s="28"/>
    </row>
    <row r="325" customHeight="1" spans="2:13">
      <c r="B325" s="20"/>
      <c r="C325" s="20"/>
      <c r="D325" s="21" t="str">
        <f>IF(C325="","-",VLOOKUP(C325,员工信息表!B:C,2,FALSE))</f>
        <v>-</v>
      </c>
      <c r="E325" s="21" t="str">
        <f>IF(C325="","-",VLOOKUP(C325,员工信息表!B:D,3,FALSE))</f>
        <v>-</v>
      </c>
      <c r="F325" s="20"/>
      <c r="G325" s="20"/>
      <c r="H325" s="20"/>
      <c r="I325" s="20"/>
      <c r="J325" s="27" t="str">
        <f>IF(C325="","0",(E325*F325)+(G325*H325)+I325)</f>
        <v>0</v>
      </c>
      <c r="K325" s="27" t="str">
        <f>IF(C325="","0",SUMIFS(借支明细表!$H:$H,借支明细表!$F:$F,$C325,借支明细表!$D:$D,$D$2))</f>
        <v>0</v>
      </c>
      <c r="L325" s="27" t="str">
        <f>IF(C325="","0",J325-K325)</f>
        <v>0</v>
      </c>
      <c r="M325" s="28"/>
    </row>
    <row r="326" customHeight="1" spans="2:13">
      <c r="B326" s="20"/>
      <c r="C326" s="20"/>
      <c r="D326" s="21" t="str">
        <f>IF(C326="","-",VLOOKUP(C326,员工信息表!B:C,2,FALSE))</f>
        <v>-</v>
      </c>
      <c r="E326" s="21" t="str">
        <f>IF(C326="","-",VLOOKUP(C326,员工信息表!B:D,3,FALSE))</f>
        <v>-</v>
      </c>
      <c r="F326" s="20"/>
      <c r="G326" s="20"/>
      <c r="H326" s="20"/>
      <c r="I326" s="20"/>
      <c r="J326" s="27" t="str">
        <f>IF(C326="","0",(E326*F326)+(G326*H326)+I326)</f>
        <v>0</v>
      </c>
      <c r="K326" s="27" t="str">
        <f>IF(C326="","0",SUMIFS(借支明细表!$H:$H,借支明细表!$F:$F,$C326,借支明细表!$D:$D,$D$2))</f>
        <v>0</v>
      </c>
      <c r="L326" s="27" t="str">
        <f>IF(C326="","0",J326-K326)</f>
        <v>0</v>
      </c>
      <c r="M326" s="28"/>
    </row>
    <row r="327" customHeight="1" spans="2:13">
      <c r="B327" s="20"/>
      <c r="C327" s="20"/>
      <c r="D327" s="21" t="str">
        <f>IF(C327="","-",VLOOKUP(C327,员工信息表!B:C,2,FALSE))</f>
        <v>-</v>
      </c>
      <c r="E327" s="21" t="str">
        <f>IF(C327="","-",VLOOKUP(C327,员工信息表!B:D,3,FALSE))</f>
        <v>-</v>
      </c>
      <c r="F327" s="20"/>
      <c r="G327" s="20"/>
      <c r="H327" s="20"/>
      <c r="I327" s="20"/>
      <c r="J327" s="27" t="str">
        <f>IF(C327="","0",(E327*F327)+(G327*H327)+I327)</f>
        <v>0</v>
      </c>
      <c r="K327" s="27" t="str">
        <f>IF(C327="","0",SUMIFS(借支明细表!$H:$H,借支明细表!$F:$F,$C327,借支明细表!$D:$D,$D$2))</f>
        <v>0</v>
      </c>
      <c r="L327" s="27" t="str">
        <f>IF(C327="","0",J327-K327)</f>
        <v>0</v>
      </c>
      <c r="M327" s="28"/>
    </row>
  </sheetData>
  <sheetProtection formatCells="0" formatColumns="0" formatRows="0"/>
  <mergeCells count="4">
    <mergeCell ref="B1:M1"/>
    <mergeCell ref="B2:C2"/>
    <mergeCell ref="G2:I2"/>
    <mergeCell ref="K2:M2"/>
  </mergeCells>
  <dataValidations count="3">
    <dataValidation type="list" allowBlank="1" showInputMessage="1" showErrorMessage="1" sqref="B2:C2">
      <formula1>年份</formula1>
    </dataValidation>
    <dataValidation type="list" allowBlank="1" showInputMessage="1" showErrorMessage="1" sqref="D2">
      <formula1>月份</formula1>
    </dataValidation>
    <dataValidation type="list" allowBlank="1" showInputMessage="1" showErrorMessage="1" sqref="C4:C1048576">
      <formula1>员工信息表!$B$3:$B$3000</formula1>
    </dataValidation>
  </dataValidations>
  <printOptions horizontalCentered="1"/>
  <pageMargins left="0.196527777777778" right="0.196527777777778" top="0.196527777777778" bottom="0.196527777777778" header="0" footer="0"/>
  <pageSetup paperSize="9" scale="53" fitToHeight="0" pageOrder="overThenDown" orientation="landscape" horizontalDpi="600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XEE327"/>
  <sheetViews>
    <sheetView showGridLines="0" topLeftCell="A4" workbookViewId="0">
      <selection activeCell="J4" sqref="J4:L327"/>
    </sheetView>
  </sheetViews>
  <sheetFormatPr defaultColWidth="9" defaultRowHeight="19" customHeight="1"/>
  <cols>
    <col min="1" max="1" width="18.875" style="4" customWidth="1"/>
    <col min="2" max="2" width="6.00833333333333" style="5" customWidth="1"/>
    <col min="3" max="3" width="7.75833333333333" style="5" customWidth="1"/>
    <col min="4" max="4" width="12.5" style="5" customWidth="1"/>
    <col min="5" max="5" width="13.125" style="5" customWidth="1"/>
    <col min="6" max="6" width="13.375" style="5" customWidth="1"/>
    <col min="7" max="7" width="11.625" style="6" customWidth="1"/>
    <col min="8" max="8" width="14.625" style="5" customWidth="1"/>
    <col min="9" max="9" width="11.125" style="5" customWidth="1"/>
    <col min="10" max="11" width="11.375" style="5" customWidth="1"/>
    <col min="12" max="12" width="11.875" style="5" customWidth="1"/>
    <col min="13" max="13" width="12.5" style="5" customWidth="1"/>
    <col min="14" max="14" width="2.625" style="1" customWidth="1"/>
    <col min="15" max="16328" width="9" style="1"/>
    <col min="16329" max="16384" width="9" style="7"/>
  </cols>
  <sheetData>
    <row r="1" s="1" customFormat="1" ht="39" customHeight="1" spans="1:13">
      <c r="A1" s="24"/>
      <c r="B1" s="9" t="str">
        <f>D2&amp;"月工资明细表"</f>
        <v>5月工资明细表</v>
      </c>
      <c r="C1" s="9"/>
      <c r="D1" s="9"/>
      <c r="E1" s="9"/>
      <c r="F1" s="9"/>
      <c r="G1" s="10"/>
      <c r="H1" s="9"/>
      <c r="I1" s="9"/>
      <c r="J1" s="9"/>
      <c r="K1" s="9"/>
      <c r="L1" s="9"/>
      <c r="M1" s="9"/>
    </row>
    <row r="2" s="2" customFormat="1" ht="20" customHeight="1" spans="1:13">
      <c r="A2" s="11"/>
      <c r="B2" s="12">
        <v>2021</v>
      </c>
      <c r="C2" s="12"/>
      <c r="D2" s="13">
        <v>5</v>
      </c>
      <c r="F2" s="14"/>
      <c r="G2" s="15" t="str">
        <f>"本月 "&amp;DAY(DATE(B2,D2+1,1)-1)&amp;" 天"</f>
        <v>本月 31 天</v>
      </c>
      <c r="H2" s="16"/>
      <c r="I2" s="16"/>
      <c r="J2" s="25"/>
      <c r="K2" s="26"/>
      <c r="L2" s="26"/>
      <c r="M2" s="26"/>
    </row>
    <row r="3" s="3" customFormat="1" ht="27" customHeight="1" spans="1:16328">
      <c r="A3" s="17" t="s">
        <v>75</v>
      </c>
      <c r="B3" s="18" t="s">
        <v>76</v>
      </c>
      <c r="C3" s="18" t="s">
        <v>2</v>
      </c>
      <c r="D3" s="18" t="s">
        <v>77</v>
      </c>
      <c r="E3" s="18" t="s">
        <v>4</v>
      </c>
      <c r="F3" s="18" t="s">
        <v>55</v>
      </c>
      <c r="G3" s="18" t="s">
        <v>62</v>
      </c>
      <c r="H3" s="18" t="s">
        <v>63</v>
      </c>
      <c r="I3" s="18" t="s">
        <v>64</v>
      </c>
      <c r="J3" s="18" t="s">
        <v>56</v>
      </c>
      <c r="K3" s="18" t="s">
        <v>70</v>
      </c>
      <c r="L3" s="18" t="s">
        <v>71</v>
      </c>
      <c r="M3" s="18" t="s">
        <v>78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</row>
    <row r="4" s="1" customFormat="1" customHeight="1" spans="1:13">
      <c r="A4" s="19">
        <f>SUM(J4:J10001)</f>
        <v>7275</v>
      </c>
      <c r="B4" s="20">
        <v>1</v>
      </c>
      <c r="C4" s="20" t="s">
        <v>15</v>
      </c>
      <c r="D4" s="21" t="str">
        <f>IF(C4="","-",VLOOKUP(C4,员工信息表!B:C,2,FALSE))</f>
        <v>技工</v>
      </c>
      <c r="E4" s="21">
        <f>IF(C4="","-",VLOOKUP(C4,员工信息表!B:D,3,FALSE))</f>
        <v>350</v>
      </c>
      <c r="F4" s="20">
        <v>20</v>
      </c>
      <c r="G4" s="20">
        <v>3.5</v>
      </c>
      <c r="H4" s="20">
        <v>50</v>
      </c>
      <c r="I4" s="20">
        <v>100</v>
      </c>
      <c r="J4" s="27">
        <f>IF(C4="","0",(E4*F4)+(G4*H4)+I4)</f>
        <v>7275</v>
      </c>
      <c r="K4" s="27">
        <f>IF(C4="","0",SUMIFS(借支明细表!$H:$H,借支明细表!$F:$F,$C4,借支明细表!$D:$D,$D$2))</f>
        <v>0</v>
      </c>
      <c r="L4" s="27">
        <f>IF(C4="","0",J4-K4)</f>
        <v>7275</v>
      </c>
      <c r="M4" s="28"/>
    </row>
    <row r="5" s="1" customFormat="1" customHeight="1" spans="1:13">
      <c r="A5" s="17" t="s">
        <v>79</v>
      </c>
      <c r="B5" s="20">
        <v>2</v>
      </c>
      <c r="C5" s="20"/>
      <c r="D5" s="21" t="str">
        <f>IF(C5="","-",VLOOKUP(C5,员工信息表!B:C,2,FALSE))</f>
        <v>-</v>
      </c>
      <c r="E5" s="21" t="str">
        <f>IF(C5="","-",VLOOKUP(C5,员工信息表!B:D,3,FALSE))</f>
        <v>-</v>
      </c>
      <c r="F5" s="20"/>
      <c r="G5" s="20"/>
      <c r="H5" s="20"/>
      <c r="I5" s="20"/>
      <c r="J5" s="27" t="str">
        <f t="shared" ref="J5:J68" si="0">IF(C5="","0",(E5*F5)+(G5*H5)+I5)</f>
        <v>0</v>
      </c>
      <c r="K5" s="27" t="str">
        <f>IF(C5="","0",SUMIFS(借支明细表!$H:$H,借支明细表!$F:$F,$C5,借支明细表!$D:$D,$D$2))</f>
        <v>0</v>
      </c>
      <c r="L5" s="27" t="str">
        <f t="shared" ref="L5:L68" si="1">IF(C5="","0",J5-K5)</f>
        <v>0</v>
      </c>
      <c r="M5" s="28"/>
    </row>
    <row r="6" s="1" customFormat="1" customHeight="1" spans="1:13">
      <c r="A6" s="22">
        <f>SUM(K4:K10001)</f>
        <v>0</v>
      </c>
      <c r="B6" s="20">
        <v>3</v>
      </c>
      <c r="C6" s="20"/>
      <c r="D6" s="21" t="str">
        <f>IF(C6="","-",VLOOKUP(C6,员工信息表!B:C,2,FALSE))</f>
        <v>-</v>
      </c>
      <c r="E6" s="21" t="str">
        <f>IF(C6="","-",VLOOKUP(C6,员工信息表!B:D,3,FALSE))</f>
        <v>-</v>
      </c>
      <c r="F6" s="20"/>
      <c r="G6" s="20"/>
      <c r="H6" s="20"/>
      <c r="I6" s="20"/>
      <c r="J6" s="27" t="str">
        <f t="shared" si="0"/>
        <v>0</v>
      </c>
      <c r="K6" s="27" t="str">
        <f>IF(C6="","0",SUMIFS(借支明细表!$H:$H,借支明细表!$F:$F,$C6,借支明细表!$D:$D,$D$2))</f>
        <v>0</v>
      </c>
      <c r="L6" s="27" t="str">
        <f t="shared" si="1"/>
        <v>0</v>
      </c>
      <c r="M6" s="28"/>
    </row>
    <row r="7" s="1" customFormat="1" customHeight="1" spans="1:13">
      <c r="A7" s="17" t="s">
        <v>80</v>
      </c>
      <c r="B7" s="20">
        <v>4</v>
      </c>
      <c r="C7" s="20"/>
      <c r="D7" s="21" t="str">
        <f>IF(C7="","-",VLOOKUP(C7,员工信息表!B:C,2,FALSE))</f>
        <v>-</v>
      </c>
      <c r="E7" s="21" t="str">
        <f>IF(C7="","-",VLOOKUP(C7,员工信息表!B:D,3,FALSE))</f>
        <v>-</v>
      </c>
      <c r="F7" s="20"/>
      <c r="G7" s="20"/>
      <c r="H7" s="20"/>
      <c r="I7" s="20"/>
      <c r="J7" s="27" t="str">
        <f t="shared" si="0"/>
        <v>0</v>
      </c>
      <c r="K7" s="27" t="str">
        <f>IF(C7="","0",SUMIFS(借支明细表!$H:$H,借支明细表!$F:$F,$C7,借支明细表!$D:$D,$D$2))</f>
        <v>0</v>
      </c>
      <c r="L7" s="27" t="str">
        <f t="shared" si="1"/>
        <v>0</v>
      </c>
      <c r="M7" s="28"/>
    </row>
    <row r="8" s="1" customFormat="1" customHeight="1" spans="1:13">
      <c r="A8" s="23">
        <f>SUM(L4:L10001)</f>
        <v>7275</v>
      </c>
      <c r="B8" s="20">
        <v>5</v>
      </c>
      <c r="C8" s="20"/>
      <c r="D8" s="21" t="str">
        <f>IF(C8="","-",VLOOKUP(C8,员工信息表!B:C,2,FALSE))</f>
        <v>-</v>
      </c>
      <c r="E8" s="21" t="str">
        <f>IF(C8="","-",VLOOKUP(C8,员工信息表!B:D,3,FALSE))</f>
        <v>-</v>
      </c>
      <c r="F8" s="20"/>
      <c r="G8" s="20"/>
      <c r="H8" s="20"/>
      <c r="I8" s="20"/>
      <c r="J8" s="27" t="str">
        <f t="shared" si="0"/>
        <v>0</v>
      </c>
      <c r="K8" s="27" t="str">
        <f>IF(C8="","0",SUMIFS(借支明细表!$H:$H,借支明细表!$F:$F,$C8,借支明细表!$D:$D,$D$2))</f>
        <v>0</v>
      </c>
      <c r="L8" s="27" t="str">
        <f t="shared" si="1"/>
        <v>0</v>
      </c>
      <c r="M8" s="28"/>
    </row>
    <row r="9" s="1" customFormat="1" customHeight="1" spans="1:13">
      <c r="A9" s="24"/>
      <c r="B9" s="20">
        <v>6</v>
      </c>
      <c r="C9" s="20"/>
      <c r="D9" s="21" t="str">
        <f>IF(C9="","-",VLOOKUP(C9,员工信息表!B:C,2,FALSE))</f>
        <v>-</v>
      </c>
      <c r="E9" s="21" t="str">
        <f>IF(C9="","-",VLOOKUP(C9,员工信息表!B:D,3,FALSE))</f>
        <v>-</v>
      </c>
      <c r="F9" s="20"/>
      <c r="G9" s="20"/>
      <c r="H9" s="20"/>
      <c r="I9" s="20"/>
      <c r="J9" s="27" t="str">
        <f t="shared" si="0"/>
        <v>0</v>
      </c>
      <c r="K9" s="27" t="str">
        <f>IF(C9="","0",SUMIFS(借支明细表!$H:$H,借支明细表!$F:$F,$C9,借支明细表!$D:$D,$D$2))</f>
        <v>0</v>
      </c>
      <c r="L9" s="27" t="str">
        <f t="shared" si="1"/>
        <v>0</v>
      </c>
      <c r="M9" s="28"/>
    </row>
    <row r="10" s="1" customFormat="1" customHeight="1" spans="1:13">
      <c r="A10" s="24"/>
      <c r="B10" s="20">
        <v>7</v>
      </c>
      <c r="C10" s="20"/>
      <c r="D10" s="21" t="str">
        <f>IF(C10="","-",VLOOKUP(C10,员工信息表!B:C,2,FALSE))</f>
        <v>-</v>
      </c>
      <c r="E10" s="21" t="str">
        <f>IF(C10="","-",VLOOKUP(C10,员工信息表!B:D,3,FALSE))</f>
        <v>-</v>
      </c>
      <c r="F10" s="20"/>
      <c r="G10" s="20"/>
      <c r="H10" s="20"/>
      <c r="I10" s="20"/>
      <c r="J10" s="27" t="str">
        <f t="shared" si="0"/>
        <v>0</v>
      </c>
      <c r="K10" s="27" t="str">
        <f>IF(C10="","0",SUMIFS(借支明细表!$H:$H,借支明细表!$F:$F,$C10,借支明细表!$D:$D,$D$2))</f>
        <v>0</v>
      </c>
      <c r="L10" s="27" t="str">
        <f t="shared" si="1"/>
        <v>0</v>
      </c>
      <c r="M10" s="28"/>
    </row>
    <row r="11" s="1" customFormat="1" customHeight="1" spans="1:13">
      <c r="A11" s="24"/>
      <c r="B11" s="20">
        <v>8</v>
      </c>
      <c r="C11" s="20"/>
      <c r="D11" s="21" t="str">
        <f>IF(C11="","-",VLOOKUP(C11,员工信息表!B:C,2,FALSE))</f>
        <v>-</v>
      </c>
      <c r="E11" s="21" t="str">
        <f>IF(C11="","-",VLOOKUP(C11,员工信息表!B:D,3,FALSE))</f>
        <v>-</v>
      </c>
      <c r="F11" s="20"/>
      <c r="G11" s="20"/>
      <c r="H11" s="20"/>
      <c r="I11" s="20"/>
      <c r="J11" s="27" t="str">
        <f t="shared" si="0"/>
        <v>0</v>
      </c>
      <c r="K11" s="27" t="str">
        <f>IF(C11="","0",SUMIFS(借支明细表!$H:$H,借支明细表!$F:$F,$C11,借支明细表!$D:$D,$D$2))</f>
        <v>0</v>
      </c>
      <c r="L11" s="27" t="str">
        <f t="shared" si="1"/>
        <v>0</v>
      </c>
      <c r="M11" s="28"/>
    </row>
    <row r="12" s="1" customFormat="1" customHeight="1" spans="1:13">
      <c r="A12" s="24"/>
      <c r="B12" s="20">
        <v>9</v>
      </c>
      <c r="C12" s="20"/>
      <c r="D12" s="21" t="str">
        <f>IF(C12="","-",VLOOKUP(C12,员工信息表!B:C,2,FALSE))</f>
        <v>-</v>
      </c>
      <c r="E12" s="21" t="str">
        <f>IF(C12="","-",VLOOKUP(C12,员工信息表!B:D,3,FALSE))</f>
        <v>-</v>
      </c>
      <c r="F12" s="20"/>
      <c r="G12" s="20"/>
      <c r="H12" s="20"/>
      <c r="I12" s="20"/>
      <c r="J12" s="27" t="str">
        <f t="shared" si="0"/>
        <v>0</v>
      </c>
      <c r="K12" s="27" t="str">
        <f>IF(C12="","0",SUMIFS(借支明细表!$H:$H,借支明细表!$F:$F,$C12,借支明细表!$D:$D,$D$2))</f>
        <v>0</v>
      </c>
      <c r="L12" s="27" t="str">
        <f t="shared" si="1"/>
        <v>0</v>
      </c>
      <c r="M12" s="28"/>
    </row>
    <row r="13" s="1" customFormat="1" customHeight="1" spans="1:13">
      <c r="A13" s="24"/>
      <c r="B13" s="20">
        <v>10</v>
      </c>
      <c r="C13" s="20"/>
      <c r="D13" s="21" t="str">
        <f>IF(C13="","-",VLOOKUP(C13,员工信息表!B:C,2,FALSE))</f>
        <v>-</v>
      </c>
      <c r="E13" s="21" t="str">
        <f>IF(C13="","-",VLOOKUP(C13,员工信息表!B:D,3,FALSE))</f>
        <v>-</v>
      </c>
      <c r="F13" s="20"/>
      <c r="G13" s="20"/>
      <c r="H13" s="20"/>
      <c r="I13" s="20"/>
      <c r="J13" s="27" t="str">
        <f t="shared" si="0"/>
        <v>0</v>
      </c>
      <c r="K13" s="27" t="str">
        <f>IF(C13="","0",SUMIFS(借支明细表!$H:$H,借支明细表!$F:$F,$C13,借支明细表!$D:$D,$D$2))</f>
        <v>0</v>
      </c>
      <c r="L13" s="27" t="str">
        <f t="shared" si="1"/>
        <v>0</v>
      </c>
      <c r="M13" s="28"/>
    </row>
    <row r="14" s="1" customFormat="1" customHeight="1" spans="1:13">
      <c r="A14" s="24"/>
      <c r="B14" s="20">
        <v>11</v>
      </c>
      <c r="C14" s="20"/>
      <c r="D14" s="21" t="str">
        <f>IF(C14="","-",VLOOKUP(C14,员工信息表!B:C,2,FALSE))</f>
        <v>-</v>
      </c>
      <c r="E14" s="21" t="str">
        <f>IF(C14="","-",VLOOKUP(C14,员工信息表!B:D,3,FALSE))</f>
        <v>-</v>
      </c>
      <c r="F14" s="20"/>
      <c r="G14" s="20"/>
      <c r="H14" s="20"/>
      <c r="I14" s="20"/>
      <c r="J14" s="27" t="str">
        <f t="shared" si="0"/>
        <v>0</v>
      </c>
      <c r="K14" s="27" t="str">
        <f>IF(C14="","0",SUMIFS(借支明细表!$H:$H,借支明细表!$F:$F,$C14,借支明细表!$D:$D,$D$2))</f>
        <v>0</v>
      </c>
      <c r="L14" s="27" t="str">
        <f t="shared" si="1"/>
        <v>0</v>
      </c>
      <c r="M14" s="28"/>
    </row>
    <row r="15" s="1" customFormat="1" customHeight="1" spans="1:13">
      <c r="A15" s="24"/>
      <c r="B15" s="20">
        <v>12</v>
      </c>
      <c r="C15" s="20"/>
      <c r="D15" s="21" t="str">
        <f>IF(C15="","-",VLOOKUP(C15,员工信息表!B:C,2,FALSE))</f>
        <v>-</v>
      </c>
      <c r="E15" s="21" t="str">
        <f>IF(C15="","-",VLOOKUP(C15,员工信息表!B:D,3,FALSE))</f>
        <v>-</v>
      </c>
      <c r="F15" s="20"/>
      <c r="G15" s="20"/>
      <c r="H15" s="20"/>
      <c r="I15" s="20"/>
      <c r="J15" s="27" t="str">
        <f t="shared" si="0"/>
        <v>0</v>
      </c>
      <c r="K15" s="27" t="str">
        <f>IF(C15="","0",SUMIFS(借支明细表!$H:$H,借支明细表!$F:$F,$C15,借支明细表!$D:$D,$D$2))</f>
        <v>0</v>
      </c>
      <c r="L15" s="27" t="str">
        <f t="shared" si="1"/>
        <v>0</v>
      </c>
      <c r="M15" s="28"/>
    </row>
    <row r="16" s="1" customFormat="1" customHeight="1" spans="1:13">
      <c r="A16" s="24"/>
      <c r="B16" s="20">
        <v>13</v>
      </c>
      <c r="C16" s="20"/>
      <c r="D16" s="21" t="str">
        <f>IF(C16="","-",VLOOKUP(C16,员工信息表!B:C,2,FALSE))</f>
        <v>-</v>
      </c>
      <c r="E16" s="21" t="str">
        <f>IF(C16="","-",VLOOKUP(C16,员工信息表!B:D,3,FALSE))</f>
        <v>-</v>
      </c>
      <c r="F16" s="20"/>
      <c r="G16" s="20"/>
      <c r="H16" s="20"/>
      <c r="I16" s="20"/>
      <c r="J16" s="27" t="str">
        <f t="shared" si="0"/>
        <v>0</v>
      </c>
      <c r="K16" s="27" t="str">
        <f>IF(C16="","0",SUMIFS(借支明细表!$H:$H,借支明细表!$F:$F,$C16,借支明细表!$D:$D,$D$2))</f>
        <v>0</v>
      </c>
      <c r="L16" s="27" t="str">
        <f t="shared" si="1"/>
        <v>0</v>
      </c>
      <c r="M16" s="28"/>
    </row>
    <row r="17" s="1" customFormat="1" customHeight="1" spans="1:13">
      <c r="A17" s="24"/>
      <c r="B17" s="20">
        <v>14</v>
      </c>
      <c r="C17" s="20"/>
      <c r="D17" s="21" t="str">
        <f>IF(C17="","-",VLOOKUP(C17,员工信息表!B:C,2,FALSE))</f>
        <v>-</v>
      </c>
      <c r="E17" s="21" t="str">
        <f>IF(C17="","-",VLOOKUP(C17,员工信息表!B:D,3,FALSE))</f>
        <v>-</v>
      </c>
      <c r="F17" s="20"/>
      <c r="G17" s="20"/>
      <c r="H17" s="20"/>
      <c r="I17" s="20"/>
      <c r="J17" s="27" t="str">
        <f t="shared" si="0"/>
        <v>0</v>
      </c>
      <c r="K17" s="27" t="str">
        <f>IF(C17="","0",SUMIFS(借支明细表!$H:$H,借支明细表!$F:$F,$C17,借支明细表!$D:$D,$D$2))</f>
        <v>0</v>
      </c>
      <c r="L17" s="27" t="str">
        <f t="shared" si="1"/>
        <v>0</v>
      </c>
      <c r="M17" s="28"/>
    </row>
    <row r="18" s="1" customFormat="1" customHeight="1" spans="1:13">
      <c r="A18" s="24"/>
      <c r="B18" s="20">
        <v>15</v>
      </c>
      <c r="C18" s="20"/>
      <c r="D18" s="21" t="str">
        <f>IF(C18="","-",VLOOKUP(C18,员工信息表!B:C,2,FALSE))</f>
        <v>-</v>
      </c>
      <c r="E18" s="21" t="str">
        <f>IF(C18="","-",VLOOKUP(C18,员工信息表!B:D,3,FALSE))</f>
        <v>-</v>
      </c>
      <c r="F18" s="20"/>
      <c r="G18" s="20"/>
      <c r="H18" s="20"/>
      <c r="I18" s="20"/>
      <c r="J18" s="27" t="str">
        <f t="shared" si="0"/>
        <v>0</v>
      </c>
      <c r="K18" s="27" t="str">
        <f>IF(C18="","0",SUMIFS(借支明细表!$H:$H,借支明细表!$F:$F,$C18,借支明细表!$D:$D,$D$2))</f>
        <v>0</v>
      </c>
      <c r="L18" s="27" t="str">
        <f t="shared" si="1"/>
        <v>0</v>
      </c>
      <c r="M18" s="28"/>
    </row>
    <row r="19" s="1" customFormat="1" customHeight="1" spans="1:13">
      <c r="A19" s="24"/>
      <c r="B19" s="20">
        <v>16</v>
      </c>
      <c r="C19" s="20"/>
      <c r="D19" s="21" t="str">
        <f>IF(C19="","-",VLOOKUP(C19,员工信息表!B:C,2,FALSE))</f>
        <v>-</v>
      </c>
      <c r="E19" s="21" t="str">
        <f>IF(C19="","-",VLOOKUP(C19,员工信息表!B:D,3,FALSE))</f>
        <v>-</v>
      </c>
      <c r="F19" s="20"/>
      <c r="G19" s="20"/>
      <c r="H19" s="20"/>
      <c r="I19" s="20"/>
      <c r="J19" s="27" t="str">
        <f t="shared" si="0"/>
        <v>0</v>
      </c>
      <c r="K19" s="27" t="str">
        <f>IF(C19="","0",SUMIFS(借支明细表!$H:$H,借支明细表!$F:$F,$C19,借支明细表!$D:$D,$D$2))</f>
        <v>0</v>
      </c>
      <c r="L19" s="27" t="str">
        <f t="shared" si="1"/>
        <v>0</v>
      </c>
      <c r="M19" s="28"/>
    </row>
    <row r="20" s="1" customFormat="1" customHeight="1" spans="1:13">
      <c r="A20" s="24"/>
      <c r="B20" s="20">
        <v>17</v>
      </c>
      <c r="C20" s="20"/>
      <c r="D20" s="21" t="str">
        <f>IF(C20="","-",VLOOKUP(C20,员工信息表!B:C,2,FALSE))</f>
        <v>-</v>
      </c>
      <c r="E20" s="21" t="str">
        <f>IF(C20="","-",VLOOKUP(C20,员工信息表!B:D,3,FALSE))</f>
        <v>-</v>
      </c>
      <c r="F20" s="20"/>
      <c r="G20" s="20"/>
      <c r="H20" s="20"/>
      <c r="I20" s="20"/>
      <c r="J20" s="27" t="str">
        <f t="shared" si="0"/>
        <v>0</v>
      </c>
      <c r="K20" s="27" t="str">
        <f>IF(C20="","0",SUMIFS(借支明细表!$H:$H,借支明细表!$F:$F,$C20,借支明细表!$D:$D,$D$2))</f>
        <v>0</v>
      </c>
      <c r="L20" s="27" t="str">
        <f t="shared" si="1"/>
        <v>0</v>
      </c>
      <c r="M20" s="28"/>
    </row>
    <row r="21" s="1" customFormat="1" customHeight="1" spans="1:13">
      <c r="A21" s="24"/>
      <c r="B21" s="20">
        <v>18</v>
      </c>
      <c r="C21" s="20"/>
      <c r="D21" s="21" t="str">
        <f>IF(C21="","-",VLOOKUP(C21,员工信息表!B:C,2,FALSE))</f>
        <v>-</v>
      </c>
      <c r="E21" s="21" t="str">
        <f>IF(C21="","-",VLOOKUP(C21,员工信息表!B:D,3,FALSE))</f>
        <v>-</v>
      </c>
      <c r="F21" s="20"/>
      <c r="G21" s="20"/>
      <c r="H21" s="20"/>
      <c r="I21" s="20"/>
      <c r="J21" s="27" t="str">
        <f t="shared" si="0"/>
        <v>0</v>
      </c>
      <c r="K21" s="27" t="str">
        <f>IF(C21="","0",SUMIFS(借支明细表!$H:$H,借支明细表!$F:$F,$C21,借支明细表!$D:$D,$D$2))</f>
        <v>0</v>
      </c>
      <c r="L21" s="27" t="str">
        <f t="shared" si="1"/>
        <v>0</v>
      </c>
      <c r="M21" s="28"/>
    </row>
    <row r="22" s="1" customFormat="1" customHeight="1" spans="1:13">
      <c r="A22" s="24"/>
      <c r="B22" s="20">
        <v>19</v>
      </c>
      <c r="C22" s="20"/>
      <c r="D22" s="21" t="str">
        <f>IF(C22="","-",VLOOKUP(C22,员工信息表!B:C,2,FALSE))</f>
        <v>-</v>
      </c>
      <c r="E22" s="21" t="str">
        <f>IF(C22="","-",VLOOKUP(C22,员工信息表!B:D,3,FALSE))</f>
        <v>-</v>
      </c>
      <c r="F22" s="20"/>
      <c r="G22" s="20"/>
      <c r="H22" s="20"/>
      <c r="I22" s="20"/>
      <c r="J22" s="27" t="str">
        <f t="shared" si="0"/>
        <v>0</v>
      </c>
      <c r="K22" s="27" t="str">
        <f>IF(C22="","0",SUMIFS(借支明细表!$H:$H,借支明细表!$F:$F,$C22,借支明细表!$D:$D,$D$2))</f>
        <v>0</v>
      </c>
      <c r="L22" s="27" t="str">
        <f t="shared" si="1"/>
        <v>0</v>
      </c>
      <c r="M22" s="28"/>
    </row>
    <row r="23" s="1" customFormat="1" customHeight="1" spans="1:13">
      <c r="A23" s="24"/>
      <c r="B23" s="20">
        <v>20</v>
      </c>
      <c r="C23" s="20"/>
      <c r="D23" s="21" t="str">
        <f>IF(C23="","-",VLOOKUP(C23,员工信息表!B:C,2,FALSE))</f>
        <v>-</v>
      </c>
      <c r="E23" s="21" t="str">
        <f>IF(C23="","-",VLOOKUP(C23,员工信息表!B:D,3,FALSE))</f>
        <v>-</v>
      </c>
      <c r="F23" s="20"/>
      <c r="G23" s="20"/>
      <c r="H23" s="20"/>
      <c r="I23" s="20"/>
      <c r="J23" s="27" t="str">
        <f t="shared" si="0"/>
        <v>0</v>
      </c>
      <c r="K23" s="27" t="str">
        <f>IF(C23="","0",SUMIFS(借支明细表!$H:$H,借支明细表!$F:$F,$C23,借支明细表!$D:$D,$D$2))</f>
        <v>0</v>
      </c>
      <c r="L23" s="27" t="str">
        <f t="shared" si="1"/>
        <v>0</v>
      </c>
      <c r="M23" s="28"/>
    </row>
    <row r="24" s="1" customFormat="1" customHeight="1" spans="1:13">
      <c r="A24" s="24"/>
      <c r="B24" s="20">
        <v>21</v>
      </c>
      <c r="C24" s="20"/>
      <c r="D24" s="21" t="str">
        <f>IF(C24="","-",VLOOKUP(C24,员工信息表!B:C,2,FALSE))</f>
        <v>-</v>
      </c>
      <c r="E24" s="21" t="str">
        <f>IF(C24="","-",VLOOKUP(C24,员工信息表!B:D,3,FALSE))</f>
        <v>-</v>
      </c>
      <c r="F24" s="20"/>
      <c r="G24" s="20"/>
      <c r="H24" s="20"/>
      <c r="I24" s="20"/>
      <c r="J24" s="27" t="str">
        <f t="shared" si="0"/>
        <v>0</v>
      </c>
      <c r="K24" s="27" t="str">
        <f>IF(C24="","0",SUMIFS(借支明细表!$H:$H,借支明细表!$F:$F,$C24,借支明细表!$D:$D,$D$2))</f>
        <v>0</v>
      </c>
      <c r="L24" s="27" t="str">
        <f t="shared" si="1"/>
        <v>0</v>
      </c>
      <c r="M24" s="28"/>
    </row>
    <row r="25" s="1" customFormat="1" customHeight="1" spans="1:13">
      <c r="A25" s="24"/>
      <c r="B25" s="20">
        <v>22</v>
      </c>
      <c r="C25" s="20"/>
      <c r="D25" s="21" t="str">
        <f>IF(C25="","-",VLOOKUP(C25,员工信息表!B:C,2,FALSE))</f>
        <v>-</v>
      </c>
      <c r="E25" s="21" t="str">
        <f>IF(C25="","-",VLOOKUP(C25,员工信息表!B:D,3,FALSE))</f>
        <v>-</v>
      </c>
      <c r="F25" s="20"/>
      <c r="G25" s="20"/>
      <c r="H25" s="20"/>
      <c r="I25" s="20"/>
      <c r="J25" s="27" t="str">
        <f t="shared" si="0"/>
        <v>0</v>
      </c>
      <c r="K25" s="27" t="str">
        <f>IF(C25="","0",SUMIFS(借支明细表!$H:$H,借支明细表!$F:$F,$C25,借支明细表!$D:$D,$D$2))</f>
        <v>0</v>
      </c>
      <c r="L25" s="27" t="str">
        <f t="shared" si="1"/>
        <v>0</v>
      </c>
      <c r="M25" s="28"/>
    </row>
    <row r="26" s="1" customFormat="1" customHeight="1" spans="1:13">
      <c r="A26" s="24"/>
      <c r="B26" s="20">
        <v>23</v>
      </c>
      <c r="C26" s="20"/>
      <c r="D26" s="21" t="str">
        <f>IF(C26="","-",VLOOKUP(C26,员工信息表!B:C,2,FALSE))</f>
        <v>-</v>
      </c>
      <c r="E26" s="21" t="str">
        <f>IF(C26="","-",VLOOKUP(C26,员工信息表!B:D,3,FALSE))</f>
        <v>-</v>
      </c>
      <c r="F26" s="20"/>
      <c r="G26" s="20"/>
      <c r="H26" s="20"/>
      <c r="I26" s="20"/>
      <c r="J26" s="27" t="str">
        <f t="shared" si="0"/>
        <v>0</v>
      </c>
      <c r="K26" s="27" t="str">
        <f>IF(C26="","0",SUMIFS(借支明细表!$H:$H,借支明细表!$F:$F,$C26,借支明细表!$D:$D,$D$2))</f>
        <v>0</v>
      </c>
      <c r="L26" s="27" t="str">
        <f t="shared" si="1"/>
        <v>0</v>
      </c>
      <c r="M26" s="28"/>
    </row>
    <row r="27" s="1" customFormat="1" customHeight="1" spans="1:13">
      <c r="A27" s="24"/>
      <c r="B27" s="20">
        <v>24</v>
      </c>
      <c r="C27" s="20"/>
      <c r="D27" s="21" t="str">
        <f>IF(C27="","-",VLOOKUP(C27,员工信息表!B:C,2,FALSE))</f>
        <v>-</v>
      </c>
      <c r="E27" s="21" t="str">
        <f>IF(C27="","-",VLOOKUP(C27,员工信息表!B:D,3,FALSE))</f>
        <v>-</v>
      </c>
      <c r="F27" s="20"/>
      <c r="G27" s="20"/>
      <c r="H27" s="20"/>
      <c r="I27" s="20"/>
      <c r="J27" s="27" t="str">
        <f t="shared" si="0"/>
        <v>0</v>
      </c>
      <c r="K27" s="27" t="str">
        <f>IF(C27="","0",SUMIFS(借支明细表!$H:$H,借支明细表!$F:$F,$C27,借支明细表!$D:$D,$D$2))</f>
        <v>0</v>
      </c>
      <c r="L27" s="27" t="str">
        <f t="shared" si="1"/>
        <v>0</v>
      </c>
      <c r="M27" s="28"/>
    </row>
    <row r="28" s="1" customFormat="1" customHeight="1" spans="1:13">
      <c r="A28" s="24"/>
      <c r="B28" s="20">
        <v>25</v>
      </c>
      <c r="C28" s="20"/>
      <c r="D28" s="21" t="str">
        <f>IF(C28="","-",VLOOKUP(C28,员工信息表!B:C,2,FALSE))</f>
        <v>-</v>
      </c>
      <c r="E28" s="21" t="str">
        <f>IF(C28="","-",VLOOKUP(C28,员工信息表!B:D,3,FALSE))</f>
        <v>-</v>
      </c>
      <c r="F28" s="20"/>
      <c r="G28" s="20"/>
      <c r="H28" s="20"/>
      <c r="I28" s="20"/>
      <c r="J28" s="27" t="str">
        <f t="shared" si="0"/>
        <v>0</v>
      </c>
      <c r="K28" s="27" t="str">
        <f>IF(C28="","0",SUMIFS(借支明细表!$H:$H,借支明细表!$F:$F,$C28,借支明细表!$D:$D,$D$2))</f>
        <v>0</v>
      </c>
      <c r="L28" s="27" t="str">
        <f t="shared" si="1"/>
        <v>0</v>
      </c>
      <c r="M28" s="28"/>
    </row>
    <row r="29" s="1" customFormat="1" customHeight="1" spans="1:13">
      <c r="A29" s="24"/>
      <c r="B29" s="20">
        <v>26</v>
      </c>
      <c r="C29" s="20"/>
      <c r="D29" s="21" t="str">
        <f>IF(C29="","-",VLOOKUP(C29,员工信息表!B:C,2,FALSE))</f>
        <v>-</v>
      </c>
      <c r="E29" s="21" t="str">
        <f>IF(C29="","-",VLOOKUP(C29,员工信息表!B:D,3,FALSE))</f>
        <v>-</v>
      </c>
      <c r="F29" s="20"/>
      <c r="G29" s="20"/>
      <c r="H29" s="20"/>
      <c r="I29" s="20"/>
      <c r="J29" s="27" t="str">
        <f t="shared" si="0"/>
        <v>0</v>
      </c>
      <c r="K29" s="27" t="str">
        <f>IF(C29="","0",SUMIFS(借支明细表!$H:$H,借支明细表!$F:$F,$C29,借支明细表!$D:$D,$D$2))</f>
        <v>0</v>
      </c>
      <c r="L29" s="27" t="str">
        <f t="shared" si="1"/>
        <v>0</v>
      </c>
      <c r="M29" s="28"/>
    </row>
    <row r="30" s="1" customFormat="1" customHeight="1" spans="1:13">
      <c r="A30" s="24"/>
      <c r="B30" s="20">
        <v>27</v>
      </c>
      <c r="C30" s="20"/>
      <c r="D30" s="21" t="str">
        <f>IF(C30="","-",VLOOKUP(C30,员工信息表!B:C,2,FALSE))</f>
        <v>-</v>
      </c>
      <c r="E30" s="21" t="str">
        <f>IF(C30="","-",VLOOKUP(C30,员工信息表!B:D,3,FALSE))</f>
        <v>-</v>
      </c>
      <c r="F30" s="20"/>
      <c r="G30" s="20"/>
      <c r="H30" s="20"/>
      <c r="I30" s="20"/>
      <c r="J30" s="27" t="str">
        <f t="shared" si="0"/>
        <v>0</v>
      </c>
      <c r="K30" s="27" t="str">
        <f>IF(C30="","0",SUMIFS(借支明细表!$H:$H,借支明细表!$F:$F,$C30,借支明细表!$D:$D,$D$2))</f>
        <v>0</v>
      </c>
      <c r="L30" s="27" t="str">
        <f t="shared" si="1"/>
        <v>0</v>
      </c>
      <c r="M30" s="28"/>
    </row>
    <row r="31" s="1" customFormat="1" customHeight="1" spans="1:13">
      <c r="A31" s="24"/>
      <c r="B31" s="20"/>
      <c r="C31" s="20"/>
      <c r="D31" s="21" t="str">
        <f>IF(C31="","-",VLOOKUP(C31,员工信息表!B:C,2,FALSE))</f>
        <v>-</v>
      </c>
      <c r="E31" s="21" t="str">
        <f>IF(C31="","-",VLOOKUP(C31,员工信息表!B:D,3,FALSE))</f>
        <v>-</v>
      </c>
      <c r="F31" s="20"/>
      <c r="G31" s="20"/>
      <c r="H31" s="20"/>
      <c r="I31" s="20"/>
      <c r="J31" s="27" t="str">
        <f t="shared" si="0"/>
        <v>0</v>
      </c>
      <c r="K31" s="27" t="str">
        <f>IF(C31="","0",SUMIFS(借支明细表!$H:$H,借支明细表!$F:$F,$C31,借支明细表!$D:$D,$D$2))</f>
        <v>0</v>
      </c>
      <c r="L31" s="27" t="str">
        <f t="shared" si="1"/>
        <v>0</v>
      </c>
      <c r="M31" s="28"/>
    </row>
    <row r="32" s="1" customFormat="1" customHeight="1" spans="1:13">
      <c r="A32" s="24"/>
      <c r="B32" s="20"/>
      <c r="C32" s="20"/>
      <c r="D32" s="21" t="str">
        <f>IF(C32="","-",VLOOKUP(C32,员工信息表!B:C,2,FALSE))</f>
        <v>-</v>
      </c>
      <c r="E32" s="21" t="str">
        <f>IF(C32="","-",VLOOKUP(C32,员工信息表!B:D,3,FALSE))</f>
        <v>-</v>
      </c>
      <c r="F32" s="20"/>
      <c r="G32" s="20"/>
      <c r="H32" s="20"/>
      <c r="I32" s="20"/>
      <c r="J32" s="27" t="str">
        <f t="shared" si="0"/>
        <v>0</v>
      </c>
      <c r="K32" s="27" t="str">
        <f>IF(C32="","0",SUMIFS(借支明细表!$H:$H,借支明细表!$F:$F,$C32,借支明细表!$D:$D,$D$2))</f>
        <v>0</v>
      </c>
      <c r="L32" s="27" t="str">
        <f t="shared" si="1"/>
        <v>0</v>
      </c>
      <c r="M32" s="28"/>
    </row>
    <row r="33" s="1" customFormat="1" customHeight="1" spans="1:13">
      <c r="A33" s="24"/>
      <c r="B33" s="20"/>
      <c r="C33" s="20"/>
      <c r="D33" s="21" t="str">
        <f>IF(C33="","-",VLOOKUP(C33,员工信息表!B:C,2,FALSE))</f>
        <v>-</v>
      </c>
      <c r="E33" s="21" t="str">
        <f>IF(C33="","-",VLOOKUP(C33,员工信息表!B:D,3,FALSE))</f>
        <v>-</v>
      </c>
      <c r="F33" s="20"/>
      <c r="G33" s="20"/>
      <c r="H33" s="20"/>
      <c r="I33" s="20"/>
      <c r="J33" s="27" t="str">
        <f t="shared" si="0"/>
        <v>0</v>
      </c>
      <c r="K33" s="27" t="str">
        <f>IF(C33="","0",SUMIFS(借支明细表!$H:$H,借支明细表!$F:$F,$C33,借支明细表!$D:$D,$D$2))</f>
        <v>0</v>
      </c>
      <c r="L33" s="27" t="str">
        <f t="shared" si="1"/>
        <v>0</v>
      </c>
      <c r="M33" s="28"/>
    </row>
    <row r="34" s="1" customFormat="1" customHeight="1" spans="1:13">
      <c r="A34" s="24"/>
      <c r="B34" s="20"/>
      <c r="C34" s="20"/>
      <c r="D34" s="21" t="str">
        <f>IF(C34="","-",VLOOKUP(C34,员工信息表!B:C,2,FALSE))</f>
        <v>-</v>
      </c>
      <c r="E34" s="21" t="str">
        <f>IF(C34="","-",VLOOKUP(C34,员工信息表!B:D,3,FALSE))</f>
        <v>-</v>
      </c>
      <c r="F34" s="20"/>
      <c r="G34" s="20"/>
      <c r="H34" s="20"/>
      <c r="I34" s="20"/>
      <c r="J34" s="27" t="str">
        <f t="shared" si="0"/>
        <v>0</v>
      </c>
      <c r="K34" s="27" t="str">
        <f>IF(C34="","0",SUMIFS(借支明细表!$H:$H,借支明细表!$F:$F,$C34,借支明细表!$D:$D,$D$2))</f>
        <v>0</v>
      </c>
      <c r="L34" s="27" t="str">
        <f t="shared" si="1"/>
        <v>0</v>
      </c>
      <c r="M34" s="28"/>
    </row>
    <row r="35" s="1" customFormat="1" customHeight="1" spans="1:13">
      <c r="A35" s="24"/>
      <c r="B35" s="20"/>
      <c r="C35" s="20"/>
      <c r="D35" s="21" t="str">
        <f>IF(C35="","-",VLOOKUP(C35,员工信息表!B:C,2,FALSE))</f>
        <v>-</v>
      </c>
      <c r="E35" s="21" t="str">
        <f>IF(C35="","-",VLOOKUP(C35,员工信息表!B:D,3,FALSE))</f>
        <v>-</v>
      </c>
      <c r="F35" s="20"/>
      <c r="G35" s="20"/>
      <c r="H35" s="20"/>
      <c r="I35" s="20"/>
      <c r="J35" s="27" t="str">
        <f t="shared" si="0"/>
        <v>0</v>
      </c>
      <c r="K35" s="27" t="str">
        <f>IF(C35="","0",SUMIFS(借支明细表!$H:$H,借支明细表!$F:$F,$C35,借支明细表!$D:$D,$D$2))</f>
        <v>0</v>
      </c>
      <c r="L35" s="27" t="str">
        <f t="shared" si="1"/>
        <v>0</v>
      </c>
      <c r="M35" s="28"/>
    </row>
    <row r="36" s="1" customFormat="1" customHeight="1" spans="1:13">
      <c r="A36" s="24"/>
      <c r="B36" s="20"/>
      <c r="C36" s="20"/>
      <c r="D36" s="21" t="str">
        <f>IF(C36="","-",VLOOKUP(C36,员工信息表!B:C,2,FALSE))</f>
        <v>-</v>
      </c>
      <c r="E36" s="21" t="str">
        <f>IF(C36="","-",VLOOKUP(C36,员工信息表!B:D,3,FALSE))</f>
        <v>-</v>
      </c>
      <c r="F36" s="20"/>
      <c r="G36" s="20"/>
      <c r="H36" s="20"/>
      <c r="I36" s="20"/>
      <c r="J36" s="27" t="str">
        <f t="shared" si="0"/>
        <v>0</v>
      </c>
      <c r="K36" s="27" t="str">
        <f>IF(C36="","0",SUMIFS(借支明细表!$H:$H,借支明细表!$F:$F,$C36,借支明细表!$D:$D,$D$2))</f>
        <v>0</v>
      </c>
      <c r="L36" s="27" t="str">
        <f t="shared" si="1"/>
        <v>0</v>
      </c>
      <c r="M36" s="28"/>
    </row>
    <row r="37" s="1" customFormat="1" customHeight="1" spans="1:16359">
      <c r="A37" s="4"/>
      <c r="B37" s="20"/>
      <c r="C37" s="20"/>
      <c r="D37" s="21" t="str">
        <f>IF(C37="","-",VLOOKUP(C37,员工信息表!B:C,2,FALSE))</f>
        <v>-</v>
      </c>
      <c r="E37" s="21" t="str">
        <f>IF(C37="","-",VLOOKUP(C37,员工信息表!B:D,3,FALSE))</f>
        <v>-</v>
      </c>
      <c r="F37" s="20"/>
      <c r="G37" s="20"/>
      <c r="H37" s="20"/>
      <c r="I37" s="20"/>
      <c r="J37" s="27" t="str">
        <f t="shared" si="0"/>
        <v>0</v>
      </c>
      <c r="K37" s="27" t="str">
        <f>IF(C37="","0",SUMIFS(借支明细表!$H:$H,借支明细表!$F:$F,$C37,借支明细表!$D:$D,$D$2))</f>
        <v>0</v>
      </c>
      <c r="L37" s="27" t="str">
        <f t="shared" si="1"/>
        <v>0</v>
      </c>
      <c r="M37" s="28"/>
      <c r="XDA37" s="7"/>
      <c r="XDB37" s="7"/>
      <c r="XDC37" s="7"/>
      <c r="XDD37" s="7"/>
      <c r="XDE37" s="7"/>
      <c r="XDF37" s="7"/>
      <c r="XDG37" s="7"/>
      <c r="XDH37" s="7"/>
      <c r="XDI37" s="7"/>
      <c r="XDJ37" s="7"/>
      <c r="XDK37" s="7"/>
      <c r="XDL37" s="7"/>
      <c r="XDM37" s="7"/>
      <c r="XDN37" s="7"/>
      <c r="XDO37" s="7"/>
      <c r="XDP37" s="7"/>
      <c r="XDQ37" s="7"/>
      <c r="XDR37" s="7"/>
      <c r="XDS37" s="7"/>
      <c r="XDT37" s="7"/>
      <c r="XDU37" s="7"/>
      <c r="XDV37" s="7"/>
      <c r="XDW37" s="7"/>
      <c r="XDX37" s="7"/>
      <c r="XDY37" s="7"/>
      <c r="XDZ37" s="7"/>
      <c r="XEA37" s="7"/>
      <c r="XEB37" s="7"/>
      <c r="XEC37" s="7"/>
      <c r="XED37" s="7"/>
      <c r="XEE37" s="7"/>
    </row>
    <row r="38" s="1" customFormat="1" customHeight="1" spans="1:16359">
      <c r="A38" s="4"/>
      <c r="B38" s="20"/>
      <c r="C38" s="20"/>
      <c r="D38" s="21" t="str">
        <f>IF(C38="","-",VLOOKUP(C38,员工信息表!B:C,2,FALSE))</f>
        <v>-</v>
      </c>
      <c r="E38" s="21" t="str">
        <f>IF(C38="","-",VLOOKUP(C38,员工信息表!B:D,3,FALSE))</f>
        <v>-</v>
      </c>
      <c r="F38" s="20"/>
      <c r="G38" s="20"/>
      <c r="H38" s="20"/>
      <c r="I38" s="20"/>
      <c r="J38" s="27" t="str">
        <f t="shared" si="0"/>
        <v>0</v>
      </c>
      <c r="K38" s="27" t="str">
        <f>IF(C38="","0",SUMIFS(借支明细表!$H:$H,借支明细表!$F:$F,$C38,借支明细表!$D:$D,$D$2))</f>
        <v>0</v>
      </c>
      <c r="L38" s="27" t="str">
        <f t="shared" si="1"/>
        <v>0</v>
      </c>
      <c r="M38" s="28"/>
      <c r="XDA38" s="7"/>
      <c r="XDB38" s="7"/>
      <c r="XDC38" s="7"/>
      <c r="XDD38" s="7"/>
      <c r="XDE38" s="7"/>
      <c r="XDF38" s="7"/>
      <c r="XDG38" s="7"/>
      <c r="XDH38" s="7"/>
      <c r="XDI38" s="7"/>
      <c r="XDJ38" s="7"/>
      <c r="XDK38" s="7"/>
      <c r="XDL38" s="7"/>
      <c r="XDM38" s="7"/>
      <c r="XDN38" s="7"/>
      <c r="XDO38" s="7"/>
      <c r="XDP38" s="7"/>
      <c r="XDQ38" s="7"/>
      <c r="XDR38" s="7"/>
      <c r="XDS38" s="7"/>
      <c r="XDT38" s="7"/>
      <c r="XDU38" s="7"/>
      <c r="XDV38" s="7"/>
      <c r="XDW38" s="7"/>
      <c r="XDX38" s="7"/>
      <c r="XDY38" s="7"/>
      <c r="XDZ38" s="7"/>
      <c r="XEA38" s="7"/>
      <c r="XEB38" s="7"/>
      <c r="XEC38" s="7"/>
      <c r="XED38" s="7"/>
      <c r="XEE38" s="7"/>
    </row>
    <row r="39" s="1" customFormat="1" customHeight="1" spans="1:16359">
      <c r="A39" s="4"/>
      <c r="B39" s="20"/>
      <c r="C39" s="20"/>
      <c r="D39" s="21" t="str">
        <f>IF(C39="","-",VLOOKUP(C39,员工信息表!B:C,2,FALSE))</f>
        <v>-</v>
      </c>
      <c r="E39" s="21" t="str">
        <f>IF(C39="","-",VLOOKUP(C39,员工信息表!B:D,3,FALSE))</f>
        <v>-</v>
      </c>
      <c r="F39" s="20"/>
      <c r="G39" s="20"/>
      <c r="H39" s="20"/>
      <c r="I39" s="20"/>
      <c r="J39" s="27" t="str">
        <f t="shared" si="0"/>
        <v>0</v>
      </c>
      <c r="K39" s="27" t="str">
        <f>IF(C39="","0",SUMIFS(借支明细表!$H:$H,借支明细表!$F:$F,$C39,借支明细表!$D:$D,$D$2))</f>
        <v>0</v>
      </c>
      <c r="L39" s="27" t="str">
        <f t="shared" si="1"/>
        <v>0</v>
      </c>
      <c r="M39" s="28"/>
      <c r="XDA39" s="7"/>
      <c r="XDB39" s="7"/>
      <c r="XDC39" s="7"/>
      <c r="XDD39" s="7"/>
      <c r="XDE39" s="7"/>
      <c r="XDF39" s="7"/>
      <c r="XDG39" s="7"/>
      <c r="XDH39" s="7"/>
      <c r="XDI39" s="7"/>
      <c r="XDJ39" s="7"/>
      <c r="XDK39" s="7"/>
      <c r="XDL39" s="7"/>
      <c r="XDM39" s="7"/>
      <c r="XDN39" s="7"/>
      <c r="XDO39" s="7"/>
      <c r="XDP39" s="7"/>
      <c r="XDQ39" s="7"/>
      <c r="XDR39" s="7"/>
      <c r="XDS39" s="7"/>
      <c r="XDT39" s="7"/>
      <c r="XDU39" s="7"/>
      <c r="XDV39" s="7"/>
      <c r="XDW39" s="7"/>
      <c r="XDX39" s="7"/>
      <c r="XDY39" s="7"/>
      <c r="XDZ39" s="7"/>
      <c r="XEA39" s="7"/>
      <c r="XEB39" s="7"/>
      <c r="XEC39" s="7"/>
      <c r="XED39" s="7"/>
      <c r="XEE39" s="7"/>
    </row>
    <row r="40" s="1" customFormat="1" customHeight="1" spans="1:16359">
      <c r="A40" s="4"/>
      <c r="B40" s="20"/>
      <c r="C40" s="20"/>
      <c r="D40" s="21" t="str">
        <f>IF(C40="","-",VLOOKUP(C40,员工信息表!B:C,2,FALSE))</f>
        <v>-</v>
      </c>
      <c r="E40" s="21" t="str">
        <f>IF(C40="","-",VLOOKUP(C40,员工信息表!B:D,3,FALSE))</f>
        <v>-</v>
      </c>
      <c r="F40" s="20"/>
      <c r="G40" s="20"/>
      <c r="H40" s="20"/>
      <c r="I40" s="20"/>
      <c r="J40" s="27" t="str">
        <f t="shared" si="0"/>
        <v>0</v>
      </c>
      <c r="K40" s="27" t="str">
        <f>IF(C40="","0",SUMIFS(借支明细表!$H:$H,借支明细表!$F:$F,$C40,借支明细表!$D:$D,$D$2))</f>
        <v>0</v>
      </c>
      <c r="L40" s="27" t="str">
        <f t="shared" si="1"/>
        <v>0</v>
      </c>
      <c r="M40" s="28"/>
      <c r="XDA40" s="7"/>
      <c r="XDB40" s="7"/>
      <c r="XDC40" s="7"/>
      <c r="XDD40" s="7"/>
      <c r="XDE40" s="7"/>
      <c r="XDF40" s="7"/>
      <c r="XDG40" s="7"/>
      <c r="XDH40" s="7"/>
      <c r="XDI40" s="7"/>
      <c r="XDJ40" s="7"/>
      <c r="XDK40" s="7"/>
      <c r="XDL40" s="7"/>
      <c r="XDM40" s="7"/>
      <c r="XDN40" s="7"/>
      <c r="XDO40" s="7"/>
      <c r="XDP40" s="7"/>
      <c r="XDQ40" s="7"/>
      <c r="XDR40" s="7"/>
      <c r="XDS40" s="7"/>
      <c r="XDT40" s="7"/>
      <c r="XDU40" s="7"/>
      <c r="XDV40" s="7"/>
      <c r="XDW40" s="7"/>
      <c r="XDX40" s="7"/>
      <c r="XDY40" s="7"/>
      <c r="XDZ40" s="7"/>
      <c r="XEA40" s="7"/>
      <c r="XEB40" s="7"/>
      <c r="XEC40" s="7"/>
      <c r="XED40" s="7"/>
      <c r="XEE40" s="7"/>
    </row>
    <row r="41" s="1" customFormat="1" customHeight="1" spans="1:16359">
      <c r="A41" s="4"/>
      <c r="B41" s="20"/>
      <c r="C41" s="20"/>
      <c r="D41" s="21" t="str">
        <f>IF(C41="","-",VLOOKUP(C41,员工信息表!B:C,2,FALSE))</f>
        <v>-</v>
      </c>
      <c r="E41" s="21" t="str">
        <f>IF(C41="","-",VLOOKUP(C41,员工信息表!B:D,3,FALSE))</f>
        <v>-</v>
      </c>
      <c r="F41" s="20"/>
      <c r="G41" s="20"/>
      <c r="H41" s="20"/>
      <c r="I41" s="20"/>
      <c r="J41" s="27" t="str">
        <f t="shared" si="0"/>
        <v>0</v>
      </c>
      <c r="K41" s="27" t="str">
        <f>IF(C41="","0",SUMIFS(借支明细表!$H:$H,借支明细表!$F:$F,$C41,借支明细表!$D:$D,$D$2))</f>
        <v>0</v>
      </c>
      <c r="L41" s="27" t="str">
        <f t="shared" si="1"/>
        <v>0</v>
      </c>
      <c r="M41" s="28"/>
      <c r="XDA41" s="7"/>
      <c r="XDB41" s="7"/>
      <c r="XDC41" s="7"/>
      <c r="XDD41" s="7"/>
      <c r="XDE41" s="7"/>
      <c r="XDF41" s="7"/>
      <c r="XDG41" s="7"/>
      <c r="XDH41" s="7"/>
      <c r="XDI41" s="7"/>
      <c r="XDJ41" s="7"/>
      <c r="XDK41" s="7"/>
      <c r="XDL41" s="7"/>
      <c r="XDM41" s="7"/>
      <c r="XDN41" s="7"/>
      <c r="XDO41" s="7"/>
      <c r="XDP41" s="7"/>
      <c r="XDQ41" s="7"/>
      <c r="XDR41" s="7"/>
      <c r="XDS41" s="7"/>
      <c r="XDT41" s="7"/>
      <c r="XDU41" s="7"/>
      <c r="XDV41" s="7"/>
      <c r="XDW41" s="7"/>
      <c r="XDX41" s="7"/>
      <c r="XDY41" s="7"/>
      <c r="XDZ41" s="7"/>
      <c r="XEA41" s="7"/>
      <c r="XEB41" s="7"/>
      <c r="XEC41" s="7"/>
      <c r="XED41" s="7"/>
      <c r="XEE41" s="7"/>
    </row>
    <row r="42" s="1" customFormat="1" customHeight="1" spans="1:16359">
      <c r="A42" s="4"/>
      <c r="B42" s="20"/>
      <c r="C42" s="20"/>
      <c r="D42" s="21" t="str">
        <f>IF(C42="","-",VLOOKUP(C42,员工信息表!B:C,2,FALSE))</f>
        <v>-</v>
      </c>
      <c r="E42" s="21" t="str">
        <f>IF(C42="","-",VLOOKUP(C42,员工信息表!B:D,3,FALSE))</f>
        <v>-</v>
      </c>
      <c r="F42" s="20"/>
      <c r="G42" s="20"/>
      <c r="H42" s="20"/>
      <c r="I42" s="20"/>
      <c r="J42" s="27" t="str">
        <f t="shared" si="0"/>
        <v>0</v>
      </c>
      <c r="K42" s="27" t="str">
        <f>IF(C42="","0",SUMIFS(借支明细表!$H:$H,借支明细表!$F:$F,$C42,借支明细表!$D:$D,$D$2))</f>
        <v>0</v>
      </c>
      <c r="L42" s="27" t="str">
        <f t="shared" si="1"/>
        <v>0</v>
      </c>
      <c r="M42" s="28"/>
      <c r="XDA42" s="7"/>
      <c r="XDB42" s="7"/>
      <c r="XDC42" s="7"/>
      <c r="XDD42" s="7"/>
      <c r="XDE42" s="7"/>
      <c r="XDF42" s="7"/>
      <c r="XDG42" s="7"/>
      <c r="XDH42" s="7"/>
      <c r="XDI42" s="7"/>
      <c r="XDJ42" s="7"/>
      <c r="XDK42" s="7"/>
      <c r="XDL42" s="7"/>
      <c r="XDM42" s="7"/>
      <c r="XDN42" s="7"/>
      <c r="XDO42" s="7"/>
      <c r="XDP42" s="7"/>
      <c r="XDQ42" s="7"/>
      <c r="XDR42" s="7"/>
      <c r="XDS42" s="7"/>
      <c r="XDT42" s="7"/>
      <c r="XDU42" s="7"/>
      <c r="XDV42" s="7"/>
      <c r="XDW42" s="7"/>
      <c r="XDX42" s="7"/>
      <c r="XDY42" s="7"/>
      <c r="XDZ42" s="7"/>
      <c r="XEA42" s="7"/>
      <c r="XEB42" s="7"/>
      <c r="XEC42" s="7"/>
      <c r="XED42" s="7"/>
      <c r="XEE42" s="7"/>
    </row>
    <row r="43" s="1" customFormat="1" customHeight="1" spans="1:16359">
      <c r="A43" s="4"/>
      <c r="B43" s="20"/>
      <c r="C43" s="20"/>
      <c r="D43" s="21" t="str">
        <f>IF(C43="","-",VLOOKUP(C43,员工信息表!B:C,2,FALSE))</f>
        <v>-</v>
      </c>
      <c r="E43" s="21" t="str">
        <f>IF(C43="","-",VLOOKUP(C43,员工信息表!B:D,3,FALSE))</f>
        <v>-</v>
      </c>
      <c r="F43" s="20"/>
      <c r="G43" s="20"/>
      <c r="H43" s="20"/>
      <c r="I43" s="20"/>
      <c r="J43" s="27" t="str">
        <f t="shared" si="0"/>
        <v>0</v>
      </c>
      <c r="K43" s="27" t="str">
        <f>IF(C43="","0",SUMIFS(借支明细表!$H:$H,借支明细表!$F:$F,$C43,借支明细表!$D:$D,$D$2))</f>
        <v>0</v>
      </c>
      <c r="L43" s="27" t="str">
        <f t="shared" si="1"/>
        <v>0</v>
      </c>
      <c r="M43" s="28"/>
      <c r="XDA43" s="7"/>
      <c r="XDB43" s="7"/>
      <c r="XDC43" s="7"/>
      <c r="XDD43" s="7"/>
      <c r="XDE43" s="7"/>
      <c r="XDF43" s="7"/>
      <c r="XDG43" s="7"/>
      <c r="XDH43" s="7"/>
      <c r="XDI43" s="7"/>
      <c r="XDJ43" s="7"/>
      <c r="XDK43" s="7"/>
      <c r="XDL43" s="7"/>
      <c r="XDM43" s="7"/>
      <c r="XDN43" s="7"/>
      <c r="XDO43" s="7"/>
      <c r="XDP43" s="7"/>
      <c r="XDQ43" s="7"/>
      <c r="XDR43" s="7"/>
      <c r="XDS43" s="7"/>
      <c r="XDT43" s="7"/>
      <c r="XDU43" s="7"/>
      <c r="XDV43" s="7"/>
      <c r="XDW43" s="7"/>
      <c r="XDX43" s="7"/>
      <c r="XDY43" s="7"/>
      <c r="XDZ43" s="7"/>
      <c r="XEA43" s="7"/>
      <c r="XEB43" s="7"/>
      <c r="XEC43" s="7"/>
      <c r="XED43" s="7"/>
      <c r="XEE43" s="7"/>
    </row>
    <row r="44" s="1" customFormat="1" customHeight="1" spans="1:16359">
      <c r="A44" s="4"/>
      <c r="B44" s="20"/>
      <c r="C44" s="20"/>
      <c r="D44" s="21" t="str">
        <f>IF(C44="","-",VLOOKUP(C44,员工信息表!B:C,2,FALSE))</f>
        <v>-</v>
      </c>
      <c r="E44" s="21" t="str">
        <f>IF(C44="","-",VLOOKUP(C44,员工信息表!B:D,3,FALSE))</f>
        <v>-</v>
      </c>
      <c r="F44" s="20"/>
      <c r="G44" s="20"/>
      <c r="H44" s="20"/>
      <c r="I44" s="20"/>
      <c r="J44" s="27" t="str">
        <f t="shared" si="0"/>
        <v>0</v>
      </c>
      <c r="K44" s="27" t="str">
        <f>IF(C44="","0",SUMIFS(借支明细表!$H:$H,借支明细表!$F:$F,$C44,借支明细表!$D:$D,$D$2))</f>
        <v>0</v>
      </c>
      <c r="L44" s="27" t="str">
        <f t="shared" si="1"/>
        <v>0</v>
      </c>
      <c r="M44" s="28"/>
      <c r="XDA44" s="7"/>
      <c r="XDB44" s="7"/>
      <c r="XDC44" s="7"/>
      <c r="XDD44" s="7"/>
      <c r="XDE44" s="7"/>
      <c r="XDF44" s="7"/>
      <c r="XDG44" s="7"/>
      <c r="XDH44" s="7"/>
      <c r="XDI44" s="7"/>
      <c r="XDJ44" s="7"/>
      <c r="XDK44" s="7"/>
      <c r="XDL44" s="7"/>
      <c r="XDM44" s="7"/>
      <c r="XDN44" s="7"/>
      <c r="XDO44" s="7"/>
      <c r="XDP44" s="7"/>
      <c r="XDQ44" s="7"/>
      <c r="XDR44" s="7"/>
      <c r="XDS44" s="7"/>
      <c r="XDT44" s="7"/>
      <c r="XDU44" s="7"/>
      <c r="XDV44" s="7"/>
      <c r="XDW44" s="7"/>
      <c r="XDX44" s="7"/>
      <c r="XDY44" s="7"/>
      <c r="XDZ44" s="7"/>
      <c r="XEA44" s="7"/>
      <c r="XEB44" s="7"/>
      <c r="XEC44" s="7"/>
      <c r="XED44" s="7"/>
      <c r="XEE44" s="7"/>
    </row>
    <row r="45" s="1" customFormat="1" customHeight="1" spans="1:16359">
      <c r="A45" s="4"/>
      <c r="B45" s="20"/>
      <c r="C45" s="20"/>
      <c r="D45" s="21" t="str">
        <f>IF(C45="","-",VLOOKUP(C45,员工信息表!B:C,2,FALSE))</f>
        <v>-</v>
      </c>
      <c r="E45" s="21" t="str">
        <f>IF(C45="","-",VLOOKUP(C45,员工信息表!B:D,3,FALSE))</f>
        <v>-</v>
      </c>
      <c r="F45" s="20"/>
      <c r="G45" s="20"/>
      <c r="H45" s="20"/>
      <c r="I45" s="20"/>
      <c r="J45" s="27" t="str">
        <f t="shared" si="0"/>
        <v>0</v>
      </c>
      <c r="K45" s="27" t="str">
        <f>IF(C45="","0",SUMIFS(借支明细表!$H:$H,借支明细表!$F:$F,$C45,借支明细表!$D:$D,$D$2))</f>
        <v>0</v>
      </c>
      <c r="L45" s="27" t="str">
        <f t="shared" si="1"/>
        <v>0</v>
      </c>
      <c r="M45" s="28"/>
      <c r="XDA45" s="7"/>
      <c r="XDB45" s="7"/>
      <c r="XDC45" s="7"/>
      <c r="XDD45" s="7"/>
      <c r="XDE45" s="7"/>
      <c r="XDF45" s="7"/>
      <c r="XDG45" s="7"/>
      <c r="XDH45" s="7"/>
      <c r="XDI45" s="7"/>
      <c r="XDJ45" s="7"/>
      <c r="XDK45" s="7"/>
      <c r="XDL45" s="7"/>
      <c r="XDM45" s="7"/>
      <c r="XDN45" s="7"/>
      <c r="XDO45" s="7"/>
      <c r="XDP45" s="7"/>
      <c r="XDQ45" s="7"/>
      <c r="XDR45" s="7"/>
      <c r="XDS45" s="7"/>
      <c r="XDT45" s="7"/>
      <c r="XDU45" s="7"/>
      <c r="XDV45" s="7"/>
      <c r="XDW45" s="7"/>
      <c r="XDX45" s="7"/>
      <c r="XDY45" s="7"/>
      <c r="XDZ45" s="7"/>
      <c r="XEA45" s="7"/>
      <c r="XEB45" s="7"/>
      <c r="XEC45" s="7"/>
      <c r="XED45" s="7"/>
      <c r="XEE45" s="7"/>
    </row>
    <row r="46" s="1" customFormat="1" customHeight="1" spans="1:16359">
      <c r="A46" s="4"/>
      <c r="B46" s="20"/>
      <c r="C46" s="20"/>
      <c r="D46" s="21" t="str">
        <f>IF(C46="","-",VLOOKUP(C46,员工信息表!B:C,2,FALSE))</f>
        <v>-</v>
      </c>
      <c r="E46" s="21" t="str">
        <f>IF(C46="","-",VLOOKUP(C46,员工信息表!B:D,3,FALSE))</f>
        <v>-</v>
      </c>
      <c r="F46" s="20"/>
      <c r="G46" s="20"/>
      <c r="H46" s="20"/>
      <c r="I46" s="20"/>
      <c r="J46" s="27" t="str">
        <f t="shared" si="0"/>
        <v>0</v>
      </c>
      <c r="K46" s="27" t="str">
        <f>IF(C46="","0",SUMIFS(借支明细表!$H:$H,借支明细表!$F:$F,$C46,借支明细表!$D:$D,$D$2))</f>
        <v>0</v>
      </c>
      <c r="L46" s="27" t="str">
        <f t="shared" si="1"/>
        <v>0</v>
      </c>
      <c r="M46" s="28"/>
      <c r="XDA46" s="7"/>
      <c r="XDB46" s="7"/>
      <c r="XDC46" s="7"/>
      <c r="XDD46" s="7"/>
      <c r="XDE46" s="7"/>
      <c r="XDF46" s="7"/>
      <c r="XDG46" s="7"/>
      <c r="XDH46" s="7"/>
      <c r="XDI46" s="7"/>
      <c r="XDJ46" s="7"/>
      <c r="XDK46" s="7"/>
      <c r="XDL46" s="7"/>
      <c r="XDM46" s="7"/>
      <c r="XDN46" s="7"/>
      <c r="XDO46" s="7"/>
      <c r="XDP46" s="7"/>
      <c r="XDQ46" s="7"/>
      <c r="XDR46" s="7"/>
      <c r="XDS46" s="7"/>
      <c r="XDT46" s="7"/>
      <c r="XDU46" s="7"/>
      <c r="XDV46" s="7"/>
      <c r="XDW46" s="7"/>
      <c r="XDX46" s="7"/>
      <c r="XDY46" s="7"/>
      <c r="XDZ46" s="7"/>
      <c r="XEA46" s="7"/>
      <c r="XEB46" s="7"/>
      <c r="XEC46" s="7"/>
      <c r="XED46" s="7"/>
      <c r="XEE46" s="7"/>
    </row>
    <row r="47" s="1" customFormat="1" customHeight="1" spans="1:16359">
      <c r="A47" s="4"/>
      <c r="B47" s="20"/>
      <c r="C47" s="20"/>
      <c r="D47" s="21" t="str">
        <f>IF(C47="","-",VLOOKUP(C47,员工信息表!B:C,2,FALSE))</f>
        <v>-</v>
      </c>
      <c r="E47" s="21" t="str">
        <f>IF(C47="","-",VLOOKUP(C47,员工信息表!B:D,3,FALSE))</f>
        <v>-</v>
      </c>
      <c r="F47" s="20"/>
      <c r="G47" s="20"/>
      <c r="H47" s="20"/>
      <c r="I47" s="20"/>
      <c r="J47" s="27" t="str">
        <f t="shared" si="0"/>
        <v>0</v>
      </c>
      <c r="K47" s="27" t="str">
        <f>IF(C47="","0",SUMIFS(借支明细表!$H:$H,借支明细表!$F:$F,$C47,借支明细表!$D:$D,$D$2))</f>
        <v>0</v>
      </c>
      <c r="L47" s="27" t="str">
        <f t="shared" si="1"/>
        <v>0</v>
      </c>
      <c r="M47" s="28"/>
      <c r="XDA47" s="7"/>
      <c r="XDB47" s="7"/>
      <c r="XDC47" s="7"/>
      <c r="XDD47" s="7"/>
      <c r="XDE47" s="7"/>
      <c r="XDF47" s="7"/>
      <c r="XDG47" s="7"/>
      <c r="XDH47" s="7"/>
      <c r="XDI47" s="7"/>
      <c r="XDJ47" s="7"/>
      <c r="XDK47" s="7"/>
      <c r="XDL47" s="7"/>
      <c r="XDM47" s="7"/>
      <c r="XDN47" s="7"/>
      <c r="XDO47" s="7"/>
      <c r="XDP47" s="7"/>
      <c r="XDQ47" s="7"/>
      <c r="XDR47" s="7"/>
      <c r="XDS47" s="7"/>
      <c r="XDT47" s="7"/>
      <c r="XDU47" s="7"/>
      <c r="XDV47" s="7"/>
      <c r="XDW47" s="7"/>
      <c r="XDX47" s="7"/>
      <c r="XDY47" s="7"/>
      <c r="XDZ47" s="7"/>
      <c r="XEA47" s="7"/>
      <c r="XEB47" s="7"/>
      <c r="XEC47" s="7"/>
      <c r="XED47" s="7"/>
      <c r="XEE47" s="7"/>
    </row>
    <row r="48" s="1" customFormat="1" customHeight="1" spans="1:16359">
      <c r="A48" s="4"/>
      <c r="B48" s="20"/>
      <c r="C48" s="20"/>
      <c r="D48" s="21" t="str">
        <f>IF(C48="","-",VLOOKUP(C48,员工信息表!B:C,2,FALSE))</f>
        <v>-</v>
      </c>
      <c r="E48" s="21" t="str">
        <f>IF(C48="","-",VLOOKUP(C48,员工信息表!B:D,3,FALSE))</f>
        <v>-</v>
      </c>
      <c r="F48" s="20"/>
      <c r="G48" s="20"/>
      <c r="H48" s="20"/>
      <c r="I48" s="20"/>
      <c r="J48" s="27" t="str">
        <f t="shared" si="0"/>
        <v>0</v>
      </c>
      <c r="K48" s="27" t="str">
        <f>IF(C48="","0",SUMIFS(借支明细表!$H:$H,借支明细表!$F:$F,$C48,借支明细表!$D:$D,$D$2))</f>
        <v>0</v>
      </c>
      <c r="L48" s="27" t="str">
        <f t="shared" si="1"/>
        <v>0</v>
      </c>
      <c r="M48" s="28"/>
      <c r="XDA48" s="7"/>
      <c r="XDB48" s="7"/>
      <c r="XDC48" s="7"/>
      <c r="XDD48" s="7"/>
      <c r="XDE48" s="7"/>
      <c r="XDF48" s="7"/>
      <c r="XDG48" s="7"/>
      <c r="XDH48" s="7"/>
      <c r="XDI48" s="7"/>
      <c r="XDJ48" s="7"/>
      <c r="XDK48" s="7"/>
      <c r="XDL48" s="7"/>
      <c r="XDM48" s="7"/>
      <c r="XDN48" s="7"/>
      <c r="XDO48" s="7"/>
      <c r="XDP48" s="7"/>
      <c r="XDQ48" s="7"/>
      <c r="XDR48" s="7"/>
      <c r="XDS48" s="7"/>
      <c r="XDT48" s="7"/>
      <c r="XDU48" s="7"/>
      <c r="XDV48" s="7"/>
      <c r="XDW48" s="7"/>
      <c r="XDX48" s="7"/>
      <c r="XDY48" s="7"/>
      <c r="XDZ48" s="7"/>
      <c r="XEA48" s="7"/>
      <c r="XEB48" s="7"/>
      <c r="XEC48" s="7"/>
      <c r="XED48" s="7"/>
      <c r="XEE48" s="7"/>
    </row>
    <row r="49" s="1" customFormat="1" customHeight="1" spans="1:16359">
      <c r="A49" s="4"/>
      <c r="B49" s="20"/>
      <c r="C49" s="20"/>
      <c r="D49" s="21" t="str">
        <f>IF(C49="","-",VLOOKUP(C49,员工信息表!B:C,2,FALSE))</f>
        <v>-</v>
      </c>
      <c r="E49" s="21" t="str">
        <f>IF(C49="","-",VLOOKUP(C49,员工信息表!B:D,3,FALSE))</f>
        <v>-</v>
      </c>
      <c r="F49" s="20"/>
      <c r="G49" s="20"/>
      <c r="H49" s="20"/>
      <c r="I49" s="20"/>
      <c r="J49" s="27" t="str">
        <f t="shared" si="0"/>
        <v>0</v>
      </c>
      <c r="K49" s="27" t="str">
        <f>IF(C49="","0",SUMIFS(借支明细表!$H:$H,借支明细表!$F:$F,$C49,借支明细表!$D:$D,$D$2))</f>
        <v>0</v>
      </c>
      <c r="L49" s="27" t="str">
        <f t="shared" si="1"/>
        <v>0</v>
      </c>
      <c r="M49" s="28"/>
      <c r="XDA49" s="7"/>
      <c r="XDB49" s="7"/>
      <c r="XDC49" s="7"/>
      <c r="XDD49" s="7"/>
      <c r="XDE49" s="7"/>
      <c r="XDF49" s="7"/>
      <c r="XDG49" s="7"/>
      <c r="XDH49" s="7"/>
      <c r="XDI49" s="7"/>
      <c r="XDJ49" s="7"/>
      <c r="XDK49" s="7"/>
      <c r="XDL49" s="7"/>
      <c r="XDM49" s="7"/>
      <c r="XDN49" s="7"/>
      <c r="XDO49" s="7"/>
      <c r="XDP49" s="7"/>
      <c r="XDQ49" s="7"/>
      <c r="XDR49" s="7"/>
      <c r="XDS49" s="7"/>
      <c r="XDT49" s="7"/>
      <c r="XDU49" s="7"/>
      <c r="XDV49" s="7"/>
      <c r="XDW49" s="7"/>
      <c r="XDX49" s="7"/>
      <c r="XDY49" s="7"/>
      <c r="XDZ49" s="7"/>
      <c r="XEA49" s="7"/>
      <c r="XEB49" s="7"/>
      <c r="XEC49" s="7"/>
      <c r="XED49" s="7"/>
      <c r="XEE49" s="7"/>
    </row>
    <row r="50" s="1" customFormat="1" customHeight="1" spans="1:16359">
      <c r="A50" s="4"/>
      <c r="B50" s="20"/>
      <c r="C50" s="20"/>
      <c r="D50" s="21" t="str">
        <f>IF(C50="","-",VLOOKUP(C50,员工信息表!B:C,2,FALSE))</f>
        <v>-</v>
      </c>
      <c r="E50" s="21" t="str">
        <f>IF(C50="","-",VLOOKUP(C50,员工信息表!B:D,3,FALSE))</f>
        <v>-</v>
      </c>
      <c r="F50" s="20"/>
      <c r="G50" s="20"/>
      <c r="H50" s="20"/>
      <c r="I50" s="20"/>
      <c r="J50" s="27" t="str">
        <f t="shared" si="0"/>
        <v>0</v>
      </c>
      <c r="K50" s="27" t="str">
        <f>IF(C50="","0",SUMIFS(借支明细表!$H:$H,借支明细表!$F:$F,$C50,借支明细表!$D:$D,$D$2))</f>
        <v>0</v>
      </c>
      <c r="L50" s="27" t="str">
        <f t="shared" si="1"/>
        <v>0</v>
      </c>
      <c r="M50" s="28"/>
      <c r="XDA50" s="7"/>
      <c r="XDB50" s="7"/>
      <c r="XDC50" s="7"/>
      <c r="XDD50" s="7"/>
      <c r="XDE50" s="7"/>
      <c r="XDF50" s="7"/>
      <c r="XDG50" s="7"/>
      <c r="XDH50" s="7"/>
      <c r="XDI50" s="7"/>
      <c r="XDJ50" s="7"/>
      <c r="XDK50" s="7"/>
      <c r="XDL50" s="7"/>
      <c r="XDM50" s="7"/>
      <c r="XDN50" s="7"/>
      <c r="XDO50" s="7"/>
      <c r="XDP50" s="7"/>
      <c r="XDQ50" s="7"/>
      <c r="XDR50" s="7"/>
      <c r="XDS50" s="7"/>
      <c r="XDT50" s="7"/>
      <c r="XDU50" s="7"/>
      <c r="XDV50" s="7"/>
      <c r="XDW50" s="7"/>
      <c r="XDX50" s="7"/>
      <c r="XDY50" s="7"/>
      <c r="XDZ50" s="7"/>
      <c r="XEA50" s="7"/>
      <c r="XEB50" s="7"/>
      <c r="XEC50" s="7"/>
      <c r="XED50" s="7"/>
      <c r="XEE50" s="7"/>
    </row>
    <row r="51" s="1" customFormat="1" customHeight="1" spans="1:16359">
      <c r="A51" s="4"/>
      <c r="B51" s="20"/>
      <c r="C51" s="20"/>
      <c r="D51" s="21" t="str">
        <f>IF(C51="","-",VLOOKUP(C51,员工信息表!B:C,2,FALSE))</f>
        <v>-</v>
      </c>
      <c r="E51" s="21" t="str">
        <f>IF(C51="","-",VLOOKUP(C51,员工信息表!B:D,3,FALSE))</f>
        <v>-</v>
      </c>
      <c r="F51" s="20"/>
      <c r="G51" s="20"/>
      <c r="H51" s="20"/>
      <c r="I51" s="20"/>
      <c r="J51" s="27" t="str">
        <f t="shared" si="0"/>
        <v>0</v>
      </c>
      <c r="K51" s="27" t="str">
        <f>IF(C51="","0",SUMIFS(借支明细表!$H:$H,借支明细表!$F:$F,$C51,借支明细表!$D:$D,$D$2))</f>
        <v>0</v>
      </c>
      <c r="L51" s="27" t="str">
        <f t="shared" si="1"/>
        <v>0</v>
      </c>
      <c r="M51" s="28"/>
      <c r="XDA51" s="7"/>
      <c r="XDB51" s="7"/>
      <c r="XDC51" s="7"/>
      <c r="XDD51" s="7"/>
      <c r="XDE51" s="7"/>
      <c r="XDF51" s="7"/>
      <c r="XDG51" s="7"/>
      <c r="XDH51" s="7"/>
      <c r="XDI51" s="7"/>
      <c r="XDJ51" s="7"/>
      <c r="XDK51" s="7"/>
      <c r="XDL51" s="7"/>
      <c r="XDM51" s="7"/>
      <c r="XDN51" s="7"/>
      <c r="XDO51" s="7"/>
      <c r="XDP51" s="7"/>
      <c r="XDQ51" s="7"/>
      <c r="XDR51" s="7"/>
      <c r="XDS51" s="7"/>
      <c r="XDT51" s="7"/>
      <c r="XDU51" s="7"/>
      <c r="XDV51" s="7"/>
      <c r="XDW51" s="7"/>
      <c r="XDX51" s="7"/>
      <c r="XDY51" s="7"/>
      <c r="XDZ51" s="7"/>
      <c r="XEA51" s="7"/>
      <c r="XEB51" s="7"/>
      <c r="XEC51" s="7"/>
      <c r="XED51" s="7"/>
      <c r="XEE51" s="7"/>
    </row>
    <row r="52" s="1" customFormat="1" customHeight="1" spans="1:16359">
      <c r="A52" s="4"/>
      <c r="B52" s="20"/>
      <c r="C52" s="20"/>
      <c r="D52" s="21" t="str">
        <f>IF(C52="","-",VLOOKUP(C52,员工信息表!B:C,2,FALSE))</f>
        <v>-</v>
      </c>
      <c r="E52" s="21" t="str">
        <f>IF(C52="","-",VLOOKUP(C52,员工信息表!B:D,3,FALSE))</f>
        <v>-</v>
      </c>
      <c r="F52" s="20"/>
      <c r="G52" s="20"/>
      <c r="H52" s="20"/>
      <c r="I52" s="20"/>
      <c r="J52" s="27" t="str">
        <f t="shared" si="0"/>
        <v>0</v>
      </c>
      <c r="K52" s="27" t="str">
        <f>IF(C52="","0",SUMIFS(借支明细表!$H:$H,借支明细表!$F:$F,$C52,借支明细表!$D:$D,$D$2))</f>
        <v>0</v>
      </c>
      <c r="L52" s="27" t="str">
        <f t="shared" si="1"/>
        <v>0</v>
      </c>
      <c r="M52" s="28"/>
      <c r="XDA52" s="7"/>
      <c r="XDB52" s="7"/>
      <c r="XDC52" s="7"/>
      <c r="XDD52" s="7"/>
      <c r="XDE52" s="7"/>
      <c r="XDF52" s="7"/>
      <c r="XDG52" s="7"/>
      <c r="XDH52" s="7"/>
      <c r="XDI52" s="7"/>
      <c r="XDJ52" s="7"/>
      <c r="XDK52" s="7"/>
      <c r="XDL52" s="7"/>
      <c r="XDM52" s="7"/>
      <c r="XDN52" s="7"/>
      <c r="XDO52" s="7"/>
      <c r="XDP52" s="7"/>
      <c r="XDQ52" s="7"/>
      <c r="XDR52" s="7"/>
      <c r="XDS52" s="7"/>
      <c r="XDT52" s="7"/>
      <c r="XDU52" s="7"/>
      <c r="XDV52" s="7"/>
      <c r="XDW52" s="7"/>
      <c r="XDX52" s="7"/>
      <c r="XDY52" s="7"/>
      <c r="XDZ52" s="7"/>
      <c r="XEA52" s="7"/>
      <c r="XEB52" s="7"/>
      <c r="XEC52" s="7"/>
      <c r="XED52" s="7"/>
      <c r="XEE52" s="7"/>
    </row>
    <row r="53" s="1" customFormat="1" customHeight="1" spans="1:16359">
      <c r="A53" s="4"/>
      <c r="B53" s="20"/>
      <c r="C53" s="20"/>
      <c r="D53" s="21" t="str">
        <f>IF(C53="","-",VLOOKUP(C53,员工信息表!B:C,2,FALSE))</f>
        <v>-</v>
      </c>
      <c r="E53" s="21" t="str">
        <f>IF(C53="","-",VLOOKUP(C53,员工信息表!B:D,3,FALSE))</f>
        <v>-</v>
      </c>
      <c r="F53" s="20"/>
      <c r="G53" s="20"/>
      <c r="H53" s="20"/>
      <c r="I53" s="20"/>
      <c r="J53" s="27" t="str">
        <f t="shared" si="0"/>
        <v>0</v>
      </c>
      <c r="K53" s="27" t="str">
        <f>IF(C53="","0",SUMIFS(借支明细表!$H:$H,借支明细表!$F:$F,$C53,借支明细表!$D:$D,$D$2))</f>
        <v>0</v>
      </c>
      <c r="L53" s="27" t="str">
        <f t="shared" si="1"/>
        <v>0</v>
      </c>
      <c r="M53" s="28"/>
      <c r="XDA53" s="7"/>
      <c r="XDB53" s="7"/>
      <c r="XDC53" s="7"/>
      <c r="XDD53" s="7"/>
      <c r="XDE53" s="7"/>
      <c r="XDF53" s="7"/>
      <c r="XDG53" s="7"/>
      <c r="XDH53" s="7"/>
      <c r="XDI53" s="7"/>
      <c r="XDJ53" s="7"/>
      <c r="XDK53" s="7"/>
      <c r="XDL53" s="7"/>
      <c r="XDM53" s="7"/>
      <c r="XDN53" s="7"/>
      <c r="XDO53" s="7"/>
      <c r="XDP53" s="7"/>
      <c r="XDQ53" s="7"/>
      <c r="XDR53" s="7"/>
      <c r="XDS53" s="7"/>
      <c r="XDT53" s="7"/>
      <c r="XDU53" s="7"/>
      <c r="XDV53" s="7"/>
      <c r="XDW53" s="7"/>
      <c r="XDX53" s="7"/>
      <c r="XDY53" s="7"/>
      <c r="XDZ53" s="7"/>
      <c r="XEA53" s="7"/>
      <c r="XEB53" s="7"/>
      <c r="XEC53" s="7"/>
      <c r="XED53" s="7"/>
      <c r="XEE53" s="7"/>
    </row>
    <row r="54" s="1" customFormat="1" customHeight="1" spans="1:16359">
      <c r="A54" s="4"/>
      <c r="B54" s="20"/>
      <c r="C54" s="20"/>
      <c r="D54" s="21" t="str">
        <f>IF(C54="","-",VLOOKUP(C54,员工信息表!B:C,2,FALSE))</f>
        <v>-</v>
      </c>
      <c r="E54" s="21" t="str">
        <f>IF(C54="","-",VLOOKUP(C54,员工信息表!B:D,3,FALSE))</f>
        <v>-</v>
      </c>
      <c r="F54" s="20"/>
      <c r="G54" s="20"/>
      <c r="H54" s="20"/>
      <c r="I54" s="20"/>
      <c r="J54" s="27" t="str">
        <f t="shared" si="0"/>
        <v>0</v>
      </c>
      <c r="K54" s="27" t="str">
        <f>IF(C54="","0",SUMIFS(借支明细表!$H:$H,借支明细表!$F:$F,$C54,借支明细表!$D:$D,$D$2))</f>
        <v>0</v>
      </c>
      <c r="L54" s="27" t="str">
        <f t="shared" si="1"/>
        <v>0</v>
      </c>
      <c r="M54" s="28"/>
      <c r="XDA54" s="7"/>
      <c r="XDB54" s="7"/>
      <c r="XDC54" s="7"/>
      <c r="XDD54" s="7"/>
      <c r="XDE54" s="7"/>
      <c r="XDF54" s="7"/>
      <c r="XDG54" s="7"/>
      <c r="XDH54" s="7"/>
      <c r="XDI54" s="7"/>
      <c r="XDJ54" s="7"/>
      <c r="XDK54" s="7"/>
      <c r="XDL54" s="7"/>
      <c r="XDM54" s="7"/>
      <c r="XDN54" s="7"/>
      <c r="XDO54" s="7"/>
      <c r="XDP54" s="7"/>
      <c r="XDQ54" s="7"/>
      <c r="XDR54" s="7"/>
      <c r="XDS54" s="7"/>
      <c r="XDT54" s="7"/>
      <c r="XDU54" s="7"/>
      <c r="XDV54" s="7"/>
      <c r="XDW54" s="7"/>
      <c r="XDX54" s="7"/>
      <c r="XDY54" s="7"/>
      <c r="XDZ54" s="7"/>
      <c r="XEA54" s="7"/>
      <c r="XEB54" s="7"/>
      <c r="XEC54" s="7"/>
      <c r="XED54" s="7"/>
      <c r="XEE54" s="7"/>
    </row>
    <row r="55" s="1" customFormat="1" customHeight="1" spans="1:16359">
      <c r="A55" s="4"/>
      <c r="B55" s="20"/>
      <c r="C55" s="20"/>
      <c r="D55" s="21" t="str">
        <f>IF(C55="","-",VLOOKUP(C55,员工信息表!B:C,2,FALSE))</f>
        <v>-</v>
      </c>
      <c r="E55" s="21" t="str">
        <f>IF(C55="","-",VLOOKUP(C55,员工信息表!B:D,3,FALSE))</f>
        <v>-</v>
      </c>
      <c r="F55" s="20"/>
      <c r="G55" s="20"/>
      <c r="H55" s="20"/>
      <c r="I55" s="20"/>
      <c r="J55" s="27" t="str">
        <f t="shared" si="0"/>
        <v>0</v>
      </c>
      <c r="K55" s="27" t="str">
        <f>IF(C55="","0",SUMIFS(借支明细表!$H:$H,借支明细表!$F:$F,$C55,借支明细表!$D:$D,$D$2))</f>
        <v>0</v>
      </c>
      <c r="L55" s="27" t="str">
        <f t="shared" si="1"/>
        <v>0</v>
      </c>
      <c r="M55" s="28"/>
      <c r="XDA55" s="7"/>
      <c r="XDB55" s="7"/>
      <c r="XDC55" s="7"/>
      <c r="XDD55" s="7"/>
      <c r="XDE55" s="7"/>
      <c r="XDF55" s="7"/>
      <c r="XDG55" s="7"/>
      <c r="XDH55" s="7"/>
      <c r="XDI55" s="7"/>
      <c r="XDJ55" s="7"/>
      <c r="XDK55" s="7"/>
      <c r="XDL55" s="7"/>
      <c r="XDM55" s="7"/>
      <c r="XDN55" s="7"/>
      <c r="XDO55" s="7"/>
      <c r="XDP55" s="7"/>
      <c r="XDQ55" s="7"/>
      <c r="XDR55" s="7"/>
      <c r="XDS55" s="7"/>
      <c r="XDT55" s="7"/>
      <c r="XDU55" s="7"/>
      <c r="XDV55" s="7"/>
      <c r="XDW55" s="7"/>
      <c r="XDX55" s="7"/>
      <c r="XDY55" s="7"/>
      <c r="XDZ55" s="7"/>
      <c r="XEA55" s="7"/>
      <c r="XEB55" s="7"/>
      <c r="XEC55" s="7"/>
      <c r="XED55" s="7"/>
      <c r="XEE55" s="7"/>
    </row>
    <row r="56" s="1" customFormat="1" customHeight="1" spans="1:16359">
      <c r="A56" s="4"/>
      <c r="B56" s="20"/>
      <c r="C56" s="20"/>
      <c r="D56" s="21" t="str">
        <f>IF(C56="","-",VLOOKUP(C56,员工信息表!B:C,2,FALSE))</f>
        <v>-</v>
      </c>
      <c r="E56" s="21" t="str">
        <f>IF(C56="","-",VLOOKUP(C56,员工信息表!B:D,3,FALSE))</f>
        <v>-</v>
      </c>
      <c r="F56" s="20"/>
      <c r="G56" s="20"/>
      <c r="H56" s="20"/>
      <c r="I56" s="20"/>
      <c r="J56" s="27" t="str">
        <f t="shared" si="0"/>
        <v>0</v>
      </c>
      <c r="K56" s="27" t="str">
        <f>IF(C56="","0",SUMIFS(借支明细表!$H:$H,借支明细表!$F:$F,$C56,借支明细表!$D:$D,$D$2))</f>
        <v>0</v>
      </c>
      <c r="L56" s="27" t="str">
        <f t="shared" si="1"/>
        <v>0</v>
      </c>
      <c r="M56" s="28"/>
      <c r="XDA56" s="7"/>
      <c r="XDB56" s="7"/>
      <c r="XDC56" s="7"/>
      <c r="XDD56" s="7"/>
      <c r="XDE56" s="7"/>
      <c r="XDF56" s="7"/>
      <c r="XDG56" s="7"/>
      <c r="XDH56" s="7"/>
      <c r="XDI56" s="7"/>
      <c r="XDJ56" s="7"/>
      <c r="XDK56" s="7"/>
      <c r="XDL56" s="7"/>
      <c r="XDM56" s="7"/>
      <c r="XDN56" s="7"/>
      <c r="XDO56" s="7"/>
      <c r="XDP56" s="7"/>
      <c r="XDQ56" s="7"/>
      <c r="XDR56" s="7"/>
      <c r="XDS56" s="7"/>
      <c r="XDT56" s="7"/>
      <c r="XDU56" s="7"/>
      <c r="XDV56" s="7"/>
      <c r="XDW56" s="7"/>
      <c r="XDX56" s="7"/>
      <c r="XDY56" s="7"/>
      <c r="XDZ56" s="7"/>
      <c r="XEA56" s="7"/>
      <c r="XEB56" s="7"/>
      <c r="XEC56" s="7"/>
      <c r="XED56" s="7"/>
      <c r="XEE56" s="7"/>
    </row>
    <row r="57" s="1" customFormat="1" customHeight="1" spans="1:16359">
      <c r="A57" s="4"/>
      <c r="B57" s="20"/>
      <c r="C57" s="20"/>
      <c r="D57" s="21" t="str">
        <f>IF(C57="","-",VLOOKUP(C57,员工信息表!B:C,2,FALSE))</f>
        <v>-</v>
      </c>
      <c r="E57" s="21" t="str">
        <f>IF(C57="","-",VLOOKUP(C57,员工信息表!B:D,3,FALSE))</f>
        <v>-</v>
      </c>
      <c r="F57" s="20"/>
      <c r="G57" s="20"/>
      <c r="H57" s="20"/>
      <c r="I57" s="20"/>
      <c r="J57" s="27" t="str">
        <f t="shared" si="0"/>
        <v>0</v>
      </c>
      <c r="K57" s="27" t="str">
        <f>IF(C57="","0",SUMIFS(借支明细表!$H:$H,借支明细表!$F:$F,$C57,借支明细表!$D:$D,$D$2))</f>
        <v>0</v>
      </c>
      <c r="L57" s="27" t="str">
        <f t="shared" si="1"/>
        <v>0</v>
      </c>
      <c r="M57" s="28"/>
      <c r="XDA57" s="7"/>
      <c r="XDB57" s="7"/>
      <c r="XDC57" s="7"/>
      <c r="XDD57" s="7"/>
      <c r="XDE57" s="7"/>
      <c r="XDF57" s="7"/>
      <c r="XDG57" s="7"/>
      <c r="XDH57" s="7"/>
      <c r="XDI57" s="7"/>
      <c r="XDJ57" s="7"/>
      <c r="XDK57" s="7"/>
      <c r="XDL57" s="7"/>
      <c r="XDM57" s="7"/>
      <c r="XDN57" s="7"/>
      <c r="XDO57" s="7"/>
      <c r="XDP57" s="7"/>
      <c r="XDQ57" s="7"/>
      <c r="XDR57" s="7"/>
      <c r="XDS57" s="7"/>
      <c r="XDT57" s="7"/>
      <c r="XDU57" s="7"/>
      <c r="XDV57" s="7"/>
      <c r="XDW57" s="7"/>
      <c r="XDX57" s="7"/>
      <c r="XDY57" s="7"/>
      <c r="XDZ57" s="7"/>
      <c r="XEA57" s="7"/>
      <c r="XEB57" s="7"/>
      <c r="XEC57" s="7"/>
      <c r="XED57" s="7"/>
      <c r="XEE57" s="7"/>
    </row>
    <row r="58" s="1" customFormat="1" customHeight="1" spans="1:16359">
      <c r="A58" s="4"/>
      <c r="B58" s="20"/>
      <c r="C58" s="20"/>
      <c r="D58" s="21" t="str">
        <f>IF(C58="","-",VLOOKUP(C58,员工信息表!B:C,2,FALSE))</f>
        <v>-</v>
      </c>
      <c r="E58" s="21" t="str">
        <f>IF(C58="","-",VLOOKUP(C58,员工信息表!B:D,3,FALSE))</f>
        <v>-</v>
      </c>
      <c r="F58" s="20"/>
      <c r="G58" s="20"/>
      <c r="H58" s="20"/>
      <c r="I58" s="20"/>
      <c r="J58" s="27" t="str">
        <f t="shared" si="0"/>
        <v>0</v>
      </c>
      <c r="K58" s="27" t="str">
        <f>IF(C58="","0",SUMIFS(借支明细表!$H:$H,借支明细表!$F:$F,$C58,借支明细表!$D:$D,$D$2))</f>
        <v>0</v>
      </c>
      <c r="L58" s="27" t="str">
        <f t="shared" si="1"/>
        <v>0</v>
      </c>
      <c r="M58" s="28"/>
      <c r="XDA58" s="7"/>
      <c r="XDB58" s="7"/>
      <c r="XDC58" s="7"/>
      <c r="XDD58" s="7"/>
      <c r="XDE58" s="7"/>
      <c r="XDF58" s="7"/>
      <c r="XDG58" s="7"/>
      <c r="XDH58" s="7"/>
      <c r="XDI58" s="7"/>
      <c r="XDJ58" s="7"/>
      <c r="XDK58" s="7"/>
      <c r="XDL58" s="7"/>
      <c r="XDM58" s="7"/>
      <c r="XDN58" s="7"/>
      <c r="XDO58" s="7"/>
      <c r="XDP58" s="7"/>
      <c r="XDQ58" s="7"/>
      <c r="XDR58" s="7"/>
      <c r="XDS58" s="7"/>
      <c r="XDT58" s="7"/>
      <c r="XDU58" s="7"/>
      <c r="XDV58" s="7"/>
      <c r="XDW58" s="7"/>
      <c r="XDX58" s="7"/>
      <c r="XDY58" s="7"/>
      <c r="XDZ58" s="7"/>
      <c r="XEA58" s="7"/>
      <c r="XEB58" s="7"/>
      <c r="XEC58" s="7"/>
      <c r="XED58" s="7"/>
      <c r="XEE58" s="7"/>
    </row>
    <row r="59" s="1" customFormat="1" customHeight="1" spans="1:16359">
      <c r="A59" s="4"/>
      <c r="B59" s="20"/>
      <c r="C59" s="20"/>
      <c r="D59" s="21" t="str">
        <f>IF(C59="","-",VLOOKUP(C59,员工信息表!B:C,2,FALSE))</f>
        <v>-</v>
      </c>
      <c r="E59" s="21" t="str">
        <f>IF(C59="","-",VLOOKUP(C59,员工信息表!B:D,3,FALSE))</f>
        <v>-</v>
      </c>
      <c r="F59" s="20"/>
      <c r="G59" s="20"/>
      <c r="H59" s="20"/>
      <c r="I59" s="20"/>
      <c r="J59" s="27" t="str">
        <f t="shared" si="0"/>
        <v>0</v>
      </c>
      <c r="K59" s="27" t="str">
        <f>IF(C59="","0",SUMIFS(借支明细表!$H:$H,借支明细表!$F:$F,$C59,借支明细表!$D:$D,$D$2))</f>
        <v>0</v>
      </c>
      <c r="L59" s="27" t="str">
        <f t="shared" si="1"/>
        <v>0</v>
      </c>
      <c r="M59" s="28"/>
      <c r="XDA59" s="7"/>
      <c r="XDB59" s="7"/>
      <c r="XDC59" s="7"/>
      <c r="XDD59" s="7"/>
      <c r="XDE59" s="7"/>
      <c r="XDF59" s="7"/>
      <c r="XDG59" s="7"/>
      <c r="XDH59" s="7"/>
      <c r="XDI59" s="7"/>
      <c r="XDJ59" s="7"/>
      <c r="XDK59" s="7"/>
      <c r="XDL59" s="7"/>
      <c r="XDM59" s="7"/>
      <c r="XDN59" s="7"/>
      <c r="XDO59" s="7"/>
      <c r="XDP59" s="7"/>
      <c r="XDQ59" s="7"/>
      <c r="XDR59" s="7"/>
      <c r="XDS59" s="7"/>
      <c r="XDT59" s="7"/>
      <c r="XDU59" s="7"/>
      <c r="XDV59" s="7"/>
      <c r="XDW59" s="7"/>
      <c r="XDX59" s="7"/>
      <c r="XDY59" s="7"/>
      <c r="XDZ59" s="7"/>
      <c r="XEA59" s="7"/>
      <c r="XEB59" s="7"/>
      <c r="XEC59" s="7"/>
      <c r="XED59" s="7"/>
      <c r="XEE59" s="7"/>
    </row>
    <row r="60" s="1" customFormat="1" customHeight="1" spans="1:16359">
      <c r="A60" s="4"/>
      <c r="B60" s="20"/>
      <c r="C60" s="20"/>
      <c r="D60" s="21" t="str">
        <f>IF(C60="","-",VLOOKUP(C60,员工信息表!B:C,2,FALSE))</f>
        <v>-</v>
      </c>
      <c r="E60" s="21" t="str">
        <f>IF(C60="","-",VLOOKUP(C60,员工信息表!B:D,3,FALSE))</f>
        <v>-</v>
      </c>
      <c r="F60" s="20"/>
      <c r="G60" s="20"/>
      <c r="H60" s="20"/>
      <c r="I60" s="20"/>
      <c r="J60" s="27" t="str">
        <f t="shared" si="0"/>
        <v>0</v>
      </c>
      <c r="K60" s="27" t="str">
        <f>IF(C60="","0",SUMIFS(借支明细表!$H:$H,借支明细表!$F:$F,$C60,借支明细表!$D:$D,$D$2))</f>
        <v>0</v>
      </c>
      <c r="L60" s="27" t="str">
        <f t="shared" si="1"/>
        <v>0</v>
      </c>
      <c r="M60" s="28"/>
      <c r="XDA60" s="7"/>
      <c r="XDB60" s="7"/>
      <c r="XDC60" s="7"/>
      <c r="XDD60" s="7"/>
      <c r="XDE60" s="7"/>
      <c r="XDF60" s="7"/>
      <c r="XDG60" s="7"/>
      <c r="XDH60" s="7"/>
      <c r="XDI60" s="7"/>
      <c r="XDJ60" s="7"/>
      <c r="XDK60" s="7"/>
      <c r="XDL60" s="7"/>
      <c r="XDM60" s="7"/>
      <c r="XDN60" s="7"/>
      <c r="XDO60" s="7"/>
      <c r="XDP60" s="7"/>
      <c r="XDQ60" s="7"/>
      <c r="XDR60" s="7"/>
      <c r="XDS60" s="7"/>
      <c r="XDT60" s="7"/>
      <c r="XDU60" s="7"/>
      <c r="XDV60" s="7"/>
      <c r="XDW60" s="7"/>
      <c r="XDX60" s="7"/>
      <c r="XDY60" s="7"/>
      <c r="XDZ60" s="7"/>
      <c r="XEA60" s="7"/>
      <c r="XEB60" s="7"/>
      <c r="XEC60" s="7"/>
      <c r="XED60" s="7"/>
      <c r="XEE60" s="7"/>
    </row>
    <row r="61" s="1" customFormat="1" customHeight="1" spans="1:16359">
      <c r="A61" s="4"/>
      <c r="B61" s="20"/>
      <c r="C61" s="20"/>
      <c r="D61" s="21" t="str">
        <f>IF(C61="","-",VLOOKUP(C61,员工信息表!B:C,2,FALSE))</f>
        <v>-</v>
      </c>
      <c r="E61" s="21" t="str">
        <f>IF(C61="","-",VLOOKUP(C61,员工信息表!B:D,3,FALSE))</f>
        <v>-</v>
      </c>
      <c r="F61" s="20"/>
      <c r="G61" s="20"/>
      <c r="H61" s="20"/>
      <c r="I61" s="20"/>
      <c r="J61" s="27" t="str">
        <f t="shared" si="0"/>
        <v>0</v>
      </c>
      <c r="K61" s="27" t="str">
        <f>IF(C61="","0",SUMIFS(借支明细表!$H:$H,借支明细表!$F:$F,$C61,借支明细表!$D:$D,$D$2))</f>
        <v>0</v>
      </c>
      <c r="L61" s="27" t="str">
        <f t="shared" si="1"/>
        <v>0</v>
      </c>
      <c r="M61" s="28"/>
      <c r="XDA61" s="7"/>
      <c r="XDB61" s="7"/>
      <c r="XDC61" s="7"/>
      <c r="XDD61" s="7"/>
      <c r="XDE61" s="7"/>
      <c r="XDF61" s="7"/>
      <c r="XDG61" s="7"/>
      <c r="XDH61" s="7"/>
      <c r="XDI61" s="7"/>
      <c r="XDJ61" s="7"/>
      <c r="XDK61" s="7"/>
      <c r="XDL61" s="7"/>
      <c r="XDM61" s="7"/>
      <c r="XDN61" s="7"/>
      <c r="XDO61" s="7"/>
      <c r="XDP61" s="7"/>
      <c r="XDQ61" s="7"/>
      <c r="XDR61" s="7"/>
      <c r="XDS61" s="7"/>
      <c r="XDT61" s="7"/>
      <c r="XDU61" s="7"/>
      <c r="XDV61" s="7"/>
      <c r="XDW61" s="7"/>
      <c r="XDX61" s="7"/>
      <c r="XDY61" s="7"/>
      <c r="XDZ61" s="7"/>
      <c r="XEA61" s="7"/>
      <c r="XEB61" s="7"/>
      <c r="XEC61" s="7"/>
      <c r="XED61" s="7"/>
      <c r="XEE61" s="7"/>
    </row>
    <row r="62" s="1" customFormat="1" customHeight="1" spans="1:16359">
      <c r="A62" s="4"/>
      <c r="B62" s="20"/>
      <c r="C62" s="20"/>
      <c r="D62" s="21" t="str">
        <f>IF(C62="","-",VLOOKUP(C62,员工信息表!B:C,2,FALSE))</f>
        <v>-</v>
      </c>
      <c r="E62" s="21" t="str">
        <f>IF(C62="","-",VLOOKUP(C62,员工信息表!B:D,3,FALSE))</f>
        <v>-</v>
      </c>
      <c r="F62" s="20"/>
      <c r="G62" s="20"/>
      <c r="H62" s="20"/>
      <c r="I62" s="20"/>
      <c r="J62" s="27" t="str">
        <f t="shared" si="0"/>
        <v>0</v>
      </c>
      <c r="K62" s="27" t="str">
        <f>IF(C62="","0",SUMIFS(借支明细表!$H:$H,借支明细表!$F:$F,$C62,借支明细表!$D:$D,$D$2))</f>
        <v>0</v>
      </c>
      <c r="L62" s="27" t="str">
        <f t="shared" si="1"/>
        <v>0</v>
      </c>
      <c r="M62" s="28"/>
      <c r="XDA62" s="7"/>
      <c r="XDB62" s="7"/>
      <c r="XDC62" s="7"/>
      <c r="XDD62" s="7"/>
      <c r="XDE62" s="7"/>
      <c r="XDF62" s="7"/>
      <c r="XDG62" s="7"/>
      <c r="XDH62" s="7"/>
      <c r="XDI62" s="7"/>
      <c r="XDJ62" s="7"/>
      <c r="XDK62" s="7"/>
      <c r="XDL62" s="7"/>
      <c r="XDM62" s="7"/>
      <c r="XDN62" s="7"/>
      <c r="XDO62" s="7"/>
      <c r="XDP62" s="7"/>
      <c r="XDQ62" s="7"/>
      <c r="XDR62" s="7"/>
      <c r="XDS62" s="7"/>
      <c r="XDT62" s="7"/>
      <c r="XDU62" s="7"/>
      <c r="XDV62" s="7"/>
      <c r="XDW62" s="7"/>
      <c r="XDX62" s="7"/>
      <c r="XDY62" s="7"/>
      <c r="XDZ62" s="7"/>
      <c r="XEA62" s="7"/>
      <c r="XEB62" s="7"/>
      <c r="XEC62" s="7"/>
      <c r="XED62" s="7"/>
      <c r="XEE62" s="7"/>
    </row>
    <row r="63" s="1" customFormat="1" customHeight="1" spans="1:16359">
      <c r="A63" s="4"/>
      <c r="B63" s="20"/>
      <c r="C63" s="20"/>
      <c r="D63" s="21" t="str">
        <f>IF(C63="","-",VLOOKUP(C63,员工信息表!B:C,2,FALSE))</f>
        <v>-</v>
      </c>
      <c r="E63" s="21" t="str">
        <f>IF(C63="","-",VLOOKUP(C63,员工信息表!B:D,3,FALSE))</f>
        <v>-</v>
      </c>
      <c r="F63" s="20"/>
      <c r="G63" s="20"/>
      <c r="H63" s="20"/>
      <c r="I63" s="20"/>
      <c r="J63" s="27" t="str">
        <f t="shared" si="0"/>
        <v>0</v>
      </c>
      <c r="K63" s="27" t="str">
        <f>IF(C63="","0",SUMIFS(借支明细表!$H:$H,借支明细表!$F:$F,$C63,借支明细表!$D:$D,$D$2))</f>
        <v>0</v>
      </c>
      <c r="L63" s="27" t="str">
        <f t="shared" si="1"/>
        <v>0</v>
      </c>
      <c r="M63" s="28"/>
      <c r="XDA63" s="7"/>
      <c r="XDB63" s="7"/>
      <c r="XDC63" s="7"/>
      <c r="XDD63" s="7"/>
      <c r="XDE63" s="7"/>
      <c r="XDF63" s="7"/>
      <c r="XDG63" s="7"/>
      <c r="XDH63" s="7"/>
      <c r="XDI63" s="7"/>
      <c r="XDJ63" s="7"/>
      <c r="XDK63" s="7"/>
      <c r="XDL63" s="7"/>
      <c r="XDM63" s="7"/>
      <c r="XDN63" s="7"/>
      <c r="XDO63" s="7"/>
      <c r="XDP63" s="7"/>
      <c r="XDQ63" s="7"/>
      <c r="XDR63" s="7"/>
      <c r="XDS63" s="7"/>
      <c r="XDT63" s="7"/>
      <c r="XDU63" s="7"/>
      <c r="XDV63" s="7"/>
      <c r="XDW63" s="7"/>
      <c r="XDX63" s="7"/>
      <c r="XDY63" s="7"/>
      <c r="XDZ63" s="7"/>
      <c r="XEA63" s="7"/>
      <c r="XEB63" s="7"/>
      <c r="XEC63" s="7"/>
      <c r="XED63" s="7"/>
      <c r="XEE63" s="7"/>
    </row>
    <row r="64" s="1" customFormat="1" customHeight="1" spans="1:16359">
      <c r="A64" s="4"/>
      <c r="B64" s="20"/>
      <c r="C64" s="20"/>
      <c r="D64" s="21" t="str">
        <f>IF(C64="","-",VLOOKUP(C64,员工信息表!B:C,2,FALSE))</f>
        <v>-</v>
      </c>
      <c r="E64" s="21" t="str">
        <f>IF(C64="","-",VLOOKUP(C64,员工信息表!B:D,3,FALSE))</f>
        <v>-</v>
      </c>
      <c r="F64" s="20"/>
      <c r="G64" s="20"/>
      <c r="H64" s="20"/>
      <c r="I64" s="20"/>
      <c r="J64" s="27" t="str">
        <f t="shared" si="0"/>
        <v>0</v>
      </c>
      <c r="K64" s="27" t="str">
        <f>IF(C64="","0",SUMIFS(借支明细表!$H:$H,借支明细表!$F:$F,$C64,借支明细表!$D:$D,$D$2))</f>
        <v>0</v>
      </c>
      <c r="L64" s="27" t="str">
        <f t="shared" si="1"/>
        <v>0</v>
      </c>
      <c r="M64" s="28"/>
      <c r="XDA64" s="7"/>
      <c r="XDB64" s="7"/>
      <c r="XDC64" s="7"/>
      <c r="XDD64" s="7"/>
      <c r="XDE64" s="7"/>
      <c r="XDF64" s="7"/>
      <c r="XDG64" s="7"/>
      <c r="XDH64" s="7"/>
      <c r="XDI64" s="7"/>
      <c r="XDJ64" s="7"/>
      <c r="XDK64" s="7"/>
      <c r="XDL64" s="7"/>
      <c r="XDM64" s="7"/>
      <c r="XDN64" s="7"/>
      <c r="XDO64" s="7"/>
      <c r="XDP64" s="7"/>
      <c r="XDQ64" s="7"/>
      <c r="XDR64" s="7"/>
      <c r="XDS64" s="7"/>
      <c r="XDT64" s="7"/>
      <c r="XDU64" s="7"/>
      <c r="XDV64" s="7"/>
      <c r="XDW64" s="7"/>
      <c r="XDX64" s="7"/>
      <c r="XDY64" s="7"/>
      <c r="XDZ64" s="7"/>
      <c r="XEA64" s="7"/>
      <c r="XEB64" s="7"/>
      <c r="XEC64" s="7"/>
      <c r="XED64" s="7"/>
      <c r="XEE64" s="7"/>
    </row>
    <row r="65" s="1" customFormat="1" customHeight="1" spans="1:16359">
      <c r="A65" s="4"/>
      <c r="B65" s="20"/>
      <c r="C65" s="20"/>
      <c r="D65" s="21" t="str">
        <f>IF(C65="","-",VLOOKUP(C65,员工信息表!B:C,2,FALSE))</f>
        <v>-</v>
      </c>
      <c r="E65" s="21" t="str">
        <f>IF(C65="","-",VLOOKUP(C65,员工信息表!B:D,3,FALSE))</f>
        <v>-</v>
      </c>
      <c r="F65" s="20"/>
      <c r="G65" s="20"/>
      <c r="H65" s="20"/>
      <c r="I65" s="20"/>
      <c r="J65" s="27" t="str">
        <f t="shared" si="0"/>
        <v>0</v>
      </c>
      <c r="K65" s="27" t="str">
        <f>IF(C65="","0",SUMIFS(借支明细表!$H:$H,借支明细表!$F:$F,$C65,借支明细表!$D:$D,$D$2))</f>
        <v>0</v>
      </c>
      <c r="L65" s="27" t="str">
        <f t="shared" si="1"/>
        <v>0</v>
      </c>
      <c r="M65" s="28"/>
      <c r="XDA65" s="7"/>
      <c r="XDB65" s="7"/>
      <c r="XDC65" s="7"/>
      <c r="XDD65" s="7"/>
      <c r="XDE65" s="7"/>
      <c r="XDF65" s="7"/>
      <c r="XDG65" s="7"/>
      <c r="XDH65" s="7"/>
      <c r="XDI65" s="7"/>
      <c r="XDJ65" s="7"/>
      <c r="XDK65" s="7"/>
      <c r="XDL65" s="7"/>
      <c r="XDM65" s="7"/>
      <c r="XDN65" s="7"/>
      <c r="XDO65" s="7"/>
      <c r="XDP65" s="7"/>
      <c r="XDQ65" s="7"/>
      <c r="XDR65" s="7"/>
      <c r="XDS65" s="7"/>
      <c r="XDT65" s="7"/>
      <c r="XDU65" s="7"/>
      <c r="XDV65" s="7"/>
      <c r="XDW65" s="7"/>
      <c r="XDX65" s="7"/>
      <c r="XDY65" s="7"/>
      <c r="XDZ65" s="7"/>
      <c r="XEA65" s="7"/>
      <c r="XEB65" s="7"/>
      <c r="XEC65" s="7"/>
      <c r="XED65" s="7"/>
      <c r="XEE65" s="7"/>
    </row>
    <row r="66" s="1" customFormat="1" customHeight="1" spans="1:16359">
      <c r="A66" s="4"/>
      <c r="B66" s="20"/>
      <c r="C66" s="20"/>
      <c r="D66" s="21" t="str">
        <f>IF(C66="","-",VLOOKUP(C66,员工信息表!B:C,2,FALSE))</f>
        <v>-</v>
      </c>
      <c r="E66" s="21" t="str">
        <f>IF(C66="","-",VLOOKUP(C66,员工信息表!B:D,3,FALSE))</f>
        <v>-</v>
      </c>
      <c r="F66" s="20"/>
      <c r="G66" s="20"/>
      <c r="H66" s="20"/>
      <c r="I66" s="20"/>
      <c r="J66" s="27" t="str">
        <f t="shared" si="0"/>
        <v>0</v>
      </c>
      <c r="K66" s="27" t="str">
        <f>IF(C66="","0",SUMIFS(借支明细表!$H:$H,借支明细表!$F:$F,$C66,借支明细表!$D:$D,$D$2))</f>
        <v>0</v>
      </c>
      <c r="L66" s="27" t="str">
        <f t="shared" si="1"/>
        <v>0</v>
      </c>
      <c r="M66" s="28"/>
      <c r="XDA66" s="7"/>
      <c r="XDB66" s="7"/>
      <c r="XDC66" s="7"/>
      <c r="XDD66" s="7"/>
      <c r="XDE66" s="7"/>
      <c r="XDF66" s="7"/>
      <c r="XDG66" s="7"/>
      <c r="XDH66" s="7"/>
      <c r="XDI66" s="7"/>
      <c r="XDJ66" s="7"/>
      <c r="XDK66" s="7"/>
      <c r="XDL66" s="7"/>
      <c r="XDM66" s="7"/>
      <c r="XDN66" s="7"/>
      <c r="XDO66" s="7"/>
      <c r="XDP66" s="7"/>
      <c r="XDQ66" s="7"/>
      <c r="XDR66" s="7"/>
      <c r="XDS66" s="7"/>
      <c r="XDT66" s="7"/>
      <c r="XDU66" s="7"/>
      <c r="XDV66" s="7"/>
      <c r="XDW66" s="7"/>
      <c r="XDX66" s="7"/>
      <c r="XDY66" s="7"/>
      <c r="XDZ66" s="7"/>
      <c r="XEA66" s="7"/>
      <c r="XEB66" s="7"/>
      <c r="XEC66" s="7"/>
      <c r="XED66" s="7"/>
      <c r="XEE66" s="7"/>
    </row>
    <row r="67" s="1" customFormat="1" customHeight="1" spans="1:16359">
      <c r="A67" s="4"/>
      <c r="B67" s="20"/>
      <c r="C67" s="20"/>
      <c r="D67" s="21" t="str">
        <f>IF(C67="","-",VLOOKUP(C67,员工信息表!B:C,2,FALSE))</f>
        <v>-</v>
      </c>
      <c r="E67" s="21" t="str">
        <f>IF(C67="","-",VLOOKUP(C67,员工信息表!B:D,3,FALSE))</f>
        <v>-</v>
      </c>
      <c r="F67" s="20"/>
      <c r="G67" s="20"/>
      <c r="H67" s="20"/>
      <c r="I67" s="20"/>
      <c r="J67" s="27" t="str">
        <f t="shared" si="0"/>
        <v>0</v>
      </c>
      <c r="K67" s="27" t="str">
        <f>IF(C67="","0",SUMIFS(借支明细表!$H:$H,借支明细表!$F:$F,$C67,借支明细表!$D:$D,$D$2))</f>
        <v>0</v>
      </c>
      <c r="L67" s="27" t="str">
        <f t="shared" si="1"/>
        <v>0</v>
      </c>
      <c r="M67" s="28"/>
      <c r="XDA67" s="7"/>
      <c r="XDB67" s="7"/>
      <c r="XDC67" s="7"/>
      <c r="XDD67" s="7"/>
      <c r="XDE67" s="7"/>
      <c r="XDF67" s="7"/>
      <c r="XDG67" s="7"/>
      <c r="XDH67" s="7"/>
      <c r="XDI67" s="7"/>
      <c r="XDJ67" s="7"/>
      <c r="XDK67" s="7"/>
      <c r="XDL67" s="7"/>
      <c r="XDM67" s="7"/>
      <c r="XDN67" s="7"/>
      <c r="XDO67" s="7"/>
      <c r="XDP67" s="7"/>
      <c r="XDQ67" s="7"/>
      <c r="XDR67" s="7"/>
      <c r="XDS67" s="7"/>
      <c r="XDT67" s="7"/>
      <c r="XDU67" s="7"/>
      <c r="XDV67" s="7"/>
      <c r="XDW67" s="7"/>
      <c r="XDX67" s="7"/>
      <c r="XDY67" s="7"/>
      <c r="XDZ67" s="7"/>
      <c r="XEA67" s="7"/>
      <c r="XEB67" s="7"/>
      <c r="XEC67" s="7"/>
      <c r="XED67" s="7"/>
      <c r="XEE67" s="7"/>
    </row>
    <row r="68" s="1" customFormat="1" customHeight="1" spans="1:16359">
      <c r="A68" s="4"/>
      <c r="B68" s="20"/>
      <c r="C68" s="20"/>
      <c r="D68" s="21" t="str">
        <f>IF(C68="","-",VLOOKUP(C68,员工信息表!B:C,2,FALSE))</f>
        <v>-</v>
      </c>
      <c r="E68" s="21" t="str">
        <f>IF(C68="","-",VLOOKUP(C68,员工信息表!B:D,3,FALSE))</f>
        <v>-</v>
      </c>
      <c r="F68" s="20"/>
      <c r="G68" s="20"/>
      <c r="H68" s="20"/>
      <c r="I68" s="20"/>
      <c r="J68" s="27" t="str">
        <f t="shared" si="0"/>
        <v>0</v>
      </c>
      <c r="K68" s="27" t="str">
        <f>IF(C68="","0",SUMIFS(借支明细表!$H:$H,借支明细表!$F:$F,$C68,借支明细表!$D:$D,$D$2))</f>
        <v>0</v>
      </c>
      <c r="L68" s="27" t="str">
        <f t="shared" si="1"/>
        <v>0</v>
      </c>
      <c r="M68" s="28"/>
      <c r="XDA68" s="7"/>
      <c r="XDB68" s="7"/>
      <c r="XDC68" s="7"/>
      <c r="XDD68" s="7"/>
      <c r="XDE68" s="7"/>
      <c r="XDF68" s="7"/>
      <c r="XDG68" s="7"/>
      <c r="XDH68" s="7"/>
      <c r="XDI68" s="7"/>
      <c r="XDJ68" s="7"/>
      <c r="XDK68" s="7"/>
      <c r="XDL68" s="7"/>
      <c r="XDM68" s="7"/>
      <c r="XDN68" s="7"/>
      <c r="XDO68" s="7"/>
      <c r="XDP68" s="7"/>
      <c r="XDQ68" s="7"/>
      <c r="XDR68" s="7"/>
      <c r="XDS68" s="7"/>
      <c r="XDT68" s="7"/>
      <c r="XDU68" s="7"/>
      <c r="XDV68" s="7"/>
      <c r="XDW68" s="7"/>
      <c r="XDX68" s="7"/>
      <c r="XDY68" s="7"/>
      <c r="XDZ68" s="7"/>
      <c r="XEA68" s="7"/>
      <c r="XEB68" s="7"/>
      <c r="XEC68" s="7"/>
      <c r="XED68" s="7"/>
      <c r="XEE68" s="7"/>
    </row>
    <row r="69" s="1" customFormat="1" customHeight="1" spans="1:16359">
      <c r="A69" s="4"/>
      <c r="B69" s="20"/>
      <c r="C69" s="20"/>
      <c r="D69" s="21" t="str">
        <f>IF(C69="","-",VLOOKUP(C69,员工信息表!B:C,2,FALSE))</f>
        <v>-</v>
      </c>
      <c r="E69" s="21" t="str">
        <f>IF(C69="","-",VLOOKUP(C69,员工信息表!B:D,3,FALSE))</f>
        <v>-</v>
      </c>
      <c r="F69" s="20"/>
      <c r="G69" s="20"/>
      <c r="H69" s="20"/>
      <c r="I69" s="20"/>
      <c r="J69" s="27" t="str">
        <f t="shared" ref="J69:J132" si="2">IF(C69="","0",(E69*F69)+(G69*H69)+I69)</f>
        <v>0</v>
      </c>
      <c r="K69" s="27" t="str">
        <f>IF(C69="","0",SUMIFS(借支明细表!$H:$H,借支明细表!$F:$F,$C69,借支明细表!$D:$D,$D$2))</f>
        <v>0</v>
      </c>
      <c r="L69" s="27" t="str">
        <f t="shared" ref="L69:L132" si="3">IF(C69="","0",J69-K69)</f>
        <v>0</v>
      </c>
      <c r="M69" s="28"/>
      <c r="XDA69" s="7"/>
      <c r="XDB69" s="7"/>
      <c r="XDC69" s="7"/>
      <c r="XDD69" s="7"/>
      <c r="XDE69" s="7"/>
      <c r="XDF69" s="7"/>
      <c r="XDG69" s="7"/>
      <c r="XDH69" s="7"/>
      <c r="XDI69" s="7"/>
      <c r="XDJ69" s="7"/>
      <c r="XDK69" s="7"/>
      <c r="XDL69" s="7"/>
      <c r="XDM69" s="7"/>
      <c r="XDN69" s="7"/>
      <c r="XDO69" s="7"/>
      <c r="XDP69" s="7"/>
      <c r="XDQ69" s="7"/>
      <c r="XDR69" s="7"/>
      <c r="XDS69" s="7"/>
      <c r="XDT69" s="7"/>
      <c r="XDU69" s="7"/>
      <c r="XDV69" s="7"/>
      <c r="XDW69" s="7"/>
      <c r="XDX69" s="7"/>
      <c r="XDY69" s="7"/>
      <c r="XDZ69" s="7"/>
      <c r="XEA69" s="7"/>
      <c r="XEB69" s="7"/>
      <c r="XEC69" s="7"/>
      <c r="XED69" s="7"/>
      <c r="XEE69" s="7"/>
    </row>
    <row r="70" s="1" customFormat="1" customHeight="1" spans="1:16359">
      <c r="A70" s="4"/>
      <c r="B70" s="20"/>
      <c r="C70" s="20"/>
      <c r="D70" s="21" t="str">
        <f>IF(C70="","-",VLOOKUP(C70,员工信息表!B:C,2,FALSE))</f>
        <v>-</v>
      </c>
      <c r="E70" s="21" t="str">
        <f>IF(C70="","-",VLOOKUP(C70,员工信息表!B:D,3,FALSE))</f>
        <v>-</v>
      </c>
      <c r="F70" s="20"/>
      <c r="G70" s="20"/>
      <c r="H70" s="20"/>
      <c r="I70" s="20"/>
      <c r="J70" s="27" t="str">
        <f t="shared" si="2"/>
        <v>0</v>
      </c>
      <c r="K70" s="27" t="str">
        <f>IF(C70="","0",SUMIFS(借支明细表!$H:$H,借支明细表!$F:$F,$C70,借支明细表!$D:$D,$D$2))</f>
        <v>0</v>
      </c>
      <c r="L70" s="27" t="str">
        <f t="shared" si="3"/>
        <v>0</v>
      </c>
      <c r="M70" s="28"/>
      <c r="XDA70" s="7"/>
      <c r="XDB70" s="7"/>
      <c r="XDC70" s="7"/>
      <c r="XDD70" s="7"/>
      <c r="XDE70" s="7"/>
      <c r="XDF70" s="7"/>
      <c r="XDG70" s="7"/>
      <c r="XDH70" s="7"/>
      <c r="XDI70" s="7"/>
      <c r="XDJ70" s="7"/>
      <c r="XDK70" s="7"/>
      <c r="XDL70" s="7"/>
      <c r="XDM70" s="7"/>
      <c r="XDN70" s="7"/>
      <c r="XDO70" s="7"/>
      <c r="XDP70" s="7"/>
      <c r="XDQ70" s="7"/>
      <c r="XDR70" s="7"/>
      <c r="XDS70" s="7"/>
      <c r="XDT70" s="7"/>
      <c r="XDU70" s="7"/>
      <c r="XDV70" s="7"/>
      <c r="XDW70" s="7"/>
      <c r="XDX70" s="7"/>
      <c r="XDY70" s="7"/>
      <c r="XDZ70" s="7"/>
      <c r="XEA70" s="7"/>
      <c r="XEB70" s="7"/>
      <c r="XEC70" s="7"/>
      <c r="XED70" s="7"/>
      <c r="XEE70" s="7"/>
    </row>
    <row r="71" s="1" customFormat="1" customHeight="1" spans="1:16359">
      <c r="A71" s="4"/>
      <c r="B71" s="20"/>
      <c r="C71" s="20"/>
      <c r="D71" s="21" t="str">
        <f>IF(C71="","-",VLOOKUP(C71,员工信息表!B:C,2,FALSE))</f>
        <v>-</v>
      </c>
      <c r="E71" s="21" t="str">
        <f>IF(C71="","-",VLOOKUP(C71,员工信息表!B:D,3,FALSE))</f>
        <v>-</v>
      </c>
      <c r="F71" s="20"/>
      <c r="G71" s="20"/>
      <c r="H71" s="20"/>
      <c r="I71" s="20"/>
      <c r="J71" s="27" t="str">
        <f t="shared" si="2"/>
        <v>0</v>
      </c>
      <c r="K71" s="27" t="str">
        <f>IF(C71="","0",SUMIFS(借支明细表!$H:$H,借支明细表!$F:$F,$C71,借支明细表!$D:$D,$D$2))</f>
        <v>0</v>
      </c>
      <c r="L71" s="27" t="str">
        <f t="shared" si="3"/>
        <v>0</v>
      </c>
      <c r="M71" s="28"/>
      <c r="XDA71" s="7"/>
      <c r="XDB71" s="7"/>
      <c r="XDC71" s="7"/>
      <c r="XDD71" s="7"/>
      <c r="XDE71" s="7"/>
      <c r="XDF71" s="7"/>
      <c r="XDG71" s="7"/>
      <c r="XDH71" s="7"/>
      <c r="XDI71" s="7"/>
      <c r="XDJ71" s="7"/>
      <c r="XDK71" s="7"/>
      <c r="XDL71" s="7"/>
      <c r="XDM71" s="7"/>
      <c r="XDN71" s="7"/>
      <c r="XDO71" s="7"/>
      <c r="XDP71" s="7"/>
      <c r="XDQ71" s="7"/>
      <c r="XDR71" s="7"/>
      <c r="XDS71" s="7"/>
      <c r="XDT71" s="7"/>
      <c r="XDU71" s="7"/>
      <c r="XDV71" s="7"/>
      <c r="XDW71" s="7"/>
      <c r="XDX71" s="7"/>
      <c r="XDY71" s="7"/>
      <c r="XDZ71" s="7"/>
      <c r="XEA71" s="7"/>
      <c r="XEB71" s="7"/>
      <c r="XEC71" s="7"/>
      <c r="XED71" s="7"/>
      <c r="XEE71" s="7"/>
    </row>
    <row r="72" s="1" customFormat="1" customHeight="1" spans="1:16359">
      <c r="A72" s="4"/>
      <c r="B72" s="20"/>
      <c r="C72" s="20"/>
      <c r="D72" s="21" t="str">
        <f>IF(C72="","-",VLOOKUP(C72,员工信息表!B:C,2,FALSE))</f>
        <v>-</v>
      </c>
      <c r="E72" s="21" t="str">
        <f>IF(C72="","-",VLOOKUP(C72,员工信息表!B:D,3,FALSE))</f>
        <v>-</v>
      </c>
      <c r="F72" s="20"/>
      <c r="G72" s="20"/>
      <c r="H72" s="20"/>
      <c r="I72" s="20"/>
      <c r="J72" s="27" t="str">
        <f t="shared" si="2"/>
        <v>0</v>
      </c>
      <c r="K72" s="27" t="str">
        <f>IF(C72="","0",SUMIFS(借支明细表!$H:$H,借支明细表!$F:$F,$C72,借支明细表!$D:$D,$D$2))</f>
        <v>0</v>
      </c>
      <c r="L72" s="27" t="str">
        <f t="shared" si="3"/>
        <v>0</v>
      </c>
      <c r="M72" s="28"/>
      <c r="XDA72" s="7"/>
      <c r="XDB72" s="7"/>
      <c r="XDC72" s="7"/>
      <c r="XDD72" s="7"/>
      <c r="XDE72" s="7"/>
      <c r="XDF72" s="7"/>
      <c r="XDG72" s="7"/>
      <c r="XDH72" s="7"/>
      <c r="XDI72" s="7"/>
      <c r="XDJ72" s="7"/>
      <c r="XDK72" s="7"/>
      <c r="XDL72" s="7"/>
      <c r="XDM72" s="7"/>
      <c r="XDN72" s="7"/>
      <c r="XDO72" s="7"/>
      <c r="XDP72" s="7"/>
      <c r="XDQ72" s="7"/>
      <c r="XDR72" s="7"/>
      <c r="XDS72" s="7"/>
      <c r="XDT72" s="7"/>
      <c r="XDU72" s="7"/>
      <c r="XDV72" s="7"/>
      <c r="XDW72" s="7"/>
      <c r="XDX72" s="7"/>
      <c r="XDY72" s="7"/>
      <c r="XDZ72" s="7"/>
      <c r="XEA72" s="7"/>
      <c r="XEB72" s="7"/>
      <c r="XEC72" s="7"/>
      <c r="XED72" s="7"/>
      <c r="XEE72" s="7"/>
    </row>
    <row r="73" s="1" customFormat="1" customHeight="1" spans="1:16359">
      <c r="A73" s="4"/>
      <c r="B73" s="20"/>
      <c r="C73" s="20"/>
      <c r="D73" s="21" t="str">
        <f>IF(C73="","-",VLOOKUP(C73,员工信息表!B:C,2,FALSE))</f>
        <v>-</v>
      </c>
      <c r="E73" s="21" t="str">
        <f>IF(C73="","-",VLOOKUP(C73,员工信息表!B:D,3,FALSE))</f>
        <v>-</v>
      </c>
      <c r="F73" s="20"/>
      <c r="G73" s="20"/>
      <c r="H73" s="20"/>
      <c r="I73" s="20"/>
      <c r="J73" s="27" t="str">
        <f t="shared" si="2"/>
        <v>0</v>
      </c>
      <c r="K73" s="27" t="str">
        <f>IF(C73="","0",SUMIFS(借支明细表!$H:$H,借支明细表!$F:$F,$C73,借支明细表!$D:$D,$D$2))</f>
        <v>0</v>
      </c>
      <c r="L73" s="27" t="str">
        <f t="shared" si="3"/>
        <v>0</v>
      </c>
      <c r="M73" s="28"/>
      <c r="XDA73" s="7"/>
      <c r="XDB73" s="7"/>
      <c r="XDC73" s="7"/>
      <c r="XDD73" s="7"/>
      <c r="XDE73" s="7"/>
      <c r="XDF73" s="7"/>
      <c r="XDG73" s="7"/>
      <c r="XDH73" s="7"/>
      <c r="XDI73" s="7"/>
      <c r="XDJ73" s="7"/>
      <c r="XDK73" s="7"/>
      <c r="XDL73" s="7"/>
      <c r="XDM73" s="7"/>
      <c r="XDN73" s="7"/>
      <c r="XDO73" s="7"/>
      <c r="XDP73" s="7"/>
      <c r="XDQ73" s="7"/>
      <c r="XDR73" s="7"/>
      <c r="XDS73" s="7"/>
      <c r="XDT73" s="7"/>
      <c r="XDU73" s="7"/>
      <c r="XDV73" s="7"/>
      <c r="XDW73" s="7"/>
      <c r="XDX73" s="7"/>
      <c r="XDY73" s="7"/>
      <c r="XDZ73" s="7"/>
      <c r="XEA73" s="7"/>
      <c r="XEB73" s="7"/>
      <c r="XEC73" s="7"/>
      <c r="XED73" s="7"/>
      <c r="XEE73" s="7"/>
    </row>
    <row r="74" s="1" customFormat="1" customHeight="1" spans="1:16359">
      <c r="A74" s="4"/>
      <c r="B74" s="20"/>
      <c r="C74" s="20"/>
      <c r="D74" s="21" t="str">
        <f>IF(C74="","-",VLOOKUP(C74,员工信息表!B:C,2,FALSE))</f>
        <v>-</v>
      </c>
      <c r="E74" s="21" t="str">
        <f>IF(C74="","-",VLOOKUP(C74,员工信息表!B:D,3,FALSE))</f>
        <v>-</v>
      </c>
      <c r="F74" s="20"/>
      <c r="G74" s="20"/>
      <c r="H74" s="20"/>
      <c r="I74" s="20"/>
      <c r="J74" s="27" t="str">
        <f t="shared" si="2"/>
        <v>0</v>
      </c>
      <c r="K74" s="27" t="str">
        <f>IF(C74="","0",SUMIFS(借支明细表!$H:$H,借支明细表!$F:$F,$C74,借支明细表!$D:$D,$D$2))</f>
        <v>0</v>
      </c>
      <c r="L74" s="27" t="str">
        <f t="shared" si="3"/>
        <v>0</v>
      </c>
      <c r="M74" s="28"/>
      <c r="XDA74" s="7"/>
      <c r="XDB74" s="7"/>
      <c r="XDC74" s="7"/>
      <c r="XDD74" s="7"/>
      <c r="XDE74" s="7"/>
      <c r="XDF74" s="7"/>
      <c r="XDG74" s="7"/>
      <c r="XDH74" s="7"/>
      <c r="XDI74" s="7"/>
      <c r="XDJ74" s="7"/>
      <c r="XDK74" s="7"/>
      <c r="XDL74" s="7"/>
      <c r="XDM74" s="7"/>
      <c r="XDN74" s="7"/>
      <c r="XDO74" s="7"/>
      <c r="XDP74" s="7"/>
      <c r="XDQ74" s="7"/>
      <c r="XDR74" s="7"/>
      <c r="XDS74" s="7"/>
      <c r="XDT74" s="7"/>
      <c r="XDU74" s="7"/>
      <c r="XDV74" s="7"/>
      <c r="XDW74" s="7"/>
      <c r="XDX74" s="7"/>
      <c r="XDY74" s="7"/>
      <c r="XDZ74" s="7"/>
      <c r="XEA74" s="7"/>
      <c r="XEB74" s="7"/>
      <c r="XEC74" s="7"/>
      <c r="XED74" s="7"/>
      <c r="XEE74" s="7"/>
    </row>
    <row r="75" s="1" customFormat="1" customHeight="1" spans="1:16359">
      <c r="A75" s="4"/>
      <c r="B75" s="20"/>
      <c r="C75" s="20"/>
      <c r="D75" s="21" t="str">
        <f>IF(C75="","-",VLOOKUP(C75,员工信息表!B:C,2,FALSE))</f>
        <v>-</v>
      </c>
      <c r="E75" s="21" t="str">
        <f>IF(C75="","-",VLOOKUP(C75,员工信息表!B:D,3,FALSE))</f>
        <v>-</v>
      </c>
      <c r="F75" s="20"/>
      <c r="G75" s="20"/>
      <c r="H75" s="20"/>
      <c r="I75" s="20"/>
      <c r="J75" s="27" t="str">
        <f t="shared" si="2"/>
        <v>0</v>
      </c>
      <c r="K75" s="27" t="str">
        <f>IF(C75="","0",SUMIFS(借支明细表!$H:$H,借支明细表!$F:$F,$C75,借支明细表!$D:$D,$D$2))</f>
        <v>0</v>
      </c>
      <c r="L75" s="27" t="str">
        <f t="shared" si="3"/>
        <v>0</v>
      </c>
      <c r="M75" s="28"/>
      <c r="XDA75" s="7"/>
      <c r="XDB75" s="7"/>
      <c r="XDC75" s="7"/>
      <c r="XDD75" s="7"/>
      <c r="XDE75" s="7"/>
      <c r="XDF75" s="7"/>
      <c r="XDG75" s="7"/>
      <c r="XDH75" s="7"/>
      <c r="XDI75" s="7"/>
      <c r="XDJ75" s="7"/>
      <c r="XDK75" s="7"/>
      <c r="XDL75" s="7"/>
      <c r="XDM75" s="7"/>
      <c r="XDN75" s="7"/>
      <c r="XDO75" s="7"/>
      <c r="XDP75" s="7"/>
      <c r="XDQ75" s="7"/>
      <c r="XDR75" s="7"/>
      <c r="XDS75" s="7"/>
      <c r="XDT75" s="7"/>
      <c r="XDU75" s="7"/>
      <c r="XDV75" s="7"/>
      <c r="XDW75" s="7"/>
      <c r="XDX75" s="7"/>
      <c r="XDY75" s="7"/>
      <c r="XDZ75" s="7"/>
      <c r="XEA75" s="7"/>
      <c r="XEB75" s="7"/>
      <c r="XEC75" s="7"/>
      <c r="XED75" s="7"/>
      <c r="XEE75" s="7"/>
    </row>
    <row r="76" s="1" customFormat="1" customHeight="1" spans="1:16359">
      <c r="A76" s="4"/>
      <c r="B76" s="20"/>
      <c r="C76" s="20"/>
      <c r="D76" s="21" t="str">
        <f>IF(C76="","-",VLOOKUP(C76,员工信息表!B:C,2,FALSE))</f>
        <v>-</v>
      </c>
      <c r="E76" s="21" t="str">
        <f>IF(C76="","-",VLOOKUP(C76,员工信息表!B:D,3,FALSE))</f>
        <v>-</v>
      </c>
      <c r="F76" s="20"/>
      <c r="G76" s="20"/>
      <c r="H76" s="20"/>
      <c r="I76" s="20"/>
      <c r="J76" s="27" t="str">
        <f t="shared" si="2"/>
        <v>0</v>
      </c>
      <c r="K76" s="27" t="str">
        <f>IF(C76="","0",SUMIFS(借支明细表!$H:$H,借支明细表!$F:$F,$C76,借支明细表!$D:$D,$D$2))</f>
        <v>0</v>
      </c>
      <c r="L76" s="27" t="str">
        <f t="shared" si="3"/>
        <v>0</v>
      </c>
      <c r="M76" s="28"/>
      <c r="XDA76" s="7"/>
      <c r="XDB76" s="7"/>
      <c r="XDC76" s="7"/>
      <c r="XDD76" s="7"/>
      <c r="XDE76" s="7"/>
      <c r="XDF76" s="7"/>
      <c r="XDG76" s="7"/>
      <c r="XDH76" s="7"/>
      <c r="XDI76" s="7"/>
      <c r="XDJ76" s="7"/>
      <c r="XDK76" s="7"/>
      <c r="XDL76" s="7"/>
      <c r="XDM76" s="7"/>
      <c r="XDN76" s="7"/>
      <c r="XDO76" s="7"/>
      <c r="XDP76" s="7"/>
      <c r="XDQ76" s="7"/>
      <c r="XDR76" s="7"/>
      <c r="XDS76" s="7"/>
      <c r="XDT76" s="7"/>
      <c r="XDU76" s="7"/>
      <c r="XDV76" s="7"/>
      <c r="XDW76" s="7"/>
      <c r="XDX76" s="7"/>
      <c r="XDY76" s="7"/>
      <c r="XDZ76" s="7"/>
      <c r="XEA76" s="7"/>
      <c r="XEB76" s="7"/>
      <c r="XEC76" s="7"/>
      <c r="XED76" s="7"/>
      <c r="XEE76" s="7"/>
    </row>
    <row r="77" s="1" customFormat="1" customHeight="1" spans="1:16359">
      <c r="A77" s="4"/>
      <c r="B77" s="20"/>
      <c r="C77" s="20"/>
      <c r="D77" s="21" t="str">
        <f>IF(C77="","-",VLOOKUP(C77,员工信息表!B:C,2,FALSE))</f>
        <v>-</v>
      </c>
      <c r="E77" s="21" t="str">
        <f>IF(C77="","-",VLOOKUP(C77,员工信息表!B:D,3,FALSE))</f>
        <v>-</v>
      </c>
      <c r="F77" s="20"/>
      <c r="G77" s="20"/>
      <c r="H77" s="20"/>
      <c r="I77" s="20"/>
      <c r="J77" s="27" t="str">
        <f t="shared" si="2"/>
        <v>0</v>
      </c>
      <c r="K77" s="27" t="str">
        <f>IF(C77="","0",SUMIFS(借支明细表!$H:$H,借支明细表!$F:$F,$C77,借支明细表!$D:$D,$D$2))</f>
        <v>0</v>
      </c>
      <c r="L77" s="27" t="str">
        <f t="shared" si="3"/>
        <v>0</v>
      </c>
      <c r="M77" s="28"/>
      <c r="XDA77" s="7"/>
      <c r="XDB77" s="7"/>
      <c r="XDC77" s="7"/>
      <c r="XDD77" s="7"/>
      <c r="XDE77" s="7"/>
      <c r="XDF77" s="7"/>
      <c r="XDG77" s="7"/>
      <c r="XDH77" s="7"/>
      <c r="XDI77" s="7"/>
      <c r="XDJ77" s="7"/>
      <c r="XDK77" s="7"/>
      <c r="XDL77" s="7"/>
      <c r="XDM77" s="7"/>
      <c r="XDN77" s="7"/>
      <c r="XDO77" s="7"/>
      <c r="XDP77" s="7"/>
      <c r="XDQ77" s="7"/>
      <c r="XDR77" s="7"/>
      <c r="XDS77" s="7"/>
      <c r="XDT77" s="7"/>
      <c r="XDU77" s="7"/>
      <c r="XDV77" s="7"/>
      <c r="XDW77" s="7"/>
      <c r="XDX77" s="7"/>
      <c r="XDY77" s="7"/>
      <c r="XDZ77" s="7"/>
      <c r="XEA77" s="7"/>
      <c r="XEB77" s="7"/>
      <c r="XEC77" s="7"/>
      <c r="XED77" s="7"/>
      <c r="XEE77" s="7"/>
    </row>
    <row r="78" s="1" customFormat="1" customHeight="1" spans="1:16359">
      <c r="A78" s="4"/>
      <c r="B78" s="20"/>
      <c r="C78" s="20"/>
      <c r="D78" s="21" t="str">
        <f>IF(C78="","-",VLOOKUP(C78,员工信息表!B:C,2,FALSE))</f>
        <v>-</v>
      </c>
      <c r="E78" s="21" t="str">
        <f>IF(C78="","-",VLOOKUP(C78,员工信息表!B:D,3,FALSE))</f>
        <v>-</v>
      </c>
      <c r="F78" s="20"/>
      <c r="G78" s="20"/>
      <c r="H78" s="20"/>
      <c r="I78" s="20"/>
      <c r="J78" s="27" t="str">
        <f t="shared" si="2"/>
        <v>0</v>
      </c>
      <c r="K78" s="27" t="str">
        <f>IF(C78="","0",SUMIFS(借支明细表!$H:$H,借支明细表!$F:$F,$C78,借支明细表!$D:$D,$D$2))</f>
        <v>0</v>
      </c>
      <c r="L78" s="27" t="str">
        <f t="shared" si="3"/>
        <v>0</v>
      </c>
      <c r="M78" s="28"/>
      <c r="XDA78" s="7"/>
      <c r="XDB78" s="7"/>
      <c r="XDC78" s="7"/>
      <c r="XDD78" s="7"/>
      <c r="XDE78" s="7"/>
      <c r="XDF78" s="7"/>
      <c r="XDG78" s="7"/>
      <c r="XDH78" s="7"/>
      <c r="XDI78" s="7"/>
      <c r="XDJ78" s="7"/>
      <c r="XDK78" s="7"/>
      <c r="XDL78" s="7"/>
      <c r="XDM78" s="7"/>
      <c r="XDN78" s="7"/>
      <c r="XDO78" s="7"/>
      <c r="XDP78" s="7"/>
      <c r="XDQ78" s="7"/>
      <c r="XDR78" s="7"/>
      <c r="XDS78" s="7"/>
      <c r="XDT78" s="7"/>
      <c r="XDU78" s="7"/>
      <c r="XDV78" s="7"/>
      <c r="XDW78" s="7"/>
      <c r="XDX78" s="7"/>
      <c r="XDY78" s="7"/>
      <c r="XDZ78" s="7"/>
      <c r="XEA78" s="7"/>
      <c r="XEB78" s="7"/>
      <c r="XEC78" s="7"/>
      <c r="XED78" s="7"/>
      <c r="XEE78" s="7"/>
    </row>
    <row r="79" s="1" customFormat="1" customHeight="1" spans="1:16359">
      <c r="A79" s="4"/>
      <c r="B79" s="20"/>
      <c r="C79" s="20"/>
      <c r="D79" s="21" t="str">
        <f>IF(C79="","-",VLOOKUP(C79,员工信息表!B:C,2,FALSE))</f>
        <v>-</v>
      </c>
      <c r="E79" s="21" t="str">
        <f>IF(C79="","-",VLOOKUP(C79,员工信息表!B:D,3,FALSE))</f>
        <v>-</v>
      </c>
      <c r="F79" s="20"/>
      <c r="G79" s="20"/>
      <c r="H79" s="20"/>
      <c r="I79" s="20"/>
      <c r="J79" s="27" t="str">
        <f t="shared" si="2"/>
        <v>0</v>
      </c>
      <c r="K79" s="27" t="str">
        <f>IF(C79="","0",SUMIFS(借支明细表!$H:$H,借支明细表!$F:$F,$C79,借支明细表!$D:$D,$D$2))</f>
        <v>0</v>
      </c>
      <c r="L79" s="27" t="str">
        <f t="shared" si="3"/>
        <v>0</v>
      </c>
      <c r="M79" s="28"/>
      <c r="XDA79" s="7"/>
      <c r="XDB79" s="7"/>
      <c r="XDC79" s="7"/>
      <c r="XDD79" s="7"/>
      <c r="XDE79" s="7"/>
      <c r="XDF79" s="7"/>
      <c r="XDG79" s="7"/>
      <c r="XDH79" s="7"/>
      <c r="XDI79" s="7"/>
      <c r="XDJ79" s="7"/>
      <c r="XDK79" s="7"/>
      <c r="XDL79" s="7"/>
      <c r="XDM79" s="7"/>
      <c r="XDN79" s="7"/>
      <c r="XDO79" s="7"/>
      <c r="XDP79" s="7"/>
      <c r="XDQ79" s="7"/>
      <c r="XDR79" s="7"/>
      <c r="XDS79" s="7"/>
      <c r="XDT79" s="7"/>
      <c r="XDU79" s="7"/>
      <c r="XDV79" s="7"/>
      <c r="XDW79" s="7"/>
      <c r="XDX79" s="7"/>
      <c r="XDY79" s="7"/>
      <c r="XDZ79" s="7"/>
      <c r="XEA79" s="7"/>
      <c r="XEB79" s="7"/>
      <c r="XEC79" s="7"/>
      <c r="XED79" s="7"/>
      <c r="XEE79" s="7"/>
    </row>
    <row r="80" s="1" customFormat="1" customHeight="1" spans="1:16359">
      <c r="A80" s="4"/>
      <c r="B80" s="20"/>
      <c r="C80" s="20"/>
      <c r="D80" s="21" t="str">
        <f>IF(C80="","-",VLOOKUP(C80,员工信息表!B:C,2,FALSE))</f>
        <v>-</v>
      </c>
      <c r="E80" s="21" t="str">
        <f>IF(C80="","-",VLOOKUP(C80,员工信息表!B:D,3,FALSE))</f>
        <v>-</v>
      </c>
      <c r="F80" s="20"/>
      <c r="G80" s="20"/>
      <c r="H80" s="20"/>
      <c r="I80" s="20"/>
      <c r="J80" s="27" t="str">
        <f t="shared" si="2"/>
        <v>0</v>
      </c>
      <c r="K80" s="27" t="str">
        <f>IF(C80="","0",SUMIFS(借支明细表!$H:$H,借支明细表!$F:$F,$C80,借支明细表!$D:$D,$D$2))</f>
        <v>0</v>
      </c>
      <c r="L80" s="27" t="str">
        <f t="shared" si="3"/>
        <v>0</v>
      </c>
      <c r="M80" s="28"/>
      <c r="XDA80" s="7"/>
      <c r="XDB80" s="7"/>
      <c r="XDC80" s="7"/>
      <c r="XDD80" s="7"/>
      <c r="XDE80" s="7"/>
      <c r="XDF80" s="7"/>
      <c r="XDG80" s="7"/>
      <c r="XDH80" s="7"/>
      <c r="XDI80" s="7"/>
      <c r="XDJ80" s="7"/>
      <c r="XDK80" s="7"/>
      <c r="XDL80" s="7"/>
      <c r="XDM80" s="7"/>
      <c r="XDN80" s="7"/>
      <c r="XDO80" s="7"/>
      <c r="XDP80" s="7"/>
      <c r="XDQ80" s="7"/>
      <c r="XDR80" s="7"/>
      <c r="XDS80" s="7"/>
      <c r="XDT80" s="7"/>
      <c r="XDU80" s="7"/>
      <c r="XDV80" s="7"/>
      <c r="XDW80" s="7"/>
      <c r="XDX80" s="7"/>
      <c r="XDY80" s="7"/>
      <c r="XDZ80" s="7"/>
      <c r="XEA80" s="7"/>
      <c r="XEB80" s="7"/>
      <c r="XEC80" s="7"/>
      <c r="XED80" s="7"/>
      <c r="XEE80" s="7"/>
    </row>
    <row r="81" s="1" customFormat="1" customHeight="1" spans="1:16359">
      <c r="A81" s="4"/>
      <c r="B81" s="20"/>
      <c r="C81" s="20"/>
      <c r="D81" s="21" t="str">
        <f>IF(C81="","-",VLOOKUP(C81,员工信息表!B:C,2,FALSE))</f>
        <v>-</v>
      </c>
      <c r="E81" s="21" t="str">
        <f>IF(C81="","-",VLOOKUP(C81,员工信息表!B:D,3,FALSE))</f>
        <v>-</v>
      </c>
      <c r="F81" s="20"/>
      <c r="G81" s="20"/>
      <c r="H81" s="20"/>
      <c r="I81" s="20"/>
      <c r="J81" s="27" t="str">
        <f t="shared" si="2"/>
        <v>0</v>
      </c>
      <c r="K81" s="27" t="str">
        <f>IF(C81="","0",SUMIFS(借支明细表!$H:$H,借支明细表!$F:$F,$C81,借支明细表!$D:$D,$D$2))</f>
        <v>0</v>
      </c>
      <c r="L81" s="27" t="str">
        <f t="shared" si="3"/>
        <v>0</v>
      </c>
      <c r="M81" s="28"/>
      <c r="XDA81" s="7"/>
      <c r="XDB81" s="7"/>
      <c r="XDC81" s="7"/>
      <c r="XDD81" s="7"/>
      <c r="XDE81" s="7"/>
      <c r="XDF81" s="7"/>
      <c r="XDG81" s="7"/>
      <c r="XDH81" s="7"/>
      <c r="XDI81" s="7"/>
      <c r="XDJ81" s="7"/>
      <c r="XDK81" s="7"/>
      <c r="XDL81" s="7"/>
      <c r="XDM81" s="7"/>
      <c r="XDN81" s="7"/>
      <c r="XDO81" s="7"/>
      <c r="XDP81" s="7"/>
      <c r="XDQ81" s="7"/>
      <c r="XDR81" s="7"/>
      <c r="XDS81" s="7"/>
      <c r="XDT81" s="7"/>
      <c r="XDU81" s="7"/>
      <c r="XDV81" s="7"/>
      <c r="XDW81" s="7"/>
      <c r="XDX81" s="7"/>
      <c r="XDY81" s="7"/>
      <c r="XDZ81" s="7"/>
      <c r="XEA81" s="7"/>
      <c r="XEB81" s="7"/>
      <c r="XEC81" s="7"/>
      <c r="XED81" s="7"/>
      <c r="XEE81" s="7"/>
    </row>
    <row r="82" s="1" customFormat="1" customHeight="1" spans="1:16359">
      <c r="A82" s="4"/>
      <c r="B82" s="20"/>
      <c r="C82" s="20"/>
      <c r="D82" s="21" t="str">
        <f>IF(C82="","-",VLOOKUP(C82,员工信息表!B:C,2,FALSE))</f>
        <v>-</v>
      </c>
      <c r="E82" s="21" t="str">
        <f>IF(C82="","-",VLOOKUP(C82,员工信息表!B:D,3,FALSE))</f>
        <v>-</v>
      </c>
      <c r="F82" s="20"/>
      <c r="G82" s="20"/>
      <c r="H82" s="20"/>
      <c r="I82" s="20"/>
      <c r="J82" s="27" t="str">
        <f t="shared" si="2"/>
        <v>0</v>
      </c>
      <c r="K82" s="27" t="str">
        <f>IF(C82="","0",SUMIFS(借支明细表!$H:$H,借支明细表!$F:$F,$C82,借支明细表!$D:$D,$D$2))</f>
        <v>0</v>
      </c>
      <c r="L82" s="27" t="str">
        <f t="shared" si="3"/>
        <v>0</v>
      </c>
      <c r="M82" s="28"/>
      <c r="XDA82" s="7"/>
      <c r="XDB82" s="7"/>
      <c r="XDC82" s="7"/>
      <c r="XDD82" s="7"/>
      <c r="XDE82" s="7"/>
      <c r="XDF82" s="7"/>
      <c r="XDG82" s="7"/>
      <c r="XDH82" s="7"/>
      <c r="XDI82" s="7"/>
      <c r="XDJ82" s="7"/>
      <c r="XDK82" s="7"/>
      <c r="XDL82" s="7"/>
      <c r="XDM82" s="7"/>
      <c r="XDN82" s="7"/>
      <c r="XDO82" s="7"/>
      <c r="XDP82" s="7"/>
      <c r="XDQ82" s="7"/>
      <c r="XDR82" s="7"/>
      <c r="XDS82" s="7"/>
      <c r="XDT82" s="7"/>
      <c r="XDU82" s="7"/>
      <c r="XDV82" s="7"/>
      <c r="XDW82" s="7"/>
      <c r="XDX82" s="7"/>
      <c r="XDY82" s="7"/>
      <c r="XDZ82" s="7"/>
      <c r="XEA82" s="7"/>
      <c r="XEB82" s="7"/>
      <c r="XEC82" s="7"/>
      <c r="XED82" s="7"/>
      <c r="XEE82" s="7"/>
    </row>
    <row r="83" s="1" customFormat="1" customHeight="1" spans="1:16359">
      <c r="A83" s="4"/>
      <c r="B83" s="20"/>
      <c r="C83" s="20"/>
      <c r="D83" s="21" t="str">
        <f>IF(C83="","-",VLOOKUP(C83,员工信息表!B:C,2,FALSE))</f>
        <v>-</v>
      </c>
      <c r="E83" s="21" t="str">
        <f>IF(C83="","-",VLOOKUP(C83,员工信息表!B:D,3,FALSE))</f>
        <v>-</v>
      </c>
      <c r="F83" s="20"/>
      <c r="G83" s="20"/>
      <c r="H83" s="20"/>
      <c r="I83" s="20"/>
      <c r="J83" s="27" t="str">
        <f t="shared" si="2"/>
        <v>0</v>
      </c>
      <c r="K83" s="27" t="str">
        <f>IF(C83="","0",SUMIFS(借支明细表!$H:$H,借支明细表!$F:$F,$C83,借支明细表!$D:$D,$D$2))</f>
        <v>0</v>
      </c>
      <c r="L83" s="27" t="str">
        <f t="shared" si="3"/>
        <v>0</v>
      </c>
      <c r="M83" s="28"/>
      <c r="XDA83" s="7"/>
      <c r="XDB83" s="7"/>
      <c r="XDC83" s="7"/>
      <c r="XDD83" s="7"/>
      <c r="XDE83" s="7"/>
      <c r="XDF83" s="7"/>
      <c r="XDG83" s="7"/>
      <c r="XDH83" s="7"/>
      <c r="XDI83" s="7"/>
      <c r="XDJ83" s="7"/>
      <c r="XDK83" s="7"/>
      <c r="XDL83" s="7"/>
      <c r="XDM83" s="7"/>
      <c r="XDN83" s="7"/>
      <c r="XDO83" s="7"/>
      <c r="XDP83" s="7"/>
      <c r="XDQ83" s="7"/>
      <c r="XDR83" s="7"/>
      <c r="XDS83" s="7"/>
      <c r="XDT83" s="7"/>
      <c r="XDU83" s="7"/>
      <c r="XDV83" s="7"/>
      <c r="XDW83" s="7"/>
      <c r="XDX83" s="7"/>
      <c r="XDY83" s="7"/>
      <c r="XDZ83" s="7"/>
      <c r="XEA83" s="7"/>
      <c r="XEB83" s="7"/>
      <c r="XEC83" s="7"/>
      <c r="XED83" s="7"/>
      <c r="XEE83" s="7"/>
    </row>
    <row r="84" s="1" customFormat="1" customHeight="1" spans="1:16359">
      <c r="A84" s="4"/>
      <c r="B84" s="20"/>
      <c r="C84" s="20"/>
      <c r="D84" s="21" t="str">
        <f>IF(C84="","-",VLOOKUP(C84,员工信息表!B:C,2,FALSE))</f>
        <v>-</v>
      </c>
      <c r="E84" s="21" t="str">
        <f>IF(C84="","-",VLOOKUP(C84,员工信息表!B:D,3,FALSE))</f>
        <v>-</v>
      </c>
      <c r="F84" s="20"/>
      <c r="G84" s="20"/>
      <c r="H84" s="20"/>
      <c r="I84" s="20"/>
      <c r="J84" s="27" t="str">
        <f t="shared" si="2"/>
        <v>0</v>
      </c>
      <c r="K84" s="27" t="str">
        <f>IF(C84="","0",SUMIFS(借支明细表!$H:$H,借支明细表!$F:$F,$C84,借支明细表!$D:$D,$D$2))</f>
        <v>0</v>
      </c>
      <c r="L84" s="27" t="str">
        <f t="shared" si="3"/>
        <v>0</v>
      </c>
      <c r="M84" s="28"/>
      <c r="XDA84" s="7"/>
      <c r="XDB84" s="7"/>
      <c r="XDC84" s="7"/>
      <c r="XDD84" s="7"/>
      <c r="XDE84" s="7"/>
      <c r="XDF84" s="7"/>
      <c r="XDG84" s="7"/>
      <c r="XDH84" s="7"/>
      <c r="XDI84" s="7"/>
      <c r="XDJ84" s="7"/>
      <c r="XDK84" s="7"/>
      <c r="XDL84" s="7"/>
      <c r="XDM84" s="7"/>
      <c r="XDN84" s="7"/>
      <c r="XDO84" s="7"/>
      <c r="XDP84" s="7"/>
      <c r="XDQ84" s="7"/>
      <c r="XDR84" s="7"/>
      <c r="XDS84" s="7"/>
      <c r="XDT84" s="7"/>
      <c r="XDU84" s="7"/>
      <c r="XDV84" s="7"/>
      <c r="XDW84" s="7"/>
      <c r="XDX84" s="7"/>
      <c r="XDY84" s="7"/>
      <c r="XDZ84" s="7"/>
      <c r="XEA84" s="7"/>
      <c r="XEB84" s="7"/>
      <c r="XEC84" s="7"/>
      <c r="XED84" s="7"/>
      <c r="XEE84" s="7"/>
    </row>
    <row r="85" s="1" customFormat="1" customHeight="1" spans="1:16359">
      <c r="A85" s="4"/>
      <c r="B85" s="20"/>
      <c r="C85" s="20"/>
      <c r="D85" s="21" t="str">
        <f>IF(C85="","-",VLOOKUP(C85,员工信息表!B:C,2,FALSE))</f>
        <v>-</v>
      </c>
      <c r="E85" s="21" t="str">
        <f>IF(C85="","-",VLOOKUP(C85,员工信息表!B:D,3,FALSE))</f>
        <v>-</v>
      </c>
      <c r="F85" s="20"/>
      <c r="G85" s="20"/>
      <c r="H85" s="20"/>
      <c r="I85" s="20"/>
      <c r="J85" s="27" t="str">
        <f t="shared" si="2"/>
        <v>0</v>
      </c>
      <c r="K85" s="27" t="str">
        <f>IF(C85="","0",SUMIFS(借支明细表!$H:$H,借支明细表!$F:$F,$C85,借支明细表!$D:$D,$D$2))</f>
        <v>0</v>
      </c>
      <c r="L85" s="27" t="str">
        <f t="shared" si="3"/>
        <v>0</v>
      </c>
      <c r="M85" s="28"/>
      <c r="XDA85" s="7"/>
      <c r="XDB85" s="7"/>
      <c r="XDC85" s="7"/>
      <c r="XDD85" s="7"/>
      <c r="XDE85" s="7"/>
      <c r="XDF85" s="7"/>
      <c r="XDG85" s="7"/>
      <c r="XDH85" s="7"/>
      <c r="XDI85" s="7"/>
      <c r="XDJ85" s="7"/>
      <c r="XDK85" s="7"/>
      <c r="XDL85" s="7"/>
      <c r="XDM85" s="7"/>
      <c r="XDN85" s="7"/>
      <c r="XDO85" s="7"/>
      <c r="XDP85" s="7"/>
      <c r="XDQ85" s="7"/>
      <c r="XDR85" s="7"/>
      <c r="XDS85" s="7"/>
      <c r="XDT85" s="7"/>
      <c r="XDU85" s="7"/>
      <c r="XDV85" s="7"/>
      <c r="XDW85" s="7"/>
      <c r="XDX85" s="7"/>
      <c r="XDY85" s="7"/>
      <c r="XDZ85" s="7"/>
      <c r="XEA85" s="7"/>
      <c r="XEB85" s="7"/>
      <c r="XEC85" s="7"/>
      <c r="XED85" s="7"/>
      <c r="XEE85" s="7"/>
    </row>
    <row r="86" s="1" customFormat="1" customHeight="1" spans="1:16359">
      <c r="A86" s="4"/>
      <c r="B86" s="20"/>
      <c r="C86" s="20"/>
      <c r="D86" s="21" t="str">
        <f>IF(C86="","-",VLOOKUP(C86,员工信息表!B:C,2,FALSE))</f>
        <v>-</v>
      </c>
      <c r="E86" s="21" t="str">
        <f>IF(C86="","-",VLOOKUP(C86,员工信息表!B:D,3,FALSE))</f>
        <v>-</v>
      </c>
      <c r="F86" s="20"/>
      <c r="G86" s="20"/>
      <c r="H86" s="20"/>
      <c r="I86" s="20"/>
      <c r="J86" s="27" t="str">
        <f t="shared" si="2"/>
        <v>0</v>
      </c>
      <c r="K86" s="27" t="str">
        <f>IF(C86="","0",SUMIFS(借支明细表!$H:$H,借支明细表!$F:$F,$C86,借支明细表!$D:$D,$D$2))</f>
        <v>0</v>
      </c>
      <c r="L86" s="27" t="str">
        <f t="shared" si="3"/>
        <v>0</v>
      </c>
      <c r="M86" s="28"/>
      <c r="XDA86" s="7"/>
      <c r="XDB86" s="7"/>
      <c r="XDC86" s="7"/>
      <c r="XDD86" s="7"/>
      <c r="XDE86" s="7"/>
      <c r="XDF86" s="7"/>
      <c r="XDG86" s="7"/>
      <c r="XDH86" s="7"/>
      <c r="XDI86" s="7"/>
      <c r="XDJ86" s="7"/>
      <c r="XDK86" s="7"/>
      <c r="XDL86" s="7"/>
      <c r="XDM86" s="7"/>
      <c r="XDN86" s="7"/>
      <c r="XDO86" s="7"/>
      <c r="XDP86" s="7"/>
      <c r="XDQ86" s="7"/>
      <c r="XDR86" s="7"/>
      <c r="XDS86" s="7"/>
      <c r="XDT86" s="7"/>
      <c r="XDU86" s="7"/>
      <c r="XDV86" s="7"/>
      <c r="XDW86" s="7"/>
      <c r="XDX86" s="7"/>
      <c r="XDY86" s="7"/>
      <c r="XDZ86" s="7"/>
      <c r="XEA86" s="7"/>
      <c r="XEB86" s="7"/>
      <c r="XEC86" s="7"/>
      <c r="XED86" s="7"/>
      <c r="XEE86" s="7"/>
    </row>
    <row r="87" s="1" customFormat="1" customHeight="1" spans="1:16359">
      <c r="A87" s="4"/>
      <c r="B87" s="20"/>
      <c r="C87" s="20"/>
      <c r="D87" s="21" t="str">
        <f>IF(C87="","-",VLOOKUP(C87,员工信息表!B:C,2,FALSE))</f>
        <v>-</v>
      </c>
      <c r="E87" s="21" t="str">
        <f>IF(C87="","-",VLOOKUP(C87,员工信息表!B:D,3,FALSE))</f>
        <v>-</v>
      </c>
      <c r="F87" s="20"/>
      <c r="G87" s="20"/>
      <c r="H87" s="20"/>
      <c r="I87" s="20"/>
      <c r="J87" s="27" t="str">
        <f t="shared" si="2"/>
        <v>0</v>
      </c>
      <c r="K87" s="27" t="str">
        <f>IF(C87="","0",SUMIFS(借支明细表!$H:$H,借支明细表!$F:$F,$C87,借支明细表!$D:$D,$D$2))</f>
        <v>0</v>
      </c>
      <c r="L87" s="27" t="str">
        <f t="shared" si="3"/>
        <v>0</v>
      </c>
      <c r="M87" s="28"/>
      <c r="XDA87" s="7"/>
      <c r="XDB87" s="7"/>
      <c r="XDC87" s="7"/>
      <c r="XDD87" s="7"/>
      <c r="XDE87" s="7"/>
      <c r="XDF87" s="7"/>
      <c r="XDG87" s="7"/>
      <c r="XDH87" s="7"/>
      <c r="XDI87" s="7"/>
      <c r="XDJ87" s="7"/>
      <c r="XDK87" s="7"/>
      <c r="XDL87" s="7"/>
      <c r="XDM87" s="7"/>
      <c r="XDN87" s="7"/>
      <c r="XDO87" s="7"/>
      <c r="XDP87" s="7"/>
      <c r="XDQ87" s="7"/>
      <c r="XDR87" s="7"/>
      <c r="XDS87" s="7"/>
      <c r="XDT87" s="7"/>
      <c r="XDU87" s="7"/>
      <c r="XDV87" s="7"/>
      <c r="XDW87" s="7"/>
      <c r="XDX87" s="7"/>
      <c r="XDY87" s="7"/>
      <c r="XDZ87" s="7"/>
      <c r="XEA87" s="7"/>
      <c r="XEB87" s="7"/>
      <c r="XEC87" s="7"/>
      <c r="XED87" s="7"/>
      <c r="XEE87" s="7"/>
    </row>
    <row r="88" s="1" customFormat="1" customHeight="1" spans="1:16359">
      <c r="A88" s="4"/>
      <c r="B88" s="20"/>
      <c r="C88" s="20"/>
      <c r="D88" s="21" t="str">
        <f>IF(C88="","-",VLOOKUP(C88,员工信息表!B:C,2,FALSE))</f>
        <v>-</v>
      </c>
      <c r="E88" s="21" t="str">
        <f>IF(C88="","-",VLOOKUP(C88,员工信息表!B:D,3,FALSE))</f>
        <v>-</v>
      </c>
      <c r="F88" s="20"/>
      <c r="G88" s="20"/>
      <c r="H88" s="20"/>
      <c r="I88" s="20"/>
      <c r="J88" s="27" t="str">
        <f t="shared" si="2"/>
        <v>0</v>
      </c>
      <c r="K88" s="27" t="str">
        <f>IF(C88="","0",SUMIFS(借支明细表!$H:$H,借支明细表!$F:$F,$C88,借支明细表!$D:$D,$D$2))</f>
        <v>0</v>
      </c>
      <c r="L88" s="27" t="str">
        <f t="shared" si="3"/>
        <v>0</v>
      </c>
      <c r="M88" s="28"/>
      <c r="XDA88" s="7"/>
      <c r="XDB88" s="7"/>
      <c r="XDC88" s="7"/>
      <c r="XDD88" s="7"/>
      <c r="XDE88" s="7"/>
      <c r="XDF88" s="7"/>
      <c r="XDG88" s="7"/>
      <c r="XDH88" s="7"/>
      <c r="XDI88" s="7"/>
      <c r="XDJ88" s="7"/>
      <c r="XDK88" s="7"/>
      <c r="XDL88" s="7"/>
      <c r="XDM88" s="7"/>
      <c r="XDN88" s="7"/>
      <c r="XDO88" s="7"/>
      <c r="XDP88" s="7"/>
      <c r="XDQ88" s="7"/>
      <c r="XDR88" s="7"/>
      <c r="XDS88" s="7"/>
      <c r="XDT88" s="7"/>
      <c r="XDU88" s="7"/>
      <c r="XDV88" s="7"/>
      <c r="XDW88" s="7"/>
      <c r="XDX88" s="7"/>
      <c r="XDY88" s="7"/>
      <c r="XDZ88" s="7"/>
      <c r="XEA88" s="7"/>
      <c r="XEB88" s="7"/>
      <c r="XEC88" s="7"/>
      <c r="XED88" s="7"/>
      <c r="XEE88" s="7"/>
    </row>
    <row r="89" s="1" customFormat="1" customHeight="1" spans="1:16359">
      <c r="A89" s="4"/>
      <c r="B89" s="20"/>
      <c r="C89" s="20"/>
      <c r="D89" s="21" t="str">
        <f>IF(C89="","-",VLOOKUP(C89,员工信息表!B:C,2,FALSE))</f>
        <v>-</v>
      </c>
      <c r="E89" s="21" t="str">
        <f>IF(C89="","-",VLOOKUP(C89,员工信息表!B:D,3,FALSE))</f>
        <v>-</v>
      </c>
      <c r="F89" s="20"/>
      <c r="G89" s="20"/>
      <c r="H89" s="20"/>
      <c r="I89" s="20"/>
      <c r="J89" s="27" t="str">
        <f t="shared" si="2"/>
        <v>0</v>
      </c>
      <c r="K89" s="27" t="str">
        <f>IF(C89="","0",SUMIFS(借支明细表!$H:$H,借支明细表!$F:$F,$C89,借支明细表!$D:$D,$D$2))</f>
        <v>0</v>
      </c>
      <c r="L89" s="27" t="str">
        <f t="shared" si="3"/>
        <v>0</v>
      </c>
      <c r="M89" s="28"/>
      <c r="XDA89" s="7"/>
      <c r="XDB89" s="7"/>
      <c r="XDC89" s="7"/>
      <c r="XDD89" s="7"/>
      <c r="XDE89" s="7"/>
      <c r="XDF89" s="7"/>
      <c r="XDG89" s="7"/>
      <c r="XDH89" s="7"/>
      <c r="XDI89" s="7"/>
      <c r="XDJ89" s="7"/>
      <c r="XDK89" s="7"/>
      <c r="XDL89" s="7"/>
      <c r="XDM89" s="7"/>
      <c r="XDN89" s="7"/>
      <c r="XDO89" s="7"/>
      <c r="XDP89" s="7"/>
      <c r="XDQ89" s="7"/>
      <c r="XDR89" s="7"/>
      <c r="XDS89" s="7"/>
      <c r="XDT89" s="7"/>
      <c r="XDU89" s="7"/>
      <c r="XDV89" s="7"/>
      <c r="XDW89" s="7"/>
      <c r="XDX89" s="7"/>
      <c r="XDY89" s="7"/>
      <c r="XDZ89" s="7"/>
      <c r="XEA89" s="7"/>
      <c r="XEB89" s="7"/>
      <c r="XEC89" s="7"/>
      <c r="XED89" s="7"/>
      <c r="XEE89" s="7"/>
    </row>
    <row r="90" s="1" customFormat="1" customHeight="1" spans="1:16359">
      <c r="A90" s="4"/>
      <c r="B90" s="20"/>
      <c r="C90" s="20"/>
      <c r="D90" s="21" t="str">
        <f>IF(C90="","-",VLOOKUP(C90,员工信息表!B:C,2,FALSE))</f>
        <v>-</v>
      </c>
      <c r="E90" s="21" t="str">
        <f>IF(C90="","-",VLOOKUP(C90,员工信息表!B:D,3,FALSE))</f>
        <v>-</v>
      </c>
      <c r="F90" s="20"/>
      <c r="G90" s="20"/>
      <c r="H90" s="20"/>
      <c r="I90" s="20"/>
      <c r="J90" s="27" t="str">
        <f t="shared" si="2"/>
        <v>0</v>
      </c>
      <c r="K90" s="27" t="str">
        <f>IF(C90="","0",SUMIFS(借支明细表!$H:$H,借支明细表!$F:$F,$C90,借支明细表!$D:$D,$D$2))</f>
        <v>0</v>
      </c>
      <c r="L90" s="27" t="str">
        <f t="shared" si="3"/>
        <v>0</v>
      </c>
      <c r="M90" s="28"/>
      <c r="XDA90" s="7"/>
      <c r="XDB90" s="7"/>
      <c r="XDC90" s="7"/>
      <c r="XDD90" s="7"/>
      <c r="XDE90" s="7"/>
      <c r="XDF90" s="7"/>
      <c r="XDG90" s="7"/>
      <c r="XDH90" s="7"/>
      <c r="XDI90" s="7"/>
      <c r="XDJ90" s="7"/>
      <c r="XDK90" s="7"/>
      <c r="XDL90" s="7"/>
      <c r="XDM90" s="7"/>
      <c r="XDN90" s="7"/>
      <c r="XDO90" s="7"/>
      <c r="XDP90" s="7"/>
      <c r="XDQ90" s="7"/>
      <c r="XDR90" s="7"/>
      <c r="XDS90" s="7"/>
      <c r="XDT90" s="7"/>
      <c r="XDU90" s="7"/>
      <c r="XDV90" s="7"/>
      <c r="XDW90" s="7"/>
      <c r="XDX90" s="7"/>
      <c r="XDY90" s="7"/>
      <c r="XDZ90" s="7"/>
      <c r="XEA90" s="7"/>
      <c r="XEB90" s="7"/>
      <c r="XEC90" s="7"/>
      <c r="XED90" s="7"/>
      <c r="XEE90" s="7"/>
    </row>
    <row r="91" s="1" customFormat="1" customHeight="1" spans="1:16359">
      <c r="A91" s="4"/>
      <c r="B91" s="20"/>
      <c r="C91" s="20"/>
      <c r="D91" s="21" t="str">
        <f>IF(C91="","-",VLOOKUP(C91,员工信息表!B:C,2,FALSE))</f>
        <v>-</v>
      </c>
      <c r="E91" s="21" t="str">
        <f>IF(C91="","-",VLOOKUP(C91,员工信息表!B:D,3,FALSE))</f>
        <v>-</v>
      </c>
      <c r="F91" s="20"/>
      <c r="G91" s="20"/>
      <c r="H91" s="20"/>
      <c r="I91" s="20"/>
      <c r="J91" s="27" t="str">
        <f t="shared" si="2"/>
        <v>0</v>
      </c>
      <c r="K91" s="27" t="str">
        <f>IF(C91="","0",SUMIFS(借支明细表!$H:$H,借支明细表!$F:$F,$C91,借支明细表!$D:$D,$D$2))</f>
        <v>0</v>
      </c>
      <c r="L91" s="27" t="str">
        <f t="shared" si="3"/>
        <v>0</v>
      </c>
      <c r="M91" s="28"/>
      <c r="XDA91" s="7"/>
      <c r="XDB91" s="7"/>
      <c r="XDC91" s="7"/>
      <c r="XDD91" s="7"/>
      <c r="XDE91" s="7"/>
      <c r="XDF91" s="7"/>
      <c r="XDG91" s="7"/>
      <c r="XDH91" s="7"/>
      <c r="XDI91" s="7"/>
      <c r="XDJ91" s="7"/>
      <c r="XDK91" s="7"/>
      <c r="XDL91" s="7"/>
      <c r="XDM91" s="7"/>
      <c r="XDN91" s="7"/>
      <c r="XDO91" s="7"/>
      <c r="XDP91" s="7"/>
      <c r="XDQ91" s="7"/>
      <c r="XDR91" s="7"/>
      <c r="XDS91" s="7"/>
      <c r="XDT91" s="7"/>
      <c r="XDU91" s="7"/>
      <c r="XDV91" s="7"/>
      <c r="XDW91" s="7"/>
      <c r="XDX91" s="7"/>
      <c r="XDY91" s="7"/>
      <c r="XDZ91" s="7"/>
      <c r="XEA91" s="7"/>
      <c r="XEB91" s="7"/>
      <c r="XEC91" s="7"/>
      <c r="XED91" s="7"/>
      <c r="XEE91" s="7"/>
    </row>
    <row r="92" s="1" customFormat="1" customHeight="1" spans="1:16359">
      <c r="A92" s="4"/>
      <c r="B92" s="20"/>
      <c r="C92" s="20"/>
      <c r="D92" s="21" t="str">
        <f>IF(C92="","-",VLOOKUP(C92,员工信息表!B:C,2,FALSE))</f>
        <v>-</v>
      </c>
      <c r="E92" s="21" t="str">
        <f>IF(C92="","-",VLOOKUP(C92,员工信息表!B:D,3,FALSE))</f>
        <v>-</v>
      </c>
      <c r="F92" s="20"/>
      <c r="G92" s="20"/>
      <c r="H92" s="20"/>
      <c r="I92" s="20"/>
      <c r="J92" s="27" t="str">
        <f t="shared" si="2"/>
        <v>0</v>
      </c>
      <c r="K92" s="27" t="str">
        <f>IF(C92="","0",SUMIFS(借支明细表!$H:$H,借支明细表!$F:$F,$C92,借支明细表!$D:$D,$D$2))</f>
        <v>0</v>
      </c>
      <c r="L92" s="27" t="str">
        <f t="shared" si="3"/>
        <v>0</v>
      </c>
      <c r="M92" s="28"/>
      <c r="XDA92" s="7"/>
      <c r="XDB92" s="7"/>
      <c r="XDC92" s="7"/>
      <c r="XDD92" s="7"/>
      <c r="XDE92" s="7"/>
      <c r="XDF92" s="7"/>
      <c r="XDG92" s="7"/>
      <c r="XDH92" s="7"/>
      <c r="XDI92" s="7"/>
      <c r="XDJ92" s="7"/>
      <c r="XDK92" s="7"/>
      <c r="XDL92" s="7"/>
      <c r="XDM92" s="7"/>
      <c r="XDN92" s="7"/>
      <c r="XDO92" s="7"/>
      <c r="XDP92" s="7"/>
      <c r="XDQ92" s="7"/>
      <c r="XDR92" s="7"/>
      <c r="XDS92" s="7"/>
      <c r="XDT92" s="7"/>
      <c r="XDU92" s="7"/>
      <c r="XDV92" s="7"/>
      <c r="XDW92" s="7"/>
      <c r="XDX92" s="7"/>
      <c r="XDY92" s="7"/>
      <c r="XDZ92" s="7"/>
      <c r="XEA92" s="7"/>
      <c r="XEB92" s="7"/>
      <c r="XEC92" s="7"/>
      <c r="XED92" s="7"/>
      <c r="XEE92" s="7"/>
    </row>
    <row r="93" s="1" customFormat="1" customHeight="1" spans="1:16359">
      <c r="A93" s="4"/>
      <c r="B93" s="20"/>
      <c r="C93" s="20"/>
      <c r="D93" s="21" t="str">
        <f>IF(C93="","-",VLOOKUP(C93,员工信息表!B:C,2,FALSE))</f>
        <v>-</v>
      </c>
      <c r="E93" s="21" t="str">
        <f>IF(C93="","-",VLOOKUP(C93,员工信息表!B:D,3,FALSE))</f>
        <v>-</v>
      </c>
      <c r="F93" s="20"/>
      <c r="G93" s="20"/>
      <c r="H93" s="20"/>
      <c r="I93" s="20"/>
      <c r="J93" s="27" t="str">
        <f t="shared" si="2"/>
        <v>0</v>
      </c>
      <c r="K93" s="27" t="str">
        <f>IF(C93="","0",SUMIFS(借支明细表!$H:$H,借支明细表!$F:$F,$C93,借支明细表!$D:$D,$D$2))</f>
        <v>0</v>
      </c>
      <c r="L93" s="27" t="str">
        <f t="shared" si="3"/>
        <v>0</v>
      </c>
      <c r="M93" s="28"/>
      <c r="XDA93" s="7"/>
      <c r="XDB93" s="7"/>
      <c r="XDC93" s="7"/>
      <c r="XDD93" s="7"/>
      <c r="XDE93" s="7"/>
      <c r="XDF93" s="7"/>
      <c r="XDG93" s="7"/>
      <c r="XDH93" s="7"/>
      <c r="XDI93" s="7"/>
      <c r="XDJ93" s="7"/>
      <c r="XDK93" s="7"/>
      <c r="XDL93" s="7"/>
      <c r="XDM93" s="7"/>
      <c r="XDN93" s="7"/>
      <c r="XDO93" s="7"/>
      <c r="XDP93" s="7"/>
      <c r="XDQ93" s="7"/>
      <c r="XDR93" s="7"/>
      <c r="XDS93" s="7"/>
      <c r="XDT93" s="7"/>
      <c r="XDU93" s="7"/>
      <c r="XDV93" s="7"/>
      <c r="XDW93" s="7"/>
      <c r="XDX93" s="7"/>
      <c r="XDY93" s="7"/>
      <c r="XDZ93" s="7"/>
      <c r="XEA93" s="7"/>
      <c r="XEB93" s="7"/>
      <c r="XEC93" s="7"/>
      <c r="XED93" s="7"/>
      <c r="XEE93" s="7"/>
    </row>
    <row r="94" s="1" customFormat="1" customHeight="1" spans="1:16359">
      <c r="A94" s="4"/>
      <c r="B94" s="20"/>
      <c r="C94" s="20"/>
      <c r="D94" s="21" t="str">
        <f>IF(C94="","-",VLOOKUP(C94,员工信息表!B:C,2,FALSE))</f>
        <v>-</v>
      </c>
      <c r="E94" s="21" t="str">
        <f>IF(C94="","-",VLOOKUP(C94,员工信息表!B:D,3,FALSE))</f>
        <v>-</v>
      </c>
      <c r="F94" s="20"/>
      <c r="G94" s="20"/>
      <c r="H94" s="20"/>
      <c r="I94" s="20"/>
      <c r="J94" s="27" t="str">
        <f t="shared" si="2"/>
        <v>0</v>
      </c>
      <c r="K94" s="27" t="str">
        <f>IF(C94="","0",SUMIFS(借支明细表!$H:$H,借支明细表!$F:$F,$C94,借支明细表!$D:$D,$D$2))</f>
        <v>0</v>
      </c>
      <c r="L94" s="27" t="str">
        <f t="shared" si="3"/>
        <v>0</v>
      </c>
      <c r="M94" s="28"/>
      <c r="XDA94" s="7"/>
      <c r="XDB94" s="7"/>
      <c r="XDC94" s="7"/>
      <c r="XDD94" s="7"/>
      <c r="XDE94" s="7"/>
      <c r="XDF94" s="7"/>
      <c r="XDG94" s="7"/>
      <c r="XDH94" s="7"/>
      <c r="XDI94" s="7"/>
      <c r="XDJ94" s="7"/>
      <c r="XDK94" s="7"/>
      <c r="XDL94" s="7"/>
      <c r="XDM94" s="7"/>
      <c r="XDN94" s="7"/>
      <c r="XDO94" s="7"/>
      <c r="XDP94" s="7"/>
      <c r="XDQ94" s="7"/>
      <c r="XDR94" s="7"/>
      <c r="XDS94" s="7"/>
      <c r="XDT94" s="7"/>
      <c r="XDU94" s="7"/>
      <c r="XDV94" s="7"/>
      <c r="XDW94" s="7"/>
      <c r="XDX94" s="7"/>
      <c r="XDY94" s="7"/>
      <c r="XDZ94" s="7"/>
      <c r="XEA94" s="7"/>
      <c r="XEB94" s="7"/>
      <c r="XEC94" s="7"/>
      <c r="XED94" s="7"/>
      <c r="XEE94" s="7"/>
    </row>
    <row r="95" s="1" customFormat="1" customHeight="1" spans="1:16359">
      <c r="A95" s="4"/>
      <c r="B95" s="20"/>
      <c r="C95" s="20"/>
      <c r="D95" s="21" t="str">
        <f>IF(C95="","-",VLOOKUP(C95,员工信息表!B:C,2,FALSE))</f>
        <v>-</v>
      </c>
      <c r="E95" s="21" t="str">
        <f>IF(C95="","-",VLOOKUP(C95,员工信息表!B:D,3,FALSE))</f>
        <v>-</v>
      </c>
      <c r="F95" s="20"/>
      <c r="G95" s="20"/>
      <c r="H95" s="20"/>
      <c r="I95" s="20"/>
      <c r="J95" s="27" t="str">
        <f t="shared" si="2"/>
        <v>0</v>
      </c>
      <c r="K95" s="27" t="str">
        <f>IF(C95="","0",SUMIFS(借支明细表!$H:$H,借支明细表!$F:$F,$C95,借支明细表!$D:$D,$D$2))</f>
        <v>0</v>
      </c>
      <c r="L95" s="27" t="str">
        <f t="shared" si="3"/>
        <v>0</v>
      </c>
      <c r="M95" s="28"/>
      <c r="XDA95" s="7"/>
      <c r="XDB95" s="7"/>
      <c r="XDC95" s="7"/>
      <c r="XDD95" s="7"/>
      <c r="XDE95" s="7"/>
      <c r="XDF95" s="7"/>
      <c r="XDG95" s="7"/>
      <c r="XDH95" s="7"/>
      <c r="XDI95" s="7"/>
      <c r="XDJ95" s="7"/>
      <c r="XDK95" s="7"/>
      <c r="XDL95" s="7"/>
      <c r="XDM95" s="7"/>
      <c r="XDN95" s="7"/>
      <c r="XDO95" s="7"/>
      <c r="XDP95" s="7"/>
      <c r="XDQ95" s="7"/>
      <c r="XDR95" s="7"/>
      <c r="XDS95" s="7"/>
      <c r="XDT95" s="7"/>
      <c r="XDU95" s="7"/>
      <c r="XDV95" s="7"/>
      <c r="XDW95" s="7"/>
      <c r="XDX95" s="7"/>
      <c r="XDY95" s="7"/>
      <c r="XDZ95" s="7"/>
      <c r="XEA95" s="7"/>
      <c r="XEB95" s="7"/>
      <c r="XEC95" s="7"/>
      <c r="XED95" s="7"/>
      <c r="XEE95" s="7"/>
    </row>
    <row r="96" s="1" customFormat="1" customHeight="1" spans="1:16359">
      <c r="A96" s="4"/>
      <c r="B96" s="20"/>
      <c r="C96" s="20"/>
      <c r="D96" s="21" t="str">
        <f>IF(C96="","-",VLOOKUP(C96,员工信息表!B:C,2,FALSE))</f>
        <v>-</v>
      </c>
      <c r="E96" s="21" t="str">
        <f>IF(C96="","-",VLOOKUP(C96,员工信息表!B:D,3,FALSE))</f>
        <v>-</v>
      </c>
      <c r="F96" s="20"/>
      <c r="G96" s="20"/>
      <c r="H96" s="20"/>
      <c r="I96" s="20"/>
      <c r="J96" s="27" t="str">
        <f t="shared" si="2"/>
        <v>0</v>
      </c>
      <c r="K96" s="27" t="str">
        <f>IF(C96="","0",SUMIFS(借支明细表!$H:$H,借支明细表!$F:$F,$C96,借支明细表!$D:$D,$D$2))</f>
        <v>0</v>
      </c>
      <c r="L96" s="27" t="str">
        <f t="shared" si="3"/>
        <v>0</v>
      </c>
      <c r="M96" s="28"/>
      <c r="XDA96" s="7"/>
      <c r="XDB96" s="7"/>
      <c r="XDC96" s="7"/>
      <c r="XDD96" s="7"/>
      <c r="XDE96" s="7"/>
      <c r="XDF96" s="7"/>
      <c r="XDG96" s="7"/>
      <c r="XDH96" s="7"/>
      <c r="XDI96" s="7"/>
      <c r="XDJ96" s="7"/>
      <c r="XDK96" s="7"/>
      <c r="XDL96" s="7"/>
      <c r="XDM96" s="7"/>
      <c r="XDN96" s="7"/>
      <c r="XDO96" s="7"/>
      <c r="XDP96" s="7"/>
      <c r="XDQ96" s="7"/>
      <c r="XDR96" s="7"/>
      <c r="XDS96" s="7"/>
      <c r="XDT96" s="7"/>
      <c r="XDU96" s="7"/>
      <c r="XDV96" s="7"/>
      <c r="XDW96" s="7"/>
      <c r="XDX96" s="7"/>
      <c r="XDY96" s="7"/>
      <c r="XDZ96" s="7"/>
      <c r="XEA96" s="7"/>
      <c r="XEB96" s="7"/>
      <c r="XEC96" s="7"/>
      <c r="XED96" s="7"/>
      <c r="XEE96" s="7"/>
    </row>
    <row r="97" s="1" customFormat="1" customHeight="1" spans="1:16359">
      <c r="A97" s="4"/>
      <c r="B97" s="20"/>
      <c r="C97" s="20"/>
      <c r="D97" s="21" t="str">
        <f>IF(C97="","-",VLOOKUP(C97,员工信息表!B:C,2,FALSE))</f>
        <v>-</v>
      </c>
      <c r="E97" s="21" t="str">
        <f>IF(C97="","-",VLOOKUP(C97,员工信息表!B:D,3,FALSE))</f>
        <v>-</v>
      </c>
      <c r="F97" s="20"/>
      <c r="G97" s="20"/>
      <c r="H97" s="20"/>
      <c r="I97" s="20"/>
      <c r="J97" s="27" t="str">
        <f t="shared" si="2"/>
        <v>0</v>
      </c>
      <c r="K97" s="27" t="str">
        <f>IF(C97="","0",SUMIFS(借支明细表!$H:$H,借支明细表!$F:$F,$C97,借支明细表!$D:$D,$D$2))</f>
        <v>0</v>
      </c>
      <c r="L97" s="27" t="str">
        <f t="shared" si="3"/>
        <v>0</v>
      </c>
      <c r="M97" s="28"/>
      <c r="XDA97" s="7"/>
      <c r="XDB97" s="7"/>
      <c r="XDC97" s="7"/>
      <c r="XDD97" s="7"/>
      <c r="XDE97" s="7"/>
      <c r="XDF97" s="7"/>
      <c r="XDG97" s="7"/>
      <c r="XDH97" s="7"/>
      <c r="XDI97" s="7"/>
      <c r="XDJ97" s="7"/>
      <c r="XDK97" s="7"/>
      <c r="XDL97" s="7"/>
      <c r="XDM97" s="7"/>
      <c r="XDN97" s="7"/>
      <c r="XDO97" s="7"/>
      <c r="XDP97" s="7"/>
      <c r="XDQ97" s="7"/>
      <c r="XDR97" s="7"/>
      <c r="XDS97" s="7"/>
      <c r="XDT97" s="7"/>
      <c r="XDU97" s="7"/>
      <c r="XDV97" s="7"/>
      <c r="XDW97" s="7"/>
      <c r="XDX97" s="7"/>
      <c r="XDY97" s="7"/>
      <c r="XDZ97" s="7"/>
      <c r="XEA97" s="7"/>
      <c r="XEB97" s="7"/>
      <c r="XEC97" s="7"/>
      <c r="XED97" s="7"/>
      <c r="XEE97" s="7"/>
    </row>
    <row r="98" s="1" customFormat="1" customHeight="1" spans="1:16359">
      <c r="A98" s="4"/>
      <c r="B98" s="20"/>
      <c r="C98" s="20"/>
      <c r="D98" s="21" t="str">
        <f>IF(C98="","-",VLOOKUP(C98,员工信息表!B:C,2,FALSE))</f>
        <v>-</v>
      </c>
      <c r="E98" s="21" t="str">
        <f>IF(C98="","-",VLOOKUP(C98,员工信息表!B:D,3,FALSE))</f>
        <v>-</v>
      </c>
      <c r="F98" s="20"/>
      <c r="G98" s="20"/>
      <c r="H98" s="20"/>
      <c r="I98" s="20"/>
      <c r="J98" s="27" t="str">
        <f t="shared" si="2"/>
        <v>0</v>
      </c>
      <c r="K98" s="27" t="str">
        <f>IF(C98="","0",SUMIFS(借支明细表!$H:$H,借支明细表!$F:$F,$C98,借支明细表!$D:$D,$D$2))</f>
        <v>0</v>
      </c>
      <c r="L98" s="27" t="str">
        <f t="shared" si="3"/>
        <v>0</v>
      </c>
      <c r="M98" s="28"/>
      <c r="XDA98" s="7"/>
      <c r="XDB98" s="7"/>
      <c r="XDC98" s="7"/>
      <c r="XDD98" s="7"/>
      <c r="XDE98" s="7"/>
      <c r="XDF98" s="7"/>
      <c r="XDG98" s="7"/>
      <c r="XDH98" s="7"/>
      <c r="XDI98" s="7"/>
      <c r="XDJ98" s="7"/>
      <c r="XDK98" s="7"/>
      <c r="XDL98" s="7"/>
      <c r="XDM98" s="7"/>
      <c r="XDN98" s="7"/>
      <c r="XDO98" s="7"/>
      <c r="XDP98" s="7"/>
      <c r="XDQ98" s="7"/>
      <c r="XDR98" s="7"/>
      <c r="XDS98" s="7"/>
      <c r="XDT98" s="7"/>
      <c r="XDU98" s="7"/>
      <c r="XDV98" s="7"/>
      <c r="XDW98" s="7"/>
      <c r="XDX98" s="7"/>
      <c r="XDY98" s="7"/>
      <c r="XDZ98" s="7"/>
      <c r="XEA98" s="7"/>
      <c r="XEB98" s="7"/>
      <c r="XEC98" s="7"/>
      <c r="XED98" s="7"/>
      <c r="XEE98" s="7"/>
    </row>
    <row r="99" s="1" customFormat="1" customHeight="1" spans="1:16359">
      <c r="A99" s="4"/>
      <c r="B99" s="20"/>
      <c r="C99" s="20"/>
      <c r="D99" s="21" t="str">
        <f>IF(C99="","-",VLOOKUP(C99,员工信息表!B:C,2,FALSE))</f>
        <v>-</v>
      </c>
      <c r="E99" s="21" t="str">
        <f>IF(C99="","-",VLOOKUP(C99,员工信息表!B:D,3,FALSE))</f>
        <v>-</v>
      </c>
      <c r="F99" s="20"/>
      <c r="G99" s="20"/>
      <c r="H99" s="20"/>
      <c r="I99" s="20"/>
      <c r="J99" s="27" t="str">
        <f t="shared" si="2"/>
        <v>0</v>
      </c>
      <c r="K99" s="27" t="str">
        <f>IF(C99="","0",SUMIFS(借支明细表!$H:$H,借支明细表!$F:$F,$C99,借支明细表!$D:$D,$D$2))</f>
        <v>0</v>
      </c>
      <c r="L99" s="27" t="str">
        <f t="shared" si="3"/>
        <v>0</v>
      </c>
      <c r="M99" s="28"/>
      <c r="XDA99" s="7"/>
      <c r="XDB99" s="7"/>
      <c r="XDC99" s="7"/>
      <c r="XDD99" s="7"/>
      <c r="XDE99" s="7"/>
      <c r="XDF99" s="7"/>
      <c r="XDG99" s="7"/>
      <c r="XDH99" s="7"/>
      <c r="XDI99" s="7"/>
      <c r="XDJ99" s="7"/>
      <c r="XDK99" s="7"/>
      <c r="XDL99" s="7"/>
      <c r="XDM99" s="7"/>
      <c r="XDN99" s="7"/>
      <c r="XDO99" s="7"/>
      <c r="XDP99" s="7"/>
      <c r="XDQ99" s="7"/>
      <c r="XDR99" s="7"/>
      <c r="XDS99" s="7"/>
      <c r="XDT99" s="7"/>
      <c r="XDU99" s="7"/>
      <c r="XDV99" s="7"/>
      <c r="XDW99" s="7"/>
      <c r="XDX99" s="7"/>
      <c r="XDY99" s="7"/>
      <c r="XDZ99" s="7"/>
      <c r="XEA99" s="7"/>
      <c r="XEB99" s="7"/>
      <c r="XEC99" s="7"/>
      <c r="XED99" s="7"/>
      <c r="XEE99" s="7"/>
    </row>
    <row r="100" s="1" customFormat="1" customHeight="1" spans="1:16359">
      <c r="A100" s="4"/>
      <c r="B100" s="20"/>
      <c r="C100" s="20"/>
      <c r="D100" s="21" t="str">
        <f>IF(C100="","-",VLOOKUP(C100,员工信息表!B:C,2,FALSE))</f>
        <v>-</v>
      </c>
      <c r="E100" s="21" t="str">
        <f>IF(C100="","-",VLOOKUP(C100,员工信息表!B:D,3,FALSE))</f>
        <v>-</v>
      </c>
      <c r="F100" s="20"/>
      <c r="G100" s="20"/>
      <c r="H100" s="20"/>
      <c r="I100" s="20"/>
      <c r="J100" s="27" t="str">
        <f t="shared" si="2"/>
        <v>0</v>
      </c>
      <c r="K100" s="27" t="str">
        <f>IF(C100="","0",SUMIFS(借支明细表!$H:$H,借支明细表!$F:$F,$C100,借支明细表!$D:$D,$D$2))</f>
        <v>0</v>
      </c>
      <c r="L100" s="27" t="str">
        <f t="shared" si="3"/>
        <v>0</v>
      </c>
      <c r="M100" s="28"/>
      <c r="XDA100" s="7"/>
      <c r="XDB100" s="7"/>
      <c r="XDC100" s="7"/>
      <c r="XDD100" s="7"/>
      <c r="XDE100" s="7"/>
      <c r="XDF100" s="7"/>
      <c r="XDG100" s="7"/>
      <c r="XDH100" s="7"/>
      <c r="XDI100" s="7"/>
      <c r="XDJ100" s="7"/>
      <c r="XDK100" s="7"/>
      <c r="XDL100" s="7"/>
      <c r="XDM100" s="7"/>
      <c r="XDN100" s="7"/>
      <c r="XDO100" s="7"/>
      <c r="XDP100" s="7"/>
      <c r="XDQ100" s="7"/>
      <c r="XDR100" s="7"/>
      <c r="XDS100" s="7"/>
      <c r="XDT100" s="7"/>
      <c r="XDU100" s="7"/>
      <c r="XDV100" s="7"/>
      <c r="XDW100" s="7"/>
      <c r="XDX100" s="7"/>
      <c r="XDY100" s="7"/>
      <c r="XDZ100" s="7"/>
      <c r="XEA100" s="7"/>
      <c r="XEB100" s="7"/>
      <c r="XEC100" s="7"/>
      <c r="XED100" s="7"/>
      <c r="XEE100" s="7"/>
    </row>
    <row r="101" s="1" customFormat="1" customHeight="1" spans="1:16359">
      <c r="A101" s="4"/>
      <c r="B101" s="20"/>
      <c r="C101" s="20"/>
      <c r="D101" s="21" t="str">
        <f>IF(C101="","-",VLOOKUP(C101,员工信息表!B:C,2,FALSE))</f>
        <v>-</v>
      </c>
      <c r="E101" s="21" t="str">
        <f>IF(C101="","-",VLOOKUP(C101,员工信息表!B:D,3,FALSE))</f>
        <v>-</v>
      </c>
      <c r="F101" s="20"/>
      <c r="G101" s="20"/>
      <c r="H101" s="20"/>
      <c r="I101" s="20"/>
      <c r="J101" s="27" t="str">
        <f t="shared" si="2"/>
        <v>0</v>
      </c>
      <c r="K101" s="27" t="str">
        <f>IF(C101="","0",SUMIFS(借支明细表!$H:$H,借支明细表!$F:$F,$C101,借支明细表!$D:$D,$D$2))</f>
        <v>0</v>
      </c>
      <c r="L101" s="27" t="str">
        <f t="shared" si="3"/>
        <v>0</v>
      </c>
      <c r="M101" s="28"/>
      <c r="XDA101" s="7"/>
      <c r="XDB101" s="7"/>
      <c r="XDC101" s="7"/>
      <c r="XDD101" s="7"/>
      <c r="XDE101" s="7"/>
      <c r="XDF101" s="7"/>
      <c r="XDG101" s="7"/>
      <c r="XDH101" s="7"/>
      <c r="XDI101" s="7"/>
      <c r="XDJ101" s="7"/>
      <c r="XDK101" s="7"/>
      <c r="XDL101" s="7"/>
      <c r="XDM101" s="7"/>
      <c r="XDN101" s="7"/>
      <c r="XDO101" s="7"/>
      <c r="XDP101" s="7"/>
      <c r="XDQ101" s="7"/>
      <c r="XDR101" s="7"/>
      <c r="XDS101" s="7"/>
      <c r="XDT101" s="7"/>
      <c r="XDU101" s="7"/>
      <c r="XDV101" s="7"/>
      <c r="XDW101" s="7"/>
      <c r="XDX101" s="7"/>
      <c r="XDY101" s="7"/>
      <c r="XDZ101" s="7"/>
      <c r="XEA101" s="7"/>
      <c r="XEB101" s="7"/>
      <c r="XEC101" s="7"/>
      <c r="XED101" s="7"/>
      <c r="XEE101" s="7"/>
    </row>
    <row r="102" s="1" customFormat="1" customHeight="1" spans="1:16359">
      <c r="A102" s="4"/>
      <c r="B102" s="20"/>
      <c r="C102" s="20"/>
      <c r="D102" s="21" t="str">
        <f>IF(C102="","-",VLOOKUP(C102,员工信息表!B:C,2,FALSE))</f>
        <v>-</v>
      </c>
      <c r="E102" s="21" t="str">
        <f>IF(C102="","-",VLOOKUP(C102,员工信息表!B:D,3,FALSE))</f>
        <v>-</v>
      </c>
      <c r="F102" s="20"/>
      <c r="G102" s="20"/>
      <c r="H102" s="20"/>
      <c r="I102" s="20"/>
      <c r="J102" s="27" t="str">
        <f t="shared" si="2"/>
        <v>0</v>
      </c>
      <c r="K102" s="27" t="str">
        <f>IF(C102="","0",SUMIFS(借支明细表!$H:$H,借支明细表!$F:$F,$C102,借支明细表!$D:$D,$D$2))</f>
        <v>0</v>
      </c>
      <c r="L102" s="27" t="str">
        <f t="shared" si="3"/>
        <v>0</v>
      </c>
      <c r="M102" s="28"/>
      <c r="XDA102" s="7"/>
      <c r="XDB102" s="7"/>
      <c r="XDC102" s="7"/>
      <c r="XDD102" s="7"/>
      <c r="XDE102" s="7"/>
      <c r="XDF102" s="7"/>
      <c r="XDG102" s="7"/>
      <c r="XDH102" s="7"/>
      <c r="XDI102" s="7"/>
      <c r="XDJ102" s="7"/>
      <c r="XDK102" s="7"/>
      <c r="XDL102" s="7"/>
      <c r="XDM102" s="7"/>
      <c r="XDN102" s="7"/>
      <c r="XDO102" s="7"/>
      <c r="XDP102" s="7"/>
      <c r="XDQ102" s="7"/>
      <c r="XDR102" s="7"/>
      <c r="XDS102" s="7"/>
      <c r="XDT102" s="7"/>
      <c r="XDU102" s="7"/>
      <c r="XDV102" s="7"/>
      <c r="XDW102" s="7"/>
      <c r="XDX102" s="7"/>
      <c r="XDY102" s="7"/>
      <c r="XDZ102" s="7"/>
      <c r="XEA102" s="7"/>
      <c r="XEB102" s="7"/>
      <c r="XEC102" s="7"/>
      <c r="XED102" s="7"/>
      <c r="XEE102" s="7"/>
    </row>
    <row r="103" s="1" customFormat="1" customHeight="1" spans="1:16359">
      <c r="A103" s="4"/>
      <c r="B103" s="20"/>
      <c r="C103" s="20"/>
      <c r="D103" s="21" t="str">
        <f>IF(C103="","-",VLOOKUP(C103,员工信息表!B:C,2,FALSE))</f>
        <v>-</v>
      </c>
      <c r="E103" s="21" t="str">
        <f>IF(C103="","-",VLOOKUP(C103,员工信息表!B:D,3,FALSE))</f>
        <v>-</v>
      </c>
      <c r="F103" s="20"/>
      <c r="G103" s="20"/>
      <c r="H103" s="20"/>
      <c r="I103" s="20"/>
      <c r="J103" s="27" t="str">
        <f t="shared" si="2"/>
        <v>0</v>
      </c>
      <c r="K103" s="27" t="str">
        <f>IF(C103="","0",SUMIFS(借支明细表!$H:$H,借支明细表!$F:$F,$C103,借支明细表!$D:$D,$D$2))</f>
        <v>0</v>
      </c>
      <c r="L103" s="27" t="str">
        <f t="shared" si="3"/>
        <v>0</v>
      </c>
      <c r="M103" s="28"/>
      <c r="XDA103" s="7"/>
      <c r="XDB103" s="7"/>
      <c r="XDC103" s="7"/>
      <c r="XDD103" s="7"/>
      <c r="XDE103" s="7"/>
      <c r="XDF103" s="7"/>
      <c r="XDG103" s="7"/>
      <c r="XDH103" s="7"/>
      <c r="XDI103" s="7"/>
      <c r="XDJ103" s="7"/>
      <c r="XDK103" s="7"/>
      <c r="XDL103" s="7"/>
      <c r="XDM103" s="7"/>
      <c r="XDN103" s="7"/>
      <c r="XDO103" s="7"/>
      <c r="XDP103" s="7"/>
      <c r="XDQ103" s="7"/>
      <c r="XDR103" s="7"/>
      <c r="XDS103" s="7"/>
      <c r="XDT103" s="7"/>
      <c r="XDU103" s="7"/>
      <c r="XDV103" s="7"/>
      <c r="XDW103" s="7"/>
      <c r="XDX103" s="7"/>
      <c r="XDY103" s="7"/>
      <c r="XDZ103" s="7"/>
      <c r="XEA103" s="7"/>
      <c r="XEB103" s="7"/>
      <c r="XEC103" s="7"/>
      <c r="XED103" s="7"/>
      <c r="XEE103" s="7"/>
    </row>
    <row r="104" s="1" customFormat="1" customHeight="1" spans="1:16359">
      <c r="A104" s="4"/>
      <c r="B104" s="20"/>
      <c r="C104" s="20"/>
      <c r="D104" s="21" t="str">
        <f>IF(C104="","-",VLOOKUP(C104,员工信息表!B:C,2,FALSE))</f>
        <v>-</v>
      </c>
      <c r="E104" s="21" t="str">
        <f>IF(C104="","-",VLOOKUP(C104,员工信息表!B:D,3,FALSE))</f>
        <v>-</v>
      </c>
      <c r="F104" s="20"/>
      <c r="G104" s="20"/>
      <c r="H104" s="20"/>
      <c r="I104" s="20"/>
      <c r="J104" s="27" t="str">
        <f t="shared" si="2"/>
        <v>0</v>
      </c>
      <c r="K104" s="27" t="str">
        <f>IF(C104="","0",SUMIFS(借支明细表!$H:$H,借支明细表!$F:$F,$C104,借支明细表!$D:$D,$D$2))</f>
        <v>0</v>
      </c>
      <c r="L104" s="27" t="str">
        <f t="shared" si="3"/>
        <v>0</v>
      </c>
      <c r="M104" s="28"/>
      <c r="XDA104" s="7"/>
      <c r="XDB104" s="7"/>
      <c r="XDC104" s="7"/>
      <c r="XDD104" s="7"/>
      <c r="XDE104" s="7"/>
      <c r="XDF104" s="7"/>
      <c r="XDG104" s="7"/>
      <c r="XDH104" s="7"/>
      <c r="XDI104" s="7"/>
      <c r="XDJ104" s="7"/>
      <c r="XDK104" s="7"/>
      <c r="XDL104" s="7"/>
      <c r="XDM104" s="7"/>
      <c r="XDN104" s="7"/>
      <c r="XDO104" s="7"/>
      <c r="XDP104" s="7"/>
      <c r="XDQ104" s="7"/>
      <c r="XDR104" s="7"/>
      <c r="XDS104" s="7"/>
      <c r="XDT104" s="7"/>
      <c r="XDU104" s="7"/>
      <c r="XDV104" s="7"/>
      <c r="XDW104" s="7"/>
      <c r="XDX104" s="7"/>
      <c r="XDY104" s="7"/>
      <c r="XDZ104" s="7"/>
      <c r="XEA104" s="7"/>
      <c r="XEB104" s="7"/>
      <c r="XEC104" s="7"/>
      <c r="XED104" s="7"/>
      <c r="XEE104" s="7"/>
    </row>
    <row r="105" s="1" customFormat="1" customHeight="1" spans="1:16359">
      <c r="A105" s="4"/>
      <c r="B105" s="20"/>
      <c r="C105" s="20"/>
      <c r="D105" s="21" t="str">
        <f>IF(C105="","-",VLOOKUP(C105,员工信息表!B:C,2,FALSE))</f>
        <v>-</v>
      </c>
      <c r="E105" s="21" t="str">
        <f>IF(C105="","-",VLOOKUP(C105,员工信息表!B:D,3,FALSE))</f>
        <v>-</v>
      </c>
      <c r="F105" s="20"/>
      <c r="G105" s="20"/>
      <c r="H105" s="20"/>
      <c r="I105" s="20"/>
      <c r="J105" s="27" t="str">
        <f t="shared" si="2"/>
        <v>0</v>
      </c>
      <c r="K105" s="27" t="str">
        <f>IF(C105="","0",SUMIFS(借支明细表!$H:$H,借支明细表!$F:$F,$C105,借支明细表!$D:$D,$D$2))</f>
        <v>0</v>
      </c>
      <c r="L105" s="27" t="str">
        <f t="shared" si="3"/>
        <v>0</v>
      </c>
      <c r="M105" s="28"/>
      <c r="XDA105" s="7"/>
      <c r="XDB105" s="7"/>
      <c r="XDC105" s="7"/>
      <c r="XDD105" s="7"/>
      <c r="XDE105" s="7"/>
      <c r="XDF105" s="7"/>
      <c r="XDG105" s="7"/>
      <c r="XDH105" s="7"/>
      <c r="XDI105" s="7"/>
      <c r="XDJ105" s="7"/>
      <c r="XDK105" s="7"/>
      <c r="XDL105" s="7"/>
      <c r="XDM105" s="7"/>
      <c r="XDN105" s="7"/>
      <c r="XDO105" s="7"/>
      <c r="XDP105" s="7"/>
      <c r="XDQ105" s="7"/>
      <c r="XDR105" s="7"/>
      <c r="XDS105" s="7"/>
      <c r="XDT105" s="7"/>
      <c r="XDU105" s="7"/>
      <c r="XDV105" s="7"/>
      <c r="XDW105" s="7"/>
      <c r="XDX105" s="7"/>
      <c r="XDY105" s="7"/>
      <c r="XDZ105" s="7"/>
      <c r="XEA105" s="7"/>
      <c r="XEB105" s="7"/>
      <c r="XEC105" s="7"/>
      <c r="XED105" s="7"/>
      <c r="XEE105" s="7"/>
    </row>
    <row r="106" s="1" customFormat="1" customHeight="1" spans="1:16359">
      <c r="A106" s="4"/>
      <c r="B106" s="20"/>
      <c r="C106" s="20"/>
      <c r="D106" s="21" t="str">
        <f>IF(C106="","-",VLOOKUP(C106,员工信息表!B:C,2,FALSE))</f>
        <v>-</v>
      </c>
      <c r="E106" s="21" t="str">
        <f>IF(C106="","-",VLOOKUP(C106,员工信息表!B:D,3,FALSE))</f>
        <v>-</v>
      </c>
      <c r="F106" s="20"/>
      <c r="G106" s="20"/>
      <c r="H106" s="20"/>
      <c r="I106" s="20"/>
      <c r="J106" s="27" t="str">
        <f t="shared" si="2"/>
        <v>0</v>
      </c>
      <c r="K106" s="27" t="str">
        <f>IF(C106="","0",SUMIFS(借支明细表!$H:$H,借支明细表!$F:$F,$C106,借支明细表!$D:$D,$D$2))</f>
        <v>0</v>
      </c>
      <c r="L106" s="27" t="str">
        <f t="shared" si="3"/>
        <v>0</v>
      </c>
      <c r="M106" s="28"/>
      <c r="XDA106" s="7"/>
      <c r="XDB106" s="7"/>
      <c r="XDC106" s="7"/>
      <c r="XDD106" s="7"/>
      <c r="XDE106" s="7"/>
      <c r="XDF106" s="7"/>
      <c r="XDG106" s="7"/>
      <c r="XDH106" s="7"/>
      <c r="XDI106" s="7"/>
      <c r="XDJ106" s="7"/>
      <c r="XDK106" s="7"/>
      <c r="XDL106" s="7"/>
      <c r="XDM106" s="7"/>
      <c r="XDN106" s="7"/>
      <c r="XDO106" s="7"/>
      <c r="XDP106" s="7"/>
      <c r="XDQ106" s="7"/>
      <c r="XDR106" s="7"/>
      <c r="XDS106" s="7"/>
      <c r="XDT106" s="7"/>
      <c r="XDU106" s="7"/>
      <c r="XDV106" s="7"/>
      <c r="XDW106" s="7"/>
      <c r="XDX106" s="7"/>
      <c r="XDY106" s="7"/>
      <c r="XDZ106" s="7"/>
      <c r="XEA106" s="7"/>
      <c r="XEB106" s="7"/>
      <c r="XEC106" s="7"/>
      <c r="XED106" s="7"/>
      <c r="XEE106" s="7"/>
    </row>
    <row r="107" s="1" customFormat="1" customHeight="1" spans="1:16359">
      <c r="A107" s="4"/>
      <c r="B107" s="20"/>
      <c r="C107" s="20"/>
      <c r="D107" s="21" t="str">
        <f>IF(C107="","-",VLOOKUP(C107,员工信息表!B:C,2,FALSE))</f>
        <v>-</v>
      </c>
      <c r="E107" s="21" t="str">
        <f>IF(C107="","-",VLOOKUP(C107,员工信息表!B:D,3,FALSE))</f>
        <v>-</v>
      </c>
      <c r="F107" s="20"/>
      <c r="G107" s="20"/>
      <c r="H107" s="20"/>
      <c r="I107" s="20"/>
      <c r="J107" s="27" t="str">
        <f t="shared" si="2"/>
        <v>0</v>
      </c>
      <c r="K107" s="27" t="str">
        <f>IF(C107="","0",SUMIFS(借支明细表!$H:$H,借支明细表!$F:$F,$C107,借支明细表!$D:$D,$D$2))</f>
        <v>0</v>
      </c>
      <c r="L107" s="27" t="str">
        <f t="shared" si="3"/>
        <v>0</v>
      </c>
      <c r="M107" s="28"/>
      <c r="XDA107" s="7"/>
      <c r="XDB107" s="7"/>
      <c r="XDC107" s="7"/>
      <c r="XDD107" s="7"/>
      <c r="XDE107" s="7"/>
      <c r="XDF107" s="7"/>
      <c r="XDG107" s="7"/>
      <c r="XDH107" s="7"/>
      <c r="XDI107" s="7"/>
      <c r="XDJ107" s="7"/>
      <c r="XDK107" s="7"/>
      <c r="XDL107" s="7"/>
      <c r="XDM107" s="7"/>
      <c r="XDN107" s="7"/>
      <c r="XDO107" s="7"/>
      <c r="XDP107" s="7"/>
      <c r="XDQ107" s="7"/>
      <c r="XDR107" s="7"/>
      <c r="XDS107" s="7"/>
      <c r="XDT107" s="7"/>
      <c r="XDU107" s="7"/>
      <c r="XDV107" s="7"/>
      <c r="XDW107" s="7"/>
      <c r="XDX107" s="7"/>
      <c r="XDY107" s="7"/>
      <c r="XDZ107" s="7"/>
      <c r="XEA107" s="7"/>
      <c r="XEB107" s="7"/>
      <c r="XEC107" s="7"/>
      <c r="XED107" s="7"/>
      <c r="XEE107" s="7"/>
    </row>
    <row r="108" s="1" customFormat="1" customHeight="1" spans="1:16359">
      <c r="A108" s="4"/>
      <c r="B108" s="20"/>
      <c r="C108" s="20"/>
      <c r="D108" s="21" t="str">
        <f>IF(C108="","-",VLOOKUP(C108,员工信息表!B:C,2,FALSE))</f>
        <v>-</v>
      </c>
      <c r="E108" s="21" t="str">
        <f>IF(C108="","-",VLOOKUP(C108,员工信息表!B:D,3,FALSE))</f>
        <v>-</v>
      </c>
      <c r="F108" s="20"/>
      <c r="G108" s="20"/>
      <c r="H108" s="20"/>
      <c r="I108" s="20"/>
      <c r="J108" s="27" t="str">
        <f t="shared" si="2"/>
        <v>0</v>
      </c>
      <c r="K108" s="27" t="str">
        <f>IF(C108="","0",SUMIFS(借支明细表!$H:$H,借支明细表!$F:$F,$C108,借支明细表!$D:$D,$D$2))</f>
        <v>0</v>
      </c>
      <c r="L108" s="27" t="str">
        <f t="shared" si="3"/>
        <v>0</v>
      </c>
      <c r="M108" s="28"/>
      <c r="XDA108" s="7"/>
      <c r="XDB108" s="7"/>
      <c r="XDC108" s="7"/>
      <c r="XDD108" s="7"/>
      <c r="XDE108" s="7"/>
      <c r="XDF108" s="7"/>
      <c r="XDG108" s="7"/>
      <c r="XDH108" s="7"/>
      <c r="XDI108" s="7"/>
      <c r="XDJ108" s="7"/>
      <c r="XDK108" s="7"/>
      <c r="XDL108" s="7"/>
      <c r="XDM108" s="7"/>
      <c r="XDN108" s="7"/>
      <c r="XDO108" s="7"/>
      <c r="XDP108" s="7"/>
      <c r="XDQ108" s="7"/>
      <c r="XDR108" s="7"/>
      <c r="XDS108" s="7"/>
      <c r="XDT108" s="7"/>
      <c r="XDU108" s="7"/>
      <c r="XDV108" s="7"/>
      <c r="XDW108" s="7"/>
      <c r="XDX108" s="7"/>
      <c r="XDY108" s="7"/>
      <c r="XDZ108" s="7"/>
      <c r="XEA108" s="7"/>
      <c r="XEB108" s="7"/>
      <c r="XEC108" s="7"/>
      <c r="XED108" s="7"/>
      <c r="XEE108" s="7"/>
    </row>
    <row r="109" s="1" customFormat="1" customHeight="1" spans="1:16359">
      <c r="A109" s="4"/>
      <c r="B109" s="20"/>
      <c r="C109" s="20"/>
      <c r="D109" s="21" t="str">
        <f>IF(C109="","-",VLOOKUP(C109,员工信息表!B:C,2,FALSE))</f>
        <v>-</v>
      </c>
      <c r="E109" s="21" t="str">
        <f>IF(C109="","-",VLOOKUP(C109,员工信息表!B:D,3,FALSE))</f>
        <v>-</v>
      </c>
      <c r="F109" s="20"/>
      <c r="G109" s="20"/>
      <c r="H109" s="20"/>
      <c r="I109" s="20"/>
      <c r="J109" s="27" t="str">
        <f t="shared" si="2"/>
        <v>0</v>
      </c>
      <c r="K109" s="27" t="str">
        <f>IF(C109="","0",SUMIFS(借支明细表!$H:$H,借支明细表!$F:$F,$C109,借支明细表!$D:$D,$D$2))</f>
        <v>0</v>
      </c>
      <c r="L109" s="27" t="str">
        <f t="shared" si="3"/>
        <v>0</v>
      </c>
      <c r="M109" s="28"/>
      <c r="XDA109" s="7"/>
      <c r="XDB109" s="7"/>
      <c r="XDC109" s="7"/>
      <c r="XDD109" s="7"/>
      <c r="XDE109" s="7"/>
      <c r="XDF109" s="7"/>
      <c r="XDG109" s="7"/>
      <c r="XDH109" s="7"/>
      <c r="XDI109" s="7"/>
      <c r="XDJ109" s="7"/>
      <c r="XDK109" s="7"/>
      <c r="XDL109" s="7"/>
      <c r="XDM109" s="7"/>
      <c r="XDN109" s="7"/>
      <c r="XDO109" s="7"/>
      <c r="XDP109" s="7"/>
      <c r="XDQ109" s="7"/>
      <c r="XDR109" s="7"/>
      <c r="XDS109" s="7"/>
      <c r="XDT109" s="7"/>
      <c r="XDU109" s="7"/>
      <c r="XDV109" s="7"/>
      <c r="XDW109" s="7"/>
      <c r="XDX109" s="7"/>
      <c r="XDY109" s="7"/>
      <c r="XDZ109" s="7"/>
      <c r="XEA109" s="7"/>
      <c r="XEB109" s="7"/>
      <c r="XEC109" s="7"/>
      <c r="XED109" s="7"/>
      <c r="XEE109" s="7"/>
    </row>
    <row r="110" s="1" customFormat="1" customHeight="1" spans="1:16359">
      <c r="A110" s="4"/>
      <c r="B110" s="20"/>
      <c r="C110" s="20"/>
      <c r="D110" s="21" t="str">
        <f>IF(C110="","-",VLOOKUP(C110,员工信息表!B:C,2,FALSE))</f>
        <v>-</v>
      </c>
      <c r="E110" s="21" t="str">
        <f>IF(C110="","-",VLOOKUP(C110,员工信息表!B:D,3,FALSE))</f>
        <v>-</v>
      </c>
      <c r="F110" s="20"/>
      <c r="G110" s="20"/>
      <c r="H110" s="20"/>
      <c r="I110" s="20"/>
      <c r="J110" s="27" t="str">
        <f t="shared" si="2"/>
        <v>0</v>
      </c>
      <c r="K110" s="27" t="str">
        <f>IF(C110="","0",SUMIFS(借支明细表!$H:$H,借支明细表!$F:$F,$C110,借支明细表!$D:$D,$D$2))</f>
        <v>0</v>
      </c>
      <c r="L110" s="27" t="str">
        <f t="shared" si="3"/>
        <v>0</v>
      </c>
      <c r="M110" s="28"/>
      <c r="XDA110" s="7"/>
      <c r="XDB110" s="7"/>
      <c r="XDC110" s="7"/>
      <c r="XDD110" s="7"/>
      <c r="XDE110" s="7"/>
      <c r="XDF110" s="7"/>
      <c r="XDG110" s="7"/>
      <c r="XDH110" s="7"/>
      <c r="XDI110" s="7"/>
      <c r="XDJ110" s="7"/>
      <c r="XDK110" s="7"/>
      <c r="XDL110" s="7"/>
      <c r="XDM110" s="7"/>
      <c r="XDN110" s="7"/>
      <c r="XDO110" s="7"/>
      <c r="XDP110" s="7"/>
      <c r="XDQ110" s="7"/>
      <c r="XDR110" s="7"/>
      <c r="XDS110" s="7"/>
      <c r="XDT110" s="7"/>
      <c r="XDU110" s="7"/>
      <c r="XDV110" s="7"/>
      <c r="XDW110" s="7"/>
      <c r="XDX110" s="7"/>
      <c r="XDY110" s="7"/>
      <c r="XDZ110" s="7"/>
      <c r="XEA110" s="7"/>
      <c r="XEB110" s="7"/>
      <c r="XEC110" s="7"/>
      <c r="XED110" s="7"/>
      <c r="XEE110" s="7"/>
    </row>
    <row r="111" s="1" customFormat="1" customHeight="1" spans="1:16359">
      <c r="A111" s="4"/>
      <c r="B111" s="20"/>
      <c r="C111" s="20"/>
      <c r="D111" s="21" t="str">
        <f>IF(C111="","-",VLOOKUP(C111,员工信息表!B:C,2,FALSE))</f>
        <v>-</v>
      </c>
      <c r="E111" s="21" t="str">
        <f>IF(C111="","-",VLOOKUP(C111,员工信息表!B:D,3,FALSE))</f>
        <v>-</v>
      </c>
      <c r="F111" s="20"/>
      <c r="G111" s="20"/>
      <c r="H111" s="20"/>
      <c r="I111" s="20"/>
      <c r="J111" s="27" t="str">
        <f t="shared" si="2"/>
        <v>0</v>
      </c>
      <c r="K111" s="27" t="str">
        <f>IF(C111="","0",SUMIFS(借支明细表!$H:$H,借支明细表!$F:$F,$C111,借支明细表!$D:$D,$D$2))</f>
        <v>0</v>
      </c>
      <c r="L111" s="27" t="str">
        <f t="shared" si="3"/>
        <v>0</v>
      </c>
      <c r="M111" s="28"/>
      <c r="XDA111" s="7"/>
      <c r="XDB111" s="7"/>
      <c r="XDC111" s="7"/>
      <c r="XDD111" s="7"/>
      <c r="XDE111" s="7"/>
      <c r="XDF111" s="7"/>
      <c r="XDG111" s="7"/>
      <c r="XDH111" s="7"/>
      <c r="XDI111" s="7"/>
      <c r="XDJ111" s="7"/>
      <c r="XDK111" s="7"/>
      <c r="XDL111" s="7"/>
      <c r="XDM111" s="7"/>
      <c r="XDN111" s="7"/>
      <c r="XDO111" s="7"/>
      <c r="XDP111" s="7"/>
      <c r="XDQ111" s="7"/>
      <c r="XDR111" s="7"/>
      <c r="XDS111" s="7"/>
      <c r="XDT111" s="7"/>
      <c r="XDU111" s="7"/>
      <c r="XDV111" s="7"/>
      <c r="XDW111" s="7"/>
      <c r="XDX111" s="7"/>
      <c r="XDY111" s="7"/>
      <c r="XDZ111" s="7"/>
      <c r="XEA111" s="7"/>
      <c r="XEB111" s="7"/>
      <c r="XEC111" s="7"/>
      <c r="XED111" s="7"/>
      <c r="XEE111" s="7"/>
    </row>
    <row r="112" s="1" customFormat="1" customHeight="1" spans="1:16359">
      <c r="A112" s="4"/>
      <c r="B112" s="20"/>
      <c r="C112" s="20"/>
      <c r="D112" s="21" t="str">
        <f>IF(C112="","-",VLOOKUP(C112,员工信息表!B:C,2,FALSE))</f>
        <v>-</v>
      </c>
      <c r="E112" s="21" t="str">
        <f>IF(C112="","-",VLOOKUP(C112,员工信息表!B:D,3,FALSE))</f>
        <v>-</v>
      </c>
      <c r="F112" s="20"/>
      <c r="G112" s="20"/>
      <c r="H112" s="20"/>
      <c r="I112" s="20"/>
      <c r="J112" s="27" t="str">
        <f t="shared" si="2"/>
        <v>0</v>
      </c>
      <c r="K112" s="27" t="str">
        <f>IF(C112="","0",SUMIFS(借支明细表!$H:$H,借支明细表!$F:$F,$C112,借支明细表!$D:$D,$D$2))</f>
        <v>0</v>
      </c>
      <c r="L112" s="27" t="str">
        <f t="shared" si="3"/>
        <v>0</v>
      </c>
      <c r="M112" s="28"/>
      <c r="XDA112" s="7"/>
      <c r="XDB112" s="7"/>
      <c r="XDC112" s="7"/>
      <c r="XDD112" s="7"/>
      <c r="XDE112" s="7"/>
      <c r="XDF112" s="7"/>
      <c r="XDG112" s="7"/>
      <c r="XDH112" s="7"/>
      <c r="XDI112" s="7"/>
      <c r="XDJ112" s="7"/>
      <c r="XDK112" s="7"/>
      <c r="XDL112" s="7"/>
      <c r="XDM112" s="7"/>
      <c r="XDN112" s="7"/>
      <c r="XDO112" s="7"/>
      <c r="XDP112" s="7"/>
      <c r="XDQ112" s="7"/>
      <c r="XDR112" s="7"/>
      <c r="XDS112" s="7"/>
      <c r="XDT112" s="7"/>
      <c r="XDU112" s="7"/>
      <c r="XDV112" s="7"/>
      <c r="XDW112" s="7"/>
      <c r="XDX112" s="7"/>
      <c r="XDY112" s="7"/>
      <c r="XDZ112" s="7"/>
      <c r="XEA112" s="7"/>
      <c r="XEB112" s="7"/>
      <c r="XEC112" s="7"/>
      <c r="XED112" s="7"/>
      <c r="XEE112" s="7"/>
    </row>
    <row r="113" s="1" customFormat="1" customHeight="1" spans="1:16359">
      <c r="A113" s="4"/>
      <c r="B113" s="20"/>
      <c r="C113" s="20"/>
      <c r="D113" s="21" t="str">
        <f>IF(C113="","-",VLOOKUP(C113,员工信息表!B:C,2,FALSE))</f>
        <v>-</v>
      </c>
      <c r="E113" s="21" t="str">
        <f>IF(C113="","-",VLOOKUP(C113,员工信息表!B:D,3,FALSE))</f>
        <v>-</v>
      </c>
      <c r="F113" s="20"/>
      <c r="G113" s="20"/>
      <c r="H113" s="20"/>
      <c r="I113" s="20"/>
      <c r="J113" s="27" t="str">
        <f t="shared" si="2"/>
        <v>0</v>
      </c>
      <c r="K113" s="27" t="str">
        <f>IF(C113="","0",SUMIFS(借支明细表!$H:$H,借支明细表!$F:$F,$C113,借支明细表!$D:$D,$D$2))</f>
        <v>0</v>
      </c>
      <c r="L113" s="27" t="str">
        <f t="shared" si="3"/>
        <v>0</v>
      </c>
      <c r="M113" s="28"/>
      <c r="XDA113" s="7"/>
      <c r="XDB113" s="7"/>
      <c r="XDC113" s="7"/>
      <c r="XDD113" s="7"/>
      <c r="XDE113" s="7"/>
      <c r="XDF113" s="7"/>
      <c r="XDG113" s="7"/>
      <c r="XDH113" s="7"/>
      <c r="XDI113" s="7"/>
      <c r="XDJ113" s="7"/>
      <c r="XDK113" s="7"/>
      <c r="XDL113" s="7"/>
      <c r="XDM113" s="7"/>
      <c r="XDN113" s="7"/>
      <c r="XDO113" s="7"/>
      <c r="XDP113" s="7"/>
      <c r="XDQ113" s="7"/>
      <c r="XDR113" s="7"/>
      <c r="XDS113" s="7"/>
      <c r="XDT113" s="7"/>
      <c r="XDU113" s="7"/>
      <c r="XDV113" s="7"/>
      <c r="XDW113" s="7"/>
      <c r="XDX113" s="7"/>
      <c r="XDY113" s="7"/>
      <c r="XDZ113" s="7"/>
      <c r="XEA113" s="7"/>
      <c r="XEB113" s="7"/>
      <c r="XEC113" s="7"/>
      <c r="XED113" s="7"/>
      <c r="XEE113" s="7"/>
    </row>
    <row r="114" s="1" customFormat="1" customHeight="1" spans="1:16359">
      <c r="A114" s="4"/>
      <c r="B114" s="20"/>
      <c r="C114" s="20"/>
      <c r="D114" s="21" t="str">
        <f>IF(C114="","-",VLOOKUP(C114,员工信息表!B:C,2,FALSE))</f>
        <v>-</v>
      </c>
      <c r="E114" s="21" t="str">
        <f>IF(C114="","-",VLOOKUP(C114,员工信息表!B:D,3,FALSE))</f>
        <v>-</v>
      </c>
      <c r="F114" s="20"/>
      <c r="G114" s="20"/>
      <c r="H114" s="20"/>
      <c r="I114" s="20"/>
      <c r="J114" s="27" t="str">
        <f t="shared" si="2"/>
        <v>0</v>
      </c>
      <c r="K114" s="27" t="str">
        <f>IF(C114="","0",SUMIFS(借支明细表!$H:$H,借支明细表!$F:$F,$C114,借支明细表!$D:$D,$D$2))</f>
        <v>0</v>
      </c>
      <c r="L114" s="27" t="str">
        <f t="shared" si="3"/>
        <v>0</v>
      </c>
      <c r="M114" s="28"/>
      <c r="XDA114" s="7"/>
      <c r="XDB114" s="7"/>
      <c r="XDC114" s="7"/>
      <c r="XDD114" s="7"/>
      <c r="XDE114" s="7"/>
      <c r="XDF114" s="7"/>
      <c r="XDG114" s="7"/>
      <c r="XDH114" s="7"/>
      <c r="XDI114" s="7"/>
      <c r="XDJ114" s="7"/>
      <c r="XDK114" s="7"/>
      <c r="XDL114" s="7"/>
      <c r="XDM114" s="7"/>
      <c r="XDN114" s="7"/>
      <c r="XDO114" s="7"/>
      <c r="XDP114" s="7"/>
      <c r="XDQ114" s="7"/>
      <c r="XDR114" s="7"/>
      <c r="XDS114" s="7"/>
      <c r="XDT114" s="7"/>
      <c r="XDU114" s="7"/>
      <c r="XDV114" s="7"/>
      <c r="XDW114" s="7"/>
      <c r="XDX114" s="7"/>
      <c r="XDY114" s="7"/>
      <c r="XDZ114" s="7"/>
      <c r="XEA114" s="7"/>
      <c r="XEB114" s="7"/>
      <c r="XEC114" s="7"/>
      <c r="XED114" s="7"/>
      <c r="XEE114" s="7"/>
    </row>
    <row r="115" s="1" customFormat="1" customHeight="1" spans="1:16359">
      <c r="A115" s="4"/>
      <c r="B115" s="20"/>
      <c r="C115" s="20"/>
      <c r="D115" s="21" t="str">
        <f>IF(C115="","-",VLOOKUP(C115,员工信息表!B:C,2,FALSE))</f>
        <v>-</v>
      </c>
      <c r="E115" s="21" t="str">
        <f>IF(C115="","-",VLOOKUP(C115,员工信息表!B:D,3,FALSE))</f>
        <v>-</v>
      </c>
      <c r="F115" s="20"/>
      <c r="G115" s="20"/>
      <c r="H115" s="20"/>
      <c r="I115" s="20"/>
      <c r="J115" s="27" t="str">
        <f t="shared" si="2"/>
        <v>0</v>
      </c>
      <c r="K115" s="27" t="str">
        <f>IF(C115="","0",SUMIFS(借支明细表!$H:$H,借支明细表!$F:$F,$C115,借支明细表!$D:$D,$D$2))</f>
        <v>0</v>
      </c>
      <c r="L115" s="27" t="str">
        <f t="shared" si="3"/>
        <v>0</v>
      </c>
      <c r="M115" s="28"/>
      <c r="XDA115" s="7"/>
      <c r="XDB115" s="7"/>
      <c r="XDC115" s="7"/>
      <c r="XDD115" s="7"/>
      <c r="XDE115" s="7"/>
      <c r="XDF115" s="7"/>
      <c r="XDG115" s="7"/>
      <c r="XDH115" s="7"/>
      <c r="XDI115" s="7"/>
      <c r="XDJ115" s="7"/>
      <c r="XDK115" s="7"/>
      <c r="XDL115" s="7"/>
      <c r="XDM115" s="7"/>
      <c r="XDN115" s="7"/>
      <c r="XDO115" s="7"/>
      <c r="XDP115" s="7"/>
      <c r="XDQ115" s="7"/>
      <c r="XDR115" s="7"/>
      <c r="XDS115" s="7"/>
      <c r="XDT115" s="7"/>
      <c r="XDU115" s="7"/>
      <c r="XDV115" s="7"/>
      <c r="XDW115" s="7"/>
      <c r="XDX115" s="7"/>
      <c r="XDY115" s="7"/>
      <c r="XDZ115" s="7"/>
      <c r="XEA115" s="7"/>
      <c r="XEB115" s="7"/>
      <c r="XEC115" s="7"/>
      <c r="XED115" s="7"/>
      <c r="XEE115" s="7"/>
    </row>
    <row r="116" s="1" customFormat="1" customHeight="1" spans="1:16359">
      <c r="A116" s="4"/>
      <c r="B116" s="20"/>
      <c r="C116" s="20"/>
      <c r="D116" s="21" t="str">
        <f>IF(C116="","-",VLOOKUP(C116,员工信息表!B:C,2,FALSE))</f>
        <v>-</v>
      </c>
      <c r="E116" s="21" t="str">
        <f>IF(C116="","-",VLOOKUP(C116,员工信息表!B:D,3,FALSE))</f>
        <v>-</v>
      </c>
      <c r="F116" s="20"/>
      <c r="G116" s="20"/>
      <c r="H116" s="20"/>
      <c r="I116" s="20"/>
      <c r="J116" s="27" t="str">
        <f t="shared" si="2"/>
        <v>0</v>
      </c>
      <c r="K116" s="27" t="str">
        <f>IF(C116="","0",SUMIFS(借支明细表!$H:$H,借支明细表!$F:$F,$C116,借支明细表!$D:$D,$D$2))</f>
        <v>0</v>
      </c>
      <c r="L116" s="27" t="str">
        <f t="shared" si="3"/>
        <v>0</v>
      </c>
      <c r="M116" s="28"/>
      <c r="XDA116" s="7"/>
      <c r="XDB116" s="7"/>
      <c r="XDC116" s="7"/>
      <c r="XDD116" s="7"/>
      <c r="XDE116" s="7"/>
      <c r="XDF116" s="7"/>
      <c r="XDG116" s="7"/>
      <c r="XDH116" s="7"/>
      <c r="XDI116" s="7"/>
      <c r="XDJ116" s="7"/>
      <c r="XDK116" s="7"/>
      <c r="XDL116" s="7"/>
      <c r="XDM116" s="7"/>
      <c r="XDN116" s="7"/>
      <c r="XDO116" s="7"/>
      <c r="XDP116" s="7"/>
      <c r="XDQ116" s="7"/>
      <c r="XDR116" s="7"/>
      <c r="XDS116" s="7"/>
      <c r="XDT116" s="7"/>
      <c r="XDU116" s="7"/>
      <c r="XDV116" s="7"/>
      <c r="XDW116" s="7"/>
      <c r="XDX116" s="7"/>
      <c r="XDY116" s="7"/>
      <c r="XDZ116" s="7"/>
      <c r="XEA116" s="7"/>
      <c r="XEB116" s="7"/>
      <c r="XEC116" s="7"/>
      <c r="XED116" s="7"/>
      <c r="XEE116" s="7"/>
    </row>
    <row r="117" s="1" customFormat="1" customHeight="1" spans="1:16359">
      <c r="A117" s="4"/>
      <c r="B117" s="20"/>
      <c r="C117" s="20"/>
      <c r="D117" s="21" t="str">
        <f>IF(C117="","-",VLOOKUP(C117,员工信息表!B:C,2,FALSE))</f>
        <v>-</v>
      </c>
      <c r="E117" s="21" t="str">
        <f>IF(C117="","-",VLOOKUP(C117,员工信息表!B:D,3,FALSE))</f>
        <v>-</v>
      </c>
      <c r="F117" s="20"/>
      <c r="G117" s="20"/>
      <c r="H117" s="20"/>
      <c r="I117" s="20"/>
      <c r="J117" s="27" t="str">
        <f t="shared" si="2"/>
        <v>0</v>
      </c>
      <c r="K117" s="27" t="str">
        <f>IF(C117="","0",SUMIFS(借支明细表!$H:$H,借支明细表!$F:$F,$C117,借支明细表!$D:$D,$D$2))</f>
        <v>0</v>
      </c>
      <c r="L117" s="27" t="str">
        <f t="shared" si="3"/>
        <v>0</v>
      </c>
      <c r="M117" s="28"/>
      <c r="XDA117" s="7"/>
      <c r="XDB117" s="7"/>
      <c r="XDC117" s="7"/>
      <c r="XDD117" s="7"/>
      <c r="XDE117" s="7"/>
      <c r="XDF117" s="7"/>
      <c r="XDG117" s="7"/>
      <c r="XDH117" s="7"/>
      <c r="XDI117" s="7"/>
      <c r="XDJ117" s="7"/>
      <c r="XDK117" s="7"/>
      <c r="XDL117" s="7"/>
      <c r="XDM117" s="7"/>
      <c r="XDN117" s="7"/>
      <c r="XDO117" s="7"/>
      <c r="XDP117" s="7"/>
      <c r="XDQ117" s="7"/>
      <c r="XDR117" s="7"/>
      <c r="XDS117" s="7"/>
      <c r="XDT117" s="7"/>
      <c r="XDU117" s="7"/>
      <c r="XDV117" s="7"/>
      <c r="XDW117" s="7"/>
      <c r="XDX117" s="7"/>
      <c r="XDY117" s="7"/>
      <c r="XDZ117" s="7"/>
      <c r="XEA117" s="7"/>
      <c r="XEB117" s="7"/>
      <c r="XEC117" s="7"/>
      <c r="XED117" s="7"/>
      <c r="XEE117" s="7"/>
    </row>
    <row r="118" s="1" customFormat="1" customHeight="1" spans="1:16359">
      <c r="A118" s="4"/>
      <c r="B118" s="20"/>
      <c r="C118" s="20"/>
      <c r="D118" s="21" t="str">
        <f>IF(C118="","-",VLOOKUP(C118,员工信息表!B:C,2,FALSE))</f>
        <v>-</v>
      </c>
      <c r="E118" s="21" t="str">
        <f>IF(C118="","-",VLOOKUP(C118,员工信息表!B:D,3,FALSE))</f>
        <v>-</v>
      </c>
      <c r="F118" s="20"/>
      <c r="G118" s="20"/>
      <c r="H118" s="20"/>
      <c r="I118" s="20"/>
      <c r="J118" s="27" t="str">
        <f t="shared" si="2"/>
        <v>0</v>
      </c>
      <c r="K118" s="27" t="str">
        <f>IF(C118="","0",SUMIFS(借支明细表!$H:$H,借支明细表!$F:$F,$C118,借支明细表!$D:$D,$D$2))</f>
        <v>0</v>
      </c>
      <c r="L118" s="27" t="str">
        <f t="shared" si="3"/>
        <v>0</v>
      </c>
      <c r="M118" s="28"/>
      <c r="XDA118" s="7"/>
      <c r="XDB118" s="7"/>
      <c r="XDC118" s="7"/>
      <c r="XDD118" s="7"/>
      <c r="XDE118" s="7"/>
      <c r="XDF118" s="7"/>
      <c r="XDG118" s="7"/>
      <c r="XDH118" s="7"/>
      <c r="XDI118" s="7"/>
      <c r="XDJ118" s="7"/>
      <c r="XDK118" s="7"/>
      <c r="XDL118" s="7"/>
      <c r="XDM118" s="7"/>
      <c r="XDN118" s="7"/>
      <c r="XDO118" s="7"/>
      <c r="XDP118" s="7"/>
      <c r="XDQ118" s="7"/>
      <c r="XDR118" s="7"/>
      <c r="XDS118" s="7"/>
      <c r="XDT118" s="7"/>
      <c r="XDU118" s="7"/>
      <c r="XDV118" s="7"/>
      <c r="XDW118" s="7"/>
      <c r="XDX118" s="7"/>
      <c r="XDY118" s="7"/>
      <c r="XDZ118" s="7"/>
      <c r="XEA118" s="7"/>
      <c r="XEB118" s="7"/>
      <c r="XEC118" s="7"/>
      <c r="XED118" s="7"/>
      <c r="XEE118" s="7"/>
    </row>
    <row r="119" s="1" customFormat="1" customHeight="1" spans="1:16359">
      <c r="A119" s="4"/>
      <c r="B119" s="20"/>
      <c r="C119" s="20"/>
      <c r="D119" s="21" t="str">
        <f>IF(C119="","-",VLOOKUP(C119,员工信息表!B:C,2,FALSE))</f>
        <v>-</v>
      </c>
      <c r="E119" s="21" t="str">
        <f>IF(C119="","-",VLOOKUP(C119,员工信息表!B:D,3,FALSE))</f>
        <v>-</v>
      </c>
      <c r="F119" s="20"/>
      <c r="G119" s="20"/>
      <c r="H119" s="20"/>
      <c r="I119" s="20"/>
      <c r="J119" s="27" t="str">
        <f t="shared" si="2"/>
        <v>0</v>
      </c>
      <c r="K119" s="27" t="str">
        <f>IF(C119="","0",SUMIFS(借支明细表!$H:$H,借支明细表!$F:$F,$C119,借支明细表!$D:$D,$D$2))</f>
        <v>0</v>
      </c>
      <c r="L119" s="27" t="str">
        <f t="shared" si="3"/>
        <v>0</v>
      </c>
      <c r="M119" s="28"/>
      <c r="XDA119" s="7"/>
      <c r="XDB119" s="7"/>
      <c r="XDC119" s="7"/>
      <c r="XDD119" s="7"/>
      <c r="XDE119" s="7"/>
      <c r="XDF119" s="7"/>
      <c r="XDG119" s="7"/>
      <c r="XDH119" s="7"/>
      <c r="XDI119" s="7"/>
      <c r="XDJ119" s="7"/>
      <c r="XDK119" s="7"/>
      <c r="XDL119" s="7"/>
      <c r="XDM119" s="7"/>
      <c r="XDN119" s="7"/>
      <c r="XDO119" s="7"/>
      <c r="XDP119" s="7"/>
      <c r="XDQ119" s="7"/>
      <c r="XDR119" s="7"/>
      <c r="XDS119" s="7"/>
      <c r="XDT119" s="7"/>
      <c r="XDU119" s="7"/>
      <c r="XDV119" s="7"/>
      <c r="XDW119" s="7"/>
      <c r="XDX119" s="7"/>
      <c r="XDY119" s="7"/>
      <c r="XDZ119" s="7"/>
      <c r="XEA119" s="7"/>
      <c r="XEB119" s="7"/>
      <c r="XEC119" s="7"/>
      <c r="XED119" s="7"/>
      <c r="XEE119" s="7"/>
    </row>
    <row r="120" s="1" customFormat="1" customHeight="1" spans="1:16359">
      <c r="A120" s="4"/>
      <c r="B120" s="20"/>
      <c r="C120" s="20"/>
      <c r="D120" s="21" t="str">
        <f>IF(C120="","-",VLOOKUP(C120,员工信息表!B:C,2,FALSE))</f>
        <v>-</v>
      </c>
      <c r="E120" s="21" t="str">
        <f>IF(C120="","-",VLOOKUP(C120,员工信息表!B:D,3,FALSE))</f>
        <v>-</v>
      </c>
      <c r="F120" s="20"/>
      <c r="G120" s="20"/>
      <c r="H120" s="20"/>
      <c r="I120" s="20"/>
      <c r="J120" s="27" t="str">
        <f t="shared" si="2"/>
        <v>0</v>
      </c>
      <c r="K120" s="27" t="str">
        <f>IF(C120="","0",SUMIFS(借支明细表!$H:$H,借支明细表!$F:$F,$C120,借支明细表!$D:$D,$D$2))</f>
        <v>0</v>
      </c>
      <c r="L120" s="27" t="str">
        <f t="shared" si="3"/>
        <v>0</v>
      </c>
      <c r="M120" s="28"/>
      <c r="XDA120" s="7"/>
      <c r="XDB120" s="7"/>
      <c r="XDC120" s="7"/>
      <c r="XDD120" s="7"/>
      <c r="XDE120" s="7"/>
      <c r="XDF120" s="7"/>
      <c r="XDG120" s="7"/>
      <c r="XDH120" s="7"/>
      <c r="XDI120" s="7"/>
      <c r="XDJ120" s="7"/>
      <c r="XDK120" s="7"/>
      <c r="XDL120" s="7"/>
      <c r="XDM120" s="7"/>
      <c r="XDN120" s="7"/>
      <c r="XDO120" s="7"/>
      <c r="XDP120" s="7"/>
      <c r="XDQ120" s="7"/>
      <c r="XDR120" s="7"/>
      <c r="XDS120" s="7"/>
      <c r="XDT120" s="7"/>
      <c r="XDU120" s="7"/>
      <c r="XDV120" s="7"/>
      <c r="XDW120" s="7"/>
      <c r="XDX120" s="7"/>
      <c r="XDY120" s="7"/>
      <c r="XDZ120" s="7"/>
      <c r="XEA120" s="7"/>
      <c r="XEB120" s="7"/>
      <c r="XEC120" s="7"/>
      <c r="XED120" s="7"/>
      <c r="XEE120" s="7"/>
    </row>
    <row r="121" s="1" customFormat="1" customHeight="1" spans="1:16359">
      <c r="A121" s="4"/>
      <c r="B121" s="20"/>
      <c r="C121" s="20"/>
      <c r="D121" s="21" t="str">
        <f>IF(C121="","-",VLOOKUP(C121,员工信息表!B:C,2,FALSE))</f>
        <v>-</v>
      </c>
      <c r="E121" s="21" t="str">
        <f>IF(C121="","-",VLOOKUP(C121,员工信息表!B:D,3,FALSE))</f>
        <v>-</v>
      </c>
      <c r="F121" s="20"/>
      <c r="G121" s="20"/>
      <c r="H121" s="20"/>
      <c r="I121" s="20"/>
      <c r="J121" s="27" t="str">
        <f t="shared" si="2"/>
        <v>0</v>
      </c>
      <c r="K121" s="27" t="str">
        <f>IF(C121="","0",SUMIFS(借支明细表!$H:$H,借支明细表!$F:$F,$C121,借支明细表!$D:$D,$D$2))</f>
        <v>0</v>
      </c>
      <c r="L121" s="27" t="str">
        <f t="shared" si="3"/>
        <v>0</v>
      </c>
      <c r="M121" s="28"/>
      <c r="XDA121" s="7"/>
      <c r="XDB121" s="7"/>
      <c r="XDC121" s="7"/>
      <c r="XDD121" s="7"/>
      <c r="XDE121" s="7"/>
      <c r="XDF121" s="7"/>
      <c r="XDG121" s="7"/>
      <c r="XDH121" s="7"/>
      <c r="XDI121" s="7"/>
      <c r="XDJ121" s="7"/>
      <c r="XDK121" s="7"/>
      <c r="XDL121" s="7"/>
      <c r="XDM121" s="7"/>
      <c r="XDN121" s="7"/>
      <c r="XDO121" s="7"/>
      <c r="XDP121" s="7"/>
      <c r="XDQ121" s="7"/>
      <c r="XDR121" s="7"/>
      <c r="XDS121" s="7"/>
      <c r="XDT121" s="7"/>
      <c r="XDU121" s="7"/>
      <c r="XDV121" s="7"/>
      <c r="XDW121" s="7"/>
      <c r="XDX121" s="7"/>
      <c r="XDY121" s="7"/>
      <c r="XDZ121" s="7"/>
      <c r="XEA121" s="7"/>
      <c r="XEB121" s="7"/>
      <c r="XEC121" s="7"/>
      <c r="XED121" s="7"/>
      <c r="XEE121" s="7"/>
    </row>
    <row r="122" s="1" customFormat="1" customHeight="1" spans="1:16359">
      <c r="A122" s="4"/>
      <c r="B122" s="20"/>
      <c r="C122" s="20"/>
      <c r="D122" s="21" t="str">
        <f>IF(C122="","-",VLOOKUP(C122,员工信息表!B:C,2,FALSE))</f>
        <v>-</v>
      </c>
      <c r="E122" s="21" t="str">
        <f>IF(C122="","-",VLOOKUP(C122,员工信息表!B:D,3,FALSE))</f>
        <v>-</v>
      </c>
      <c r="F122" s="20"/>
      <c r="G122" s="20"/>
      <c r="H122" s="20"/>
      <c r="I122" s="20"/>
      <c r="J122" s="27" t="str">
        <f t="shared" si="2"/>
        <v>0</v>
      </c>
      <c r="K122" s="27" t="str">
        <f>IF(C122="","0",SUMIFS(借支明细表!$H:$H,借支明细表!$F:$F,$C122,借支明细表!$D:$D,$D$2))</f>
        <v>0</v>
      </c>
      <c r="L122" s="27" t="str">
        <f t="shared" si="3"/>
        <v>0</v>
      </c>
      <c r="M122" s="28"/>
      <c r="XDA122" s="7"/>
      <c r="XDB122" s="7"/>
      <c r="XDC122" s="7"/>
      <c r="XDD122" s="7"/>
      <c r="XDE122" s="7"/>
      <c r="XDF122" s="7"/>
      <c r="XDG122" s="7"/>
      <c r="XDH122" s="7"/>
      <c r="XDI122" s="7"/>
      <c r="XDJ122" s="7"/>
      <c r="XDK122" s="7"/>
      <c r="XDL122" s="7"/>
      <c r="XDM122" s="7"/>
      <c r="XDN122" s="7"/>
      <c r="XDO122" s="7"/>
      <c r="XDP122" s="7"/>
      <c r="XDQ122" s="7"/>
      <c r="XDR122" s="7"/>
      <c r="XDS122" s="7"/>
      <c r="XDT122" s="7"/>
      <c r="XDU122" s="7"/>
      <c r="XDV122" s="7"/>
      <c r="XDW122" s="7"/>
      <c r="XDX122" s="7"/>
      <c r="XDY122" s="7"/>
      <c r="XDZ122" s="7"/>
      <c r="XEA122" s="7"/>
      <c r="XEB122" s="7"/>
      <c r="XEC122" s="7"/>
      <c r="XED122" s="7"/>
      <c r="XEE122" s="7"/>
    </row>
    <row r="123" s="1" customFormat="1" customHeight="1" spans="1:16359">
      <c r="A123" s="4"/>
      <c r="B123" s="20"/>
      <c r="C123" s="20"/>
      <c r="D123" s="21" t="str">
        <f>IF(C123="","-",VLOOKUP(C123,员工信息表!B:C,2,FALSE))</f>
        <v>-</v>
      </c>
      <c r="E123" s="21" t="str">
        <f>IF(C123="","-",VLOOKUP(C123,员工信息表!B:D,3,FALSE))</f>
        <v>-</v>
      </c>
      <c r="F123" s="20"/>
      <c r="G123" s="20"/>
      <c r="H123" s="20"/>
      <c r="I123" s="20"/>
      <c r="J123" s="27" t="str">
        <f t="shared" si="2"/>
        <v>0</v>
      </c>
      <c r="K123" s="27" t="str">
        <f>IF(C123="","0",SUMIFS(借支明细表!$H:$H,借支明细表!$F:$F,$C123,借支明细表!$D:$D,$D$2))</f>
        <v>0</v>
      </c>
      <c r="L123" s="27" t="str">
        <f t="shared" si="3"/>
        <v>0</v>
      </c>
      <c r="M123" s="28"/>
      <c r="XDA123" s="7"/>
      <c r="XDB123" s="7"/>
      <c r="XDC123" s="7"/>
      <c r="XDD123" s="7"/>
      <c r="XDE123" s="7"/>
      <c r="XDF123" s="7"/>
      <c r="XDG123" s="7"/>
      <c r="XDH123" s="7"/>
      <c r="XDI123" s="7"/>
      <c r="XDJ123" s="7"/>
      <c r="XDK123" s="7"/>
      <c r="XDL123" s="7"/>
      <c r="XDM123" s="7"/>
      <c r="XDN123" s="7"/>
      <c r="XDO123" s="7"/>
      <c r="XDP123" s="7"/>
      <c r="XDQ123" s="7"/>
      <c r="XDR123" s="7"/>
      <c r="XDS123" s="7"/>
      <c r="XDT123" s="7"/>
      <c r="XDU123" s="7"/>
      <c r="XDV123" s="7"/>
      <c r="XDW123" s="7"/>
      <c r="XDX123" s="7"/>
      <c r="XDY123" s="7"/>
      <c r="XDZ123" s="7"/>
      <c r="XEA123" s="7"/>
      <c r="XEB123" s="7"/>
      <c r="XEC123" s="7"/>
      <c r="XED123" s="7"/>
      <c r="XEE123" s="7"/>
    </row>
    <row r="124" s="1" customFormat="1" customHeight="1" spans="1:16359">
      <c r="A124" s="4"/>
      <c r="B124" s="20"/>
      <c r="C124" s="20"/>
      <c r="D124" s="21" t="str">
        <f>IF(C124="","-",VLOOKUP(C124,员工信息表!B:C,2,FALSE))</f>
        <v>-</v>
      </c>
      <c r="E124" s="21" t="str">
        <f>IF(C124="","-",VLOOKUP(C124,员工信息表!B:D,3,FALSE))</f>
        <v>-</v>
      </c>
      <c r="F124" s="20"/>
      <c r="G124" s="20"/>
      <c r="H124" s="20"/>
      <c r="I124" s="20"/>
      <c r="J124" s="27" t="str">
        <f t="shared" si="2"/>
        <v>0</v>
      </c>
      <c r="K124" s="27" t="str">
        <f>IF(C124="","0",SUMIFS(借支明细表!$H:$H,借支明细表!$F:$F,$C124,借支明细表!$D:$D,$D$2))</f>
        <v>0</v>
      </c>
      <c r="L124" s="27" t="str">
        <f t="shared" si="3"/>
        <v>0</v>
      </c>
      <c r="M124" s="28"/>
      <c r="XDA124" s="7"/>
      <c r="XDB124" s="7"/>
      <c r="XDC124" s="7"/>
      <c r="XDD124" s="7"/>
      <c r="XDE124" s="7"/>
      <c r="XDF124" s="7"/>
      <c r="XDG124" s="7"/>
      <c r="XDH124" s="7"/>
      <c r="XDI124" s="7"/>
      <c r="XDJ124" s="7"/>
      <c r="XDK124" s="7"/>
      <c r="XDL124" s="7"/>
      <c r="XDM124" s="7"/>
      <c r="XDN124" s="7"/>
      <c r="XDO124" s="7"/>
      <c r="XDP124" s="7"/>
      <c r="XDQ124" s="7"/>
      <c r="XDR124" s="7"/>
      <c r="XDS124" s="7"/>
      <c r="XDT124" s="7"/>
      <c r="XDU124" s="7"/>
      <c r="XDV124" s="7"/>
      <c r="XDW124" s="7"/>
      <c r="XDX124" s="7"/>
      <c r="XDY124" s="7"/>
      <c r="XDZ124" s="7"/>
      <c r="XEA124" s="7"/>
      <c r="XEB124" s="7"/>
      <c r="XEC124" s="7"/>
      <c r="XED124" s="7"/>
      <c r="XEE124" s="7"/>
    </row>
    <row r="125" s="1" customFormat="1" customHeight="1" spans="1:16359">
      <c r="A125" s="4"/>
      <c r="B125" s="20"/>
      <c r="C125" s="20"/>
      <c r="D125" s="21" t="str">
        <f>IF(C125="","-",VLOOKUP(C125,员工信息表!B:C,2,FALSE))</f>
        <v>-</v>
      </c>
      <c r="E125" s="21" t="str">
        <f>IF(C125="","-",VLOOKUP(C125,员工信息表!B:D,3,FALSE))</f>
        <v>-</v>
      </c>
      <c r="F125" s="20"/>
      <c r="G125" s="20"/>
      <c r="H125" s="20"/>
      <c r="I125" s="20"/>
      <c r="J125" s="27" t="str">
        <f t="shared" si="2"/>
        <v>0</v>
      </c>
      <c r="K125" s="27" t="str">
        <f>IF(C125="","0",SUMIFS(借支明细表!$H:$H,借支明细表!$F:$F,$C125,借支明细表!$D:$D,$D$2))</f>
        <v>0</v>
      </c>
      <c r="L125" s="27" t="str">
        <f t="shared" si="3"/>
        <v>0</v>
      </c>
      <c r="M125" s="28"/>
      <c r="XDA125" s="7"/>
      <c r="XDB125" s="7"/>
      <c r="XDC125" s="7"/>
      <c r="XDD125" s="7"/>
      <c r="XDE125" s="7"/>
      <c r="XDF125" s="7"/>
      <c r="XDG125" s="7"/>
      <c r="XDH125" s="7"/>
      <c r="XDI125" s="7"/>
      <c r="XDJ125" s="7"/>
      <c r="XDK125" s="7"/>
      <c r="XDL125" s="7"/>
      <c r="XDM125" s="7"/>
      <c r="XDN125" s="7"/>
      <c r="XDO125" s="7"/>
      <c r="XDP125" s="7"/>
      <c r="XDQ125" s="7"/>
      <c r="XDR125" s="7"/>
      <c r="XDS125" s="7"/>
      <c r="XDT125" s="7"/>
      <c r="XDU125" s="7"/>
      <c r="XDV125" s="7"/>
      <c r="XDW125" s="7"/>
      <c r="XDX125" s="7"/>
      <c r="XDY125" s="7"/>
      <c r="XDZ125" s="7"/>
      <c r="XEA125" s="7"/>
      <c r="XEB125" s="7"/>
      <c r="XEC125" s="7"/>
      <c r="XED125" s="7"/>
      <c r="XEE125" s="7"/>
    </row>
    <row r="126" s="1" customFormat="1" customHeight="1" spans="1:16359">
      <c r="A126" s="4"/>
      <c r="B126" s="20"/>
      <c r="C126" s="20"/>
      <c r="D126" s="21" t="str">
        <f>IF(C126="","-",VLOOKUP(C126,员工信息表!B:C,2,FALSE))</f>
        <v>-</v>
      </c>
      <c r="E126" s="21" t="str">
        <f>IF(C126="","-",VLOOKUP(C126,员工信息表!B:D,3,FALSE))</f>
        <v>-</v>
      </c>
      <c r="F126" s="20"/>
      <c r="G126" s="20"/>
      <c r="H126" s="20"/>
      <c r="I126" s="20"/>
      <c r="J126" s="27" t="str">
        <f t="shared" si="2"/>
        <v>0</v>
      </c>
      <c r="K126" s="27" t="str">
        <f>IF(C126="","0",SUMIFS(借支明细表!$H:$H,借支明细表!$F:$F,$C126,借支明细表!$D:$D,$D$2))</f>
        <v>0</v>
      </c>
      <c r="L126" s="27" t="str">
        <f t="shared" si="3"/>
        <v>0</v>
      </c>
      <c r="M126" s="28"/>
      <c r="XDA126" s="7"/>
      <c r="XDB126" s="7"/>
      <c r="XDC126" s="7"/>
      <c r="XDD126" s="7"/>
      <c r="XDE126" s="7"/>
      <c r="XDF126" s="7"/>
      <c r="XDG126" s="7"/>
      <c r="XDH126" s="7"/>
      <c r="XDI126" s="7"/>
      <c r="XDJ126" s="7"/>
      <c r="XDK126" s="7"/>
      <c r="XDL126" s="7"/>
      <c r="XDM126" s="7"/>
      <c r="XDN126" s="7"/>
      <c r="XDO126" s="7"/>
      <c r="XDP126" s="7"/>
      <c r="XDQ126" s="7"/>
      <c r="XDR126" s="7"/>
      <c r="XDS126" s="7"/>
      <c r="XDT126" s="7"/>
      <c r="XDU126" s="7"/>
      <c r="XDV126" s="7"/>
      <c r="XDW126" s="7"/>
      <c r="XDX126" s="7"/>
      <c r="XDY126" s="7"/>
      <c r="XDZ126" s="7"/>
      <c r="XEA126" s="7"/>
      <c r="XEB126" s="7"/>
      <c r="XEC126" s="7"/>
      <c r="XED126" s="7"/>
      <c r="XEE126" s="7"/>
    </row>
    <row r="127" s="1" customFormat="1" customHeight="1" spans="1:16359">
      <c r="A127" s="4"/>
      <c r="B127" s="20"/>
      <c r="C127" s="20"/>
      <c r="D127" s="21" t="str">
        <f>IF(C127="","-",VLOOKUP(C127,员工信息表!B:C,2,FALSE))</f>
        <v>-</v>
      </c>
      <c r="E127" s="21" t="str">
        <f>IF(C127="","-",VLOOKUP(C127,员工信息表!B:D,3,FALSE))</f>
        <v>-</v>
      </c>
      <c r="F127" s="20"/>
      <c r="G127" s="20"/>
      <c r="H127" s="20"/>
      <c r="I127" s="20"/>
      <c r="J127" s="27" t="str">
        <f t="shared" si="2"/>
        <v>0</v>
      </c>
      <c r="K127" s="27" t="str">
        <f>IF(C127="","0",SUMIFS(借支明细表!$H:$H,借支明细表!$F:$F,$C127,借支明细表!$D:$D,$D$2))</f>
        <v>0</v>
      </c>
      <c r="L127" s="27" t="str">
        <f t="shared" si="3"/>
        <v>0</v>
      </c>
      <c r="M127" s="28"/>
      <c r="XDA127" s="7"/>
      <c r="XDB127" s="7"/>
      <c r="XDC127" s="7"/>
      <c r="XDD127" s="7"/>
      <c r="XDE127" s="7"/>
      <c r="XDF127" s="7"/>
      <c r="XDG127" s="7"/>
      <c r="XDH127" s="7"/>
      <c r="XDI127" s="7"/>
      <c r="XDJ127" s="7"/>
      <c r="XDK127" s="7"/>
      <c r="XDL127" s="7"/>
      <c r="XDM127" s="7"/>
      <c r="XDN127" s="7"/>
      <c r="XDO127" s="7"/>
      <c r="XDP127" s="7"/>
      <c r="XDQ127" s="7"/>
      <c r="XDR127" s="7"/>
      <c r="XDS127" s="7"/>
      <c r="XDT127" s="7"/>
      <c r="XDU127" s="7"/>
      <c r="XDV127" s="7"/>
      <c r="XDW127" s="7"/>
      <c r="XDX127" s="7"/>
      <c r="XDY127" s="7"/>
      <c r="XDZ127" s="7"/>
      <c r="XEA127" s="7"/>
      <c r="XEB127" s="7"/>
      <c r="XEC127" s="7"/>
      <c r="XED127" s="7"/>
      <c r="XEE127" s="7"/>
    </row>
    <row r="128" s="1" customFormat="1" customHeight="1" spans="1:16359">
      <c r="A128" s="4"/>
      <c r="B128" s="20"/>
      <c r="C128" s="20"/>
      <c r="D128" s="21" t="str">
        <f>IF(C128="","-",VLOOKUP(C128,员工信息表!B:C,2,FALSE))</f>
        <v>-</v>
      </c>
      <c r="E128" s="21" t="str">
        <f>IF(C128="","-",VLOOKUP(C128,员工信息表!B:D,3,FALSE))</f>
        <v>-</v>
      </c>
      <c r="F128" s="20"/>
      <c r="G128" s="20"/>
      <c r="H128" s="20"/>
      <c r="I128" s="20"/>
      <c r="J128" s="27" t="str">
        <f t="shared" si="2"/>
        <v>0</v>
      </c>
      <c r="K128" s="27" t="str">
        <f>IF(C128="","0",SUMIFS(借支明细表!$H:$H,借支明细表!$F:$F,$C128,借支明细表!$D:$D,$D$2))</f>
        <v>0</v>
      </c>
      <c r="L128" s="27" t="str">
        <f t="shared" si="3"/>
        <v>0</v>
      </c>
      <c r="M128" s="28"/>
      <c r="XDA128" s="7"/>
      <c r="XDB128" s="7"/>
      <c r="XDC128" s="7"/>
      <c r="XDD128" s="7"/>
      <c r="XDE128" s="7"/>
      <c r="XDF128" s="7"/>
      <c r="XDG128" s="7"/>
      <c r="XDH128" s="7"/>
      <c r="XDI128" s="7"/>
      <c r="XDJ128" s="7"/>
      <c r="XDK128" s="7"/>
      <c r="XDL128" s="7"/>
      <c r="XDM128" s="7"/>
      <c r="XDN128" s="7"/>
      <c r="XDO128" s="7"/>
      <c r="XDP128" s="7"/>
      <c r="XDQ128" s="7"/>
      <c r="XDR128" s="7"/>
      <c r="XDS128" s="7"/>
      <c r="XDT128" s="7"/>
      <c r="XDU128" s="7"/>
      <c r="XDV128" s="7"/>
      <c r="XDW128" s="7"/>
      <c r="XDX128" s="7"/>
      <c r="XDY128" s="7"/>
      <c r="XDZ128" s="7"/>
      <c r="XEA128" s="7"/>
      <c r="XEB128" s="7"/>
      <c r="XEC128" s="7"/>
      <c r="XED128" s="7"/>
      <c r="XEE128" s="7"/>
    </row>
    <row r="129" s="1" customFormat="1" customHeight="1" spans="1:16359">
      <c r="A129" s="4"/>
      <c r="B129" s="20"/>
      <c r="C129" s="20"/>
      <c r="D129" s="21" t="str">
        <f>IF(C129="","-",VLOOKUP(C129,员工信息表!B:C,2,FALSE))</f>
        <v>-</v>
      </c>
      <c r="E129" s="21" t="str">
        <f>IF(C129="","-",VLOOKUP(C129,员工信息表!B:D,3,FALSE))</f>
        <v>-</v>
      </c>
      <c r="F129" s="20"/>
      <c r="G129" s="20"/>
      <c r="H129" s="20"/>
      <c r="I129" s="20"/>
      <c r="J129" s="27" t="str">
        <f t="shared" si="2"/>
        <v>0</v>
      </c>
      <c r="K129" s="27" t="str">
        <f>IF(C129="","0",SUMIFS(借支明细表!$H:$H,借支明细表!$F:$F,$C129,借支明细表!$D:$D,$D$2))</f>
        <v>0</v>
      </c>
      <c r="L129" s="27" t="str">
        <f t="shared" si="3"/>
        <v>0</v>
      </c>
      <c r="M129" s="28"/>
      <c r="XDA129" s="7"/>
      <c r="XDB129" s="7"/>
      <c r="XDC129" s="7"/>
      <c r="XDD129" s="7"/>
      <c r="XDE129" s="7"/>
      <c r="XDF129" s="7"/>
      <c r="XDG129" s="7"/>
      <c r="XDH129" s="7"/>
      <c r="XDI129" s="7"/>
      <c r="XDJ129" s="7"/>
      <c r="XDK129" s="7"/>
      <c r="XDL129" s="7"/>
      <c r="XDM129" s="7"/>
      <c r="XDN129" s="7"/>
      <c r="XDO129" s="7"/>
      <c r="XDP129" s="7"/>
      <c r="XDQ129" s="7"/>
      <c r="XDR129" s="7"/>
      <c r="XDS129" s="7"/>
      <c r="XDT129" s="7"/>
      <c r="XDU129" s="7"/>
      <c r="XDV129" s="7"/>
      <c r="XDW129" s="7"/>
      <c r="XDX129" s="7"/>
      <c r="XDY129" s="7"/>
      <c r="XDZ129" s="7"/>
      <c r="XEA129" s="7"/>
      <c r="XEB129" s="7"/>
      <c r="XEC129" s="7"/>
      <c r="XED129" s="7"/>
      <c r="XEE129" s="7"/>
    </row>
    <row r="130" s="1" customFormat="1" customHeight="1" spans="1:16359">
      <c r="A130" s="4"/>
      <c r="B130" s="20"/>
      <c r="C130" s="20"/>
      <c r="D130" s="21" t="str">
        <f>IF(C130="","-",VLOOKUP(C130,员工信息表!B:C,2,FALSE))</f>
        <v>-</v>
      </c>
      <c r="E130" s="21" t="str">
        <f>IF(C130="","-",VLOOKUP(C130,员工信息表!B:D,3,FALSE))</f>
        <v>-</v>
      </c>
      <c r="F130" s="20"/>
      <c r="G130" s="20"/>
      <c r="H130" s="20"/>
      <c r="I130" s="20"/>
      <c r="J130" s="27" t="str">
        <f t="shared" si="2"/>
        <v>0</v>
      </c>
      <c r="K130" s="27" t="str">
        <f>IF(C130="","0",SUMIFS(借支明细表!$H:$H,借支明细表!$F:$F,$C130,借支明细表!$D:$D,$D$2))</f>
        <v>0</v>
      </c>
      <c r="L130" s="27" t="str">
        <f t="shared" si="3"/>
        <v>0</v>
      </c>
      <c r="M130" s="28"/>
      <c r="XDA130" s="7"/>
      <c r="XDB130" s="7"/>
      <c r="XDC130" s="7"/>
      <c r="XDD130" s="7"/>
      <c r="XDE130" s="7"/>
      <c r="XDF130" s="7"/>
      <c r="XDG130" s="7"/>
      <c r="XDH130" s="7"/>
      <c r="XDI130" s="7"/>
      <c r="XDJ130" s="7"/>
      <c r="XDK130" s="7"/>
      <c r="XDL130" s="7"/>
      <c r="XDM130" s="7"/>
      <c r="XDN130" s="7"/>
      <c r="XDO130" s="7"/>
      <c r="XDP130" s="7"/>
      <c r="XDQ130" s="7"/>
      <c r="XDR130" s="7"/>
      <c r="XDS130" s="7"/>
      <c r="XDT130" s="7"/>
      <c r="XDU130" s="7"/>
      <c r="XDV130" s="7"/>
      <c r="XDW130" s="7"/>
      <c r="XDX130" s="7"/>
      <c r="XDY130" s="7"/>
      <c r="XDZ130" s="7"/>
      <c r="XEA130" s="7"/>
      <c r="XEB130" s="7"/>
      <c r="XEC130" s="7"/>
      <c r="XED130" s="7"/>
      <c r="XEE130" s="7"/>
    </row>
    <row r="131" s="1" customFormat="1" customHeight="1" spans="1:16359">
      <c r="A131" s="4"/>
      <c r="B131" s="20"/>
      <c r="C131" s="20"/>
      <c r="D131" s="21" t="str">
        <f>IF(C131="","-",VLOOKUP(C131,员工信息表!B:C,2,FALSE))</f>
        <v>-</v>
      </c>
      <c r="E131" s="21" t="str">
        <f>IF(C131="","-",VLOOKUP(C131,员工信息表!B:D,3,FALSE))</f>
        <v>-</v>
      </c>
      <c r="F131" s="20"/>
      <c r="G131" s="20"/>
      <c r="H131" s="20"/>
      <c r="I131" s="20"/>
      <c r="J131" s="27" t="str">
        <f t="shared" si="2"/>
        <v>0</v>
      </c>
      <c r="K131" s="27" t="str">
        <f>IF(C131="","0",SUMIFS(借支明细表!$H:$H,借支明细表!$F:$F,$C131,借支明细表!$D:$D,$D$2))</f>
        <v>0</v>
      </c>
      <c r="L131" s="27" t="str">
        <f t="shared" si="3"/>
        <v>0</v>
      </c>
      <c r="M131" s="28"/>
      <c r="XDA131" s="7"/>
      <c r="XDB131" s="7"/>
      <c r="XDC131" s="7"/>
      <c r="XDD131" s="7"/>
      <c r="XDE131" s="7"/>
      <c r="XDF131" s="7"/>
      <c r="XDG131" s="7"/>
      <c r="XDH131" s="7"/>
      <c r="XDI131" s="7"/>
      <c r="XDJ131" s="7"/>
      <c r="XDK131" s="7"/>
      <c r="XDL131" s="7"/>
      <c r="XDM131" s="7"/>
      <c r="XDN131" s="7"/>
      <c r="XDO131" s="7"/>
      <c r="XDP131" s="7"/>
      <c r="XDQ131" s="7"/>
      <c r="XDR131" s="7"/>
      <c r="XDS131" s="7"/>
      <c r="XDT131" s="7"/>
      <c r="XDU131" s="7"/>
      <c r="XDV131" s="7"/>
      <c r="XDW131" s="7"/>
      <c r="XDX131" s="7"/>
      <c r="XDY131" s="7"/>
      <c r="XDZ131" s="7"/>
      <c r="XEA131" s="7"/>
      <c r="XEB131" s="7"/>
      <c r="XEC131" s="7"/>
      <c r="XED131" s="7"/>
      <c r="XEE131" s="7"/>
    </row>
    <row r="132" s="1" customFormat="1" customHeight="1" spans="1:16359">
      <c r="A132" s="4"/>
      <c r="B132" s="20"/>
      <c r="C132" s="20"/>
      <c r="D132" s="21" t="str">
        <f>IF(C132="","-",VLOOKUP(C132,员工信息表!B:C,2,FALSE))</f>
        <v>-</v>
      </c>
      <c r="E132" s="21" t="str">
        <f>IF(C132="","-",VLOOKUP(C132,员工信息表!B:D,3,FALSE))</f>
        <v>-</v>
      </c>
      <c r="F132" s="20"/>
      <c r="G132" s="20"/>
      <c r="H132" s="20"/>
      <c r="I132" s="20"/>
      <c r="J132" s="27" t="str">
        <f t="shared" si="2"/>
        <v>0</v>
      </c>
      <c r="K132" s="27" t="str">
        <f>IF(C132="","0",SUMIFS(借支明细表!$H:$H,借支明细表!$F:$F,$C132,借支明细表!$D:$D,$D$2))</f>
        <v>0</v>
      </c>
      <c r="L132" s="27" t="str">
        <f t="shared" si="3"/>
        <v>0</v>
      </c>
      <c r="M132" s="28"/>
      <c r="XDA132" s="7"/>
      <c r="XDB132" s="7"/>
      <c r="XDC132" s="7"/>
      <c r="XDD132" s="7"/>
      <c r="XDE132" s="7"/>
      <c r="XDF132" s="7"/>
      <c r="XDG132" s="7"/>
      <c r="XDH132" s="7"/>
      <c r="XDI132" s="7"/>
      <c r="XDJ132" s="7"/>
      <c r="XDK132" s="7"/>
      <c r="XDL132" s="7"/>
      <c r="XDM132" s="7"/>
      <c r="XDN132" s="7"/>
      <c r="XDO132" s="7"/>
      <c r="XDP132" s="7"/>
      <c r="XDQ132" s="7"/>
      <c r="XDR132" s="7"/>
      <c r="XDS132" s="7"/>
      <c r="XDT132" s="7"/>
      <c r="XDU132" s="7"/>
      <c r="XDV132" s="7"/>
      <c r="XDW132" s="7"/>
      <c r="XDX132" s="7"/>
      <c r="XDY132" s="7"/>
      <c r="XDZ132" s="7"/>
      <c r="XEA132" s="7"/>
      <c r="XEB132" s="7"/>
      <c r="XEC132" s="7"/>
      <c r="XED132" s="7"/>
      <c r="XEE132" s="7"/>
    </row>
    <row r="133" s="1" customFormat="1" customHeight="1" spans="1:16359">
      <c r="A133" s="4"/>
      <c r="B133" s="20"/>
      <c r="C133" s="20"/>
      <c r="D133" s="21" t="str">
        <f>IF(C133="","-",VLOOKUP(C133,员工信息表!B:C,2,FALSE))</f>
        <v>-</v>
      </c>
      <c r="E133" s="21" t="str">
        <f>IF(C133="","-",VLOOKUP(C133,员工信息表!B:D,3,FALSE))</f>
        <v>-</v>
      </c>
      <c r="F133" s="20"/>
      <c r="G133" s="20"/>
      <c r="H133" s="20"/>
      <c r="I133" s="20"/>
      <c r="J133" s="27" t="str">
        <f t="shared" ref="J133:J196" si="4">IF(C133="","0",(E133*F133)+(G133*H133)+I133)</f>
        <v>0</v>
      </c>
      <c r="K133" s="27" t="str">
        <f>IF(C133="","0",SUMIFS(借支明细表!$H:$H,借支明细表!$F:$F,$C133,借支明细表!$D:$D,$D$2))</f>
        <v>0</v>
      </c>
      <c r="L133" s="27" t="str">
        <f t="shared" ref="L133:L196" si="5">IF(C133="","0",J133-K133)</f>
        <v>0</v>
      </c>
      <c r="M133" s="28"/>
      <c r="XDA133" s="7"/>
      <c r="XDB133" s="7"/>
      <c r="XDC133" s="7"/>
      <c r="XDD133" s="7"/>
      <c r="XDE133" s="7"/>
      <c r="XDF133" s="7"/>
      <c r="XDG133" s="7"/>
      <c r="XDH133" s="7"/>
      <c r="XDI133" s="7"/>
      <c r="XDJ133" s="7"/>
      <c r="XDK133" s="7"/>
      <c r="XDL133" s="7"/>
      <c r="XDM133" s="7"/>
      <c r="XDN133" s="7"/>
      <c r="XDO133" s="7"/>
      <c r="XDP133" s="7"/>
      <c r="XDQ133" s="7"/>
      <c r="XDR133" s="7"/>
      <c r="XDS133" s="7"/>
      <c r="XDT133" s="7"/>
      <c r="XDU133" s="7"/>
      <c r="XDV133" s="7"/>
      <c r="XDW133" s="7"/>
      <c r="XDX133" s="7"/>
      <c r="XDY133" s="7"/>
      <c r="XDZ133" s="7"/>
      <c r="XEA133" s="7"/>
      <c r="XEB133" s="7"/>
      <c r="XEC133" s="7"/>
      <c r="XED133" s="7"/>
      <c r="XEE133" s="7"/>
    </row>
    <row r="134" s="1" customFormat="1" customHeight="1" spans="1:16359">
      <c r="A134" s="4"/>
      <c r="B134" s="20"/>
      <c r="C134" s="20"/>
      <c r="D134" s="21" t="str">
        <f>IF(C134="","-",VLOOKUP(C134,员工信息表!B:C,2,FALSE))</f>
        <v>-</v>
      </c>
      <c r="E134" s="21" t="str">
        <f>IF(C134="","-",VLOOKUP(C134,员工信息表!B:D,3,FALSE))</f>
        <v>-</v>
      </c>
      <c r="F134" s="20"/>
      <c r="G134" s="20"/>
      <c r="H134" s="20"/>
      <c r="I134" s="20"/>
      <c r="J134" s="27" t="str">
        <f t="shared" si="4"/>
        <v>0</v>
      </c>
      <c r="K134" s="27" t="str">
        <f>IF(C134="","0",SUMIFS(借支明细表!$H:$H,借支明细表!$F:$F,$C134,借支明细表!$D:$D,$D$2))</f>
        <v>0</v>
      </c>
      <c r="L134" s="27" t="str">
        <f t="shared" si="5"/>
        <v>0</v>
      </c>
      <c r="M134" s="28"/>
      <c r="XDA134" s="7"/>
      <c r="XDB134" s="7"/>
      <c r="XDC134" s="7"/>
      <c r="XDD134" s="7"/>
      <c r="XDE134" s="7"/>
      <c r="XDF134" s="7"/>
      <c r="XDG134" s="7"/>
      <c r="XDH134" s="7"/>
      <c r="XDI134" s="7"/>
      <c r="XDJ134" s="7"/>
      <c r="XDK134" s="7"/>
      <c r="XDL134" s="7"/>
      <c r="XDM134" s="7"/>
      <c r="XDN134" s="7"/>
      <c r="XDO134" s="7"/>
      <c r="XDP134" s="7"/>
      <c r="XDQ134" s="7"/>
      <c r="XDR134" s="7"/>
      <c r="XDS134" s="7"/>
      <c r="XDT134" s="7"/>
      <c r="XDU134" s="7"/>
      <c r="XDV134" s="7"/>
      <c r="XDW134" s="7"/>
      <c r="XDX134" s="7"/>
      <c r="XDY134" s="7"/>
      <c r="XDZ134" s="7"/>
      <c r="XEA134" s="7"/>
      <c r="XEB134" s="7"/>
      <c r="XEC134" s="7"/>
      <c r="XED134" s="7"/>
      <c r="XEE134" s="7"/>
    </row>
    <row r="135" s="1" customFormat="1" customHeight="1" spans="1:16359">
      <c r="A135" s="4"/>
      <c r="B135" s="20"/>
      <c r="C135" s="20"/>
      <c r="D135" s="21" t="str">
        <f>IF(C135="","-",VLOOKUP(C135,员工信息表!B:C,2,FALSE))</f>
        <v>-</v>
      </c>
      <c r="E135" s="21" t="str">
        <f>IF(C135="","-",VLOOKUP(C135,员工信息表!B:D,3,FALSE))</f>
        <v>-</v>
      </c>
      <c r="F135" s="20"/>
      <c r="G135" s="20"/>
      <c r="H135" s="20"/>
      <c r="I135" s="20"/>
      <c r="J135" s="27" t="str">
        <f t="shared" si="4"/>
        <v>0</v>
      </c>
      <c r="K135" s="27" t="str">
        <f>IF(C135="","0",SUMIFS(借支明细表!$H:$H,借支明细表!$F:$F,$C135,借支明细表!$D:$D,$D$2))</f>
        <v>0</v>
      </c>
      <c r="L135" s="27" t="str">
        <f t="shared" si="5"/>
        <v>0</v>
      </c>
      <c r="M135" s="28"/>
      <c r="XDA135" s="7"/>
      <c r="XDB135" s="7"/>
      <c r="XDC135" s="7"/>
      <c r="XDD135" s="7"/>
      <c r="XDE135" s="7"/>
      <c r="XDF135" s="7"/>
      <c r="XDG135" s="7"/>
      <c r="XDH135" s="7"/>
      <c r="XDI135" s="7"/>
      <c r="XDJ135" s="7"/>
      <c r="XDK135" s="7"/>
      <c r="XDL135" s="7"/>
      <c r="XDM135" s="7"/>
      <c r="XDN135" s="7"/>
      <c r="XDO135" s="7"/>
      <c r="XDP135" s="7"/>
      <c r="XDQ135" s="7"/>
      <c r="XDR135" s="7"/>
      <c r="XDS135" s="7"/>
      <c r="XDT135" s="7"/>
      <c r="XDU135" s="7"/>
      <c r="XDV135" s="7"/>
      <c r="XDW135" s="7"/>
      <c r="XDX135" s="7"/>
      <c r="XDY135" s="7"/>
      <c r="XDZ135" s="7"/>
      <c r="XEA135" s="7"/>
      <c r="XEB135" s="7"/>
      <c r="XEC135" s="7"/>
      <c r="XED135" s="7"/>
      <c r="XEE135" s="7"/>
    </row>
    <row r="136" s="1" customFormat="1" customHeight="1" spans="1:16359">
      <c r="A136" s="4"/>
      <c r="B136" s="20"/>
      <c r="C136" s="20"/>
      <c r="D136" s="21" t="str">
        <f>IF(C136="","-",VLOOKUP(C136,员工信息表!B:C,2,FALSE))</f>
        <v>-</v>
      </c>
      <c r="E136" s="21" t="str">
        <f>IF(C136="","-",VLOOKUP(C136,员工信息表!B:D,3,FALSE))</f>
        <v>-</v>
      </c>
      <c r="F136" s="20"/>
      <c r="G136" s="20"/>
      <c r="H136" s="20"/>
      <c r="I136" s="20"/>
      <c r="J136" s="27" t="str">
        <f t="shared" si="4"/>
        <v>0</v>
      </c>
      <c r="K136" s="27" t="str">
        <f>IF(C136="","0",SUMIFS(借支明细表!$H:$H,借支明细表!$F:$F,$C136,借支明细表!$D:$D,$D$2))</f>
        <v>0</v>
      </c>
      <c r="L136" s="27" t="str">
        <f t="shared" si="5"/>
        <v>0</v>
      </c>
      <c r="M136" s="28"/>
      <c r="XDA136" s="7"/>
      <c r="XDB136" s="7"/>
      <c r="XDC136" s="7"/>
      <c r="XDD136" s="7"/>
      <c r="XDE136" s="7"/>
      <c r="XDF136" s="7"/>
      <c r="XDG136" s="7"/>
      <c r="XDH136" s="7"/>
      <c r="XDI136" s="7"/>
      <c r="XDJ136" s="7"/>
      <c r="XDK136" s="7"/>
      <c r="XDL136" s="7"/>
      <c r="XDM136" s="7"/>
      <c r="XDN136" s="7"/>
      <c r="XDO136" s="7"/>
      <c r="XDP136" s="7"/>
      <c r="XDQ136" s="7"/>
      <c r="XDR136" s="7"/>
      <c r="XDS136" s="7"/>
      <c r="XDT136" s="7"/>
      <c r="XDU136" s="7"/>
      <c r="XDV136" s="7"/>
      <c r="XDW136" s="7"/>
      <c r="XDX136" s="7"/>
      <c r="XDY136" s="7"/>
      <c r="XDZ136" s="7"/>
      <c r="XEA136" s="7"/>
      <c r="XEB136" s="7"/>
      <c r="XEC136" s="7"/>
      <c r="XED136" s="7"/>
      <c r="XEE136" s="7"/>
    </row>
    <row r="137" s="1" customFormat="1" customHeight="1" spans="1:16359">
      <c r="A137" s="4"/>
      <c r="B137" s="20"/>
      <c r="C137" s="20"/>
      <c r="D137" s="21" t="str">
        <f>IF(C137="","-",VLOOKUP(C137,员工信息表!B:C,2,FALSE))</f>
        <v>-</v>
      </c>
      <c r="E137" s="21" t="str">
        <f>IF(C137="","-",VLOOKUP(C137,员工信息表!B:D,3,FALSE))</f>
        <v>-</v>
      </c>
      <c r="F137" s="20"/>
      <c r="G137" s="20"/>
      <c r="H137" s="20"/>
      <c r="I137" s="20"/>
      <c r="J137" s="27" t="str">
        <f t="shared" si="4"/>
        <v>0</v>
      </c>
      <c r="K137" s="27" t="str">
        <f>IF(C137="","0",SUMIFS(借支明细表!$H:$H,借支明细表!$F:$F,$C137,借支明细表!$D:$D,$D$2))</f>
        <v>0</v>
      </c>
      <c r="L137" s="27" t="str">
        <f t="shared" si="5"/>
        <v>0</v>
      </c>
      <c r="M137" s="28"/>
      <c r="XDA137" s="7"/>
      <c r="XDB137" s="7"/>
      <c r="XDC137" s="7"/>
      <c r="XDD137" s="7"/>
      <c r="XDE137" s="7"/>
      <c r="XDF137" s="7"/>
      <c r="XDG137" s="7"/>
      <c r="XDH137" s="7"/>
      <c r="XDI137" s="7"/>
      <c r="XDJ137" s="7"/>
      <c r="XDK137" s="7"/>
      <c r="XDL137" s="7"/>
      <c r="XDM137" s="7"/>
      <c r="XDN137" s="7"/>
      <c r="XDO137" s="7"/>
      <c r="XDP137" s="7"/>
      <c r="XDQ137" s="7"/>
      <c r="XDR137" s="7"/>
      <c r="XDS137" s="7"/>
      <c r="XDT137" s="7"/>
      <c r="XDU137" s="7"/>
      <c r="XDV137" s="7"/>
      <c r="XDW137" s="7"/>
      <c r="XDX137" s="7"/>
      <c r="XDY137" s="7"/>
      <c r="XDZ137" s="7"/>
      <c r="XEA137" s="7"/>
      <c r="XEB137" s="7"/>
      <c r="XEC137" s="7"/>
      <c r="XED137" s="7"/>
      <c r="XEE137" s="7"/>
    </row>
    <row r="138" s="1" customFormat="1" customHeight="1" spans="1:16359">
      <c r="A138" s="4"/>
      <c r="B138" s="20"/>
      <c r="C138" s="20"/>
      <c r="D138" s="21" t="str">
        <f>IF(C138="","-",VLOOKUP(C138,员工信息表!B:C,2,FALSE))</f>
        <v>-</v>
      </c>
      <c r="E138" s="21" t="str">
        <f>IF(C138="","-",VLOOKUP(C138,员工信息表!B:D,3,FALSE))</f>
        <v>-</v>
      </c>
      <c r="F138" s="20"/>
      <c r="G138" s="20"/>
      <c r="H138" s="20"/>
      <c r="I138" s="20"/>
      <c r="J138" s="27" t="str">
        <f t="shared" si="4"/>
        <v>0</v>
      </c>
      <c r="K138" s="27" t="str">
        <f>IF(C138="","0",SUMIFS(借支明细表!$H:$H,借支明细表!$F:$F,$C138,借支明细表!$D:$D,$D$2))</f>
        <v>0</v>
      </c>
      <c r="L138" s="27" t="str">
        <f t="shared" si="5"/>
        <v>0</v>
      </c>
      <c r="M138" s="28"/>
      <c r="XDA138" s="7"/>
      <c r="XDB138" s="7"/>
      <c r="XDC138" s="7"/>
      <c r="XDD138" s="7"/>
      <c r="XDE138" s="7"/>
      <c r="XDF138" s="7"/>
      <c r="XDG138" s="7"/>
      <c r="XDH138" s="7"/>
      <c r="XDI138" s="7"/>
      <c r="XDJ138" s="7"/>
      <c r="XDK138" s="7"/>
      <c r="XDL138" s="7"/>
      <c r="XDM138" s="7"/>
      <c r="XDN138" s="7"/>
      <c r="XDO138" s="7"/>
      <c r="XDP138" s="7"/>
      <c r="XDQ138" s="7"/>
      <c r="XDR138" s="7"/>
      <c r="XDS138" s="7"/>
      <c r="XDT138" s="7"/>
      <c r="XDU138" s="7"/>
      <c r="XDV138" s="7"/>
      <c r="XDW138" s="7"/>
      <c r="XDX138" s="7"/>
      <c r="XDY138" s="7"/>
      <c r="XDZ138" s="7"/>
      <c r="XEA138" s="7"/>
      <c r="XEB138" s="7"/>
      <c r="XEC138" s="7"/>
      <c r="XED138" s="7"/>
      <c r="XEE138" s="7"/>
    </row>
    <row r="139" s="1" customFormat="1" customHeight="1" spans="1:16359">
      <c r="A139" s="4"/>
      <c r="B139" s="20"/>
      <c r="C139" s="20"/>
      <c r="D139" s="21" t="str">
        <f>IF(C139="","-",VLOOKUP(C139,员工信息表!B:C,2,FALSE))</f>
        <v>-</v>
      </c>
      <c r="E139" s="21" t="str">
        <f>IF(C139="","-",VLOOKUP(C139,员工信息表!B:D,3,FALSE))</f>
        <v>-</v>
      </c>
      <c r="F139" s="20"/>
      <c r="G139" s="20"/>
      <c r="H139" s="20"/>
      <c r="I139" s="20"/>
      <c r="J139" s="27" t="str">
        <f t="shared" si="4"/>
        <v>0</v>
      </c>
      <c r="K139" s="27" t="str">
        <f>IF(C139="","0",SUMIFS(借支明细表!$H:$H,借支明细表!$F:$F,$C139,借支明细表!$D:$D,$D$2))</f>
        <v>0</v>
      </c>
      <c r="L139" s="27" t="str">
        <f t="shared" si="5"/>
        <v>0</v>
      </c>
      <c r="M139" s="28"/>
      <c r="XDA139" s="7"/>
      <c r="XDB139" s="7"/>
      <c r="XDC139" s="7"/>
      <c r="XDD139" s="7"/>
      <c r="XDE139" s="7"/>
      <c r="XDF139" s="7"/>
      <c r="XDG139" s="7"/>
      <c r="XDH139" s="7"/>
      <c r="XDI139" s="7"/>
      <c r="XDJ139" s="7"/>
      <c r="XDK139" s="7"/>
      <c r="XDL139" s="7"/>
      <c r="XDM139" s="7"/>
      <c r="XDN139" s="7"/>
      <c r="XDO139" s="7"/>
      <c r="XDP139" s="7"/>
      <c r="XDQ139" s="7"/>
      <c r="XDR139" s="7"/>
      <c r="XDS139" s="7"/>
      <c r="XDT139" s="7"/>
      <c r="XDU139" s="7"/>
      <c r="XDV139" s="7"/>
      <c r="XDW139" s="7"/>
      <c r="XDX139" s="7"/>
      <c r="XDY139" s="7"/>
      <c r="XDZ139" s="7"/>
      <c r="XEA139" s="7"/>
      <c r="XEB139" s="7"/>
      <c r="XEC139" s="7"/>
      <c r="XED139" s="7"/>
      <c r="XEE139" s="7"/>
    </row>
    <row r="140" s="1" customFormat="1" customHeight="1" spans="1:16359">
      <c r="A140" s="4"/>
      <c r="B140" s="20"/>
      <c r="C140" s="20"/>
      <c r="D140" s="21" t="str">
        <f>IF(C140="","-",VLOOKUP(C140,员工信息表!B:C,2,FALSE))</f>
        <v>-</v>
      </c>
      <c r="E140" s="21" t="str">
        <f>IF(C140="","-",VLOOKUP(C140,员工信息表!B:D,3,FALSE))</f>
        <v>-</v>
      </c>
      <c r="F140" s="20"/>
      <c r="G140" s="20"/>
      <c r="H140" s="20"/>
      <c r="I140" s="20"/>
      <c r="J140" s="27" t="str">
        <f t="shared" si="4"/>
        <v>0</v>
      </c>
      <c r="K140" s="27" t="str">
        <f>IF(C140="","0",SUMIFS(借支明细表!$H:$H,借支明细表!$F:$F,$C140,借支明细表!$D:$D,$D$2))</f>
        <v>0</v>
      </c>
      <c r="L140" s="27" t="str">
        <f t="shared" si="5"/>
        <v>0</v>
      </c>
      <c r="M140" s="28"/>
      <c r="XDA140" s="7"/>
      <c r="XDB140" s="7"/>
      <c r="XDC140" s="7"/>
      <c r="XDD140" s="7"/>
      <c r="XDE140" s="7"/>
      <c r="XDF140" s="7"/>
      <c r="XDG140" s="7"/>
      <c r="XDH140" s="7"/>
      <c r="XDI140" s="7"/>
      <c r="XDJ140" s="7"/>
      <c r="XDK140" s="7"/>
      <c r="XDL140" s="7"/>
      <c r="XDM140" s="7"/>
      <c r="XDN140" s="7"/>
      <c r="XDO140" s="7"/>
      <c r="XDP140" s="7"/>
      <c r="XDQ140" s="7"/>
      <c r="XDR140" s="7"/>
      <c r="XDS140" s="7"/>
      <c r="XDT140" s="7"/>
      <c r="XDU140" s="7"/>
      <c r="XDV140" s="7"/>
      <c r="XDW140" s="7"/>
      <c r="XDX140" s="7"/>
      <c r="XDY140" s="7"/>
      <c r="XDZ140" s="7"/>
      <c r="XEA140" s="7"/>
      <c r="XEB140" s="7"/>
      <c r="XEC140" s="7"/>
      <c r="XED140" s="7"/>
      <c r="XEE140" s="7"/>
    </row>
    <row r="141" s="1" customFormat="1" customHeight="1" spans="1:16359">
      <c r="A141" s="4"/>
      <c r="B141" s="20"/>
      <c r="C141" s="20"/>
      <c r="D141" s="21" t="str">
        <f>IF(C141="","-",VLOOKUP(C141,员工信息表!B:C,2,FALSE))</f>
        <v>-</v>
      </c>
      <c r="E141" s="21" t="str">
        <f>IF(C141="","-",VLOOKUP(C141,员工信息表!B:D,3,FALSE))</f>
        <v>-</v>
      </c>
      <c r="F141" s="20"/>
      <c r="G141" s="20"/>
      <c r="H141" s="20"/>
      <c r="I141" s="20"/>
      <c r="J141" s="27" t="str">
        <f t="shared" si="4"/>
        <v>0</v>
      </c>
      <c r="K141" s="27" t="str">
        <f>IF(C141="","0",SUMIFS(借支明细表!$H:$H,借支明细表!$F:$F,$C141,借支明细表!$D:$D,$D$2))</f>
        <v>0</v>
      </c>
      <c r="L141" s="27" t="str">
        <f t="shared" si="5"/>
        <v>0</v>
      </c>
      <c r="M141" s="28"/>
      <c r="XDA141" s="7"/>
      <c r="XDB141" s="7"/>
      <c r="XDC141" s="7"/>
      <c r="XDD141" s="7"/>
      <c r="XDE141" s="7"/>
      <c r="XDF141" s="7"/>
      <c r="XDG141" s="7"/>
      <c r="XDH141" s="7"/>
      <c r="XDI141" s="7"/>
      <c r="XDJ141" s="7"/>
      <c r="XDK141" s="7"/>
      <c r="XDL141" s="7"/>
      <c r="XDM141" s="7"/>
      <c r="XDN141" s="7"/>
      <c r="XDO141" s="7"/>
      <c r="XDP141" s="7"/>
      <c r="XDQ141" s="7"/>
      <c r="XDR141" s="7"/>
      <c r="XDS141" s="7"/>
      <c r="XDT141" s="7"/>
      <c r="XDU141" s="7"/>
      <c r="XDV141" s="7"/>
      <c r="XDW141" s="7"/>
      <c r="XDX141" s="7"/>
      <c r="XDY141" s="7"/>
      <c r="XDZ141" s="7"/>
      <c r="XEA141" s="7"/>
      <c r="XEB141" s="7"/>
      <c r="XEC141" s="7"/>
      <c r="XED141" s="7"/>
      <c r="XEE141" s="7"/>
    </row>
    <row r="142" s="1" customFormat="1" customHeight="1" spans="1:16359">
      <c r="A142" s="4"/>
      <c r="B142" s="20"/>
      <c r="C142" s="20"/>
      <c r="D142" s="21" t="str">
        <f>IF(C142="","-",VLOOKUP(C142,员工信息表!B:C,2,FALSE))</f>
        <v>-</v>
      </c>
      <c r="E142" s="21" t="str">
        <f>IF(C142="","-",VLOOKUP(C142,员工信息表!B:D,3,FALSE))</f>
        <v>-</v>
      </c>
      <c r="F142" s="20"/>
      <c r="G142" s="20"/>
      <c r="H142" s="20"/>
      <c r="I142" s="20"/>
      <c r="J142" s="27" t="str">
        <f t="shared" si="4"/>
        <v>0</v>
      </c>
      <c r="K142" s="27" t="str">
        <f>IF(C142="","0",SUMIFS(借支明细表!$H:$H,借支明细表!$F:$F,$C142,借支明细表!$D:$D,$D$2))</f>
        <v>0</v>
      </c>
      <c r="L142" s="27" t="str">
        <f t="shared" si="5"/>
        <v>0</v>
      </c>
      <c r="M142" s="28"/>
      <c r="XDA142" s="7"/>
      <c r="XDB142" s="7"/>
      <c r="XDC142" s="7"/>
      <c r="XDD142" s="7"/>
      <c r="XDE142" s="7"/>
      <c r="XDF142" s="7"/>
      <c r="XDG142" s="7"/>
      <c r="XDH142" s="7"/>
      <c r="XDI142" s="7"/>
      <c r="XDJ142" s="7"/>
      <c r="XDK142" s="7"/>
      <c r="XDL142" s="7"/>
      <c r="XDM142" s="7"/>
      <c r="XDN142" s="7"/>
      <c r="XDO142" s="7"/>
      <c r="XDP142" s="7"/>
      <c r="XDQ142" s="7"/>
      <c r="XDR142" s="7"/>
      <c r="XDS142" s="7"/>
      <c r="XDT142" s="7"/>
      <c r="XDU142" s="7"/>
      <c r="XDV142" s="7"/>
      <c r="XDW142" s="7"/>
      <c r="XDX142" s="7"/>
      <c r="XDY142" s="7"/>
      <c r="XDZ142" s="7"/>
      <c r="XEA142" s="7"/>
      <c r="XEB142" s="7"/>
      <c r="XEC142" s="7"/>
      <c r="XED142" s="7"/>
      <c r="XEE142" s="7"/>
    </row>
    <row r="143" s="1" customFormat="1" customHeight="1" spans="1:16359">
      <c r="A143" s="4"/>
      <c r="B143" s="20"/>
      <c r="C143" s="20"/>
      <c r="D143" s="21" t="str">
        <f>IF(C143="","-",VLOOKUP(C143,员工信息表!B:C,2,FALSE))</f>
        <v>-</v>
      </c>
      <c r="E143" s="21" t="str">
        <f>IF(C143="","-",VLOOKUP(C143,员工信息表!B:D,3,FALSE))</f>
        <v>-</v>
      </c>
      <c r="F143" s="20"/>
      <c r="G143" s="20"/>
      <c r="H143" s="20"/>
      <c r="I143" s="20"/>
      <c r="J143" s="27" t="str">
        <f t="shared" si="4"/>
        <v>0</v>
      </c>
      <c r="K143" s="27" t="str">
        <f>IF(C143="","0",SUMIFS(借支明细表!$H:$H,借支明细表!$F:$F,$C143,借支明细表!$D:$D,$D$2))</f>
        <v>0</v>
      </c>
      <c r="L143" s="27" t="str">
        <f t="shared" si="5"/>
        <v>0</v>
      </c>
      <c r="M143" s="28"/>
      <c r="XDA143" s="7"/>
      <c r="XDB143" s="7"/>
      <c r="XDC143" s="7"/>
      <c r="XDD143" s="7"/>
      <c r="XDE143" s="7"/>
      <c r="XDF143" s="7"/>
      <c r="XDG143" s="7"/>
      <c r="XDH143" s="7"/>
      <c r="XDI143" s="7"/>
      <c r="XDJ143" s="7"/>
      <c r="XDK143" s="7"/>
      <c r="XDL143" s="7"/>
      <c r="XDM143" s="7"/>
      <c r="XDN143" s="7"/>
      <c r="XDO143" s="7"/>
      <c r="XDP143" s="7"/>
      <c r="XDQ143" s="7"/>
      <c r="XDR143" s="7"/>
      <c r="XDS143" s="7"/>
      <c r="XDT143" s="7"/>
      <c r="XDU143" s="7"/>
      <c r="XDV143" s="7"/>
      <c r="XDW143" s="7"/>
      <c r="XDX143" s="7"/>
      <c r="XDY143" s="7"/>
      <c r="XDZ143" s="7"/>
      <c r="XEA143" s="7"/>
      <c r="XEB143" s="7"/>
      <c r="XEC143" s="7"/>
      <c r="XED143" s="7"/>
      <c r="XEE143" s="7"/>
    </row>
    <row r="144" s="1" customFormat="1" customHeight="1" spans="1:16359">
      <c r="A144" s="4"/>
      <c r="B144" s="20"/>
      <c r="C144" s="20"/>
      <c r="D144" s="21" t="str">
        <f>IF(C144="","-",VLOOKUP(C144,员工信息表!B:C,2,FALSE))</f>
        <v>-</v>
      </c>
      <c r="E144" s="21" t="str">
        <f>IF(C144="","-",VLOOKUP(C144,员工信息表!B:D,3,FALSE))</f>
        <v>-</v>
      </c>
      <c r="F144" s="20"/>
      <c r="G144" s="20"/>
      <c r="H144" s="20"/>
      <c r="I144" s="20"/>
      <c r="J144" s="27" t="str">
        <f t="shared" si="4"/>
        <v>0</v>
      </c>
      <c r="K144" s="27" t="str">
        <f>IF(C144="","0",SUMIFS(借支明细表!$H:$H,借支明细表!$F:$F,$C144,借支明细表!$D:$D,$D$2))</f>
        <v>0</v>
      </c>
      <c r="L144" s="27" t="str">
        <f t="shared" si="5"/>
        <v>0</v>
      </c>
      <c r="M144" s="28"/>
      <c r="XDA144" s="7"/>
      <c r="XDB144" s="7"/>
      <c r="XDC144" s="7"/>
      <c r="XDD144" s="7"/>
      <c r="XDE144" s="7"/>
      <c r="XDF144" s="7"/>
      <c r="XDG144" s="7"/>
      <c r="XDH144" s="7"/>
      <c r="XDI144" s="7"/>
      <c r="XDJ144" s="7"/>
      <c r="XDK144" s="7"/>
      <c r="XDL144" s="7"/>
      <c r="XDM144" s="7"/>
      <c r="XDN144" s="7"/>
      <c r="XDO144" s="7"/>
      <c r="XDP144" s="7"/>
      <c r="XDQ144" s="7"/>
      <c r="XDR144" s="7"/>
      <c r="XDS144" s="7"/>
      <c r="XDT144" s="7"/>
      <c r="XDU144" s="7"/>
      <c r="XDV144" s="7"/>
      <c r="XDW144" s="7"/>
      <c r="XDX144" s="7"/>
      <c r="XDY144" s="7"/>
      <c r="XDZ144" s="7"/>
      <c r="XEA144" s="7"/>
      <c r="XEB144" s="7"/>
      <c r="XEC144" s="7"/>
      <c r="XED144" s="7"/>
      <c r="XEE144" s="7"/>
    </row>
    <row r="145" s="1" customFormat="1" customHeight="1" spans="1:16359">
      <c r="A145" s="4"/>
      <c r="B145" s="20"/>
      <c r="C145" s="20"/>
      <c r="D145" s="21" t="str">
        <f>IF(C145="","-",VLOOKUP(C145,员工信息表!B:C,2,FALSE))</f>
        <v>-</v>
      </c>
      <c r="E145" s="21" t="str">
        <f>IF(C145="","-",VLOOKUP(C145,员工信息表!B:D,3,FALSE))</f>
        <v>-</v>
      </c>
      <c r="F145" s="20"/>
      <c r="G145" s="20"/>
      <c r="H145" s="20"/>
      <c r="I145" s="20"/>
      <c r="J145" s="27" t="str">
        <f t="shared" si="4"/>
        <v>0</v>
      </c>
      <c r="K145" s="27" t="str">
        <f>IF(C145="","0",SUMIFS(借支明细表!$H:$H,借支明细表!$F:$F,$C145,借支明细表!$D:$D,$D$2))</f>
        <v>0</v>
      </c>
      <c r="L145" s="27" t="str">
        <f t="shared" si="5"/>
        <v>0</v>
      </c>
      <c r="M145" s="28"/>
      <c r="XDA145" s="7"/>
      <c r="XDB145" s="7"/>
      <c r="XDC145" s="7"/>
      <c r="XDD145" s="7"/>
      <c r="XDE145" s="7"/>
      <c r="XDF145" s="7"/>
      <c r="XDG145" s="7"/>
      <c r="XDH145" s="7"/>
      <c r="XDI145" s="7"/>
      <c r="XDJ145" s="7"/>
      <c r="XDK145" s="7"/>
      <c r="XDL145" s="7"/>
      <c r="XDM145" s="7"/>
      <c r="XDN145" s="7"/>
      <c r="XDO145" s="7"/>
      <c r="XDP145" s="7"/>
      <c r="XDQ145" s="7"/>
      <c r="XDR145" s="7"/>
      <c r="XDS145" s="7"/>
      <c r="XDT145" s="7"/>
      <c r="XDU145" s="7"/>
      <c r="XDV145" s="7"/>
      <c r="XDW145" s="7"/>
      <c r="XDX145" s="7"/>
      <c r="XDY145" s="7"/>
      <c r="XDZ145" s="7"/>
      <c r="XEA145" s="7"/>
      <c r="XEB145" s="7"/>
      <c r="XEC145" s="7"/>
      <c r="XED145" s="7"/>
      <c r="XEE145" s="7"/>
    </row>
    <row r="146" s="1" customFormat="1" customHeight="1" spans="1:16359">
      <c r="A146" s="4"/>
      <c r="B146" s="20"/>
      <c r="C146" s="20"/>
      <c r="D146" s="21" t="str">
        <f>IF(C146="","-",VLOOKUP(C146,员工信息表!B:C,2,FALSE))</f>
        <v>-</v>
      </c>
      <c r="E146" s="21" t="str">
        <f>IF(C146="","-",VLOOKUP(C146,员工信息表!B:D,3,FALSE))</f>
        <v>-</v>
      </c>
      <c r="F146" s="20"/>
      <c r="G146" s="20"/>
      <c r="H146" s="20"/>
      <c r="I146" s="20"/>
      <c r="J146" s="27" t="str">
        <f t="shared" si="4"/>
        <v>0</v>
      </c>
      <c r="K146" s="27" t="str">
        <f>IF(C146="","0",SUMIFS(借支明细表!$H:$H,借支明细表!$F:$F,$C146,借支明细表!$D:$D,$D$2))</f>
        <v>0</v>
      </c>
      <c r="L146" s="27" t="str">
        <f t="shared" si="5"/>
        <v>0</v>
      </c>
      <c r="M146" s="28"/>
      <c r="XDA146" s="7"/>
      <c r="XDB146" s="7"/>
      <c r="XDC146" s="7"/>
      <c r="XDD146" s="7"/>
      <c r="XDE146" s="7"/>
      <c r="XDF146" s="7"/>
      <c r="XDG146" s="7"/>
      <c r="XDH146" s="7"/>
      <c r="XDI146" s="7"/>
      <c r="XDJ146" s="7"/>
      <c r="XDK146" s="7"/>
      <c r="XDL146" s="7"/>
      <c r="XDM146" s="7"/>
      <c r="XDN146" s="7"/>
      <c r="XDO146" s="7"/>
      <c r="XDP146" s="7"/>
      <c r="XDQ146" s="7"/>
      <c r="XDR146" s="7"/>
      <c r="XDS146" s="7"/>
      <c r="XDT146" s="7"/>
      <c r="XDU146" s="7"/>
      <c r="XDV146" s="7"/>
      <c r="XDW146" s="7"/>
      <c r="XDX146" s="7"/>
      <c r="XDY146" s="7"/>
      <c r="XDZ146" s="7"/>
      <c r="XEA146" s="7"/>
      <c r="XEB146" s="7"/>
      <c r="XEC146" s="7"/>
      <c r="XED146" s="7"/>
      <c r="XEE146" s="7"/>
    </row>
    <row r="147" s="1" customFormat="1" customHeight="1" spans="1:16359">
      <c r="A147" s="4"/>
      <c r="B147" s="20"/>
      <c r="C147" s="20"/>
      <c r="D147" s="21" t="str">
        <f>IF(C147="","-",VLOOKUP(C147,员工信息表!B:C,2,FALSE))</f>
        <v>-</v>
      </c>
      <c r="E147" s="21" t="str">
        <f>IF(C147="","-",VLOOKUP(C147,员工信息表!B:D,3,FALSE))</f>
        <v>-</v>
      </c>
      <c r="F147" s="20"/>
      <c r="G147" s="20"/>
      <c r="H147" s="20"/>
      <c r="I147" s="20"/>
      <c r="J147" s="27" t="str">
        <f t="shared" si="4"/>
        <v>0</v>
      </c>
      <c r="K147" s="27" t="str">
        <f>IF(C147="","0",SUMIFS(借支明细表!$H:$H,借支明细表!$F:$F,$C147,借支明细表!$D:$D,$D$2))</f>
        <v>0</v>
      </c>
      <c r="L147" s="27" t="str">
        <f t="shared" si="5"/>
        <v>0</v>
      </c>
      <c r="M147" s="28"/>
      <c r="XDA147" s="7"/>
      <c r="XDB147" s="7"/>
      <c r="XDC147" s="7"/>
      <c r="XDD147" s="7"/>
      <c r="XDE147" s="7"/>
      <c r="XDF147" s="7"/>
      <c r="XDG147" s="7"/>
      <c r="XDH147" s="7"/>
      <c r="XDI147" s="7"/>
      <c r="XDJ147" s="7"/>
      <c r="XDK147" s="7"/>
      <c r="XDL147" s="7"/>
      <c r="XDM147" s="7"/>
      <c r="XDN147" s="7"/>
      <c r="XDO147" s="7"/>
      <c r="XDP147" s="7"/>
      <c r="XDQ147" s="7"/>
      <c r="XDR147" s="7"/>
      <c r="XDS147" s="7"/>
      <c r="XDT147" s="7"/>
      <c r="XDU147" s="7"/>
      <c r="XDV147" s="7"/>
      <c r="XDW147" s="7"/>
      <c r="XDX147" s="7"/>
      <c r="XDY147" s="7"/>
      <c r="XDZ147" s="7"/>
      <c r="XEA147" s="7"/>
      <c r="XEB147" s="7"/>
      <c r="XEC147" s="7"/>
      <c r="XED147" s="7"/>
      <c r="XEE147" s="7"/>
    </row>
    <row r="148" s="1" customFormat="1" customHeight="1" spans="1:16359">
      <c r="A148" s="4"/>
      <c r="B148" s="20"/>
      <c r="C148" s="20"/>
      <c r="D148" s="21" t="str">
        <f>IF(C148="","-",VLOOKUP(C148,员工信息表!B:C,2,FALSE))</f>
        <v>-</v>
      </c>
      <c r="E148" s="21" t="str">
        <f>IF(C148="","-",VLOOKUP(C148,员工信息表!B:D,3,FALSE))</f>
        <v>-</v>
      </c>
      <c r="F148" s="20"/>
      <c r="G148" s="20"/>
      <c r="H148" s="20"/>
      <c r="I148" s="20"/>
      <c r="J148" s="27" t="str">
        <f t="shared" si="4"/>
        <v>0</v>
      </c>
      <c r="K148" s="27" t="str">
        <f>IF(C148="","0",SUMIFS(借支明细表!$H:$H,借支明细表!$F:$F,$C148,借支明细表!$D:$D,$D$2))</f>
        <v>0</v>
      </c>
      <c r="L148" s="27" t="str">
        <f t="shared" si="5"/>
        <v>0</v>
      </c>
      <c r="M148" s="28"/>
      <c r="XDA148" s="7"/>
      <c r="XDB148" s="7"/>
      <c r="XDC148" s="7"/>
      <c r="XDD148" s="7"/>
      <c r="XDE148" s="7"/>
      <c r="XDF148" s="7"/>
      <c r="XDG148" s="7"/>
      <c r="XDH148" s="7"/>
      <c r="XDI148" s="7"/>
      <c r="XDJ148" s="7"/>
      <c r="XDK148" s="7"/>
      <c r="XDL148" s="7"/>
      <c r="XDM148" s="7"/>
      <c r="XDN148" s="7"/>
      <c r="XDO148" s="7"/>
      <c r="XDP148" s="7"/>
      <c r="XDQ148" s="7"/>
      <c r="XDR148" s="7"/>
      <c r="XDS148" s="7"/>
      <c r="XDT148" s="7"/>
      <c r="XDU148" s="7"/>
      <c r="XDV148" s="7"/>
      <c r="XDW148" s="7"/>
      <c r="XDX148" s="7"/>
      <c r="XDY148" s="7"/>
      <c r="XDZ148" s="7"/>
      <c r="XEA148" s="7"/>
      <c r="XEB148" s="7"/>
      <c r="XEC148" s="7"/>
      <c r="XED148" s="7"/>
      <c r="XEE148" s="7"/>
    </row>
    <row r="149" s="1" customFormat="1" customHeight="1" spans="1:16359">
      <c r="A149" s="4"/>
      <c r="B149" s="20"/>
      <c r="C149" s="20"/>
      <c r="D149" s="21" t="str">
        <f>IF(C149="","-",VLOOKUP(C149,员工信息表!B:C,2,FALSE))</f>
        <v>-</v>
      </c>
      <c r="E149" s="21" t="str">
        <f>IF(C149="","-",VLOOKUP(C149,员工信息表!B:D,3,FALSE))</f>
        <v>-</v>
      </c>
      <c r="F149" s="20"/>
      <c r="G149" s="20"/>
      <c r="H149" s="20"/>
      <c r="I149" s="20"/>
      <c r="J149" s="27" t="str">
        <f t="shared" si="4"/>
        <v>0</v>
      </c>
      <c r="K149" s="27" t="str">
        <f>IF(C149="","0",SUMIFS(借支明细表!$H:$H,借支明细表!$F:$F,$C149,借支明细表!$D:$D,$D$2))</f>
        <v>0</v>
      </c>
      <c r="L149" s="27" t="str">
        <f t="shared" si="5"/>
        <v>0</v>
      </c>
      <c r="M149" s="28"/>
      <c r="XDA149" s="7"/>
      <c r="XDB149" s="7"/>
      <c r="XDC149" s="7"/>
      <c r="XDD149" s="7"/>
      <c r="XDE149" s="7"/>
      <c r="XDF149" s="7"/>
      <c r="XDG149" s="7"/>
      <c r="XDH149" s="7"/>
      <c r="XDI149" s="7"/>
      <c r="XDJ149" s="7"/>
      <c r="XDK149" s="7"/>
      <c r="XDL149" s="7"/>
      <c r="XDM149" s="7"/>
      <c r="XDN149" s="7"/>
      <c r="XDO149" s="7"/>
      <c r="XDP149" s="7"/>
      <c r="XDQ149" s="7"/>
      <c r="XDR149" s="7"/>
      <c r="XDS149" s="7"/>
      <c r="XDT149" s="7"/>
      <c r="XDU149" s="7"/>
      <c r="XDV149" s="7"/>
      <c r="XDW149" s="7"/>
      <c r="XDX149" s="7"/>
      <c r="XDY149" s="7"/>
      <c r="XDZ149" s="7"/>
      <c r="XEA149" s="7"/>
      <c r="XEB149" s="7"/>
      <c r="XEC149" s="7"/>
      <c r="XED149" s="7"/>
      <c r="XEE149" s="7"/>
    </row>
    <row r="150" s="1" customFormat="1" customHeight="1" spans="1:16359">
      <c r="A150" s="4"/>
      <c r="B150" s="20"/>
      <c r="C150" s="20"/>
      <c r="D150" s="21" t="str">
        <f>IF(C150="","-",VLOOKUP(C150,员工信息表!B:C,2,FALSE))</f>
        <v>-</v>
      </c>
      <c r="E150" s="21" t="str">
        <f>IF(C150="","-",VLOOKUP(C150,员工信息表!B:D,3,FALSE))</f>
        <v>-</v>
      </c>
      <c r="F150" s="20"/>
      <c r="G150" s="20"/>
      <c r="H150" s="20"/>
      <c r="I150" s="20"/>
      <c r="J150" s="27" t="str">
        <f t="shared" si="4"/>
        <v>0</v>
      </c>
      <c r="K150" s="27" t="str">
        <f>IF(C150="","0",SUMIFS(借支明细表!$H:$H,借支明细表!$F:$F,$C150,借支明细表!$D:$D,$D$2))</f>
        <v>0</v>
      </c>
      <c r="L150" s="27" t="str">
        <f t="shared" si="5"/>
        <v>0</v>
      </c>
      <c r="M150" s="28"/>
      <c r="XDA150" s="7"/>
      <c r="XDB150" s="7"/>
      <c r="XDC150" s="7"/>
      <c r="XDD150" s="7"/>
      <c r="XDE150" s="7"/>
      <c r="XDF150" s="7"/>
      <c r="XDG150" s="7"/>
      <c r="XDH150" s="7"/>
      <c r="XDI150" s="7"/>
      <c r="XDJ150" s="7"/>
      <c r="XDK150" s="7"/>
      <c r="XDL150" s="7"/>
      <c r="XDM150" s="7"/>
      <c r="XDN150" s="7"/>
      <c r="XDO150" s="7"/>
      <c r="XDP150" s="7"/>
      <c r="XDQ150" s="7"/>
      <c r="XDR150" s="7"/>
      <c r="XDS150" s="7"/>
      <c r="XDT150" s="7"/>
      <c r="XDU150" s="7"/>
      <c r="XDV150" s="7"/>
      <c r="XDW150" s="7"/>
      <c r="XDX150" s="7"/>
      <c r="XDY150" s="7"/>
      <c r="XDZ150" s="7"/>
      <c r="XEA150" s="7"/>
      <c r="XEB150" s="7"/>
      <c r="XEC150" s="7"/>
      <c r="XED150" s="7"/>
      <c r="XEE150" s="7"/>
    </row>
    <row r="151" s="1" customFormat="1" customHeight="1" spans="1:16359">
      <c r="A151" s="4"/>
      <c r="B151" s="20"/>
      <c r="C151" s="20"/>
      <c r="D151" s="21" t="str">
        <f>IF(C151="","-",VLOOKUP(C151,员工信息表!B:C,2,FALSE))</f>
        <v>-</v>
      </c>
      <c r="E151" s="21" t="str">
        <f>IF(C151="","-",VLOOKUP(C151,员工信息表!B:D,3,FALSE))</f>
        <v>-</v>
      </c>
      <c r="F151" s="20"/>
      <c r="G151" s="20"/>
      <c r="H151" s="20"/>
      <c r="I151" s="20"/>
      <c r="J151" s="27" t="str">
        <f t="shared" si="4"/>
        <v>0</v>
      </c>
      <c r="K151" s="27" t="str">
        <f>IF(C151="","0",SUMIFS(借支明细表!$H:$H,借支明细表!$F:$F,$C151,借支明细表!$D:$D,$D$2))</f>
        <v>0</v>
      </c>
      <c r="L151" s="27" t="str">
        <f t="shared" si="5"/>
        <v>0</v>
      </c>
      <c r="M151" s="28"/>
      <c r="XDA151" s="7"/>
      <c r="XDB151" s="7"/>
      <c r="XDC151" s="7"/>
      <c r="XDD151" s="7"/>
      <c r="XDE151" s="7"/>
      <c r="XDF151" s="7"/>
      <c r="XDG151" s="7"/>
      <c r="XDH151" s="7"/>
      <c r="XDI151" s="7"/>
      <c r="XDJ151" s="7"/>
      <c r="XDK151" s="7"/>
      <c r="XDL151" s="7"/>
      <c r="XDM151" s="7"/>
      <c r="XDN151" s="7"/>
      <c r="XDO151" s="7"/>
      <c r="XDP151" s="7"/>
      <c r="XDQ151" s="7"/>
      <c r="XDR151" s="7"/>
      <c r="XDS151" s="7"/>
      <c r="XDT151" s="7"/>
      <c r="XDU151" s="7"/>
      <c r="XDV151" s="7"/>
      <c r="XDW151" s="7"/>
      <c r="XDX151" s="7"/>
      <c r="XDY151" s="7"/>
      <c r="XDZ151" s="7"/>
      <c r="XEA151" s="7"/>
      <c r="XEB151" s="7"/>
      <c r="XEC151" s="7"/>
      <c r="XED151" s="7"/>
      <c r="XEE151" s="7"/>
    </row>
    <row r="152" s="1" customFormat="1" customHeight="1" spans="1:16359">
      <c r="A152" s="4"/>
      <c r="B152" s="20"/>
      <c r="C152" s="20"/>
      <c r="D152" s="21" t="str">
        <f>IF(C152="","-",VLOOKUP(C152,员工信息表!B:C,2,FALSE))</f>
        <v>-</v>
      </c>
      <c r="E152" s="21" t="str">
        <f>IF(C152="","-",VLOOKUP(C152,员工信息表!B:D,3,FALSE))</f>
        <v>-</v>
      </c>
      <c r="F152" s="20"/>
      <c r="G152" s="20"/>
      <c r="H152" s="20"/>
      <c r="I152" s="20"/>
      <c r="J152" s="27" t="str">
        <f t="shared" si="4"/>
        <v>0</v>
      </c>
      <c r="K152" s="27" t="str">
        <f>IF(C152="","0",SUMIFS(借支明细表!$H:$H,借支明细表!$F:$F,$C152,借支明细表!$D:$D,$D$2))</f>
        <v>0</v>
      </c>
      <c r="L152" s="27" t="str">
        <f t="shared" si="5"/>
        <v>0</v>
      </c>
      <c r="M152" s="28"/>
      <c r="XDA152" s="7"/>
      <c r="XDB152" s="7"/>
      <c r="XDC152" s="7"/>
      <c r="XDD152" s="7"/>
      <c r="XDE152" s="7"/>
      <c r="XDF152" s="7"/>
      <c r="XDG152" s="7"/>
      <c r="XDH152" s="7"/>
      <c r="XDI152" s="7"/>
      <c r="XDJ152" s="7"/>
      <c r="XDK152" s="7"/>
      <c r="XDL152" s="7"/>
      <c r="XDM152" s="7"/>
      <c r="XDN152" s="7"/>
      <c r="XDO152" s="7"/>
      <c r="XDP152" s="7"/>
      <c r="XDQ152" s="7"/>
      <c r="XDR152" s="7"/>
      <c r="XDS152" s="7"/>
      <c r="XDT152" s="7"/>
      <c r="XDU152" s="7"/>
      <c r="XDV152" s="7"/>
      <c r="XDW152" s="7"/>
      <c r="XDX152" s="7"/>
      <c r="XDY152" s="7"/>
      <c r="XDZ152" s="7"/>
      <c r="XEA152" s="7"/>
      <c r="XEB152" s="7"/>
      <c r="XEC152" s="7"/>
      <c r="XED152" s="7"/>
      <c r="XEE152" s="7"/>
    </row>
    <row r="153" s="1" customFormat="1" customHeight="1" spans="1:16359">
      <c r="A153" s="4"/>
      <c r="B153" s="20"/>
      <c r="C153" s="20"/>
      <c r="D153" s="21" t="str">
        <f>IF(C153="","-",VLOOKUP(C153,员工信息表!B:C,2,FALSE))</f>
        <v>-</v>
      </c>
      <c r="E153" s="21" t="str">
        <f>IF(C153="","-",VLOOKUP(C153,员工信息表!B:D,3,FALSE))</f>
        <v>-</v>
      </c>
      <c r="F153" s="20"/>
      <c r="G153" s="20"/>
      <c r="H153" s="20"/>
      <c r="I153" s="20"/>
      <c r="J153" s="27" t="str">
        <f t="shared" si="4"/>
        <v>0</v>
      </c>
      <c r="K153" s="27" t="str">
        <f>IF(C153="","0",SUMIFS(借支明细表!$H:$H,借支明细表!$F:$F,$C153,借支明细表!$D:$D,$D$2))</f>
        <v>0</v>
      </c>
      <c r="L153" s="27" t="str">
        <f t="shared" si="5"/>
        <v>0</v>
      </c>
      <c r="M153" s="28"/>
      <c r="XDA153" s="7"/>
      <c r="XDB153" s="7"/>
      <c r="XDC153" s="7"/>
      <c r="XDD153" s="7"/>
      <c r="XDE153" s="7"/>
      <c r="XDF153" s="7"/>
      <c r="XDG153" s="7"/>
      <c r="XDH153" s="7"/>
      <c r="XDI153" s="7"/>
      <c r="XDJ153" s="7"/>
      <c r="XDK153" s="7"/>
      <c r="XDL153" s="7"/>
      <c r="XDM153" s="7"/>
      <c r="XDN153" s="7"/>
      <c r="XDO153" s="7"/>
      <c r="XDP153" s="7"/>
      <c r="XDQ153" s="7"/>
      <c r="XDR153" s="7"/>
      <c r="XDS153" s="7"/>
      <c r="XDT153" s="7"/>
      <c r="XDU153" s="7"/>
      <c r="XDV153" s="7"/>
      <c r="XDW153" s="7"/>
      <c r="XDX153" s="7"/>
      <c r="XDY153" s="7"/>
      <c r="XDZ153" s="7"/>
      <c r="XEA153" s="7"/>
      <c r="XEB153" s="7"/>
      <c r="XEC153" s="7"/>
      <c r="XED153" s="7"/>
      <c r="XEE153" s="7"/>
    </row>
    <row r="154" s="1" customFormat="1" customHeight="1" spans="1:16359">
      <c r="A154" s="4"/>
      <c r="B154" s="20"/>
      <c r="C154" s="20"/>
      <c r="D154" s="21" t="str">
        <f>IF(C154="","-",VLOOKUP(C154,员工信息表!B:C,2,FALSE))</f>
        <v>-</v>
      </c>
      <c r="E154" s="21" t="str">
        <f>IF(C154="","-",VLOOKUP(C154,员工信息表!B:D,3,FALSE))</f>
        <v>-</v>
      </c>
      <c r="F154" s="20"/>
      <c r="G154" s="20"/>
      <c r="H154" s="20"/>
      <c r="I154" s="20"/>
      <c r="J154" s="27" t="str">
        <f t="shared" si="4"/>
        <v>0</v>
      </c>
      <c r="K154" s="27" t="str">
        <f>IF(C154="","0",SUMIFS(借支明细表!$H:$H,借支明细表!$F:$F,$C154,借支明细表!$D:$D,$D$2))</f>
        <v>0</v>
      </c>
      <c r="L154" s="27" t="str">
        <f t="shared" si="5"/>
        <v>0</v>
      </c>
      <c r="M154" s="28"/>
      <c r="XDA154" s="7"/>
      <c r="XDB154" s="7"/>
      <c r="XDC154" s="7"/>
      <c r="XDD154" s="7"/>
      <c r="XDE154" s="7"/>
      <c r="XDF154" s="7"/>
      <c r="XDG154" s="7"/>
      <c r="XDH154" s="7"/>
      <c r="XDI154" s="7"/>
      <c r="XDJ154" s="7"/>
      <c r="XDK154" s="7"/>
      <c r="XDL154" s="7"/>
      <c r="XDM154" s="7"/>
      <c r="XDN154" s="7"/>
      <c r="XDO154" s="7"/>
      <c r="XDP154" s="7"/>
      <c r="XDQ154" s="7"/>
      <c r="XDR154" s="7"/>
      <c r="XDS154" s="7"/>
      <c r="XDT154" s="7"/>
      <c r="XDU154" s="7"/>
      <c r="XDV154" s="7"/>
      <c r="XDW154" s="7"/>
      <c r="XDX154" s="7"/>
      <c r="XDY154" s="7"/>
      <c r="XDZ154" s="7"/>
      <c r="XEA154" s="7"/>
      <c r="XEB154" s="7"/>
      <c r="XEC154" s="7"/>
      <c r="XED154" s="7"/>
      <c r="XEE154" s="7"/>
    </row>
    <row r="155" s="1" customFormat="1" customHeight="1" spans="1:16359">
      <c r="A155" s="4"/>
      <c r="B155" s="20"/>
      <c r="C155" s="20"/>
      <c r="D155" s="21" t="str">
        <f>IF(C155="","-",VLOOKUP(C155,员工信息表!B:C,2,FALSE))</f>
        <v>-</v>
      </c>
      <c r="E155" s="21" t="str">
        <f>IF(C155="","-",VLOOKUP(C155,员工信息表!B:D,3,FALSE))</f>
        <v>-</v>
      </c>
      <c r="F155" s="20"/>
      <c r="G155" s="20"/>
      <c r="H155" s="20"/>
      <c r="I155" s="20"/>
      <c r="J155" s="27" t="str">
        <f t="shared" si="4"/>
        <v>0</v>
      </c>
      <c r="K155" s="27" t="str">
        <f>IF(C155="","0",SUMIFS(借支明细表!$H:$H,借支明细表!$F:$F,$C155,借支明细表!$D:$D,$D$2))</f>
        <v>0</v>
      </c>
      <c r="L155" s="27" t="str">
        <f t="shared" si="5"/>
        <v>0</v>
      </c>
      <c r="M155" s="28"/>
      <c r="XDA155" s="7"/>
      <c r="XDB155" s="7"/>
      <c r="XDC155" s="7"/>
      <c r="XDD155" s="7"/>
      <c r="XDE155" s="7"/>
      <c r="XDF155" s="7"/>
      <c r="XDG155" s="7"/>
      <c r="XDH155" s="7"/>
      <c r="XDI155" s="7"/>
      <c r="XDJ155" s="7"/>
      <c r="XDK155" s="7"/>
      <c r="XDL155" s="7"/>
      <c r="XDM155" s="7"/>
      <c r="XDN155" s="7"/>
      <c r="XDO155" s="7"/>
      <c r="XDP155" s="7"/>
      <c r="XDQ155" s="7"/>
      <c r="XDR155" s="7"/>
      <c r="XDS155" s="7"/>
      <c r="XDT155" s="7"/>
      <c r="XDU155" s="7"/>
      <c r="XDV155" s="7"/>
      <c r="XDW155" s="7"/>
      <c r="XDX155" s="7"/>
      <c r="XDY155" s="7"/>
      <c r="XDZ155" s="7"/>
      <c r="XEA155" s="7"/>
      <c r="XEB155" s="7"/>
      <c r="XEC155" s="7"/>
      <c r="XED155" s="7"/>
      <c r="XEE155" s="7"/>
    </row>
    <row r="156" s="1" customFormat="1" customHeight="1" spans="1:16359">
      <c r="A156" s="4"/>
      <c r="B156" s="20"/>
      <c r="C156" s="20"/>
      <c r="D156" s="21" t="str">
        <f>IF(C156="","-",VLOOKUP(C156,员工信息表!B:C,2,FALSE))</f>
        <v>-</v>
      </c>
      <c r="E156" s="21" t="str">
        <f>IF(C156="","-",VLOOKUP(C156,员工信息表!B:D,3,FALSE))</f>
        <v>-</v>
      </c>
      <c r="F156" s="20"/>
      <c r="G156" s="20"/>
      <c r="H156" s="20"/>
      <c r="I156" s="20"/>
      <c r="J156" s="27" t="str">
        <f t="shared" si="4"/>
        <v>0</v>
      </c>
      <c r="K156" s="27" t="str">
        <f>IF(C156="","0",SUMIFS(借支明细表!$H:$H,借支明细表!$F:$F,$C156,借支明细表!$D:$D,$D$2))</f>
        <v>0</v>
      </c>
      <c r="L156" s="27" t="str">
        <f t="shared" si="5"/>
        <v>0</v>
      </c>
      <c r="M156" s="28"/>
      <c r="XDA156" s="7"/>
      <c r="XDB156" s="7"/>
      <c r="XDC156" s="7"/>
      <c r="XDD156" s="7"/>
      <c r="XDE156" s="7"/>
      <c r="XDF156" s="7"/>
      <c r="XDG156" s="7"/>
      <c r="XDH156" s="7"/>
      <c r="XDI156" s="7"/>
      <c r="XDJ156" s="7"/>
      <c r="XDK156" s="7"/>
      <c r="XDL156" s="7"/>
      <c r="XDM156" s="7"/>
      <c r="XDN156" s="7"/>
      <c r="XDO156" s="7"/>
      <c r="XDP156" s="7"/>
      <c r="XDQ156" s="7"/>
      <c r="XDR156" s="7"/>
      <c r="XDS156" s="7"/>
      <c r="XDT156" s="7"/>
      <c r="XDU156" s="7"/>
      <c r="XDV156" s="7"/>
      <c r="XDW156" s="7"/>
      <c r="XDX156" s="7"/>
      <c r="XDY156" s="7"/>
      <c r="XDZ156" s="7"/>
      <c r="XEA156" s="7"/>
      <c r="XEB156" s="7"/>
      <c r="XEC156" s="7"/>
      <c r="XED156" s="7"/>
      <c r="XEE156" s="7"/>
    </row>
    <row r="157" s="1" customFormat="1" customHeight="1" spans="1:16359">
      <c r="A157" s="4"/>
      <c r="B157" s="20"/>
      <c r="C157" s="20"/>
      <c r="D157" s="21" t="str">
        <f>IF(C157="","-",VLOOKUP(C157,员工信息表!B:C,2,FALSE))</f>
        <v>-</v>
      </c>
      <c r="E157" s="21" t="str">
        <f>IF(C157="","-",VLOOKUP(C157,员工信息表!B:D,3,FALSE))</f>
        <v>-</v>
      </c>
      <c r="F157" s="20"/>
      <c r="G157" s="20"/>
      <c r="H157" s="20"/>
      <c r="I157" s="20"/>
      <c r="J157" s="27" t="str">
        <f t="shared" si="4"/>
        <v>0</v>
      </c>
      <c r="K157" s="27" t="str">
        <f>IF(C157="","0",SUMIFS(借支明细表!$H:$H,借支明细表!$F:$F,$C157,借支明细表!$D:$D,$D$2))</f>
        <v>0</v>
      </c>
      <c r="L157" s="27" t="str">
        <f t="shared" si="5"/>
        <v>0</v>
      </c>
      <c r="M157" s="28"/>
      <c r="XDA157" s="7"/>
      <c r="XDB157" s="7"/>
      <c r="XDC157" s="7"/>
      <c r="XDD157" s="7"/>
      <c r="XDE157" s="7"/>
      <c r="XDF157" s="7"/>
      <c r="XDG157" s="7"/>
      <c r="XDH157" s="7"/>
      <c r="XDI157" s="7"/>
      <c r="XDJ157" s="7"/>
      <c r="XDK157" s="7"/>
      <c r="XDL157" s="7"/>
      <c r="XDM157" s="7"/>
      <c r="XDN157" s="7"/>
      <c r="XDO157" s="7"/>
      <c r="XDP157" s="7"/>
      <c r="XDQ157" s="7"/>
      <c r="XDR157" s="7"/>
      <c r="XDS157" s="7"/>
      <c r="XDT157" s="7"/>
      <c r="XDU157" s="7"/>
      <c r="XDV157" s="7"/>
      <c r="XDW157" s="7"/>
      <c r="XDX157" s="7"/>
      <c r="XDY157" s="7"/>
      <c r="XDZ157" s="7"/>
      <c r="XEA157" s="7"/>
      <c r="XEB157" s="7"/>
      <c r="XEC157" s="7"/>
      <c r="XED157" s="7"/>
      <c r="XEE157" s="7"/>
    </row>
    <row r="158" s="1" customFormat="1" customHeight="1" spans="1:16359">
      <c r="A158" s="4"/>
      <c r="B158" s="20"/>
      <c r="C158" s="20"/>
      <c r="D158" s="21" t="str">
        <f>IF(C158="","-",VLOOKUP(C158,员工信息表!B:C,2,FALSE))</f>
        <v>-</v>
      </c>
      <c r="E158" s="21" t="str">
        <f>IF(C158="","-",VLOOKUP(C158,员工信息表!B:D,3,FALSE))</f>
        <v>-</v>
      </c>
      <c r="F158" s="20"/>
      <c r="G158" s="20"/>
      <c r="H158" s="20"/>
      <c r="I158" s="20"/>
      <c r="J158" s="27" t="str">
        <f t="shared" si="4"/>
        <v>0</v>
      </c>
      <c r="K158" s="27" t="str">
        <f>IF(C158="","0",SUMIFS(借支明细表!$H:$H,借支明细表!$F:$F,$C158,借支明细表!$D:$D,$D$2))</f>
        <v>0</v>
      </c>
      <c r="L158" s="27" t="str">
        <f t="shared" si="5"/>
        <v>0</v>
      </c>
      <c r="M158" s="28"/>
      <c r="XDA158" s="7"/>
      <c r="XDB158" s="7"/>
      <c r="XDC158" s="7"/>
      <c r="XDD158" s="7"/>
      <c r="XDE158" s="7"/>
      <c r="XDF158" s="7"/>
      <c r="XDG158" s="7"/>
      <c r="XDH158" s="7"/>
      <c r="XDI158" s="7"/>
      <c r="XDJ158" s="7"/>
      <c r="XDK158" s="7"/>
      <c r="XDL158" s="7"/>
      <c r="XDM158" s="7"/>
      <c r="XDN158" s="7"/>
      <c r="XDO158" s="7"/>
      <c r="XDP158" s="7"/>
      <c r="XDQ158" s="7"/>
      <c r="XDR158" s="7"/>
      <c r="XDS158" s="7"/>
      <c r="XDT158" s="7"/>
      <c r="XDU158" s="7"/>
      <c r="XDV158" s="7"/>
      <c r="XDW158" s="7"/>
      <c r="XDX158" s="7"/>
      <c r="XDY158" s="7"/>
      <c r="XDZ158" s="7"/>
      <c r="XEA158" s="7"/>
      <c r="XEB158" s="7"/>
      <c r="XEC158" s="7"/>
      <c r="XED158" s="7"/>
      <c r="XEE158" s="7"/>
    </row>
    <row r="159" s="1" customFormat="1" customHeight="1" spans="1:16359">
      <c r="A159" s="4"/>
      <c r="B159" s="20"/>
      <c r="C159" s="20"/>
      <c r="D159" s="21" t="str">
        <f>IF(C159="","-",VLOOKUP(C159,员工信息表!B:C,2,FALSE))</f>
        <v>-</v>
      </c>
      <c r="E159" s="21" t="str">
        <f>IF(C159="","-",VLOOKUP(C159,员工信息表!B:D,3,FALSE))</f>
        <v>-</v>
      </c>
      <c r="F159" s="20"/>
      <c r="G159" s="20"/>
      <c r="H159" s="20"/>
      <c r="I159" s="20"/>
      <c r="J159" s="27" t="str">
        <f t="shared" si="4"/>
        <v>0</v>
      </c>
      <c r="K159" s="27" t="str">
        <f>IF(C159="","0",SUMIFS(借支明细表!$H:$H,借支明细表!$F:$F,$C159,借支明细表!$D:$D,$D$2))</f>
        <v>0</v>
      </c>
      <c r="L159" s="27" t="str">
        <f t="shared" si="5"/>
        <v>0</v>
      </c>
      <c r="M159" s="28"/>
      <c r="XDA159" s="7"/>
      <c r="XDB159" s="7"/>
      <c r="XDC159" s="7"/>
      <c r="XDD159" s="7"/>
      <c r="XDE159" s="7"/>
      <c r="XDF159" s="7"/>
      <c r="XDG159" s="7"/>
      <c r="XDH159" s="7"/>
      <c r="XDI159" s="7"/>
      <c r="XDJ159" s="7"/>
      <c r="XDK159" s="7"/>
      <c r="XDL159" s="7"/>
      <c r="XDM159" s="7"/>
      <c r="XDN159" s="7"/>
      <c r="XDO159" s="7"/>
      <c r="XDP159" s="7"/>
      <c r="XDQ159" s="7"/>
      <c r="XDR159" s="7"/>
      <c r="XDS159" s="7"/>
      <c r="XDT159" s="7"/>
      <c r="XDU159" s="7"/>
      <c r="XDV159" s="7"/>
      <c r="XDW159" s="7"/>
      <c r="XDX159" s="7"/>
      <c r="XDY159" s="7"/>
      <c r="XDZ159" s="7"/>
      <c r="XEA159" s="7"/>
      <c r="XEB159" s="7"/>
      <c r="XEC159" s="7"/>
      <c r="XED159" s="7"/>
      <c r="XEE159" s="7"/>
    </row>
    <row r="160" s="1" customFormat="1" customHeight="1" spans="1:16359">
      <c r="A160" s="4"/>
      <c r="B160" s="20"/>
      <c r="C160" s="20"/>
      <c r="D160" s="21" t="str">
        <f>IF(C160="","-",VLOOKUP(C160,员工信息表!B:C,2,FALSE))</f>
        <v>-</v>
      </c>
      <c r="E160" s="21" t="str">
        <f>IF(C160="","-",VLOOKUP(C160,员工信息表!B:D,3,FALSE))</f>
        <v>-</v>
      </c>
      <c r="F160" s="20"/>
      <c r="G160" s="20"/>
      <c r="H160" s="20"/>
      <c r="I160" s="20"/>
      <c r="J160" s="27" t="str">
        <f t="shared" si="4"/>
        <v>0</v>
      </c>
      <c r="K160" s="27" t="str">
        <f>IF(C160="","0",SUMIFS(借支明细表!$H:$H,借支明细表!$F:$F,$C160,借支明细表!$D:$D,$D$2))</f>
        <v>0</v>
      </c>
      <c r="L160" s="27" t="str">
        <f t="shared" si="5"/>
        <v>0</v>
      </c>
      <c r="M160" s="28"/>
      <c r="XDA160" s="7"/>
      <c r="XDB160" s="7"/>
      <c r="XDC160" s="7"/>
      <c r="XDD160" s="7"/>
      <c r="XDE160" s="7"/>
      <c r="XDF160" s="7"/>
      <c r="XDG160" s="7"/>
      <c r="XDH160" s="7"/>
      <c r="XDI160" s="7"/>
      <c r="XDJ160" s="7"/>
      <c r="XDK160" s="7"/>
      <c r="XDL160" s="7"/>
      <c r="XDM160" s="7"/>
      <c r="XDN160" s="7"/>
      <c r="XDO160" s="7"/>
      <c r="XDP160" s="7"/>
      <c r="XDQ160" s="7"/>
      <c r="XDR160" s="7"/>
      <c r="XDS160" s="7"/>
      <c r="XDT160" s="7"/>
      <c r="XDU160" s="7"/>
      <c r="XDV160" s="7"/>
      <c r="XDW160" s="7"/>
      <c r="XDX160" s="7"/>
      <c r="XDY160" s="7"/>
      <c r="XDZ160" s="7"/>
      <c r="XEA160" s="7"/>
      <c r="XEB160" s="7"/>
      <c r="XEC160" s="7"/>
      <c r="XED160" s="7"/>
      <c r="XEE160" s="7"/>
    </row>
    <row r="161" s="1" customFormat="1" customHeight="1" spans="1:16359">
      <c r="A161" s="4"/>
      <c r="B161" s="20"/>
      <c r="C161" s="20"/>
      <c r="D161" s="21" t="str">
        <f>IF(C161="","-",VLOOKUP(C161,员工信息表!B:C,2,FALSE))</f>
        <v>-</v>
      </c>
      <c r="E161" s="21" t="str">
        <f>IF(C161="","-",VLOOKUP(C161,员工信息表!B:D,3,FALSE))</f>
        <v>-</v>
      </c>
      <c r="F161" s="20"/>
      <c r="G161" s="20"/>
      <c r="H161" s="20"/>
      <c r="I161" s="20"/>
      <c r="J161" s="27" t="str">
        <f t="shared" si="4"/>
        <v>0</v>
      </c>
      <c r="K161" s="27" t="str">
        <f>IF(C161="","0",SUMIFS(借支明细表!$H:$H,借支明细表!$F:$F,$C161,借支明细表!$D:$D,$D$2))</f>
        <v>0</v>
      </c>
      <c r="L161" s="27" t="str">
        <f t="shared" si="5"/>
        <v>0</v>
      </c>
      <c r="M161" s="28"/>
      <c r="XDA161" s="7"/>
      <c r="XDB161" s="7"/>
      <c r="XDC161" s="7"/>
      <c r="XDD161" s="7"/>
      <c r="XDE161" s="7"/>
      <c r="XDF161" s="7"/>
      <c r="XDG161" s="7"/>
      <c r="XDH161" s="7"/>
      <c r="XDI161" s="7"/>
      <c r="XDJ161" s="7"/>
      <c r="XDK161" s="7"/>
      <c r="XDL161" s="7"/>
      <c r="XDM161" s="7"/>
      <c r="XDN161" s="7"/>
      <c r="XDO161" s="7"/>
      <c r="XDP161" s="7"/>
      <c r="XDQ161" s="7"/>
      <c r="XDR161" s="7"/>
      <c r="XDS161" s="7"/>
      <c r="XDT161" s="7"/>
      <c r="XDU161" s="7"/>
      <c r="XDV161" s="7"/>
      <c r="XDW161" s="7"/>
      <c r="XDX161" s="7"/>
      <c r="XDY161" s="7"/>
      <c r="XDZ161" s="7"/>
      <c r="XEA161" s="7"/>
      <c r="XEB161" s="7"/>
      <c r="XEC161" s="7"/>
      <c r="XED161" s="7"/>
      <c r="XEE161" s="7"/>
    </row>
    <row r="162" s="1" customFormat="1" customHeight="1" spans="1:16359">
      <c r="A162" s="4"/>
      <c r="B162" s="20"/>
      <c r="C162" s="20"/>
      <c r="D162" s="21" t="str">
        <f>IF(C162="","-",VLOOKUP(C162,员工信息表!B:C,2,FALSE))</f>
        <v>-</v>
      </c>
      <c r="E162" s="21" t="str">
        <f>IF(C162="","-",VLOOKUP(C162,员工信息表!B:D,3,FALSE))</f>
        <v>-</v>
      </c>
      <c r="F162" s="20"/>
      <c r="G162" s="20"/>
      <c r="H162" s="20"/>
      <c r="I162" s="20"/>
      <c r="J162" s="27" t="str">
        <f t="shared" si="4"/>
        <v>0</v>
      </c>
      <c r="K162" s="27" t="str">
        <f>IF(C162="","0",SUMIFS(借支明细表!$H:$H,借支明细表!$F:$F,$C162,借支明细表!$D:$D,$D$2))</f>
        <v>0</v>
      </c>
      <c r="L162" s="27" t="str">
        <f t="shared" si="5"/>
        <v>0</v>
      </c>
      <c r="M162" s="28"/>
      <c r="XDA162" s="7"/>
      <c r="XDB162" s="7"/>
      <c r="XDC162" s="7"/>
      <c r="XDD162" s="7"/>
      <c r="XDE162" s="7"/>
      <c r="XDF162" s="7"/>
      <c r="XDG162" s="7"/>
      <c r="XDH162" s="7"/>
      <c r="XDI162" s="7"/>
      <c r="XDJ162" s="7"/>
      <c r="XDK162" s="7"/>
      <c r="XDL162" s="7"/>
      <c r="XDM162" s="7"/>
      <c r="XDN162" s="7"/>
      <c r="XDO162" s="7"/>
      <c r="XDP162" s="7"/>
      <c r="XDQ162" s="7"/>
      <c r="XDR162" s="7"/>
      <c r="XDS162" s="7"/>
      <c r="XDT162" s="7"/>
      <c r="XDU162" s="7"/>
      <c r="XDV162" s="7"/>
      <c r="XDW162" s="7"/>
      <c r="XDX162" s="7"/>
      <c r="XDY162" s="7"/>
      <c r="XDZ162" s="7"/>
      <c r="XEA162" s="7"/>
      <c r="XEB162" s="7"/>
      <c r="XEC162" s="7"/>
      <c r="XED162" s="7"/>
      <c r="XEE162" s="7"/>
    </row>
    <row r="163" s="1" customFormat="1" customHeight="1" spans="1:16359">
      <c r="A163" s="4"/>
      <c r="B163" s="20"/>
      <c r="C163" s="20"/>
      <c r="D163" s="21" t="str">
        <f>IF(C163="","-",VLOOKUP(C163,员工信息表!B:C,2,FALSE))</f>
        <v>-</v>
      </c>
      <c r="E163" s="21" t="str">
        <f>IF(C163="","-",VLOOKUP(C163,员工信息表!B:D,3,FALSE))</f>
        <v>-</v>
      </c>
      <c r="F163" s="20"/>
      <c r="G163" s="20"/>
      <c r="H163" s="20"/>
      <c r="I163" s="20"/>
      <c r="J163" s="27" t="str">
        <f t="shared" si="4"/>
        <v>0</v>
      </c>
      <c r="K163" s="27" t="str">
        <f>IF(C163="","0",SUMIFS(借支明细表!$H:$H,借支明细表!$F:$F,$C163,借支明细表!$D:$D,$D$2))</f>
        <v>0</v>
      </c>
      <c r="L163" s="27" t="str">
        <f t="shared" si="5"/>
        <v>0</v>
      </c>
      <c r="M163" s="28"/>
      <c r="XDA163" s="7"/>
      <c r="XDB163" s="7"/>
      <c r="XDC163" s="7"/>
      <c r="XDD163" s="7"/>
      <c r="XDE163" s="7"/>
      <c r="XDF163" s="7"/>
      <c r="XDG163" s="7"/>
      <c r="XDH163" s="7"/>
      <c r="XDI163" s="7"/>
      <c r="XDJ163" s="7"/>
      <c r="XDK163" s="7"/>
      <c r="XDL163" s="7"/>
      <c r="XDM163" s="7"/>
      <c r="XDN163" s="7"/>
      <c r="XDO163" s="7"/>
      <c r="XDP163" s="7"/>
      <c r="XDQ163" s="7"/>
      <c r="XDR163" s="7"/>
      <c r="XDS163" s="7"/>
      <c r="XDT163" s="7"/>
      <c r="XDU163" s="7"/>
      <c r="XDV163" s="7"/>
      <c r="XDW163" s="7"/>
      <c r="XDX163" s="7"/>
      <c r="XDY163" s="7"/>
      <c r="XDZ163" s="7"/>
      <c r="XEA163" s="7"/>
      <c r="XEB163" s="7"/>
      <c r="XEC163" s="7"/>
      <c r="XED163" s="7"/>
      <c r="XEE163" s="7"/>
    </row>
    <row r="164" s="1" customFormat="1" customHeight="1" spans="1:16359">
      <c r="A164" s="4"/>
      <c r="B164" s="20"/>
      <c r="C164" s="20"/>
      <c r="D164" s="21" t="str">
        <f>IF(C164="","-",VLOOKUP(C164,员工信息表!B:C,2,FALSE))</f>
        <v>-</v>
      </c>
      <c r="E164" s="21" t="str">
        <f>IF(C164="","-",VLOOKUP(C164,员工信息表!B:D,3,FALSE))</f>
        <v>-</v>
      </c>
      <c r="F164" s="20"/>
      <c r="G164" s="20"/>
      <c r="H164" s="20"/>
      <c r="I164" s="20"/>
      <c r="J164" s="27" t="str">
        <f t="shared" si="4"/>
        <v>0</v>
      </c>
      <c r="K164" s="27" t="str">
        <f>IF(C164="","0",SUMIFS(借支明细表!$H:$H,借支明细表!$F:$F,$C164,借支明细表!$D:$D,$D$2))</f>
        <v>0</v>
      </c>
      <c r="L164" s="27" t="str">
        <f t="shared" si="5"/>
        <v>0</v>
      </c>
      <c r="M164" s="28"/>
      <c r="XDA164" s="7"/>
      <c r="XDB164" s="7"/>
      <c r="XDC164" s="7"/>
      <c r="XDD164" s="7"/>
      <c r="XDE164" s="7"/>
      <c r="XDF164" s="7"/>
      <c r="XDG164" s="7"/>
      <c r="XDH164" s="7"/>
      <c r="XDI164" s="7"/>
      <c r="XDJ164" s="7"/>
      <c r="XDK164" s="7"/>
      <c r="XDL164" s="7"/>
      <c r="XDM164" s="7"/>
      <c r="XDN164" s="7"/>
      <c r="XDO164" s="7"/>
      <c r="XDP164" s="7"/>
      <c r="XDQ164" s="7"/>
      <c r="XDR164" s="7"/>
      <c r="XDS164" s="7"/>
      <c r="XDT164" s="7"/>
      <c r="XDU164" s="7"/>
      <c r="XDV164" s="7"/>
      <c r="XDW164" s="7"/>
      <c r="XDX164" s="7"/>
      <c r="XDY164" s="7"/>
      <c r="XDZ164" s="7"/>
      <c r="XEA164" s="7"/>
      <c r="XEB164" s="7"/>
      <c r="XEC164" s="7"/>
      <c r="XED164" s="7"/>
      <c r="XEE164" s="7"/>
    </row>
    <row r="165" s="1" customFormat="1" customHeight="1" spans="1:16359">
      <c r="A165" s="4"/>
      <c r="B165" s="20"/>
      <c r="C165" s="20"/>
      <c r="D165" s="21" t="str">
        <f>IF(C165="","-",VLOOKUP(C165,员工信息表!B:C,2,FALSE))</f>
        <v>-</v>
      </c>
      <c r="E165" s="21" t="str">
        <f>IF(C165="","-",VLOOKUP(C165,员工信息表!B:D,3,FALSE))</f>
        <v>-</v>
      </c>
      <c r="F165" s="20"/>
      <c r="G165" s="20"/>
      <c r="H165" s="20"/>
      <c r="I165" s="20"/>
      <c r="J165" s="27" t="str">
        <f t="shared" si="4"/>
        <v>0</v>
      </c>
      <c r="K165" s="27" t="str">
        <f>IF(C165="","0",SUMIFS(借支明细表!$H:$H,借支明细表!$F:$F,$C165,借支明细表!$D:$D,$D$2))</f>
        <v>0</v>
      </c>
      <c r="L165" s="27" t="str">
        <f t="shared" si="5"/>
        <v>0</v>
      </c>
      <c r="M165" s="28"/>
      <c r="XDA165" s="7"/>
      <c r="XDB165" s="7"/>
      <c r="XDC165" s="7"/>
      <c r="XDD165" s="7"/>
      <c r="XDE165" s="7"/>
      <c r="XDF165" s="7"/>
      <c r="XDG165" s="7"/>
      <c r="XDH165" s="7"/>
      <c r="XDI165" s="7"/>
      <c r="XDJ165" s="7"/>
      <c r="XDK165" s="7"/>
      <c r="XDL165" s="7"/>
      <c r="XDM165" s="7"/>
      <c r="XDN165" s="7"/>
      <c r="XDO165" s="7"/>
      <c r="XDP165" s="7"/>
      <c r="XDQ165" s="7"/>
      <c r="XDR165" s="7"/>
      <c r="XDS165" s="7"/>
      <c r="XDT165" s="7"/>
      <c r="XDU165" s="7"/>
      <c r="XDV165" s="7"/>
      <c r="XDW165" s="7"/>
      <c r="XDX165" s="7"/>
      <c r="XDY165" s="7"/>
      <c r="XDZ165" s="7"/>
      <c r="XEA165" s="7"/>
      <c r="XEB165" s="7"/>
      <c r="XEC165" s="7"/>
      <c r="XED165" s="7"/>
      <c r="XEE165" s="7"/>
    </row>
    <row r="166" s="1" customFormat="1" customHeight="1" spans="1:16359">
      <c r="A166" s="4"/>
      <c r="B166" s="20"/>
      <c r="C166" s="20"/>
      <c r="D166" s="21" t="str">
        <f>IF(C166="","-",VLOOKUP(C166,员工信息表!B:C,2,FALSE))</f>
        <v>-</v>
      </c>
      <c r="E166" s="21" t="str">
        <f>IF(C166="","-",VLOOKUP(C166,员工信息表!B:D,3,FALSE))</f>
        <v>-</v>
      </c>
      <c r="F166" s="20"/>
      <c r="G166" s="20"/>
      <c r="H166" s="20"/>
      <c r="I166" s="20"/>
      <c r="J166" s="27" t="str">
        <f t="shared" si="4"/>
        <v>0</v>
      </c>
      <c r="K166" s="27" t="str">
        <f>IF(C166="","0",SUMIFS(借支明细表!$H:$H,借支明细表!$F:$F,$C166,借支明细表!$D:$D,$D$2))</f>
        <v>0</v>
      </c>
      <c r="L166" s="27" t="str">
        <f t="shared" si="5"/>
        <v>0</v>
      </c>
      <c r="M166" s="28"/>
      <c r="XDA166" s="7"/>
      <c r="XDB166" s="7"/>
      <c r="XDC166" s="7"/>
      <c r="XDD166" s="7"/>
      <c r="XDE166" s="7"/>
      <c r="XDF166" s="7"/>
      <c r="XDG166" s="7"/>
      <c r="XDH166" s="7"/>
      <c r="XDI166" s="7"/>
      <c r="XDJ166" s="7"/>
      <c r="XDK166" s="7"/>
      <c r="XDL166" s="7"/>
      <c r="XDM166" s="7"/>
      <c r="XDN166" s="7"/>
      <c r="XDO166" s="7"/>
      <c r="XDP166" s="7"/>
      <c r="XDQ166" s="7"/>
      <c r="XDR166" s="7"/>
      <c r="XDS166" s="7"/>
      <c r="XDT166" s="7"/>
      <c r="XDU166" s="7"/>
      <c r="XDV166" s="7"/>
      <c r="XDW166" s="7"/>
      <c r="XDX166" s="7"/>
      <c r="XDY166" s="7"/>
      <c r="XDZ166" s="7"/>
      <c r="XEA166" s="7"/>
      <c r="XEB166" s="7"/>
      <c r="XEC166" s="7"/>
      <c r="XED166" s="7"/>
      <c r="XEE166" s="7"/>
    </row>
    <row r="167" s="1" customFormat="1" customHeight="1" spans="1:16359">
      <c r="A167" s="4"/>
      <c r="B167" s="20"/>
      <c r="C167" s="20"/>
      <c r="D167" s="21" t="str">
        <f>IF(C167="","-",VLOOKUP(C167,员工信息表!B:C,2,FALSE))</f>
        <v>-</v>
      </c>
      <c r="E167" s="21" t="str">
        <f>IF(C167="","-",VLOOKUP(C167,员工信息表!B:D,3,FALSE))</f>
        <v>-</v>
      </c>
      <c r="F167" s="20"/>
      <c r="G167" s="20"/>
      <c r="H167" s="20"/>
      <c r="I167" s="20"/>
      <c r="J167" s="27" t="str">
        <f t="shared" si="4"/>
        <v>0</v>
      </c>
      <c r="K167" s="27" t="str">
        <f>IF(C167="","0",SUMIFS(借支明细表!$H:$H,借支明细表!$F:$F,$C167,借支明细表!$D:$D,$D$2))</f>
        <v>0</v>
      </c>
      <c r="L167" s="27" t="str">
        <f t="shared" si="5"/>
        <v>0</v>
      </c>
      <c r="M167" s="28"/>
      <c r="XDA167" s="7"/>
      <c r="XDB167" s="7"/>
      <c r="XDC167" s="7"/>
      <c r="XDD167" s="7"/>
      <c r="XDE167" s="7"/>
      <c r="XDF167" s="7"/>
      <c r="XDG167" s="7"/>
      <c r="XDH167" s="7"/>
      <c r="XDI167" s="7"/>
      <c r="XDJ167" s="7"/>
      <c r="XDK167" s="7"/>
      <c r="XDL167" s="7"/>
      <c r="XDM167" s="7"/>
      <c r="XDN167" s="7"/>
      <c r="XDO167" s="7"/>
      <c r="XDP167" s="7"/>
      <c r="XDQ167" s="7"/>
      <c r="XDR167" s="7"/>
      <c r="XDS167" s="7"/>
      <c r="XDT167" s="7"/>
      <c r="XDU167" s="7"/>
      <c r="XDV167" s="7"/>
      <c r="XDW167" s="7"/>
      <c r="XDX167" s="7"/>
      <c r="XDY167" s="7"/>
      <c r="XDZ167" s="7"/>
      <c r="XEA167" s="7"/>
      <c r="XEB167" s="7"/>
      <c r="XEC167" s="7"/>
      <c r="XED167" s="7"/>
      <c r="XEE167" s="7"/>
    </row>
    <row r="168" s="1" customFormat="1" customHeight="1" spans="1:16359">
      <c r="A168" s="4"/>
      <c r="B168" s="20"/>
      <c r="C168" s="20"/>
      <c r="D168" s="21" t="str">
        <f>IF(C168="","-",VLOOKUP(C168,员工信息表!B:C,2,FALSE))</f>
        <v>-</v>
      </c>
      <c r="E168" s="21" t="str">
        <f>IF(C168="","-",VLOOKUP(C168,员工信息表!B:D,3,FALSE))</f>
        <v>-</v>
      </c>
      <c r="F168" s="20"/>
      <c r="G168" s="20"/>
      <c r="H168" s="20"/>
      <c r="I168" s="20"/>
      <c r="J168" s="27" t="str">
        <f t="shared" si="4"/>
        <v>0</v>
      </c>
      <c r="K168" s="27" t="str">
        <f>IF(C168="","0",SUMIFS(借支明细表!$H:$H,借支明细表!$F:$F,$C168,借支明细表!$D:$D,$D$2))</f>
        <v>0</v>
      </c>
      <c r="L168" s="27" t="str">
        <f t="shared" si="5"/>
        <v>0</v>
      </c>
      <c r="M168" s="28"/>
      <c r="XDA168" s="7"/>
      <c r="XDB168" s="7"/>
      <c r="XDC168" s="7"/>
      <c r="XDD168" s="7"/>
      <c r="XDE168" s="7"/>
      <c r="XDF168" s="7"/>
      <c r="XDG168" s="7"/>
      <c r="XDH168" s="7"/>
      <c r="XDI168" s="7"/>
      <c r="XDJ168" s="7"/>
      <c r="XDK168" s="7"/>
      <c r="XDL168" s="7"/>
      <c r="XDM168" s="7"/>
      <c r="XDN168" s="7"/>
      <c r="XDO168" s="7"/>
      <c r="XDP168" s="7"/>
      <c r="XDQ168" s="7"/>
      <c r="XDR168" s="7"/>
      <c r="XDS168" s="7"/>
      <c r="XDT168" s="7"/>
      <c r="XDU168" s="7"/>
      <c r="XDV168" s="7"/>
      <c r="XDW168" s="7"/>
      <c r="XDX168" s="7"/>
      <c r="XDY168" s="7"/>
      <c r="XDZ168" s="7"/>
      <c r="XEA168" s="7"/>
      <c r="XEB168" s="7"/>
      <c r="XEC168" s="7"/>
      <c r="XED168" s="7"/>
      <c r="XEE168" s="7"/>
    </row>
    <row r="169" s="1" customFormat="1" customHeight="1" spans="1:16359">
      <c r="A169" s="4"/>
      <c r="B169" s="20"/>
      <c r="C169" s="20"/>
      <c r="D169" s="21" t="str">
        <f>IF(C169="","-",VLOOKUP(C169,员工信息表!B:C,2,FALSE))</f>
        <v>-</v>
      </c>
      <c r="E169" s="21" t="str">
        <f>IF(C169="","-",VLOOKUP(C169,员工信息表!B:D,3,FALSE))</f>
        <v>-</v>
      </c>
      <c r="F169" s="20"/>
      <c r="G169" s="20"/>
      <c r="H169" s="20"/>
      <c r="I169" s="20"/>
      <c r="J169" s="27" t="str">
        <f t="shared" si="4"/>
        <v>0</v>
      </c>
      <c r="K169" s="27" t="str">
        <f>IF(C169="","0",SUMIFS(借支明细表!$H:$H,借支明细表!$F:$F,$C169,借支明细表!$D:$D,$D$2))</f>
        <v>0</v>
      </c>
      <c r="L169" s="27" t="str">
        <f t="shared" si="5"/>
        <v>0</v>
      </c>
      <c r="M169" s="28"/>
      <c r="XDA169" s="7"/>
      <c r="XDB169" s="7"/>
      <c r="XDC169" s="7"/>
      <c r="XDD169" s="7"/>
      <c r="XDE169" s="7"/>
      <c r="XDF169" s="7"/>
      <c r="XDG169" s="7"/>
      <c r="XDH169" s="7"/>
      <c r="XDI169" s="7"/>
      <c r="XDJ169" s="7"/>
      <c r="XDK169" s="7"/>
      <c r="XDL169" s="7"/>
      <c r="XDM169" s="7"/>
      <c r="XDN169" s="7"/>
      <c r="XDO169" s="7"/>
      <c r="XDP169" s="7"/>
      <c r="XDQ169" s="7"/>
      <c r="XDR169" s="7"/>
      <c r="XDS169" s="7"/>
      <c r="XDT169" s="7"/>
      <c r="XDU169" s="7"/>
      <c r="XDV169" s="7"/>
      <c r="XDW169" s="7"/>
      <c r="XDX169" s="7"/>
      <c r="XDY169" s="7"/>
      <c r="XDZ169" s="7"/>
      <c r="XEA169" s="7"/>
      <c r="XEB169" s="7"/>
      <c r="XEC169" s="7"/>
      <c r="XED169" s="7"/>
      <c r="XEE169" s="7"/>
    </row>
    <row r="170" s="1" customFormat="1" customHeight="1" spans="1:16359">
      <c r="A170" s="4"/>
      <c r="B170" s="20"/>
      <c r="C170" s="20"/>
      <c r="D170" s="21" t="str">
        <f>IF(C170="","-",VLOOKUP(C170,员工信息表!B:C,2,FALSE))</f>
        <v>-</v>
      </c>
      <c r="E170" s="21" t="str">
        <f>IF(C170="","-",VLOOKUP(C170,员工信息表!B:D,3,FALSE))</f>
        <v>-</v>
      </c>
      <c r="F170" s="20"/>
      <c r="G170" s="20"/>
      <c r="H170" s="20"/>
      <c r="I170" s="20"/>
      <c r="J170" s="27" t="str">
        <f t="shared" si="4"/>
        <v>0</v>
      </c>
      <c r="K170" s="27" t="str">
        <f>IF(C170="","0",SUMIFS(借支明细表!$H:$H,借支明细表!$F:$F,$C170,借支明细表!$D:$D,$D$2))</f>
        <v>0</v>
      </c>
      <c r="L170" s="27" t="str">
        <f t="shared" si="5"/>
        <v>0</v>
      </c>
      <c r="M170" s="28"/>
      <c r="XDA170" s="7"/>
      <c r="XDB170" s="7"/>
      <c r="XDC170" s="7"/>
      <c r="XDD170" s="7"/>
      <c r="XDE170" s="7"/>
      <c r="XDF170" s="7"/>
      <c r="XDG170" s="7"/>
      <c r="XDH170" s="7"/>
      <c r="XDI170" s="7"/>
      <c r="XDJ170" s="7"/>
      <c r="XDK170" s="7"/>
      <c r="XDL170" s="7"/>
      <c r="XDM170" s="7"/>
      <c r="XDN170" s="7"/>
      <c r="XDO170" s="7"/>
      <c r="XDP170" s="7"/>
      <c r="XDQ170" s="7"/>
      <c r="XDR170" s="7"/>
      <c r="XDS170" s="7"/>
      <c r="XDT170" s="7"/>
      <c r="XDU170" s="7"/>
      <c r="XDV170" s="7"/>
      <c r="XDW170" s="7"/>
      <c r="XDX170" s="7"/>
      <c r="XDY170" s="7"/>
      <c r="XDZ170" s="7"/>
      <c r="XEA170" s="7"/>
      <c r="XEB170" s="7"/>
      <c r="XEC170" s="7"/>
      <c r="XED170" s="7"/>
      <c r="XEE170" s="7"/>
    </row>
    <row r="171" s="1" customFormat="1" customHeight="1" spans="1:16359">
      <c r="A171" s="4"/>
      <c r="B171" s="20"/>
      <c r="C171" s="20"/>
      <c r="D171" s="21" t="str">
        <f>IF(C171="","-",VLOOKUP(C171,员工信息表!B:C,2,FALSE))</f>
        <v>-</v>
      </c>
      <c r="E171" s="21" t="str">
        <f>IF(C171="","-",VLOOKUP(C171,员工信息表!B:D,3,FALSE))</f>
        <v>-</v>
      </c>
      <c r="F171" s="20"/>
      <c r="G171" s="20"/>
      <c r="H171" s="20"/>
      <c r="I171" s="20"/>
      <c r="J171" s="27" t="str">
        <f t="shared" si="4"/>
        <v>0</v>
      </c>
      <c r="K171" s="27" t="str">
        <f>IF(C171="","0",SUMIFS(借支明细表!$H:$H,借支明细表!$F:$F,$C171,借支明细表!$D:$D,$D$2))</f>
        <v>0</v>
      </c>
      <c r="L171" s="27" t="str">
        <f t="shared" si="5"/>
        <v>0</v>
      </c>
      <c r="M171" s="28"/>
      <c r="XDA171" s="7"/>
      <c r="XDB171" s="7"/>
      <c r="XDC171" s="7"/>
      <c r="XDD171" s="7"/>
      <c r="XDE171" s="7"/>
      <c r="XDF171" s="7"/>
      <c r="XDG171" s="7"/>
      <c r="XDH171" s="7"/>
      <c r="XDI171" s="7"/>
      <c r="XDJ171" s="7"/>
      <c r="XDK171" s="7"/>
      <c r="XDL171" s="7"/>
      <c r="XDM171" s="7"/>
      <c r="XDN171" s="7"/>
      <c r="XDO171" s="7"/>
      <c r="XDP171" s="7"/>
      <c r="XDQ171" s="7"/>
      <c r="XDR171" s="7"/>
      <c r="XDS171" s="7"/>
      <c r="XDT171" s="7"/>
      <c r="XDU171" s="7"/>
      <c r="XDV171" s="7"/>
      <c r="XDW171" s="7"/>
      <c r="XDX171" s="7"/>
      <c r="XDY171" s="7"/>
      <c r="XDZ171" s="7"/>
      <c r="XEA171" s="7"/>
      <c r="XEB171" s="7"/>
      <c r="XEC171" s="7"/>
      <c r="XED171" s="7"/>
      <c r="XEE171" s="7"/>
    </row>
    <row r="172" s="1" customFormat="1" customHeight="1" spans="1:16359">
      <c r="A172" s="4"/>
      <c r="B172" s="20"/>
      <c r="C172" s="20"/>
      <c r="D172" s="21" t="str">
        <f>IF(C172="","-",VLOOKUP(C172,员工信息表!B:C,2,FALSE))</f>
        <v>-</v>
      </c>
      <c r="E172" s="21" t="str">
        <f>IF(C172="","-",VLOOKUP(C172,员工信息表!B:D,3,FALSE))</f>
        <v>-</v>
      </c>
      <c r="F172" s="20"/>
      <c r="G172" s="20"/>
      <c r="H172" s="20"/>
      <c r="I172" s="20"/>
      <c r="J172" s="27" t="str">
        <f t="shared" si="4"/>
        <v>0</v>
      </c>
      <c r="K172" s="27" t="str">
        <f>IF(C172="","0",SUMIFS(借支明细表!$H:$H,借支明细表!$F:$F,$C172,借支明细表!$D:$D,$D$2))</f>
        <v>0</v>
      </c>
      <c r="L172" s="27" t="str">
        <f t="shared" si="5"/>
        <v>0</v>
      </c>
      <c r="M172" s="28"/>
      <c r="XDA172" s="7"/>
      <c r="XDB172" s="7"/>
      <c r="XDC172" s="7"/>
      <c r="XDD172" s="7"/>
      <c r="XDE172" s="7"/>
      <c r="XDF172" s="7"/>
      <c r="XDG172" s="7"/>
      <c r="XDH172" s="7"/>
      <c r="XDI172" s="7"/>
      <c r="XDJ172" s="7"/>
      <c r="XDK172" s="7"/>
      <c r="XDL172" s="7"/>
      <c r="XDM172" s="7"/>
      <c r="XDN172" s="7"/>
      <c r="XDO172" s="7"/>
      <c r="XDP172" s="7"/>
      <c r="XDQ172" s="7"/>
      <c r="XDR172" s="7"/>
      <c r="XDS172" s="7"/>
      <c r="XDT172" s="7"/>
      <c r="XDU172" s="7"/>
      <c r="XDV172" s="7"/>
      <c r="XDW172" s="7"/>
      <c r="XDX172" s="7"/>
      <c r="XDY172" s="7"/>
      <c r="XDZ172" s="7"/>
      <c r="XEA172" s="7"/>
      <c r="XEB172" s="7"/>
      <c r="XEC172" s="7"/>
      <c r="XED172" s="7"/>
      <c r="XEE172" s="7"/>
    </row>
    <row r="173" s="1" customFormat="1" customHeight="1" spans="1:16359">
      <c r="A173" s="4"/>
      <c r="B173" s="20"/>
      <c r="C173" s="20"/>
      <c r="D173" s="21" t="str">
        <f>IF(C173="","-",VLOOKUP(C173,员工信息表!B:C,2,FALSE))</f>
        <v>-</v>
      </c>
      <c r="E173" s="21" t="str">
        <f>IF(C173="","-",VLOOKUP(C173,员工信息表!B:D,3,FALSE))</f>
        <v>-</v>
      </c>
      <c r="F173" s="20"/>
      <c r="G173" s="20"/>
      <c r="H173" s="20"/>
      <c r="I173" s="20"/>
      <c r="J173" s="27" t="str">
        <f t="shared" si="4"/>
        <v>0</v>
      </c>
      <c r="K173" s="27" t="str">
        <f>IF(C173="","0",SUMIFS(借支明细表!$H:$H,借支明细表!$F:$F,$C173,借支明细表!$D:$D,$D$2))</f>
        <v>0</v>
      </c>
      <c r="L173" s="27" t="str">
        <f t="shared" si="5"/>
        <v>0</v>
      </c>
      <c r="M173" s="28"/>
      <c r="XDA173" s="7"/>
      <c r="XDB173" s="7"/>
      <c r="XDC173" s="7"/>
      <c r="XDD173" s="7"/>
      <c r="XDE173" s="7"/>
      <c r="XDF173" s="7"/>
      <c r="XDG173" s="7"/>
      <c r="XDH173" s="7"/>
      <c r="XDI173" s="7"/>
      <c r="XDJ173" s="7"/>
      <c r="XDK173" s="7"/>
      <c r="XDL173" s="7"/>
      <c r="XDM173" s="7"/>
      <c r="XDN173" s="7"/>
      <c r="XDO173" s="7"/>
      <c r="XDP173" s="7"/>
      <c r="XDQ173" s="7"/>
      <c r="XDR173" s="7"/>
      <c r="XDS173" s="7"/>
      <c r="XDT173" s="7"/>
      <c r="XDU173" s="7"/>
      <c r="XDV173" s="7"/>
      <c r="XDW173" s="7"/>
      <c r="XDX173" s="7"/>
      <c r="XDY173" s="7"/>
      <c r="XDZ173" s="7"/>
      <c r="XEA173" s="7"/>
      <c r="XEB173" s="7"/>
      <c r="XEC173" s="7"/>
      <c r="XED173" s="7"/>
      <c r="XEE173" s="7"/>
    </row>
    <row r="174" s="1" customFormat="1" customHeight="1" spans="1:16359">
      <c r="A174" s="4"/>
      <c r="B174" s="20"/>
      <c r="C174" s="20"/>
      <c r="D174" s="21" t="str">
        <f>IF(C174="","-",VLOOKUP(C174,员工信息表!B:C,2,FALSE))</f>
        <v>-</v>
      </c>
      <c r="E174" s="21" t="str">
        <f>IF(C174="","-",VLOOKUP(C174,员工信息表!B:D,3,FALSE))</f>
        <v>-</v>
      </c>
      <c r="F174" s="20"/>
      <c r="G174" s="20"/>
      <c r="H174" s="20"/>
      <c r="I174" s="20"/>
      <c r="J174" s="27" t="str">
        <f t="shared" si="4"/>
        <v>0</v>
      </c>
      <c r="K174" s="27" t="str">
        <f>IF(C174="","0",SUMIFS(借支明细表!$H:$H,借支明细表!$F:$F,$C174,借支明细表!$D:$D,$D$2))</f>
        <v>0</v>
      </c>
      <c r="L174" s="27" t="str">
        <f t="shared" si="5"/>
        <v>0</v>
      </c>
      <c r="M174" s="28"/>
      <c r="XDA174" s="7"/>
      <c r="XDB174" s="7"/>
      <c r="XDC174" s="7"/>
      <c r="XDD174" s="7"/>
      <c r="XDE174" s="7"/>
      <c r="XDF174" s="7"/>
      <c r="XDG174" s="7"/>
      <c r="XDH174" s="7"/>
      <c r="XDI174" s="7"/>
      <c r="XDJ174" s="7"/>
      <c r="XDK174" s="7"/>
      <c r="XDL174" s="7"/>
      <c r="XDM174" s="7"/>
      <c r="XDN174" s="7"/>
      <c r="XDO174" s="7"/>
      <c r="XDP174" s="7"/>
      <c r="XDQ174" s="7"/>
      <c r="XDR174" s="7"/>
      <c r="XDS174" s="7"/>
      <c r="XDT174" s="7"/>
      <c r="XDU174" s="7"/>
      <c r="XDV174" s="7"/>
      <c r="XDW174" s="7"/>
      <c r="XDX174" s="7"/>
      <c r="XDY174" s="7"/>
      <c r="XDZ174" s="7"/>
      <c r="XEA174" s="7"/>
      <c r="XEB174" s="7"/>
      <c r="XEC174" s="7"/>
      <c r="XED174" s="7"/>
      <c r="XEE174" s="7"/>
    </row>
    <row r="175" s="1" customFormat="1" customHeight="1" spans="1:16359">
      <c r="A175" s="4"/>
      <c r="B175" s="20"/>
      <c r="C175" s="20"/>
      <c r="D175" s="21" t="str">
        <f>IF(C175="","-",VLOOKUP(C175,员工信息表!B:C,2,FALSE))</f>
        <v>-</v>
      </c>
      <c r="E175" s="21" t="str">
        <f>IF(C175="","-",VLOOKUP(C175,员工信息表!B:D,3,FALSE))</f>
        <v>-</v>
      </c>
      <c r="F175" s="20"/>
      <c r="G175" s="20"/>
      <c r="H175" s="20"/>
      <c r="I175" s="20"/>
      <c r="J175" s="27" t="str">
        <f t="shared" si="4"/>
        <v>0</v>
      </c>
      <c r="K175" s="27" t="str">
        <f>IF(C175="","0",SUMIFS(借支明细表!$H:$H,借支明细表!$F:$F,$C175,借支明细表!$D:$D,$D$2))</f>
        <v>0</v>
      </c>
      <c r="L175" s="27" t="str">
        <f t="shared" si="5"/>
        <v>0</v>
      </c>
      <c r="M175" s="28"/>
      <c r="XDA175" s="7"/>
      <c r="XDB175" s="7"/>
      <c r="XDC175" s="7"/>
      <c r="XDD175" s="7"/>
      <c r="XDE175" s="7"/>
      <c r="XDF175" s="7"/>
      <c r="XDG175" s="7"/>
      <c r="XDH175" s="7"/>
      <c r="XDI175" s="7"/>
      <c r="XDJ175" s="7"/>
      <c r="XDK175" s="7"/>
      <c r="XDL175" s="7"/>
      <c r="XDM175" s="7"/>
      <c r="XDN175" s="7"/>
      <c r="XDO175" s="7"/>
      <c r="XDP175" s="7"/>
      <c r="XDQ175" s="7"/>
      <c r="XDR175" s="7"/>
      <c r="XDS175" s="7"/>
      <c r="XDT175" s="7"/>
      <c r="XDU175" s="7"/>
      <c r="XDV175" s="7"/>
      <c r="XDW175" s="7"/>
      <c r="XDX175" s="7"/>
      <c r="XDY175" s="7"/>
      <c r="XDZ175" s="7"/>
      <c r="XEA175" s="7"/>
      <c r="XEB175" s="7"/>
      <c r="XEC175" s="7"/>
      <c r="XED175" s="7"/>
      <c r="XEE175" s="7"/>
    </row>
    <row r="176" s="1" customFormat="1" customHeight="1" spans="1:16359">
      <c r="A176" s="4"/>
      <c r="B176" s="20"/>
      <c r="C176" s="20"/>
      <c r="D176" s="21" t="str">
        <f>IF(C176="","-",VLOOKUP(C176,员工信息表!B:C,2,FALSE))</f>
        <v>-</v>
      </c>
      <c r="E176" s="21" t="str">
        <f>IF(C176="","-",VLOOKUP(C176,员工信息表!B:D,3,FALSE))</f>
        <v>-</v>
      </c>
      <c r="F176" s="20"/>
      <c r="G176" s="20"/>
      <c r="H176" s="20"/>
      <c r="I176" s="20"/>
      <c r="J176" s="27" t="str">
        <f t="shared" si="4"/>
        <v>0</v>
      </c>
      <c r="K176" s="27" t="str">
        <f>IF(C176="","0",SUMIFS(借支明细表!$H:$H,借支明细表!$F:$F,$C176,借支明细表!$D:$D,$D$2))</f>
        <v>0</v>
      </c>
      <c r="L176" s="27" t="str">
        <f t="shared" si="5"/>
        <v>0</v>
      </c>
      <c r="M176" s="28"/>
      <c r="XDA176" s="7"/>
      <c r="XDB176" s="7"/>
      <c r="XDC176" s="7"/>
      <c r="XDD176" s="7"/>
      <c r="XDE176" s="7"/>
      <c r="XDF176" s="7"/>
      <c r="XDG176" s="7"/>
      <c r="XDH176" s="7"/>
      <c r="XDI176" s="7"/>
      <c r="XDJ176" s="7"/>
      <c r="XDK176" s="7"/>
      <c r="XDL176" s="7"/>
      <c r="XDM176" s="7"/>
      <c r="XDN176" s="7"/>
      <c r="XDO176" s="7"/>
      <c r="XDP176" s="7"/>
      <c r="XDQ176" s="7"/>
      <c r="XDR176" s="7"/>
      <c r="XDS176" s="7"/>
      <c r="XDT176" s="7"/>
      <c r="XDU176" s="7"/>
      <c r="XDV176" s="7"/>
      <c r="XDW176" s="7"/>
      <c r="XDX176" s="7"/>
      <c r="XDY176" s="7"/>
      <c r="XDZ176" s="7"/>
      <c r="XEA176" s="7"/>
      <c r="XEB176" s="7"/>
      <c r="XEC176" s="7"/>
      <c r="XED176" s="7"/>
      <c r="XEE176" s="7"/>
    </row>
    <row r="177" s="1" customFormat="1" customHeight="1" spans="1:16359">
      <c r="A177" s="4"/>
      <c r="B177" s="20"/>
      <c r="C177" s="20"/>
      <c r="D177" s="21" t="str">
        <f>IF(C177="","-",VLOOKUP(C177,员工信息表!B:C,2,FALSE))</f>
        <v>-</v>
      </c>
      <c r="E177" s="21" t="str">
        <f>IF(C177="","-",VLOOKUP(C177,员工信息表!B:D,3,FALSE))</f>
        <v>-</v>
      </c>
      <c r="F177" s="20"/>
      <c r="G177" s="20"/>
      <c r="H177" s="20"/>
      <c r="I177" s="20"/>
      <c r="J177" s="27" t="str">
        <f t="shared" si="4"/>
        <v>0</v>
      </c>
      <c r="K177" s="27" t="str">
        <f>IF(C177="","0",SUMIFS(借支明细表!$H:$H,借支明细表!$F:$F,$C177,借支明细表!$D:$D,$D$2))</f>
        <v>0</v>
      </c>
      <c r="L177" s="27" t="str">
        <f t="shared" si="5"/>
        <v>0</v>
      </c>
      <c r="M177" s="28"/>
      <c r="XDA177" s="7"/>
      <c r="XDB177" s="7"/>
      <c r="XDC177" s="7"/>
      <c r="XDD177" s="7"/>
      <c r="XDE177" s="7"/>
      <c r="XDF177" s="7"/>
      <c r="XDG177" s="7"/>
      <c r="XDH177" s="7"/>
      <c r="XDI177" s="7"/>
      <c r="XDJ177" s="7"/>
      <c r="XDK177" s="7"/>
      <c r="XDL177" s="7"/>
      <c r="XDM177" s="7"/>
      <c r="XDN177" s="7"/>
      <c r="XDO177" s="7"/>
      <c r="XDP177" s="7"/>
      <c r="XDQ177" s="7"/>
      <c r="XDR177" s="7"/>
      <c r="XDS177" s="7"/>
      <c r="XDT177" s="7"/>
      <c r="XDU177" s="7"/>
      <c r="XDV177" s="7"/>
      <c r="XDW177" s="7"/>
      <c r="XDX177" s="7"/>
      <c r="XDY177" s="7"/>
      <c r="XDZ177" s="7"/>
      <c r="XEA177" s="7"/>
      <c r="XEB177" s="7"/>
      <c r="XEC177" s="7"/>
      <c r="XED177" s="7"/>
      <c r="XEE177" s="7"/>
    </row>
    <row r="178" s="1" customFormat="1" customHeight="1" spans="1:16359">
      <c r="A178" s="4"/>
      <c r="B178" s="20"/>
      <c r="C178" s="20"/>
      <c r="D178" s="21" t="str">
        <f>IF(C178="","-",VLOOKUP(C178,员工信息表!B:C,2,FALSE))</f>
        <v>-</v>
      </c>
      <c r="E178" s="21" t="str">
        <f>IF(C178="","-",VLOOKUP(C178,员工信息表!B:D,3,FALSE))</f>
        <v>-</v>
      </c>
      <c r="F178" s="20"/>
      <c r="G178" s="20"/>
      <c r="H178" s="20"/>
      <c r="I178" s="20"/>
      <c r="J178" s="27" t="str">
        <f t="shared" si="4"/>
        <v>0</v>
      </c>
      <c r="K178" s="27" t="str">
        <f>IF(C178="","0",SUMIFS(借支明细表!$H:$H,借支明细表!$F:$F,$C178,借支明细表!$D:$D,$D$2))</f>
        <v>0</v>
      </c>
      <c r="L178" s="27" t="str">
        <f t="shared" si="5"/>
        <v>0</v>
      </c>
      <c r="M178" s="28"/>
      <c r="XDA178" s="7"/>
      <c r="XDB178" s="7"/>
      <c r="XDC178" s="7"/>
      <c r="XDD178" s="7"/>
      <c r="XDE178" s="7"/>
      <c r="XDF178" s="7"/>
      <c r="XDG178" s="7"/>
      <c r="XDH178" s="7"/>
      <c r="XDI178" s="7"/>
      <c r="XDJ178" s="7"/>
      <c r="XDK178" s="7"/>
      <c r="XDL178" s="7"/>
      <c r="XDM178" s="7"/>
      <c r="XDN178" s="7"/>
      <c r="XDO178" s="7"/>
      <c r="XDP178" s="7"/>
      <c r="XDQ178" s="7"/>
      <c r="XDR178" s="7"/>
      <c r="XDS178" s="7"/>
      <c r="XDT178" s="7"/>
      <c r="XDU178" s="7"/>
      <c r="XDV178" s="7"/>
      <c r="XDW178" s="7"/>
      <c r="XDX178" s="7"/>
      <c r="XDY178" s="7"/>
      <c r="XDZ178" s="7"/>
      <c r="XEA178" s="7"/>
      <c r="XEB178" s="7"/>
      <c r="XEC178" s="7"/>
      <c r="XED178" s="7"/>
      <c r="XEE178" s="7"/>
    </row>
    <row r="179" s="1" customFormat="1" customHeight="1" spans="1:16359">
      <c r="A179" s="4"/>
      <c r="B179" s="20"/>
      <c r="C179" s="20"/>
      <c r="D179" s="21" t="str">
        <f>IF(C179="","-",VLOOKUP(C179,员工信息表!B:C,2,FALSE))</f>
        <v>-</v>
      </c>
      <c r="E179" s="21" t="str">
        <f>IF(C179="","-",VLOOKUP(C179,员工信息表!B:D,3,FALSE))</f>
        <v>-</v>
      </c>
      <c r="F179" s="20"/>
      <c r="G179" s="20"/>
      <c r="H179" s="20"/>
      <c r="I179" s="20"/>
      <c r="J179" s="27" t="str">
        <f t="shared" si="4"/>
        <v>0</v>
      </c>
      <c r="K179" s="27" t="str">
        <f>IF(C179="","0",SUMIFS(借支明细表!$H:$H,借支明细表!$F:$F,$C179,借支明细表!$D:$D,$D$2))</f>
        <v>0</v>
      </c>
      <c r="L179" s="27" t="str">
        <f t="shared" si="5"/>
        <v>0</v>
      </c>
      <c r="M179" s="28"/>
      <c r="XDA179" s="7"/>
      <c r="XDB179" s="7"/>
      <c r="XDC179" s="7"/>
      <c r="XDD179" s="7"/>
      <c r="XDE179" s="7"/>
      <c r="XDF179" s="7"/>
      <c r="XDG179" s="7"/>
      <c r="XDH179" s="7"/>
      <c r="XDI179" s="7"/>
      <c r="XDJ179" s="7"/>
      <c r="XDK179" s="7"/>
      <c r="XDL179" s="7"/>
      <c r="XDM179" s="7"/>
      <c r="XDN179" s="7"/>
      <c r="XDO179" s="7"/>
      <c r="XDP179" s="7"/>
      <c r="XDQ179" s="7"/>
      <c r="XDR179" s="7"/>
      <c r="XDS179" s="7"/>
      <c r="XDT179" s="7"/>
      <c r="XDU179" s="7"/>
      <c r="XDV179" s="7"/>
      <c r="XDW179" s="7"/>
      <c r="XDX179" s="7"/>
      <c r="XDY179" s="7"/>
      <c r="XDZ179" s="7"/>
      <c r="XEA179" s="7"/>
      <c r="XEB179" s="7"/>
      <c r="XEC179" s="7"/>
      <c r="XED179" s="7"/>
      <c r="XEE179" s="7"/>
    </row>
    <row r="180" s="1" customFormat="1" customHeight="1" spans="1:16359">
      <c r="A180" s="4"/>
      <c r="B180" s="20"/>
      <c r="C180" s="20"/>
      <c r="D180" s="21" t="str">
        <f>IF(C180="","-",VLOOKUP(C180,员工信息表!B:C,2,FALSE))</f>
        <v>-</v>
      </c>
      <c r="E180" s="21" t="str">
        <f>IF(C180="","-",VLOOKUP(C180,员工信息表!B:D,3,FALSE))</f>
        <v>-</v>
      </c>
      <c r="F180" s="20"/>
      <c r="G180" s="20"/>
      <c r="H180" s="20"/>
      <c r="I180" s="20"/>
      <c r="J180" s="27" t="str">
        <f t="shared" si="4"/>
        <v>0</v>
      </c>
      <c r="K180" s="27" t="str">
        <f>IF(C180="","0",SUMIFS(借支明细表!$H:$H,借支明细表!$F:$F,$C180,借支明细表!$D:$D,$D$2))</f>
        <v>0</v>
      </c>
      <c r="L180" s="27" t="str">
        <f t="shared" si="5"/>
        <v>0</v>
      </c>
      <c r="M180" s="28"/>
      <c r="XDA180" s="7"/>
      <c r="XDB180" s="7"/>
      <c r="XDC180" s="7"/>
      <c r="XDD180" s="7"/>
      <c r="XDE180" s="7"/>
      <c r="XDF180" s="7"/>
      <c r="XDG180" s="7"/>
      <c r="XDH180" s="7"/>
      <c r="XDI180" s="7"/>
      <c r="XDJ180" s="7"/>
      <c r="XDK180" s="7"/>
      <c r="XDL180" s="7"/>
      <c r="XDM180" s="7"/>
      <c r="XDN180" s="7"/>
      <c r="XDO180" s="7"/>
      <c r="XDP180" s="7"/>
      <c r="XDQ180" s="7"/>
      <c r="XDR180" s="7"/>
      <c r="XDS180" s="7"/>
      <c r="XDT180" s="7"/>
      <c r="XDU180" s="7"/>
      <c r="XDV180" s="7"/>
      <c r="XDW180" s="7"/>
      <c r="XDX180" s="7"/>
      <c r="XDY180" s="7"/>
      <c r="XDZ180" s="7"/>
      <c r="XEA180" s="7"/>
      <c r="XEB180" s="7"/>
      <c r="XEC180" s="7"/>
      <c r="XED180" s="7"/>
      <c r="XEE180" s="7"/>
    </row>
    <row r="181" s="1" customFormat="1" customHeight="1" spans="1:16359">
      <c r="A181" s="4"/>
      <c r="B181" s="20"/>
      <c r="C181" s="20"/>
      <c r="D181" s="21" t="str">
        <f>IF(C181="","-",VLOOKUP(C181,员工信息表!B:C,2,FALSE))</f>
        <v>-</v>
      </c>
      <c r="E181" s="21" t="str">
        <f>IF(C181="","-",VLOOKUP(C181,员工信息表!B:D,3,FALSE))</f>
        <v>-</v>
      </c>
      <c r="F181" s="20"/>
      <c r="G181" s="20"/>
      <c r="H181" s="20"/>
      <c r="I181" s="20"/>
      <c r="J181" s="27" t="str">
        <f t="shared" si="4"/>
        <v>0</v>
      </c>
      <c r="K181" s="27" t="str">
        <f>IF(C181="","0",SUMIFS(借支明细表!$H:$H,借支明细表!$F:$F,$C181,借支明细表!$D:$D,$D$2))</f>
        <v>0</v>
      </c>
      <c r="L181" s="27" t="str">
        <f t="shared" si="5"/>
        <v>0</v>
      </c>
      <c r="M181" s="28"/>
      <c r="XDA181" s="7"/>
      <c r="XDB181" s="7"/>
      <c r="XDC181" s="7"/>
      <c r="XDD181" s="7"/>
      <c r="XDE181" s="7"/>
      <c r="XDF181" s="7"/>
      <c r="XDG181" s="7"/>
      <c r="XDH181" s="7"/>
      <c r="XDI181" s="7"/>
      <c r="XDJ181" s="7"/>
      <c r="XDK181" s="7"/>
      <c r="XDL181" s="7"/>
      <c r="XDM181" s="7"/>
      <c r="XDN181" s="7"/>
      <c r="XDO181" s="7"/>
      <c r="XDP181" s="7"/>
      <c r="XDQ181" s="7"/>
      <c r="XDR181" s="7"/>
      <c r="XDS181" s="7"/>
      <c r="XDT181" s="7"/>
      <c r="XDU181" s="7"/>
      <c r="XDV181" s="7"/>
      <c r="XDW181" s="7"/>
      <c r="XDX181" s="7"/>
      <c r="XDY181" s="7"/>
      <c r="XDZ181" s="7"/>
      <c r="XEA181" s="7"/>
      <c r="XEB181" s="7"/>
      <c r="XEC181" s="7"/>
      <c r="XED181" s="7"/>
      <c r="XEE181" s="7"/>
    </row>
    <row r="182" s="1" customFormat="1" customHeight="1" spans="1:16359">
      <c r="A182" s="4"/>
      <c r="B182" s="20"/>
      <c r="C182" s="20"/>
      <c r="D182" s="21" t="str">
        <f>IF(C182="","-",VLOOKUP(C182,员工信息表!B:C,2,FALSE))</f>
        <v>-</v>
      </c>
      <c r="E182" s="21" t="str">
        <f>IF(C182="","-",VLOOKUP(C182,员工信息表!B:D,3,FALSE))</f>
        <v>-</v>
      </c>
      <c r="F182" s="20"/>
      <c r="G182" s="20"/>
      <c r="H182" s="20"/>
      <c r="I182" s="20"/>
      <c r="J182" s="27" t="str">
        <f t="shared" si="4"/>
        <v>0</v>
      </c>
      <c r="K182" s="27" t="str">
        <f>IF(C182="","0",SUMIFS(借支明细表!$H:$H,借支明细表!$F:$F,$C182,借支明细表!$D:$D,$D$2))</f>
        <v>0</v>
      </c>
      <c r="L182" s="27" t="str">
        <f t="shared" si="5"/>
        <v>0</v>
      </c>
      <c r="M182" s="28"/>
      <c r="XDA182" s="7"/>
      <c r="XDB182" s="7"/>
      <c r="XDC182" s="7"/>
      <c r="XDD182" s="7"/>
      <c r="XDE182" s="7"/>
      <c r="XDF182" s="7"/>
      <c r="XDG182" s="7"/>
      <c r="XDH182" s="7"/>
      <c r="XDI182" s="7"/>
      <c r="XDJ182" s="7"/>
      <c r="XDK182" s="7"/>
      <c r="XDL182" s="7"/>
      <c r="XDM182" s="7"/>
      <c r="XDN182" s="7"/>
      <c r="XDO182" s="7"/>
      <c r="XDP182" s="7"/>
      <c r="XDQ182" s="7"/>
      <c r="XDR182" s="7"/>
      <c r="XDS182" s="7"/>
      <c r="XDT182" s="7"/>
      <c r="XDU182" s="7"/>
      <c r="XDV182" s="7"/>
      <c r="XDW182" s="7"/>
      <c r="XDX182" s="7"/>
      <c r="XDY182" s="7"/>
      <c r="XDZ182" s="7"/>
      <c r="XEA182" s="7"/>
      <c r="XEB182" s="7"/>
      <c r="XEC182" s="7"/>
      <c r="XED182" s="7"/>
      <c r="XEE182" s="7"/>
    </row>
    <row r="183" s="1" customFormat="1" customHeight="1" spans="1:16359">
      <c r="A183" s="4"/>
      <c r="B183" s="20"/>
      <c r="C183" s="20"/>
      <c r="D183" s="21" t="str">
        <f>IF(C183="","-",VLOOKUP(C183,员工信息表!B:C,2,FALSE))</f>
        <v>-</v>
      </c>
      <c r="E183" s="21" t="str">
        <f>IF(C183="","-",VLOOKUP(C183,员工信息表!B:D,3,FALSE))</f>
        <v>-</v>
      </c>
      <c r="F183" s="20"/>
      <c r="G183" s="20"/>
      <c r="H183" s="20"/>
      <c r="I183" s="20"/>
      <c r="J183" s="27" t="str">
        <f t="shared" si="4"/>
        <v>0</v>
      </c>
      <c r="K183" s="27" t="str">
        <f>IF(C183="","0",SUMIFS(借支明细表!$H:$H,借支明细表!$F:$F,$C183,借支明细表!$D:$D,$D$2))</f>
        <v>0</v>
      </c>
      <c r="L183" s="27" t="str">
        <f t="shared" si="5"/>
        <v>0</v>
      </c>
      <c r="M183" s="28"/>
      <c r="XDA183" s="7"/>
      <c r="XDB183" s="7"/>
      <c r="XDC183" s="7"/>
      <c r="XDD183" s="7"/>
      <c r="XDE183" s="7"/>
      <c r="XDF183" s="7"/>
      <c r="XDG183" s="7"/>
      <c r="XDH183" s="7"/>
      <c r="XDI183" s="7"/>
      <c r="XDJ183" s="7"/>
      <c r="XDK183" s="7"/>
      <c r="XDL183" s="7"/>
      <c r="XDM183" s="7"/>
      <c r="XDN183" s="7"/>
      <c r="XDO183" s="7"/>
      <c r="XDP183" s="7"/>
      <c r="XDQ183" s="7"/>
      <c r="XDR183" s="7"/>
      <c r="XDS183" s="7"/>
      <c r="XDT183" s="7"/>
      <c r="XDU183" s="7"/>
      <c r="XDV183" s="7"/>
      <c r="XDW183" s="7"/>
      <c r="XDX183" s="7"/>
      <c r="XDY183" s="7"/>
      <c r="XDZ183" s="7"/>
      <c r="XEA183" s="7"/>
      <c r="XEB183" s="7"/>
      <c r="XEC183" s="7"/>
      <c r="XED183" s="7"/>
      <c r="XEE183" s="7"/>
    </row>
    <row r="184" s="1" customFormat="1" customHeight="1" spans="1:16359">
      <c r="A184" s="4"/>
      <c r="B184" s="20"/>
      <c r="C184" s="20"/>
      <c r="D184" s="21" t="str">
        <f>IF(C184="","-",VLOOKUP(C184,员工信息表!B:C,2,FALSE))</f>
        <v>-</v>
      </c>
      <c r="E184" s="21" t="str">
        <f>IF(C184="","-",VLOOKUP(C184,员工信息表!B:D,3,FALSE))</f>
        <v>-</v>
      </c>
      <c r="F184" s="20"/>
      <c r="G184" s="20"/>
      <c r="H184" s="20"/>
      <c r="I184" s="20"/>
      <c r="J184" s="27" t="str">
        <f t="shared" si="4"/>
        <v>0</v>
      </c>
      <c r="K184" s="27" t="str">
        <f>IF(C184="","0",SUMIFS(借支明细表!$H:$H,借支明细表!$F:$F,$C184,借支明细表!$D:$D,$D$2))</f>
        <v>0</v>
      </c>
      <c r="L184" s="27" t="str">
        <f t="shared" si="5"/>
        <v>0</v>
      </c>
      <c r="M184" s="28"/>
      <c r="XDA184" s="7"/>
      <c r="XDB184" s="7"/>
      <c r="XDC184" s="7"/>
      <c r="XDD184" s="7"/>
      <c r="XDE184" s="7"/>
      <c r="XDF184" s="7"/>
      <c r="XDG184" s="7"/>
      <c r="XDH184" s="7"/>
      <c r="XDI184" s="7"/>
      <c r="XDJ184" s="7"/>
      <c r="XDK184" s="7"/>
      <c r="XDL184" s="7"/>
      <c r="XDM184" s="7"/>
      <c r="XDN184" s="7"/>
      <c r="XDO184" s="7"/>
      <c r="XDP184" s="7"/>
      <c r="XDQ184" s="7"/>
      <c r="XDR184" s="7"/>
      <c r="XDS184" s="7"/>
      <c r="XDT184" s="7"/>
      <c r="XDU184" s="7"/>
      <c r="XDV184" s="7"/>
      <c r="XDW184" s="7"/>
      <c r="XDX184" s="7"/>
      <c r="XDY184" s="7"/>
      <c r="XDZ184" s="7"/>
      <c r="XEA184" s="7"/>
      <c r="XEB184" s="7"/>
      <c r="XEC184" s="7"/>
      <c r="XED184" s="7"/>
      <c r="XEE184" s="7"/>
    </row>
    <row r="185" s="1" customFormat="1" customHeight="1" spans="1:16359">
      <c r="A185" s="4"/>
      <c r="B185" s="20"/>
      <c r="C185" s="20"/>
      <c r="D185" s="21" t="str">
        <f>IF(C185="","-",VLOOKUP(C185,员工信息表!B:C,2,FALSE))</f>
        <v>-</v>
      </c>
      <c r="E185" s="21" t="str">
        <f>IF(C185="","-",VLOOKUP(C185,员工信息表!B:D,3,FALSE))</f>
        <v>-</v>
      </c>
      <c r="F185" s="20"/>
      <c r="G185" s="20"/>
      <c r="H185" s="20"/>
      <c r="I185" s="20"/>
      <c r="J185" s="27" t="str">
        <f t="shared" si="4"/>
        <v>0</v>
      </c>
      <c r="K185" s="27" t="str">
        <f>IF(C185="","0",SUMIFS(借支明细表!$H:$H,借支明细表!$F:$F,$C185,借支明细表!$D:$D,$D$2))</f>
        <v>0</v>
      </c>
      <c r="L185" s="27" t="str">
        <f t="shared" si="5"/>
        <v>0</v>
      </c>
      <c r="M185" s="28"/>
      <c r="XDA185" s="7"/>
      <c r="XDB185" s="7"/>
      <c r="XDC185" s="7"/>
      <c r="XDD185" s="7"/>
      <c r="XDE185" s="7"/>
      <c r="XDF185" s="7"/>
      <c r="XDG185" s="7"/>
      <c r="XDH185" s="7"/>
      <c r="XDI185" s="7"/>
      <c r="XDJ185" s="7"/>
      <c r="XDK185" s="7"/>
      <c r="XDL185" s="7"/>
      <c r="XDM185" s="7"/>
      <c r="XDN185" s="7"/>
      <c r="XDO185" s="7"/>
      <c r="XDP185" s="7"/>
      <c r="XDQ185" s="7"/>
      <c r="XDR185" s="7"/>
      <c r="XDS185" s="7"/>
      <c r="XDT185" s="7"/>
      <c r="XDU185" s="7"/>
      <c r="XDV185" s="7"/>
      <c r="XDW185" s="7"/>
      <c r="XDX185" s="7"/>
      <c r="XDY185" s="7"/>
      <c r="XDZ185" s="7"/>
      <c r="XEA185" s="7"/>
      <c r="XEB185" s="7"/>
      <c r="XEC185" s="7"/>
      <c r="XED185" s="7"/>
      <c r="XEE185" s="7"/>
    </row>
    <row r="186" s="1" customFormat="1" customHeight="1" spans="1:16359">
      <c r="A186" s="4"/>
      <c r="B186" s="20"/>
      <c r="C186" s="20"/>
      <c r="D186" s="21" t="str">
        <f>IF(C186="","-",VLOOKUP(C186,员工信息表!B:C,2,FALSE))</f>
        <v>-</v>
      </c>
      <c r="E186" s="21" t="str">
        <f>IF(C186="","-",VLOOKUP(C186,员工信息表!B:D,3,FALSE))</f>
        <v>-</v>
      </c>
      <c r="F186" s="20"/>
      <c r="G186" s="20"/>
      <c r="H186" s="20"/>
      <c r="I186" s="20"/>
      <c r="J186" s="27" t="str">
        <f t="shared" si="4"/>
        <v>0</v>
      </c>
      <c r="K186" s="27" t="str">
        <f>IF(C186="","0",SUMIFS(借支明细表!$H:$H,借支明细表!$F:$F,$C186,借支明细表!$D:$D,$D$2))</f>
        <v>0</v>
      </c>
      <c r="L186" s="27" t="str">
        <f t="shared" si="5"/>
        <v>0</v>
      </c>
      <c r="M186" s="28"/>
      <c r="XDA186" s="7"/>
      <c r="XDB186" s="7"/>
      <c r="XDC186" s="7"/>
      <c r="XDD186" s="7"/>
      <c r="XDE186" s="7"/>
      <c r="XDF186" s="7"/>
      <c r="XDG186" s="7"/>
      <c r="XDH186" s="7"/>
      <c r="XDI186" s="7"/>
      <c r="XDJ186" s="7"/>
      <c r="XDK186" s="7"/>
      <c r="XDL186" s="7"/>
      <c r="XDM186" s="7"/>
      <c r="XDN186" s="7"/>
      <c r="XDO186" s="7"/>
      <c r="XDP186" s="7"/>
      <c r="XDQ186" s="7"/>
      <c r="XDR186" s="7"/>
      <c r="XDS186" s="7"/>
      <c r="XDT186" s="7"/>
      <c r="XDU186" s="7"/>
      <c r="XDV186" s="7"/>
      <c r="XDW186" s="7"/>
      <c r="XDX186" s="7"/>
      <c r="XDY186" s="7"/>
      <c r="XDZ186" s="7"/>
      <c r="XEA186" s="7"/>
      <c r="XEB186" s="7"/>
      <c r="XEC186" s="7"/>
      <c r="XED186" s="7"/>
      <c r="XEE186" s="7"/>
    </row>
    <row r="187" s="1" customFormat="1" customHeight="1" spans="1:16359">
      <c r="A187" s="4"/>
      <c r="B187" s="20"/>
      <c r="C187" s="20"/>
      <c r="D187" s="21" t="str">
        <f>IF(C187="","-",VLOOKUP(C187,员工信息表!B:C,2,FALSE))</f>
        <v>-</v>
      </c>
      <c r="E187" s="21" t="str">
        <f>IF(C187="","-",VLOOKUP(C187,员工信息表!B:D,3,FALSE))</f>
        <v>-</v>
      </c>
      <c r="F187" s="20"/>
      <c r="G187" s="20"/>
      <c r="H187" s="20"/>
      <c r="I187" s="20"/>
      <c r="J187" s="27" t="str">
        <f t="shared" si="4"/>
        <v>0</v>
      </c>
      <c r="K187" s="27" t="str">
        <f>IF(C187="","0",SUMIFS(借支明细表!$H:$H,借支明细表!$F:$F,$C187,借支明细表!$D:$D,$D$2))</f>
        <v>0</v>
      </c>
      <c r="L187" s="27" t="str">
        <f t="shared" si="5"/>
        <v>0</v>
      </c>
      <c r="M187" s="28"/>
      <c r="XDA187" s="7"/>
      <c r="XDB187" s="7"/>
      <c r="XDC187" s="7"/>
      <c r="XDD187" s="7"/>
      <c r="XDE187" s="7"/>
      <c r="XDF187" s="7"/>
      <c r="XDG187" s="7"/>
      <c r="XDH187" s="7"/>
      <c r="XDI187" s="7"/>
      <c r="XDJ187" s="7"/>
      <c r="XDK187" s="7"/>
      <c r="XDL187" s="7"/>
      <c r="XDM187" s="7"/>
      <c r="XDN187" s="7"/>
      <c r="XDO187" s="7"/>
      <c r="XDP187" s="7"/>
      <c r="XDQ187" s="7"/>
      <c r="XDR187" s="7"/>
      <c r="XDS187" s="7"/>
      <c r="XDT187" s="7"/>
      <c r="XDU187" s="7"/>
      <c r="XDV187" s="7"/>
      <c r="XDW187" s="7"/>
      <c r="XDX187" s="7"/>
      <c r="XDY187" s="7"/>
      <c r="XDZ187" s="7"/>
      <c r="XEA187" s="7"/>
      <c r="XEB187" s="7"/>
      <c r="XEC187" s="7"/>
      <c r="XED187" s="7"/>
      <c r="XEE187" s="7"/>
    </row>
    <row r="188" s="1" customFormat="1" customHeight="1" spans="1:16359">
      <c r="A188" s="4"/>
      <c r="B188" s="20"/>
      <c r="C188" s="20"/>
      <c r="D188" s="21" t="str">
        <f>IF(C188="","-",VLOOKUP(C188,员工信息表!B:C,2,FALSE))</f>
        <v>-</v>
      </c>
      <c r="E188" s="21" t="str">
        <f>IF(C188="","-",VLOOKUP(C188,员工信息表!B:D,3,FALSE))</f>
        <v>-</v>
      </c>
      <c r="F188" s="20"/>
      <c r="G188" s="20"/>
      <c r="H188" s="20"/>
      <c r="I188" s="20"/>
      <c r="J188" s="27" t="str">
        <f t="shared" si="4"/>
        <v>0</v>
      </c>
      <c r="K188" s="27" t="str">
        <f>IF(C188="","0",SUMIFS(借支明细表!$H:$H,借支明细表!$F:$F,$C188,借支明细表!$D:$D,$D$2))</f>
        <v>0</v>
      </c>
      <c r="L188" s="27" t="str">
        <f t="shared" si="5"/>
        <v>0</v>
      </c>
      <c r="M188" s="28"/>
      <c r="XDA188" s="7"/>
      <c r="XDB188" s="7"/>
      <c r="XDC188" s="7"/>
      <c r="XDD188" s="7"/>
      <c r="XDE188" s="7"/>
      <c r="XDF188" s="7"/>
      <c r="XDG188" s="7"/>
      <c r="XDH188" s="7"/>
      <c r="XDI188" s="7"/>
      <c r="XDJ188" s="7"/>
      <c r="XDK188" s="7"/>
      <c r="XDL188" s="7"/>
      <c r="XDM188" s="7"/>
      <c r="XDN188" s="7"/>
      <c r="XDO188" s="7"/>
      <c r="XDP188" s="7"/>
      <c r="XDQ188" s="7"/>
      <c r="XDR188" s="7"/>
      <c r="XDS188" s="7"/>
      <c r="XDT188" s="7"/>
      <c r="XDU188" s="7"/>
      <c r="XDV188" s="7"/>
      <c r="XDW188" s="7"/>
      <c r="XDX188" s="7"/>
      <c r="XDY188" s="7"/>
      <c r="XDZ188" s="7"/>
      <c r="XEA188" s="7"/>
      <c r="XEB188" s="7"/>
      <c r="XEC188" s="7"/>
      <c r="XED188" s="7"/>
      <c r="XEE188" s="7"/>
    </row>
    <row r="189" s="1" customFormat="1" customHeight="1" spans="1:16359">
      <c r="A189" s="4"/>
      <c r="B189" s="20"/>
      <c r="C189" s="20"/>
      <c r="D189" s="21" t="str">
        <f>IF(C189="","-",VLOOKUP(C189,员工信息表!B:C,2,FALSE))</f>
        <v>-</v>
      </c>
      <c r="E189" s="21" t="str">
        <f>IF(C189="","-",VLOOKUP(C189,员工信息表!B:D,3,FALSE))</f>
        <v>-</v>
      </c>
      <c r="F189" s="20"/>
      <c r="G189" s="20"/>
      <c r="H189" s="20"/>
      <c r="I189" s="20"/>
      <c r="J189" s="27" t="str">
        <f t="shared" si="4"/>
        <v>0</v>
      </c>
      <c r="K189" s="27" t="str">
        <f>IF(C189="","0",SUMIFS(借支明细表!$H:$H,借支明细表!$F:$F,$C189,借支明细表!$D:$D,$D$2))</f>
        <v>0</v>
      </c>
      <c r="L189" s="27" t="str">
        <f t="shared" si="5"/>
        <v>0</v>
      </c>
      <c r="M189" s="28"/>
      <c r="XDA189" s="7"/>
      <c r="XDB189" s="7"/>
      <c r="XDC189" s="7"/>
      <c r="XDD189" s="7"/>
      <c r="XDE189" s="7"/>
      <c r="XDF189" s="7"/>
      <c r="XDG189" s="7"/>
      <c r="XDH189" s="7"/>
      <c r="XDI189" s="7"/>
      <c r="XDJ189" s="7"/>
      <c r="XDK189" s="7"/>
      <c r="XDL189" s="7"/>
      <c r="XDM189" s="7"/>
      <c r="XDN189" s="7"/>
      <c r="XDO189" s="7"/>
      <c r="XDP189" s="7"/>
      <c r="XDQ189" s="7"/>
      <c r="XDR189" s="7"/>
      <c r="XDS189" s="7"/>
      <c r="XDT189" s="7"/>
      <c r="XDU189" s="7"/>
      <c r="XDV189" s="7"/>
      <c r="XDW189" s="7"/>
      <c r="XDX189" s="7"/>
      <c r="XDY189" s="7"/>
      <c r="XDZ189" s="7"/>
      <c r="XEA189" s="7"/>
      <c r="XEB189" s="7"/>
      <c r="XEC189" s="7"/>
      <c r="XED189" s="7"/>
      <c r="XEE189" s="7"/>
    </row>
    <row r="190" s="1" customFormat="1" customHeight="1" spans="1:16359">
      <c r="A190" s="4"/>
      <c r="B190" s="20"/>
      <c r="C190" s="20"/>
      <c r="D190" s="21" t="str">
        <f>IF(C190="","-",VLOOKUP(C190,员工信息表!B:C,2,FALSE))</f>
        <v>-</v>
      </c>
      <c r="E190" s="21" t="str">
        <f>IF(C190="","-",VLOOKUP(C190,员工信息表!B:D,3,FALSE))</f>
        <v>-</v>
      </c>
      <c r="F190" s="20"/>
      <c r="G190" s="20"/>
      <c r="H190" s="20"/>
      <c r="I190" s="20"/>
      <c r="J190" s="27" t="str">
        <f t="shared" si="4"/>
        <v>0</v>
      </c>
      <c r="K190" s="27" t="str">
        <f>IF(C190="","0",SUMIFS(借支明细表!$H:$H,借支明细表!$F:$F,$C190,借支明细表!$D:$D,$D$2))</f>
        <v>0</v>
      </c>
      <c r="L190" s="27" t="str">
        <f t="shared" si="5"/>
        <v>0</v>
      </c>
      <c r="M190" s="28"/>
      <c r="XDA190" s="7"/>
      <c r="XDB190" s="7"/>
      <c r="XDC190" s="7"/>
      <c r="XDD190" s="7"/>
      <c r="XDE190" s="7"/>
      <c r="XDF190" s="7"/>
      <c r="XDG190" s="7"/>
      <c r="XDH190" s="7"/>
      <c r="XDI190" s="7"/>
      <c r="XDJ190" s="7"/>
      <c r="XDK190" s="7"/>
      <c r="XDL190" s="7"/>
      <c r="XDM190" s="7"/>
      <c r="XDN190" s="7"/>
      <c r="XDO190" s="7"/>
      <c r="XDP190" s="7"/>
      <c r="XDQ190" s="7"/>
      <c r="XDR190" s="7"/>
      <c r="XDS190" s="7"/>
      <c r="XDT190" s="7"/>
      <c r="XDU190" s="7"/>
      <c r="XDV190" s="7"/>
      <c r="XDW190" s="7"/>
      <c r="XDX190" s="7"/>
      <c r="XDY190" s="7"/>
      <c r="XDZ190" s="7"/>
      <c r="XEA190" s="7"/>
      <c r="XEB190" s="7"/>
      <c r="XEC190" s="7"/>
      <c r="XED190" s="7"/>
      <c r="XEE190" s="7"/>
    </row>
    <row r="191" s="1" customFormat="1" customHeight="1" spans="1:16359">
      <c r="A191" s="4"/>
      <c r="B191" s="20"/>
      <c r="C191" s="20"/>
      <c r="D191" s="21" t="str">
        <f>IF(C191="","-",VLOOKUP(C191,员工信息表!B:C,2,FALSE))</f>
        <v>-</v>
      </c>
      <c r="E191" s="21" t="str">
        <f>IF(C191="","-",VLOOKUP(C191,员工信息表!B:D,3,FALSE))</f>
        <v>-</v>
      </c>
      <c r="F191" s="20"/>
      <c r="G191" s="20"/>
      <c r="H191" s="20"/>
      <c r="I191" s="20"/>
      <c r="J191" s="27" t="str">
        <f t="shared" si="4"/>
        <v>0</v>
      </c>
      <c r="K191" s="27" t="str">
        <f>IF(C191="","0",SUMIFS(借支明细表!$H:$H,借支明细表!$F:$F,$C191,借支明细表!$D:$D,$D$2))</f>
        <v>0</v>
      </c>
      <c r="L191" s="27" t="str">
        <f t="shared" si="5"/>
        <v>0</v>
      </c>
      <c r="M191" s="28"/>
      <c r="XDA191" s="7"/>
      <c r="XDB191" s="7"/>
      <c r="XDC191" s="7"/>
      <c r="XDD191" s="7"/>
      <c r="XDE191" s="7"/>
      <c r="XDF191" s="7"/>
      <c r="XDG191" s="7"/>
      <c r="XDH191" s="7"/>
      <c r="XDI191" s="7"/>
      <c r="XDJ191" s="7"/>
      <c r="XDK191" s="7"/>
      <c r="XDL191" s="7"/>
      <c r="XDM191" s="7"/>
      <c r="XDN191" s="7"/>
      <c r="XDO191" s="7"/>
      <c r="XDP191" s="7"/>
      <c r="XDQ191" s="7"/>
      <c r="XDR191" s="7"/>
      <c r="XDS191" s="7"/>
      <c r="XDT191" s="7"/>
      <c r="XDU191" s="7"/>
      <c r="XDV191" s="7"/>
      <c r="XDW191" s="7"/>
      <c r="XDX191" s="7"/>
      <c r="XDY191" s="7"/>
      <c r="XDZ191" s="7"/>
      <c r="XEA191" s="7"/>
      <c r="XEB191" s="7"/>
      <c r="XEC191" s="7"/>
      <c r="XED191" s="7"/>
      <c r="XEE191" s="7"/>
    </row>
    <row r="192" s="1" customFormat="1" customHeight="1" spans="1:16359">
      <c r="A192" s="4"/>
      <c r="B192" s="20"/>
      <c r="C192" s="20"/>
      <c r="D192" s="21" t="str">
        <f>IF(C192="","-",VLOOKUP(C192,员工信息表!B:C,2,FALSE))</f>
        <v>-</v>
      </c>
      <c r="E192" s="21" t="str">
        <f>IF(C192="","-",VLOOKUP(C192,员工信息表!B:D,3,FALSE))</f>
        <v>-</v>
      </c>
      <c r="F192" s="20"/>
      <c r="G192" s="20"/>
      <c r="H192" s="20"/>
      <c r="I192" s="20"/>
      <c r="J192" s="27" t="str">
        <f t="shared" si="4"/>
        <v>0</v>
      </c>
      <c r="K192" s="27" t="str">
        <f>IF(C192="","0",SUMIFS(借支明细表!$H:$H,借支明细表!$F:$F,$C192,借支明细表!$D:$D,$D$2))</f>
        <v>0</v>
      </c>
      <c r="L192" s="27" t="str">
        <f t="shared" si="5"/>
        <v>0</v>
      </c>
      <c r="M192" s="28"/>
      <c r="XDA192" s="7"/>
      <c r="XDB192" s="7"/>
      <c r="XDC192" s="7"/>
      <c r="XDD192" s="7"/>
      <c r="XDE192" s="7"/>
      <c r="XDF192" s="7"/>
      <c r="XDG192" s="7"/>
      <c r="XDH192" s="7"/>
      <c r="XDI192" s="7"/>
      <c r="XDJ192" s="7"/>
      <c r="XDK192" s="7"/>
      <c r="XDL192" s="7"/>
      <c r="XDM192" s="7"/>
      <c r="XDN192" s="7"/>
      <c r="XDO192" s="7"/>
      <c r="XDP192" s="7"/>
      <c r="XDQ192" s="7"/>
      <c r="XDR192" s="7"/>
      <c r="XDS192" s="7"/>
      <c r="XDT192" s="7"/>
      <c r="XDU192" s="7"/>
      <c r="XDV192" s="7"/>
      <c r="XDW192" s="7"/>
      <c r="XDX192" s="7"/>
      <c r="XDY192" s="7"/>
      <c r="XDZ192" s="7"/>
      <c r="XEA192" s="7"/>
      <c r="XEB192" s="7"/>
      <c r="XEC192" s="7"/>
      <c r="XED192" s="7"/>
      <c r="XEE192" s="7"/>
    </row>
    <row r="193" s="1" customFormat="1" customHeight="1" spans="1:16359">
      <c r="A193" s="4"/>
      <c r="B193" s="20"/>
      <c r="C193" s="20"/>
      <c r="D193" s="21" t="str">
        <f>IF(C193="","-",VLOOKUP(C193,员工信息表!B:C,2,FALSE))</f>
        <v>-</v>
      </c>
      <c r="E193" s="21" t="str">
        <f>IF(C193="","-",VLOOKUP(C193,员工信息表!B:D,3,FALSE))</f>
        <v>-</v>
      </c>
      <c r="F193" s="20"/>
      <c r="G193" s="20"/>
      <c r="H193" s="20"/>
      <c r="I193" s="20"/>
      <c r="J193" s="27" t="str">
        <f t="shared" si="4"/>
        <v>0</v>
      </c>
      <c r="K193" s="27" t="str">
        <f>IF(C193="","0",SUMIFS(借支明细表!$H:$H,借支明细表!$F:$F,$C193,借支明细表!$D:$D,$D$2))</f>
        <v>0</v>
      </c>
      <c r="L193" s="27" t="str">
        <f t="shared" si="5"/>
        <v>0</v>
      </c>
      <c r="M193" s="28"/>
      <c r="XDA193" s="7"/>
      <c r="XDB193" s="7"/>
      <c r="XDC193" s="7"/>
      <c r="XDD193" s="7"/>
      <c r="XDE193" s="7"/>
      <c r="XDF193" s="7"/>
      <c r="XDG193" s="7"/>
      <c r="XDH193" s="7"/>
      <c r="XDI193" s="7"/>
      <c r="XDJ193" s="7"/>
      <c r="XDK193" s="7"/>
      <c r="XDL193" s="7"/>
      <c r="XDM193" s="7"/>
      <c r="XDN193" s="7"/>
      <c r="XDO193" s="7"/>
      <c r="XDP193" s="7"/>
      <c r="XDQ193" s="7"/>
      <c r="XDR193" s="7"/>
      <c r="XDS193" s="7"/>
      <c r="XDT193" s="7"/>
      <c r="XDU193" s="7"/>
      <c r="XDV193" s="7"/>
      <c r="XDW193" s="7"/>
      <c r="XDX193" s="7"/>
      <c r="XDY193" s="7"/>
      <c r="XDZ193" s="7"/>
      <c r="XEA193" s="7"/>
      <c r="XEB193" s="7"/>
      <c r="XEC193" s="7"/>
      <c r="XED193" s="7"/>
      <c r="XEE193" s="7"/>
    </row>
    <row r="194" s="1" customFormat="1" customHeight="1" spans="1:16359">
      <c r="A194" s="4"/>
      <c r="B194" s="20"/>
      <c r="C194" s="20"/>
      <c r="D194" s="21" t="str">
        <f>IF(C194="","-",VLOOKUP(C194,员工信息表!B:C,2,FALSE))</f>
        <v>-</v>
      </c>
      <c r="E194" s="21" t="str">
        <f>IF(C194="","-",VLOOKUP(C194,员工信息表!B:D,3,FALSE))</f>
        <v>-</v>
      </c>
      <c r="F194" s="20"/>
      <c r="G194" s="20"/>
      <c r="H194" s="20"/>
      <c r="I194" s="20"/>
      <c r="J194" s="27" t="str">
        <f t="shared" si="4"/>
        <v>0</v>
      </c>
      <c r="K194" s="27" t="str">
        <f>IF(C194="","0",SUMIFS(借支明细表!$H:$H,借支明细表!$F:$F,$C194,借支明细表!$D:$D,$D$2))</f>
        <v>0</v>
      </c>
      <c r="L194" s="27" t="str">
        <f t="shared" si="5"/>
        <v>0</v>
      </c>
      <c r="M194" s="28"/>
      <c r="XDA194" s="7"/>
      <c r="XDB194" s="7"/>
      <c r="XDC194" s="7"/>
      <c r="XDD194" s="7"/>
      <c r="XDE194" s="7"/>
      <c r="XDF194" s="7"/>
      <c r="XDG194" s="7"/>
      <c r="XDH194" s="7"/>
      <c r="XDI194" s="7"/>
      <c r="XDJ194" s="7"/>
      <c r="XDK194" s="7"/>
      <c r="XDL194" s="7"/>
      <c r="XDM194" s="7"/>
      <c r="XDN194" s="7"/>
      <c r="XDO194" s="7"/>
      <c r="XDP194" s="7"/>
      <c r="XDQ194" s="7"/>
      <c r="XDR194" s="7"/>
      <c r="XDS194" s="7"/>
      <c r="XDT194" s="7"/>
      <c r="XDU194" s="7"/>
      <c r="XDV194" s="7"/>
      <c r="XDW194" s="7"/>
      <c r="XDX194" s="7"/>
      <c r="XDY194" s="7"/>
      <c r="XDZ194" s="7"/>
      <c r="XEA194" s="7"/>
      <c r="XEB194" s="7"/>
      <c r="XEC194" s="7"/>
      <c r="XED194" s="7"/>
      <c r="XEE194" s="7"/>
    </row>
    <row r="195" s="1" customFormat="1" customHeight="1" spans="1:16359">
      <c r="A195" s="4"/>
      <c r="B195" s="20"/>
      <c r="C195" s="20"/>
      <c r="D195" s="21" t="str">
        <f>IF(C195="","-",VLOOKUP(C195,员工信息表!B:C,2,FALSE))</f>
        <v>-</v>
      </c>
      <c r="E195" s="21" t="str">
        <f>IF(C195="","-",VLOOKUP(C195,员工信息表!B:D,3,FALSE))</f>
        <v>-</v>
      </c>
      <c r="F195" s="20"/>
      <c r="G195" s="20"/>
      <c r="H195" s="20"/>
      <c r="I195" s="20"/>
      <c r="J195" s="27" t="str">
        <f t="shared" si="4"/>
        <v>0</v>
      </c>
      <c r="K195" s="27" t="str">
        <f>IF(C195="","0",SUMIFS(借支明细表!$H:$H,借支明细表!$F:$F,$C195,借支明细表!$D:$D,$D$2))</f>
        <v>0</v>
      </c>
      <c r="L195" s="27" t="str">
        <f t="shared" si="5"/>
        <v>0</v>
      </c>
      <c r="M195" s="28"/>
      <c r="XDA195" s="7"/>
      <c r="XDB195" s="7"/>
      <c r="XDC195" s="7"/>
      <c r="XDD195" s="7"/>
      <c r="XDE195" s="7"/>
      <c r="XDF195" s="7"/>
      <c r="XDG195" s="7"/>
      <c r="XDH195" s="7"/>
      <c r="XDI195" s="7"/>
      <c r="XDJ195" s="7"/>
      <c r="XDK195" s="7"/>
      <c r="XDL195" s="7"/>
      <c r="XDM195" s="7"/>
      <c r="XDN195" s="7"/>
      <c r="XDO195" s="7"/>
      <c r="XDP195" s="7"/>
      <c r="XDQ195" s="7"/>
      <c r="XDR195" s="7"/>
      <c r="XDS195" s="7"/>
      <c r="XDT195" s="7"/>
      <c r="XDU195" s="7"/>
      <c r="XDV195" s="7"/>
      <c r="XDW195" s="7"/>
      <c r="XDX195" s="7"/>
      <c r="XDY195" s="7"/>
      <c r="XDZ195" s="7"/>
      <c r="XEA195" s="7"/>
      <c r="XEB195" s="7"/>
      <c r="XEC195" s="7"/>
      <c r="XED195" s="7"/>
      <c r="XEE195" s="7"/>
    </row>
    <row r="196" s="1" customFormat="1" customHeight="1" spans="1:16359">
      <c r="A196" s="4"/>
      <c r="B196" s="20"/>
      <c r="C196" s="20"/>
      <c r="D196" s="21" t="str">
        <f>IF(C196="","-",VLOOKUP(C196,员工信息表!B:C,2,FALSE))</f>
        <v>-</v>
      </c>
      <c r="E196" s="21" t="str">
        <f>IF(C196="","-",VLOOKUP(C196,员工信息表!B:D,3,FALSE))</f>
        <v>-</v>
      </c>
      <c r="F196" s="20"/>
      <c r="G196" s="20"/>
      <c r="H196" s="20"/>
      <c r="I196" s="20"/>
      <c r="J196" s="27" t="str">
        <f t="shared" si="4"/>
        <v>0</v>
      </c>
      <c r="K196" s="27" t="str">
        <f>IF(C196="","0",SUMIFS(借支明细表!$H:$H,借支明细表!$F:$F,$C196,借支明细表!$D:$D,$D$2))</f>
        <v>0</v>
      </c>
      <c r="L196" s="27" t="str">
        <f t="shared" si="5"/>
        <v>0</v>
      </c>
      <c r="M196" s="28"/>
      <c r="XDA196" s="7"/>
      <c r="XDB196" s="7"/>
      <c r="XDC196" s="7"/>
      <c r="XDD196" s="7"/>
      <c r="XDE196" s="7"/>
      <c r="XDF196" s="7"/>
      <c r="XDG196" s="7"/>
      <c r="XDH196" s="7"/>
      <c r="XDI196" s="7"/>
      <c r="XDJ196" s="7"/>
      <c r="XDK196" s="7"/>
      <c r="XDL196" s="7"/>
      <c r="XDM196" s="7"/>
      <c r="XDN196" s="7"/>
      <c r="XDO196" s="7"/>
      <c r="XDP196" s="7"/>
      <c r="XDQ196" s="7"/>
      <c r="XDR196" s="7"/>
      <c r="XDS196" s="7"/>
      <c r="XDT196" s="7"/>
      <c r="XDU196" s="7"/>
      <c r="XDV196" s="7"/>
      <c r="XDW196" s="7"/>
      <c r="XDX196" s="7"/>
      <c r="XDY196" s="7"/>
      <c r="XDZ196" s="7"/>
      <c r="XEA196" s="7"/>
      <c r="XEB196" s="7"/>
      <c r="XEC196" s="7"/>
      <c r="XED196" s="7"/>
      <c r="XEE196" s="7"/>
    </row>
    <row r="197" s="1" customFormat="1" customHeight="1" spans="1:16359">
      <c r="A197" s="4"/>
      <c r="B197" s="20"/>
      <c r="C197" s="20"/>
      <c r="D197" s="21" t="str">
        <f>IF(C197="","-",VLOOKUP(C197,员工信息表!B:C,2,FALSE))</f>
        <v>-</v>
      </c>
      <c r="E197" s="21" t="str">
        <f>IF(C197="","-",VLOOKUP(C197,员工信息表!B:D,3,FALSE))</f>
        <v>-</v>
      </c>
      <c r="F197" s="20"/>
      <c r="G197" s="20"/>
      <c r="H197" s="20"/>
      <c r="I197" s="20"/>
      <c r="J197" s="27" t="str">
        <f t="shared" ref="J197:J260" si="6">IF(C197="","0",(E197*F197)+(G197*H197)+I197)</f>
        <v>0</v>
      </c>
      <c r="K197" s="27" t="str">
        <f>IF(C197="","0",SUMIFS(借支明细表!$H:$H,借支明细表!$F:$F,$C197,借支明细表!$D:$D,$D$2))</f>
        <v>0</v>
      </c>
      <c r="L197" s="27" t="str">
        <f t="shared" ref="L197:L260" si="7">IF(C197="","0",J197-K197)</f>
        <v>0</v>
      </c>
      <c r="M197" s="28"/>
      <c r="XDA197" s="7"/>
      <c r="XDB197" s="7"/>
      <c r="XDC197" s="7"/>
      <c r="XDD197" s="7"/>
      <c r="XDE197" s="7"/>
      <c r="XDF197" s="7"/>
      <c r="XDG197" s="7"/>
      <c r="XDH197" s="7"/>
      <c r="XDI197" s="7"/>
      <c r="XDJ197" s="7"/>
      <c r="XDK197" s="7"/>
      <c r="XDL197" s="7"/>
      <c r="XDM197" s="7"/>
      <c r="XDN197" s="7"/>
      <c r="XDO197" s="7"/>
      <c r="XDP197" s="7"/>
      <c r="XDQ197" s="7"/>
      <c r="XDR197" s="7"/>
      <c r="XDS197" s="7"/>
      <c r="XDT197" s="7"/>
      <c r="XDU197" s="7"/>
      <c r="XDV197" s="7"/>
      <c r="XDW197" s="7"/>
      <c r="XDX197" s="7"/>
      <c r="XDY197" s="7"/>
      <c r="XDZ197" s="7"/>
      <c r="XEA197" s="7"/>
      <c r="XEB197" s="7"/>
      <c r="XEC197" s="7"/>
      <c r="XED197" s="7"/>
      <c r="XEE197" s="7"/>
    </row>
    <row r="198" s="1" customFormat="1" customHeight="1" spans="1:16359">
      <c r="A198" s="4"/>
      <c r="B198" s="20"/>
      <c r="C198" s="20"/>
      <c r="D198" s="21" t="str">
        <f>IF(C198="","-",VLOOKUP(C198,员工信息表!B:C,2,FALSE))</f>
        <v>-</v>
      </c>
      <c r="E198" s="21" t="str">
        <f>IF(C198="","-",VLOOKUP(C198,员工信息表!B:D,3,FALSE))</f>
        <v>-</v>
      </c>
      <c r="F198" s="20"/>
      <c r="G198" s="20"/>
      <c r="H198" s="20"/>
      <c r="I198" s="20"/>
      <c r="J198" s="27" t="str">
        <f t="shared" si="6"/>
        <v>0</v>
      </c>
      <c r="K198" s="27" t="str">
        <f>IF(C198="","0",SUMIFS(借支明细表!$H:$H,借支明细表!$F:$F,$C198,借支明细表!$D:$D,$D$2))</f>
        <v>0</v>
      </c>
      <c r="L198" s="27" t="str">
        <f t="shared" si="7"/>
        <v>0</v>
      </c>
      <c r="M198" s="28"/>
      <c r="XDA198" s="7"/>
      <c r="XDB198" s="7"/>
      <c r="XDC198" s="7"/>
      <c r="XDD198" s="7"/>
      <c r="XDE198" s="7"/>
      <c r="XDF198" s="7"/>
      <c r="XDG198" s="7"/>
      <c r="XDH198" s="7"/>
      <c r="XDI198" s="7"/>
      <c r="XDJ198" s="7"/>
      <c r="XDK198" s="7"/>
      <c r="XDL198" s="7"/>
      <c r="XDM198" s="7"/>
      <c r="XDN198" s="7"/>
      <c r="XDO198" s="7"/>
      <c r="XDP198" s="7"/>
      <c r="XDQ198" s="7"/>
      <c r="XDR198" s="7"/>
      <c r="XDS198" s="7"/>
      <c r="XDT198" s="7"/>
      <c r="XDU198" s="7"/>
      <c r="XDV198" s="7"/>
      <c r="XDW198" s="7"/>
      <c r="XDX198" s="7"/>
      <c r="XDY198" s="7"/>
      <c r="XDZ198" s="7"/>
      <c r="XEA198" s="7"/>
      <c r="XEB198" s="7"/>
      <c r="XEC198" s="7"/>
      <c r="XED198" s="7"/>
      <c r="XEE198" s="7"/>
    </row>
    <row r="199" s="1" customFormat="1" customHeight="1" spans="1:16359">
      <c r="A199" s="4"/>
      <c r="B199" s="20"/>
      <c r="C199" s="20"/>
      <c r="D199" s="21" t="str">
        <f>IF(C199="","-",VLOOKUP(C199,员工信息表!B:C,2,FALSE))</f>
        <v>-</v>
      </c>
      <c r="E199" s="21" t="str">
        <f>IF(C199="","-",VLOOKUP(C199,员工信息表!B:D,3,FALSE))</f>
        <v>-</v>
      </c>
      <c r="F199" s="20"/>
      <c r="G199" s="20"/>
      <c r="H199" s="20"/>
      <c r="I199" s="20"/>
      <c r="J199" s="27" t="str">
        <f t="shared" si="6"/>
        <v>0</v>
      </c>
      <c r="K199" s="27" t="str">
        <f>IF(C199="","0",SUMIFS(借支明细表!$H:$H,借支明细表!$F:$F,$C199,借支明细表!$D:$D,$D$2))</f>
        <v>0</v>
      </c>
      <c r="L199" s="27" t="str">
        <f t="shared" si="7"/>
        <v>0</v>
      </c>
      <c r="M199" s="28"/>
      <c r="XDA199" s="7"/>
      <c r="XDB199" s="7"/>
      <c r="XDC199" s="7"/>
      <c r="XDD199" s="7"/>
      <c r="XDE199" s="7"/>
      <c r="XDF199" s="7"/>
      <c r="XDG199" s="7"/>
      <c r="XDH199" s="7"/>
      <c r="XDI199" s="7"/>
      <c r="XDJ199" s="7"/>
      <c r="XDK199" s="7"/>
      <c r="XDL199" s="7"/>
      <c r="XDM199" s="7"/>
      <c r="XDN199" s="7"/>
      <c r="XDO199" s="7"/>
      <c r="XDP199" s="7"/>
      <c r="XDQ199" s="7"/>
      <c r="XDR199" s="7"/>
      <c r="XDS199" s="7"/>
      <c r="XDT199" s="7"/>
      <c r="XDU199" s="7"/>
      <c r="XDV199" s="7"/>
      <c r="XDW199" s="7"/>
      <c r="XDX199" s="7"/>
      <c r="XDY199" s="7"/>
      <c r="XDZ199" s="7"/>
      <c r="XEA199" s="7"/>
      <c r="XEB199" s="7"/>
      <c r="XEC199" s="7"/>
      <c r="XED199" s="7"/>
      <c r="XEE199" s="7"/>
    </row>
    <row r="200" s="1" customFormat="1" customHeight="1" spans="1:16359">
      <c r="A200" s="4"/>
      <c r="B200" s="20"/>
      <c r="C200" s="20"/>
      <c r="D200" s="21" t="str">
        <f>IF(C200="","-",VLOOKUP(C200,员工信息表!B:C,2,FALSE))</f>
        <v>-</v>
      </c>
      <c r="E200" s="21" t="str">
        <f>IF(C200="","-",VLOOKUP(C200,员工信息表!B:D,3,FALSE))</f>
        <v>-</v>
      </c>
      <c r="F200" s="20"/>
      <c r="G200" s="20"/>
      <c r="H200" s="20"/>
      <c r="I200" s="20"/>
      <c r="J200" s="27" t="str">
        <f t="shared" si="6"/>
        <v>0</v>
      </c>
      <c r="K200" s="27" t="str">
        <f>IF(C200="","0",SUMIFS(借支明细表!$H:$H,借支明细表!$F:$F,$C200,借支明细表!$D:$D,$D$2))</f>
        <v>0</v>
      </c>
      <c r="L200" s="27" t="str">
        <f t="shared" si="7"/>
        <v>0</v>
      </c>
      <c r="M200" s="28"/>
      <c r="XDA200" s="7"/>
      <c r="XDB200" s="7"/>
      <c r="XDC200" s="7"/>
      <c r="XDD200" s="7"/>
      <c r="XDE200" s="7"/>
      <c r="XDF200" s="7"/>
      <c r="XDG200" s="7"/>
      <c r="XDH200" s="7"/>
      <c r="XDI200" s="7"/>
      <c r="XDJ200" s="7"/>
      <c r="XDK200" s="7"/>
      <c r="XDL200" s="7"/>
      <c r="XDM200" s="7"/>
      <c r="XDN200" s="7"/>
      <c r="XDO200" s="7"/>
      <c r="XDP200" s="7"/>
      <c r="XDQ200" s="7"/>
      <c r="XDR200" s="7"/>
      <c r="XDS200" s="7"/>
      <c r="XDT200" s="7"/>
      <c r="XDU200" s="7"/>
      <c r="XDV200" s="7"/>
      <c r="XDW200" s="7"/>
      <c r="XDX200" s="7"/>
      <c r="XDY200" s="7"/>
      <c r="XDZ200" s="7"/>
      <c r="XEA200" s="7"/>
      <c r="XEB200" s="7"/>
      <c r="XEC200" s="7"/>
      <c r="XED200" s="7"/>
      <c r="XEE200" s="7"/>
    </row>
    <row r="201" s="1" customFormat="1" customHeight="1" spans="1:16359">
      <c r="A201" s="4"/>
      <c r="B201" s="20"/>
      <c r="C201" s="20"/>
      <c r="D201" s="21" t="str">
        <f>IF(C201="","-",VLOOKUP(C201,员工信息表!B:C,2,FALSE))</f>
        <v>-</v>
      </c>
      <c r="E201" s="21" t="str">
        <f>IF(C201="","-",VLOOKUP(C201,员工信息表!B:D,3,FALSE))</f>
        <v>-</v>
      </c>
      <c r="F201" s="20"/>
      <c r="G201" s="20"/>
      <c r="H201" s="20"/>
      <c r="I201" s="20"/>
      <c r="J201" s="27" t="str">
        <f t="shared" si="6"/>
        <v>0</v>
      </c>
      <c r="K201" s="27" t="str">
        <f>IF(C201="","0",SUMIFS(借支明细表!$H:$H,借支明细表!$F:$F,$C201,借支明细表!$D:$D,$D$2))</f>
        <v>0</v>
      </c>
      <c r="L201" s="27" t="str">
        <f t="shared" si="7"/>
        <v>0</v>
      </c>
      <c r="M201" s="28"/>
      <c r="XDA201" s="7"/>
      <c r="XDB201" s="7"/>
      <c r="XDC201" s="7"/>
      <c r="XDD201" s="7"/>
      <c r="XDE201" s="7"/>
      <c r="XDF201" s="7"/>
      <c r="XDG201" s="7"/>
      <c r="XDH201" s="7"/>
      <c r="XDI201" s="7"/>
      <c r="XDJ201" s="7"/>
      <c r="XDK201" s="7"/>
      <c r="XDL201" s="7"/>
      <c r="XDM201" s="7"/>
      <c r="XDN201" s="7"/>
      <c r="XDO201" s="7"/>
      <c r="XDP201" s="7"/>
      <c r="XDQ201" s="7"/>
      <c r="XDR201" s="7"/>
      <c r="XDS201" s="7"/>
      <c r="XDT201" s="7"/>
      <c r="XDU201" s="7"/>
      <c r="XDV201" s="7"/>
      <c r="XDW201" s="7"/>
      <c r="XDX201" s="7"/>
      <c r="XDY201" s="7"/>
      <c r="XDZ201" s="7"/>
      <c r="XEA201" s="7"/>
      <c r="XEB201" s="7"/>
      <c r="XEC201" s="7"/>
      <c r="XED201" s="7"/>
      <c r="XEE201" s="7"/>
    </row>
    <row r="202" s="1" customFormat="1" customHeight="1" spans="1:16359">
      <c r="A202" s="4"/>
      <c r="B202" s="20"/>
      <c r="C202" s="20"/>
      <c r="D202" s="21" t="str">
        <f>IF(C202="","-",VLOOKUP(C202,员工信息表!B:C,2,FALSE))</f>
        <v>-</v>
      </c>
      <c r="E202" s="21" t="str">
        <f>IF(C202="","-",VLOOKUP(C202,员工信息表!B:D,3,FALSE))</f>
        <v>-</v>
      </c>
      <c r="F202" s="20"/>
      <c r="G202" s="20"/>
      <c r="H202" s="20"/>
      <c r="I202" s="20"/>
      <c r="J202" s="27" t="str">
        <f t="shared" si="6"/>
        <v>0</v>
      </c>
      <c r="K202" s="27" t="str">
        <f>IF(C202="","0",SUMIFS(借支明细表!$H:$H,借支明细表!$F:$F,$C202,借支明细表!$D:$D,$D$2))</f>
        <v>0</v>
      </c>
      <c r="L202" s="27" t="str">
        <f t="shared" si="7"/>
        <v>0</v>
      </c>
      <c r="M202" s="28"/>
      <c r="XDA202" s="7"/>
      <c r="XDB202" s="7"/>
      <c r="XDC202" s="7"/>
      <c r="XDD202" s="7"/>
      <c r="XDE202" s="7"/>
      <c r="XDF202" s="7"/>
      <c r="XDG202" s="7"/>
      <c r="XDH202" s="7"/>
      <c r="XDI202" s="7"/>
      <c r="XDJ202" s="7"/>
      <c r="XDK202" s="7"/>
      <c r="XDL202" s="7"/>
      <c r="XDM202" s="7"/>
      <c r="XDN202" s="7"/>
      <c r="XDO202" s="7"/>
      <c r="XDP202" s="7"/>
      <c r="XDQ202" s="7"/>
      <c r="XDR202" s="7"/>
      <c r="XDS202" s="7"/>
      <c r="XDT202" s="7"/>
      <c r="XDU202" s="7"/>
      <c r="XDV202" s="7"/>
      <c r="XDW202" s="7"/>
      <c r="XDX202" s="7"/>
      <c r="XDY202" s="7"/>
      <c r="XDZ202" s="7"/>
      <c r="XEA202" s="7"/>
      <c r="XEB202" s="7"/>
      <c r="XEC202" s="7"/>
      <c r="XED202" s="7"/>
      <c r="XEE202" s="7"/>
    </row>
    <row r="203" s="1" customFormat="1" customHeight="1" spans="1:16359">
      <c r="A203" s="4"/>
      <c r="B203" s="20"/>
      <c r="C203" s="20"/>
      <c r="D203" s="21" t="str">
        <f>IF(C203="","-",VLOOKUP(C203,员工信息表!B:C,2,FALSE))</f>
        <v>-</v>
      </c>
      <c r="E203" s="21" t="str">
        <f>IF(C203="","-",VLOOKUP(C203,员工信息表!B:D,3,FALSE))</f>
        <v>-</v>
      </c>
      <c r="F203" s="20"/>
      <c r="G203" s="20"/>
      <c r="H203" s="20"/>
      <c r="I203" s="20"/>
      <c r="J203" s="27" t="str">
        <f t="shared" si="6"/>
        <v>0</v>
      </c>
      <c r="K203" s="27" t="str">
        <f>IF(C203="","0",SUMIFS(借支明细表!$H:$H,借支明细表!$F:$F,$C203,借支明细表!$D:$D,$D$2))</f>
        <v>0</v>
      </c>
      <c r="L203" s="27" t="str">
        <f t="shared" si="7"/>
        <v>0</v>
      </c>
      <c r="M203" s="28"/>
      <c r="XDA203" s="7"/>
      <c r="XDB203" s="7"/>
      <c r="XDC203" s="7"/>
      <c r="XDD203" s="7"/>
      <c r="XDE203" s="7"/>
      <c r="XDF203" s="7"/>
      <c r="XDG203" s="7"/>
      <c r="XDH203" s="7"/>
      <c r="XDI203" s="7"/>
      <c r="XDJ203" s="7"/>
      <c r="XDK203" s="7"/>
      <c r="XDL203" s="7"/>
      <c r="XDM203" s="7"/>
      <c r="XDN203" s="7"/>
      <c r="XDO203" s="7"/>
      <c r="XDP203" s="7"/>
      <c r="XDQ203" s="7"/>
      <c r="XDR203" s="7"/>
      <c r="XDS203" s="7"/>
      <c r="XDT203" s="7"/>
      <c r="XDU203" s="7"/>
      <c r="XDV203" s="7"/>
      <c r="XDW203" s="7"/>
      <c r="XDX203" s="7"/>
      <c r="XDY203" s="7"/>
      <c r="XDZ203" s="7"/>
      <c r="XEA203" s="7"/>
      <c r="XEB203" s="7"/>
      <c r="XEC203" s="7"/>
      <c r="XED203" s="7"/>
      <c r="XEE203" s="7"/>
    </row>
    <row r="204" s="1" customFormat="1" customHeight="1" spans="1:16359">
      <c r="A204" s="4"/>
      <c r="B204" s="20"/>
      <c r="C204" s="20"/>
      <c r="D204" s="21" t="str">
        <f>IF(C204="","-",VLOOKUP(C204,员工信息表!B:C,2,FALSE))</f>
        <v>-</v>
      </c>
      <c r="E204" s="21" t="str">
        <f>IF(C204="","-",VLOOKUP(C204,员工信息表!B:D,3,FALSE))</f>
        <v>-</v>
      </c>
      <c r="F204" s="20"/>
      <c r="G204" s="20"/>
      <c r="H204" s="20"/>
      <c r="I204" s="20"/>
      <c r="J204" s="27" t="str">
        <f t="shared" si="6"/>
        <v>0</v>
      </c>
      <c r="K204" s="27" t="str">
        <f>IF(C204="","0",SUMIFS(借支明细表!$H:$H,借支明细表!$F:$F,$C204,借支明细表!$D:$D,$D$2))</f>
        <v>0</v>
      </c>
      <c r="L204" s="27" t="str">
        <f t="shared" si="7"/>
        <v>0</v>
      </c>
      <c r="M204" s="28"/>
      <c r="XDA204" s="7"/>
      <c r="XDB204" s="7"/>
      <c r="XDC204" s="7"/>
      <c r="XDD204" s="7"/>
      <c r="XDE204" s="7"/>
      <c r="XDF204" s="7"/>
      <c r="XDG204" s="7"/>
      <c r="XDH204" s="7"/>
      <c r="XDI204" s="7"/>
      <c r="XDJ204" s="7"/>
      <c r="XDK204" s="7"/>
      <c r="XDL204" s="7"/>
      <c r="XDM204" s="7"/>
      <c r="XDN204" s="7"/>
      <c r="XDO204" s="7"/>
      <c r="XDP204" s="7"/>
      <c r="XDQ204" s="7"/>
      <c r="XDR204" s="7"/>
      <c r="XDS204" s="7"/>
      <c r="XDT204" s="7"/>
      <c r="XDU204" s="7"/>
      <c r="XDV204" s="7"/>
      <c r="XDW204" s="7"/>
      <c r="XDX204" s="7"/>
      <c r="XDY204" s="7"/>
      <c r="XDZ204" s="7"/>
      <c r="XEA204" s="7"/>
      <c r="XEB204" s="7"/>
      <c r="XEC204" s="7"/>
      <c r="XED204" s="7"/>
      <c r="XEE204" s="7"/>
    </row>
    <row r="205" s="1" customFormat="1" customHeight="1" spans="1:16359">
      <c r="A205" s="4"/>
      <c r="B205" s="20"/>
      <c r="C205" s="20"/>
      <c r="D205" s="21" t="str">
        <f>IF(C205="","-",VLOOKUP(C205,员工信息表!B:C,2,FALSE))</f>
        <v>-</v>
      </c>
      <c r="E205" s="21" t="str">
        <f>IF(C205="","-",VLOOKUP(C205,员工信息表!B:D,3,FALSE))</f>
        <v>-</v>
      </c>
      <c r="F205" s="20"/>
      <c r="G205" s="20"/>
      <c r="H205" s="20"/>
      <c r="I205" s="20"/>
      <c r="J205" s="27" t="str">
        <f t="shared" si="6"/>
        <v>0</v>
      </c>
      <c r="K205" s="27" t="str">
        <f>IF(C205="","0",SUMIFS(借支明细表!$H:$H,借支明细表!$F:$F,$C205,借支明细表!$D:$D,$D$2))</f>
        <v>0</v>
      </c>
      <c r="L205" s="27" t="str">
        <f t="shared" si="7"/>
        <v>0</v>
      </c>
      <c r="M205" s="28"/>
      <c r="XDA205" s="7"/>
      <c r="XDB205" s="7"/>
      <c r="XDC205" s="7"/>
      <c r="XDD205" s="7"/>
      <c r="XDE205" s="7"/>
      <c r="XDF205" s="7"/>
      <c r="XDG205" s="7"/>
      <c r="XDH205" s="7"/>
      <c r="XDI205" s="7"/>
      <c r="XDJ205" s="7"/>
      <c r="XDK205" s="7"/>
      <c r="XDL205" s="7"/>
      <c r="XDM205" s="7"/>
      <c r="XDN205" s="7"/>
      <c r="XDO205" s="7"/>
      <c r="XDP205" s="7"/>
      <c r="XDQ205" s="7"/>
      <c r="XDR205" s="7"/>
      <c r="XDS205" s="7"/>
      <c r="XDT205" s="7"/>
      <c r="XDU205" s="7"/>
      <c r="XDV205" s="7"/>
      <c r="XDW205" s="7"/>
      <c r="XDX205" s="7"/>
      <c r="XDY205" s="7"/>
      <c r="XDZ205" s="7"/>
      <c r="XEA205" s="7"/>
      <c r="XEB205" s="7"/>
      <c r="XEC205" s="7"/>
      <c r="XED205" s="7"/>
      <c r="XEE205" s="7"/>
    </row>
    <row r="206" s="1" customFormat="1" customHeight="1" spans="1:16359">
      <c r="A206" s="4"/>
      <c r="B206" s="20"/>
      <c r="C206" s="20"/>
      <c r="D206" s="21" t="str">
        <f>IF(C206="","-",VLOOKUP(C206,员工信息表!B:C,2,FALSE))</f>
        <v>-</v>
      </c>
      <c r="E206" s="21" t="str">
        <f>IF(C206="","-",VLOOKUP(C206,员工信息表!B:D,3,FALSE))</f>
        <v>-</v>
      </c>
      <c r="F206" s="20"/>
      <c r="G206" s="20"/>
      <c r="H206" s="20"/>
      <c r="I206" s="20"/>
      <c r="J206" s="27" t="str">
        <f t="shared" si="6"/>
        <v>0</v>
      </c>
      <c r="K206" s="27" t="str">
        <f>IF(C206="","0",SUMIFS(借支明细表!$H:$H,借支明细表!$F:$F,$C206,借支明细表!$D:$D,$D$2))</f>
        <v>0</v>
      </c>
      <c r="L206" s="27" t="str">
        <f t="shared" si="7"/>
        <v>0</v>
      </c>
      <c r="M206" s="28"/>
      <c r="XDA206" s="7"/>
      <c r="XDB206" s="7"/>
      <c r="XDC206" s="7"/>
      <c r="XDD206" s="7"/>
      <c r="XDE206" s="7"/>
      <c r="XDF206" s="7"/>
      <c r="XDG206" s="7"/>
      <c r="XDH206" s="7"/>
      <c r="XDI206" s="7"/>
      <c r="XDJ206" s="7"/>
      <c r="XDK206" s="7"/>
      <c r="XDL206" s="7"/>
      <c r="XDM206" s="7"/>
      <c r="XDN206" s="7"/>
      <c r="XDO206" s="7"/>
      <c r="XDP206" s="7"/>
      <c r="XDQ206" s="7"/>
      <c r="XDR206" s="7"/>
      <c r="XDS206" s="7"/>
      <c r="XDT206" s="7"/>
      <c r="XDU206" s="7"/>
      <c r="XDV206" s="7"/>
      <c r="XDW206" s="7"/>
      <c r="XDX206" s="7"/>
      <c r="XDY206" s="7"/>
      <c r="XDZ206" s="7"/>
      <c r="XEA206" s="7"/>
      <c r="XEB206" s="7"/>
      <c r="XEC206" s="7"/>
      <c r="XED206" s="7"/>
      <c r="XEE206" s="7"/>
    </row>
    <row r="207" s="1" customFormat="1" customHeight="1" spans="1:16359">
      <c r="A207" s="4"/>
      <c r="B207" s="20"/>
      <c r="C207" s="20"/>
      <c r="D207" s="21" t="str">
        <f>IF(C207="","-",VLOOKUP(C207,员工信息表!B:C,2,FALSE))</f>
        <v>-</v>
      </c>
      <c r="E207" s="21" t="str">
        <f>IF(C207="","-",VLOOKUP(C207,员工信息表!B:D,3,FALSE))</f>
        <v>-</v>
      </c>
      <c r="F207" s="20"/>
      <c r="G207" s="20"/>
      <c r="H207" s="20"/>
      <c r="I207" s="20"/>
      <c r="J207" s="27" t="str">
        <f t="shared" si="6"/>
        <v>0</v>
      </c>
      <c r="K207" s="27" t="str">
        <f>IF(C207="","0",SUMIFS(借支明细表!$H:$H,借支明细表!$F:$F,$C207,借支明细表!$D:$D,$D$2))</f>
        <v>0</v>
      </c>
      <c r="L207" s="27" t="str">
        <f t="shared" si="7"/>
        <v>0</v>
      </c>
      <c r="M207" s="28"/>
      <c r="XDA207" s="7"/>
      <c r="XDB207" s="7"/>
      <c r="XDC207" s="7"/>
      <c r="XDD207" s="7"/>
      <c r="XDE207" s="7"/>
      <c r="XDF207" s="7"/>
      <c r="XDG207" s="7"/>
      <c r="XDH207" s="7"/>
      <c r="XDI207" s="7"/>
      <c r="XDJ207" s="7"/>
      <c r="XDK207" s="7"/>
      <c r="XDL207" s="7"/>
      <c r="XDM207" s="7"/>
      <c r="XDN207" s="7"/>
      <c r="XDO207" s="7"/>
      <c r="XDP207" s="7"/>
      <c r="XDQ207" s="7"/>
      <c r="XDR207" s="7"/>
      <c r="XDS207" s="7"/>
      <c r="XDT207" s="7"/>
      <c r="XDU207" s="7"/>
      <c r="XDV207" s="7"/>
      <c r="XDW207" s="7"/>
      <c r="XDX207" s="7"/>
      <c r="XDY207" s="7"/>
      <c r="XDZ207" s="7"/>
      <c r="XEA207" s="7"/>
      <c r="XEB207" s="7"/>
      <c r="XEC207" s="7"/>
      <c r="XED207" s="7"/>
      <c r="XEE207" s="7"/>
    </row>
    <row r="208" s="1" customFormat="1" customHeight="1" spans="1:16359">
      <c r="A208" s="4"/>
      <c r="B208" s="20"/>
      <c r="C208" s="20"/>
      <c r="D208" s="21" t="str">
        <f>IF(C208="","-",VLOOKUP(C208,员工信息表!B:C,2,FALSE))</f>
        <v>-</v>
      </c>
      <c r="E208" s="21" t="str">
        <f>IF(C208="","-",VLOOKUP(C208,员工信息表!B:D,3,FALSE))</f>
        <v>-</v>
      </c>
      <c r="F208" s="20"/>
      <c r="G208" s="20"/>
      <c r="H208" s="20"/>
      <c r="I208" s="20"/>
      <c r="J208" s="27" t="str">
        <f t="shared" si="6"/>
        <v>0</v>
      </c>
      <c r="K208" s="27" t="str">
        <f>IF(C208="","0",SUMIFS(借支明细表!$H:$H,借支明细表!$F:$F,$C208,借支明细表!$D:$D,$D$2))</f>
        <v>0</v>
      </c>
      <c r="L208" s="27" t="str">
        <f t="shared" si="7"/>
        <v>0</v>
      </c>
      <c r="M208" s="28"/>
      <c r="XDA208" s="7"/>
      <c r="XDB208" s="7"/>
      <c r="XDC208" s="7"/>
      <c r="XDD208" s="7"/>
      <c r="XDE208" s="7"/>
      <c r="XDF208" s="7"/>
      <c r="XDG208" s="7"/>
      <c r="XDH208" s="7"/>
      <c r="XDI208" s="7"/>
      <c r="XDJ208" s="7"/>
      <c r="XDK208" s="7"/>
      <c r="XDL208" s="7"/>
      <c r="XDM208" s="7"/>
      <c r="XDN208" s="7"/>
      <c r="XDO208" s="7"/>
      <c r="XDP208" s="7"/>
      <c r="XDQ208" s="7"/>
      <c r="XDR208" s="7"/>
      <c r="XDS208" s="7"/>
      <c r="XDT208" s="7"/>
      <c r="XDU208" s="7"/>
      <c r="XDV208" s="7"/>
      <c r="XDW208" s="7"/>
      <c r="XDX208" s="7"/>
      <c r="XDY208" s="7"/>
      <c r="XDZ208" s="7"/>
      <c r="XEA208" s="7"/>
      <c r="XEB208" s="7"/>
      <c r="XEC208" s="7"/>
      <c r="XED208" s="7"/>
      <c r="XEE208" s="7"/>
    </row>
    <row r="209" s="1" customFormat="1" customHeight="1" spans="1:16359">
      <c r="A209" s="4"/>
      <c r="B209" s="20"/>
      <c r="C209" s="20"/>
      <c r="D209" s="21" t="str">
        <f>IF(C209="","-",VLOOKUP(C209,员工信息表!B:C,2,FALSE))</f>
        <v>-</v>
      </c>
      <c r="E209" s="21" t="str">
        <f>IF(C209="","-",VLOOKUP(C209,员工信息表!B:D,3,FALSE))</f>
        <v>-</v>
      </c>
      <c r="F209" s="20"/>
      <c r="G209" s="20"/>
      <c r="H209" s="20"/>
      <c r="I209" s="20"/>
      <c r="J209" s="27" t="str">
        <f t="shared" si="6"/>
        <v>0</v>
      </c>
      <c r="K209" s="27" t="str">
        <f>IF(C209="","0",SUMIFS(借支明细表!$H:$H,借支明细表!$F:$F,$C209,借支明细表!$D:$D,$D$2))</f>
        <v>0</v>
      </c>
      <c r="L209" s="27" t="str">
        <f t="shared" si="7"/>
        <v>0</v>
      </c>
      <c r="M209" s="28"/>
      <c r="XDA209" s="7"/>
      <c r="XDB209" s="7"/>
      <c r="XDC209" s="7"/>
      <c r="XDD209" s="7"/>
      <c r="XDE209" s="7"/>
      <c r="XDF209" s="7"/>
      <c r="XDG209" s="7"/>
      <c r="XDH209" s="7"/>
      <c r="XDI209" s="7"/>
      <c r="XDJ209" s="7"/>
      <c r="XDK209" s="7"/>
      <c r="XDL209" s="7"/>
      <c r="XDM209" s="7"/>
      <c r="XDN209" s="7"/>
      <c r="XDO209" s="7"/>
      <c r="XDP209" s="7"/>
      <c r="XDQ209" s="7"/>
      <c r="XDR209" s="7"/>
      <c r="XDS209" s="7"/>
      <c r="XDT209" s="7"/>
      <c r="XDU209" s="7"/>
      <c r="XDV209" s="7"/>
      <c r="XDW209" s="7"/>
      <c r="XDX209" s="7"/>
      <c r="XDY209" s="7"/>
      <c r="XDZ209" s="7"/>
      <c r="XEA209" s="7"/>
      <c r="XEB209" s="7"/>
      <c r="XEC209" s="7"/>
      <c r="XED209" s="7"/>
      <c r="XEE209" s="7"/>
    </row>
    <row r="210" s="1" customFormat="1" customHeight="1" spans="1:16359">
      <c r="A210" s="4"/>
      <c r="B210" s="20"/>
      <c r="C210" s="20"/>
      <c r="D210" s="21" t="str">
        <f>IF(C210="","-",VLOOKUP(C210,员工信息表!B:C,2,FALSE))</f>
        <v>-</v>
      </c>
      <c r="E210" s="21" t="str">
        <f>IF(C210="","-",VLOOKUP(C210,员工信息表!B:D,3,FALSE))</f>
        <v>-</v>
      </c>
      <c r="F210" s="20"/>
      <c r="G210" s="20"/>
      <c r="H210" s="20"/>
      <c r="I210" s="20"/>
      <c r="J210" s="27" t="str">
        <f t="shared" si="6"/>
        <v>0</v>
      </c>
      <c r="K210" s="27" t="str">
        <f>IF(C210="","0",SUMIFS(借支明细表!$H:$H,借支明细表!$F:$F,$C210,借支明细表!$D:$D,$D$2))</f>
        <v>0</v>
      </c>
      <c r="L210" s="27" t="str">
        <f t="shared" si="7"/>
        <v>0</v>
      </c>
      <c r="M210" s="28"/>
      <c r="XDA210" s="7"/>
      <c r="XDB210" s="7"/>
      <c r="XDC210" s="7"/>
      <c r="XDD210" s="7"/>
      <c r="XDE210" s="7"/>
      <c r="XDF210" s="7"/>
      <c r="XDG210" s="7"/>
      <c r="XDH210" s="7"/>
      <c r="XDI210" s="7"/>
      <c r="XDJ210" s="7"/>
      <c r="XDK210" s="7"/>
      <c r="XDL210" s="7"/>
      <c r="XDM210" s="7"/>
      <c r="XDN210" s="7"/>
      <c r="XDO210" s="7"/>
      <c r="XDP210" s="7"/>
      <c r="XDQ210" s="7"/>
      <c r="XDR210" s="7"/>
      <c r="XDS210" s="7"/>
      <c r="XDT210" s="7"/>
      <c r="XDU210" s="7"/>
      <c r="XDV210" s="7"/>
      <c r="XDW210" s="7"/>
      <c r="XDX210" s="7"/>
      <c r="XDY210" s="7"/>
      <c r="XDZ210" s="7"/>
      <c r="XEA210" s="7"/>
      <c r="XEB210" s="7"/>
      <c r="XEC210" s="7"/>
      <c r="XED210" s="7"/>
      <c r="XEE210" s="7"/>
    </row>
    <row r="211" s="1" customFormat="1" customHeight="1" spans="1:16359">
      <c r="A211" s="4"/>
      <c r="B211" s="20"/>
      <c r="C211" s="20"/>
      <c r="D211" s="21" t="str">
        <f>IF(C211="","-",VLOOKUP(C211,员工信息表!B:C,2,FALSE))</f>
        <v>-</v>
      </c>
      <c r="E211" s="21" t="str">
        <f>IF(C211="","-",VLOOKUP(C211,员工信息表!B:D,3,FALSE))</f>
        <v>-</v>
      </c>
      <c r="F211" s="20"/>
      <c r="G211" s="20"/>
      <c r="H211" s="20"/>
      <c r="I211" s="20"/>
      <c r="J211" s="27" t="str">
        <f t="shared" si="6"/>
        <v>0</v>
      </c>
      <c r="K211" s="27" t="str">
        <f>IF(C211="","0",SUMIFS(借支明细表!$H:$H,借支明细表!$F:$F,$C211,借支明细表!$D:$D,$D$2))</f>
        <v>0</v>
      </c>
      <c r="L211" s="27" t="str">
        <f t="shared" si="7"/>
        <v>0</v>
      </c>
      <c r="M211" s="28"/>
      <c r="XDA211" s="7"/>
      <c r="XDB211" s="7"/>
      <c r="XDC211" s="7"/>
      <c r="XDD211" s="7"/>
      <c r="XDE211" s="7"/>
      <c r="XDF211" s="7"/>
      <c r="XDG211" s="7"/>
      <c r="XDH211" s="7"/>
      <c r="XDI211" s="7"/>
      <c r="XDJ211" s="7"/>
      <c r="XDK211" s="7"/>
      <c r="XDL211" s="7"/>
      <c r="XDM211" s="7"/>
      <c r="XDN211" s="7"/>
      <c r="XDO211" s="7"/>
      <c r="XDP211" s="7"/>
      <c r="XDQ211" s="7"/>
      <c r="XDR211" s="7"/>
      <c r="XDS211" s="7"/>
      <c r="XDT211" s="7"/>
      <c r="XDU211" s="7"/>
      <c r="XDV211" s="7"/>
      <c r="XDW211" s="7"/>
      <c r="XDX211" s="7"/>
      <c r="XDY211" s="7"/>
      <c r="XDZ211" s="7"/>
      <c r="XEA211" s="7"/>
      <c r="XEB211" s="7"/>
      <c r="XEC211" s="7"/>
      <c r="XED211" s="7"/>
      <c r="XEE211" s="7"/>
    </row>
    <row r="212" s="1" customFormat="1" customHeight="1" spans="1:16359">
      <c r="A212" s="4"/>
      <c r="B212" s="20"/>
      <c r="C212" s="20"/>
      <c r="D212" s="21" t="str">
        <f>IF(C212="","-",VLOOKUP(C212,员工信息表!B:C,2,FALSE))</f>
        <v>-</v>
      </c>
      <c r="E212" s="21" t="str">
        <f>IF(C212="","-",VLOOKUP(C212,员工信息表!B:D,3,FALSE))</f>
        <v>-</v>
      </c>
      <c r="F212" s="20"/>
      <c r="G212" s="20"/>
      <c r="H212" s="20"/>
      <c r="I212" s="20"/>
      <c r="J212" s="27" t="str">
        <f t="shared" si="6"/>
        <v>0</v>
      </c>
      <c r="K212" s="27" t="str">
        <f>IF(C212="","0",SUMIFS(借支明细表!$H:$H,借支明细表!$F:$F,$C212,借支明细表!$D:$D,$D$2))</f>
        <v>0</v>
      </c>
      <c r="L212" s="27" t="str">
        <f t="shared" si="7"/>
        <v>0</v>
      </c>
      <c r="M212" s="28"/>
      <c r="XDA212" s="7"/>
      <c r="XDB212" s="7"/>
      <c r="XDC212" s="7"/>
      <c r="XDD212" s="7"/>
      <c r="XDE212" s="7"/>
      <c r="XDF212" s="7"/>
      <c r="XDG212" s="7"/>
      <c r="XDH212" s="7"/>
      <c r="XDI212" s="7"/>
      <c r="XDJ212" s="7"/>
      <c r="XDK212" s="7"/>
      <c r="XDL212" s="7"/>
      <c r="XDM212" s="7"/>
      <c r="XDN212" s="7"/>
      <c r="XDO212" s="7"/>
      <c r="XDP212" s="7"/>
      <c r="XDQ212" s="7"/>
      <c r="XDR212" s="7"/>
      <c r="XDS212" s="7"/>
      <c r="XDT212" s="7"/>
      <c r="XDU212" s="7"/>
      <c r="XDV212" s="7"/>
      <c r="XDW212" s="7"/>
      <c r="XDX212" s="7"/>
      <c r="XDY212" s="7"/>
      <c r="XDZ212" s="7"/>
      <c r="XEA212" s="7"/>
      <c r="XEB212" s="7"/>
      <c r="XEC212" s="7"/>
      <c r="XED212" s="7"/>
      <c r="XEE212" s="7"/>
    </row>
    <row r="213" s="1" customFormat="1" customHeight="1" spans="1:16359">
      <c r="A213" s="4"/>
      <c r="B213" s="20"/>
      <c r="C213" s="20"/>
      <c r="D213" s="21" t="str">
        <f>IF(C213="","-",VLOOKUP(C213,员工信息表!B:C,2,FALSE))</f>
        <v>-</v>
      </c>
      <c r="E213" s="21" t="str">
        <f>IF(C213="","-",VLOOKUP(C213,员工信息表!B:D,3,FALSE))</f>
        <v>-</v>
      </c>
      <c r="F213" s="20"/>
      <c r="G213" s="20"/>
      <c r="H213" s="20"/>
      <c r="I213" s="20"/>
      <c r="J213" s="27" t="str">
        <f t="shared" si="6"/>
        <v>0</v>
      </c>
      <c r="K213" s="27" t="str">
        <f>IF(C213="","0",SUMIFS(借支明细表!$H:$H,借支明细表!$F:$F,$C213,借支明细表!$D:$D,$D$2))</f>
        <v>0</v>
      </c>
      <c r="L213" s="27" t="str">
        <f t="shared" si="7"/>
        <v>0</v>
      </c>
      <c r="M213" s="28"/>
      <c r="XDA213" s="7"/>
      <c r="XDB213" s="7"/>
      <c r="XDC213" s="7"/>
      <c r="XDD213" s="7"/>
      <c r="XDE213" s="7"/>
      <c r="XDF213" s="7"/>
      <c r="XDG213" s="7"/>
      <c r="XDH213" s="7"/>
      <c r="XDI213" s="7"/>
      <c r="XDJ213" s="7"/>
      <c r="XDK213" s="7"/>
      <c r="XDL213" s="7"/>
      <c r="XDM213" s="7"/>
      <c r="XDN213" s="7"/>
      <c r="XDO213" s="7"/>
      <c r="XDP213" s="7"/>
      <c r="XDQ213" s="7"/>
      <c r="XDR213" s="7"/>
      <c r="XDS213" s="7"/>
      <c r="XDT213" s="7"/>
      <c r="XDU213" s="7"/>
      <c r="XDV213" s="7"/>
      <c r="XDW213" s="7"/>
      <c r="XDX213" s="7"/>
      <c r="XDY213" s="7"/>
      <c r="XDZ213" s="7"/>
      <c r="XEA213" s="7"/>
      <c r="XEB213" s="7"/>
      <c r="XEC213" s="7"/>
      <c r="XED213" s="7"/>
      <c r="XEE213" s="7"/>
    </row>
    <row r="214" s="1" customFormat="1" customHeight="1" spans="1:16359">
      <c r="A214" s="4"/>
      <c r="B214" s="20"/>
      <c r="C214" s="20"/>
      <c r="D214" s="21" t="str">
        <f>IF(C214="","-",VLOOKUP(C214,员工信息表!B:C,2,FALSE))</f>
        <v>-</v>
      </c>
      <c r="E214" s="21" t="str">
        <f>IF(C214="","-",VLOOKUP(C214,员工信息表!B:D,3,FALSE))</f>
        <v>-</v>
      </c>
      <c r="F214" s="20"/>
      <c r="G214" s="20"/>
      <c r="H214" s="20"/>
      <c r="I214" s="20"/>
      <c r="J214" s="27" t="str">
        <f t="shared" si="6"/>
        <v>0</v>
      </c>
      <c r="K214" s="27" t="str">
        <f>IF(C214="","0",SUMIFS(借支明细表!$H:$H,借支明细表!$F:$F,$C214,借支明细表!$D:$D,$D$2))</f>
        <v>0</v>
      </c>
      <c r="L214" s="27" t="str">
        <f t="shared" si="7"/>
        <v>0</v>
      </c>
      <c r="M214" s="28"/>
      <c r="XDA214" s="7"/>
      <c r="XDB214" s="7"/>
      <c r="XDC214" s="7"/>
      <c r="XDD214" s="7"/>
      <c r="XDE214" s="7"/>
      <c r="XDF214" s="7"/>
      <c r="XDG214" s="7"/>
      <c r="XDH214" s="7"/>
      <c r="XDI214" s="7"/>
      <c r="XDJ214" s="7"/>
      <c r="XDK214" s="7"/>
      <c r="XDL214" s="7"/>
      <c r="XDM214" s="7"/>
      <c r="XDN214" s="7"/>
      <c r="XDO214" s="7"/>
      <c r="XDP214" s="7"/>
      <c r="XDQ214" s="7"/>
      <c r="XDR214" s="7"/>
      <c r="XDS214" s="7"/>
      <c r="XDT214" s="7"/>
      <c r="XDU214" s="7"/>
      <c r="XDV214" s="7"/>
      <c r="XDW214" s="7"/>
      <c r="XDX214" s="7"/>
      <c r="XDY214" s="7"/>
      <c r="XDZ214" s="7"/>
      <c r="XEA214" s="7"/>
      <c r="XEB214" s="7"/>
      <c r="XEC214" s="7"/>
      <c r="XED214" s="7"/>
      <c r="XEE214" s="7"/>
    </row>
    <row r="215" s="1" customFormat="1" customHeight="1" spans="1:16359">
      <c r="A215" s="4"/>
      <c r="B215" s="20"/>
      <c r="C215" s="20"/>
      <c r="D215" s="21" t="str">
        <f>IF(C215="","-",VLOOKUP(C215,员工信息表!B:C,2,FALSE))</f>
        <v>-</v>
      </c>
      <c r="E215" s="21" t="str">
        <f>IF(C215="","-",VLOOKUP(C215,员工信息表!B:D,3,FALSE))</f>
        <v>-</v>
      </c>
      <c r="F215" s="20"/>
      <c r="G215" s="20"/>
      <c r="H215" s="20"/>
      <c r="I215" s="20"/>
      <c r="J215" s="27" t="str">
        <f t="shared" si="6"/>
        <v>0</v>
      </c>
      <c r="K215" s="27" t="str">
        <f>IF(C215="","0",SUMIFS(借支明细表!$H:$H,借支明细表!$F:$F,$C215,借支明细表!$D:$D,$D$2))</f>
        <v>0</v>
      </c>
      <c r="L215" s="27" t="str">
        <f t="shared" si="7"/>
        <v>0</v>
      </c>
      <c r="M215" s="28"/>
      <c r="XDA215" s="7"/>
      <c r="XDB215" s="7"/>
      <c r="XDC215" s="7"/>
      <c r="XDD215" s="7"/>
      <c r="XDE215" s="7"/>
      <c r="XDF215" s="7"/>
      <c r="XDG215" s="7"/>
      <c r="XDH215" s="7"/>
      <c r="XDI215" s="7"/>
      <c r="XDJ215" s="7"/>
      <c r="XDK215" s="7"/>
      <c r="XDL215" s="7"/>
      <c r="XDM215" s="7"/>
      <c r="XDN215" s="7"/>
      <c r="XDO215" s="7"/>
      <c r="XDP215" s="7"/>
      <c r="XDQ215" s="7"/>
      <c r="XDR215" s="7"/>
      <c r="XDS215" s="7"/>
      <c r="XDT215" s="7"/>
      <c r="XDU215" s="7"/>
      <c r="XDV215" s="7"/>
      <c r="XDW215" s="7"/>
      <c r="XDX215" s="7"/>
      <c r="XDY215" s="7"/>
      <c r="XDZ215" s="7"/>
      <c r="XEA215" s="7"/>
      <c r="XEB215" s="7"/>
      <c r="XEC215" s="7"/>
      <c r="XED215" s="7"/>
      <c r="XEE215" s="7"/>
    </row>
    <row r="216" s="1" customFormat="1" customHeight="1" spans="1:16359">
      <c r="A216" s="4"/>
      <c r="B216" s="20"/>
      <c r="C216" s="20"/>
      <c r="D216" s="21" t="str">
        <f>IF(C216="","-",VLOOKUP(C216,员工信息表!B:C,2,FALSE))</f>
        <v>-</v>
      </c>
      <c r="E216" s="21" t="str">
        <f>IF(C216="","-",VLOOKUP(C216,员工信息表!B:D,3,FALSE))</f>
        <v>-</v>
      </c>
      <c r="F216" s="20"/>
      <c r="G216" s="20"/>
      <c r="H216" s="20"/>
      <c r="I216" s="20"/>
      <c r="J216" s="27" t="str">
        <f t="shared" si="6"/>
        <v>0</v>
      </c>
      <c r="K216" s="27" t="str">
        <f>IF(C216="","0",SUMIFS(借支明细表!$H:$H,借支明细表!$F:$F,$C216,借支明细表!$D:$D,$D$2))</f>
        <v>0</v>
      </c>
      <c r="L216" s="27" t="str">
        <f t="shared" si="7"/>
        <v>0</v>
      </c>
      <c r="M216" s="28"/>
      <c r="XDA216" s="7"/>
      <c r="XDB216" s="7"/>
      <c r="XDC216" s="7"/>
      <c r="XDD216" s="7"/>
      <c r="XDE216" s="7"/>
      <c r="XDF216" s="7"/>
      <c r="XDG216" s="7"/>
      <c r="XDH216" s="7"/>
      <c r="XDI216" s="7"/>
      <c r="XDJ216" s="7"/>
      <c r="XDK216" s="7"/>
      <c r="XDL216" s="7"/>
      <c r="XDM216" s="7"/>
      <c r="XDN216" s="7"/>
      <c r="XDO216" s="7"/>
      <c r="XDP216" s="7"/>
      <c r="XDQ216" s="7"/>
      <c r="XDR216" s="7"/>
      <c r="XDS216" s="7"/>
      <c r="XDT216" s="7"/>
      <c r="XDU216" s="7"/>
      <c r="XDV216" s="7"/>
      <c r="XDW216" s="7"/>
      <c r="XDX216" s="7"/>
      <c r="XDY216" s="7"/>
      <c r="XDZ216" s="7"/>
      <c r="XEA216" s="7"/>
      <c r="XEB216" s="7"/>
      <c r="XEC216" s="7"/>
      <c r="XED216" s="7"/>
      <c r="XEE216" s="7"/>
    </row>
    <row r="217" s="1" customFormat="1" customHeight="1" spans="1:16359">
      <c r="A217" s="4"/>
      <c r="B217" s="20"/>
      <c r="C217" s="20"/>
      <c r="D217" s="21" t="str">
        <f>IF(C217="","-",VLOOKUP(C217,员工信息表!B:C,2,FALSE))</f>
        <v>-</v>
      </c>
      <c r="E217" s="21" t="str">
        <f>IF(C217="","-",VLOOKUP(C217,员工信息表!B:D,3,FALSE))</f>
        <v>-</v>
      </c>
      <c r="F217" s="20"/>
      <c r="G217" s="20"/>
      <c r="H217" s="20"/>
      <c r="I217" s="20"/>
      <c r="J217" s="27" t="str">
        <f t="shared" si="6"/>
        <v>0</v>
      </c>
      <c r="K217" s="27" t="str">
        <f>IF(C217="","0",SUMIFS(借支明细表!$H:$H,借支明细表!$F:$F,$C217,借支明细表!$D:$D,$D$2))</f>
        <v>0</v>
      </c>
      <c r="L217" s="27" t="str">
        <f t="shared" si="7"/>
        <v>0</v>
      </c>
      <c r="M217" s="28"/>
      <c r="XDA217" s="7"/>
      <c r="XDB217" s="7"/>
      <c r="XDC217" s="7"/>
      <c r="XDD217" s="7"/>
      <c r="XDE217" s="7"/>
      <c r="XDF217" s="7"/>
      <c r="XDG217" s="7"/>
      <c r="XDH217" s="7"/>
      <c r="XDI217" s="7"/>
      <c r="XDJ217" s="7"/>
      <c r="XDK217" s="7"/>
      <c r="XDL217" s="7"/>
      <c r="XDM217" s="7"/>
      <c r="XDN217" s="7"/>
      <c r="XDO217" s="7"/>
      <c r="XDP217" s="7"/>
      <c r="XDQ217" s="7"/>
      <c r="XDR217" s="7"/>
      <c r="XDS217" s="7"/>
      <c r="XDT217" s="7"/>
      <c r="XDU217" s="7"/>
      <c r="XDV217" s="7"/>
      <c r="XDW217" s="7"/>
      <c r="XDX217" s="7"/>
      <c r="XDY217" s="7"/>
      <c r="XDZ217" s="7"/>
      <c r="XEA217" s="7"/>
      <c r="XEB217" s="7"/>
      <c r="XEC217" s="7"/>
      <c r="XED217" s="7"/>
      <c r="XEE217" s="7"/>
    </row>
    <row r="218" s="1" customFormat="1" customHeight="1" spans="1:16359">
      <c r="A218" s="4"/>
      <c r="B218" s="20"/>
      <c r="C218" s="20"/>
      <c r="D218" s="21" t="str">
        <f>IF(C218="","-",VLOOKUP(C218,员工信息表!B:C,2,FALSE))</f>
        <v>-</v>
      </c>
      <c r="E218" s="21" t="str">
        <f>IF(C218="","-",VLOOKUP(C218,员工信息表!B:D,3,FALSE))</f>
        <v>-</v>
      </c>
      <c r="F218" s="20"/>
      <c r="G218" s="20"/>
      <c r="H218" s="20"/>
      <c r="I218" s="20"/>
      <c r="J218" s="27" t="str">
        <f t="shared" si="6"/>
        <v>0</v>
      </c>
      <c r="K218" s="27" t="str">
        <f>IF(C218="","0",SUMIFS(借支明细表!$H:$H,借支明细表!$F:$F,$C218,借支明细表!$D:$D,$D$2))</f>
        <v>0</v>
      </c>
      <c r="L218" s="27" t="str">
        <f t="shared" si="7"/>
        <v>0</v>
      </c>
      <c r="M218" s="28"/>
      <c r="XDA218" s="7"/>
      <c r="XDB218" s="7"/>
      <c r="XDC218" s="7"/>
      <c r="XDD218" s="7"/>
      <c r="XDE218" s="7"/>
      <c r="XDF218" s="7"/>
      <c r="XDG218" s="7"/>
      <c r="XDH218" s="7"/>
      <c r="XDI218" s="7"/>
      <c r="XDJ218" s="7"/>
      <c r="XDK218" s="7"/>
      <c r="XDL218" s="7"/>
      <c r="XDM218" s="7"/>
      <c r="XDN218" s="7"/>
      <c r="XDO218" s="7"/>
      <c r="XDP218" s="7"/>
      <c r="XDQ218" s="7"/>
      <c r="XDR218" s="7"/>
      <c r="XDS218" s="7"/>
      <c r="XDT218" s="7"/>
      <c r="XDU218" s="7"/>
      <c r="XDV218" s="7"/>
      <c r="XDW218" s="7"/>
      <c r="XDX218" s="7"/>
      <c r="XDY218" s="7"/>
      <c r="XDZ218" s="7"/>
      <c r="XEA218" s="7"/>
      <c r="XEB218" s="7"/>
      <c r="XEC218" s="7"/>
      <c r="XED218" s="7"/>
      <c r="XEE218" s="7"/>
    </row>
    <row r="219" s="1" customFormat="1" customHeight="1" spans="1:16359">
      <c r="A219" s="4"/>
      <c r="B219" s="20"/>
      <c r="C219" s="20"/>
      <c r="D219" s="21" t="str">
        <f>IF(C219="","-",VLOOKUP(C219,员工信息表!B:C,2,FALSE))</f>
        <v>-</v>
      </c>
      <c r="E219" s="21" t="str">
        <f>IF(C219="","-",VLOOKUP(C219,员工信息表!B:D,3,FALSE))</f>
        <v>-</v>
      </c>
      <c r="F219" s="20"/>
      <c r="G219" s="20"/>
      <c r="H219" s="20"/>
      <c r="I219" s="20"/>
      <c r="J219" s="27" t="str">
        <f t="shared" si="6"/>
        <v>0</v>
      </c>
      <c r="K219" s="27" t="str">
        <f>IF(C219="","0",SUMIFS(借支明细表!$H:$H,借支明细表!$F:$F,$C219,借支明细表!$D:$D,$D$2))</f>
        <v>0</v>
      </c>
      <c r="L219" s="27" t="str">
        <f t="shared" si="7"/>
        <v>0</v>
      </c>
      <c r="M219" s="28"/>
      <c r="XDA219" s="7"/>
      <c r="XDB219" s="7"/>
      <c r="XDC219" s="7"/>
      <c r="XDD219" s="7"/>
      <c r="XDE219" s="7"/>
      <c r="XDF219" s="7"/>
      <c r="XDG219" s="7"/>
      <c r="XDH219" s="7"/>
      <c r="XDI219" s="7"/>
      <c r="XDJ219" s="7"/>
      <c r="XDK219" s="7"/>
      <c r="XDL219" s="7"/>
      <c r="XDM219" s="7"/>
      <c r="XDN219" s="7"/>
      <c r="XDO219" s="7"/>
      <c r="XDP219" s="7"/>
      <c r="XDQ219" s="7"/>
      <c r="XDR219" s="7"/>
      <c r="XDS219" s="7"/>
      <c r="XDT219" s="7"/>
      <c r="XDU219" s="7"/>
      <c r="XDV219" s="7"/>
      <c r="XDW219" s="7"/>
      <c r="XDX219" s="7"/>
      <c r="XDY219" s="7"/>
      <c r="XDZ219" s="7"/>
      <c r="XEA219" s="7"/>
      <c r="XEB219" s="7"/>
      <c r="XEC219" s="7"/>
      <c r="XED219" s="7"/>
      <c r="XEE219" s="7"/>
    </row>
    <row r="220" s="1" customFormat="1" customHeight="1" spans="1:16359">
      <c r="A220" s="4"/>
      <c r="B220" s="20"/>
      <c r="C220" s="20"/>
      <c r="D220" s="21" t="str">
        <f>IF(C220="","-",VLOOKUP(C220,员工信息表!B:C,2,FALSE))</f>
        <v>-</v>
      </c>
      <c r="E220" s="21" t="str">
        <f>IF(C220="","-",VLOOKUP(C220,员工信息表!B:D,3,FALSE))</f>
        <v>-</v>
      </c>
      <c r="F220" s="20"/>
      <c r="G220" s="20"/>
      <c r="H220" s="20"/>
      <c r="I220" s="20"/>
      <c r="J220" s="27" t="str">
        <f t="shared" si="6"/>
        <v>0</v>
      </c>
      <c r="K220" s="27" t="str">
        <f>IF(C220="","0",SUMIFS(借支明细表!$H:$H,借支明细表!$F:$F,$C220,借支明细表!$D:$D,$D$2))</f>
        <v>0</v>
      </c>
      <c r="L220" s="27" t="str">
        <f t="shared" si="7"/>
        <v>0</v>
      </c>
      <c r="M220" s="28"/>
      <c r="XDA220" s="7"/>
      <c r="XDB220" s="7"/>
      <c r="XDC220" s="7"/>
      <c r="XDD220" s="7"/>
      <c r="XDE220" s="7"/>
      <c r="XDF220" s="7"/>
      <c r="XDG220" s="7"/>
      <c r="XDH220" s="7"/>
      <c r="XDI220" s="7"/>
      <c r="XDJ220" s="7"/>
      <c r="XDK220" s="7"/>
      <c r="XDL220" s="7"/>
      <c r="XDM220" s="7"/>
      <c r="XDN220" s="7"/>
      <c r="XDO220" s="7"/>
      <c r="XDP220" s="7"/>
      <c r="XDQ220" s="7"/>
      <c r="XDR220" s="7"/>
      <c r="XDS220" s="7"/>
      <c r="XDT220" s="7"/>
      <c r="XDU220" s="7"/>
      <c r="XDV220" s="7"/>
      <c r="XDW220" s="7"/>
      <c r="XDX220" s="7"/>
      <c r="XDY220" s="7"/>
      <c r="XDZ220" s="7"/>
      <c r="XEA220" s="7"/>
      <c r="XEB220" s="7"/>
      <c r="XEC220" s="7"/>
      <c r="XED220" s="7"/>
      <c r="XEE220" s="7"/>
    </row>
    <row r="221" s="1" customFormat="1" customHeight="1" spans="1:16359">
      <c r="A221" s="4"/>
      <c r="B221" s="20"/>
      <c r="C221" s="20"/>
      <c r="D221" s="21" t="str">
        <f>IF(C221="","-",VLOOKUP(C221,员工信息表!B:C,2,FALSE))</f>
        <v>-</v>
      </c>
      <c r="E221" s="21" t="str">
        <f>IF(C221="","-",VLOOKUP(C221,员工信息表!B:D,3,FALSE))</f>
        <v>-</v>
      </c>
      <c r="F221" s="20"/>
      <c r="G221" s="20"/>
      <c r="H221" s="20"/>
      <c r="I221" s="20"/>
      <c r="J221" s="27" t="str">
        <f t="shared" si="6"/>
        <v>0</v>
      </c>
      <c r="K221" s="27" t="str">
        <f>IF(C221="","0",SUMIFS(借支明细表!$H:$H,借支明细表!$F:$F,$C221,借支明细表!$D:$D,$D$2))</f>
        <v>0</v>
      </c>
      <c r="L221" s="27" t="str">
        <f t="shared" si="7"/>
        <v>0</v>
      </c>
      <c r="M221" s="28"/>
      <c r="XDA221" s="7"/>
      <c r="XDB221" s="7"/>
      <c r="XDC221" s="7"/>
      <c r="XDD221" s="7"/>
      <c r="XDE221" s="7"/>
      <c r="XDF221" s="7"/>
      <c r="XDG221" s="7"/>
      <c r="XDH221" s="7"/>
      <c r="XDI221" s="7"/>
      <c r="XDJ221" s="7"/>
      <c r="XDK221" s="7"/>
      <c r="XDL221" s="7"/>
      <c r="XDM221" s="7"/>
      <c r="XDN221" s="7"/>
      <c r="XDO221" s="7"/>
      <c r="XDP221" s="7"/>
      <c r="XDQ221" s="7"/>
      <c r="XDR221" s="7"/>
      <c r="XDS221" s="7"/>
      <c r="XDT221" s="7"/>
      <c r="XDU221" s="7"/>
      <c r="XDV221" s="7"/>
      <c r="XDW221" s="7"/>
      <c r="XDX221" s="7"/>
      <c r="XDY221" s="7"/>
      <c r="XDZ221" s="7"/>
      <c r="XEA221" s="7"/>
      <c r="XEB221" s="7"/>
      <c r="XEC221" s="7"/>
      <c r="XED221" s="7"/>
      <c r="XEE221" s="7"/>
    </row>
    <row r="222" s="1" customFormat="1" customHeight="1" spans="1:16359">
      <c r="A222" s="4"/>
      <c r="B222" s="20"/>
      <c r="C222" s="20"/>
      <c r="D222" s="21" t="str">
        <f>IF(C222="","-",VLOOKUP(C222,员工信息表!B:C,2,FALSE))</f>
        <v>-</v>
      </c>
      <c r="E222" s="21" t="str">
        <f>IF(C222="","-",VLOOKUP(C222,员工信息表!B:D,3,FALSE))</f>
        <v>-</v>
      </c>
      <c r="F222" s="20"/>
      <c r="G222" s="20"/>
      <c r="H222" s="20"/>
      <c r="I222" s="20"/>
      <c r="J222" s="27" t="str">
        <f t="shared" si="6"/>
        <v>0</v>
      </c>
      <c r="K222" s="27" t="str">
        <f>IF(C222="","0",SUMIFS(借支明细表!$H:$H,借支明细表!$F:$F,$C222,借支明细表!$D:$D,$D$2))</f>
        <v>0</v>
      </c>
      <c r="L222" s="27" t="str">
        <f t="shared" si="7"/>
        <v>0</v>
      </c>
      <c r="M222" s="28"/>
      <c r="XDA222" s="7"/>
      <c r="XDB222" s="7"/>
      <c r="XDC222" s="7"/>
      <c r="XDD222" s="7"/>
      <c r="XDE222" s="7"/>
      <c r="XDF222" s="7"/>
      <c r="XDG222" s="7"/>
      <c r="XDH222" s="7"/>
      <c r="XDI222" s="7"/>
      <c r="XDJ222" s="7"/>
      <c r="XDK222" s="7"/>
      <c r="XDL222" s="7"/>
      <c r="XDM222" s="7"/>
      <c r="XDN222" s="7"/>
      <c r="XDO222" s="7"/>
      <c r="XDP222" s="7"/>
      <c r="XDQ222" s="7"/>
      <c r="XDR222" s="7"/>
      <c r="XDS222" s="7"/>
      <c r="XDT222" s="7"/>
      <c r="XDU222" s="7"/>
      <c r="XDV222" s="7"/>
      <c r="XDW222" s="7"/>
      <c r="XDX222" s="7"/>
      <c r="XDY222" s="7"/>
      <c r="XDZ222" s="7"/>
      <c r="XEA222" s="7"/>
      <c r="XEB222" s="7"/>
      <c r="XEC222" s="7"/>
      <c r="XED222" s="7"/>
      <c r="XEE222" s="7"/>
    </row>
    <row r="223" s="1" customFormat="1" customHeight="1" spans="1:16359">
      <c r="A223" s="4"/>
      <c r="B223" s="20"/>
      <c r="C223" s="20"/>
      <c r="D223" s="21" t="str">
        <f>IF(C223="","-",VLOOKUP(C223,员工信息表!B:C,2,FALSE))</f>
        <v>-</v>
      </c>
      <c r="E223" s="21" t="str">
        <f>IF(C223="","-",VLOOKUP(C223,员工信息表!B:D,3,FALSE))</f>
        <v>-</v>
      </c>
      <c r="F223" s="20"/>
      <c r="G223" s="20"/>
      <c r="H223" s="20"/>
      <c r="I223" s="20"/>
      <c r="J223" s="27" t="str">
        <f t="shared" si="6"/>
        <v>0</v>
      </c>
      <c r="K223" s="27" t="str">
        <f>IF(C223="","0",SUMIFS(借支明细表!$H:$H,借支明细表!$F:$F,$C223,借支明细表!$D:$D,$D$2))</f>
        <v>0</v>
      </c>
      <c r="L223" s="27" t="str">
        <f t="shared" si="7"/>
        <v>0</v>
      </c>
      <c r="M223" s="28"/>
      <c r="XDA223" s="7"/>
      <c r="XDB223" s="7"/>
      <c r="XDC223" s="7"/>
      <c r="XDD223" s="7"/>
      <c r="XDE223" s="7"/>
      <c r="XDF223" s="7"/>
      <c r="XDG223" s="7"/>
      <c r="XDH223" s="7"/>
      <c r="XDI223" s="7"/>
      <c r="XDJ223" s="7"/>
      <c r="XDK223" s="7"/>
      <c r="XDL223" s="7"/>
      <c r="XDM223" s="7"/>
      <c r="XDN223" s="7"/>
      <c r="XDO223" s="7"/>
      <c r="XDP223" s="7"/>
      <c r="XDQ223" s="7"/>
      <c r="XDR223" s="7"/>
      <c r="XDS223" s="7"/>
      <c r="XDT223" s="7"/>
      <c r="XDU223" s="7"/>
      <c r="XDV223" s="7"/>
      <c r="XDW223" s="7"/>
      <c r="XDX223" s="7"/>
      <c r="XDY223" s="7"/>
      <c r="XDZ223" s="7"/>
      <c r="XEA223" s="7"/>
      <c r="XEB223" s="7"/>
      <c r="XEC223" s="7"/>
      <c r="XED223" s="7"/>
      <c r="XEE223" s="7"/>
    </row>
    <row r="224" s="1" customFormat="1" customHeight="1" spans="1:16359">
      <c r="A224" s="4"/>
      <c r="B224" s="20"/>
      <c r="C224" s="20"/>
      <c r="D224" s="21" t="str">
        <f>IF(C224="","-",VLOOKUP(C224,员工信息表!B:C,2,FALSE))</f>
        <v>-</v>
      </c>
      <c r="E224" s="21" t="str">
        <f>IF(C224="","-",VLOOKUP(C224,员工信息表!B:D,3,FALSE))</f>
        <v>-</v>
      </c>
      <c r="F224" s="20"/>
      <c r="G224" s="20"/>
      <c r="H224" s="20"/>
      <c r="I224" s="20"/>
      <c r="J224" s="27" t="str">
        <f t="shared" si="6"/>
        <v>0</v>
      </c>
      <c r="K224" s="27" t="str">
        <f>IF(C224="","0",SUMIFS(借支明细表!$H:$H,借支明细表!$F:$F,$C224,借支明细表!$D:$D,$D$2))</f>
        <v>0</v>
      </c>
      <c r="L224" s="27" t="str">
        <f t="shared" si="7"/>
        <v>0</v>
      </c>
      <c r="M224" s="28"/>
      <c r="XDA224" s="7"/>
      <c r="XDB224" s="7"/>
      <c r="XDC224" s="7"/>
      <c r="XDD224" s="7"/>
      <c r="XDE224" s="7"/>
      <c r="XDF224" s="7"/>
      <c r="XDG224" s="7"/>
      <c r="XDH224" s="7"/>
      <c r="XDI224" s="7"/>
      <c r="XDJ224" s="7"/>
      <c r="XDK224" s="7"/>
      <c r="XDL224" s="7"/>
      <c r="XDM224" s="7"/>
      <c r="XDN224" s="7"/>
      <c r="XDO224" s="7"/>
      <c r="XDP224" s="7"/>
      <c r="XDQ224" s="7"/>
      <c r="XDR224" s="7"/>
      <c r="XDS224" s="7"/>
      <c r="XDT224" s="7"/>
      <c r="XDU224" s="7"/>
      <c r="XDV224" s="7"/>
      <c r="XDW224" s="7"/>
      <c r="XDX224" s="7"/>
      <c r="XDY224" s="7"/>
      <c r="XDZ224" s="7"/>
      <c r="XEA224" s="7"/>
      <c r="XEB224" s="7"/>
      <c r="XEC224" s="7"/>
      <c r="XED224" s="7"/>
      <c r="XEE224" s="7"/>
    </row>
    <row r="225" s="1" customFormat="1" customHeight="1" spans="1:16359">
      <c r="A225" s="4"/>
      <c r="B225" s="20"/>
      <c r="C225" s="20"/>
      <c r="D225" s="21" t="str">
        <f>IF(C225="","-",VLOOKUP(C225,员工信息表!B:C,2,FALSE))</f>
        <v>-</v>
      </c>
      <c r="E225" s="21" t="str">
        <f>IF(C225="","-",VLOOKUP(C225,员工信息表!B:D,3,FALSE))</f>
        <v>-</v>
      </c>
      <c r="F225" s="20"/>
      <c r="G225" s="20"/>
      <c r="H225" s="20"/>
      <c r="I225" s="20"/>
      <c r="J225" s="27" t="str">
        <f t="shared" si="6"/>
        <v>0</v>
      </c>
      <c r="K225" s="27" t="str">
        <f>IF(C225="","0",SUMIFS(借支明细表!$H:$H,借支明细表!$F:$F,$C225,借支明细表!$D:$D,$D$2))</f>
        <v>0</v>
      </c>
      <c r="L225" s="27" t="str">
        <f t="shared" si="7"/>
        <v>0</v>
      </c>
      <c r="M225" s="28"/>
      <c r="XDA225" s="7"/>
      <c r="XDB225" s="7"/>
      <c r="XDC225" s="7"/>
      <c r="XDD225" s="7"/>
      <c r="XDE225" s="7"/>
      <c r="XDF225" s="7"/>
      <c r="XDG225" s="7"/>
      <c r="XDH225" s="7"/>
      <c r="XDI225" s="7"/>
      <c r="XDJ225" s="7"/>
      <c r="XDK225" s="7"/>
      <c r="XDL225" s="7"/>
      <c r="XDM225" s="7"/>
      <c r="XDN225" s="7"/>
      <c r="XDO225" s="7"/>
      <c r="XDP225" s="7"/>
      <c r="XDQ225" s="7"/>
      <c r="XDR225" s="7"/>
      <c r="XDS225" s="7"/>
      <c r="XDT225" s="7"/>
      <c r="XDU225" s="7"/>
      <c r="XDV225" s="7"/>
      <c r="XDW225" s="7"/>
      <c r="XDX225" s="7"/>
      <c r="XDY225" s="7"/>
      <c r="XDZ225" s="7"/>
      <c r="XEA225" s="7"/>
      <c r="XEB225" s="7"/>
      <c r="XEC225" s="7"/>
      <c r="XED225" s="7"/>
      <c r="XEE225" s="7"/>
    </row>
    <row r="226" s="1" customFormat="1" customHeight="1" spans="1:16359">
      <c r="A226" s="4"/>
      <c r="B226" s="20"/>
      <c r="C226" s="20"/>
      <c r="D226" s="21" t="str">
        <f>IF(C226="","-",VLOOKUP(C226,员工信息表!B:C,2,FALSE))</f>
        <v>-</v>
      </c>
      <c r="E226" s="21" t="str">
        <f>IF(C226="","-",VLOOKUP(C226,员工信息表!B:D,3,FALSE))</f>
        <v>-</v>
      </c>
      <c r="F226" s="20"/>
      <c r="G226" s="20"/>
      <c r="H226" s="20"/>
      <c r="I226" s="20"/>
      <c r="J226" s="27" t="str">
        <f t="shared" si="6"/>
        <v>0</v>
      </c>
      <c r="K226" s="27" t="str">
        <f>IF(C226="","0",SUMIFS(借支明细表!$H:$H,借支明细表!$F:$F,$C226,借支明细表!$D:$D,$D$2))</f>
        <v>0</v>
      </c>
      <c r="L226" s="27" t="str">
        <f t="shared" si="7"/>
        <v>0</v>
      </c>
      <c r="M226" s="28"/>
      <c r="XDA226" s="7"/>
      <c r="XDB226" s="7"/>
      <c r="XDC226" s="7"/>
      <c r="XDD226" s="7"/>
      <c r="XDE226" s="7"/>
      <c r="XDF226" s="7"/>
      <c r="XDG226" s="7"/>
      <c r="XDH226" s="7"/>
      <c r="XDI226" s="7"/>
      <c r="XDJ226" s="7"/>
      <c r="XDK226" s="7"/>
      <c r="XDL226" s="7"/>
      <c r="XDM226" s="7"/>
      <c r="XDN226" s="7"/>
      <c r="XDO226" s="7"/>
      <c r="XDP226" s="7"/>
      <c r="XDQ226" s="7"/>
      <c r="XDR226" s="7"/>
      <c r="XDS226" s="7"/>
      <c r="XDT226" s="7"/>
      <c r="XDU226" s="7"/>
      <c r="XDV226" s="7"/>
      <c r="XDW226" s="7"/>
      <c r="XDX226" s="7"/>
      <c r="XDY226" s="7"/>
      <c r="XDZ226" s="7"/>
      <c r="XEA226" s="7"/>
      <c r="XEB226" s="7"/>
      <c r="XEC226" s="7"/>
      <c r="XED226" s="7"/>
      <c r="XEE226" s="7"/>
    </row>
    <row r="227" s="1" customFormat="1" customHeight="1" spans="1:16359">
      <c r="A227" s="4"/>
      <c r="B227" s="20"/>
      <c r="C227" s="20"/>
      <c r="D227" s="21" t="str">
        <f>IF(C227="","-",VLOOKUP(C227,员工信息表!B:C,2,FALSE))</f>
        <v>-</v>
      </c>
      <c r="E227" s="21" t="str">
        <f>IF(C227="","-",VLOOKUP(C227,员工信息表!B:D,3,FALSE))</f>
        <v>-</v>
      </c>
      <c r="F227" s="20"/>
      <c r="G227" s="20"/>
      <c r="H227" s="20"/>
      <c r="I227" s="20"/>
      <c r="J227" s="27" t="str">
        <f t="shared" si="6"/>
        <v>0</v>
      </c>
      <c r="K227" s="27" t="str">
        <f>IF(C227="","0",SUMIFS(借支明细表!$H:$H,借支明细表!$F:$F,$C227,借支明细表!$D:$D,$D$2))</f>
        <v>0</v>
      </c>
      <c r="L227" s="27" t="str">
        <f t="shared" si="7"/>
        <v>0</v>
      </c>
      <c r="M227" s="28"/>
      <c r="XDA227" s="7"/>
      <c r="XDB227" s="7"/>
      <c r="XDC227" s="7"/>
      <c r="XDD227" s="7"/>
      <c r="XDE227" s="7"/>
      <c r="XDF227" s="7"/>
      <c r="XDG227" s="7"/>
      <c r="XDH227" s="7"/>
      <c r="XDI227" s="7"/>
      <c r="XDJ227" s="7"/>
      <c r="XDK227" s="7"/>
      <c r="XDL227" s="7"/>
      <c r="XDM227" s="7"/>
      <c r="XDN227" s="7"/>
      <c r="XDO227" s="7"/>
      <c r="XDP227" s="7"/>
      <c r="XDQ227" s="7"/>
      <c r="XDR227" s="7"/>
      <c r="XDS227" s="7"/>
      <c r="XDT227" s="7"/>
      <c r="XDU227" s="7"/>
      <c r="XDV227" s="7"/>
      <c r="XDW227" s="7"/>
      <c r="XDX227" s="7"/>
      <c r="XDY227" s="7"/>
      <c r="XDZ227" s="7"/>
      <c r="XEA227" s="7"/>
      <c r="XEB227" s="7"/>
      <c r="XEC227" s="7"/>
      <c r="XED227" s="7"/>
      <c r="XEE227" s="7"/>
    </row>
    <row r="228" s="1" customFormat="1" customHeight="1" spans="1:16359">
      <c r="A228" s="4"/>
      <c r="B228" s="20"/>
      <c r="C228" s="20"/>
      <c r="D228" s="21" t="str">
        <f>IF(C228="","-",VLOOKUP(C228,员工信息表!B:C,2,FALSE))</f>
        <v>-</v>
      </c>
      <c r="E228" s="21" t="str">
        <f>IF(C228="","-",VLOOKUP(C228,员工信息表!B:D,3,FALSE))</f>
        <v>-</v>
      </c>
      <c r="F228" s="20"/>
      <c r="G228" s="20"/>
      <c r="H228" s="20"/>
      <c r="I228" s="20"/>
      <c r="J228" s="27" t="str">
        <f t="shared" si="6"/>
        <v>0</v>
      </c>
      <c r="K228" s="27" t="str">
        <f>IF(C228="","0",SUMIFS(借支明细表!$H:$H,借支明细表!$F:$F,$C228,借支明细表!$D:$D,$D$2))</f>
        <v>0</v>
      </c>
      <c r="L228" s="27" t="str">
        <f t="shared" si="7"/>
        <v>0</v>
      </c>
      <c r="M228" s="28"/>
      <c r="XDA228" s="7"/>
      <c r="XDB228" s="7"/>
      <c r="XDC228" s="7"/>
      <c r="XDD228" s="7"/>
      <c r="XDE228" s="7"/>
      <c r="XDF228" s="7"/>
      <c r="XDG228" s="7"/>
      <c r="XDH228" s="7"/>
      <c r="XDI228" s="7"/>
      <c r="XDJ228" s="7"/>
      <c r="XDK228" s="7"/>
      <c r="XDL228" s="7"/>
      <c r="XDM228" s="7"/>
      <c r="XDN228" s="7"/>
      <c r="XDO228" s="7"/>
      <c r="XDP228" s="7"/>
      <c r="XDQ228" s="7"/>
      <c r="XDR228" s="7"/>
      <c r="XDS228" s="7"/>
      <c r="XDT228" s="7"/>
      <c r="XDU228" s="7"/>
      <c r="XDV228" s="7"/>
      <c r="XDW228" s="7"/>
      <c r="XDX228" s="7"/>
      <c r="XDY228" s="7"/>
      <c r="XDZ228" s="7"/>
      <c r="XEA228" s="7"/>
      <c r="XEB228" s="7"/>
      <c r="XEC228" s="7"/>
      <c r="XED228" s="7"/>
      <c r="XEE228" s="7"/>
    </row>
    <row r="229" s="1" customFormat="1" customHeight="1" spans="1:16359">
      <c r="A229" s="4"/>
      <c r="B229" s="20"/>
      <c r="C229" s="20"/>
      <c r="D229" s="21" t="str">
        <f>IF(C229="","-",VLOOKUP(C229,员工信息表!B:C,2,FALSE))</f>
        <v>-</v>
      </c>
      <c r="E229" s="21" t="str">
        <f>IF(C229="","-",VLOOKUP(C229,员工信息表!B:D,3,FALSE))</f>
        <v>-</v>
      </c>
      <c r="F229" s="20"/>
      <c r="G229" s="20"/>
      <c r="H229" s="20"/>
      <c r="I229" s="20"/>
      <c r="J229" s="27" t="str">
        <f t="shared" si="6"/>
        <v>0</v>
      </c>
      <c r="K229" s="27" t="str">
        <f>IF(C229="","0",SUMIFS(借支明细表!$H:$H,借支明细表!$F:$F,$C229,借支明细表!$D:$D,$D$2))</f>
        <v>0</v>
      </c>
      <c r="L229" s="27" t="str">
        <f t="shared" si="7"/>
        <v>0</v>
      </c>
      <c r="M229" s="28"/>
      <c r="XDA229" s="7"/>
      <c r="XDB229" s="7"/>
      <c r="XDC229" s="7"/>
      <c r="XDD229" s="7"/>
      <c r="XDE229" s="7"/>
      <c r="XDF229" s="7"/>
      <c r="XDG229" s="7"/>
      <c r="XDH229" s="7"/>
      <c r="XDI229" s="7"/>
      <c r="XDJ229" s="7"/>
      <c r="XDK229" s="7"/>
      <c r="XDL229" s="7"/>
      <c r="XDM229" s="7"/>
      <c r="XDN229" s="7"/>
      <c r="XDO229" s="7"/>
      <c r="XDP229" s="7"/>
      <c r="XDQ229" s="7"/>
      <c r="XDR229" s="7"/>
      <c r="XDS229" s="7"/>
      <c r="XDT229" s="7"/>
      <c r="XDU229" s="7"/>
      <c r="XDV229" s="7"/>
      <c r="XDW229" s="7"/>
      <c r="XDX229" s="7"/>
      <c r="XDY229" s="7"/>
      <c r="XDZ229" s="7"/>
      <c r="XEA229" s="7"/>
      <c r="XEB229" s="7"/>
      <c r="XEC229" s="7"/>
      <c r="XED229" s="7"/>
      <c r="XEE229" s="7"/>
    </row>
    <row r="230" s="1" customFormat="1" customHeight="1" spans="1:16359">
      <c r="A230" s="4"/>
      <c r="B230" s="20"/>
      <c r="C230" s="20"/>
      <c r="D230" s="21" t="str">
        <f>IF(C230="","-",VLOOKUP(C230,员工信息表!B:C,2,FALSE))</f>
        <v>-</v>
      </c>
      <c r="E230" s="21" t="str">
        <f>IF(C230="","-",VLOOKUP(C230,员工信息表!B:D,3,FALSE))</f>
        <v>-</v>
      </c>
      <c r="F230" s="20"/>
      <c r="G230" s="20"/>
      <c r="H230" s="20"/>
      <c r="I230" s="20"/>
      <c r="J230" s="27" t="str">
        <f t="shared" si="6"/>
        <v>0</v>
      </c>
      <c r="K230" s="27" t="str">
        <f>IF(C230="","0",SUMIFS(借支明细表!$H:$H,借支明细表!$F:$F,$C230,借支明细表!$D:$D,$D$2))</f>
        <v>0</v>
      </c>
      <c r="L230" s="27" t="str">
        <f t="shared" si="7"/>
        <v>0</v>
      </c>
      <c r="M230" s="28"/>
      <c r="XDA230" s="7"/>
      <c r="XDB230" s="7"/>
      <c r="XDC230" s="7"/>
      <c r="XDD230" s="7"/>
      <c r="XDE230" s="7"/>
      <c r="XDF230" s="7"/>
      <c r="XDG230" s="7"/>
      <c r="XDH230" s="7"/>
      <c r="XDI230" s="7"/>
      <c r="XDJ230" s="7"/>
      <c r="XDK230" s="7"/>
      <c r="XDL230" s="7"/>
      <c r="XDM230" s="7"/>
      <c r="XDN230" s="7"/>
      <c r="XDO230" s="7"/>
      <c r="XDP230" s="7"/>
      <c r="XDQ230" s="7"/>
      <c r="XDR230" s="7"/>
      <c r="XDS230" s="7"/>
      <c r="XDT230" s="7"/>
      <c r="XDU230" s="7"/>
      <c r="XDV230" s="7"/>
      <c r="XDW230" s="7"/>
      <c r="XDX230" s="7"/>
      <c r="XDY230" s="7"/>
      <c r="XDZ230" s="7"/>
      <c r="XEA230" s="7"/>
      <c r="XEB230" s="7"/>
      <c r="XEC230" s="7"/>
      <c r="XED230" s="7"/>
      <c r="XEE230" s="7"/>
    </row>
    <row r="231" s="1" customFormat="1" customHeight="1" spans="1:16359">
      <c r="A231" s="4"/>
      <c r="B231" s="20"/>
      <c r="C231" s="20"/>
      <c r="D231" s="21" t="str">
        <f>IF(C231="","-",VLOOKUP(C231,员工信息表!B:C,2,FALSE))</f>
        <v>-</v>
      </c>
      <c r="E231" s="21" t="str">
        <f>IF(C231="","-",VLOOKUP(C231,员工信息表!B:D,3,FALSE))</f>
        <v>-</v>
      </c>
      <c r="F231" s="20"/>
      <c r="G231" s="20"/>
      <c r="H231" s="20"/>
      <c r="I231" s="20"/>
      <c r="J231" s="27" t="str">
        <f t="shared" si="6"/>
        <v>0</v>
      </c>
      <c r="K231" s="27" t="str">
        <f>IF(C231="","0",SUMIFS(借支明细表!$H:$H,借支明细表!$F:$F,$C231,借支明细表!$D:$D,$D$2))</f>
        <v>0</v>
      </c>
      <c r="L231" s="27" t="str">
        <f t="shared" si="7"/>
        <v>0</v>
      </c>
      <c r="M231" s="28"/>
      <c r="XDA231" s="7"/>
      <c r="XDB231" s="7"/>
      <c r="XDC231" s="7"/>
      <c r="XDD231" s="7"/>
      <c r="XDE231" s="7"/>
      <c r="XDF231" s="7"/>
      <c r="XDG231" s="7"/>
      <c r="XDH231" s="7"/>
      <c r="XDI231" s="7"/>
      <c r="XDJ231" s="7"/>
      <c r="XDK231" s="7"/>
      <c r="XDL231" s="7"/>
      <c r="XDM231" s="7"/>
      <c r="XDN231" s="7"/>
      <c r="XDO231" s="7"/>
      <c r="XDP231" s="7"/>
      <c r="XDQ231" s="7"/>
      <c r="XDR231" s="7"/>
      <c r="XDS231" s="7"/>
      <c r="XDT231" s="7"/>
      <c r="XDU231" s="7"/>
      <c r="XDV231" s="7"/>
      <c r="XDW231" s="7"/>
      <c r="XDX231" s="7"/>
      <c r="XDY231" s="7"/>
      <c r="XDZ231" s="7"/>
      <c r="XEA231" s="7"/>
      <c r="XEB231" s="7"/>
      <c r="XEC231" s="7"/>
      <c r="XED231" s="7"/>
      <c r="XEE231" s="7"/>
    </row>
    <row r="232" s="1" customFormat="1" customHeight="1" spans="1:16359">
      <c r="A232" s="4"/>
      <c r="B232" s="20"/>
      <c r="C232" s="20"/>
      <c r="D232" s="21" t="str">
        <f>IF(C232="","-",VLOOKUP(C232,员工信息表!B:C,2,FALSE))</f>
        <v>-</v>
      </c>
      <c r="E232" s="21" t="str">
        <f>IF(C232="","-",VLOOKUP(C232,员工信息表!B:D,3,FALSE))</f>
        <v>-</v>
      </c>
      <c r="F232" s="20"/>
      <c r="G232" s="20"/>
      <c r="H232" s="20"/>
      <c r="I232" s="20"/>
      <c r="J232" s="27" t="str">
        <f t="shared" si="6"/>
        <v>0</v>
      </c>
      <c r="K232" s="27" t="str">
        <f>IF(C232="","0",SUMIFS(借支明细表!$H:$H,借支明细表!$F:$F,$C232,借支明细表!$D:$D,$D$2))</f>
        <v>0</v>
      </c>
      <c r="L232" s="27" t="str">
        <f t="shared" si="7"/>
        <v>0</v>
      </c>
      <c r="M232" s="28"/>
      <c r="XDA232" s="7"/>
      <c r="XDB232" s="7"/>
      <c r="XDC232" s="7"/>
      <c r="XDD232" s="7"/>
      <c r="XDE232" s="7"/>
      <c r="XDF232" s="7"/>
      <c r="XDG232" s="7"/>
      <c r="XDH232" s="7"/>
      <c r="XDI232" s="7"/>
      <c r="XDJ232" s="7"/>
      <c r="XDK232" s="7"/>
      <c r="XDL232" s="7"/>
      <c r="XDM232" s="7"/>
      <c r="XDN232" s="7"/>
      <c r="XDO232" s="7"/>
      <c r="XDP232" s="7"/>
      <c r="XDQ232" s="7"/>
      <c r="XDR232" s="7"/>
      <c r="XDS232" s="7"/>
      <c r="XDT232" s="7"/>
      <c r="XDU232" s="7"/>
      <c r="XDV232" s="7"/>
      <c r="XDW232" s="7"/>
      <c r="XDX232" s="7"/>
      <c r="XDY232" s="7"/>
      <c r="XDZ232" s="7"/>
      <c r="XEA232" s="7"/>
      <c r="XEB232" s="7"/>
      <c r="XEC232" s="7"/>
      <c r="XED232" s="7"/>
      <c r="XEE232" s="7"/>
    </row>
    <row r="233" s="1" customFormat="1" customHeight="1" spans="1:16359">
      <c r="A233" s="4"/>
      <c r="B233" s="20"/>
      <c r="C233" s="20"/>
      <c r="D233" s="21" t="str">
        <f>IF(C233="","-",VLOOKUP(C233,员工信息表!B:C,2,FALSE))</f>
        <v>-</v>
      </c>
      <c r="E233" s="21" t="str">
        <f>IF(C233="","-",VLOOKUP(C233,员工信息表!B:D,3,FALSE))</f>
        <v>-</v>
      </c>
      <c r="F233" s="20"/>
      <c r="G233" s="20"/>
      <c r="H233" s="20"/>
      <c r="I233" s="20"/>
      <c r="J233" s="27" t="str">
        <f t="shared" si="6"/>
        <v>0</v>
      </c>
      <c r="K233" s="27" t="str">
        <f>IF(C233="","0",SUMIFS(借支明细表!$H:$H,借支明细表!$F:$F,$C233,借支明细表!$D:$D,$D$2))</f>
        <v>0</v>
      </c>
      <c r="L233" s="27" t="str">
        <f t="shared" si="7"/>
        <v>0</v>
      </c>
      <c r="M233" s="28"/>
      <c r="XDA233" s="7"/>
      <c r="XDB233" s="7"/>
      <c r="XDC233" s="7"/>
      <c r="XDD233" s="7"/>
      <c r="XDE233" s="7"/>
      <c r="XDF233" s="7"/>
      <c r="XDG233" s="7"/>
      <c r="XDH233" s="7"/>
      <c r="XDI233" s="7"/>
      <c r="XDJ233" s="7"/>
      <c r="XDK233" s="7"/>
      <c r="XDL233" s="7"/>
      <c r="XDM233" s="7"/>
      <c r="XDN233" s="7"/>
      <c r="XDO233" s="7"/>
      <c r="XDP233" s="7"/>
      <c r="XDQ233" s="7"/>
      <c r="XDR233" s="7"/>
      <c r="XDS233" s="7"/>
      <c r="XDT233" s="7"/>
      <c r="XDU233" s="7"/>
      <c r="XDV233" s="7"/>
      <c r="XDW233" s="7"/>
      <c r="XDX233" s="7"/>
      <c r="XDY233" s="7"/>
      <c r="XDZ233" s="7"/>
      <c r="XEA233" s="7"/>
      <c r="XEB233" s="7"/>
      <c r="XEC233" s="7"/>
      <c r="XED233" s="7"/>
      <c r="XEE233" s="7"/>
    </row>
    <row r="234" s="1" customFormat="1" customHeight="1" spans="1:16359">
      <c r="A234" s="4"/>
      <c r="B234" s="20"/>
      <c r="C234" s="20"/>
      <c r="D234" s="21" t="str">
        <f>IF(C234="","-",VLOOKUP(C234,员工信息表!B:C,2,FALSE))</f>
        <v>-</v>
      </c>
      <c r="E234" s="21" t="str">
        <f>IF(C234="","-",VLOOKUP(C234,员工信息表!B:D,3,FALSE))</f>
        <v>-</v>
      </c>
      <c r="F234" s="20"/>
      <c r="G234" s="20"/>
      <c r="H234" s="20"/>
      <c r="I234" s="20"/>
      <c r="J234" s="27" t="str">
        <f t="shared" si="6"/>
        <v>0</v>
      </c>
      <c r="K234" s="27" t="str">
        <f>IF(C234="","0",SUMIFS(借支明细表!$H:$H,借支明细表!$F:$F,$C234,借支明细表!$D:$D,$D$2))</f>
        <v>0</v>
      </c>
      <c r="L234" s="27" t="str">
        <f t="shared" si="7"/>
        <v>0</v>
      </c>
      <c r="M234" s="28"/>
      <c r="XDA234" s="7"/>
      <c r="XDB234" s="7"/>
      <c r="XDC234" s="7"/>
      <c r="XDD234" s="7"/>
      <c r="XDE234" s="7"/>
      <c r="XDF234" s="7"/>
      <c r="XDG234" s="7"/>
      <c r="XDH234" s="7"/>
      <c r="XDI234" s="7"/>
      <c r="XDJ234" s="7"/>
      <c r="XDK234" s="7"/>
      <c r="XDL234" s="7"/>
      <c r="XDM234" s="7"/>
      <c r="XDN234" s="7"/>
      <c r="XDO234" s="7"/>
      <c r="XDP234" s="7"/>
      <c r="XDQ234" s="7"/>
      <c r="XDR234" s="7"/>
      <c r="XDS234" s="7"/>
      <c r="XDT234" s="7"/>
      <c r="XDU234" s="7"/>
      <c r="XDV234" s="7"/>
      <c r="XDW234" s="7"/>
      <c r="XDX234" s="7"/>
      <c r="XDY234" s="7"/>
      <c r="XDZ234" s="7"/>
      <c r="XEA234" s="7"/>
      <c r="XEB234" s="7"/>
      <c r="XEC234" s="7"/>
      <c r="XED234" s="7"/>
      <c r="XEE234" s="7"/>
    </row>
    <row r="235" s="1" customFormat="1" customHeight="1" spans="1:16359">
      <c r="A235" s="4"/>
      <c r="B235" s="20"/>
      <c r="C235" s="20"/>
      <c r="D235" s="21" t="str">
        <f>IF(C235="","-",VLOOKUP(C235,员工信息表!B:C,2,FALSE))</f>
        <v>-</v>
      </c>
      <c r="E235" s="21" t="str">
        <f>IF(C235="","-",VLOOKUP(C235,员工信息表!B:D,3,FALSE))</f>
        <v>-</v>
      </c>
      <c r="F235" s="20"/>
      <c r="G235" s="20"/>
      <c r="H235" s="20"/>
      <c r="I235" s="20"/>
      <c r="J235" s="27" t="str">
        <f t="shared" si="6"/>
        <v>0</v>
      </c>
      <c r="K235" s="27" t="str">
        <f>IF(C235="","0",SUMIFS(借支明细表!$H:$H,借支明细表!$F:$F,$C235,借支明细表!$D:$D,$D$2))</f>
        <v>0</v>
      </c>
      <c r="L235" s="27" t="str">
        <f t="shared" si="7"/>
        <v>0</v>
      </c>
      <c r="M235" s="28"/>
      <c r="XDA235" s="7"/>
      <c r="XDB235" s="7"/>
      <c r="XDC235" s="7"/>
      <c r="XDD235" s="7"/>
      <c r="XDE235" s="7"/>
      <c r="XDF235" s="7"/>
      <c r="XDG235" s="7"/>
      <c r="XDH235" s="7"/>
      <c r="XDI235" s="7"/>
      <c r="XDJ235" s="7"/>
      <c r="XDK235" s="7"/>
      <c r="XDL235" s="7"/>
      <c r="XDM235" s="7"/>
      <c r="XDN235" s="7"/>
      <c r="XDO235" s="7"/>
      <c r="XDP235" s="7"/>
      <c r="XDQ235" s="7"/>
      <c r="XDR235" s="7"/>
      <c r="XDS235" s="7"/>
      <c r="XDT235" s="7"/>
      <c r="XDU235" s="7"/>
      <c r="XDV235" s="7"/>
      <c r="XDW235" s="7"/>
      <c r="XDX235" s="7"/>
      <c r="XDY235" s="7"/>
      <c r="XDZ235" s="7"/>
      <c r="XEA235" s="7"/>
      <c r="XEB235" s="7"/>
      <c r="XEC235" s="7"/>
      <c r="XED235" s="7"/>
      <c r="XEE235" s="7"/>
    </row>
    <row r="236" s="1" customFormat="1" customHeight="1" spans="1:16359">
      <c r="A236" s="4"/>
      <c r="B236" s="20"/>
      <c r="C236" s="20"/>
      <c r="D236" s="21" t="str">
        <f>IF(C236="","-",VLOOKUP(C236,员工信息表!B:C,2,FALSE))</f>
        <v>-</v>
      </c>
      <c r="E236" s="21" t="str">
        <f>IF(C236="","-",VLOOKUP(C236,员工信息表!B:D,3,FALSE))</f>
        <v>-</v>
      </c>
      <c r="F236" s="20"/>
      <c r="G236" s="20"/>
      <c r="H236" s="20"/>
      <c r="I236" s="20"/>
      <c r="J236" s="27" t="str">
        <f t="shared" si="6"/>
        <v>0</v>
      </c>
      <c r="K236" s="27" t="str">
        <f>IF(C236="","0",SUMIFS(借支明细表!$H:$H,借支明细表!$F:$F,$C236,借支明细表!$D:$D,$D$2))</f>
        <v>0</v>
      </c>
      <c r="L236" s="27" t="str">
        <f t="shared" si="7"/>
        <v>0</v>
      </c>
      <c r="M236" s="28"/>
      <c r="XDA236" s="7"/>
      <c r="XDB236" s="7"/>
      <c r="XDC236" s="7"/>
      <c r="XDD236" s="7"/>
      <c r="XDE236" s="7"/>
      <c r="XDF236" s="7"/>
      <c r="XDG236" s="7"/>
      <c r="XDH236" s="7"/>
      <c r="XDI236" s="7"/>
      <c r="XDJ236" s="7"/>
      <c r="XDK236" s="7"/>
      <c r="XDL236" s="7"/>
      <c r="XDM236" s="7"/>
      <c r="XDN236" s="7"/>
      <c r="XDO236" s="7"/>
      <c r="XDP236" s="7"/>
      <c r="XDQ236" s="7"/>
      <c r="XDR236" s="7"/>
      <c r="XDS236" s="7"/>
      <c r="XDT236" s="7"/>
      <c r="XDU236" s="7"/>
      <c r="XDV236" s="7"/>
      <c r="XDW236" s="7"/>
      <c r="XDX236" s="7"/>
      <c r="XDY236" s="7"/>
      <c r="XDZ236" s="7"/>
      <c r="XEA236" s="7"/>
      <c r="XEB236" s="7"/>
      <c r="XEC236" s="7"/>
      <c r="XED236" s="7"/>
      <c r="XEE236" s="7"/>
    </row>
    <row r="237" s="1" customFormat="1" customHeight="1" spans="1:16359">
      <c r="A237" s="4"/>
      <c r="B237" s="20"/>
      <c r="C237" s="20"/>
      <c r="D237" s="21" t="str">
        <f>IF(C237="","-",VLOOKUP(C237,员工信息表!B:C,2,FALSE))</f>
        <v>-</v>
      </c>
      <c r="E237" s="21" t="str">
        <f>IF(C237="","-",VLOOKUP(C237,员工信息表!B:D,3,FALSE))</f>
        <v>-</v>
      </c>
      <c r="F237" s="20"/>
      <c r="G237" s="20"/>
      <c r="H237" s="20"/>
      <c r="I237" s="20"/>
      <c r="J237" s="27" t="str">
        <f t="shared" si="6"/>
        <v>0</v>
      </c>
      <c r="K237" s="27" t="str">
        <f>IF(C237="","0",SUMIFS(借支明细表!$H:$H,借支明细表!$F:$F,$C237,借支明细表!$D:$D,$D$2))</f>
        <v>0</v>
      </c>
      <c r="L237" s="27" t="str">
        <f t="shared" si="7"/>
        <v>0</v>
      </c>
      <c r="M237" s="28"/>
      <c r="XDA237" s="7"/>
      <c r="XDB237" s="7"/>
      <c r="XDC237" s="7"/>
      <c r="XDD237" s="7"/>
      <c r="XDE237" s="7"/>
      <c r="XDF237" s="7"/>
      <c r="XDG237" s="7"/>
      <c r="XDH237" s="7"/>
      <c r="XDI237" s="7"/>
      <c r="XDJ237" s="7"/>
      <c r="XDK237" s="7"/>
      <c r="XDL237" s="7"/>
      <c r="XDM237" s="7"/>
      <c r="XDN237" s="7"/>
      <c r="XDO237" s="7"/>
      <c r="XDP237" s="7"/>
      <c r="XDQ237" s="7"/>
      <c r="XDR237" s="7"/>
      <c r="XDS237" s="7"/>
      <c r="XDT237" s="7"/>
      <c r="XDU237" s="7"/>
      <c r="XDV237" s="7"/>
      <c r="XDW237" s="7"/>
      <c r="XDX237" s="7"/>
      <c r="XDY237" s="7"/>
      <c r="XDZ237" s="7"/>
      <c r="XEA237" s="7"/>
      <c r="XEB237" s="7"/>
      <c r="XEC237" s="7"/>
      <c r="XED237" s="7"/>
      <c r="XEE237" s="7"/>
    </row>
    <row r="238" s="1" customFormat="1" customHeight="1" spans="1:16359">
      <c r="A238" s="4"/>
      <c r="B238" s="20"/>
      <c r="C238" s="20"/>
      <c r="D238" s="21" t="str">
        <f>IF(C238="","-",VLOOKUP(C238,员工信息表!B:C,2,FALSE))</f>
        <v>-</v>
      </c>
      <c r="E238" s="21" t="str">
        <f>IF(C238="","-",VLOOKUP(C238,员工信息表!B:D,3,FALSE))</f>
        <v>-</v>
      </c>
      <c r="F238" s="20"/>
      <c r="G238" s="20"/>
      <c r="H238" s="20"/>
      <c r="I238" s="20"/>
      <c r="J238" s="27" t="str">
        <f t="shared" si="6"/>
        <v>0</v>
      </c>
      <c r="K238" s="27" t="str">
        <f>IF(C238="","0",SUMIFS(借支明细表!$H:$H,借支明细表!$F:$F,$C238,借支明细表!$D:$D,$D$2))</f>
        <v>0</v>
      </c>
      <c r="L238" s="27" t="str">
        <f t="shared" si="7"/>
        <v>0</v>
      </c>
      <c r="M238" s="28"/>
      <c r="XDA238" s="7"/>
      <c r="XDB238" s="7"/>
      <c r="XDC238" s="7"/>
      <c r="XDD238" s="7"/>
      <c r="XDE238" s="7"/>
      <c r="XDF238" s="7"/>
      <c r="XDG238" s="7"/>
      <c r="XDH238" s="7"/>
      <c r="XDI238" s="7"/>
      <c r="XDJ238" s="7"/>
      <c r="XDK238" s="7"/>
      <c r="XDL238" s="7"/>
      <c r="XDM238" s="7"/>
      <c r="XDN238" s="7"/>
      <c r="XDO238" s="7"/>
      <c r="XDP238" s="7"/>
      <c r="XDQ238" s="7"/>
      <c r="XDR238" s="7"/>
      <c r="XDS238" s="7"/>
      <c r="XDT238" s="7"/>
      <c r="XDU238" s="7"/>
      <c r="XDV238" s="7"/>
      <c r="XDW238" s="7"/>
      <c r="XDX238" s="7"/>
      <c r="XDY238" s="7"/>
      <c r="XDZ238" s="7"/>
      <c r="XEA238" s="7"/>
      <c r="XEB238" s="7"/>
      <c r="XEC238" s="7"/>
      <c r="XED238" s="7"/>
      <c r="XEE238" s="7"/>
    </row>
    <row r="239" s="1" customFormat="1" customHeight="1" spans="1:16359">
      <c r="A239" s="4"/>
      <c r="B239" s="20"/>
      <c r="C239" s="20"/>
      <c r="D239" s="21" t="str">
        <f>IF(C239="","-",VLOOKUP(C239,员工信息表!B:C,2,FALSE))</f>
        <v>-</v>
      </c>
      <c r="E239" s="21" t="str">
        <f>IF(C239="","-",VLOOKUP(C239,员工信息表!B:D,3,FALSE))</f>
        <v>-</v>
      </c>
      <c r="F239" s="20"/>
      <c r="G239" s="20"/>
      <c r="H239" s="20"/>
      <c r="I239" s="20"/>
      <c r="J239" s="27" t="str">
        <f t="shared" si="6"/>
        <v>0</v>
      </c>
      <c r="K239" s="27" t="str">
        <f>IF(C239="","0",SUMIFS(借支明细表!$H:$H,借支明细表!$F:$F,$C239,借支明细表!$D:$D,$D$2))</f>
        <v>0</v>
      </c>
      <c r="L239" s="27" t="str">
        <f t="shared" si="7"/>
        <v>0</v>
      </c>
      <c r="M239" s="28"/>
      <c r="XDA239" s="7"/>
      <c r="XDB239" s="7"/>
      <c r="XDC239" s="7"/>
      <c r="XDD239" s="7"/>
      <c r="XDE239" s="7"/>
      <c r="XDF239" s="7"/>
      <c r="XDG239" s="7"/>
      <c r="XDH239" s="7"/>
      <c r="XDI239" s="7"/>
      <c r="XDJ239" s="7"/>
      <c r="XDK239" s="7"/>
      <c r="XDL239" s="7"/>
      <c r="XDM239" s="7"/>
      <c r="XDN239" s="7"/>
      <c r="XDO239" s="7"/>
      <c r="XDP239" s="7"/>
      <c r="XDQ239" s="7"/>
      <c r="XDR239" s="7"/>
      <c r="XDS239" s="7"/>
      <c r="XDT239" s="7"/>
      <c r="XDU239" s="7"/>
      <c r="XDV239" s="7"/>
      <c r="XDW239" s="7"/>
      <c r="XDX239" s="7"/>
      <c r="XDY239" s="7"/>
      <c r="XDZ239" s="7"/>
      <c r="XEA239" s="7"/>
      <c r="XEB239" s="7"/>
      <c r="XEC239" s="7"/>
      <c r="XED239" s="7"/>
      <c r="XEE239" s="7"/>
    </row>
    <row r="240" s="1" customFormat="1" customHeight="1" spans="1:16359">
      <c r="A240" s="4"/>
      <c r="B240" s="20"/>
      <c r="C240" s="20"/>
      <c r="D240" s="21" t="str">
        <f>IF(C240="","-",VLOOKUP(C240,员工信息表!B:C,2,FALSE))</f>
        <v>-</v>
      </c>
      <c r="E240" s="21" t="str">
        <f>IF(C240="","-",VLOOKUP(C240,员工信息表!B:D,3,FALSE))</f>
        <v>-</v>
      </c>
      <c r="F240" s="20"/>
      <c r="G240" s="20"/>
      <c r="H240" s="20"/>
      <c r="I240" s="20"/>
      <c r="J240" s="27" t="str">
        <f t="shared" si="6"/>
        <v>0</v>
      </c>
      <c r="K240" s="27" t="str">
        <f>IF(C240="","0",SUMIFS(借支明细表!$H:$H,借支明细表!$F:$F,$C240,借支明细表!$D:$D,$D$2))</f>
        <v>0</v>
      </c>
      <c r="L240" s="27" t="str">
        <f t="shared" si="7"/>
        <v>0</v>
      </c>
      <c r="M240" s="28"/>
      <c r="XDA240" s="7"/>
      <c r="XDB240" s="7"/>
      <c r="XDC240" s="7"/>
      <c r="XDD240" s="7"/>
      <c r="XDE240" s="7"/>
      <c r="XDF240" s="7"/>
      <c r="XDG240" s="7"/>
      <c r="XDH240" s="7"/>
      <c r="XDI240" s="7"/>
      <c r="XDJ240" s="7"/>
      <c r="XDK240" s="7"/>
      <c r="XDL240" s="7"/>
      <c r="XDM240" s="7"/>
      <c r="XDN240" s="7"/>
      <c r="XDO240" s="7"/>
      <c r="XDP240" s="7"/>
      <c r="XDQ240" s="7"/>
      <c r="XDR240" s="7"/>
      <c r="XDS240" s="7"/>
      <c r="XDT240" s="7"/>
      <c r="XDU240" s="7"/>
      <c r="XDV240" s="7"/>
      <c r="XDW240" s="7"/>
      <c r="XDX240" s="7"/>
      <c r="XDY240" s="7"/>
      <c r="XDZ240" s="7"/>
      <c r="XEA240" s="7"/>
      <c r="XEB240" s="7"/>
      <c r="XEC240" s="7"/>
      <c r="XED240" s="7"/>
      <c r="XEE240" s="7"/>
    </row>
    <row r="241" s="1" customFormat="1" customHeight="1" spans="1:16359">
      <c r="A241" s="4"/>
      <c r="B241" s="20"/>
      <c r="C241" s="20"/>
      <c r="D241" s="21" t="str">
        <f>IF(C241="","-",VLOOKUP(C241,员工信息表!B:C,2,FALSE))</f>
        <v>-</v>
      </c>
      <c r="E241" s="21" t="str">
        <f>IF(C241="","-",VLOOKUP(C241,员工信息表!B:D,3,FALSE))</f>
        <v>-</v>
      </c>
      <c r="F241" s="20"/>
      <c r="G241" s="20"/>
      <c r="H241" s="20"/>
      <c r="I241" s="20"/>
      <c r="J241" s="27" t="str">
        <f t="shared" si="6"/>
        <v>0</v>
      </c>
      <c r="K241" s="27" t="str">
        <f>IF(C241="","0",SUMIFS(借支明细表!$H:$H,借支明细表!$F:$F,$C241,借支明细表!$D:$D,$D$2))</f>
        <v>0</v>
      </c>
      <c r="L241" s="27" t="str">
        <f t="shared" si="7"/>
        <v>0</v>
      </c>
      <c r="M241" s="28"/>
      <c r="XDA241" s="7"/>
      <c r="XDB241" s="7"/>
      <c r="XDC241" s="7"/>
      <c r="XDD241" s="7"/>
      <c r="XDE241" s="7"/>
      <c r="XDF241" s="7"/>
      <c r="XDG241" s="7"/>
      <c r="XDH241" s="7"/>
      <c r="XDI241" s="7"/>
      <c r="XDJ241" s="7"/>
      <c r="XDK241" s="7"/>
      <c r="XDL241" s="7"/>
      <c r="XDM241" s="7"/>
      <c r="XDN241" s="7"/>
      <c r="XDO241" s="7"/>
      <c r="XDP241" s="7"/>
      <c r="XDQ241" s="7"/>
      <c r="XDR241" s="7"/>
      <c r="XDS241" s="7"/>
      <c r="XDT241" s="7"/>
      <c r="XDU241" s="7"/>
      <c r="XDV241" s="7"/>
      <c r="XDW241" s="7"/>
      <c r="XDX241" s="7"/>
      <c r="XDY241" s="7"/>
      <c r="XDZ241" s="7"/>
      <c r="XEA241" s="7"/>
      <c r="XEB241" s="7"/>
      <c r="XEC241" s="7"/>
      <c r="XED241" s="7"/>
      <c r="XEE241" s="7"/>
    </row>
    <row r="242" s="1" customFormat="1" customHeight="1" spans="1:16359">
      <c r="A242" s="4"/>
      <c r="B242" s="20"/>
      <c r="C242" s="20"/>
      <c r="D242" s="21" t="str">
        <f>IF(C242="","-",VLOOKUP(C242,员工信息表!B:C,2,FALSE))</f>
        <v>-</v>
      </c>
      <c r="E242" s="21" t="str">
        <f>IF(C242="","-",VLOOKUP(C242,员工信息表!B:D,3,FALSE))</f>
        <v>-</v>
      </c>
      <c r="F242" s="20"/>
      <c r="G242" s="20"/>
      <c r="H242" s="20"/>
      <c r="I242" s="20"/>
      <c r="J242" s="27" t="str">
        <f t="shared" si="6"/>
        <v>0</v>
      </c>
      <c r="K242" s="27" t="str">
        <f>IF(C242="","0",SUMIFS(借支明细表!$H:$H,借支明细表!$F:$F,$C242,借支明细表!$D:$D,$D$2))</f>
        <v>0</v>
      </c>
      <c r="L242" s="27" t="str">
        <f t="shared" si="7"/>
        <v>0</v>
      </c>
      <c r="M242" s="28"/>
      <c r="XDA242" s="7"/>
      <c r="XDB242" s="7"/>
      <c r="XDC242" s="7"/>
      <c r="XDD242" s="7"/>
      <c r="XDE242" s="7"/>
      <c r="XDF242" s="7"/>
      <c r="XDG242" s="7"/>
      <c r="XDH242" s="7"/>
      <c r="XDI242" s="7"/>
      <c r="XDJ242" s="7"/>
      <c r="XDK242" s="7"/>
      <c r="XDL242" s="7"/>
      <c r="XDM242" s="7"/>
      <c r="XDN242" s="7"/>
      <c r="XDO242" s="7"/>
      <c r="XDP242" s="7"/>
      <c r="XDQ242" s="7"/>
      <c r="XDR242" s="7"/>
      <c r="XDS242" s="7"/>
      <c r="XDT242" s="7"/>
      <c r="XDU242" s="7"/>
      <c r="XDV242" s="7"/>
      <c r="XDW242" s="7"/>
      <c r="XDX242" s="7"/>
      <c r="XDY242" s="7"/>
      <c r="XDZ242" s="7"/>
      <c r="XEA242" s="7"/>
      <c r="XEB242" s="7"/>
      <c r="XEC242" s="7"/>
      <c r="XED242" s="7"/>
      <c r="XEE242" s="7"/>
    </row>
    <row r="243" s="1" customFormat="1" customHeight="1" spans="1:16359">
      <c r="A243" s="4"/>
      <c r="B243" s="20"/>
      <c r="C243" s="20"/>
      <c r="D243" s="21" t="str">
        <f>IF(C243="","-",VLOOKUP(C243,员工信息表!B:C,2,FALSE))</f>
        <v>-</v>
      </c>
      <c r="E243" s="21" t="str">
        <f>IF(C243="","-",VLOOKUP(C243,员工信息表!B:D,3,FALSE))</f>
        <v>-</v>
      </c>
      <c r="F243" s="20"/>
      <c r="G243" s="20"/>
      <c r="H243" s="20"/>
      <c r="I243" s="20"/>
      <c r="J243" s="27" t="str">
        <f t="shared" si="6"/>
        <v>0</v>
      </c>
      <c r="K243" s="27" t="str">
        <f>IF(C243="","0",SUMIFS(借支明细表!$H:$H,借支明细表!$F:$F,$C243,借支明细表!$D:$D,$D$2))</f>
        <v>0</v>
      </c>
      <c r="L243" s="27" t="str">
        <f t="shared" si="7"/>
        <v>0</v>
      </c>
      <c r="M243" s="28"/>
      <c r="XDA243" s="7"/>
      <c r="XDB243" s="7"/>
      <c r="XDC243" s="7"/>
      <c r="XDD243" s="7"/>
      <c r="XDE243" s="7"/>
      <c r="XDF243" s="7"/>
      <c r="XDG243" s="7"/>
      <c r="XDH243" s="7"/>
      <c r="XDI243" s="7"/>
      <c r="XDJ243" s="7"/>
      <c r="XDK243" s="7"/>
      <c r="XDL243" s="7"/>
      <c r="XDM243" s="7"/>
      <c r="XDN243" s="7"/>
      <c r="XDO243" s="7"/>
      <c r="XDP243" s="7"/>
      <c r="XDQ243" s="7"/>
      <c r="XDR243" s="7"/>
      <c r="XDS243" s="7"/>
      <c r="XDT243" s="7"/>
      <c r="XDU243" s="7"/>
      <c r="XDV243" s="7"/>
      <c r="XDW243" s="7"/>
      <c r="XDX243" s="7"/>
      <c r="XDY243" s="7"/>
      <c r="XDZ243" s="7"/>
      <c r="XEA243" s="7"/>
      <c r="XEB243" s="7"/>
      <c r="XEC243" s="7"/>
      <c r="XED243" s="7"/>
      <c r="XEE243" s="7"/>
    </row>
    <row r="244" s="1" customFormat="1" customHeight="1" spans="1:16359">
      <c r="A244" s="4"/>
      <c r="B244" s="20"/>
      <c r="C244" s="20"/>
      <c r="D244" s="21" t="str">
        <f>IF(C244="","-",VLOOKUP(C244,员工信息表!B:C,2,FALSE))</f>
        <v>-</v>
      </c>
      <c r="E244" s="21" t="str">
        <f>IF(C244="","-",VLOOKUP(C244,员工信息表!B:D,3,FALSE))</f>
        <v>-</v>
      </c>
      <c r="F244" s="20"/>
      <c r="G244" s="20"/>
      <c r="H244" s="20"/>
      <c r="I244" s="20"/>
      <c r="J244" s="27" t="str">
        <f t="shared" si="6"/>
        <v>0</v>
      </c>
      <c r="K244" s="27" t="str">
        <f>IF(C244="","0",SUMIFS(借支明细表!$H:$H,借支明细表!$F:$F,$C244,借支明细表!$D:$D,$D$2))</f>
        <v>0</v>
      </c>
      <c r="L244" s="27" t="str">
        <f t="shared" si="7"/>
        <v>0</v>
      </c>
      <c r="M244" s="28"/>
      <c r="XDA244" s="7"/>
      <c r="XDB244" s="7"/>
      <c r="XDC244" s="7"/>
      <c r="XDD244" s="7"/>
      <c r="XDE244" s="7"/>
      <c r="XDF244" s="7"/>
      <c r="XDG244" s="7"/>
      <c r="XDH244" s="7"/>
      <c r="XDI244" s="7"/>
      <c r="XDJ244" s="7"/>
      <c r="XDK244" s="7"/>
      <c r="XDL244" s="7"/>
      <c r="XDM244" s="7"/>
      <c r="XDN244" s="7"/>
      <c r="XDO244" s="7"/>
      <c r="XDP244" s="7"/>
      <c r="XDQ244" s="7"/>
      <c r="XDR244" s="7"/>
      <c r="XDS244" s="7"/>
      <c r="XDT244" s="7"/>
      <c r="XDU244" s="7"/>
      <c r="XDV244" s="7"/>
      <c r="XDW244" s="7"/>
      <c r="XDX244" s="7"/>
      <c r="XDY244" s="7"/>
      <c r="XDZ244" s="7"/>
      <c r="XEA244" s="7"/>
      <c r="XEB244" s="7"/>
      <c r="XEC244" s="7"/>
      <c r="XED244" s="7"/>
      <c r="XEE244" s="7"/>
    </row>
    <row r="245" s="1" customFormat="1" customHeight="1" spans="1:16359">
      <c r="A245" s="4"/>
      <c r="B245" s="20"/>
      <c r="C245" s="20"/>
      <c r="D245" s="21" t="str">
        <f>IF(C245="","-",VLOOKUP(C245,员工信息表!B:C,2,FALSE))</f>
        <v>-</v>
      </c>
      <c r="E245" s="21" t="str">
        <f>IF(C245="","-",VLOOKUP(C245,员工信息表!B:D,3,FALSE))</f>
        <v>-</v>
      </c>
      <c r="F245" s="20"/>
      <c r="G245" s="20"/>
      <c r="H245" s="20"/>
      <c r="I245" s="20"/>
      <c r="J245" s="27" t="str">
        <f t="shared" si="6"/>
        <v>0</v>
      </c>
      <c r="K245" s="27" t="str">
        <f>IF(C245="","0",SUMIFS(借支明细表!$H:$H,借支明细表!$F:$F,$C245,借支明细表!$D:$D,$D$2))</f>
        <v>0</v>
      </c>
      <c r="L245" s="27" t="str">
        <f t="shared" si="7"/>
        <v>0</v>
      </c>
      <c r="M245" s="28"/>
      <c r="XDA245" s="7"/>
      <c r="XDB245" s="7"/>
      <c r="XDC245" s="7"/>
      <c r="XDD245" s="7"/>
      <c r="XDE245" s="7"/>
      <c r="XDF245" s="7"/>
      <c r="XDG245" s="7"/>
      <c r="XDH245" s="7"/>
      <c r="XDI245" s="7"/>
      <c r="XDJ245" s="7"/>
      <c r="XDK245" s="7"/>
      <c r="XDL245" s="7"/>
      <c r="XDM245" s="7"/>
      <c r="XDN245" s="7"/>
      <c r="XDO245" s="7"/>
      <c r="XDP245" s="7"/>
      <c r="XDQ245" s="7"/>
      <c r="XDR245" s="7"/>
      <c r="XDS245" s="7"/>
      <c r="XDT245" s="7"/>
      <c r="XDU245" s="7"/>
      <c r="XDV245" s="7"/>
      <c r="XDW245" s="7"/>
      <c r="XDX245" s="7"/>
      <c r="XDY245" s="7"/>
      <c r="XDZ245" s="7"/>
      <c r="XEA245" s="7"/>
      <c r="XEB245" s="7"/>
      <c r="XEC245" s="7"/>
      <c r="XED245" s="7"/>
      <c r="XEE245" s="7"/>
    </row>
    <row r="246" s="1" customFormat="1" customHeight="1" spans="1:16359">
      <c r="A246" s="4"/>
      <c r="B246" s="20"/>
      <c r="C246" s="20"/>
      <c r="D246" s="21" t="str">
        <f>IF(C246="","-",VLOOKUP(C246,员工信息表!B:C,2,FALSE))</f>
        <v>-</v>
      </c>
      <c r="E246" s="21" t="str">
        <f>IF(C246="","-",VLOOKUP(C246,员工信息表!B:D,3,FALSE))</f>
        <v>-</v>
      </c>
      <c r="F246" s="20"/>
      <c r="G246" s="20"/>
      <c r="H246" s="20"/>
      <c r="I246" s="20"/>
      <c r="J246" s="27" t="str">
        <f t="shared" si="6"/>
        <v>0</v>
      </c>
      <c r="K246" s="27" t="str">
        <f>IF(C246="","0",SUMIFS(借支明细表!$H:$H,借支明细表!$F:$F,$C246,借支明细表!$D:$D,$D$2))</f>
        <v>0</v>
      </c>
      <c r="L246" s="27" t="str">
        <f t="shared" si="7"/>
        <v>0</v>
      </c>
      <c r="M246" s="28"/>
      <c r="XDA246" s="7"/>
      <c r="XDB246" s="7"/>
      <c r="XDC246" s="7"/>
      <c r="XDD246" s="7"/>
      <c r="XDE246" s="7"/>
      <c r="XDF246" s="7"/>
      <c r="XDG246" s="7"/>
      <c r="XDH246" s="7"/>
      <c r="XDI246" s="7"/>
      <c r="XDJ246" s="7"/>
      <c r="XDK246" s="7"/>
      <c r="XDL246" s="7"/>
      <c r="XDM246" s="7"/>
      <c r="XDN246" s="7"/>
      <c r="XDO246" s="7"/>
      <c r="XDP246" s="7"/>
      <c r="XDQ246" s="7"/>
      <c r="XDR246" s="7"/>
      <c r="XDS246" s="7"/>
      <c r="XDT246" s="7"/>
      <c r="XDU246" s="7"/>
      <c r="XDV246" s="7"/>
      <c r="XDW246" s="7"/>
      <c r="XDX246" s="7"/>
      <c r="XDY246" s="7"/>
      <c r="XDZ246" s="7"/>
      <c r="XEA246" s="7"/>
      <c r="XEB246" s="7"/>
      <c r="XEC246" s="7"/>
      <c r="XED246" s="7"/>
      <c r="XEE246" s="7"/>
    </row>
    <row r="247" s="1" customFormat="1" customHeight="1" spans="1:16359">
      <c r="A247" s="4"/>
      <c r="B247" s="20"/>
      <c r="C247" s="20"/>
      <c r="D247" s="21" t="str">
        <f>IF(C247="","-",VLOOKUP(C247,员工信息表!B:C,2,FALSE))</f>
        <v>-</v>
      </c>
      <c r="E247" s="21" t="str">
        <f>IF(C247="","-",VLOOKUP(C247,员工信息表!B:D,3,FALSE))</f>
        <v>-</v>
      </c>
      <c r="F247" s="20"/>
      <c r="G247" s="20"/>
      <c r="H247" s="20"/>
      <c r="I247" s="20"/>
      <c r="J247" s="27" t="str">
        <f t="shared" si="6"/>
        <v>0</v>
      </c>
      <c r="K247" s="27" t="str">
        <f>IF(C247="","0",SUMIFS(借支明细表!$H:$H,借支明细表!$F:$F,$C247,借支明细表!$D:$D,$D$2))</f>
        <v>0</v>
      </c>
      <c r="L247" s="27" t="str">
        <f t="shared" si="7"/>
        <v>0</v>
      </c>
      <c r="M247" s="28"/>
      <c r="XDA247" s="7"/>
      <c r="XDB247" s="7"/>
      <c r="XDC247" s="7"/>
      <c r="XDD247" s="7"/>
      <c r="XDE247" s="7"/>
      <c r="XDF247" s="7"/>
      <c r="XDG247" s="7"/>
      <c r="XDH247" s="7"/>
      <c r="XDI247" s="7"/>
      <c r="XDJ247" s="7"/>
      <c r="XDK247" s="7"/>
      <c r="XDL247" s="7"/>
      <c r="XDM247" s="7"/>
      <c r="XDN247" s="7"/>
      <c r="XDO247" s="7"/>
      <c r="XDP247" s="7"/>
      <c r="XDQ247" s="7"/>
      <c r="XDR247" s="7"/>
      <c r="XDS247" s="7"/>
      <c r="XDT247" s="7"/>
      <c r="XDU247" s="7"/>
      <c r="XDV247" s="7"/>
      <c r="XDW247" s="7"/>
      <c r="XDX247" s="7"/>
      <c r="XDY247" s="7"/>
      <c r="XDZ247" s="7"/>
      <c r="XEA247" s="7"/>
      <c r="XEB247" s="7"/>
      <c r="XEC247" s="7"/>
      <c r="XED247" s="7"/>
      <c r="XEE247" s="7"/>
    </row>
    <row r="248" s="1" customFormat="1" customHeight="1" spans="1:16359">
      <c r="A248" s="4"/>
      <c r="B248" s="20"/>
      <c r="C248" s="20"/>
      <c r="D248" s="21" t="str">
        <f>IF(C248="","-",VLOOKUP(C248,员工信息表!B:C,2,FALSE))</f>
        <v>-</v>
      </c>
      <c r="E248" s="21" t="str">
        <f>IF(C248="","-",VLOOKUP(C248,员工信息表!B:D,3,FALSE))</f>
        <v>-</v>
      </c>
      <c r="F248" s="20"/>
      <c r="G248" s="20"/>
      <c r="H248" s="20"/>
      <c r="I248" s="20"/>
      <c r="J248" s="27" t="str">
        <f t="shared" si="6"/>
        <v>0</v>
      </c>
      <c r="K248" s="27" t="str">
        <f>IF(C248="","0",SUMIFS(借支明细表!$H:$H,借支明细表!$F:$F,$C248,借支明细表!$D:$D,$D$2))</f>
        <v>0</v>
      </c>
      <c r="L248" s="27" t="str">
        <f t="shared" si="7"/>
        <v>0</v>
      </c>
      <c r="M248" s="28"/>
      <c r="XDA248" s="7"/>
      <c r="XDB248" s="7"/>
      <c r="XDC248" s="7"/>
      <c r="XDD248" s="7"/>
      <c r="XDE248" s="7"/>
      <c r="XDF248" s="7"/>
      <c r="XDG248" s="7"/>
      <c r="XDH248" s="7"/>
      <c r="XDI248" s="7"/>
      <c r="XDJ248" s="7"/>
      <c r="XDK248" s="7"/>
      <c r="XDL248" s="7"/>
      <c r="XDM248" s="7"/>
      <c r="XDN248" s="7"/>
      <c r="XDO248" s="7"/>
      <c r="XDP248" s="7"/>
      <c r="XDQ248" s="7"/>
      <c r="XDR248" s="7"/>
      <c r="XDS248" s="7"/>
      <c r="XDT248" s="7"/>
      <c r="XDU248" s="7"/>
      <c r="XDV248" s="7"/>
      <c r="XDW248" s="7"/>
      <c r="XDX248" s="7"/>
      <c r="XDY248" s="7"/>
      <c r="XDZ248" s="7"/>
      <c r="XEA248" s="7"/>
      <c r="XEB248" s="7"/>
      <c r="XEC248" s="7"/>
      <c r="XED248" s="7"/>
      <c r="XEE248" s="7"/>
    </row>
    <row r="249" s="1" customFormat="1" customHeight="1" spans="1:16359">
      <c r="A249" s="4"/>
      <c r="B249" s="20"/>
      <c r="C249" s="20"/>
      <c r="D249" s="21" t="str">
        <f>IF(C249="","-",VLOOKUP(C249,员工信息表!B:C,2,FALSE))</f>
        <v>-</v>
      </c>
      <c r="E249" s="21" t="str">
        <f>IF(C249="","-",VLOOKUP(C249,员工信息表!B:D,3,FALSE))</f>
        <v>-</v>
      </c>
      <c r="F249" s="20"/>
      <c r="G249" s="20"/>
      <c r="H249" s="20"/>
      <c r="I249" s="20"/>
      <c r="J249" s="27" t="str">
        <f t="shared" si="6"/>
        <v>0</v>
      </c>
      <c r="K249" s="27" t="str">
        <f>IF(C249="","0",SUMIFS(借支明细表!$H:$H,借支明细表!$F:$F,$C249,借支明细表!$D:$D,$D$2))</f>
        <v>0</v>
      </c>
      <c r="L249" s="27" t="str">
        <f t="shared" si="7"/>
        <v>0</v>
      </c>
      <c r="M249" s="28"/>
      <c r="XDA249" s="7"/>
      <c r="XDB249" s="7"/>
      <c r="XDC249" s="7"/>
      <c r="XDD249" s="7"/>
      <c r="XDE249" s="7"/>
      <c r="XDF249" s="7"/>
      <c r="XDG249" s="7"/>
      <c r="XDH249" s="7"/>
      <c r="XDI249" s="7"/>
      <c r="XDJ249" s="7"/>
      <c r="XDK249" s="7"/>
      <c r="XDL249" s="7"/>
      <c r="XDM249" s="7"/>
      <c r="XDN249" s="7"/>
      <c r="XDO249" s="7"/>
      <c r="XDP249" s="7"/>
      <c r="XDQ249" s="7"/>
      <c r="XDR249" s="7"/>
      <c r="XDS249" s="7"/>
      <c r="XDT249" s="7"/>
      <c r="XDU249" s="7"/>
      <c r="XDV249" s="7"/>
      <c r="XDW249" s="7"/>
      <c r="XDX249" s="7"/>
      <c r="XDY249" s="7"/>
      <c r="XDZ249" s="7"/>
      <c r="XEA249" s="7"/>
      <c r="XEB249" s="7"/>
      <c r="XEC249" s="7"/>
      <c r="XED249" s="7"/>
      <c r="XEE249" s="7"/>
    </row>
    <row r="250" s="1" customFormat="1" customHeight="1" spans="1:16359">
      <c r="A250" s="4"/>
      <c r="B250" s="20"/>
      <c r="C250" s="20"/>
      <c r="D250" s="21" t="str">
        <f>IF(C250="","-",VLOOKUP(C250,员工信息表!B:C,2,FALSE))</f>
        <v>-</v>
      </c>
      <c r="E250" s="21" t="str">
        <f>IF(C250="","-",VLOOKUP(C250,员工信息表!B:D,3,FALSE))</f>
        <v>-</v>
      </c>
      <c r="F250" s="20"/>
      <c r="G250" s="20"/>
      <c r="H250" s="20"/>
      <c r="I250" s="20"/>
      <c r="J250" s="27" t="str">
        <f t="shared" si="6"/>
        <v>0</v>
      </c>
      <c r="K250" s="27" t="str">
        <f>IF(C250="","0",SUMIFS(借支明细表!$H:$H,借支明细表!$F:$F,$C250,借支明细表!$D:$D,$D$2))</f>
        <v>0</v>
      </c>
      <c r="L250" s="27" t="str">
        <f t="shared" si="7"/>
        <v>0</v>
      </c>
      <c r="M250" s="28"/>
      <c r="XDA250" s="7"/>
      <c r="XDB250" s="7"/>
      <c r="XDC250" s="7"/>
      <c r="XDD250" s="7"/>
      <c r="XDE250" s="7"/>
      <c r="XDF250" s="7"/>
      <c r="XDG250" s="7"/>
      <c r="XDH250" s="7"/>
      <c r="XDI250" s="7"/>
      <c r="XDJ250" s="7"/>
      <c r="XDK250" s="7"/>
      <c r="XDL250" s="7"/>
      <c r="XDM250" s="7"/>
      <c r="XDN250" s="7"/>
      <c r="XDO250" s="7"/>
      <c r="XDP250" s="7"/>
      <c r="XDQ250" s="7"/>
      <c r="XDR250" s="7"/>
      <c r="XDS250" s="7"/>
      <c r="XDT250" s="7"/>
      <c r="XDU250" s="7"/>
      <c r="XDV250" s="7"/>
      <c r="XDW250" s="7"/>
      <c r="XDX250" s="7"/>
      <c r="XDY250" s="7"/>
      <c r="XDZ250" s="7"/>
      <c r="XEA250" s="7"/>
      <c r="XEB250" s="7"/>
      <c r="XEC250" s="7"/>
      <c r="XED250" s="7"/>
      <c r="XEE250" s="7"/>
    </row>
    <row r="251" s="1" customFormat="1" customHeight="1" spans="1:16359">
      <c r="A251" s="4"/>
      <c r="B251" s="20"/>
      <c r="C251" s="20"/>
      <c r="D251" s="21" t="str">
        <f>IF(C251="","-",VLOOKUP(C251,员工信息表!B:C,2,FALSE))</f>
        <v>-</v>
      </c>
      <c r="E251" s="21" t="str">
        <f>IF(C251="","-",VLOOKUP(C251,员工信息表!B:D,3,FALSE))</f>
        <v>-</v>
      </c>
      <c r="F251" s="20"/>
      <c r="G251" s="20"/>
      <c r="H251" s="20"/>
      <c r="I251" s="20"/>
      <c r="J251" s="27" t="str">
        <f t="shared" si="6"/>
        <v>0</v>
      </c>
      <c r="K251" s="27" t="str">
        <f>IF(C251="","0",SUMIFS(借支明细表!$H:$H,借支明细表!$F:$F,$C251,借支明细表!$D:$D,$D$2))</f>
        <v>0</v>
      </c>
      <c r="L251" s="27" t="str">
        <f t="shared" si="7"/>
        <v>0</v>
      </c>
      <c r="M251" s="28"/>
      <c r="XDA251" s="7"/>
      <c r="XDB251" s="7"/>
      <c r="XDC251" s="7"/>
      <c r="XDD251" s="7"/>
      <c r="XDE251" s="7"/>
      <c r="XDF251" s="7"/>
      <c r="XDG251" s="7"/>
      <c r="XDH251" s="7"/>
      <c r="XDI251" s="7"/>
      <c r="XDJ251" s="7"/>
      <c r="XDK251" s="7"/>
      <c r="XDL251" s="7"/>
      <c r="XDM251" s="7"/>
      <c r="XDN251" s="7"/>
      <c r="XDO251" s="7"/>
      <c r="XDP251" s="7"/>
      <c r="XDQ251" s="7"/>
      <c r="XDR251" s="7"/>
      <c r="XDS251" s="7"/>
      <c r="XDT251" s="7"/>
      <c r="XDU251" s="7"/>
      <c r="XDV251" s="7"/>
      <c r="XDW251" s="7"/>
      <c r="XDX251" s="7"/>
      <c r="XDY251" s="7"/>
      <c r="XDZ251" s="7"/>
      <c r="XEA251" s="7"/>
      <c r="XEB251" s="7"/>
      <c r="XEC251" s="7"/>
      <c r="XED251" s="7"/>
      <c r="XEE251" s="7"/>
    </row>
    <row r="252" s="1" customFormat="1" customHeight="1" spans="1:16359">
      <c r="A252" s="4"/>
      <c r="B252" s="20"/>
      <c r="C252" s="20"/>
      <c r="D252" s="21" t="str">
        <f>IF(C252="","-",VLOOKUP(C252,员工信息表!B:C,2,FALSE))</f>
        <v>-</v>
      </c>
      <c r="E252" s="21" t="str">
        <f>IF(C252="","-",VLOOKUP(C252,员工信息表!B:D,3,FALSE))</f>
        <v>-</v>
      </c>
      <c r="F252" s="20"/>
      <c r="G252" s="20"/>
      <c r="H252" s="20"/>
      <c r="I252" s="20"/>
      <c r="J252" s="27" t="str">
        <f t="shared" si="6"/>
        <v>0</v>
      </c>
      <c r="K252" s="27" t="str">
        <f>IF(C252="","0",SUMIFS(借支明细表!$H:$H,借支明细表!$F:$F,$C252,借支明细表!$D:$D,$D$2))</f>
        <v>0</v>
      </c>
      <c r="L252" s="27" t="str">
        <f t="shared" si="7"/>
        <v>0</v>
      </c>
      <c r="M252" s="28"/>
      <c r="XDA252" s="7"/>
      <c r="XDB252" s="7"/>
      <c r="XDC252" s="7"/>
      <c r="XDD252" s="7"/>
      <c r="XDE252" s="7"/>
      <c r="XDF252" s="7"/>
      <c r="XDG252" s="7"/>
      <c r="XDH252" s="7"/>
      <c r="XDI252" s="7"/>
      <c r="XDJ252" s="7"/>
      <c r="XDK252" s="7"/>
      <c r="XDL252" s="7"/>
      <c r="XDM252" s="7"/>
      <c r="XDN252" s="7"/>
      <c r="XDO252" s="7"/>
      <c r="XDP252" s="7"/>
      <c r="XDQ252" s="7"/>
      <c r="XDR252" s="7"/>
      <c r="XDS252" s="7"/>
      <c r="XDT252" s="7"/>
      <c r="XDU252" s="7"/>
      <c r="XDV252" s="7"/>
      <c r="XDW252" s="7"/>
      <c r="XDX252" s="7"/>
      <c r="XDY252" s="7"/>
      <c r="XDZ252" s="7"/>
      <c r="XEA252" s="7"/>
      <c r="XEB252" s="7"/>
      <c r="XEC252" s="7"/>
      <c r="XED252" s="7"/>
      <c r="XEE252" s="7"/>
    </row>
    <row r="253" s="1" customFormat="1" customHeight="1" spans="1:16359">
      <c r="A253" s="4"/>
      <c r="B253" s="20"/>
      <c r="C253" s="20"/>
      <c r="D253" s="21" t="str">
        <f>IF(C253="","-",VLOOKUP(C253,员工信息表!B:C,2,FALSE))</f>
        <v>-</v>
      </c>
      <c r="E253" s="21" t="str">
        <f>IF(C253="","-",VLOOKUP(C253,员工信息表!B:D,3,FALSE))</f>
        <v>-</v>
      </c>
      <c r="F253" s="20"/>
      <c r="G253" s="20"/>
      <c r="H253" s="20"/>
      <c r="I253" s="20"/>
      <c r="J253" s="27" t="str">
        <f t="shared" si="6"/>
        <v>0</v>
      </c>
      <c r="K253" s="27" t="str">
        <f>IF(C253="","0",SUMIFS(借支明细表!$H:$H,借支明细表!$F:$F,$C253,借支明细表!$D:$D,$D$2))</f>
        <v>0</v>
      </c>
      <c r="L253" s="27" t="str">
        <f t="shared" si="7"/>
        <v>0</v>
      </c>
      <c r="M253" s="28"/>
      <c r="XDA253" s="7"/>
      <c r="XDB253" s="7"/>
      <c r="XDC253" s="7"/>
      <c r="XDD253" s="7"/>
      <c r="XDE253" s="7"/>
      <c r="XDF253" s="7"/>
      <c r="XDG253" s="7"/>
      <c r="XDH253" s="7"/>
      <c r="XDI253" s="7"/>
      <c r="XDJ253" s="7"/>
      <c r="XDK253" s="7"/>
      <c r="XDL253" s="7"/>
      <c r="XDM253" s="7"/>
      <c r="XDN253" s="7"/>
      <c r="XDO253" s="7"/>
      <c r="XDP253" s="7"/>
      <c r="XDQ253" s="7"/>
      <c r="XDR253" s="7"/>
      <c r="XDS253" s="7"/>
      <c r="XDT253" s="7"/>
      <c r="XDU253" s="7"/>
      <c r="XDV253" s="7"/>
      <c r="XDW253" s="7"/>
      <c r="XDX253" s="7"/>
      <c r="XDY253" s="7"/>
      <c r="XDZ253" s="7"/>
      <c r="XEA253" s="7"/>
      <c r="XEB253" s="7"/>
      <c r="XEC253" s="7"/>
      <c r="XED253" s="7"/>
      <c r="XEE253" s="7"/>
    </row>
    <row r="254" s="1" customFormat="1" customHeight="1" spans="1:16359">
      <c r="A254" s="4"/>
      <c r="B254" s="20"/>
      <c r="C254" s="20"/>
      <c r="D254" s="21" t="str">
        <f>IF(C254="","-",VLOOKUP(C254,员工信息表!B:C,2,FALSE))</f>
        <v>-</v>
      </c>
      <c r="E254" s="21" t="str">
        <f>IF(C254="","-",VLOOKUP(C254,员工信息表!B:D,3,FALSE))</f>
        <v>-</v>
      </c>
      <c r="F254" s="20"/>
      <c r="G254" s="20"/>
      <c r="H254" s="20"/>
      <c r="I254" s="20"/>
      <c r="J254" s="27" t="str">
        <f t="shared" si="6"/>
        <v>0</v>
      </c>
      <c r="K254" s="27" t="str">
        <f>IF(C254="","0",SUMIFS(借支明细表!$H:$H,借支明细表!$F:$F,$C254,借支明细表!$D:$D,$D$2))</f>
        <v>0</v>
      </c>
      <c r="L254" s="27" t="str">
        <f t="shared" si="7"/>
        <v>0</v>
      </c>
      <c r="M254" s="28"/>
      <c r="XDA254" s="7"/>
      <c r="XDB254" s="7"/>
      <c r="XDC254" s="7"/>
      <c r="XDD254" s="7"/>
      <c r="XDE254" s="7"/>
      <c r="XDF254" s="7"/>
      <c r="XDG254" s="7"/>
      <c r="XDH254" s="7"/>
      <c r="XDI254" s="7"/>
      <c r="XDJ254" s="7"/>
      <c r="XDK254" s="7"/>
      <c r="XDL254" s="7"/>
      <c r="XDM254" s="7"/>
      <c r="XDN254" s="7"/>
      <c r="XDO254" s="7"/>
      <c r="XDP254" s="7"/>
      <c r="XDQ254" s="7"/>
      <c r="XDR254" s="7"/>
      <c r="XDS254" s="7"/>
      <c r="XDT254" s="7"/>
      <c r="XDU254" s="7"/>
      <c r="XDV254" s="7"/>
      <c r="XDW254" s="7"/>
      <c r="XDX254" s="7"/>
      <c r="XDY254" s="7"/>
      <c r="XDZ254" s="7"/>
      <c r="XEA254" s="7"/>
      <c r="XEB254" s="7"/>
      <c r="XEC254" s="7"/>
      <c r="XED254" s="7"/>
      <c r="XEE254" s="7"/>
    </row>
    <row r="255" s="1" customFormat="1" customHeight="1" spans="1:16359">
      <c r="A255" s="4"/>
      <c r="B255" s="20"/>
      <c r="C255" s="20"/>
      <c r="D255" s="21" t="str">
        <f>IF(C255="","-",VLOOKUP(C255,员工信息表!B:C,2,FALSE))</f>
        <v>-</v>
      </c>
      <c r="E255" s="21" t="str">
        <f>IF(C255="","-",VLOOKUP(C255,员工信息表!B:D,3,FALSE))</f>
        <v>-</v>
      </c>
      <c r="F255" s="20"/>
      <c r="G255" s="20"/>
      <c r="H255" s="20"/>
      <c r="I255" s="20"/>
      <c r="J255" s="27" t="str">
        <f t="shared" si="6"/>
        <v>0</v>
      </c>
      <c r="K255" s="27" t="str">
        <f>IF(C255="","0",SUMIFS(借支明细表!$H:$H,借支明细表!$F:$F,$C255,借支明细表!$D:$D,$D$2))</f>
        <v>0</v>
      </c>
      <c r="L255" s="27" t="str">
        <f t="shared" si="7"/>
        <v>0</v>
      </c>
      <c r="M255" s="28"/>
      <c r="XDA255" s="7"/>
      <c r="XDB255" s="7"/>
      <c r="XDC255" s="7"/>
      <c r="XDD255" s="7"/>
      <c r="XDE255" s="7"/>
      <c r="XDF255" s="7"/>
      <c r="XDG255" s="7"/>
      <c r="XDH255" s="7"/>
      <c r="XDI255" s="7"/>
      <c r="XDJ255" s="7"/>
      <c r="XDK255" s="7"/>
      <c r="XDL255" s="7"/>
      <c r="XDM255" s="7"/>
      <c r="XDN255" s="7"/>
      <c r="XDO255" s="7"/>
      <c r="XDP255" s="7"/>
      <c r="XDQ255" s="7"/>
      <c r="XDR255" s="7"/>
      <c r="XDS255" s="7"/>
      <c r="XDT255" s="7"/>
      <c r="XDU255" s="7"/>
      <c r="XDV255" s="7"/>
      <c r="XDW255" s="7"/>
      <c r="XDX255" s="7"/>
      <c r="XDY255" s="7"/>
      <c r="XDZ255" s="7"/>
      <c r="XEA255" s="7"/>
      <c r="XEB255" s="7"/>
      <c r="XEC255" s="7"/>
      <c r="XED255" s="7"/>
      <c r="XEE255" s="7"/>
    </row>
    <row r="256" s="1" customFormat="1" customHeight="1" spans="1:16359">
      <c r="A256" s="4"/>
      <c r="B256" s="20"/>
      <c r="C256" s="20"/>
      <c r="D256" s="21" t="str">
        <f>IF(C256="","-",VLOOKUP(C256,员工信息表!B:C,2,FALSE))</f>
        <v>-</v>
      </c>
      <c r="E256" s="21" t="str">
        <f>IF(C256="","-",VLOOKUP(C256,员工信息表!B:D,3,FALSE))</f>
        <v>-</v>
      </c>
      <c r="F256" s="20"/>
      <c r="G256" s="20"/>
      <c r="H256" s="20"/>
      <c r="I256" s="20"/>
      <c r="J256" s="27" t="str">
        <f t="shared" si="6"/>
        <v>0</v>
      </c>
      <c r="K256" s="27" t="str">
        <f>IF(C256="","0",SUMIFS(借支明细表!$H:$H,借支明细表!$F:$F,$C256,借支明细表!$D:$D,$D$2))</f>
        <v>0</v>
      </c>
      <c r="L256" s="27" t="str">
        <f t="shared" si="7"/>
        <v>0</v>
      </c>
      <c r="M256" s="28"/>
      <c r="XDA256" s="7"/>
      <c r="XDB256" s="7"/>
      <c r="XDC256" s="7"/>
      <c r="XDD256" s="7"/>
      <c r="XDE256" s="7"/>
      <c r="XDF256" s="7"/>
      <c r="XDG256" s="7"/>
      <c r="XDH256" s="7"/>
      <c r="XDI256" s="7"/>
      <c r="XDJ256" s="7"/>
      <c r="XDK256" s="7"/>
      <c r="XDL256" s="7"/>
      <c r="XDM256" s="7"/>
      <c r="XDN256" s="7"/>
      <c r="XDO256" s="7"/>
      <c r="XDP256" s="7"/>
      <c r="XDQ256" s="7"/>
      <c r="XDR256" s="7"/>
      <c r="XDS256" s="7"/>
      <c r="XDT256" s="7"/>
      <c r="XDU256" s="7"/>
      <c r="XDV256" s="7"/>
      <c r="XDW256" s="7"/>
      <c r="XDX256" s="7"/>
      <c r="XDY256" s="7"/>
      <c r="XDZ256" s="7"/>
      <c r="XEA256" s="7"/>
      <c r="XEB256" s="7"/>
      <c r="XEC256" s="7"/>
      <c r="XED256" s="7"/>
      <c r="XEE256" s="7"/>
    </row>
    <row r="257" s="1" customFormat="1" customHeight="1" spans="1:16359">
      <c r="A257" s="4"/>
      <c r="B257" s="20"/>
      <c r="C257" s="20"/>
      <c r="D257" s="21" t="str">
        <f>IF(C257="","-",VLOOKUP(C257,员工信息表!B:C,2,FALSE))</f>
        <v>-</v>
      </c>
      <c r="E257" s="21" t="str">
        <f>IF(C257="","-",VLOOKUP(C257,员工信息表!B:D,3,FALSE))</f>
        <v>-</v>
      </c>
      <c r="F257" s="20"/>
      <c r="G257" s="20"/>
      <c r="H257" s="20"/>
      <c r="I257" s="20"/>
      <c r="J257" s="27" t="str">
        <f t="shared" si="6"/>
        <v>0</v>
      </c>
      <c r="K257" s="27" t="str">
        <f>IF(C257="","0",SUMIFS(借支明细表!$H:$H,借支明细表!$F:$F,$C257,借支明细表!$D:$D,$D$2))</f>
        <v>0</v>
      </c>
      <c r="L257" s="27" t="str">
        <f t="shared" si="7"/>
        <v>0</v>
      </c>
      <c r="M257" s="28"/>
      <c r="XDA257" s="7"/>
      <c r="XDB257" s="7"/>
      <c r="XDC257" s="7"/>
      <c r="XDD257" s="7"/>
      <c r="XDE257" s="7"/>
      <c r="XDF257" s="7"/>
      <c r="XDG257" s="7"/>
      <c r="XDH257" s="7"/>
      <c r="XDI257" s="7"/>
      <c r="XDJ257" s="7"/>
      <c r="XDK257" s="7"/>
      <c r="XDL257" s="7"/>
      <c r="XDM257" s="7"/>
      <c r="XDN257" s="7"/>
      <c r="XDO257" s="7"/>
      <c r="XDP257" s="7"/>
      <c r="XDQ257" s="7"/>
      <c r="XDR257" s="7"/>
      <c r="XDS257" s="7"/>
      <c r="XDT257" s="7"/>
      <c r="XDU257" s="7"/>
      <c r="XDV257" s="7"/>
      <c r="XDW257" s="7"/>
      <c r="XDX257" s="7"/>
      <c r="XDY257" s="7"/>
      <c r="XDZ257" s="7"/>
      <c r="XEA257" s="7"/>
      <c r="XEB257" s="7"/>
      <c r="XEC257" s="7"/>
      <c r="XED257" s="7"/>
      <c r="XEE257" s="7"/>
    </row>
    <row r="258" s="1" customFormat="1" customHeight="1" spans="1:16359">
      <c r="A258" s="4"/>
      <c r="B258" s="20"/>
      <c r="C258" s="20"/>
      <c r="D258" s="21" t="str">
        <f>IF(C258="","-",VLOOKUP(C258,员工信息表!B:C,2,FALSE))</f>
        <v>-</v>
      </c>
      <c r="E258" s="21" t="str">
        <f>IF(C258="","-",VLOOKUP(C258,员工信息表!B:D,3,FALSE))</f>
        <v>-</v>
      </c>
      <c r="F258" s="20"/>
      <c r="G258" s="20"/>
      <c r="H258" s="20"/>
      <c r="I258" s="20"/>
      <c r="J258" s="27" t="str">
        <f t="shared" si="6"/>
        <v>0</v>
      </c>
      <c r="K258" s="27" t="str">
        <f>IF(C258="","0",SUMIFS(借支明细表!$H:$H,借支明细表!$F:$F,$C258,借支明细表!$D:$D,$D$2))</f>
        <v>0</v>
      </c>
      <c r="L258" s="27" t="str">
        <f t="shared" si="7"/>
        <v>0</v>
      </c>
      <c r="M258" s="28"/>
      <c r="XDA258" s="7"/>
      <c r="XDB258" s="7"/>
      <c r="XDC258" s="7"/>
      <c r="XDD258" s="7"/>
      <c r="XDE258" s="7"/>
      <c r="XDF258" s="7"/>
      <c r="XDG258" s="7"/>
      <c r="XDH258" s="7"/>
      <c r="XDI258" s="7"/>
      <c r="XDJ258" s="7"/>
      <c r="XDK258" s="7"/>
      <c r="XDL258" s="7"/>
      <c r="XDM258" s="7"/>
      <c r="XDN258" s="7"/>
      <c r="XDO258" s="7"/>
      <c r="XDP258" s="7"/>
      <c r="XDQ258" s="7"/>
      <c r="XDR258" s="7"/>
      <c r="XDS258" s="7"/>
      <c r="XDT258" s="7"/>
      <c r="XDU258" s="7"/>
      <c r="XDV258" s="7"/>
      <c r="XDW258" s="7"/>
      <c r="XDX258" s="7"/>
      <c r="XDY258" s="7"/>
      <c r="XDZ258" s="7"/>
      <c r="XEA258" s="7"/>
      <c r="XEB258" s="7"/>
      <c r="XEC258" s="7"/>
      <c r="XED258" s="7"/>
      <c r="XEE258" s="7"/>
    </row>
    <row r="259" s="1" customFormat="1" customHeight="1" spans="1:16359">
      <c r="A259" s="4"/>
      <c r="B259" s="20"/>
      <c r="C259" s="20"/>
      <c r="D259" s="21" t="str">
        <f>IF(C259="","-",VLOOKUP(C259,员工信息表!B:C,2,FALSE))</f>
        <v>-</v>
      </c>
      <c r="E259" s="21" t="str">
        <f>IF(C259="","-",VLOOKUP(C259,员工信息表!B:D,3,FALSE))</f>
        <v>-</v>
      </c>
      <c r="F259" s="20"/>
      <c r="G259" s="20"/>
      <c r="H259" s="20"/>
      <c r="I259" s="20"/>
      <c r="J259" s="27" t="str">
        <f t="shared" si="6"/>
        <v>0</v>
      </c>
      <c r="K259" s="27" t="str">
        <f>IF(C259="","0",SUMIFS(借支明细表!$H:$H,借支明细表!$F:$F,$C259,借支明细表!$D:$D,$D$2))</f>
        <v>0</v>
      </c>
      <c r="L259" s="27" t="str">
        <f t="shared" si="7"/>
        <v>0</v>
      </c>
      <c r="M259" s="28"/>
      <c r="XDA259" s="7"/>
      <c r="XDB259" s="7"/>
      <c r="XDC259" s="7"/>
      <c r="XDD259" s="7"/>
      <c r="XDE259" s="7"/>
      <c r="XDF259" s="7"/>
      <c r="XDG259" s="7"/>
      <c r="XDH259" s="7"/>
      <c r="XDI259" s="7"/>
      <c r="XDJ259" s="7"/>
      <c r="XDK259" s="7"/>
      <c r="XDL259" s="7"/>
      <c r="XDM259" s="7"/>
      <c r="XDN259" s="7"/>
      <c r="XDO259" s="7"/>
      <c r="XDP259" s="7"/>
      <c r="XDQ259" s="7"/>
      <c r="XDR259" s="7"/>
      <c r="XDS259" s="7"/>
      <c r="XDT259" s="7"/>
      <c r="XDU259" s="7"/>
      <c r="XDV259" s="7"/>
      <c r="XDW259" s="7"/>
      <c r="XDX259" s="7"/>
      <c r="XDY259" s="7"/>
      <c r="XDZ259" s="7"/>
      <c r="XEA259" s="7"/>
      <c r="XEB259" s="7"/>
      <c r="XEC259" s="7"/>
      <c r="XED259" s="7"/>
      <c r="XEE259" s="7"/>
    </row>
    <row r="260" s="1" customFormat="1" customHeight="1" spans="1:16359">
      <c r="A260" s="4"/>
      <c r="B260" s="20"/>
      <c r="C260" s="20"/>
      <c r="D260" s="21" t="str">
        <f>IF(C260="","-",VLOOKUP(C260,员工信息表!B:C,2,FALSE))</f>
        <v>-</v>
      </c>
      <c r="E260" s="21" t="str">
        <f>IF(C260="","-",VLOOKUP(C260,员工信息表!B:D,3,FALSE))</f>
        <v>-</v>
      </c>
      <c r="F260" s="20"/>
      <c r="G260" s="20"/>
      <c r="H260" s="20"/>
      <c r="I260" s="20"/>
      <c r="J260" s="27" t="str">
        <f t="shared" si="6"/>
        <v>0</v>
      </c>
      <c r="K260" s="27" t="str">
        <f>IF(C260="","0",SUMIFS(借支明细表!$H:$H,借支明细表!$F:$F,$C260,借支明细表!$D:$D,$D$2))</f>
        <v>0</v>
      </c>
      <c r="L260" s="27" t="str">
        <f t="shared" si="7"/>
        <v>0</v>
      </c>
      <c r="M260" s="28"/>
      <c r="XDA260" s="7"/>
      <c r="XDB260" s="7"/>
      <c r="XDC260" s="7"/>
      <c r="XDD260" s="7"/>
      <c r="XDE260" s="7"/>
      <c r="XDF260" s="7"/>
      <c r="XDG260" s="7"/>
      <c r="XDH260" s="7"/>
      <c r="XDI260" s="7"/>
      <c r="XDJ260" s="7"/>
      <c r="XDK260" s="7"/>
      <c r="XDL260" s="7"/>
      <c r="XDM260" s="7"/>
      <c r="XDN260" s="7"/>
      <c r="XDO260" s="7"/>
      <c r="XDP260" s="7"/>
      <c r="XDQ260" s="7"/>
      <c r="XDR260" s="7"/>
      <c r="XDS260" s="7"/>
      <c r="XDT260" s="7"/>
      <c r="XDU260" s="7"/>
      <c r="XDV260" s="7"/>
      <c r="XDW260" s="7"/>
      <c r="XDX260" s="7"/>
      <c r="XDY260" s="7"/>
      <c r="XDZ260" s="7"/>
      <c r="XEA260" s="7"/>
      <c r="XEB260" s="7"/>
      <c r="XEC260" s="7"/>
      <c r="XED260" s="7"/>
      <c r="XEE260" s="7"/>
    </row>
    <row r="261" s="1" customFormat="1" customHeight="1" spans="1:16359">
      <c r="A261" s="4"/>
      <c r="B261" s="20"/>
      <c r="C261" s="20"/>
      <c r="D261" s="21" t="str">
        <f>IF(C261="","-",VLOOKUP(C261,员工信息表!B:C,2,FALSE))</f>
        <v>-</v>
      </c>
      <c r="E261" s="21" t="str">
        <f>IF(C261="","-",VLOOKUP(C261,员工信息表!B:D,3,FALSE))</f>
        <v>-</v>
      </c>
      <c r="F261" s="20"/>
      <c r="G261" s="20"/>
      <c r="H261" s="20"/>
      <c r="I261" s="20"/>
      <c r="J261" s="27" t="str">
        <f t="shared" ref="J261:J324" si="8">IF(C261="","0",(E261*F261)+(G261*H261)+I261)</f>
        <v>0</v>
      </c>
      <c r="K261" s="27" t="str">
        <f>IF(C261="","0",SUMIFS(借支明细表!$H:$H,借支明细表!$F:$F,$C261,借支明细表!$D:$D,$D$2))</f>
        <v>0</v>
      </c>
      <c r="L261" s="27" t="str">
        <f t="shared" ref="L261:L324" si="9">IF(C261="","0",J261-K261)</f>
        <v>0</v>
      </c>
      <c r="M261" s="28"/>
      <c r="XDA261" s="7"/>
      <c r="XDB261" s="7"/>
      <c r="XDC261" s="7"/>
      <c r="XDD261" s="7"/>
      <c r="XDE261" s="7"/>
      <c r="XDF261" s="7"/>
      <c r="XDG261" s="7"/>
      <c r="XDH261" s="7"/>
      <c r="XDI261" s="7"/>
      <c r="XDJ261" s="7"/>
      <c r="XDK261" s="7"/>
      <c r="XDL261" s="7"/>
      <c r="XDM261" s="7"/>
      <c r="XDN261" s="7"/>
      <c r="XDO261" s="7"/>
      <c r="XDP261" s="7"/>
      <c r="XDQ261" s="7"/>
      <c r="XDR261" s="7"/>
      <c r="XDS261" s="7"/>
      <c r="XDT261" s="7"/>
      <c r="XDU261" s="7"/>
      <c r="XDV261" s="7"/>
      <c r="XDW261" s="7"/>
      <c r="XDX261" s="7"/>
      <c r="XDY261" s="7"/>
      <c r="XDZ261" s="7"/>
      <c r="XEA261" s="7"/>
      <c r="XEB261" s="7"/>
      <c r="XEC261" s="7"/>
      <c r="XED261" s="7"/>
      <c r="XEE261" s="7"/>
    </row>
    <row r="262" s="1" customFormat="1" customHeight="1" spans="1:16359">
      <c r="A262" s="4"/>
      <c r="B262" s="20"/>
      <c r="C262" s="20"/>
      <c r="D262" s="21" t="str">
        <f>IF(C262="","-",VLOOKUP(C262,员工信息表!B:C,2,FALSE))</f>
        <v>-</v>
      </c>
      <c r="E262" s="21" t="str">
        <f>IF(C262="","-",VLOOKUP(C262,员工信息表!B:D,3,FALSE))</f>
        <v>-</v>
      </c>
      <c r="F262" s="20"/>
      <c r="G262" s="20"/>
      <c r="H262" s="20"/>
      <c r="I262" s="20"/>
      <c r="J262" s="27" t="str">
        <f t="shared" si="8"/>
        <v>0</v>
      </c>
      <c r="K262" s="27" t="str">
        <f>IF(C262="","0",SUMIFS(借支明细表!$H:$H,借支明细表!$F:$F,$C262,借支明细表!$D:$D,$D$2))</f>
        <v>0</v>
      </c>
      <c r="L262" s="27" t="str">
        <f t="shared" si="9"/>
        <v>0</v>
      </c>
      <c r="M262" s="28"/>
      <c r="XDA262" s="7"/>
      <c r="XDB262" s="7"/>
      <c r="XDC262" s="7"/>
      <c r="XDD262" s="7"/>
      <c r="XDE262" s="7"/>
      <c r="XDF262" s="7"/>
      <c r="XDG262" s="7"/>
      <c r="XDH262" s="7"/>
      <c r="XDI262" s="7"/>
      <c r="XDJ262" s="7"/>
      <c r="XDK262" s="7"/>
      <c r="XDL262" s="7"/>
      <c r="XDM262" s="7"/>
      <c r="XDN262" s="7"/>
      <c r="XDO262" s="7"/>
      <c r="XDP262" s="7"/>
      <c r="XDQ262" s="7"/>
      <c r="XDR262" s="7"/>
      <c r="XDS262" s="7"/>
      <c r="XDT262" s="7"/>
      <c r="XDU262" s="7"/>
      <c r="XDV262" s="7"/>
      <c r="XDW262" s="7"/>
      <c r="XDX262" s="7"/>
      <c r="XDY262" s="7"/>
      <c r="XDZ262" s="7"/>
      <c r="XEA262" s="7"/>
      <c r="XEB262" s="7"/>
      <c r="XEC262" s="7"/>
      <c r="XED262" s="7"/>
      <c r="XEE262" s="7"/>
    </row>
    <row r="263" s="1" customFormat="1" customHeight="1" spans="1:16359">
      <c r="A263" s="4"/>
      <c r="B263" s="20"/>
      <c r="C263" s="20"/>
      <c r="D263" s="21" t="str">
        <f>IF(C263="","-",VLOOKUP(C263,员工信息表!B:C,2,FALSE))</f>
        <v>-</v>
      </c>
      <c r="E263" s="21" t="str">
        <f>IF(C263="","-",VLOOKUP(C263,员工信息表!B:D,3,FALSE))</f>
        <v>-</v>
      </c>
      <c r="F263" s="20"/>
      <c r="G263" s="20"/>
      <c r="H263" s="20"/>
      <c r="I263" s="20"/>
      <c r="J263" s="27" t="str">
        <f t="shared" si="8"/>
        <v>0</v>
      </c>
      <c r="K263" s="27" t="str">
        <f>IF(C263="","0",SUMIFS(借支明细表!$H:$H,借支明细表!$F:$F,$C263,借支明细表!$D:$D,$D$2))</f>
        <v>0</v>
      </c>
      <c r="L263" s="27" t="str">
        <f t="shared" si="9"/>
        <v>0</v>
      </c>
      <c r="M263" s="28"/>
      <c r="XDA263" s="7"/>
      <c r="XDB263" s="7"/>
      <c r="XDC263" s="7"/>
      <c r="XDD263" s="7"/>
      <c r="XDE263" s="7"/>
      <c r="XDF263" s="7"/>
      <c r="XDG263" s="7"/>
      <c r="XDH263" s="7"/>
      <c r="XDI263" s="7"/>
      <c r="XDJ263" s="7"/>
      <c r="XDK263" s="7"/>
      <c r="XDL263" s="7"/>
      <c r="XDM263" s="7"/>
      <c r="XDN263" s="7"/>
      <c r="XDO263" s="7"/>
      <c r="XDP263" s="7"/>
      <c r="XDQ263" s="7"/>
      <c r="XDR263" s="7"/>
      <c r="XDS263" s="7"/>
      <c r="XDT263" s="7"/>
      <c r="XDU263" s="7"/>
      <c r="XDV263" s="7"/>
      <c r="XDW263" s="7"/>
      <c r="XDX263" s="7"/>
      <c r="XDY263" s="7"/>
      <c r="XDZ263" s="7"/>
      <c r="XEA263" s="7"/>
      <c r="XEB263" s="7"/>
      <c r="XEC263" s="7"/>
      <c r="XED263" s="7"/>
      <c r="XEE263" s="7"/>
    </row>
    <row r="264" s="1" customFormat="1" customHeight="1" spans="1:16359">
      <c r="A264" s="4"/>
      <c r="B264" s="20"/>
      <c r="C264" s="20"/>
      <c r="D264" s="21" t="str">
        <f>IF(C264="","-",VLOOKUP(C264,员工信息表!B:C,2,FALSE))</f>
        <v>-</v>
      </c>
      <c r="E264" s="21" t="str">
        <f>IF(C264="","-",VLOOKUP(C264,员工信息表!B:D,3,FALSE))</f>
        <v>-</v>
      </c>
      <c r="F264" s="20"/>
      <c r="G264" s="20"/>
      <c r="H264" s="20"/>
      <c r="I264" s="20"/>
      <c r="J264" s="27" t="str">
        <f t="shared" si="8"/>
        <v>0</v>
      </c>
      <c r="K264" s="27" t="str">
        <f>IF(C264="","0",SUMIFS(借支明细表!$H:$H,借支明细表!$F:$F,$C264,借支明细表!$D:$D,$D$2))</f>
        <v>0</v>
      </c>
      <c r="L264" s="27" t="str">
        <f t="shared" si="9"/>
        <v>0</v>
      </c>
      <c r="M264" s="28"/>
      <c r="XDA264" s="7"/>
      <c r="XDB264" s="7"/>
      <c r="XDC264" s="7"/>
      <c r="XDD264" s="7"/>
      <c r="XDE264" s="7"/>
      <c r="XDF264" s="7"/>
      <c r="XDG264" s="7"/>
      <c r="XDH264" s="7"/>
      <c r="XDI264" s="7"/>
      <c r="XDJ264" s="7"/>
      <c r="XDK264" s="7"/>
      <c r="XDL264" s="7"/>
      <c r="XDM264" s="7"/>
      <c r="XDN264" s="7"/>
      <c r="XDO264" s="7"/>
      <c r="XDP264" s="7"/>
      <c r="XDQ264" s="7"/>
      <c r="XDR264" s="7"/>
      <c r="XDS264" s="7"/>
      <c r="XDT264" s="7"/>
      <c r="XDU264" s="7"/>
      <c r="XDV264" s="7"/>
      <c r="XDW264" s="7"/>
      <c r="XDX264" s="7"/>
      <c r="XDY264" s="7"/>
      <c r="XDZ264" s="7"/>
      <c r="XEA264" s="7"/>
      <c r="XEB264" s="7"/>
      <c r="XEC264" s="7"/>
      <c r="XED264" s="7"/>
      <c r="XEE264" s="7"/>
    </row>
    <row r="265" s="1" customFormat="1" customHeight="1" spans="1:16359">
      <c r="A265" s="4"/>
      <c r="B265" s="20"/>
      <c r="C265" s="20"/>
      <c r="D265" s="21" t="str">
        <f>IF(C265="","-",VLOOKUP(C265,员工信息表!B:C,2,FALSE))</f>
        <v>-</v>
      </c>
      <c r="E265" s="21" t="str">
        <f>IF(C265="","-",VLOOKUP(C265,员工信息表!B:D,3,FALSE))</f>
        <v>-</v>
      </c>
      <c r="F265" s="20"/>
      <c r="G265" s="20"/>
      <c r="H265" s="20"/>
      <c r="I265" s="20"/>
      <c r="J265" s="27" t="str">
        <f t="shared" si="8"/>
        <v>0</v>
      </c>
      <c r="K265" s="27" t="str">
        <f>IF(C265="","0",SUMIFS(借支明细表!$H:$H,借支明细表!$F:$F,$C265,借支明细表!$D:$D,$D$2))</f>
        <v>0</v>
      </c>
      <c r="L265" s="27" t="str">
        <f t="shared" si="9"/>
        <v>0</v>
      </c>
      <c r="M265" s="28"/>
      <c r="XDA265" s="7"/>
      <c r="XDB265" s="7"/>
      <c r="XDC265" s="7"/>
      <c r="XDD265" s="7"/>
      <c r="XDE265" s="7"/>
      <c r="XDF265" s="7"/>
      <c r="XDG265" s="7"/>
      <c r="XDH265" s="7"/>
      <c r="XDI265" s="7"/>
      <c r="XDJ265" s="7"/>
      <c r="XDK265" s="7"/>
      <c r="XDL265" s="7"/>
      <c r="XDM265" s="7"/>
      <c r="XDN265" s="7"/>
      <c r="XDO265" s="7"/>
      <c r="XDP265" s="7"/>
      <c r="XDQ265" s="7"/>
      <c r="XDR265" s="7"/>
      <c r="XDS265" s="7"/>
      <c r="XDT265" s="7"/>
      <c r="XDU265" s="7"/>
      <c r="XDV265" s="7"/>
      <c r="XDW265" s="7"/>
      <c r="XDX265" s="7"/>
      <c r="XDY265" s="7"/>
      <c r="XDZ265" s="7"/>
      <c r="XEA265" s="7"/>
      <c r="XEB265" s="7"/>
      <c r="XEC265" s="7"/>
      <c r="XED265" s="7"/>
      <c r="XEE265" s="7"/>
    </row>
    <row r="266" s="1" customFormat="1" customHeight="1" spans="1:16359">
      <c r="A266" s="4"/>
      <c r="B266" s="20"/>
      <c r="C266" s="20"/>
      <c r="D266" s="21" t="str">
        <f>IF(C266="","-",VLOOKUP(C266,员工信息表!B:C,2,FALSE))</f>
        <v>-</v>
      </c>
      <c r="E266" s="21" t="str">
        <f>IF(C266="","-",VLOOKUP(C266,员工信息表!B:D,3,FALSE))</f>
        <v>-</v>
      </c>
      <c r="F266" s="20"/>
      <c r="G266" s="20"/>
      <c r="H266" s="20"/>
      <c r="I266" s="20"/>
      <c r="J266" s="27" t="str">
        <f t="shared" si="8"/>
        <v>0</v>
      </c>
      <c r="K266" s="27" t="str">
        <f>IF(C266="","0",SUMIFS(借支明细表!$H:$H,借支明细表!$F:$F,$C266,借支明细表!$D:$D,$D$2))</f>
        <v>0</v>
      </c>
      <c r="L266" s="27" t="str">
        <f t="shared" si="9"/>
        <v>0</v>
      </c>
      <c r="M266" s="28"/>
      <c r="XDA266" s="7"/>
      <c r="XDB266" s="7"/>
      <c r="XDC266" s="7"/>
      <c r="XDD266" s="7"/>
      <c r="XDE266" s="7"/>
      <c r="XDF266" s="7"/>
      <c r="XDG266" s="7"/>
      <c r="XDH266" s="7"/>
      <c r="XDI266" s="7"/>
      <c r="XDJ266" s="7"/>
      <c r="XDK266" s="7"/>
      <c r="XDL266" s="7"/>
      <c r="XDM266" s="7"/>
      <c r="XDN266" s="7"/>
      <c r="XDO266" s="7"/>
      <c r="XDP266" s="7"/>
      <c r="XDQ266" s="7"/>
      <c r="XDR266" s="7"/>
      <c r="XDS266" s="7"/>
      <c r="XDT266" s="7"/>
      <c r="XDU266" s="7"/>
      <c r="XDV266" s="7"/>
      <c r="XDW266" s="7"/>
      <c r="XDX266" s="7"/>
      <c r="XDY266" s="7"/>
      <c r="XDZ266" s="7"/>
      <c r="XEA266" s="7"/>
      <c r="XEB266" s="7"/>
      <c r="XEC266" s="7"/>
      <c r="XED266" s="7"/>
      <c r="XEE266" s="7"/>
    </row>
    <row r="267" s="1" customFormat="1" customHeight="1" spans="1:16359">
      <c r="A267" s="4"/>
      <c r="B267" s="20"/>
      <c r="C267" s="20"/>
      <c r="D267" s="21" t="str">
        <f>IF(C267="","-",VLOOKUP(C267,员工信息表!B:C,2,FALSE))</f>
        <v>-</v>
      </c>
      <c r="E267" s="21" t="str">
        <f>IF(C267="","-",VLOOKUP(C267,员工信息表!B:D,3,FALSE))</f>
        <v>-</v>
      </c>
      <c r="F267" s="20"/>
      <c r="G267" s="20"/>
      <c r="H267" s="20"/>
      <c r="I267" s="20"/>
      <c r="J267" s="27" t="str">
        <f t="shared" si="8"/>
        <v>0</v>
      </c>
      <c r="K267" s="27" t="str">
        <f>IF(C267="","0",SUMIFS(借支明细表!$H:$H,借支明细表!$F:$F,$C267,借支明细表!$D:$D,$D$2))</f>
        <v>0</v>
      </c>
      <c r="L267" s="27" t="str">
        <f t="shared" si="9"/>
        <v>0</v>
      </c>
      <c r="M267" s="28"/>
      <c r="XDA267" s="7"/>
      <c r="XDB267" s="7"/>
      <c r="XDC267" s="7"/>
      <c r="XDD267" s="7"/>
      <c r="XDE267" s="7"/>
      <c r="XDF267" s="7"/>
      <c r="XDG267" s="7"/>
      <c r="XDH267" s="7"/>
      <c r="XDI267" s="7"/>
      <c r="XDJ267" s="7"/>
      <c r="XDK267" s="7"/>
      <c r="XDL267" s="7"/>
      <c r="XDM267" s="7"/>
      <c r="XDN267" s="7"/>
      <c r="XDO267" s="7"/>
      <c r="XDP267" s="7"/>
      <c r="XDQ267" s="7"/>
      <c r="XDR267" s="7"/>
      <c r="XDS267" s="7"/>
      <c r="XDT267" s="7"/>
      <c r="XDU267" s="7"/>
      <c r="XDV267" s="7"/>
      <c r="XDW267" s="7"/>
      <c r="XDX267" s="7"/>
      <c r="XDY267" s="7"/>
      <c r="XDZ267" s="7"/>
      <c r="XEA267" s="7"/>
      <c r="XEB267" s="7"/>
      <c r="XEC267" s="7"/>
      <c r="XED267" s="7"/>
      <c r="XEE267" s="7"/>
    </row>
    <row r="268" s="1" customFormat="1" customHeight="1" spans="1:16359">
      <c r="A268" s="4"/>
      <c r="B268" s="20"/>
      <c r="C268" s="20"/>
      <c r="D268" s="21" t="str">
        <f>IF(C268="","-",VLOOKUP(C268,员工信息表!B:C,2,FALSE))</f>
        <v>-</v>
      </c>
      <c r="E268" s="21" t="str">
        <f>IF(C268="","-",VLOOKUP(C268,员工信息表!B:D,3,FALSE))</f>
        <v>-</v>
      </c>
      <c r="F268" s="20"/>
      <c r="G268" s="20"/>
      <c r="H268" s="20"/>
      <c r="I268" s="20"/>
      <c r="J268" s="27" t="str">
        <f t="shared" si="8"/>
        <v>0</v>
      </c>
      <c r="K268" s="27" t="str">
        <f>IF(C268="","0",SUMIFS(借支明细表!$H:$H,借支明细表!$F:$F,$C268,借支明细表!$D:$D,$D$2))</f>
        <v>0</v>
      </c>
      <c r="L268" s="27" t="str">
        <f t="shared" si="9"/>
        <v>0</v>
      </c>
      <c r="M268" s="28"/>
      <c r="XDA268" s="7"/>
      <c r="XDB268" s="7"/>
      <c r="XDC268" s="7"/>
      <c r="XDD268" s="7"/>
      <c r="XDE268" s="7"/>
      <c r="XDF268" s="7"/>
      <c r="XDG268" s="7"/>
      <c r="XDH268" s="7"/>
      <c r="XDI268" s="7"/>
      <c r="XDJ268" s="7"/>
      <c r="XDK268" s="7"/>
      <c r="XDL268" s="7"/>
      <c r="XDM268" s="7"/>
      <c r="XDN268" s="7"/>
      <c r="XDO268" s="7"/>
      <c r="XDP268" s="7"/>
      <c r="XDQ268" s="7"/>
      <c r="XDR268" s="7"/>
      <c r="XDS268" s="7"/>
      <c r="XDT268" s="7"/>
      <c r="XDU268" s="7"/>
      <c r="XDV268" s="7"/>
      <c r="XDW268" s="7"/>
      <c r="XDX268" s="7"/>
      <c r="XDY268" s="7"/>
      <c r="XDZ268" s="7"/>
      <c r="XEA268" s="7"/>
      <c r="XEB268" s="7"/>
      <c r="XEC268" s="7"/>
      <c r="XED268" s="7"/>
      <c r="XEE268" s="7"/>
    </row>
    <row r="269" s="1" customFormat="1" customHeight="1" spans="1:16359">
      <c r="A269" s="4"/>
      <c r="B269" s="20"/>
      <c r="C269" s="20"/>
      <c r="D269" s="21" t="str">
        <f>IF(C269="","-",VLOOKUP(C269,员工信息表!B:C,2,FALSE))</f>
        <v>-</v>
      </c>
      <c r="E269" s="21" t="str">
        <f>IF(C269="","-",VLOOKUP(C269,员工信息表!B:D,3,FALSE))</f>
        <v>-</v>
      </c>
      <c r="F269" s="20"/>
      <c r="G269" s="20"/>
      <c r="H269" s="20"/>
      <c r="I269" s="20"/>
      <c r="J269" s="27" t="str">
        <f t="shared" si="8"/>
        <v>0</v>
      </c>
      <c r="K269" s="27" t="str">
        <f>IF(C269="","0",SUMIFS(借支明细表!$H:$H,借支明细表!$F:$F,$C269,借支明细表!$D:$D,$D$2))</f>
        <v>0</v>
      </c>
      <c r="L269" s="27" t="str">
        <f t="shared" si="9"/>
        <v>0</v>
      </c>
      <c r="M269" s="28"/>
      <c r="XDA269" s="7"/>
      <c r="XDB269" s="7"/>
      <c r="XDC269" s="7"/>
      <c r="XDD269" s="7"/>
      <c r="XDE269" s="7"/>
      <c r="XDF269" s="7"/>
      <c r="XDG269" s="7"/>
      <c r="XDH269" s="7"/>
      <c r="XDI269" s="7"/>
      <c r="XDJ269" s="7"/>
      <c r="XDK269" s="7"/>
      <c r="XDL269" s="7"/>
      <c r="XDM269" s="7"/>
      <c r="XDN269" s="7"/>
      <c r="XDO269" s="7"/>
      <c r="XDP269" s="7"/>
      <c r="XDQ269" s="7"/>
      <c r="XDR269" s="7"/>
      <c r="XDS269" s="7"/>
      <c r="XDT269" s="7"/>
      <c r="XDU269" s="7"/>
      <c r="XDV269" s="7"/>
      <c r="XDW269" s="7"/>
      <c r="XDX269" s="7"/>
      <c r="XDY269" s="7"/>
      <c r="XDZ269" s="7"/>
      <c r="XEA269" s="7"/>
      <c r="XEB269" s="7"/>
      <c r="XEC269" s="7"/>
      <c r="XED269" s="7"/>
      <c r="XEE269" s="7"/>
    </row>
    <row r="270" s="1" customFormat="1" customHeight="1" spans="1:16359">
      <c r="A270" s="4"/>
      <c r="B270" s="20"/>
      <c r="C270" s="20"/>
      <c r="D270" s="21" t="str">
        <f>IF(C270="","-",VLOOKUP(C270,员工信息表!B:C,2,FALSE))</f>
        <v>-</v>
      </c>
      <c r="E270" s="21" t="str">
        <f>IF(C270="","-",VLOOKUP(C270,员工信息表!B:D,3,FALSE))</f>
        <v>-</v>
      </c>
      <c r="F270" s="20"/>
      <c r="G270" s="20"/>
      <c r="H270" s="20"/>
      <c r="I270" s="20"/>
      <c r="J270" s="27" t="str">
        <f t="shared" si="8"/>
        <v>0</v>
      </c>
      <c r="K270" s="27" t="str">
        <f>IF(C270="","0",SUMIFS(借支明细表!$H:$H,借支明细表!$F:$F,$C270,借支明细表!$D:$D,$D$2))</f>
        <v>0</v>
      </c>
      <c r="L270" s="27" t="str">
        <f t="shared" si="9"/>
        <v>0</v>
      </c>
      <c r="M270" s="28"/>
      <c r="XDA270" s="7"/>
      <c r="XDB270" s="7"/>
      <c r="XDC270" s="7"/>
      <c r="XDD270" s="7"/>
      <c r="XDE270" s="7"/>
      <c r="XDF270" s="7"/>
      <c r="XDG270" s="7"/>
      <c r="XDH270" s="7"/>
      <c r="XDI270" s="7"/>
      <c r="XDJ270" s="7"/>
      <c r="XDK270" s="7"/>
      <c r="XDL270" s="7"/>
      <c r="XDM270" s="7"/>
      <c r="XDN270" s="7"/>
      <c r="XDO270" s="7"/>
      <c r="XDP270" s="7"/>
      <c r="XDQ270" s="7"/>
      <c r="XDR270" s="7"/>
      <c r="XDS270" s="7"/>
      <c r="XDT270" s="7"/>
      <c r="XDU270" s="7"/>
      <c r="XDV270" s="7"/>
      <c r="XDW270" s="7"/>
      <c r="XDX270" s="7"/>
      <c r="XDY270" s="7"/>
      <c r="XDZ270" s="7"/>
      <c r="XEA270" s="7"/>
      <c r="XEB270" s="7"/>
      <c r="XEC270" s="7"/>
      <c r="XED270" s="7"/>
      <c r="XEE270" s="7"/>
    </row>
    <row r="271" s="1" customFormat="1" customHeight="1" spans="1:16359">
      <c r="A271" s="4"/>
      <c r="B271" s="20"/>
      <c r="C271" s="20"/>
      <c r="D271" s="21" t="str">
        <f>IF(C271="","-",VLOOKUP(C271,员工信息表!B:C,2,FALSE))</f>
        <v>-</v>
      </c>
      <c r="E271" s="21" t="str">
        <f>IF(C271="","-",VLOOKUP(C271,员工信息表!B:D,3,FALSE))</f>
        <v>-</v>
      </c>
      <c r="F271" s="20"/>
      <c r="G271" s="20"/>
      <c r="H271" s="20"/>
      <c r="I271" s="20"/>
      <c r="J271" s="27" t="str">
        <f t="shared" si="8"/>
        <v>0</v>
      </c>
      <c r="K271" s="27" t="str">
        <f>IF(C271="","0",SUMIFS(借支明细表!$H:$H,借支明细表!$F:$F,$C271,借支明细表!$D:$D,$D$2))</f>
        <v>0</v>
      </c>
      <c r="L271" s="27" t="str">
        <f t="shared" si="9"/>
        <v>0</v>
      </c>
      <c r="M271" s="28"/>
      <c r="XDA271" s="7"/>
      <c r="XDB271" s="7"/>
      <c r="XDC271" s="7"/>
      <c r="XDD271" s="7"/>
      <c r="XDE271" s="7"/>
      <c r="XDF271" s="7"/>
      <c r="XDG271" s="7"/>
      <c r="XDH271" s="7"/>
      <c r="XDI271" s="7"/>
      <c r="XDJ271" s="7"/>
      <c r="XDK271" s="7"/>
      <c r="XDL271" s="7"/>
      <c r="XDM271" s="7"/>
      <c r="XDN271" s="7"/>
      <c r="XDO271" s="7"/>
      <c r="XDP271" s="7"/>
      <c r="XDQ271" s="7"/>
      <c r="XDR271" s="7"/>
      <c r="XDS271" s="7"/>
      <c r="XDT271" s="7"/>
      <c r="XDU271" s="7"/>
      <c r="XDV271" s="7"/>
      <c r="XDW271" s="7"/>
      <c r="XDX271" s="7"/>
      <c r="XDY271" s="7"/>
      <c r="XDZ271" s="7"/>
      <c r="XEA271" s="7"/>
      <c r="XEB271" s="7"/>
      <c r="XEC271" s="7"/>
      <c r="XED271" s="7"/>
      <c r="XEE271" s="7"/>
    </row>
    <row r="272" s="1" customFormat="1" customHeight="1" spans="1:16359">
      <c r="A272" s="4"/>
      <c r="B272" s="20"/>
      <c r="C272" s="20"/>
      <c r="D272" s="21" t="str">
        <f>IF(C272="","-",VLOOKUP(C272,员工信息表!B:C,2,FALSE))</f>
        <v>-</v>
      </c>
      <c r="E272" s="21" t="str">
        <f>IF(C272="","-",VLOOKUP(C272,员工信息表!B:D,3,FALSE))</f>
        <v>-</v>
      </c>
      <c r="F272" s="20"/>
      <c r="G272" s="20"/>
      <c r="H272" s="20"/>
      <c r="I272" s="20"/>
      <c r="J272" s="27" t="str">
        <f t="shared" si="8"/>
        <v>0</v>
      </c>
      <c r="K272" s="27" t="str">
        <f>IF(C272="","0",SUMIFS(借支明细表!$H:$H,借支明细表!$F:$F,$C272,借支明细表!$D:$D,$D$2))</f>
        <v>0</v>
      </c>
      <c r="L272" s="27" t="str">
        <f t="shared" si="9"/>
        <v>0</v>
      </c>
      <c r="M272" s="28"/>
      <c r="XDA272" s="7"/>
      <c r="XDB272" s="7"/>
      <c r="XDC272" s="7"/>
      <c r="XDD272" s="7"/>
      <c r="XDE272" s="7"/>
      <c r="XDF272" s="7"/>
      <c r="XDG272" s="7"/>
      <c r="XDH272" s="7"/>
      <c r="XDI272" s="7"/>
      <c r="XDJ272" s="7"/>
      <c r="XDK272" s="7"/>
      <c r="XDL272" s="7"/>
      <c r="XDM272" s="7"/>
      <c r="XDN272" s="7"/>
      <c r="XDO272" s="7"/>
      <c r="XDP272" s="7"/>
      <c r="XDQ272" s="7"/>
      <c r="XDR272" s="7"/>
      <c r="XDS272" s="7"/>
      <c r="XDT272" s="7"/>
      <c r="XDU272" s="7"/>
      <c r="XDV272" s="7"/>
      <c r="XDW272" s="7"/>
      <c r="XDX272" s="7"/>
      <c r="XDY272" s="7"/>
      <c r="XDZ272" s="7"/>
      <c r="XEA272" s="7"/>
      <c r="XEB272" s="7"/>
      <c r="XEC272" s="7"/>
      <c r="XED272" s="7"/>
      <c r="XEE272" s="7"/>
    </row>
    <row r="273" s="1" customFormat="1" customHeight="1" spans="1:16359">
      <c r="A273" s="4"/>
      <c r="B273" s="20"/>
      <c r="C273" s="20"/>
      <c r="D273" s="21" t="str">
        <f>IF(C273="","-",VLOOKUP(C273,员工信息表!B:C,2,FALSE))</f>
        <v>-</v>
      </c>
      <c r="E273" s="21" t="str">
        <f>IF(C273="","-",VLOOKUP(C273,员工信息表!B:D,3,FALSE))</f>
        <v>-</v>
      </c>
      <c r="F273" s="20"/>
      <c r="G273" s="20"/>
      <c r="H273" s="20"/>
      <c r="I273" s="20"/>
      <c r="J273" s="27" t="str">
        <f t="shared" si="8"/>
        <v>0</v>
      </c>
      <c r="K273" s="27" t="str">
        <f>IF(C273="","0",SUMIFS(借支明细表!$H:$H,借支明细表!$F:$F,$C273,借支明细表!$D:$D,$D$2))</f>
        <v>0</v>
      </c>
      <c r="L273" s="27" t="str">
        <f t="shared" si="9"/>
        <v>0</v>
      </c>
      <c r="M273" s="28"/>
      <c r="XDA273" s="7"/>
      <c r="XDB273" s="7"/>
      <c r="XDC273" s="7"/>
      <c r="XDD273" s="7"/>
      <c r="XDE273" s="7"/>
      <c r="XDF273" s="7"/>
      <c r="XDG273" s="7"/>
      <c r="XDH273" s="7"/>
      <c r="XDI273" s="7"/>
      <c r="XDJ273" s="7"/>
      <c r="XDK273" s="7"/>
      <c r="XDL273" s="7"/>
      <c r="XDM273" s="7"/>
      <c r="XDN273" s="7"/>
      <c r="XDO273" s="7"/>
      <c r="XDP273" s="7"/>
      <c r="XDQ273" s="7"/>
      <c r="XDR273" s="7"/>
      <c r="XDS273" s="7"/>
      <c r="XDT273" s="7"/>
      <c r="XDU273" s="7"/>
      <c r="XDV273" s="7"/>
      <c r="XDW273" s="7"/>
      <c r="XDX273" s="7"/>
      <c r="XDY273" s="7"/>
      <c r="XDZ273" s="7"/>
      <c r="XEA273" s="7"/>
      <c r="XEB273" s="7"/>
      <c r="XEC273" s="7"/>
      <c r="XED273" s="7"/>
      <c r="XEE273" s="7"/>
    </row>
    <row r="274" s="1" customFormat="1" customHeight="1" spans="1:16359">
      <c r="A274" s="4"/>
      <c r="B274" s="20"/>
      <c r="C274" s="20"/>
      <c r="D274" s="21" t="str">
        <f>IF(C274="","-",VLOOKUP(C274,员工信息表!B:C,2,FALSE))</f>
        <v>-</v>
      </c>
      <c r="E274" s="21" t="str">
        <f>IF(C274="","-",VLOOKUP(C274,员工信息表!B:D,3,FALSE))</f>
        <v>-</v>
      </c>
      <c r="F274" s="20"/>
      <c r="G274" s="20"/>
      <c r="H274" s="20"/>
      <c r="I274" s="20"/>
      <c r="J274" s="27" t="str">
        <f t="shared" si="8"/>
        <v>0</v>
      </c>
      <c r="K274" s="27" t="str">
        <f>IF(C274="","0",SUMIFS(借支明细表!$H:$H,借支明细表!$F:$F,$C274,借支明细表!$D:$D,$D$2))</f>
        <v>0</v>
      </c>
      <c r="L274" s="27" t="str">
        <f t="shared" si="9"/>
        <v>0</v>
      </c>
      <c r="M274" s="28"/>
      <c r="XDA274" s="7"/>
      <c r="XDB274" s="7"/>
      <c r="XDC274" s="7"/>
      <c r="XDD274" s="7"/>
      <c r="XDE274" s="7"/>
      <c r="XDF274" s="7"/>
      <c r="XDG274" s="7"/>
      <c r="XDH274" s="7"/>
      <c r="XDI274" s="7"/>
      <c r="XDJ274" s="7"/>
      <c r="XDK274" s="7"/>
      <c r="XDL274" s="7"/>
      <c r="XDM274" s="7"/>
      <c r="XDN274" s="7"/>
      <c r="XDO274" s="7"/>
      <c r="XDP274" s="7"/>
      <c r="XDQ274" s="7"/>
      <c r="XDR274" s="7"/>
      <c r="XDS274" s="7"/>
      <c r="XDT274" s="7"/>
      <c r="XDU274" s="7"/>
      <c r="XDV274" s="7"/>
      <c r="XDW274" s="7"/>
      <c r="XDX274" s="7"/>
      <c r="XDY274" s="7"/>
      <c r="XDZ274" s="7"/>
      <c r="XEA274" s="7"/>
      <c r="XEB274" s="7"/>
      <c r="XEC274" s="7"/>
      <c r="XED274" s="7"/>
      <c r="XEE274" s="7"/>
    </row>
    <row r="275" s="1" customFormat="1" customHeight="1" spans="1:16359">
      <c r="A275" s="4"/>
      <c r="B275" s="20"/>
      <c r="C275" s="20"/>
      <c r="D275" s="21" t="str">
        <f>IF(C275="","-",VLOOKUP(C275,员工信息表!B:C,2,FALSE))</f>
        <v>-</v>
      </c>
      <c r="E275" s="21" t="str">
        <f>IF(C275="","-",VLOOKUP(C275,员工信息表!B:D,3,FALSE))</f>
        <v>-</v>
      </c>
      <c r="F275" s="20"/>
      <c r="G275" s="20"/>
      <c r="H275" s="20"/>
      <c r="I275" s="20"/>
      <c r="J275" s="27" t="str">
        <f t="shared" si="8"/>
        <v>0</v>
      </c>
      <c r="K275" s="27" t="str">
        <f>IF(C275="","0",SUMIFS(借支明细表!$H:$H,借支明细表!$F:$F,$C275,借支明细表!$D:$D,$D$2))</f>
        <v>0</v>
      </c>
      <c r="L275" s="27" t="str">
        <f t="shared" si="9"/>
        <v>0</v>
      </c>
      <c r="M275" s="28"/>
      <c r="XDA275" s="7"/>
      <c r="XDB275" s="7"/>
      <c r="XDC275" s="7"/>
      <c r="XDD275" s="7"/>
      <c r="XDE275" s="7"/>
      <c r="XDF275" s="7"/>
      <c r="XDG275" s="7"/>
      <c r="XDH275" s="7"/>
      <c r="XDI275" s="7"/>
      <c r="XDJ275" s="7"/>
      <c r="XDK275" s="7"/>
      <c r="XDL275" s="7"/>
      <c r="XDM275" s="7"/>
      <c r="XDN275" s="7"/>
      <c r="XDO275" s="7"/>
      <c r="XDP275" s="7"/>
      <c r="XDQ275" s="7"/>
      <c r="XDR275" s="7"/>
      <c r="XDS275" s="7"/>
      <c r="XDT275" s="7"/>
      <c r="XDU275" s="7"/>
      <c r="XDV275" s="7"/>
      <c r="XDW275" s="7"/>
      <c r="XDX275" s="7"/>
      <c r="XDY275" s="7"/>
      <c r="XDZ275" s="7"/>
      <c r="XEA275" s="7"/>
      <c r="XEB275" s="7"/>
      <c r="XEC275" s="7"/>
      <c r="XED275" s="7"/>
      <c r="XEE275" s="7"/>
    </row>
    <row r="276" s="1" customFormat="1" customHeight="1" spans="1:16359">
      <c r="A276" s="4"/>
      <c r="B276" s="20"/>
      <c r="C276" s="20"/>
      <c r="D276" s="21" t="str">
        <f>IF(C276="","-",VLOOKUP(C276,员工信息表!B:C,2,FALSE))</f>
        <v>-</v>
      </c>
      <c r="E276" s="21" t="str">
        <f>IF(C276="","-",VLOOKUP(C276,员工信息表!B:D,3,FALSE))</f>
        <v>-</v>
      </c>
      <c r="F276" s="20"/>
      <c r="G276" s="20"/>
      <c r="H276" s="20"/>
      <c r="I276" s="20"/>
      <c r="J276" s="27" t="str">
        <f t="shared" si="8"/>
        <v>0</v>
      </c>
      <c r="K276" s="27" t="str">
        <f>IF(C276="","0",SUMIFS(借支明细表!$H:$H,借支明细表!$F:$F,$C276,借支明细表!$D:$D,$D$2))</f>
        <v>0</v>
      </c>
      <c r="L276" s="27" t="str">
        <f t="shared" si="9"/>
        <v>0</v>
      </c>
      <c r="M276" s="28"/>
      <c r="XDA276" s="7"/>
      <c r="XDB276" s="7"/>
      <c r="XDC276" s="7"/>
      <c r="XDD276" s="7"/>
      <c r="XDE276" s="7"/>
      <c r="XDF276" s="7"/>
      <c r="XDG276" s="7"/>
      <c r="XDH276" s="7"/>
      <c r="XDI276" s="7"/>
      <c r="XDJ276" s="7"/>
      <c r="XDK276" s="7"/>
      <c r="XDL276" s="7"/>
      <c r="XDM276" s="7"/>
      <c r="XDN276" s="7"/>
      <c r="XDO276" s="7"/>
      <c r="XDP276" s="7"/>
      <c r="XDQ276" s="7"/>
      <c r="XDR276" s="7"/>
      <c r="XDS276" s="7"/>
      <c r="XDT276" s="7"/>
      <c r="XDU276" s="7"/>
      <c r="XDV276" s="7"/>
      <c r="XDW276" s="7"/>
      <c r="XDX276" s="7"/>
      <c r="XDY276" s="7"/>
      <c r="XDZ276" s="7"/>
      <c r="XEA276" s="7"/>
      <c r="XEB276" s="7"/>
      <c r="XEC276" s="7"/>
      <c r="XED276" s="7"/>
      <c r="XEE276" s="7"/>
    </row>
    <row r="277" s="1" customFormat="1" customHeight="1" spans="1:16359">
      <c r="A277" s="4"/>
      <c r="B277" s="20"/>
      <c r="C277" s="20"/>
      <c r="D277" s="21" t="str">
        <f>IF(C277="","-",VLOOKUP(C277,员工信息表!B:C,2,FALSE))</f>
        <v>-</v>
      </c>
      <c r="E277" s="21" t="str">
        <f>IF(C277="","-",VLOOKUP(C277,员工信息表!B:D,3,FALSE))</f>
        <v>-</v>
      </c>
      <c r="F277" s="20"/>
      <c r="G277" s="20"/>
      <c r="H277" s="20"/>
      <c r="I277" s="20"/>
      <c r="J277" s="27" t="str">
        <f t="shared" si="8"/>
        <v>0</v>
      </c>
      <c r="K277" s="27" t="str">
        <f>IF(C277="","0",SUMIFS(借支明细表!$H:$H,借支明细表!$F:$F,$C277,借支明细表!$D:$D,$D$2))</f>
        <v>0</v>
      </c>
      <c r="L277" s="27" t="str">
        <f t="shared" si="9"/>
        <v>0</v>
      </c>
      <c r="M277" s="28"/>
      <c r="XDA277" s="7"/>
      <c r="XDB277" s="7"/>
      <c r="XDC277" s="7"/>
      <c r="XDD277" s="7"/>
      <c r="XDE277" s="7"/>
      <c r="XDF277" s="7"/>
      <c r="XDG277" s="7"/>
      <c r="XDH277" s="7"/>
      <c r="XDI277" s="7"/>
      <c r="XDJ277" s="7"/>
      <c r="XDK277" s="7"/>
      <c r="XDL277" s="7"/>
      <c r="XDM277" s="7"/>
      <c r="XDN277" s="7"/>
      <c r="XDO277" s="7"/>
      <c r="XDP277" s="7"/>
      <c r="XDQ277" s="7"/>
      <c r="XDR277" s="7"/>
      <c r="XDS277" s="7"/>
      <c r="XDT277" s="7"/>
      <c r="XDU277" s="7"/>
      <c r="XDV277" s="7"/>
      <c r="XDW277" s="7"/>
      <c r="XDX277" s="7"/>
      <c r="XDY277" s="7"/>
      <c r="XDZ277" s="7"/>
      <c r="XEA277" s="7"/>
      <c r="XEB277" s="7"/>
      <c r="XEC277" s="7"/>
      <c r="XED277" s="7"/>
      <c r="XEE277" s="7"/>
    </row>
    <row r="278" s="1" customFormat="1" customHeight="1" spans="1:16359">
      <c r="A278" s="4"/>
      <c r="B278" s="20"/>
      <c r="C278" s="20"/>
      <c r="D278" s="21" t="str">
        <f>IF(C278="","-",VLOOKUP(C278,员工信息表!B:C,2,FALSE))</f>
        <v>-</v>
      </c>
      <c r="E278" s="21" t="str">
        <f>IF(C278="","-",VLOOKUP(C278,员工信息表!B:D,3,FALSE))</f>
        <v>-</v>
      </c>
      <c r="F278" s="20"/>
      <c r="G278" s="20"/>
      <c r="H278" s="20"/>
      <c r="I278" s="20"/>
      <c r="J278" s="27" t="str">
        <f t="shared" si="8"/>
        <v>0</v>
      </c>
      <c r="K278" s="27" t="str">
        <f>IF(C278="","0",SUMIFS(借支明细表!$H:$H,借支明细表!$F:$F,$C278,借支明细表!$D:$D,$D$2))</f>
        <v>0</v>
      </c>
      <c r="L278" s="27" t="str">
        <f t="shared" si="9"/>
        <v>0</v>
      </c>
      <c r="M278" s="28"/>
      <c r="XDA278" s="7"/>
      <c r="XDB278" s="7"/>
      <c r="XDC278" s="7"/>
      <c r="XDD278" s="7"/>
      <c r="XDE278" s="7"/>
      <c r="XDF278" s="7"/>
      <c r="XDG278" s="7"/>
      <c r="XDH278" s="7"/>
      <c r="XDI278" s="7"/>
      <c r="XDJ278" s="7"/>
      <c r="XDK278" s="7"/>
      <c r="XDL278" s="7"/>
      <c r="XDM278" s="7"/>
      <c r="XDN278" s="7"/>
      <c r="XDO278" s="7"/>
      <c r="XDP278" s="7"/>
      <c r="XDQ278" s="7"/>
      <c r="XDR278" s="7"/>
      <c r="XDS278" s="7"/>
      <c r="XDT278" s="7"/>
      <c r="XDU278" s="7"/>
      <c r="XDV278" s="7"/>
      <c r="XDW278" s="7"/>
      <c r="XDX278" s="7"/>
      <c r="XDY278" s="7"/>
      <c r="XDZ278" s="7"/>
      <c r="XEA278" s="7"/>
      <c r="XEB278" s="7"/>
      <c r="XEC278" s="7"/>
      <c r="XED278" s="7"/>
      <c r="XEE278" s="7"/>
    </row>
    <row r="279" s="1" customFormat="1" customHeight="1" spans="1:16359">
      <c r="A279" s="4"/>
      <c r="B279" s="20"/>
      <c r="C279" s="20"/>
      <c r="D279" s="21" t="str">
        <f>IF(C279="","-",VLOOKUP(C279,员工信息表!B:C,2,FALSE))</f>
        <v>-</v>
      </c>
      <c r="E279" s="21" t="str">
        <f>IF(C279="","-",VLOOKUP(C279,员工信息表!B:D,3,FALSE))</f>
        <v>-</v>
      </c>
      <c r="F279" s="20"/>
      <c r="G279" s="20"/>
      <c r="H279" s="20"/>
      <c r="I279" s="20"/>
      <c r="J279" s="27" t="str">
        <f t="shared" si="8"/>
        <v>0</v>
      </c>
      <c r="K279" s="27" t="str">
        <f>IF(C279="","0",SUMIFS(借支明细表!$H:$H,借支明细表!$F:$F,$C279,借支明细表!$D:$D,$D$2))</f>
        <v>0</v>
      </c>
      <c r="L279" s="27" t="str">
        <f t="shared" si="9"/>
        <v>0</v>
      </c>
      <c r="M279" s="28"/>
      <c r="XDA279" s="7"/>
      <c r="XDB279" s="7"/>
      <c r="XDC279" s="7"/>
      <c r="XDD279" s="7"/>
      <c r="XDE279" s="7"/>
      <c r="XDF279" s="7"/>
      <c r="XDG279" s="7"/>
      <c r="XDH279" s="7"/>
      <c r="XDI279" s="7"/>
      <c r="XDJ279" s="7"/>
      <c r="XDK279" s="7"/>
      <c r="XDL279" s="7"/>
      <c r="XDM279" s="7"/>
      <c r="XDN279" s="7"/>
      <c r="XDO279" s="7"/>
      <c r="XDP279" s="7"/>
      <c r="XDQ279" s="7"/>
      <c r="XDR279" s="7"/>
      <c r="XDS279" s="7"/>
      <c r="XDT279" s="7"/>
      <c r="XDU279" s="7"/>
      <c r="XDV279" s="7"/>
      <c r="XDW279" s="7"/>
      <c r="XDX279" s="7"/>
      <c r="XDY279" s="7"/>
      <c r="XDZ279" s="7"/>
      <c r="XEA279" s="7"/>
      <c r="XEB279" s="7"/>
      <c r="XEC279" s="7"/>
      <c r="XED279" s="7"/>
      <c r="XEE279" s="7"/>
    </row>
    <row r="280" s="1" customFormat="1" customHeight="1" spans="1:16359">
      <c r="A280" s="4"/>
      <c r="B280" s="20"/>
      <c r="C280" s="20"/>
      <c r="D280" s="21" t="str">
        <f>IF(C280="","-",VLOOKUP(C280,员工信息表!B:C,2,FALSE))</f>
        <v>-</v>
      </c>
      <c r="E280" s="21" t="str">
        <f>IF(C280="","-",VLOOKUP(C280,员工信息表!B:D,3,FALSE))</f>
        <v>-</v>
      </c>
      <c r="F280" s="20"/>
      <c r="G280" s="20"/>
      <c r="H280" s="20"/>
      <c r="I280" s="20"/>
      <c r="J280" s="27" t="str">
        <f t="shared" si="8"/>
        <v>0</v>
      </c>
      <c r="K280" s="27" t="str">
        <f>IF(C280="","0",SUMIFS(借支明细表!$H:$H,借支明细表!$F:$F,$C280,借支明细表!$D:$D,$D$2))</f>
        <v>0</v>
      </c>
      <c r="L280" s="27" t="str">
        <f t="shared" si="9"/>
        <v>0</v>
      </c>
      <c r="M280" s="28"/>
      <c r="XDA280" s="7"/>
      <c r="XDB280" s="7"/>
      <c r="XDC280" s="7"/>
      <c r="XDD280" s="7"/>
      <c r="XDE280" s="7"/>
      <c r="XDF280" s="7"/>
      <c r="XDG280" s="7"/>
      <c r="XDH280" s="7"/>
      <c r="XDI280" s="7"/>
      <c r="XDJ280" s="7"/>
      <c r="XDK280" s="7"/>
      <c r="XDL280" s="7"/>
      <c r="XDM280" s="7"/>
      <c r="XDN280" s="7"/>
      <c r="XDO280" s="7"/>
      <c r="XDP280" s="7"/>
      <c r="XDQ280" s="7"/>
      <c r="XDR280" s="7"/>
      <c r="XDS280" s="7"/>
      <c r="XDT280" s="7"/>
      <c r="XDU280" s="7"/>
      <c r="XDV280" s="7"/>
      <c r="XDW280" s="7"/>
      <c r="XDX280" s="7"/>
      <c r="XDY280" s="7"/>
      <c r="XDZ280" s="7"/>
      <c r="XEA280" s="7"/>
      <c r="XEB280" s="7"/>
      <c r="XEC280" s="7"/>
      <c r="XED280" s="7"/>
      <c r="XEE280" s="7"/>
    </row>
    <row r="281" s="1" customFormat="1" customHeight="1" spans="1:16359">
      <c r="A281" s="4"/>
      <c r="B281" s="20"/>
      <c r="C281" s="20"/>
      <c r="D281" s="21" t="str">
        <f>IF(C281="","-",VLOOKUP(C281,员工信息表!B:C,2,FALSE))</f>
        <v>-</v>
      </c>
      <c r="E281" s="21" t="str">
        <f>IF(C281="","-",VLOOKUP(C281,员工信息表!B:D,3,FALSE))</f>
        <v>-</v>
      </c>
      <c r="F281" s="20"/>
      <c r="G281" s="20"/>
      <c r="H281" s="20"/>
      <c r="I281" s="20"/>
      <c r="J281" s="27" t="str">
        <f t="shared" si="8"/>
        <v>0</v>
      </c>
      <c r="K281" s="27" t="str">
        <f>IF(C281="","0",SUMIFS(借支明细表!$H:$H,借支明细表!$F:$F,$C281,借支明细表!$D:$D,$D$2))</f>
        <v>0</v>
      </c>
      <c r="L281" s="27" t="str">
        <f t="shared" si="9"/>
        <v>0</v>
      </c>
      <c r="M281" s="28"/>
      <c r="XDA281" s="7"/>
      <c r="XDB281" s="7"/>
      <c r="XDC281" s="7"/>
      <c r="XDD281" s="7"/>
      <c r="XDE281" s="7"/>
      <c r="XDF281" s="7"/>
      <c r="XDG281" s="7"/>
      <c r="XDH281" s="7"/>
      <c r="XDI281" s="7"/>
      <c r="XDJ281" s="7"/>
      <c r="XDK281" s="7"/>
      <c r="XDL281" s="7"/>
      <c r="XDM281" s="7"/>
      <c r="XDN281" s="7"/>
      <c r="XDO281" s="7"/>
      <c r="XDP281" s="7"/>
      <c r="XDQ281" s="7"/>
      <c r="XDR281" s="7"/>
      <c r="XDS281" s="7"/>
      <c r="XDT281" s="7"/>
      <c r="XDU281" s="7"/>
      <c r="XDV281" s="7"/>
      <c r="XDW281" s="7"/>
      <c r="XDX281" s="7"/>
      <c r="XDY281" s="7"/>
      <c r="XDZ281" s="7"/>
      <c r="XEA281" s="7"/>
      <c r="XEB281" s="7"/>
      <c r="XEC281" s="7"/>
      <c r="XED281" s="7"/>
      <c r="XEE281" s="7"/>
    </row>
    <row r="282" s="1" customFormat="1" customHeight="1" spans="1:16359">
      <c r="A282" s="4"/>
      <c r="B282" s="20"/>
      <c r="C282" s="20"/>
      <c r="D282" s="21" t="str">
        <f>IF(C282="","-",VLOOKUP(C282,员工信息表!B:C,2,FALSE))</f>
        <v>-</v>
      </c>
      <c r="E282" s="21" t="str">
        <f>IF(C282="","-",VLOOKUP(C282,员工信息表!B:D,3,FALSE))</f>
        <v>-</v>
      </c>
      <c r="F282" s="20"/>
      <c r="G282" s="20"/>
      <c r="H282" s="20"/>
      <c r="I282" s="20"/>
      <c r="J282" s="27" t="str">
        <f t="shared" si="8"/>
        <v>0</v>
      </c>
      <c r="K282" s="27" t="str">
        <f>IF(C282="","0",SUMIFS(借支明细表!$H:$H,借支明细表!$F:$F,$C282,借支明细表!$D:$D,$D$2))</f>
        <v>0</v>
      </c>
      <c r="L282" s="27" t="str">
        <f t="shared" si="9"/>
        <v>0</v>
      </c>
      <c r="M282" s="28"/>
      <c r="XDA282" s="7"/>
      <c r="XDB282" s="7"/>
      <c r="XDC282" s="7"/>
      <c r="XDD282" s="7"/>
      <c r="XDE282" s="7"/>
      <c r="XDF282" s="7"/>
      <c r="XDG282" s="7"/>
      <c r="XDH282" s="7"/>
      <c r="XDI282" s="7"/>
      <c r="XDJ282" s="7"/>
      <c r="XDK282" s="7"/>
      <c r="XDL282" s="7"/>
      <c r="XDM282" s="7"/>
      <c r="XDN282" s="7"/>
      <c r="XDO282" s="7"/>
      <c r="XDP282" s="7"/>
      <c r="XDQ282" s="7"/>
      <c r="XDR282" s="7"/>
      <c r="XDS282" s="7"/>
      <c r="XDT282" s="7"/>
      <c r="XDU282" s="7"/>
      <c r="XDV282" s="7"/>
      <c r="XDW282" s="7"/>
      <c r="XDX282" s="7"/>
      <c r="XDY282" s="7"/>
      <c r="XDZ282" s="7"/>
      <c r="XEA282" s="7"/>
      <c r="XEB282" s="7"/>
      <c r="XEC282" s="7"/>
      <c r="XED282" s="7"/>
      <c r="XEE282" s="7"/>
    </row>
    <row r="283" s="1" customFormat="1" customHeight="1" spans="1:16359">
      <c r="A283" s="4"/>
      <c r="B283" s="20"/>
      <c r="C283" s="20"/>
      <c r="D283" s="21" t="str">
        <f>IF(C283="","-",VLOOKUP(C283,员工信息表!B:C,2,FALSE))</f>
        <v>-</v>
      </c>
      <c r="E283" s="21" t="str">
        <f>IF(C283="","-",VLOOKUP(C283,员工信息表!B:D,3,FALSE))</f>
        <v>-</v>
      </c>
      <c r="F283" s="20"/>
      <c r="G283" s="20"/>
      <c r="H283" s="20"/>
      <c r="I283" s="20"/>
      <c r="J283" s="27" t="str">
        <f t="shared" si="8"/>
        <v>0</v>
      </c>
      <c r="K283" s="27" t="str">
        <f>IF(C283="","0",SUMIFS(借支明细表!$H:$H,借支明细表!$F:$F,$C283,借支明细表!$D:$D,$D$2))</f>
        <v>0</v>
      </c>
      <c r="L283" s="27" t="str">
        <f t="shared" si="9"/>
        <v>0</v>
      </c>
      <c r="M283" s="28"/>
      <c r="XDA283" s="7"/>
      <c r="XDB283" s="7"/>
      <c r="XDC283" s="7"/>
      <c r="XDD283" s="7"/>
      <c r="XDE283" s="7"/>
      <c r="XDF283" s="7"/>
      <c r="XDG283" s="7"/>
      <c r="XDH283" s="7"/>
      <c r="XDI283" s="7"/>
      <c r="XDJ283" s="7"/>
      <c r="XDK283" s="7"/>
      <c r="XDL283" s="7"/>
      <c r="XDM283" s="7"/>
      <c r="XDN283" s="7"/>
      <c r="XDO283" s="7"/>
      <c r="XDP283" s="7"/>
      <c r="XDQ283" s="7"/>
      <c r="XDR283" s="7"/>
      <c r="XDS283" s="7"/>
      <c r="XDT283" s="7"/>
      <c r="XDU283" s="7"/>
      <c r="XDV283" s="7"/>
      <c r="XDW283" s="7"/>
      <c r="XDX283" s="7"/>
      <c r="XDY283" s="7"/>
      <c r="XDZ283" s="7"/>
      <c r="XEA283" s="7"/>
      <c r="XEB283" s="7"/>
      <c r="XEC283" s="7"/>
      <c r="XED283" s="7"/>
      <c r="XEE283" s="7"/>
    </row>
    <row r="284" s="1" customFormat="1" customHeight="1" spans="1:16359">
      <c r="A284" s="4"/>
      <c r="B284" s="20"/>
      <c r="C284" s="20"/>
      <c r="D284" s="21" t="str">
        <f>IF(C284="","-",VLOOKUP(C284,员工信息表!B:C,2,FALSE))</f>
        <v>-</v>
      </c>
      <c r="E284" s="21" t="str">
        <f>IF(C284="","-",VLOOKUP(C284,员工信息表!B:D,3,FALSE))</f>
        <v>-</v>
      </c>
      <c r="F284" s="20"/>
      <c r="G284" s="20"/>
      <c r="H284" s="20"/>
      <c r="I284" s="20"/>
      <c r="J284" s="27" t="str">
        <f t="shared" si="8"/>
        <v>0</v>
      </c>
      <c r="K284" s="27" t="str">
        <f>IF(C284="","0",SUMIFS(借支明细表!$H:$H,借支明细表!$F:$F,$C284,借支明细表!$D:$D,$D$2))</f>
        <v>0</v>
      </c>
      <c r="L284" s="27" t="str">
        <f t="shared" si="9"/>
        <v>0</v>
      </c>
      <c r="M284" s="28"/>
      <c r="XDA284" s="7"/>
      <c r="XDB284" s="7"/>
      <c r="XDC284" s="7"/>
      <c r="XDD284" s="7"/>
      <c r="XDE284" s="7"/>
      <c r="XDF284" s="7"/>
      <c r="XDG284" s="7"/>
      <c r="XDH284" s="7"/>
      <c r="XDI284" s="7"/>
      <c r="XDJ284" s="7"/>
      <c r="XDK284" s="7"/>
      <c r="XDL284" s="7"/>
      <c r="XDM284" s="7"/>
      <c r="XDN284" s="7"/>
      <c r="XDO284" s="7"/>
      <c r="XDP284" s="7"/>
      <c r="XDQ284" s="7"/>
      <c r="XDR284" s="7"/>
      <c r="XDS284" s="7"/>
      <c r="XDT284" s="7"/>
      <c r="XDU284" s="7"/>
      <c r="XDV284" s="7"/>
      <c r="XDW284" s="7"/>
      <c r="XDX284" s="7"/>
      <c r="XDY284" s="7"/>
      <c r="XDZ284" s="7"/>
      <c r="XEA284" s="7"/>
      <c r="XEB284" s="7"/>
      <c r="XEC284" s="7"/>
      <c r="XED284" s="7"/>
      <c r="XEE284" s="7"/>
    </row>
    <row r="285" s="1" customFormat="1" customHeight="1" spans="1:16359">
      <c r="A285" s="4"/>
      <c r="B285" s="20"/>
      <c r="C285" s="20"/>
      <c r="D285" s="21" t="str">
        <f>IF(C285="","-",VLOOKUP(C285,员工信息表!B:C,2,FALSE))</f>
        <v>-</v>
      </c>
      <c r="E285" s="21" t="str">
        <f>IF(C285="","-",VLOOKUP(C285,员工信息表!B:D,3,FALSE))</f>
        <v>-</v>
      </c>
      <c r="F285" s="20"/>
      <c r="G285" s="20"/>
      <c r="H285" s="20"/>
      <c r="I285" s="20"/>
      <c r="J285" s="27" t="str">
        <f t="shared" si="8"/>
        <v>0</v>
      </c>
      <c r="K285" s="27" t="str">
        <f>IF(C285="","0",SUMIFS(借支明细表!$H:$H,借支明细表!$F:$F,$C285,借支明细表!$D:$D,$D$2))</f>
        <v>0</v>
      </c>
      <c r="L285" s="27" t="str">
        <f t="shared" si="9"/>
        <v>0</v>
      </c>
      <c r="M285" s="28"/>
      <c r="XDA285" s="7"/>
      <c r="XDB285" s="7"/>
      <c r="XDC285" s="7"/>
      <c r="XDD285" s="7"/>
      <c r="XDE285" s="7"/>
      <c r="XDF285" s="7"/>
      <c r="XDG285" s="7"/>
      <c r="XDH285" s="7"/>
      <c r="XDI285" s="7"/>
      <c r="XDJ285" s="7"/>
      <c r="XDK285" s="7"/>
      <c r="XDL285" s="7"/>
      <c r="XDM285" s="7"/>
      <c r="XDN285" s="7"/>
      <c r="XDO285" s="7"/>
      <c r="XDP285" s="7"/>
      <c r="XDQ285" s="7"/>
      <c r="XDR285" s="7"/>
      <c r="XDS285" s="7"/>
      <c r="XDT285" s="7"/>
      <c r="XDU285" s="7"/>
      <c r="XDV285" s="7"/>
      <c r="XDW285" s="7"/>
      <c r="XDX285" s="7"/>
      <c r="XDY285" s="7"/>
      <c r="XDZ285" s="7"/>
      <c r="XEA285" s="7"/>
      <c r="XEB285" s="7"/>
      <c r="XEC285" s="7"/>
      <c r="XED285" s="7"/>
      <c r="XEE285" s="7"/>
    </row>
    <row r="286" s="1" customFormat="1" customHeight="1" spans="1:16359">
      <c r="A286" s="4"/>
      <c r="B286" s="20"/>
      <c r="C286" s="20"/>
      <c r="D286" s="21" t="str">
        <f>IF(C286="","-",VLOOKUP(C286,员工信息表!B:C,2,FALSE))</f>
        <v>-</v>
      </c>
      <c r="E286" s="21" t="str">
        <f>IF(C286="","-",VLOOKUP(C286,员工信息表!B:D,3,FALSE))</f>
        <v>-</v>
      </c>
      <c r="F286" s="20"/>
      <c r="G286" s="20"/>
      <c r="H286" s="20"/>
      <c r="I286" s="20"/>
      <c r="J286" s="27" t="str">
        <f t="shared" si="8"/>
        <v>0</v>
      </c>
      <c r="K286" s="27" t="str">
        <f>IF(C286="","0",SUMIFS(借支明细表!$H:$H,借支明细表!$F:$F,$C286,借支明细表!$D:$D,$D$2))</f>
        <v>0</v>
      </c>
      <c r="L286" s="27" t="str">
        <f t="shared" si="9"/>
        <v>0</v>
      </c>
      <c r="M286" s="28"/>
      <c r="XDA286" s="7"/>
      <c r="XDB286" s="7"/>
      <c r="XDC286" s="7"/>
      <c r="XDD286" s="7"/>
      <c r="XDE286" s="7"/>
      <c r="XDF286" s="7"/>
      <c r="XDG286" s="7"/>
      <c r="XDH286" s="7"/>
      <c r="XDI286" s="7"/>
      <c r="XDJ286" s="7"/>
      <c r="XDK286" s="7"/>
      <c r="XDL286" s="7"/>
      <c r="XDM286" s="7"/>
      <c r="XDN286" s="7"/>
      <c r="XDO286" s="7"/>
      <c r="XDP286" s="7"/>
      <c r="XDQ286" s="7"/>
      <c r="XDR286" s="7"/>
      <c r="XDS286" s="7"/>
      <c r="XDT286" s="7"/>
      <c r="XDU286" s="7"/>
      <c r="XDV286" s="7"/>
      <c r="XDW286" s="7"/>
      <c r="XDX286" s="7"/>
      <c r="XDY286" s="7"/>
      <c r="XDZ286" s="7"/>
      <c r="XEA286" s="7"/>
      <c r="XEB286" s="7"/>
      <c r="XEC286" s="7"/>
      <c r="XED286" s="7"/>
      <c r="XEE286" s="7"/>
    </row>
    <row r="287" s="1" customFormat="1" customHeight="1" spans="1:16359">
      <c r="A287" s="4"/>
      <c r="B287" s="20"/>
      <c r="C287" s="20"/>
      <c r="D287" s="21" t="str">
        <f>IF(C287="","-",VLOOKUP(C287,员工信息表!B:C,2,FALSE))</f>
        <v>-</v>
      </c>
      <c r="E287" s="21" t="str">
        <f>IF(C287="","-",VLOOKUP(C287,员工信息表!B:D,3,FALSE))</f>
        <v>-</v>
      </c>
      <c r="F287" s="20"/>
      <c r="G287" s="20"/>
      <c r="H287" s="20"/>
      <c r="I287" s="20"/>
      <c r="J287" s="27" t="str">
        <f t="shared" si="8"/>
        <v>0</v>
      </c>
      <c r="K287" s="27" t="str">
        <f>IF(C287="","0",SUMIFS(借支明细表!$H:$H,借支明细表!$F:$F,$C287,借支明细表!$D:$D,$D$2))</f>
        <v>0</v>
      </c>
      <c r="L287" s="27" t="str">
        <f t="shared" si="9"/>
        <v>0</v>
      </c>
      <c r="M287" s="28"/>
      <c r="XDA287" s="7"/>
      <c r="XDB287" s="7"/>
      <c r="XDC287" s="7"/>
      <c r="XDD287" s="7"/>
      <c r="XDE287" s="7"/>
      <c r="XDF287" s="7"/>
      <c r="XDG287" s="7"/>
      <c r="XDH287" s="7"/>
      <c r="XDI287" s="7"/>
      <c r="XDJ287" s="7"/>
      <c r="XDK287" s="7"/>
      <c r="XDL287" s="7"/>
      <c r="XDM287" s="7"/>
      <c r="XDN287" s="7"/>
      <c r="XDO287" s="7"/>
      <c r="XDP287" s="7"/>
      <c r="XDQ287" s="7"/>
      <c r="XDR287" s="7"/>
      <c r="XDS287" s="7"/>
      <c r="XDT287" s="7"/>
      <c r="XDU287" s="7"/>
      <c r="XDV287" s="7"/>
      <c r="XDW287" s="7"/>
      <c r="XDX287" s="7"/>
      <c r="XDY287" s="7"/>
      <c r="XDZ287" s="7"/>
      <c r="XEA287" s="7"/>
      <c r="XEB287" s="7"/>
      <c r="XEC287" s="7"/>
      <c r="XED287" s="7"/>
      <c r="XEE287" s="7"/>
    </row>
    <row r="288" s="1" customFormat="1" customHeight="1" spans="1:16359">
      <c r="A288" s="4"/>
      <c r="B288" s="20"/>
      <c r="C288" s="20"/>
      <c r="D288" s="21" t="str">
        <f>IF(C288="","-",VLOOKUP(C288,员工信息表!B:C,2,FALSE))</f>
        <v>-</v>
      </c>
      <c r="E288" s="21" t="str">
        <f>IF(C288="","-",VLOOKUP(C288,员工信息表!B:D,3,FALSE))</f>
        <v>-</v>
      </c>
      <c r="F288" s="20"/>
      <c r="G288" s="20"/>
      <c r="H288" s="20"/>
      <c r="I288" s="20"/>
      <c r="J288" s="27" t="str">
        <f t="shared" si="8"/>
        <v>0</v>
      </c>
      <c r="K288" s="27" t="str">
        <f>IF(C288="","0",SUMIFS(借支明细表!$H:$H,借支明细表!$F:$F,$C288,借支明细表!$D:$D,$D$2))</f>
        <v>0</v>
      </c>
      <c r="L288" s="27" t="str">
        <f t="shared" si="9"/>
        <v>0</v>
      </c>
      <c r="M288" s="28"/>
      <c r="XDA288" s="7"/>
      <c r="XDB288" s="7"/>
      <c r="XDC288" s="7"/>
      <c r="XDD288" s="7"/>
      <c r="XDE288" s="7"/>
      <c r="XDF288" s="7"/>
      <c r="XDG288" s="7"/>
      <c r="XDH288" s="7"/>
      <c r="XDI288" s="7"/>
      <c r="XDJ288" s="7"/>
      <c r="XDK288" s="7"/>
      <c r="XDL288" s="7"/>
      <c r="XDM288" s="7"/>
      <c r="XDN288" s="7"/>
      <c r="XDO288" s="7"/>
      <c r="XDP288" s="7"/>
      <c r="XDQ288" s="7"/>
      <c r="XDR288" s="7"/>
      <c r="XDS288" s="7"/>
      <c r="XDT288" s="7"/>
      <c r="XDU288" s="7"/>
      <c r="XDV288" s="7"/>
      <c r="XDW288" s="7"/>
      <c r="XDX288" s="7"/>
      <c r="XDY288" s="7"/>
      <c r="XDZ288" s="7"/>
      <c r="XEA288" s="7"/>
      <c r="XEB288" s="7"/>
      <c r="XEC288" s="7"/>
      <c r="XED288" s="7"/>
      <c r="XEE288" s="7"/>
    </row>
    <row r="289" s="1" customFormat="1" customHeight="1" spans="1:16359">
      <c r="A289" s="4"/>
      <c r="B289" s="20"/>
      <c r="C289" s="20"/>
      <c r="D289" s="21" t="str">
        <f>IF(C289="","-",VLOOKUP(C289,员工信息表!B:C,2,FALSE))</f>
        <v>-</v>
      </c>
      <c r="E289" s="21" t="str">
        <f>IF(C289="","-",VLOOKUP(C289,员工信息表!B:D,3,FALSE))</f>
        <v>-</v>
      </c>
      <c r="F289" s="20"/>
      <c r="G289" s="20"/>
      <c r="H289" s="20"/>
      <c r="I289" s="20"/>
      <c r="J289" s="27" t="str">
        <f t="shared" si="8"/>
        <v>0</v>
      </c>
      <c r="K289" s="27" t="str">
        <f>IF(C289="","0",SUMIFS(借支明细表!$H:$H,借支明细表!$F:$F,$C289,借支明细表!$D:$D,$D$2))</f>
        <v>0</v>
      </c>
      <c r="L289" s="27" t="str">
        <f t="shared" si="9"/>
        <v>0</v>
      </c>
      <c r="M289" s="28"/>
      <c r="XDA289" s="7"/>
      <c r="XDB289" s="7"/>
      <c r="XDC289" s="7"/>
      <c r="XDD289" s="7"/>
      <c r="XDE289" s="7"/>
      <c r="XDF289" s="7"/>
      <c r="XDG289" s="7"/>
      <c r="XDH289" s="7"/>
      <c r="XDI289" s="7"/>
      <c r="XDJ289" s="7"/>
      <c r="XDK289" s="7"/>
      <c r="XDL289" s="7"/>
      <c r="XDM289" s="7"/>
      <c r="XDN289" s="7"/>
      <c r="XDO289" s="7"/>
      <c r="XDP289" s="7"/>
      <c r="XDQ289" s="7"/>
      <c r="XDR289" s="7"/>
      <c r="XDS289" s="7"/>
      <c r="XDT289" s="7"/>
      <c r="XDU289" s="7"/>
      <c r="XDV289" s="7"/>
      <c r="XDW289" s="7"/>
      <c r="XDX289" s="7"/>
      <c r="XDY289" s="7"/>
      <c r="XDZ289" s="7"/>
      <c r="XEA289" s="7"/>
      <c r="XEB289" s="7"/>
      <c r="XEC289" s="7"/>
      <c r="XED289" s="7"/>
      <c r="XEE289" s="7"/>
    </row>
    <row r="290" s="1" customFormat="1" customHeight="1" spans="1:16359">
      <c r="A290" s="4"/>
      <c r="B290" s="20"/>
      <c r="C290" s="20"/>
      <c r="D290" s="21" t="str">
        <f>IF(C290="","-",VLOOKUP(C290,员工信息表!B:C,2,FALSE))</f>
        <v>-</v>
      </c>
      <c r="E290" s="21" t="str">
        <f>IF(C290="","-",VLOOKUP(C290,员工信息表!B:D,3,FALSE))</f>
        <v>-</v>
      </c>
      <c r="F290" s="20"/>
      <c r="G290" s="20"/>
      <c r="H290" s="20"/>
      <c r="I290" s="20"/>
      <c r="J290" s="27" t="str">
        <f t="shared" si="8"/>
        <v>0</v>
      </c>
      <c r="K290" s="27" t="str">
        <f>IF(C290="","0",SUMIFS(借支明细表!$H:$H,借支明细表!$F:$F,$C290,借支明细表!$D:$D,$D$2))</f>
        <v>0</v>
      </c>
      <c r="L290" s="27" t="str">
        <f t="shared" si="9"/>
        <v>0</v>
      </c>
      <c r="M290" s="28"/>
      <c r="XDA290" s="7"/>
      <c r="XDB290" s="7"/>
      <c r="XDC290" s="7"/>
      <c r="XDD290" s="7"/>
      <c r="XDE290" s="7"/>
      <c r="XDF290" s="7"/>
      <c r="XDG290" s="7"/>
      <c r="XDH290" s="7"/>
      <c r="XDI290" s="7"/>
      <c r="XDJ290" s="7"/>
      <c r="XDK290" s="7"/>
      <c r="XDL290" s="7"/>
      <c r="XDM290" s="7"/>
      <c r="XDN290" s="7"/>
      <c r="XDO290" s="7"/>
      <c r="XDP290" s="7"/>
      <c r="XDQ290" s="7"/>
      <c r="XDR290" s="7"/>
      <c r="XDS290" s="7"/>
      <c r="XDT290" s="7"/>
      <c r="XDU290" s="7"/>
      <c r="XDV290" s="7"/>
      <c r="XDW290" s="7"/>
      <c r="XDX290" s="7"/>
      <c r="XDY290" s="7"/>
      <c r="XDZ290" s="7"/>
      <c r="XEA290" s="7"/>
      <c r="XEB290" s="7"/>
      <c r="XEC290" s="7"/>
      <c r="XED290" s="7"/>
      <c r="XEE290" s="7"/>
    </row>
    <row r="291" s="1" customFormat="1" customHeight="1" spans="1:16359">
      <c r="A291" s="4"/>
      <c r="B291" s="20"/>
      <c r="C291" s="20"/>
      <c r="D291" s="21" t="str">
        <f>IF(C291="","-",VLOOKUP(C291,员工信息表!B:C,2,FALSE))</f>
        <v>-</v>
      </c>
      <c r="E291" s="21" t="str">
        <f>IF(C291="","-",VLOOKUP(C291,员工信息表!B:D,3,FALSE))</f>
        <v>-</v>
      </c>
      <c r="F291" s="20"/>
      <c r="G291" s="20"/>
      <c r="H291" s="20"/>
      <c r="I291" s="20"/>
      <c r="J291" s="27" t="str">
        <f t="shared" si="8"/>
        <v>0</v>
      </c>
      <c r="K291" s="27" t="str">
        <f>IF(C291="","0",SUMIFS(借支明细表!$H:$H,借支明细表!$F:$F,$C291,借支明细表!$D:$D,$D$2))</f>
        <v>0</v>
      </c>
      <c r="L291" s="27" t="str">
        <f t="shared" si="9"/>
        <v>0</v>
      </c>
      <c r="M291" s="28"/>
      <c r="XDA291" s="7"/>
      <c r="XDB291" s="7"/>
      <c r="XDC291" s="7"/>
      <c r="XDD291" s="7"/>
      <c r="XDE291" s="7"/>
      <c r="XDF291" s="7"/>
      <c r="XDG291" s="7"/>
      <c r="XDH291" s="7"/>
      <c r="XDI291" s="7"/>
      <c r="XDJ291" s="7"/>
      <c r="XDK291" s="7"/>
      <c r="XDL291" s="7"/>
      <c r="XDM291" s="7"/>
      <c r="XDN291" s="7"/>
      <c r="XDO291" s="7"/>
      <c r="XDP291" s="7"/>
      <c r="XDQ291" s="7"/>
      <c r="XDR291" s="7"/>
      <c r="XDS291" s="7"/>
      <c r="XDT291" s="7"/>
      <c r="XDU291" s="7"/>
      <c r="XDV291" s="7"/>
      <c r="XDW291" s="7"/>
      <c r="XDX291" s="7"/>
      <c r="XDY291" s="7"/>
      <c r="XDZ291" s="7"/>
      <c r="XEA291" s="7"/>
      <c r="XEB291" s="7"/>
      <c r="XEC291" s="7"/>
      <c r="XED291" s="7"/>
      <c r="XEE291" s="7"/>
    </row>
    <row r="292" s="1" customFormat="1" customHeight="1" spans="1:16359">
      <c r="A292" s="4"/>
      <c r="B292" s="20"/>
      <c r="C292" s="20"/>
      <c r="D292" s="21" t="str">
        <f>IF(C292="","-",VLOOKUP(C292,员工信息表!B:C,2,FALSE))</f>
        <v>-</v>
      </c>
      <c r="E292" s="21" t="str">
        <f>IF(C292="","-",VLOOKUP(C292,员工信息表!B:D,3,FALSE))</f>
        <v>-</v>
      </c>
      <c r="F292" s="20"/>
      <c r="G292" s="20"/>
      <c r="H292" s="20"/>
      <c r="I292" s="20"/>
      <c r="J292" s="27" t="str">
        <f t="shared" si="8"/>
        <v>0</v>
      </c>
      <c r="K292" s="27" t="str">
        <f>IF(C292="","0",SUMIFS(借支明细表!$H:$H,借支明细表!$F:$F,$C292,借支明细表!$D:$D,$D$2))</f>
        <v>0</v>
      </c>
      <c r="L292" s="27" t="str">
        <f t="shared" si="9"/>
        <v>0</v>
      </c>
      <c r="M292" s="28"/>
      <c r="XDA292" s="7"/>
      <c r="XDB292" s="7"/>
      <c r="XDC292" s="7"/>
      <c r="XDD292" s="7"/>
      <c r="XDE292" s="7"/>
      <c r="XDF292" s="7"/>
      <c r="XDG292" s="7"/>
      <c r="XDH292" s="7"/>
      <c r="XDI292" s="7"/>
      <c r="XDJ292" s="7"/>
      <c r="XDK292" s="7"/>
      <c r="XDL292" s="7"/>
      <c r="XDM292" s="7"/>
      <c r="XDN292" s="7"/>
      <c r="XDO292" s="7"/>
      <c r="XDP292" s="7"/>
      <c r="XDQ292" s="7"/>
      <c r="XDR292" s="7"/>
      <c r="XDS292" s="7"/>
      <c r="XDT292" s="7"/>
      <c r="XDU292" s="7"/>
      <c r="XDV292" s="7"/>
      <c r="XDW292" s="7"/>
      <c r="XDX292" s="7"/>
      <c r="XDY292" s="7"/>
      <c r="XDZ292" s="7"/>
      <c r="XEA292" s="7"/>
      <c r="XEB292" s="7"/>
      <c r="XEC292" s="7"/>
      <c r="XED292" s="7"/>
      <c r="XEE292" s="7"/>
    </row>
    <row r="293" s="1" customFormat="1" customHeight="1" spans="1:16359">
      <c r="A293" s="4"/>
      <c r="B293" s="20"/>
      <c r="C293" s="20"/>
      <c r="D293" s="21" t="str">
        <f>IF(C293="","-",VLOOKUP(C293,员工信息表!B:C,2,FALSE))</f>
        <v>-</v>
      </c>
      <c r="E293" s="21" t="str">
        <f>IF(C293="","-",VLOOKUP(C293,员工信息表!B:D,3,FALSE))</f>
        <v>-</v>
      </c>
      <c r="F293" s="20"/>
      <c r="G293" s="20"/>
      <c r="H293" s="20"/>
      <c r="I293" s="20"/>
      <c r="J293" s="27" t="str">
        <f t="shared" si="8"/>
        <v>0</v>
      </c>
      <c r="K293" s="27" t="str">
        <f>IF(C293="","0",SUMIFS(借支明细表!$H:$H,借支明细表!$F:$F,$C293,借支明细表!$D:$D,$D$2))</f>
        <v>0</v>
      </c>
      <c r="L293" s="27" t="str">
        <f t="shared" si="9"/>
        <v>0</v>
      </c>
      <c r="M293" s="28"/>
      <c r="XDA293" s="7"/>
      <c r="XDB293" s="7"/>
      <c r="XDC293" s="7"/>
      <c r="XDD293" s="7"/>
      <c r="XDE293" s="7"/>
      <c r="XDF293" s="7"/>
      <c r="XDG293" s="7"/>
      <c r="XDH293" s="7"/>
      <c r="XDI293" s="7"/>
      <c r="XDJ293" s="7"/>
      <c r="XDK293" s="7"/>
      <c r="XDL293" s="7"/>
      <c r="XDM293" s="7"/>
      <c r="XDN293" s="7"/>
      <c r="XDO293" s="7"/>
      <c r="XDP293" s="7"/>
      <c r="XDQ293" s="7"/>
      <c r="XDR293" s="7"/>
      <c r="XDS293" s="7"/>
      <c r="XDT293" s="7"/>
      <c r="XDU293" s="7"/>
      <c r="XDV293" s="7"/>
      <c r="XDW293" s="7"/>
      <c r="XDX293" s="7"/>
      <c r="XDY293" s="7"/>
      <c r="XDZ293" s="7"/>
      <c r="XEA293" s="7"/>
      <c r="XEB293" s="7"/>
      <c r="XEC293" s="7"/>
      <c r="XED293" s="7"/>
      <c r="XEE293" s="7"/>
    </row>
    <row r="294" s="1" customFormat="1" customHeight="1" spans="1:16359">
      <c r="A294" s="4"/>
      <c r="B294" s="20"/>
      <c r="C294" s="20"/>
      <c r="D294" s="21" t="str">
        <f>IF(C294="","-",VLOOKUP(C294,员工信息表!B:C,2,FALSE))</f>
        <v>-</v>
      </c>
      <c r="E294" s="21" t="str">
        <f>IF(C294="","-",VLOOKUP(C294,员工信息表!B:D,3,FALSE))</f>
        <v>-</v>
      </c>
      <c r="F294" s="20"/>
      <c r="G294" s="20"/>
      <c r="H294" s="20"/>
      <c r="I294" s="20"/>
      <c r="J294" s="27" t="str">
        <f t="shared" si="8"/>
        <v>0</v>
      </c>
      <c r="K294" s="27" t="str">
        <f>IF(C294="","0",SUMIFS(借支明细表!$H:$H,借支明细表!$F:$F,$C294,借支明细表!$D:$D,$D$2))</f>
        <v>0</v>
      </c>
      <c r="L294" s="27" t="str">
        <f t="shared" si="9"/>
        <v>0</v>
      </c>
      <c r="M294" s="28"/>
      <c r="XDA294" s="7"/>
      <c r="XDB294" s="7"/>
      <c r="XDC294" s="7"/>
      <c r="XDD294" s="7"/>
      <c r="XDE294" s="7"/>
      <c r="XDF294" s="7"/>
      <c r="XDG294" s="7"/>
      <c r="XDH294" s="7"/>
      <c r="XDI294" s="7"/>
      <c r="XDJ294" s="7"/>
      <c r="XDK294" s="7"/>
      <c r="XDL294" s="7"/>
      <c r="XDM294" s="7"/>
      <c r="XDN294" s="7"/>
      <c r="XDO294" s="7"/>
      <c r="XDP294" s="7"/>
      <c r="XDQ294" s="7"/>
      <c r="XDR294" s="7"/>
      <c r="XDS294" s="7"/>
      <c r="XDT294" s="7"/>
      <c r="XDU294" s="7"/>
      <c r="XDV294" s="7"/>
      <c r="XDW294" s="7"/>
      <c r="XDX294" s="7"/>
      <c r="XDY294" s="7"/>
      <c r="XDZ294" s="7"/>
      <c r="XEA294" s="7"/>
      <c r="XEB294" s="7"/>
      <c r="XEC294" s="7"/>
      <c r="XED294" s="7"/>
      <c r="XEE294" s="7"/>
    </row>
    <row r="295" s="1" customFormat="1" customHeight="1" spans="1:16359">
      <c r="A295" s="4"/>
      <c r="B295" s="20"/>
      <c r="C295" s="20"/>
      <c r="D295" s="21" t="str">
        <f>IF(C295="","-",VLOOKUP(C295,员工信息表!B:C,2,FALSE))</f>
        <v>-</v>
      </c>
      <c r="E295" s="21" t="str">
        <f>IF(C295="","-",VLOOKUP(C295,员工信息表!B:D,3,FALSE))</f>
        <v>-</v>
      </c>
      <c r="F295" s="20"/>
      <c r="G295" s="20"/>
      <c r="H295" s="20"/>
      <c r="I295" s="20"/>
      <c r="J295" s="27" t="str">
        <f t="shared" si="8"/>
        <v>0</v>
      </c>
      <c r="K295" s="27" t="str">
        <f>IF(C295="","0",SUMIFS(借支明细表!$H:$H,借支明细表!$F:$F,$C295,借支明细表!$D:$D,$D$2))</f>
        <v>0</v>
      </c>
      <c r="L295" s="27" t="str">
        <f t="shared" si="9"/>
        <v>0</v>
      </c>
      <c r="M295" s="28"/>
      <c r="XDA295" s="7"/>
      <c r="XDB295" s="7"/>
      <c r="XDC295" s="7"/>
      <c r="XDD295" s="7"/>
      <c r="XDE295" s="7"/>
      <c r="XDF295" s="7"/>
      <c r="XDG295" s="7"/>
      <c r="XDH295" s="7"/>
      <c r="XDI295" s="7"/>
      <c r="XDJ295" s="7"/>
      <c r="XDK295" s="7"/>
      <c r="XDL295" s="7"/>
      <c r="XDM295" s="7"/>
      <c r="XDN295" s="7"/>
      <c r="XDO295" s="7"/>
      <c r="XDP295" s="7"/>
      <c r="XDQ295" s="7"/>
      <c r="XDR295" s="7"/>
      <c r="XDS295" s="7"/>
      <c r="XDT295" s="7"/>
      <c r="XDU295" s="7"/>
      <c r="XDV295" s="7"/>
      <c r="XDW295" s="7"/>
      <c r="XDX295" s="7"/>
      <c r="XDY295" s="7"/>
      <c r="XDZ295" s="7"/>
      <c r="XEA295" s="7"/>
      <c r="XEB295" s="7"/>
      <c r="XEC295" s="7"/>
      <c r="XED295" s="7"/>
      <c r="XEE295" s="7"/>
    </row>
    <row r="296" s="1" customFormat="1" customHeight="1" spans="1:16359">
      <c r="A296" s="4"/>
      <c r="B296" s="20"/>
      <c r="C296" s="20"/>
      <c r="D296" s="21" t="str">
        <f>IF(C296="","-",VLOOKUP(C296,员工信息表!B:C,2,FALSE))</f>
        <v>-</v>
      </c>
      <c r="E296" s="21" t="str">
        <f>IF(C296="","-",VLOOKUP(C296,员工信息表!B:D,3,FALSE))</f>
        <v>-</v>
      </c>
      <c r="F296" s="20"/>
      <c r="G296" s="20"/>
      <c r="H296" s="20"/>
      <c r="I296" s="20"/>
      <c r="J296" s="27" t="str">
        <f t="shared" si="8"/>
        <v>0</v>
      </c>
      <c r="K296" s="27" t="str">
        <f>IF(C296="","0",SUMIFS(借支明细表!$H:$H,借支明细表!$F:$F,$C296,借支明细表!$D:$D,$D$2))</f>
        <v>0</v>
      </c>
      <c r="L296" s="27" t="str">
        <f t="shared" si="9"/>
        <v>0</v>
      </c>
      <c r="M296" s="28"/>
      <c r="XDA296" s="7"/>
      <c r="XDB296" s="7"/>
      <c r="XDC296" s="7"/>
      <c r="XDD296" s="7"/>
      <c r="XDE296" s="7"/>
      <c r="XDF296" s="7"/>
      <c r="XDG296" s="7"/>
      <c r="XDH296" s="7"/>
      <c r="XDI296" s="7"/>
      <c r="XDJ296" s="7"/>
      <c r="XDK296" s="7"/>
      <c r="XDL296" s="7"/>
      <c r="XDM296" s="7"/>
      <c r="XDN296" s="7"/>
      <c r="XDO296" s="7"/>
      <c r="XDP296" s="7"/>
      <c r="XDQ296" s="7"/>
      <c r="XDR296" s="7"/>
      <c r="XDS296" s="7"/>
      <c r="XDT296" s="7"/>
      <c r="XDU296" s="7"/>
      <c r="XDV296" s="7"/>
      <c r="XDW296" s="7"/>
      <c r="XDX296" s="7"/>
      <c r="XDY296" s="7"/>
      <c r="XDZ296" s="7"/>
      <c r="XEA296" s="7"/>
      <c r="XEB296" s="7"/>
      <c r="XEC296" s="7"/>
      <c r="XED296" s="7"/>
      <c r="XEE296" s="7"/>
    </row>
    <row r="297" s="1" customFormat="1" customHeight="1" spans="1:16359">
      <c r="A297" s="4"/>
      <c r="B297" s="20"/>
      <c r="C297" s="20"/>
      <c r="D297" s="21" t="str">
        <f>IF(C297="","-",VLOOKUP(C297,员工信息表!B:C,2,FALSE))</f>
        <v>-</v>
      </c>
      <c r="E297" s="21" t="str">
        <f>IF(C297="","-",VLOOKUP(C297,员工信息表!B:D,3,FALSE))</f>
        <v>-</v>
      </c>
      <c r="F297" s="20"/>
      <c r="G297" s="20"/>
      <c r="H297" s="20"/>
      <c r="I297" s="20"/>
      <c r="J297" s="27" t="str">
        <f t="shared" si="8"/>
        <v>0</v>
      </c>
      <c r="K297" s="27" t="str">
        <f>IF(C297="","0",SUMIFS(借支明细表!$H:$H,借支明细表!$F:$F,$C297,借支明细表!$D:$D,$D$2))</f>
        <v>0</v>
      </c>
      <c r="L297" s="27" t="str">
        <f t="shared" si="9"/>
        <v>0</v>
      </c>
      <c r="M297" s="28"/>
      <c r="XDA297" s="7"/>
      <c r="XDB297" s="7"/>
      <c r="XDC297" s="7"/>
      <c r="XDD297" s="7"/>
      <c r="XDE297" s="7"/>
      <c r="XDF297" s="7"/>
      <c r="XDG297" s="7"/>
      <c r="XDH297" s="7"/>
      <c r="XDI297" s="7"/>
      <c r="XDJ297" s="7"/>
      <c r="XDK297" s="7"/>
      <c r="XDL297" s="7"/>
      <c r="XDM297" s="7"/>
      <c r="XDN297" s="7"/>
      <c r="XDO297" s="7"/>
      <c r="XDP297" s="7"/>
      <c r="XDQ297" s="7"/>
      <c r="XDR297" s="7"/>
      <c r="XDS297" s="7"/>
      <c r="XDT297" s="7"/>
      <c r="XDU297" s="7"/>
      <c r="XDV297" s="7"/>
      <c r="XDW297" s="7"/>
      <c r="XDX297" s="7"/>
      <c r="XDY297" s="7"/>
      <c r="XDZ297" s="7"/>
      <c r="XEA297" s="7"/>
      <c r="XEB297" s="7"/>
      <c r="XEC297" s="7"/>
      <c r="XED297" s="7"/>
      <c r="XEE297" s="7"/>
    </row>
    <row r="298" s="1" customFormat="1" customHeight="1" spans="1:16359">
      <c r="A298" s="4"/>
      <c r="B298" s="20"/>
      <c r="C298" s="20"/>
      <c r="D298" s="21" t="str">
        <f>IF(C298="","-",VLOOKUP(C298,员工信息表!B:C,2,FALSE))</f>
        <v>-</v>
      </c>
      <c r="E298" s="21" t="str">
        <f>IF(C298="","-",VLOOKUP(C298,员工信息表!B:D,3,FALSE))</f>
        <v>-</v>
      </c>
      <c r="F298" s="20"/>
      <c r="G298" s="20"/>
      <c r="H298" s="20"/>
      <c r="I298" s="20"/>
      <c r="J298" s="27" t="str">
        <f t="shared" si="8"/>
        <v>0</v>
      </c>
      <c r="K298" s="27" t="str">
        <f>IF(C298="","0",SUMIFS(借支明细表!$H:$H,借支明细表!$F:$F,$C298,借支明细表!$D:$D,$D$2))</f>
        <v>0</v>
      </c>
      <c r="L298" s="27" t="str">
        <f t="shared" si="9"/>
        <v>0</v>
      </c>
      <c r="M298" s="28"/>
      <c r="XDA298" s="7"/>
      <c r="XDB298" s="7"/>
      <c r="XDC298" s="7"/>
      <c r="XDD298" s="7"/>
      <c r="XDE298" s="7"/>
      <c r="XDF298" s="7"/>
      <c r="XDG298" s="7"/>
      <c r="XDH298" s="7"/>
      <c r="XDI298" s="7"/>
      <c r="XDJ298" s="7"/>
      <c r="XDK298" s="7"/>
      <c r="XDL298" s="7"/>
      <c r="XDM298" s="7"/>
      <c r="XDN298" s="7"/>
      <c r="XDO298" s="7"/>
      <c r="XDP298" s="7"/>
      <c r="XDQ298" s="7"/>
      <c r="XDR298" s="7"/>
      <c r="XDS298" s="7"/>
      <c r="XDT298" s="7"/>
      <c r="XDU298" s="7"/>
      <c r="XDV298" s="7"/>
      <c r="XDW298" s="7"/>
      <c r="XDX298" s="7"/>
      <c r="XDY298" s="7"/>
      <c r="XDZ298" s="7"/>
      <c r="XEA298" s="7"/>
      <c r="XEB298" s="7"/>
      <c r="XEC298" s="7"/>
      <c r="XED298" s="7"/>
      <c r="XEE298" s="7"/>
    </row>
    <row r="299" s="1" customFormat="1" customHeight="1" spans="1:16359">
      <c r="A299" s="4"/>
      <c r="B299" s="20"/>
      <c r="C299" s="20"/>
      <c r="D299" s="21" t="str">
        <f>IF(C299="","-",VLOOKUP(C299,员工信息表!B:C,2,FALSE))</f>
        <v>-</v>
      </c>
      <c r="E299" s="21" t="str">
        <f>IF(C299="","-",VLOOKUP(C299,员工信息表!B:D,3,FALSE))</f>
        <v>-</v>
      </c>
      <c r="F299" s="20"/>
      <c r="G299" s="20"/>
      <c r="H299" s="20"/>
      <c r="I299" s="20"/>
      <c r="J299" s="27" t="str">
        <f t="shared" si="8"/>
        <v>0</v>
      </c>
      <c r="K299" s="27" t="str">
        <f>IF(C299="","0",SUMIFS(借支明细表!$H:$H,借支明细表!$F:$F,$C299,借支明细表!$D:$D,$D$2))</f>
        <v>0</v>
      </c>
      <c r="L299" s="27" t="str">
        <f t="shared" si="9"/>
        <v>0</v>
      </c>
      <c r="M299" s="28"/>
      <c r="XDA299" s="7"/>
      <c r="XDB299" s="7"/>
      <c r="XDC299" s="7"/>
      <c r="XDD299" s="7"/>
      <c r="XDE299" s="7"/>
      <c r="XDF299" s="7"/>
      <c r="XDG299" s="7"/>
      <c r="XDH299" s="7"/>
      <c r="XDI299" s="7"/>
      <c r="XDJ299" s="7"/>
      <c r="XDK299" s="7"/>
      <c r="XDL299" s="7"/>
      <c r="XDM299" s="7"/>
      <c r="XDN299" s="7"/>
      <c r="XDO299" s="7"/>
      <c r="XDP299" s="7"/>
      <c r="XDQ299" s="7"/>
      <c r="XDR299" s="7"/>
      <c r="XDS299" s="7"/>
      <c r="XDT299" s="7"/>
      <c r="XDU299" s="7"/>
      <c r="XDV299" s="7"/>
      <c r="XDW299" s="7"/>
      <c r="XDX299" s="7"/>
      <c r="XDY299" s="7"/>
      <c r="XDZ299" s="7"/>
      <c r="XEA299" s="7"/>
      <c r="XEB299" s="7"/>
      <c r="XEC299" s="7"/>
      <c r="XED299" s="7"/>
      <c r="XEE299" s="7"/>
    </row>
    <row r="300" s="1" customFormat="1" customHeight="1" spans="1:16359">
      <c r="A300" s="4"/>
      <c r="B300" s="20"/>
      <c r="C300" s="20"/>
      <c r="D300" s="21" t="str">
        <f>IF(C300="","-",VLOOKUP(C300,员工信息表!B:C,2,FALSE))</f>
        <v>-</v>
      </c>
      <c r="E300" s="21" t="str">
        <f>IF(C300="","-",VLOOKUP(C300,员工信息表!B:D,3,FALSE))</f>
        <v>-</v>
      </c>
      <c r="F300" s="20"/>
      <c r="G300" s="20"/>
      <c r="H300" s="20"/>
      <c r="I300" s="20"/>
      <c r="J300" s="27" t="str">
        <f t="shared" si="8"/>
        <v>0</v>
      </c>
      <c r="K300" s="27" t="str">
        <f>IF(C300="","0",SUMIFS(借支明细表!$H:$H,借支明细表!$F:$F,$C300,借支明细表!$D:$D,$D$2))</f>
        <v>0</v>
      </c>
      <c r="L300" s="27" t="str">
        <f t="shared" si="9"/>
        <v>0</v>
      </c>
      <c r="M300" s="28"/>
      <c r="XDA300" s="7"/>
      <c r="XDB300" s="7"/>
      <c r="XDC300" s="7"/>
      <c r="XDD300" s="7"/>
      <c r="XDE300" s="7"/>
      <c r="XDF300" s="7"/>
      <c r="XDG300" s="7"/>
      <c r="XDH300" s="7"/>
      <c r="XDI300" s="7"/>
      <c r="XDJ300" s="7"/>
      <c r="XDK300" s="7"/>
      <c r="XDL300" s="7"/>
      <c r="XDM300" s="7"/>
      <c r="XDN300" s="7"/>
      <c r="XDO300" s="7"/>
      <c r="XDP300" s="7"/>
      <c r="XDQ300" s="7"/>
      <c r="XDR300" s="7"/>
      <c r="XDS300" s="7"/>
      <c r="XDT300" s="7"/>
      <c r="XDU300" s="7"/>
      <c r="XDV300" s="7"/>
      <c r="XDW300" s="7"/>
      <c r="XDX300" s="7"/>
      <c r="XDY300" s="7"/>
      <c r="XDZ300" s="7"/>
      <c r="XEA300" s="7"/>
      <c r="XEB300" s="7"/>
      <c r="XEC300" s="7"/>
      <c r="XED300" s="7"/>
      <c r="XEE300" s="7"/>
    </row>
    <row r="301" s="1" customFormat="1" customHeight="1" spans="1:16359">
      <c r="A301" s="4"/>
      <c r="B301" s="20"/>
      <c r="C301" s="20"/>
      <c r="D301" s="21" t="str">
        <f>IF(C301="","-",VLOOKUP(C301,员工信息表!B:C,2,FALSE))</f>
        <v>-</v>
      </c>
      <c r="E301" s="21" t="str">
        <f>IF(C301="","-",VLOOKUP(C301,员工信息表!B:D,3,FALSE))</f>
        <v>-</v>
      </c>
      <c r="F301" s="20"/>
      <c r="G301" s="20"/>
      <c r="H301" s="20"/>
      <c r="I301" s="20"/>
      <c r="J301" s="27" t="str">
        <f t="shared" si="8"/>
        <v>0</v>
      </c>
      <c r="K301" s="27" t="str">
        <f>IF(C301="","0",SUMIFS(借支明细表!$H:$H,借支明细表!$F:$F,$C301,借支明细表!$D:$D,$D$2))</f>
        <v>0</v>
      </c>
      <c r="L301" s="27" t="str">
        <f t="shared" si="9"/>
        <v>0</v>
      </c>
      <c r="M301" s="28"/>
      <c r="XDA301" s="7"/>
      <c r="XDB301" s="7"/>
      <c r="XDC301" s="7"/>
      <c r="XDD301" s="7"/>
      <c r="XDE301" s="7"/>
      <c r="XDF301" s="7"/>
      <c r="XDG301" s="7"/>
      <c r="XDH301" s="7"/>
      <c r="XDI301" s="7"/>
      <c r="XDJ301" s="7"/>
      <c r="XDK301" s="7"/>
      <c r="XDL301" s="7"/>
      <c r="XDM301" s="7"/>
      <c r="XDN301" s="7"/>
      <c r="XDO301" s="7"/>
      <c r="XDP301" s="7"/>
      <c r="XDQ301" s="7"/>
      <c r="XDR301" s="7"/>
      <c r="XDS301" s="7"/>
      <c r="XDT301" s="7"/>
      <c r="XDU301" s="7"/>
      <c r="XDV301" s="7"/>
      <c r="XDW301" s="7"/>
      <c r="XDX301" s="7"/>
      <c r="XDY301" s="7"/>
      <c r="XDZ301" s="7"/>
      <c r="XEA301" s="7"/>
      <c r="XEB301" s="7"/>
      <c r="XEC301" s="7"/>
      <c r="XED301" s="7"/>
      <c r="XEE301" s="7"/>
    </row>
    <row r="302" s="1" customFormat="1" customHeight="1" spans="1:16359">
      <c r="A302" s="4"/>
      <c r="B302" s="20"/>
      <c r="C302" s="20"/>
      <c r="D302" s="21" t="str">
        <f>IF(C302="","-",VLOOKUP(C302,员工信息表!B:C,2,FALSE))</f>
        <v>-</v>
      </c>
      <c r="E302" s="21" t="str">
        <f>IF(C302="","-",VLOOKUP(C302,员工信息表!B:D,3,FALSE))</f>
        <v>-</v>
      </c>
      <c r="F302" s="20"/>
      <c r="G302" s="20"/>
      <c r="H302" s="20"/>
      <c r="I302" s="20"/>
      <c r="J302" s="27" t="str">
        <f t="shared" si="8"/>
        <v>0</v>
      </c>
      <c r="K302" s="27" t="str">
        <f>IF(C302="","0",SUMIFS(借支明细表!$H:$H,借支明细表!$F:$F,$C302,借支明细表!$D:$D,$D$2))</f>
        <v>0</v>
      </c>
      <c r="L302" s="27" t="str">
        <f t="shared" si="9"/>
        <v>0</v>
      </c>
      <c r="M302" s="28"/>
      <c r="XDA302" s="7"/>
      <c r="XDB302" s="7"/>
      <c r="XDC302" s="7"/>
      <c r="XDD302" s="7"/>
      <c r="XDE302" s="7"/>
      <c r="XDF302" s="7"/>
      <c r="XDG302" s="7"/>
      <c r="XDH302" s="7"/>
      <c r="XDI302" s="7"/>
      <c r="XDJ302" s="7"/>
      <c r="XDK302" s="7"/>
      <c r="XDL302" s="7"/>
      <c r="XDM302" s="7"/>
      <c r="XDN302" s="7"/>
      <c r="XDO302" s="7"/>
      <c r="XDP302" s="7"/>
      <c r="XDQ302" s="7"/>
      <c r="XDR302" s="7"/>
      <c r="XDS302" s="7"/>
      <c r="XDT302" s="7"/>
      <c r="XDU302" s="7"/>
      <c r="XDV302" s="7"/>
      <c r="XDW302" s="7"/>
      <c r="XDX302" s="7"/>
      <c r="XDY302" s="7"/>
      <c r="XDZ302" s="7"/>
      <c r="XEA302" s="7"/>
      <c r="XEB302" s="7"/>
      <c r="XEC302" s="7"/>
      <c r="XED302" s="7"/>
      <c r="XEE302" s="7"/>
    </row>
    <row r="303" s="1" customFormat="1" customHeight="1" spans="1:16359">
      <c r="A303" s="4"/>
      <c r="B303" s="20"/>
      <c r="C303" s="20"/>
      <c r="D303" s="21" t="str">
        <f>IF(C303="","-",VLOOKUP(C303,员工信息表!B:C,2,FALSE))</f>
        <v>-</v>
      </c>
      <c r="E303" s="21" t="str">
        <f>IF(C303="","-",VLOOKUP(C303,员工信息表!B:D,3,FALSE))</f>
        <v>-</v>
      </c>
      <c r="F303" s="20"/>
      <c r="G303" s="20"/>
      <c r="H303" s="20"/>
      <c r="I303" s="20"/>
      <c r="J303" s="27" t="str">
        <f t="shared" si="8"/>
        <v>0</v>
      </c>
      <c r="K303" s="27" t="str">
        <f>IF(C303="","0",SUMIFS(借支明细表!$H:$H,借支明细表!$F:$F,$C303,借支明细表!$D:$D,$D$2))</f>
        <v>0</v>
      </c>
      <c r="L303" s="27" t="str">
        <f t="shared" si="9"/>
        <v>0</v>
      </c>
      <c r="M303" s="28"/>
      <c r="XDA303" s="7"/>
      <c r="XDB303" s="7"/>
      <c r="XDC303" s="7"/>
      <c r="XDD303" s="7"/>
      <c r="XDE303" s="7"/>
      <c r="XDF303" s="7"/>
      <c r="XDG303" s="7"/>
      <c r="XDH303" s="7"/>
      <c r="XDI303" s="7"/>
      <c r="XDJ303" s="7"/>
      <c r="XDK303" s="7"/>
      <c r="XDL303" s="7"/>
      <c r="XDM303" s="7"/>
      <c r="XDN303" s="7"/>
      <c r="XDO303" s="7"/>
      <c r="XDP303" s="7"/>
      <c r="XDQ303" s="7"/>
      <c r="XDR303" s="7"/>
      <c r="XDS303" s="7"/>
      <c r="XDT303" s="7"/>
      <c r="XDU303" s="7"/>
      <c r="XDV303" s="7"/>
      <c r="XDW303" s="7"/>
      <c r="XDX303" s="7"/>
      <c r="XDY303" s="7"/>
      <c r="XDZ303" s="7"/>
      <c r="XEA303" s="7"/>
      <c r="XEB303" s="7"/>
      <c r="XEC303" s="7"/>
      <c r="XED303" s="7"/>
      <c r="XEE303" s="7"/>
    </row>
    <row r="304" s="1" customFormat="1" customHeight="1" spans="1:16359">
      <c r="A304" s="4"/>
      <c r="B304" s="20"/>
      <c r="C304" s="20"/>
      <c r="D304" s="21" t="str">
        <f>IF(C304="","-",VLOOKUP(C304,员工信息表!B:C,2,FALSE))</f>
        <v>-</v>
      </c>
      <c r="E304" s="21" t="str">
        <f>IF(C304="","-",VLOOKUP(C304,员工信息表!B:D,3,FALSE))</f>
        <v>-</v>
      </c>
      <c r="F304" s="20"/>
      <c r="G304" s="20"/>
      <c r="H304" s="20"/>
      <c r="I304" s="20"/>
      <c r="J304" s="27" t="str">
        <f t="shared" si="8"/>
        <v>0</v>
      </c>
      <c r="K304" s="27" t="str">
        <f>IF(C304="","0",SUMIFS(借支明细表!$H:$H,借支明细表!$F:$F,$C304,借支明细表!$D:$D,$D$2))</f>
        <v>0</v>
      </c>
      <c r="L304" s="27" t="str">
        <f t="shared" si="9"/>
        <v>0</v>
      </c>
      <c r="M304" s="28"/>
      <c r="XDA304" s="7"/>
      <c r="XDB304" s="7"/>
      <c r="XDC304" s="7"/>
      <c r="XDD304" s="7"/>
      <c r="XDE304" s="7"/>
      <c r="XDF304" s="7"/>
      <c r="XDG304" s="7"/>
      <c r="XDH304" s="7"/>
      <c r="XDI304" s="7"/>
      <c r="XDJ304" s="7"/>
      <c r="XDK304" s="7"/>
      <c r="XDL304" s="7"/>
      <c r="XDM304" s="7"/>
      <c r="XDN304" s="7"/>
      <c r="XDO304" s="7"/>
      <c r="XDP304" s="7"/>
      <c r="XDQ304" s="7"/>
      <c r="XDR304" s="7"/>
      <c r="XDS304" s="7"/>
      <c r="XDT304" s="7"/>
      <c r="XDU304" s="7"/>
      <c r="XDV304" s="7"/>
      <c r="XDW304" s="7"/>
      <c r="XDX304" s="7"/>
      <c r="XDY304" s="7"/>
      <c r="XDZ304" s="7"/>
      <c r="XEA304" s="7"/>
      <c r="XEB304" s="7"/>
      <c r="XEC304" s="7"/>
      <c r="XED304" s="7"/>
      <c r="XEE304" s="7"/>
    </row>
    <row r="305" s="1" customFormat="1" customHeight="1" spans="1:16359">
      <c r="A305" s="4"/>
      <c r="B305" s="20"/>
      <c r="C305" s="20"/>
      <c r="D305" s="21" t="str">
        <f>IF(C305="","-",VLOOKUP(C305,员工信息表!B:C,2,FALSE))</f>
        <v>-</v>
      </c>
      <c r="E305" s="21" t="str">
        <f>IF(C305="","-",VLOOKUP(C305,员工信息表!B:D,3,FALSE))</f>
        <v>-</v>
      </c>
      <c r="F305" s="20"/>
      <c r="G305" s="20"/>
      <c r="H305" s="20"/>
      <c r="I305" s="20"/>
      <c r="J305" s="27" t="str">
        <f t="shared" si="8"/>
        <v>0</v>
      </c>
      <c r="K305" s="27" t="str">
        <f>IF(C305="","0",SUMIFS(借支明细表!$H:$H,借支明细表!$F:$F,$C305,借支明细表!$D:$D,$D$2))</f>
        <v>0</v>
      </c>
      <c r="L305" s="27" t="str">
        <f t="shared" si="9"/>
        <v>0</v>
      </c>
      <c r="M305" s="28"/>
      <c r="XDA305" s="7"/>
      <c r="XDB305" s="7"/>
      <c r="XDC305" s="7"/>
      <c r="XDD305" s="7"/>
      <c r="XDE305" s="7"/>
      <c r="XDF305" s="7"/>
      <c r="XDG305" s="7"/>
      <c r="XDH305" s="7"/>
      <c r="XDI305" s="7"/>
      <c r="XDJ305" s="7"/>
      <c r="XDK305" s="7"/>
      <c r="XDL305" s="7"/>
      <c r="XDM305" s="7"/>
      <c r="XDN305" s="7"/>
      <c r="XDO305" s="7"/>
      <c r="XDP305" s="7"/>
      <c r="XDQ305" s="7"/>
      <c r="XDR305" s="7"/>
      <c r="XDS305" s="7"/>
      <c r="XDT305" s="7"/>
      <c r="XDU305" s="7"/>
      <c r="XDV305" s="7"/>
      <c r="XDW305" s="7"/>
      <c r="XDX305" s="7"/>
      <c r="XDY305" s="7"/>
      <c r="XDZ305" s="7"/>
      <c r="XEA305" s="7"/>
      <c r="XEB305" s="7"/>
      <c r="XEC305" s="7"/>
      <c r="XED305" s="7"/>
      <c r="XEE305" s="7"/>
    </row>
    <row r="306" s="1" customFormat="1" customHeight="1" spans="1:16359">
      <c r="A306" s="4"/>
      <c r="B306" s="20"/>
      <c r="C306" s="20"/>
      <c r="D306" s="21" t="str">
        <f>IF(C306="","-",VLOOKUP(C306,员工信息表!B:C,2,FALSE))</f>
        <v>-</v>
      </c>
      <c r="E306" s="21" t="str">
        <f>IF(C306="","-",VLOOKUP(C306,员工信息表!B:D,3,FALSE))</f>
        <v>-</v>
      </c>
      <c r="F306" s="20"/>
      <c r="G306" s="20"/>
      <c r="H306" s="20"/>
      <c r="I306" s="20"/>
      <c r="J306" s="27" t="str">
        <f t="shared" si="8"/>
        <v>0</v>
      </c>
      <c r="K306" s="27" t="str">
        <f>IF(C306="","0",SUMIFS(借支明细表!$H:$H,借支明细表!$F:$F,$C306,借支明细表!$D:$D,$D$2))</f>
        <v>0</v>
      </c>
      <c r="L306" s="27" t="str">
        <f t="shared" si="9"/>
        <v>0</v>
      </c>
      <c r="M306" s="28"/>
      <c r="XDA306" s="7"/>
      <c r="XDB306" s="7"/>
      <c r="XDC306" s="7"/>
      <c r="XDD306" s="7"/>
      <c r="XDE306" s="7"/>
      <c r="XDF306" s="7"/>
      <c r="XDG306" s="7"/>
      <c r="XDH306" s="7"/>
      <c r="XDI306" s="7"/>
      <c r="XDJ306" s="7"/>
      <c r="XDK306" s="7"/>
      <c r="XDL306" s="7"/>
      <c r="XDM306" s="7"/>
      <c r="XDN306" s="7"/>
      <c r="XDO306" s="7"/>
      <c r="XDP306" s="7"/>
      <c r="XDQ306" s="7"/>
      <c r="XDR306" s="7"/>
      <c r="XDS306" s="7"/>
      <c r="XDT306" s="7"/>
      <c r="XDU306" s="7"/>
      <c r="XDV306" s="7"/>
      <c r="XDW306" s="7"/>
      <c r="XDX306" s="7"/>
      <c r="XDY306" s="7"/>
      <c r="XDZ306" s="7"/>
      <c r="XEA306" s="7"/>
      <c r="XEB306" s="7"/>
      <c r="XEC306" s="7"/>
      <c r="XED306" s="7"/>
      <c r="XEE306" s="7"/>
    </row>
    <row r="307" s="1" customFormat="1" customHeight="1" spans="1:16359">
      <c r="A307" s="4"/>
      <c r="B307" s="20"/>
      <c r="C307" s="20"/>
      <c r="D307" s="21" t="str">
        <f>IF(C307="","-",VLOOKUP(C307,员工信息表!B:C,2,FALSE))</f>
        <v>-</v>
      </c>
      <c r="E307" s="21" t="str">
        <f>IF(C307="","-",VLOOKUP(C307,员工信息表!B:D,3,FALSE))</f>
        <v>-</v>
      </c>
      <c r="F307" s="20"/>
      <c r="G307" s="20"/>
      <c r="H307" s="20"/>
      <c r="I307" s="20"/>
      <c r="J307" s="27" t="str">
        <f t="shared" si="8"/>
        <v>0</v>
      </c>
      <c r="K307" s="27" t="str">
        <f>IF(C307="","0",SUMIFS(借支明细表!$H:$H,借支明细表!$F:$F,$C307,借支明细表!$D:$D,$D$2))</f>
        <v>0</v>
      </c>
      <c r="L307" s="27" t="str">
        <f t="shared" si="9"/>
        <v>0</v>
      </c>
      <c r="M307" s="28"/>
      <c r="XDA307" s="7"/>
      <c r="XDB307" s="7"/>
      <c r="XDC307" s="7"/>
      <c r="XDD307" s="7"/>
      <c r="XDE307" s="7"/>
      <c r="XDF307" s="7"/>
      <c r="XDG307" s="7"/>
      <c r="XDH307" s="7"/>
      <c r="XDI307" s="7"/>
      <c r="XDJ307" s="7"/>
      <c r="XDK307" s="7"/>
      <c r="XDL307" s="7"/>
      <c r="XDM307" s="7"/>
      <c r="XDN307" s="7"/>
      <c r="XDO307" s="7"/>
      <c r="XDP307" s="7"/>
      <c r="XDQ307" s="7"/>
      <c r="XDR307" s="7"/>
      <c r="XDS307" s="7"/>
      <c r="XDT307" s="7"/>
      <c r="XDU307" s="7"/>
      <c r="XDV307" s="7"/>
      <c r="XDW307" s="7"/>
      <c r="XDX307" s="7"/>
      <c r="XDY307" s="7"/>
      <c r="XDZ307" s="7"/>
      <c r="XEA307" s="7"/>
      <c r="XEB307" s="7"/>
      <c r="XEC307" s="7"/>
      <c r="XED307" s="7"/>
      <c r="XEE307" s="7"/>
    </row>
    <row r="308" s="1" customFormat="1" customHeight="1" spans="1:16359">
      <c r="A308" s="4"/>
      <c r="B308" s="20"/>
      <c r="C308" s="20"/>
      <c r="D308" s="21" t="str">
        <f>IF(C308="","-",VLOOKUP(C308,员工信息表!B:C,2,FALSE))</f>
        <v>-</v>
      </c>
      <c r="E308" s="21" t="str">
        <f>IF(C308="","-",VLOOKUP(C308,员工信息表!B:D,3,FALSE))</f>
        <v>-</v>
      </c>
      <c r="F308" s="20"/>
      <c r="G308" s="20"/>
      <c r="H308" s="20"/>
      <c r="I308" s="20"/>
      <c r="J308" s="27" t="str">
        <f t="shared" si="8"/>
        <v>0</v>
      </c>
      <c r="K308" s="27" t="str">
        <f>IF(C308="","0",SUMIFS(借支明细表!$H:$H,借支明细表!$F:$F,$C308,借支明细表!$D:$D,$D$2))</f>
        <v>0</v>
      </c>
      <c r="L308" s="27" t="str">
        <f t="shared" si="9"/>
        <v>0</v>
      </c>
      <c r="M308" s="28"/>
      <c r="XDA308" s="7"/>
      <c r="XDB308" s="7"/>
      <c r="XDC308" s="7"/>
      <c r="XDD308" s="7"/>
      <c r="XDE308" s="7"/>
      <c r="XDF308" s="7"/>
      <c r="XDG308" s="7"/>
      <c r="XDH308" s="7"/>
      <c r="XDI308" s="7"/>
      <c r="XDJ308" s="7"/>
      <c r="XDK308" s="7"/>
      <c r="XDL308" s="7"/>
      <c r="XDM308" s="7"/>
      <c r="XDN308" s="7"/>
      <c r="XDO308" s="7"/>
      <c r="XDP308" s="7"/>
      <c r="XDQ308" s="7"/>
      <c r="XDR308" s="7"/>
      <c r="XDS308" s="7"/>
      <c r="XDT308" s="7"/>
      <c r="XDU308" s="7"/>
      <c r="XDV308" s="7"/>
      <c r="XDW308" s="7"/>
      <c r="XDX308" s="7"/>
      <c r="XDY308" s="7"/>
      <c r="XDZ308" s="7"/>
      <c r="XEA308" s="7"/>
      <c r="XEB308" s="7"/>
      <c r="XEC308" s="7"/>
      <c r="XED308" s="7"/>
      <c r="XEE308" s="7"/>
    </row>
    <row r="309" s="1" customFormat="1" customHeight="1" spans="1:16359">
      <c r="A309" s="4"/>
      <c r="B309" s="20"/>
      <c r="C309" s="20"/>
      <c r="D309" s="21" t="str">
        <f>IF(C309="","-",VLOOKUP(C309,员工信息表!B:C,2,FALSE))</f>
        <v>-</v>
      </c>
      <c r="E309" s="21" t="str">
        <f>IF(C309="","-",VLOOKUP(C309,员工信息表!B:D,3,FALSE))</f>
        <v>-</v>
      </c>
      <c r="F309" s="20"/>
      <c r="G309" s="20"/>
      <c r="H309" s="20"/>
      <c r="I309" s="20"/>
      <c r="J309" s="27" t="str">
        <f t="shared" si="8"/>
        <v>0</v>
      </c>
      <c r="K309" s="27" t="str">
        <f>IF(C309="","0",SUMIFS(借支明细表!$H:$H,借支明细表!$F:$F,$C309,借支明细表!$D:$D,$D$2))</f>
        <v>0</v>
      </c>
      <c r="L309" s="27" t="str">
        <f t="shared" si="9"/>
        <v>0</v>
      </c>
      <c r="M309" s="28"/>
      <c r="XDA309" s="7"/>
      <c r="XDB309" s="7"/>
      <c r="XDC309" s="7"/>
      <c r="XDD309" s="7"/>
      <c r="XDE309" s="7"/>
      <c r="XDF309" s="7"/>
      <c r="XDG309" s="7"/>
      <c r="XDH309" s="7"/>
      <c r="XDI309" s="7"/>
      <c r="XDJ309" s="7"/>
      <c r="XDK309" s="7"/>
      <c r="XDL309" s="7"/>
      <c r="XDM309" s="7"/>
      <c r="XDN309" s="7"/>
      <c r="XDO309" s="7"/>
      <c r="XDP309" s="7"/>
      <c r="XDQ309" s="7"/>
      <c r="XDR309" s="7"/>
      <c r="XDS309" s="7"/>
      <c r="XDT309" s="7"/>
      <c r="XDU309" s="7"/>
      <c r="XDV309" s="7"/>
      <c r="XDW309" s="7"/>
      <c r="XDX309" s="7"/>
      <c r="XDY309" s="7"/>
      <c r="XDZ309" s="7"/>
      <c r="XEA309" s="7"/>
      <c r="XEB309" s="7"/>
      <c r="XEC309" s="7"/>
      <c r="XED309" s="7"/>
      <c r="XEE309" s="7"/>
    </row>
    <row r="310" s="1" customFormat="1" customHeight="1" spans="1:16359">
      <c r="A310" s="4"/>
      <c r="B310" s="20"/>
      <c r="C310" s="20"/>
      <c r="D310" s="21" t="str">
        <f>IF(C310="","-",VLOOKUP(C310,员工信息表!B:C,2,FALSE))</f>
        <v>-</v>
      </c>
      <c r="E310" s="21" t="str">
        <f>IF(C310="","-",VLOOKUP(C310,员工信息表!B:D,3,FALSE))</f>
        <v>-</v>
      </c>
      <c r="F310" s="20"/>
      <c r="G310" s="20"/>
      <c r="H310" s="20"/>
      <c r="I310" s="20"/>
      <c r="J310" s="27" t="str">
        <f t="shared" si="8"/>
        <v>0</v>
      </c>
      <c r="K310" s="27" t="str">
        <f>IF(C310="","0",SUMIFS(借支明细表!$H:$H,借支明细表!$F:$F,$C310,借支明细表!$D:$D,$D$2))</f>
        <v>0</v>
      </c>
      <c r="L310" s="27" t="str">
        <f t="shared" si="9"/>
        <v>0</v>
      </c>
      <c r="M310" s="28"/>
      <c r="XDA310" s="7"/>
      <c r="XDB310" s="7"/>
      <c r="XDC310" s="7"/>
      <c r="XDD310" s="7"/>
      <c r="XDE310" s="7"/>
      <c r="XDF310" s="7"/>
      <c r="XDG310" s="7"/>
      <c r="XDH310" s="7"/>
      <c r="XDI310" s="7"/>
      <c r="XDJ310" s="7"/>
      <c r="XDK310" s="7"/>
      <c r="XDL310" s="7"/>
      <c r="XDM310" s="7"/>
      <c r="XDN310" s="7"/>
      <c r="XDO310" s="7"/>
      <c r="XDP310" s="7"/>
      <c r="XDQ310" s="7"/>
      <c r="XDR310" s="7"/>
      <c r="XDS310" s="7"/>
      <c r="XDT310" s="7"/>
      <c r="XDU310" s="7"/>
      <c r="XDV310" s="7"/>
      <c r="XDW310" s="7"/>
      <c r="XDX310" s="7"/>
      <c r="XDY310" s="7"/>
      <c r="XDZ310" s="7"/>
      <c r="XEA310" s="7"/>
      <c r="XEB310" s="7"/>
      <c r="XEC310" s="7"/>
      <c r="XED310" s="7"/>
      <c r="XEE310" s="7"/>
    </row>
    <row r="311" s="1" customFormat="1" customHeight="1" spans="1:16359">
      <c r="A311" s="4"/>
      <c r="B311" s="20"/>
      <c r="C311" s="20"/>
      <c r="D311" s="21" t="str">
        <f>IF(C311="","-",VLOOKUP(C311,员工信息表!B:C,2,FALSE))</f>
        <v>-</v>
      </c>
      <c r="E311" s="21" t="str">
        <f>IF(C311="","-",VLOOKUP(C311,员工信息表!B:D,3,FALSE))</f>
        <v>-</v>
      </c>
      <c r="F311" s="20"/>
      <c r="G311" s="20"/>
      <c r="H311" s="20"/>
      <c r="I311" s="20"/>
      <c r="J311" s="27" t="str">
        <f t="shared" si="8"/>
        <v>0</v>
      </c>
      <c r="K311" s="27" t="str">
        <f>IF(C311="","0",SUMIFS(借支明细表!$H:$H,借支明细表!$F:$F,$C311,借支明细表!$D:$D,$D$2))</f>
        <v>0</v>
      </c>
      <c r="L311" s="27" t="str">
        <f t="shared" si="9"/>
        <v>0</v>
      </c>
      <c r="M311" s="28"/>
      <c r="XDA311" s="7"/>
      <c r="XDB311" s="7"/>
      <c r="XDC311" s="7"/>
      <c r="XDD311" s="7"/>
      <c r="XDE311" s="7"/>
      <c r="XDF311" s="7"/>
      <c r="XDG311" s="7"/>
      <c r="XDH311" s="7"/>
      <c r="XDI311" s="7"/>
      <c r="XDJ311" s="7"/>
      <c r="XDK311" s="7"/>
      <c r="XDL311" s="7"/>
      <c r="XDM311" s="7"/>
      <c r="XDN311" s="7"/>
      <c r="XDO311" s="7"/>
      <c r="XDP311" s="7"/>
      <c r="XDQ311" s="7"/>
      <c r="XDR311" s="7"/>
      <c r="XDS311" s="7"/>
      <c r="XDT311" s="7"/>
      <c r="XDU311" s="7"/>
      <c r="XDV311" s="7"/>
      <c r="XDW311" s="7"/>
      <c r="XDX311" s="7"/>
      <c r="XDY311" s="7"/>
      <c r="XDZ311" s="7"/>
      <c r="XEA311" s="7"/>
      <c r="XEB311" s="7"/>
      <c r="XEC311" s="7"/>
      <c r="XED311" s="7"/>
      <c r="XEE311" s="7"/>
    </row>
    <row r="312" s="1" customFormat="1" customHeight="1" spans="1:16359">
      <c r="A312" s="4"/>
      <c r="B312" s="20"/>
      <c r="C312" s="20"/>
      <c r="D312" s="21" t="str">
        <f>IF(C312="","-",VLOOKUP(C312,员工信息表!B:C,2,FALSE))</f>
        <v>-</v>
      </c>
      <c r="E312" s="21" t="str">
        <f>IF(C312="","-",VLOOKUP(C312,员工信息表!B:D,3,FALSE))</f>
        <v>-</v>
      </c>
      <c r="F312" s="20"/>
      <c r="G312" s="20"/>
      <c r="H312" s="20"/>
      <c r="I312" s="20"/>
      <c r="J312" s="27" t="str">
        <f t="shared" si="8"/>
        <v>0</v>
      </c>
      <c r="K312" s="27" t="str">
        <f>IF(C312="","0",SUMIFS(借支明细表!$H:$H,借支明细表!$F:$F,$C312,借支明细表!$D:$D,$D$2))</f>
        <v>0</v>
      </c>
      <c r="L312" s="27" t="str">
        <f t="shared" si="9"/>
        <v>0</v>
      </c>
      <c r="M312" s="28"/>
      <c r="XDA312" s="7"/>
      <c r="XDB312" s="7"/>
      <c r="XDC312" s="7"/>
      <c r="XDD312" s="7"/>
      <c r="XDE312" s="7"/>
      <c r="XDF312" s="7"/>
      <c r="XDG312" s="7"/>
      <c r="XDH312" s="7"/>
      <c r="XDI312" s="7"/>
      <c r="XDJ312" s="7"/>
      <c r="XDK312" s="7"/>
      <c r="XDL312" s="7"/>
      <c r="XDM312" s="7"/>
      <c r="XDN312" s="7"/>
      <c r="XDO312" s="7"/>
      <c r="XDP312" s="7"/>
      <c r="XDQ312" s="7"/>
      <c r="XDR312" s="7"/>
      <c r="XDS312" s="7"/>
      <c r="XDT312" s="7"/>
      <c r="XDU312" s="7"/>
      <c r="XDV312" s="7"/>
      <c r="XDW312" s="7"/>
      <c r="XDX312" s="7"/>
      <c r="XDY312" s="7"/>
      <c r="XDZ312" s="7"/>
      <c r="XEA312" s="7"/>
      <c r="XEB312" s="7"/>
      <c r="XEC312" s="7"/>
      <c r="XED312" s="7"/>
      <c r="XEE312" s="7"/>
    </row>
    <row r="313" s="1" customFormat="1" customHeight="1" spans="1:16359">
      <c r="A313" s="4"/>
      <c r="B313" s="20"/>
      <c r="C313" s="20"/>
      <c r="D313" s="21" t="str">
        <f>IF(C313="","-",VLOOKUP(C313,员工信息表!B:C,2,FALSE))</f>
        <v>-</v>
      </c>
      <c r="E313" s="21" t="str">
        <f>IF(C313="","-",VLOOKUP(C313,员工信息表!B:D,3,FALSE))</f>
        <v>-</v>
      </c>
      <c r="F313" s="20"/>
      <c r="G313" s="20"/>
      <c r="H313" s="20"/>
      <c r="I313" s="20"/>
      <c r="J313" s="27" t="str">
        <f t="shared" si="8"/>
        <v>0</v>
      </c>
      <c r="K313" s="27" t="str">
        <f>IF(C313="","0",SUMIFS(借支明细表!$H:$H,借支明细表!$F:$F,$C313,借支明细表!$D:$D,$D$2))</f>
        <v>0</v>
      </c>
      <c r="L313" s="27" t="str">
        <f t="shared" si="9"/>
        <v>0</v>
      </c>
      <c r="M313" s="28"/>
      <c r="XDA313" s="7"/>
      <c r="XDB313" s="7"/>
      <c r="XDC313" s="7"/>
      <c r="XDD313" s="7"/>
      <c r="XDE313" s="7"/>
      <c r="XDF313" s="7"/>
      <c r="XDG313" s="7"/>
      <c r="XDH313" s="7"/>
      <c r="XDI313" s="7"/>
      <c r="XDJ313" s="7"/>
      <c r="XDK313" s="7"/>
      <c r="XDL313" s="7"/>
      <c r="XDM313" s="7"/>
      <c r="XDN313" s="7"/>
      <c r="XDO313" s="7"/>
      <c r="XDP313" s="7"/>
      <c r="XDQ313" s="7"/>
      <c r="XDR313" s="7"/>
      <c r="XDS313" s="7"/>
      <c r="XDT313" s="7"/>
      <c r="XDU313" s="7"/>
      <c r="XDV313" s="7"/>
      <c r="XDW313" s="7"/>
      <c r="XDX313" s="7"/>
      <c r="XDY313" s="7"/>
      <c r="XDZ313" s="7"/>
      <c r="XEA313" s="7"/>
      <c r="XEB313" s="7"/>
      <c r="XEC313" s="7"/>
      <c r="XED313" s="7"/>
      <c r="XEE313" s="7"/>
    </row>
    <row r="314" s="1" customFormat="1" customHeight="1" spans="1:16359">
      <c r="A314" s="4"/>
      <c r="B314" s="20"/>
      <c r="C314" s="20"/>
      <c r="D314" s="21" t="str">
        <f>IF(C314="","-",VLOOKUP(C314,员工信息表!B:C,2,FALSE))</f>
        <v>-</v>
      </c>
      <c r="E314" s="21" t="str">
        <f>IF(C314="","-",VLOOKUP(C314,员工信息表!B:D,3,FALSE))</f>
        <v>-</v>
      </c>
      <c r="F314" s="20"/>
      <c r="G314" s="20"/>
      <c r="H314" s="20"/>
      <c r="I314" s="20"/>
      <c r="J314" s="27" t="str">
        <f t="shared" si="8"/>
        <v>0</v>
      </c>
      <c r="K314" s="27" t="str">
        <f>IF(C314="","0",SUMIFS(借支明细表!$H:$H,借支明细表!$F:$F,$C314,借支明细表!$D:$D,$D$2))</f>
        <v>0</v>
      </c>
      <c r="L314" s="27" t="str">
        <f t="shared" si="9"/>
        <v>0</v>
      </c>
      <c r="M314" s="28"/>
      <c r="XDA314" s="7"/>
      <c r="XDB314" s="7"/>
      <c r="XDC314" s="7"/>
      <c r="XDD314" s="7"/>
      <c r="XDE314" s="7"/>
      <c r="XDF314" s="7"/>
      <c r="XDG314" s="7"/>
      <c r="XDH314" s="7"/>
      <c r="XDI314" s="7"/>
      <c r="XDJ314" s="7"/>
      <c r="XDK314" s="7"/>
      <c r="XDL314" s="7"/>
      <c r="XDM314" s="7"/>
      <c r="XDN314" s="7"/>
      <c r="XDO314" s="7"/>
      <c r="XDP314" s="7"/>
      <c r="XDQ314" s="7"/>
      <c r="XDR314" s="7"/>
      <c r="XDS314" s="7"/>
      <c r="XDT314" s="7"/>
      <c r="XDU314" s="7"/>
      <c r="XDV314" s="7"/>
      <c r="XDW314" s="7"/>
      <c r="XDX314" s="7"/>
      <c r="XDY314" s="7"/>
      <c r="XDZ314" s="7"/>
      <c r="XEA314" s="7"/>
      <c r="XEB314" s="7"/>
      <c r="XEC314" s="7"/>
      <c r="XED314" s="7"/>
      <c r="XEE314" s="7"/>
    </row>
    <row r="315" s="1" customFormat="1" customHeight="1" spans="1:16359">
      <c r="A315" s="4"/>
      <c r="B315" s="20"/>
      <c r="C315" s="20"/>
      <c r="D315" s="21" t="str">
        <f>IF(C315="","-",VLOOKUP(C315,员工信息表!B:C,2,FALSE))</f>
        <v>-</v>
      </c>
      <c r="E315" s="21" t="str">
        <f>IF(C315="","-",VLOOKUP(C315,员工信息表!B:D,3,FALSE))</f>
        <v>-</v>
      </c>
      <c r="F315" s="20"/>
      <c r="G315" s="20"/>
      <c r="H315" s="20"/>
      <c r="I315" s="20"/>
      <c r="J315" s="27" t="str">
        <f t="shared" si="8"/>
        <v>0</v>
      </c>
      <c r="K315" s="27" t="str">
        <f>IF(C315="","0",SUMIFS(借支明细表!$H:$H,借支明细表!$F:$F,$C315,借支明细表!$D:$D,$D$2))</f>
        <v>0</v>
      </c>
      <c r="L315" s="27" t="str">
        <f t="shared" si="9"/>
        <v>0</v>
      </c>
      <c r="M315" s="28"/>
      <c r="XDA315" s="7"/>
      <c r="XDB315" s="7"/>
      <c r="XDC315" s="7"/>
      <c r="XDD315" s="7"/>
      <c r="XDE315" s="7"/>
      <c r="XDF315" s="7"/>
      <c r="XDG315" s="7"/>
      <c r="XDH315" s="7"/>
      <c r="XDI315" s="7"/>
      <c r="XDJ315" s="7"/>
      <c r="XDK315" s="7"/>
      <c r="XDL315" s="7"/>
      <c r="XDM315" s="7"/>
      <c r="XDN315" s="7"/>
      <c r="XDO315" s="7"/>
      <c r="XDP315" s="7"/>
      <c r="XDQ315" s="7"/>
      <c r="XDR315" s="7"/>
      <c r="XDS315" s="7"/>
      <c r="XDT315" s="7"/>
      <c r="XDU315" s="7"/>
      <c r="XDV315" s="7"/>
      <c r="XDW315" s="7"/>
      <c r="XDX315" s="7"/>
      <c r="XDY315" s="7"/>
      <c r="XDZ315" s="7"/>
      <c r="XEA315" s="7"/>
      <c r="XEB315" s="7"/>
      <c r="XEC315" s="7"/>
      <c r="XED315" s="7"/>
      <c r="XEE315" s="7"/>
    </row>
    <row r="316" s="1" customFormat="1" customHeight="1" spans="1:16359">
      <c r="A316" s="4"/>
      <c r="B316" s="20"/>
      <c r="C316" s="20"/>
      <c r="D316" s="21" t="str">
        <f>IF(C316="","-",VLOOKUP(C316,员工信息表!B:C,2,FALSE))</f>
        <v>-</v>
      </c>
      <c r="E316" s="21" t="str">
        <f>IF(C316="","-",VLOOKUP(C316,员工信息表!B:D,3,FALSE))</f>
        <v>-</v>
      </c>
      <c r="F316" s="20"/>
      <c r="G316" s="20"/>
      <c r="H316" s="20"/>
      <c r="I316" s="20"/>
      <c r="J316" s="27" t="str">
        <f t="shared" si="8"/>
        <v>0</v>
      </c>
      <c r="K316" s="27" t="str">
        <f>IF(C316="","0",SUMIFS(借支明细表!$H:$H,借支明细表!$F:$F,$C316,借支明细表!$D:$D,$D$2))</f>
        <v>0</v>
      </c>
      <c r="L316" s="27" t="str">
        <f t="shared" si="9"/>
        <v>0</v>
      </c>
      <c r="M316" s="28"/>
      <c r="XDA316" s="7"/>
      <c r="XDB316" s="7"/>
      <c r="XDC316" s="7"/>
      <c r="XDD316" s="7"/>
      <c r="XDE316" s="7"/>
      <c r="XDF316" s="7"/>
      <c r="XDG316" s="7"/>
      <c r="XDH316" s="7"/>
      <c r="XDI316" s="7"/>
      <c r="XDJ316" s="7"/>
      <c r="XDK316" s="7"/>
      <c r="XDL316" s="7"/>
      <c r="XDM316" s="7"/>
      <c r="XDN316" s="7"/>
      <c r="XDO316" s="7"/>
      <c r="XDP316" s="7"/>
      <c r="XDQ316" s="7"/>
      <c r="XDR316" s="7"/>
      <c r="XDS316" s="7"/>
      <c r="XDT316" s="7"/>
      <c r="XDU316" s="7"/>
      <c r="XDV316" s="7"/>
      <c r="XDW316" s="7"/>
      <c r="XDX316" s="7"/>
      <c r="XDY316" s="7"/>
      <c r="XDZ316" s="7"/>
      <c r="XEA316" s="7"/>
      <c r="XEB316" s="7"/>
      <c r="XEC316" s="7"/>
      <c r="XED316" s="7"/>
      <c r="XEE316" s="7"/>
    </row>
    <row r="317" s="1" customFormat="1" customHeight="1" spans="1:16359">
      <c r="A317" s="4"/>
      <c r="B317" s="20"/>
      <c r="C317" s="20"/>
      <c r="D317" s="21" t="str">
        <f>IF(C317="","-",VLOOKUP(C317,员工信息表!B:C,2,FALSE))</f>
        <v>-</v>
      </c>
      <c r="E317" s="21" t="str">
        <f>IF(C317="","-",VLOOKUP(C317,员工信息表!B:D,3,FALSE))</f>
        <v>-</v>
      </c>
      <c r="F317" s="20"/>
      <c r="G317" s="20"/>
      <c r="H317" s="20"/>
      <c r="I317" s="20"/>
      <c r="J317" s="27" t="str">
        <f t="shared" si="8"/>
        <v>0</v>
      </c>
      <c r="K317" s="27" t="str">
        <f>IF(C317="","0",SUMIFS(借支明细表!$H:$H,借支明细表!$F:$F,$C317,借支明细表!$D:$D,$D$2))</f>
        <v>0</v>
      </c>
      <c r="L317" s="27" t="str">
        <f t="shared" si="9"/>
        <v>0</v>
      </c>
      <c r="M317" s="28"/>
      <c r="XDA317" s="7"/>
      <c r="XDB317" s="7"/>
      <c r="XDC317" s="7"/>
      <c r="XDD317" s="7"/>
      <c r="XDE317" s="7"/>
      <c r="XDF317" s="7"/>
      <c r="XDG317" s="7"/>
      <c r="XDH317" s="7"/>
      <c r="XDI317" s="7"/>
      <c r="XDJ317" s="7"/>
      <c r="XDK317" s="7"/>
      <c r="XDL317" s="7"/>
      <c r="XDM317" s="7"/>
      <c r="XDN317" s="7"/>
      <c r="XDO317" s="7"/>
      <c r="XDP317" s="7"/>
      <c r="XDQ317" s="7"/>
      <c r="XDR317" s="7"/>
      <c r="XDS317" s="7"/>
      <c r="XDT317" s="7"/>
      <c r="XDU317" s="7"/>
      <c r="XDV317" s="7"/>
      <c r="XDW317" s="7"/>
      <c r="XDX317" s="7"/>
      <c r="XDY317" s="7"/>
      <c r="XDZ317" s="7"/>
      <c r="XEA317" s="7"/>
      <c r="XEB317" s="7"/>
      <c r="XEC317" s="7"/>
      <c r="XED317" s="7"/>
      <c r="XEE317" s="7"/>
    </row>
    <row r="318" s="1" customFormat="1" customHeight="1" spans="1:16359">
      <c r="A318" s="4"/>
      <c r="B318" s="20"/>
      <c r="C318" s="20"/>
      <c r="D318" s="21" t="str">
        <f>IF(C318="","-",VLOOKUP(C318,员工信息表!B:C,2,FALSE))</f>
        <v>-</v>
      </c>
      <c r="E318" s="21" t="str">
        <f>IF(C318="","-",VLOOKUP(C318,员工信息表!B:D,3,FALSE))</f>
        <v>-</v>
      </c>
      <c r="F318" s="20"/>
      <c r="G318" s="20"/>
      <c r="H318" s="20"/>
      <c r="I318" s="20"/>
      <c r="J318" s="27" t="str">
        <f t="shared" si="8"/>
        <v>0</v>
      </c>
      <c r="K318" s="27" t="str">
        <f>IF(C318="","0",SUMIFS(借支明细表!$H:$H,借支明细表!$F:$F,$C318,借支明细表!$D:$D,$D$2))</f>
        <v>0</v>
      </c>
      <c r="L318" s="27" t="str">
        <f t="shared" si="9"/>
        <v>0</v>
      </c>
      <c r="M318" s="28"/>
      <c r="XDA318" s="7"/>
      <c r="XDB318" s="7"/>
      <c r="XDC318" s="7"/>
      <c r="XDD318" s="7"/>
      <c r="XDE318" s="7"/>
      <c r="XDF318" s="7"/>
      <c r="XDG318" s="7"/>
      <c r="XDH318" s="7"/>
      <c r="XDI318" s="7"/>
      <c r="XDJ318" s="7"/>
      <c r="XDK318" s="7"/>
      <c r="XDL318" s="7"/>
      <c r="XDM318" s="7"/>
      <c r="XDN318" s="7"/>
      <c r="XDO318" s="7"/>
      <c r="XDP318" s="7"/>
      <c r="XDQ318" s="7"/>
      <c r="XDR318" s="7"/>
      <c r="XDS318" s="7"/>
      <c r="XDT318" s="7"/>
      <c r="XDU318" s="7"/>
      <c r="XDV318" s="7"/>
      <c r="XDW318" s="7"/>
      <c r="XDX318" s="7"/>
      <c r="XDY318" s="7"/>
      <c r="XDZ318" s="7"/>
      <c r="XEA318" s="7"/>
      <c r="XEB318" s="7"/>
      <c r="XEC318" s="7"/>
      <c r="XED318" s="7"/>
      <c r="XEE318" s="7"/>
    </row>
    <row r="319" customHeight="1" spans="2:13">
      <c r="B319" s="20"/>
      <c r="C319" s="20"/>
      <c r="D319" s="21" t="str">
        <f>IF(C319="","-",VLOOKUP(C319,员工信息表!B:C,2,FALSE))</f>
        <v>-</v>
      </c>
      <c r="E319" s="21" t="str">
        <f>IF(C319="","-",VLOOKUP(C319,员工信息表!B:D,3,FALSE))</f>
        <v>-</v>
      </c>
      <c r="F319" s="20"/>
      <c r="G319" s="20"/>
      <c r="H319" s="20"/>
      <c r="I319" s="20"/>
      <c r="J319" s="27" t="str">
        <f t="shared" si="8"/>
        <v>0</v>
      </c>
      <c r="K319" s="27" t="str">
        <f>IF(C319="","0",SUMIFS(借支明细表!$H:$H,借支明细表!$F:$F,$C319,借支明细表!$D:$D,$D$2))</f>
        <v>0</v>
      </c>
      <c r="L319" s="27" t="str">
        <f t="shared" si="9"/>
        <v>0</v>
      </c>
      <c r="M319" s="28"/>
    </row>
    <row r="320" customHeight="1" spans="2:13">
      <c r="B320" s="20"/>
      <c r="C320" s="20"/>
      <c r="D320" s="21" t="str">
        <f>IF(C320="","-",VLOOKUP(C320,员工信息表!B:C,2,FALSE))</f>
        <v>-</v>
      </c>
      <c r="E320" s="21" t="str">
        <f>IF(C320="","-",VLOOKUP(C320,员工信息表!B:D,3,FALSE))</f>
        <v>-</v>
      </c>
      <c r="F320" s="20"/>
      <c r="G320" s="20"/>
      <c r="H320" s="20"/>
      <c r="I320" s="20"/>
      <c r="J320" s="27" t="str">
        <f t="shared" si="8"/>
        <v>0</v>
      </c>
      <c r="K320" s="27" t="str">
        <f>IF(C320="","0",SUMIFS(借支明细表!$H:$H,借支明细表!$F:$F,$C320,借支明细表!$D:$D,$D$2))</f>
        <v>0</v>
      </c>
      <c r="L320" s="27" t="str">
        <f t="shared" si="9"/>
        <v>0</v>
      </c>
      <c r="M320" s="28"/>
    </row>
    <row r="321" customHeight="1" spans="2:13">
      <c r="B321" s="20"/>
      <c r="C321" s="20"/>
      <c r="D321" s="21" t="str">
        <f>IF(C321="","-",VLOOKUP(C321,员工信息表!B:C,2,FALSE))</f>
        <v>-</v>
      </c>
      <c r="E321" s="21" t="str">
        <f>IF(C321="","-",VLOOKUP(C321,员工信息表!B:D,3,FALSE))</f>
        <v>-</v>
      </c>
      <c r="F321" s="20"/>
      <c r="G321" s="20"/>
      <c r="H321" s="20"/>
      <c r="I321" s="20"/>
      <c r="J321" s="27" t="str">
        <f t="shared" si="8"/>
        <v>0</v>
      </c>
      <c r="K321" s="27" t="str">
        <f>IF(C321="","0",SUMIFS(借支明细表!$H:$H,借支明细表!$F:$F,$C321,借支明细表!$D:$D,$D$2))</f>
        <v>0</v>
      </c>
      <c r="L321" s="27" t="str">
        <f t="shared" si="9"/>
        <v>0</v>
      </c>
      <c r="M321" s="28"/>
    </row>
    <row r="322" customHeight="1" spans="2:13">
      <c r="B322" s="20"/>
      <c r="C322" s="20"/>
      <c r="D322" s="21" t="str">
        <f>IF(C322="","-",VLOOKUP(C322,员工信息表!B:C,2,FALSE))</f>
        <v>-</v>
      </c>
      <c r="E322" s="21" t="str">
        <f>IF(C322="","-",VLOOKUP(C322,员工信息表!B:D,3,FALSE))</f>
        <v>-</v>
      </c>
      <c r="F322" s="20"/>
      <c r="G322" s="20"/>
      <c r="H322" s="20"/>
      <c r="I322" s="20"/>
      <c r="J322" s="27" t="str">
        <f t="shared" si="8"/>
        <v>0</v>
      </c>
      <c r="K322" s="27" t="str">
        <f>IF(C322="","0",SUMIFS(借支明细表!$H:$H,借支明细表!$F:$F,$C322,借支明细表!$D:$D,$D$2))</f>
        <v>0</v>
      </c>
      <c r="L322" s="27" t="str">
        <f t="shared" si="9"/>
        <v>0</v>
      </c>
      <c r="M322" s="28"/>
    </row>
    <row r="323" customHeight="1" spans="2:13">
      <c r="B323" s="20"/>
      <c r="C323" s="20"/>
      <c r="D323" s="21" t="str">
        <f>IF(C323="","-",VLOOKUP(C323,员工信息表!B:C,2,FALSE))</f>
        <v>-</v>
      </c>
      <c r="E323" s="21" t="str">
        <f>IF(C323="","-",VLOOKUP(C323,员工信息表!B:D,3,FALSE))</f>
        <v>-</v>
      </c>
      <c r="F323" s="20"/>
      <c r="G323" s="20"/>
      <c r="H323" s="20"/>
      <c r="I323" s="20"/>
      <c r="J323" s="27" t="str">
        <f t="shared" si="8"/>
        <v>0</v>
      </c>
      <c r="K323" s="27" t="str">
        <f>IF(C323="","0",SUMIFS(借支明细表!$H:$H,借支明细表!$F:$F,$C323,借支明细表!$D:$D,$D$2))</f>
        <v>0</v>
      </c>
      <c r="L323" s="27" t="str">
        <f t="shared" si="9"/>
        <v>0</v>
      </c>
      <c r="M323" s="28"/>
    </row>
    <row r="324" customHeight="1" spans="2:13">
      <c r="B324" s="20"/>
      <c r="C324" s="20"/>
      <c r="D324" s="21" t="str">
        <f>IF(C324="","-",VLOOKUP(C324,员工信息表!B:C,2,FALSE))</f>
        <v>-</v>
      </c>
      <c r="E324" s="21" t="str">
        <f>IF(C324="","-",VLOOKUP(C324,员工信息表!B:D,3,FALSE))</f>
        <v>-</v>
      </c>
      <c r="F324" s="20"/>
      <c r="G324" s="20"/>
      <c r="H324" s="20"/>
      <c r="I324" s="20"/>
      <c r="J324" s="27" t="str">
        <f t="shared" si="8"/>
        <v>0</v>
      </c>
      <c r="K324" s="27" t="str">
        <f>IF(C324="","0",SUMIFS(借支明细表!$H:$H,借支明细表!$F:$F,$C324,借支明细表!$D:$D,$D$2))</f>
        <v>0</v>
      </c>
      <c r="L324" s="27" t="str">
        <f t="shared" si="9"/>
        <v>0</v>
      </c>
      <c r="M324" s="28"/>
    </row>
    <row r="325" customHeight="1" spans="2:13">
      <c r="B325" s="20"/>
      <c r="C325" s="20"/>
      <c r="D325" s="21" t="str">
        <f>IF(C325="","-",VLOOKUP(C325,员工信息表!B:C,2,FALSE))</f>
        <v>-</v>
      </c>
      <c r="E325" s="21" t="str">
        <f>IF(C325="","-",VLOOKUP(C325,员工信息表!B:D,3,FALSE))</f>
        <v>-</v>
      </c>
      <c r="F325" s="20"/>
      <c r="G325" s="20"/>
      <c r="H325" s="20"/>
      <c r="I325" s="20"/>
      <c r="J325" s="27" t="str">
        <f>IF(C325="","0",(E325*F325)+(G325*H325)+I325)</f>
        <v>0</v>
      </c>
      <c r="K325" s="27" t="str">
        <f>IF(C325="","0",SUMIFS(借支明细表!$H:$H,借支明细表!$F:$F,$C325,借支明细表!$D:$D,$D$2))</f>
        <v>0</v>
      </c>
      <c r="L325" s="27" t="str">
        <f>IF(C325="","0",J325-K325)</f>
        <v>0</v>
      </c>
      <c r="M325" s="28"/>
    </row>
    <row r="326" customHeight="1" spans="2:13">
      <c r="B326" s="20"/>
      <c r="C326" s="20"/>
      <c r="D326" s="21" t="str">
        <f>IF(C326="","-",VLOOKUP(C326,员工信息表!B:C,2,FALSE))</f>
        <v>-</v>
      </c>
      <c r="E326" s="21" t="str">
        <f>IF(C326="","-",VLOOKUP(C326,员工信息表!B:D,3,FALSE))</f>
        <v>-</v>
      </c>
      <c r="F326" s="20"/>
      <c r="G326" s="20"/>
      <c r="H326" s="20"/>
      <c r="I326" s="20"/>
      <c r="J326" s="27" t="str">
        <f>IF(C326="","0",(E326*F326)+(G326*H326)+I326)</f>
        <v>0</v>
      </c>
      <c r="K326" s="27" t="str">
        <f>IF(C326="","0",SUMIFS(借支明细表!$H:$H,借支明细表!$F:$F,$C326,借支明细表!$D:$D,$D$2))</f>
        <v>0</v>
      </c>
      <c r="L326" s="27" t="str">
        <f>IF(C326="","0",J326-K326)</f>
        <v>0</v>
      </c>
      <c r="M326" s="28"/>
    </row>
    <row r="327" customHeight="1" spans="2:13">
      <c r="B327" s="20"/>
      <c r="C327" s="20"/>
      <c r="D327" s="21" t="str">
        <f>IF(C327="","-",VLOOKUP(C327,员工信息表!B:C,2,FALSE))</f>
        <v>-</v>
      </c>
      <c r="E327" s="21" t="str">
        <f>IF(C327="","-",VLOOKUP(C327,员工信息表!B:D,3,FALSE))</f>
        <v>-</v>
      </c>
      <c r="F327" s="20"/>
      <c r="G327" s="20"/>
      <c r="H327" s="20"/>
      <c r="I327" s="20"/>
      <c r="J327" s="27" t="str">
        <f>IF(C327="","0",(E327*F327)+(G327*H327)+I327)</f>
        <v>0</v>
      </c>
      <c r="K327" s="27" t="str">
        <f>IF(C327="","0",SUMIFS(借支明细表!$H:$H,借支明细表!$F:$F,$C327,借支明细表!$D:$D,$D$2))</f>
        <v>0</v>
      </c>
      <c r="L327" s="27" t="str">
        <f>IF(C327="","0",J327-K327)</f>
        <v>0</v>
      </c>
      <c r="M327" s="28"/>
    </row>
  </sheetData>
  <sheetProtection formatCells="0" formatColumns="0" formatRows="0"/>
  <mergeCells count="4">
    <mergeCell ref="B1:M1"/>
    <mergeCell ref="B2:C2"/>
    <mergeCell ref="G2:I2"/>
    <mergeCell ref="K2:M2"/>
  </mergeCells>
  <dataValidations count="3">
    <dataValidation type="list" allowBlank="1" showInputMessage="1" showErrorMessage="1" sqref="B2:C2">
      <formula1>年份</formula1>
    </dataValidation>
    <dataValidation type="list" allowBlank="1" showInputMessage="1" showErrorMessage="1" sqref="D2">
      <formula1>月份</formula1>
    </dataValidation>
    <dataValidation type="list" allowBlank="1" showInputMessage="1" showErrorMessage="1" sqref="C4:C1048576">
      <formula1>员工信息表!$B$3:$B$3000</formula1>
    </dataValidation>
  </dataValidations>
  <printOptions horizontalCentered="1"/>
  <pageMargins left="0.196527777777778" right="0.196527777777778" top="0.196527777777778" bottom="0.196527777777778" header="0" footer="0"/>
  <pageSetup paperSize="9" scale="53" fitToHeight="0" pageOrder="overThenDown" orientation="landscape" horizontalDpi="600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XFD327"/>
  <sheetViews>
    <sheetView showGridLines="0" topLeftCell="A4" workbookViewId="0">
      <selection activeCell="J4" sqref="J4:L327"/>
    </sheetView>
  </sheetViews>
  <sheetFormatPr defaultColWidth="9" defaultRowHeight="19" customHeight="1"/>
  <cols>
    <col min="1" max="1" width="18.875" style="4" customWidth="1"/>
    <col min="2" max="2" width="6.00833333333333" style="5" customWidth="1"/>
    <col min="3" max="3" width="7.75833333333333" style="5" customWidth="1"/>
    <col min="4" max="4" width="12.5" style="5" customWidth="1"/>
    <col min="5" max="5" width="13.125" style="5" customWidth="1"/>
    <col min="6" max="6" width="13.375" style="5" customWidth="1"/>
    <col min="7" max="7" width="11.625" style="6" customWidth="1"/>
    <col min="8" max="8" width="14.625" style="5" customWidth="1"/>
    <col min="9" max="9" width="11.125" style="5" customWidth="1"/>
    <col min="10" max="11" width="11.375" style="5" customWidth="1"/>
    <col min="12" max="12" width="11.875" style="5" customWidth="1"/>
    <col min="13" max="13" width="12.5" style="5" customWidth="1"/>
    <col min="14" max="14" width="2.625" style="1" customWidth="1"/>
    <col min="15" max="16328" width="9" style="1"/>
    <col min="16329" max="16384" width="9" style="7"/>
  </cols>
  <sheetData>
    <row r="1" s="1" customFormat="1" ht="39" customHeight="1" spans="1:13">
      <c r="A1" s="24"/>
      <c r="B1" s="9" t="str">
        <f>D2&amp;"月工资明细表"</f>
        <v>6月工资明细表</v>
      </c>
      <c r="C1" s="9"/>
      <c r="D1" s="9"/>
      <c r="E1" s="9"/>
      <c r="F1" s="9"/>
      <c r="G1" s="10"/>
      <c r="H1" s="9"/>
      <c r="I1" s="9"/>
      <c r="J1" s="9"/>
      <c r="K1" s="9"/>
      <c r="L1" s="9"/>
      <c r="M1" s="9"/>
    </row>
    <row r="2" s="2" customFormat="1" ht="20" customHeight="1" spans="1:16384">
      <c r="A2" s="11"/>
      <c r="B2" s="12">
        <v>2021</v>
      </c>
      <c r="C2" s="12"/>
      <c r="D2" s="13">
        <v>6</v>
      </c>
      <c r="F2" s="14"/>
      <c r="G2" s="15" t="str">
        <f>"本月 "&amp;DAY(DATE(B2,D2+1,1)-1)&amp;" 天"</f>
        <v>本月 30 天</v>
      </c>
      <c r="H2" s="16"/>
      <c r="I2" s="16"/>
      <c r="J2" s="25"/>
      <c r="K2" s="26"/>
      <c r="L2" s="26"/>
      <c r="M2" s="26"/>
      <c r="XDA2" s="29"/>
      <c r="XDB2" s="29"/>
      <c r="XDC2" s="29"/>
      <c r="XDD2" s="29"/>
      <c r="XDE2" s="29"/>
      <c r="XDF2" s="29"/>
      <c r="XDG2" s="29"/>
      <c r="XDH2" s="29"/>
      <c r="XDI2" s="29"/>
      <c r="XDJ2" s="29"/>
      <c r="XDK2" s="29"/>
      <c r="XDL2" s="29"/>
      <c r="XDM2" s="29"/>
      <c r="XDN2" s="29"/>
      <c r="XDO2" s="29"/>
      <c r="XDP2" s="29"/>
      <c r="XDQ2" s="29"/>
      <c r="XDR2" s="29"/>
      <c r="XDS2" s="29"/>
      <c r="XDT2" s="29"/>
      <c r="XDU2" s="29"/>
      <c r="XDV2" s="29"/>
      <c r="XDW2" s="29"/>
      <c r="XDX2" s="29"/>
      <c r="XDY2" s="29"/>
      <c r="XDZ2" s="29"/>
      <c r="XEA2" s="29"/>
      <c r="XEB2" s="29"/>
      <c r="XEC2" s="29"/>
      <c r="XED2" s="29"/>
      <c r="XEE2" s="29"/>
      <c r="XEF2" s="29"/>
      <c r="XEG2" s="29"/>
      <c r="XEH2" s="29"/>
      <c r="XEI2" s="29"/>
      <c r="XEJ2" s="29"/>
      <c r="XEK2" s="29"/>
      <c r="XEL2" s="29"/>
      <c r="XEM2" s="29"/>
      <c r="XEN2" s="29"/>
      <c r="XEO2" s="29"/>
      <c r="XEP2" s="29"/>
      <c r="XEQ2" s="29"/>
      <c r="XER2" s="29"/>
      <c r="XES2" s="29"/>
      <c r="XET2" s="29"/>
      <c r="XEU2" s="29"/>
      <c r="XEV2" s="29"/>
      <c r="XEW2" s="29"/>
      <c r="XEX2" s="29"/>
      <c r="XEY2" s="29"/>
      <c r="XEZ2" s="29"/>
      <c r="XFA2" s="29"/>
      <c r="XFB2" s="29"/>
      <c r="XFC2" s="29"/>
      <c r="XFD2" s="29"/>
    </row>
    <row r="3" s="3" customFormat="1" ht="27" customHeight="1" spans="1:16384">
      <c r="A3" s="17" t="s">
        <v>75</v>
      </c>
      <c r="B3" s="18" t="s">
        <v>76</v>
      </c>
      <c r="C3" s="18" t="s">
        <v>2</v>
      </c>
      <c r="D3" s="18" t="s">
        <v>77</v>
      </c>
      <c r="E3" s="18" t="s">
        <v>4</v>
      </c>
      <c r="F3" s="18" t="s">
        <v>55</v>
      </c>
      <c r="G3" s="18" t="s">
        <v>62</v>
      </c>
      <c r="H3" s="18" t="s">
        <v>63</v>
      </c>
      <c r="I3" s="18" t="s">
        <v>64</v>
      </c>
      <c r="J3" s="18" t="s">
        <v>56</v>
      </c>
      <c r="K3" s="18" t="s">
        <v>70</v>
      </c>
      <c r="L3" s="18" t="s">
        <v>71</v>
      </c>
      <c r="M3" s="18" t="s">
        <v>78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9"/>
      <c r="XDB3" s="29"/>
      <c r="XDC3" s="29"/>
      <c r="XDD3" s="29"/>
      <c r="XDE3" s="29"/>
      <c r="XDF3" s="29"/>
      <c r="XDG3" s="29"/>
      <c r="XDH3" s="29"/>
      <c r="XDI3" s="29"/>
      <c r="XDJ3" s="29"/>
      <c r="XDK3" s="29"/>
      <c r="XDL3" s="29"/>
      <c r="XDM3" s="29"/>
      <c r="XDN3" s="29"/>
      <c r="XDO3" s="29"/>
      <c r="XDP3" s="29"/>
      <c r="XDQ3" s="29"/>
      <c r="XDR3" s="29"/>
      <c r="XDS3" s="29"/>
      <c r="XDT3" s="29"/>
      <c r="XDU3" s="29"/>
      <c r="XDV3" s="29"/>
      <c r="XDW3" s="29"/>
      <c r="XDX3" s="29"/>
      <c r="XDY3" s="29"/>
      <c r="XDZ3" s="29"/>
      <c r="XEA3" s="29"/>
      <c r="XEB3" s="29"/>
      <c r="XEC3" s="29"/>
      <c r="XED3" s="29"/>
      <c r="XEE3" s="29"/>
      <c r="XEF3" s="29"/>
      <c r="XEG3" s="29"/>
      <c r="XEH3" s="29"/>
      <c r="XEI3" s="29"/>
      <c r="XEJ3" s="29"/>
      <c r="XEK3" s="29"/>
      <c r="XEL3" s="29"/>
      <c r="XEM3" s="29"/>
      <c r="XEN3" s="29"/>
      <c r="XEO3" s="29"/>
      <c r="XEP3" s="29"/>
      <c r="XEQ3" s="29"/>
      <c r="XER3" s="29"/>
      <c r="XES3" s="29"/>
      <c r="XET3" s="29"/>
      <c r="XEU3" s="29"/>
      <c r="XEV3" s="29"/>
      <c r="XEW3" s="29"/>
      <c r="XEX3" s="29"/>
      <c r="XEY3" s="29"/>
      <c r="XEZ3" s="29"/>
      <c r="XFA3" s="29"/>
      <c r="XFB3" s="29"/>
      <c r="XFC3" s="29"/>
      <c r="XFD3" s="29"/>
    </row>
    <row r="4" s="1" customFormat="1" customHeight="1" spans="1:13">
      <c r="A4" s="19">
        <f>SUM(J4:J10001)</f>
        <v>7275</v>
      </c>
      <c r="B4" s="20">
        <v>1</v>
      </c>
      <c r="C4" s="20" t="s">
        <v>15</v>
      </c>
      <c r="D4" s="21" t="str">
        <f>IF(C4="","-",VLOOKUP(C4,员工信息表!B:C,2,FALSE))</f>
        <v>技工</v>
      </c>
      <c r="E4" s="21">
        <f>IF(C4="","-",VLOOKUP(C4,员工信息表!B:D,3,FALSE))</f>
        <v>350</v>
      </c>
      <c r="F4" s="20">
        <v>20</v>
      </c>
      <c r="G4" s="20">
        <v>3.5</v>
      </c>
      <c r="H4" s="20">
        <v>50</v>
      </c>
      <c r="I4" s="20">
        <v>100</v>
      </c>
      <c r="J4" s="27">
        <f>IF(C4="","0",(E4*F4)+(G4*H4)+I4)</f>
        <v>7275</v>
      </c>
      <c r="K4" s="27">
        <f>IF(C4="","0",SUMIFS(借支明细表!$H:$H,借支明细表!$F:$F,$C4,借支明细表!$D:$D,$D$2))</f>
        <v>0</v>
      </c>
      <c r="L4" s="27">
        <f>IF(C4="","0",J4-K4)</f>
        <v>7275</v>
      </c>
      <c r="M4" s="28"/>
    </row>
    <row r="5" s="1" customFormat="1" customHeight="1" spans="1:13">
      <c r="A5" s="17" t="s">
        <v>79</v>
      </c>
      <c r="B5" s="20">
        <v>2</v>
      </c>
      <c r="C5" s="20"/>
      <c r="D5" s="21" t="str">
        <f>IF(C5="","-",VLOOKUP(C5,员工信息表!B:C,2,FALSE))</f>
        <v>-</v>
      </c>
      <c r="E5" s="21" t="str">
        <f>IF(C5="","-",VLOOKUP(C5,员工信息表!B:D,3,FALSE))</f>
        <v>-</v>
      </c>
      <c r="F5" s="20"/>
      <c r="G5" s="20"/>
      <c r="H5" s="20"/>
      <c r="I5" s="20"/>
      <c r="J5" s="27" t="str">
        <f t="shared" ref="J5:J68" si="0">IF(C5="","0",(E5*F5)+(G5*H5)+I5)</f>
        <v>0</v>
      </c>
      <c r="K5" s="27" t="str">
        <f>IF(C5="","0",SUMIFS(借支明细表!$H:$H,借支明细表!$F:$F,$C5,借支明细表!$D:$D,$D$2))</f>
        <v>0</v>
      </c>
      <c r="L5" s="27" t="str">
        <f t="shared" ref="L5:L68" si="1">IF(C5="","0",J5-K5)</f>
        <v>0</v>
      </c>
      <c r="M5" s="28"/>
    </row>
    <row r="6" s="1" customFormat="1" customHeight="1" spans="1:13">
      <c r="A6" s="22">
        <f>SUM(K4:K10001)</f>
        <v>0</v>
      </c>
      <c r="B6" s="20">
        <v>3</v>
      </c>
      <c r="C6" s="20"/>
      <c r="D6" s="21" t="str">
        <f>IF(C6="","-",VLOOKUP(C6,员工信息表!B:C,2,FALSE))</f>
        <v>-</v>
      </c>
      <c r="E6" s="21" t="str">
        <f>IF(C6="","-",VLOOKUP(C6,员工信息表!B:D,3,FALSE))</f>
        <v>-</v>
      </c>
      <c r="F6" s="20"/>
      <c r="G6" s="20"/>
      <c r="H6" s="20"/>
      <c r="I6" s="20"/>
      <c r="J6" s="27" t="str">
        <f t="shared" si="0"/>
        <v>0</v>
      </c>
      <c r="K6" s="27" t="str">
        <f>IF(C6="","0",SUMIFS(借支明细表!$H:$H,借支明细表!$F:$F,$C6,借支明细表!$D:$D,$D$2))</f>
        <v>0</v>
      </c>
      <c r="L6" s="27" t="str">
        <f t="shared" si="1"/>
        <v>0</v>
      </c>
      <c r="M6" s="28"/>
    </row>
    <row r="7" s="1" customFormat="1" customHeight="1" spans="1:13">
      <c r="A7" s="17" t="s">
        <v>80</v>
      </c>
      <c r="B7" s="20">
        <v>4</v>
      </c>
      <c r="C7" s="20"/>
      <c r="D7" s="21" t="str">
        <f>IF(C7="","-",VLOOKUP(C7,员工信息表!B:C,2,FALSE))</f>
        <v>-</v>
      </c>
      <c r="E7" s="21" t="str">
        <f>IF(C7="","-",VLOOKUP(C7,员工信息表!B:D,3,FALSE))</f>
        <v>-</v>
      </c>
      <c r="F7" s="20"/>
      <c r="G7" s="20"/>
      <c r="H7" s="20"/>
      <c r="I7" s="20"/>
      <c r="J7" s="27" t="str">
        <f t="shared" si="0"/>
        <v>0</v>
      </c>
      <c r="K7" s="27" t="str">
        <f>IF(C7="","0",SUMIFS(借支明细表!$H:$H,借支明细表!$F:$F,$C7,借支明细表!$D:$D,$D$2))</f>
        <v>0</v>
      </c>
      <c r="L7" s="27" t="str">
        <f t="shared" si="1"/>
        <v>0</v>
      </c>
      <c r="M7" s="28"/>
    </row>
    <row r="8" s="1" customFormat="1" customHeight="1" spans="1:13">
      <c r="A8" s="23">
        <f>SUM(L4:L10001)</f>
        <v>7275</v>
      </c>
      <c r="B8" s="20">
        <v>5</v>
      </c>
      <c r="C8" s="20"/>
      <c r="D8" s="21" t="str">
        <f>IF(C8="","-",VLOOKUP(C8,员工信息表!B:C,2,FALSE))</f>
        <v>-</v>
      </c>
      <c r="E8" s="21" t="str">
        <f>IF(C8="","-",VLOOKUP(C8,员工信息表!B:D,3,FALSE))</f>
        <v>-</v>
      </c>
      <c r="F8" s="20"/>
      <c r="G8" s="20"/>
      <c r="H8" s="20"/>
      <c r="I8" s="20"/>
      <c r="J8" s="27" t="str">
        <f t="shared" si="0"/>
        <v>0</v>
      </c>
      <c r="K8" s="27" t="str">
        <f>IF(C8="","0",SUMIFS(借支明细表!$H:$H,借支明细表!$F:$F,$C8,借支明细表!$D:$D,$D$2))</f>
        <v>0</v>
      </c>
      <c r="L8" s="27" t="str">
        <f t="shared" si="1"/>
        <v>0</v>
      </c>
      <c r="M8" s="28"/>
    </row>
    <row r="9" s="1" customFormat="1" customHeight="1" spans="1:13">
      <c r="A9" s="24"/>
      <c r="B9" s="20">
        <v>6</v>
      </c>
      <c r="C9" s="20"/>
      <c r="D9" s="21" t="str">
        <f>IF(C9="","-",VLOOKUP(C9,员工信息表!B:C,2,FALSE))</f>
        <v>-</v>
      </c>
      <c r="E9" s="21" t="str">
        <f>IF(C9="","-",VLOOKUP(C9,员工信息表!B:D,3,FALSE))</f>
        <v>-</v>
      </c>
      <c r="F9" s="20"/>
      <c r="G9" s="20"/>
      <c r="H9" s="20"/>
      <c r="I9" s="20"/>
      <c r="J9" s="27" t="str">
        <f t="shared" si="0"/>
        <v>0</v>
      </c>
      <c r="K9" s="27" t="str">
        <f>IF(C9="","0",SUMIFS(借支明细表!$H:$H,借支明细表!$F:$F,$C9,借支明细表!$D:$D,$D$2))</f>
        <v>0</v>
      </c>
      <c r="L9" s="27" t="str">
        <f t="shared" si="1"/>
        <v>0</v>
      </c>
      <c r="M9" s="28"/>
    </row>
    <row r="10" s="1" customFormat="1" customHeight="1" spans="1:13">
      <c r="A10" s="24"/>
      <c r="B10" s="20">
        <v>7</v>
      </c>
      <c r="C10" s="20"/>
      <c r="D10" s="21" t="str">
        <f>IF(C10="","-",VLOOKUP(C10,员工信息表!B:C,2,FALSE))</f>
        <v>-</v>
      </c>
      <c r="E10" s="21" t="str">
        <f>IF(C10="","-",VLOOKUP(C10,员工信息表!B:D,3,FALSE))</f>
        <v>-</v>
      </c>
      <c r="F10" s="20"/>
      <c r="G10" s="20"/>
      <c r="H10" s="20"/>
      <c r="I10" s="20"/>
      <c r="J10" s="27" t="str">
        <f t="shared" si="0"/>
        <v>0</v>
      </c>
      <c r="K10" s="27" t="str">
        <f>IF(C10="","0",SUMIFS(借支明细表!$H:$H,借支明细表!$F:$F,$C10,借支明细表!$D:$D,$D$2))</f>
        <v>0</v>
      </c>
      <c r="L10" s="27" t="str">
        <f t="shared" si="1"/>
        <v>0</v>
      </c>
      <c r="M10" s="28"/>
    </row>
    <row r="11" s="1" customFormat="1" customHeight="1" spans="1:13">
      <c r="A11" s="24"/>
      <c r="B11" s="20">
        <v>8</v>
      </c>
      <c r="C11" s="20"/>
      <c r="D11" s="21" t="str">
        <f>IF(C11="","-",VLOOKUP(C11,员工信息表!B:C,2,FALSE))</f>
        <v>-</v>
      </c>
      <c r="E11" s="21" t="str">
        <f>IF(C11="","-",VLOOKUP(C11,员工信息表!B:D,3,FALSE))</f>
        <v>-</v>
      </c>
      <c r="F11" s="20"/>
      <c r="G11" s="20"/>
      <c r="H11" s="20"/>
      <c r="I11" s="20"/>
      <c r="J11" s="27" t="str">
        <f t="shared" si="0"/>
        <v>0</v>
      </c>
      <c r="K11" s="27" t="str">
        <f>IF(C11="","0",SUMIFS(借支明细表!$H:$H,借支明细表!$F:$F,$C11,借支明细表!$D:$D,$D$2))</f>
        <v>0</v>
      </c>
      <c r="L11" s="27" t="str">
        <f t="shared" si="1"/>
        <v>0</v>
      </c>
      <c r="M11" s="28"/>
    </row>
    <row r="12" s="1" customFormat="1" customHeight="1" spans="1:13">
      <c r="A12" s="24"/>
      <c r="B12" s="20">
        <v>9</v>
      </c>
      <c r="C12" s="20"/>
      <c r="D12" s="21" t="str">
        <f>IF(C12="","-",VLOOKUP(C12,员工信息表!B:C,2,FALSE))</f>
        <v>-</v>
      </c>
      <c r="E12" s="21" t="str">
        <f>IF(C12="","-",VLOOKUP(C12,员工信息表!B:D,3,FALSE))</f>
        <v>-</v>
      </c>
      <c r="F12" s="20"/>
      <c r="G12" s="20"/>
      <c r="H12" s="20"/>
      <c r="I12" s="20"/>
      <c r="J12" s="27" t="str">
        <f t="shared" si="0"/>
        <v>0</v>
      </c>
      <c r="K12" s="27" t="str">
        <f>IF(C12="","0",SUMIFS(借支明细表!$H:$H,借支明细表!$F:$F,$C12,借支明细表!$D:$D,$D$2))</f>
        <v>0</v>
      </c>
      <c r="L12" s="27" t="str">
        <f t="shared" si="1"/>
        <v>0</v>
      </c>
      <c r="M12" s="28"/>
    </row>
    <row r="13" s="1" customFormat="1" customHeight="1" spans="1:13">
      <c r="A13" s="24"/>
      <c r="B13" s="20">
        <v>10</v>
      </c>
      <c r="C13" s="20"/>
      <c r="D13" s="21" t="str">
        <f>IF(C13="","-",VLOOKUP(C13,员工信息表!B:C,2,FALSE))</f>
        <v>-</v>
      </c>
      <c r="E13" s="21" t="str">
        <f>IF(C13="","-",VLOOKUP(C13,员工信息表!B:D,3,FALSE))</f>
        <v>-</v>
      </c>
      <c r="F13" s="20"/>
      <c r="G13" s="20"/>
      <c r="H13" s="20"/>
      <c r="I13" s="20"/>
      <c r="J13" s="27" t="str">
        <f t="shared" si="0"/>
        <v>0</v>
      </c>
      <c r="K13" s="27" t="str">
        <f>IF(C13="","0",SUMIFS(借支明细表!$H:$H,借支明细表!$F:$F,$C13,借支明细表!$D:$D,$D$2))</f>
        <v>0</v>
      </c>
      <c r="L13" s="27" t="str">
        <f t="shared" si="1"/>
        <v>0</v>
      </c>
      <c r="M13" s="28"/>
    </row>
    <row r="14" s="1" customFormat="1" customHeight="1" spans="1:13">
      <c r="A14" s="24"/>
      <c r="B14" s="20">
        <v>11</v>
      </c>
      <c r="C14" s="20"/>
      <c r="D14" s="21" t="str">
        <f>IF(C14="","-",VLOOKUP(C14,员工信息表!B:C,2,FALSE))</f>
        <v>-</v>
      </c>
      <c r="E14" s="21" t="str">
        <f>IF(C14="","-",VLOOKUP(C14,员工信息表!B:D,3,FALSE))</f>
        <v>-</v>
      </c>
      <c r="F14" s="20"/>
      <c r="G14" s="20"/>
      <c r="H14" s="20"/>
      <c r="I14" s="20"/>
      <c r="J14" s="27" t="str">
        <f t="shared" si="0"/>
        <v>0</v>
      </c>
      <c r="K14" s="27" t="str">
        <f>IF(C14="","0",SUMIFS(借支明细表!$H:$H,借支明细表!$F:$F,$C14,借支明细表!$D:$D,$D$2))</f>
        <v>0</v>
      </c>
      <c r="L14" s="27" t="str">
        <f t="shared" si="1"/>
        <v>0</v>
      </c>
      <c r="M14" s="28"/>
    </row>
    <row r="15" s="1" customFormat="1" customHeight="1" spans="1:13">
      <c r="A15" s="24"/>
      <c r="B15" s="20">
        <v>12</v>
      </c>
      <c r="C15" s="20"/>
      <c r="D15" s="21" t="str">
        <f>IF(C15="","-",VLOOKUP(C15,员工信息表!B:C,2,FALSE))</f>
        <v>-</v>
      </c>
      <c r="E15" s="21" t="str">
        <f>IF(C15="","-",VLOOKUP(C15,员工信息表!B:D,3,FALSE))</f>
        <v>-</v>
      </c>
      <c r="F15" s="20"/>
      <c r="G15" s="20"/>
      <c r="H15" s="20"/>
      <c r="I15" s="20"/>
      <c r="J15" s="27" t="str">
        <f t="shared" si="0"/>
        <v>0</v>
      </c>
      <c r="K15" s="27" t="str">
        <f>IF(C15="","0",SUMIFS(借支明细表!$H:$H,借支明细表!$F:$F,$C15,借支明细表!$D:$D,$D$2))</f>
        <v>0</v>
      </c>
      <c r="L15" s="27" t="str">
        <f t="shared" si="1"/>
        <v>0</v>
      </c>
      <c r="M15" s="28"/>
    </row>
    <row r="16" s="1" customFormat="1" customHeight="1" spans="1:13">
      <c r="A16" s="24"/>
      <c r="B16" s="20">
        <v>13</v>
      </c>
      <c r="C16" s="20"/>
      <c r="D16" s="21" t="str">
        <f>IF(C16="","-",VLOOKUP(C16,员工信息表!B:C,2,FALSE))</f>
        <v>-</v>
      </c>
      <c r="E16" s="21" t="str">
        <f>IF(C16="","-",VLOOKUP(C16,员工信息表!B:D,3,FALSE))</f>
        <v>-</v>
      </c>
      <c r="F16" s="20"/>
      <c r="G16" s="20"/>
      <c r="H16" s="20"/>
      <c r="I16" s="20"/>
      <c r="J16" s="27" t="str">
        <f t="shared" si="0"/>
        <v>0</v>
      </c>
      <c r="K16" s="27" t="str">
        <f>IF(C16="","0",SUMIFS(借支明细表!$H:$H,借支明细表!$F:$F,$C16,借支明细表!$D:$D,$D$2))</f>
        <v>0</v>
      </c>
      <c r="L16" s="27" t="str">
        <f t="shared" si="1"/>
        <v>0</v>
      </c>
      <c r="M16" s="28"/>
    </row>
    <row r="17" s="1" customFormat="1" customHeight="1" spans="1:13">
      <c r="A17" s="24"/>
      <c r="B17" s="20">
        <v>14</v>
      </c>
      <c r="C17" s="20"/>
      <c r="D17" s="21" t="str">
        <f>IF(C17="","-",VLOOKUP(C17,员工信息表!B:C,2,FALSE))</f>
        <v>-</v>
      </c>
      <c r="E17" s="21" t="str">
        <f>IF(C17="","-",VLOOKUP(C17,员工信息表!B:D,3,FALSE))</f>
        <v>-</v>
      </c>
      <c r="F17" s="20"/>
      <c r="G17" s="20"/>
      <c r="H17" s="20"/>
      <c r="I17" s="20"/>
      <c r="J17" s="27" t="str">
        <f t="shared" si="0"/>
        <v>0</v>
      </c>
      <c r="K17" s="27" t="str">
        <f>IF(C17="","0",SUMIFS(借支明细表!$H:$H,借支明细表!$F:$F,$C17,借支明细表!$D:$D,$D$2))</f>
        <v>0</v>
      </c>
      <c r="L17" s="27" t="str">
        <f t="shared" si="1"/>
        <v>0</v>
      </c>
      <c r="M17" s="28"/>
    </row>
    <row r="18" s="1" customFormat="1" customHeight="1" spans="1:13">
      <c r="A18" s="24"/>
      <c r="B18" s="20">
        <v>15</v>
      </c>
      <c r="C18" s="20"/>
      <c r="D18" s="21" t="str">
        <f>IF(C18="","-",VLOOKUP(C18,员工信息表!B:C,2,FALSE))</f>
        <v>-</v>
      </c>
      <c r="E18" s="21" t="str">
        <f>IF(C18="","-",VLOOKUP(C18,员工信息表!B:D,3,FALSE))</f>
        <v>-</v>
      </c>
      <c r="F18" s="20"/>
      <c r="G18" s="20"/>
      <c r="H18" s="20"/>
      <c r="I18" s="20"/>
      <c r="J18" s="27" t="str">
        <f t="shared" si="0"/>
        <v>0</v>
      </c>
      <c r="K18" s="27" t="str">
        <f>IF(C18="","0",SUMIFS(借支明细表!$H:$H,借支明细表!$F:$F,$C18,借支明细表!$D:$D,$D$2))</f>
        <v>0</v>
      </c>
      <c r="L18" s="27" t="str">
        <f t="shared" si="1"/>
        <v>0</v>
      </c>
      <c r="M18" s="28"/>
    </row>
    <row r="19" s="1" customFormat="1" customHeight="1" spans="1:13">
      <c r="A19" s="24"/>
      <c r="B19" s="20">
        <v>16</v>
      </c>
      <c r="C19" s="20"/>
      <c r="D19" s="21" t="str">
        <f>IF(C19="","-",VLOOKUP(C19,员工信息表!B:C,2,FALSE))</f>
        <v>-</v>
      </c>
      <c r="E19" s="21" t="str">
        <f>IF(C19="","-",VLOOKUP(C19,员工信息表!B:D,3,FALSE))</f>
        <v>-</v>
      </c>
      <c r="F19" s="20"/>
      <c r="G19" s="20"/>
      <c r="H19" s="20"/>
      <c r="I19" s="20"/>
      <c r="J19" s="27" t="str">
        <f t="shared" si="0"/>
        <v>0</v>
      </c>
      <c r="K19" s="27" t="str">
        <f>IF(C19="","0",SUMIFS(借支明细表!$H:$H,借支明细表!$F:$F,$C19,借支明细表!$D:$D,$D$2))</f>
        <v>0</v>
      </c>
      <c r="L19" s="27" t="str">
        <f t="shared" si="1"/>
        <v>0</v>
      </c>
      <c r="M19" s="28"/>
    </row>
    <row r="20" s="1" customFormat="1" customHeight="1" spans="1:13">
      <c r="A20" s="24"/>
      <c r="B20" s="20">
        <v>17</v>
      </c>
      <c r="C20" s="20"/>
      <c r="D20" s="21" t="str">
        <f>IF(C20="","-",VLOOKUP(C20,员工信息表!B:C,2,FALSE))</f>
        <v>-</v>
      </c>
      <c r="E20" s="21" t="str">
        <f>IF(C20="","-",VLOOKUP(C20,员工信息表!B:D,3,FALSE))</f>
        <v>-</v>
      </c>
      <c r="F20" s="20"/>
      <c r="G20" s="20"/>
      <c r="H20" s="20"/>
      <c r="I20" s="20"/>
      <c r="J20" s="27" t="str">
        <f t="shared" si="0"/>
        <v>0</v>
      </c>
      <c r="K20" s="27" t="str">
        <f>IF(C20="","0",SUMIFS(借支明细表!$H:$H,借支明细表!$F:$F,$C20,借支明细表!$D:$D,$D$2))</f>
        <v>0</v>
      </c>
      <c r="L20" s="27" t="str">
        <f t="shared" si="1"/>
        <v>0</v>
      </c>
      <c r="M20" s="28"/>
    </row>
    <row r="21" s="1" customFormat="1" customHeight="1" spans="1:13">
      <c r="A21" s="24"/>
      <c r="B21" s="20">
        <v>18</v>
      </c>
      <c r="C21" s="20"/>
      <c r="D21" s="21" t="str">
        <f>IF(C21="","-",VLOOKUP(C21,员工信息表!B:C,2,FALSE))</f>
        <v>-</v>
      </c>
      <c r="E21" s="21" t="str">
        <f>IF(C21="","-",VLOOKUP(C21,员工信息表!B:D,3,FALSE))</f>
        <v>-</v>
      </c>
      <c r="F21" s="20"/>
      <c r="G21" s="20"/>
      <c r="H21" s="20"/>
      <c r="I21" s="20"/>
      <c r="J21" s="27" t="str">
        <f t="shared" si="0"/>
        <v>0</v>
      </c>
      <c r="K21" s="27" t="str">
        <f>IF(C21="","0",SUMIFS(借支明细表!$H:$H,借支明细表!$F:$F,$C21,借支明细表!$D:$D,$D$2))</f>
        <v>0</v>
      </c>
      <c r="L21" s="27" t="str">
        <f t="shared" si="1"/>
        <v>0</v>
      </c>
      <c r="M21" s="28"/>
    </row>
    <row r="22" s="1" customFormat="1" customHeight="1" spans="1:13">
      <c r="A22" s="24"/>
      <c r="B22" s="20">
        <v>19</v>
      </c>
      <c r="C22" s="20"/>
      <c r="D22" s="21" t="str">
        <f>IF(C22="","-",VLOOKUP(C22,员工信息表!B:C,2,FALSE))</f>
        <v>-</v>
      </c>
      <c r="E22" s="21" t="str">
        <f>IF(C22="","-",VLOOKUP(C22,员工信息表!B:D,3,FALSE))</f>
        <v>-</v>
      </c>
      <c r="F22" s="20"/>
      <c r="G22" s="20"/>
      <c r="H22" s="20"/>
      <c r="I22" s="20"/>
      <c r="J22" s="27" t="str">
        <f t="shared" si="0"/>
        <v>0</v>
      </c>
      <c r="K22" s="27" t="str">
        <f>IF(C22="","0",SUMIFS(借支明细表!$H:$H,借支明细表!$F:$F,$C22,借支明细表!$D:$D,$D$2))</f>
        <v>0</v>
      </c>
      <c r="L22" s="27" t="str">
        <f t="shared" si="1"/>
        <v>0</v>
      </c>
      <c r="M22" s="28"/>
    </row>
    <row r="23" s="1" customFormat="1" customHeight="1" spans="1:13">
      <c r="A23" s="24"/>
      <c r="B23" s="20">
        <v>20</v>
      </c>
      <c r="C23" s="20"/>
      <c r="D23" s="21" t="str">
        <f>IF(C23="","-",VLOOKUP(C23,员工信息表!B:C,2,FALSE))</f>
        <v>-</v>
      </c>
      <c r="E23" s="21" t="str">
        <f>IF(C23="","-",VLOOKUP(C23,员工信息表!B:D,3,FALSE))</f>
        <v>-</v>
      </c>
      <c r="F23" s="20"/>
      <c r="G23" s="20"/>
      <c r="H23" s="20"/>
      <c r="I23" s="20"/>
      <c r="J23" s="27" t="str">
        <f t="shared" si="0"/>
        <v>0</v>
      </c>
      <c r="K23" s="27" t="str">
        <f>IF(C23="","0",SUMIFS(借支明细表!$H:$H,借支明细表!$F:$F,$C23,借支明细表!$D:$D,$D$2))</f>
        <v>0</v>
      </c>
      <c r="L23" s="27" t="str">
        <f t="shared" si="1"/>
        <v>0</v>
      </c>
      <c r="M23" s="28"/>
    </row>
    <row r="24" s="1" customFormat="1" customHeight="1" spans="1:13">
      <c r="A24" s="24"/>
      <c r="B24" s="20">
        <v>21</v>
      </c>
      <c r="C24" s="20"/>
      <c r="D24" s="21" t="str">
        <f>IF(C24="","-",VLOOKUP(C24,员工信息表!B:C,2,FALSE))</f>
        <v>-</v>
      </c>
      <c r="E24" s="21" t="str">
        <f>IF(C24="","-",VLOOKUP(C24,员工信息表!B:D,3,FALSE))</f>
        <v>-</v>
      </c>
      <c r="F24" s="20"/>
      <c r="G24" s="20"/>
      <c r="H24" s="20"/>
      <c r="I24" s="20"/>
      <c r="J24" s="27" t="str">
        <f t="shared" si="0"/>
        <v>0</v>
      </c>
      <c r="K24" s="27" t="str">
        <f>IF(C24="","0",SUMIFS(借支明细表!$H:$H,借支明细表!$F:$F,$C24,借支明细表!$D:$D,$D$2))</f>
        <v>0</v>
      </c>
      <c r="L24" s="27" t="str">
        <f t="shared" si="1"/>
        <v>0</v>
      </c>
      <c r="M24" s="28"/>
    </row>
    <row r="25" s="1" customFormat="1" customHeight="1" spans="1:13">
      <c r="A25" s="24"/>
      <c r="B25" s="20">
        <v>22</v>
      </c>
      <c r="C25" s="20"/>
      <c r="D25" s="21" t="str">
        <f>IF(C25="","-",VLOOKUP(C25,员工信息表!B:C,2,FALSE))</f>
        <v>-</v>
      </c>
      <c r="E25" s="21" t="str">
        <f>IF(C25="","-",VLOOKUP(C25,员工信息表!B:D,3,FALSE))</f>
        <v>-</v>
      </c>
      <c r="F25" s="20"/>
      <c r="G25" s="20"/>
      <c r="H25" s="20"/>
      <c r="I25" s="20"/>
      <c r="J25" s="27" t="str">
        <f t="shared" si="0"/>
        <v>0</v>
      </c>
      <c r="K25" s="27" t="str">
        <f>IF(C25="","0",SUMIFS(借支明细表!$H:$H,借支明细表!$F:$F,$C25,借支明细表!$D:$D,$D$2))</f>
        <v>0</v>
      </c>
      <c r="L25" s="27" t="str">
        <f t="shared" si="1"/>
        <v>0</v>
      </c>
      <c r="M25" s="28"/>
    </row>
    <row r="26" s="1" customFormat="1" customHeight="1" spans="1:13">
      <c r="A26" s="24"/>
      <c r="B26" s="20">
        <v>23</v>
      </c>
      <c r="C26" s="20"/>
      <c r="D26" s="21" t="str">
        <f>IF(C26="","-",VLOOKUP(C26,员工信息表!B:C,2,FALSE))</f>
        <v>-</v>
      </c>
      <c r="E26" s="21" t="str">
        <f>IF(C26="","-",VLOOKUP(C26,员工信息表!B:D,3,FALSE))</f>
        <v>-</v>
      </c>
      <c r="F26" s="20"/>
      <c r="G26" s="20"/>
      <c r="H26" s="20"/>
      <c r="I26" s="20"/>
      <c r="J26" s="27" t="str">
        <f t="shared" si="0"/>
        <v>0</v>
      </c>
      <c r="K26" s="27" t="str">
        <f>IF(C26="","0",SUMIFS(借支明细表!$H:$H,借支明细表!$F:$F,$C26,借支明细表!$D:$D,$D$2))</f>
        <v>0</v>
      </c>
      <c r="L26" s="27" t="str">
        <f t="shared" si="1"/>
        <v>0</v>
      </c>
      <c r="M26" s="28"/>
    </row>
    <row r="27" s="1" customFormat="1" customHeight="1" spans="1:13">
      <c r="A27" s="24"/>
      <c r="B27" s="20">
        <v>24</v>
      </c>
      <c r="C27" s="20"/>
      <c r="D27" s="21" t="str">
        <f>IF(C27="","-",VLOOKUP(C27,员工信息表!B:C,2,FALSE))</f>
        <v>-</v>
      </c>
      <c r="E27" s="21" t="str">
        <f>IF(C27="","-",VLOOKUP(C27,员工信息表!B:D,3,FALSE))</f>
        <v>-</v>
      </c>
      <c r="F27" s="20"/>
      <c r="G27" s="20"/>
      <c r="H27" s="20"/>
      <c r="I27" s="20"/>
      <c r="J27" s="27" t="str">
        <f t="shared" si="0"/>
        <v>0</v>
      </c>
      <c r="K27" s="27" t="str">
        <f>IF(C27="","0",SUMIFS(借支明细表!$H:$H,借支明细表!$F:$F,$C27,借支明细表!$D:$D,$D$2))</f>
        <v>0</v>
      </c>
      <c r="L27" s="27" t="str">
        <f t="shared" si="1"/>
        <v>0</v>
      </c>
      <c r="M27" s="28"/>
    </row>
    <row r="28" s="1" customFormat="1" customHeight="1" spans="1:13">
      <c r="A28" s="24"/>
      <c r="B28" s="20">
        <v>25</v>
      </c>
      <c r="C28" s="20"/>
      <c r="D28" s="21" t="str">
        <f>IF(C28="","-",VLOOKUP(C28,员工信息表!B:C,2,FALSE))</f>
        <v>-</v>
      </c>
      <c r="E28" s="21" t="str">
        <f>IF(C28="","-",VLOOKUP(C28,员工信息表!B:D,3,FALSE))</f>
        <v>-</v>
      </c>
      <c r="F28" s="20"/>
      <c r="G28" s="20"/>
      <c r="H28" s="20"/>
      <c r="I28" s="20"/>
      <c r="J28" s="27" t="str">
        <f t="shared" si="0"/>
        <v>0</v>
      </c>
      <c r="K28" s="27" t="str">
        <f>IF(C28="","0",SUMIFS(借支明细表!$H:$H,借支明细表!$F:$F,$C28,借支明细表!$D:$D,$D$2))</f>
        <v>0</v>
      </c>
      <c r="L28" s="27" t="str">
        <f t="shared" si="1"/>
        <v>0</v>
      </c>
      <c r="M28" s="28"/>
    </row>
    <row r="29" s="1" customFormat="1" customHeight="1" spans="1:13">
      <c r="A29" s="24"/>
      <c r="B29" s="20">
        <v>26</v>
      </c>
      <c r="C29" s="20"/>
      <c r="D29" s="21" t="str">
        <f>IF(C29="","-",VLOOKUP(C29,员工信息表!B:C,2,FALSE))</f>
        <v>-</v>
      </c>
      <c r="E29" s="21" t="str">
        <f>IF(C29="","-",VLOOKUP(C29,员工信息表!B:D,3,FALSE))</f>
        <v>-</v>
      </c>
      <c r="F29" s="20"/>
      <c r="G29" s="20"/>
      <c r="H29" s="20"/>
      <c r="I29" s="20"/>
      <c r="J29" s="27" t="str">
        <f t="shared" si="0"/>
        <v>0</v>
      </c>
      <c r="K29" s="27" t="str">
        <f>IF(C29="","0",SUMIFS(借支明细表!$H:$H,借支明细表!$F:$F,$C29,借支明细表!$D:$D,$D$2))</f>
        <v>0</v>
      </c>
      <c r="L29" s="27" t="str">
        <f t="shared" si="1"/>
        <v>0</v>
      </c>
      <c r="M29" s="28"/>
    </row>
    <row r="30" s="1" customFormat="1" customHeight="1" spans="1:13">
      <c r="A30" s="24"/>
      <c r="B30" s="20">
        <v>27</v>
      </c>
      <c r="C30" s="20"/>
      <c r="D30" s="21" t="str">
        <f>IF(C30="","-",VLOOKUP(C30,员工信息表!B:C,2,FALSE))</f>
        <v>-</v>
      </c>
      <c r="E30" s="21" t="str">
        <f>IF(C30="","-",VLOOKUP(C30,员工信息表!B:D,3,FALSE))</f>
        <v>-</v>
      </c>
      <c r="F30" s="20"/>
      <c r="G30" s="20"/>
      <c r="H30" s="20"/>
      <c r="I30" s="20"/>
      <c r="J30" s="27" t="str">
        <f t="shared" si="0"/>
        <v>0</v>
      </c>
      <c r="K30" s="27" t="str">
        <f>IF(C30="","0",SUMIFS(借支明细表!$H:$H,借支明细表!$F:$F,$C30,借支明细表!$D:$D,$D$2))</f>
        <v>0</v>
      </c>
      <c r="L30" s="27" t="str">
        <f t="shared" si="1"/>
        <v>0</v>
      </c>
      <c r="M30" s="28"/>
    </row>
    <row r="31" s="1" customFormat="1" customHeight="1" spans="1:13">
      <c r="A31" s="24"/>
      <c r="B31" s="20"/>
      <c r="C31" s="20"/>
      <c r="D31" s="21" t="str">
        <f>IF(C31="","-",VLOOKUP(C31,员工信息表!B:C,2,FALSE))</f>
        <v>-</v>
      </c>
      <c r="E31" s="21" t="str">
        <f>IF(C31="","-",VLOOKUP(C31,员工信息表!B:D,3,FALSE))</f>
        <v>-</v>
      </c>
      <c r="F31" s="20"/>
      <c r="G31" s="20"/>
      <c r="H31" s="20"/>
      <c r="I31" s="20"/>
      <c r="J31" s="27" t="str">
        <f t="shared" si="0"/>
        <v>0</v>
      </c>
      <c r="K31" s="27" t="str">
        <f>IF(C31="","0",SUMIFS(借支明细表!$H:$H,借支明细表!$F:$F,$C31,借支明细表!$D:$D,$D$2))</f>
        <v>0</v>
      </c>
      <c r="L31" s="27" t="str">
        <f t="shared" si="1"/>
        <v>0</v>
      </c>
      <c r="M31" s="28"/>
    </row>
    <row r="32" s="1" customFormat="1" customHeight="1" spans="1:13">
      <c r="A32" s="24"/>
      <c r="B32" s="20"/>
      <c r="C32" s="20"/>
      <c r="D32" s="21" t="str">
        <f>IF(C32="","-",VLOOKUP(C32,员工信息表!B:C,2,FALSE))</f>
        <v>-</v>
      </c>
      <c r="E32" s="21" t="str">
        <f>IF(C32="","-",VLOOKUP(C32,员工信息表!B:D,3,FALSE))</f>
        <v>-</v>
      </c>
      <c r="F32" s="20"/>
      <c r="G32" s="20"/>
      <c r="H32" s="20"/>
      <c r="I32" s="20"/>
      <c r="J32" s="27" t="str">
        <f t="shared" si="0"/>
        <v>0</v>
      </c>
      <c r="K32" s="27" t="str">
        <f>IF(C32="","0",SUMIFS(借支明细表!$H:$H,借支明细表!$F:$F,$C32,借支明细表!$D:$D,$D$2))</f>
        <v>0</v>
      </c>
      <c r="L32" s="27" t="str">
        <f t="shared" si="1"/>
        <v>0</v>
      </c>
      <c r="M32" s="28"/>
    </row>
    <row r="33" s="1" customFormat="1" customHeight="1" spans="1:13">
      <c r="A33" s="24"/>
      <c r="B33" s="20"/>
      <c r="C33" s="20"/>
      <c r="D33" s="21" t="str">
        <f>IF(C33="","-",VLOOKUP(C33,员工信息表!B:C,2,FALSE))</f>
        <v>-</v>
      </c>
      <c r="E33" s="21" t="str">
        <f>IF(C33="","-",VLOOKUP(C33,员工信息表!B:D,3,FALSE))</f>
        <v>-</v>
      </c>
      <c r="F33" s="20"/>
      <c r="G33" s="20"/>
      <c r="H33" s="20"/>
      <c r="I33" s="20"/>
      <c r="J33" s="27" t="str">
        <f t="shared" si="0"/>
        <v>0</v>
      </c>
      <c r="K33" s="27" t="str">
        <f>IF(C33="","0",SUMIFS(借支明细表!$H:$H,借支明细表!$F:$F,$C33,借支明细表!$D:$D,$D$2))</f>
        <v>0</v>
      </c>
      <c r="L33" s="27" t="str">
        <f t="shared" si="1"/>
        <v>0</v>
      </c>
      <c r="M33" s="28"/>
    </row>
    <row r="34" s="1" customFormat="1" customHeight="1" spans="1:13">
      <c r="A34" s="24"/>
      <c r="B34" s="20"/>
      <c r="C34" s="20"/>
      <c r="D34" s="21" t="str">
        <f>IF(C34="","-",VLOOKUP(C34,员工信息表!B:C,2,FALSE))</f>
        <v>-</v>
      </c>
      <c r="E34" s="21" t="str">
        <f>IF(C34="","-",VLOOKUP(C34,员工信息表!B:D,3,FALSE))</f>
        <v>-</v>
      </c>
      <c r="F34" s="20"/>
      <c r="G34" s="20"/>
      <c r="H34" s="20"/>
      <c r="I34" s="20"/>
      <c r="J34" s="27" t="str">
        <f t="shared" si="0"/>
        <v>0</v>
      </c>
      <c r="K34" s="27" t="str">
        <f>IF(C34="","0",SUMIFS(借支明细表!$H:$H,借支明细表!$F:$F,$C34,借支明细表!$D:$D,$D$2))</f>
        <v>0</v>
      </c>
      <c r="L34" s="27" t="str">
        <f t="shared" si="1"/>
        <v>0</v>
      </c>
      <c r="M34" s="28"/>
    </row>
    <row r="35" s="1" customFormat="1" customHeight="1" spans="1:13">
      <c r="A35" s="24"/>
      <c r="B35" s="20"/>
      <c r="C35" s="20"/>
      <c r="D35" s="21" t="str">
        <f>IF(C35="","-",VLOOKUP(C35,员工信息表!B:C,2,FALSE))</f>
        <v>-</v>
      </c>
      <c r="E35" s="21" t="str">
        <f>IF(C35="","-",VLOOKUP(C35,员工信息表!B:D,3,FALSE))</f>
        <v>-</v>
      </c>
      <c r="F35" s="20"/>
      <c r="G35" s="20"/>
      <c r="H35" s="20"/>
      <c r="I35" s="20"/>
      <c r="J35" s="27" t="str">
        <f t="shared" si="0"/>
        <v>0</v>
      </c>
      <c r="K35" s="27" t="str">
        <f>IF(C35="","0",SUMIFS(借支明细表!$H:$H,借支明细表!$F:$F,$C35,借支明细表!$D:$D,$D$2))</f>
        <v>0</v>
      </c>
      <c r="L35" s="27" t="str">
        <f t="shared" si="1"/>
        <v>0</v>
      </c>
      <c r="M35" s="28"/>
    </row>
    <row r="36" s="1" customFormat="1" customHeight="1" spans="1:13">
      <c r="A36" s="24"/>
      <c r="B36" s="20"/>
      <c r="C36" s="20"/>
      <c r="D36" s="21" t="str">
        <f>IF(C36="","-",VLOOKUP(C36,员工信息表!B:C,2,FALSE))</f>
        <v>-</v>
      </c>
      <c r="E36" s="21" t="str">
        <f>IF(C36="","-",VLOOKUP(C36,员工信息表!B:D,3,FALSE))</f>
        <v>-</v>
      </c>
      <c r="F36" s="20"/>
      <c r="G36" s="20"/>
      <c r="H36" s="20"/>
      <c r="I36" s="20"/>
      <c r="J36" s="27" t="str">
        <f t="shared" si="0"/>
        <v>0</v>
      </c>
      <c r="K36" s="27" t="str">
        <f>IF(C36="","0",SUMIFS(借支明细表!$H:$H,借支明细表!$F:$F,$C36,借支明细表!$D:$D,$D$2))</f>
        <v>0</v>
      </c>
      <c r="L36" s="27" t="str">
        <f t="shared" si="1"/>
        <v>0</v>
      </c>
      <c r="M36" s="28"/>
    </row>
    <row r="37" s="1" customFormat="1" customHeight="1" spans="1:16359">
      <c r="A37" s="4"/>
      <c r="B37" s="20"/>
      <c r="C37" s="20"/>
      <c r="D37" s="21" t="str">
        <f>IF(C37="","-",VLOOKUP(C37,员工信息表!B:C,2,FALSE))</f>
        <v>-</v>
      </c>
      <c r="E37" s="21" t="str">
        <f>IF(C37="","-",VLOOKUP(C37,员工信息表!B:D,3,FALSE))</f>
        <v>-</v>
      </c>
      <c r="F37" s="20"/>
      <c r="G37" s="20"/>
      <c r="H37" s="20"/>
      <c r="I37" s="20"/>
      <c r="J37" s="27" t="str">
        <f t="shared" si="0"/>
        <v>0</v>
      </c>
      <c r="K37" s="27" t="str">
        <f>IF(C37="","0",SUMIFS(借支明细表!$H:$H,借支明细表!$F:$F,$C37,借支明细表!$D:$D,$D$2))</f>
        <v>0</v>
      </c>
      <c r="L37" s="27" t="str">
        <f t="shared" si="1"/>
        <v>0</v>
      </c>
      <c r="M37" s="28"/>
      <c r="XDA37" s="7"/>
      <c r="XDB37" s="7"/>
      <c r="XDC37" s="7"/>
      <c r="XDD37" s="7"/>
      <c r="XDE37" s="7"/>
      <c r="XDF37" s="7"/>
      <c r="XDG37" s="7"/>
      <c r="XDH37" s="7"/>
      <c r="XDI37" s="7"/>
      <c r="XDJ37" s="7"/>
      <c r="XDK37" s="7"/>
      <c r="XDL37" s="7"/>
      <c r="XDM37" s="7"/>
      <c r="XDN37" s="7"/>
      <c r="XDO37" s="7"/>
      <c r="XDP37" s="7"/>
      <c r="XDQ37" s="7"/>
      <c r="XDR37" s="7"/>
      <c r="XDS37" s="7"/>
      <c r="XDT37" s="7"/>
      <c r="XDU37" s="7"/>
      <c r="XDV37" s="7"/>
      <c r="XDW37" s="7"/>
      <c r="XDX37" s="7"/>
      <c r="XDY37" s="7"/>
      <c r="XDZ37" s="7"/>
      <c r="XEA37" s="7"/>
      <c r="XEB37" s="7"/>
      <c r="XEC37" s="7"/>
      <c r="XED37" s="7"/>
      <c r="XEE37" s="7"/>
    </row>
    <row r="38" s="1" customFormat="1" customHeight="1" spans="1:16359">
      <c r="A38" s="4"/>
      <c r="B38" s="20"/>
      <c r="C38" s="20"/>
      <c r="D38" s="21" t="str">
        <f>IF(C38="","-",VLOOKUP(C38,员工信息表!B:C,2,FALSE))</f>
        <v>-</v>
      </c>
      <c r="E38" s="21" t="str">
        <f>IF(C38="","-",VLOOKUP(C38,员工信息表!B:D,3,FALSE))</f>
        <v>-</v>
      </c>
      <c r="F38" s="20"/>
      <c r="G38" s="20"/>
      <c r="H38" s="20"/>
      <c r="I38" s="20"/>
      <c r="J38" s="27" t="str">
        <f t="shared" si="0"/>
        <v>0</v>
      </c>
      <c r="K38" s="27" t="str">
        <f>IF(C38="","0",SUMIFS(借支明细表!$H:$H,借支明细表!$F:$F,$C38,借支明细表!$D:$D,$D$2))</f>
        <v>0</v>
      </c>
      <c r="L38" s="27" t="str">
        <f t="shared" si="1"/>
        <v>0</v>
      </c>
      <c r="M38" s="28"/>
      <c r="XDA38" s="7"/>
      <c r="XDB38" s="7"/>
      <c r="XDC38" s="7"/>
      <c r="XDD38" s="7"/>
      <c r="XDE38" s="7"/>
      <c r="XDF38" s="7"/>
      <c r="XDG38" s="7"/>
      <c r="XDH38" s="7"/>
      <c r="XDI38" s="7"/>
      <c r="XDJ38" s="7"/>
      <c r="XDK38" s="7"/>
      <c r="XDL38" s="7"/>
      <c r="XDM38" s="7"/>
      <c r="XDN38" s="7"/>
      <c r="XDO38" s="7"/>
      <c r="XDP38" s="7"/>
      <c r="XDQ38" s="7"/>
      <c r="XDR38" s="7"/>
      <c r="XDS38" s="7"/>
      <c r="XDT38" s="7"/>
      <c r="XDU38" s="7"/>
      <c r="XDV38" s="7"/>
      <c r="XDW38" s="7"/>
      <c r="XDX38" s="7"/>
      <c r="XDY38" s="7"/>
      <c r="XDZ38" s="7"/>
      <c r="XEA38" s="7"/>
      <c r="XEB38" s="7"/>
      <c r="XEC38" s="7"/>
      <c r="XED38" s="7"/>
      <c r="XEE38" s="7"/>
    </row>
    <row r="39" s="1" customFormat="1" customHeight="1" spans="1:16359">
      <c r="A39" s="4"/>
      <c r="B39" s="20"/>
      <c r="C39" s="20"/>
      <c r="D39" s="21" t="str">
        <f>IF(C39="","-",VLOOKUP(C39,员工信息表!B:C,2,FALSE))</f>
        <v>-</v>
      </c>
      <c r="E39" s="21" t="str">
        <f>IF(C39="","-",VLOOKUP(C39,员工信息表!B:D,3,FALSE))</f>
        <v>-</v>
      </c>
      <c r="F39" s="20"/>
      <c r="G39" s="20"/>
      <c r="H39" s="20"/>
      <c r="I39" s="20"/>
      <c r="J39" s="27" t="str">
        <f t="shared" si="0"/>
        <v>0</v>
      </c>
      <c r="K39" s="27" t="str">
        <f>IF(C39="","0",SUMIFS(借支明细表!$H:$H,借支明细表!$F:$F,$C39,借支明细表!$D:$D,$D$2))</f>
        <v>0</v>
      </c>
      <c r="L39" s="27" t="str">
        <f t="shared" si="1"/>
        <v>0</v>
      </c>
      <c r="M39" s="28"/>
      <c r="XDA39" s="7"/>
      <c r="XDB39" s="7"/>
      <c r="XDC39" s="7"/>
      <c r="XDD39" s="7"/>
      <c r="XDE39" s="7"/>
      <c r="XDF39" s="7"/>
      <c r="XDG39" s="7"/>
      <c r="XDH39" s="7"/>
      <c r="XDI39" s="7"/>
      <c r="XDJ39" s="7"/>
      <c r="XDK39" s="7"/>
      <c r="XDL39" s="7"/>
      <c r="XDM39" s="7"/>
      <c r="XDN39" s="7"/>
      <c r="XDO39" s="7"/>
      <c r="XDP39" s="7"/>
      <c r="XDQ39" s="7"/>
      <c r="XDR39" s="7"/>
      <c r="XDS39" s="7"/>
      <c r="XDT39" s="7"/>
      <c r="XDU39" s="7"/>
      <c r="XDV39" s="7"/>
      <c r="XDW39" s="7"/>
      <c r="XDX39" s="7"/>
      <c r="XDY39" s="7"/>
      <c r="XDZ39" s="7"/>
      <c r="XEA39" s="7"/>
      <c r="XEB39" s="7"/>
      <c r="XEC39" s="7"/>
      <c r="XED39" s="7"/>
      <c r="XEE39" s="7"/>
    </row>
    <row r="40" s="1" customFormat="1" customHeight="1" spans="1:16359">
      <c r="A40" s="4"/>
      <c r="B40" s="20"/>
      <c r="C40" s="20"/>
      <c r="D40" s="21" t="str">
        <f>IF(C40="","-",VLOOKUP(C40,员工信息表!B:C,2,FALSE))</f>
        <v>-</v>
      </c>
      <c r="E40" s="21" t="str">
        <f>IF(C40="","-",VLOOKUP(C40,员工信息表!B:D,3,FALSE))</f>
        <v>-</v>
      </c>
      <c r="F40" s="20"/>
      <c r="G40" s="20"/>
      <c r="H40" s="20"/>
      <c r="I40" s="20"/>
      <c r="J40" s="27" t="str">
        <f t="shared" si="0"/>
        <v>0</v>
      </c>
      <c r="K40" s="27" t="str">
        <f>IF(C40="","0",SUMIFS(借支明细表!$H:$H,借支明细表!$F:$F,$C40,借支明细表!$D:$D,$D$2))</f>
        <v>0</v>
      </c>
      <c r="L40" s="27" t="str">
        <f t="shared" si="1"/>
        <v>0</v>
      </c>
      <c r="M40" s="28"/>
      <c r="XDA40" s="7"/>
      <c r="XDB40" s="7"/>
      <c r="XDC40" s="7"/>
      <c r="XDD40" s="7"/>
      <c r="XDE40" s="7"/>
      <c r="XDF40" s="7"/>
      <c r="XDG40" s="7"/>
      <c r="XDH40" s="7"/>
      <c r="XDI40" s="7"/>
      <c r="XDJ40" s="7"/>
      <c r="XDK40" s="7"/>
      <c r="XDL40" s="7"/>
      <c r="XDM40" s="7"/>
      <c r="XDN40" s="7"/>
      <c r="XDO40" s="7"/>
      <c r="XDP40" s="7"/>
      <c r="XDQ40" s="7"/>
      <c r="XDR40" s="7"/>
      <c r="XDS40" s="7"/>
      <c r="XDT40" s="7"/>
      <c r="XDU40" s="7"/>
      <c r="XDV40" s="7"/>
      <c r="XDW40" s="7"/>
      <c r="XDX40" s="7"/>
      <c r="XDY40" s="7"/>
      <c r="XDZ40" s="7"/>
      <c r="XEA40" s="7"/>
      <c r="XEB40" s="7"/>
      <c r="XEC40" s="7"/>
      <c r="XED40" s="7"/>
      <c r="XEE40" s="7"/>
    </row>
    <row r="41" s="1" customFormat="1" customHeight="1" spans="1:16359">
      <c r="A41" s="4"/>
      <c r="B41" s="20"/>
      <c r="C41" s="20"/>
      <c r="D41" s="21" t="str">
        <f>IF(C41="","-",VLOOKUP(C41,员工信息表!B:C,2,FALSE))</f>
        <v>-</v>
      </c>
      <c r="E41" s="21" t="str">
        <f>IF(C41="","-",VLOOKUP(C41,员工信息表!B:D,3,FALSE))</f>
        <v>-</v>
      </c>
      <c r="F41" s="20"/>
      <c r="G41" s="20"/>
      <c r="H41" s="20"/>
      <c r="I41" s="20"/>
      <c r="J41" s="27" t="str">
        <f t="shared" si="0"/>
        <v>0</v>
      </c>
      <c r="K41" s="27" t="str">
        <f>IF(C41="","0",SUMIFS(借支明细表!$H:$H,借支明细表!$F:$F,$C41,借支明细表!$D:$D,$D$2))</f>
        <v>0</v>
      </c>
      <c r="L41" s="27" t="str">
        <f t="shared" si="1"/>
        <v>0</v>
      </c>
      <c r="M41" s="28"/>
      <c r="XDA41" s="7"/>
      <c r="XDB41" s="7"/>
      <c r="XDC41" s="7"/>
      <c r="XDD41" s="7"/>
      <c r="XDE41" s="7"/>
      <c r="XDF41" s="7"/>
      <c r="XDG41" s="7"/>
      <c r="XDH41" s="7"/>
      <c r="XDI41" s="7"/>
      <c r="XDJ41" s="7"/>
      <c r="XDK41" s="7"/>
      <c r="XDL41" s="7"/>
      <c r="XDM41" s="7"/>
      <c r="XDN41" s="7"/>
      <c r="XDO41" s="7"/>
      <c r="XDP41" s="7"/>
      <c r="XDQ41" s="7"/>
      <c r="XDR41" s="7"/>
      <c r="XDS41" s="7"/>
      <c r="XDT41" s="7"/>
      <c r="XDU41" s="7"/>
      <c r="XDV41" s="7"/>
      <c r="XDW41" s="7"/>
      <c r="XDX41" s="7"/>
      <c r="XDY41" s="7"/>
      <c r="XDZ41" s="7"/>
      <c r="XEA41" s="7"/>
      <c r="XEB41" s="7"/>
      <c r="XEC41" s="7"/>
      <c r="XED41" s="7"/>
      <c r="XEE41" s="7"/>
    </row>
    <row r="42" s="1" customFormat="1" customHeight="1" spans="1:16359">
      <c r="A42" s="4"/>
      <c r="B42" s="20"/>
      <c r="C42" s="20"/>
      <c r="D42" s="21" t="str">
        <f>IF(C42="","-",VLOOKUP(C42,员工信息表!B:C,2,FALSE))</f>
        <v>-</v>
      </c>
      <c r="E42" s="21" t="str">
        <f>IF(C42="","-",VLOOKUP(C42,员工信息表!B:D,3,FALSE))</f>
        <v>-</v>
      </c>
      <c r="F42" s="20"/>
      <c r="G42" s="20"/>
      <c r="H42" s="20"/>
      <c r="I42" s="20"/>
      <c r="J42" s="27" t="str">
        <f t="shared" si="0"/>
        <v>0</v>
      </c>
      <c r="K42" s="27" t="str">
        <f>IF(C42="","0",SUMIFS(借支明细表!$H:$H,借支明细表!$F:$F,$C42,借支明细表!$D:$D,$D$2))</f>
        <v>0</v>
      </c>
      <c r="L42" s="27" t="str">
        <f t="shared" si="1"/>
        <v>0</v>
      </c>
      <c r="M42" s="28"/>
      <c r="XDA42" s="7"/>
      <c r="XDB42" s="7"/>
      <c r="XDC42" s="7"/>
      <c r="XDD42" s="7"/>
      <c r="XDE42" s="7"/>
      <c r="XDF42" s="7"/>
      <c r="XDG42" s="7"/>
      <c r="XDH42" s="7"/>
      <c r="XDI42" s="7"/>
      <c r="XDJ42" s="7"/>
      <c r="XDK42" s="7"/>
      <c r="XDL42" s="7"/>
      <c r="XDM42" s="7"/>
      <c r="XDN42" s="7"/>
      <c r="XDO42" s="7"/>
      <c r="XDP42" s="7"/>
      <c r="XDQ42" s="7"/>
      <c r="XDR42" s="7"/>
      <c r="XDS42" s="7"/>
      <c r="XDT42" s="7"/>
      <c r="XDU42" s="7"/>
      <c r="XDV42" s="7"/>
      <c r="XDW42" s="7"/>
      <c r="XDX42" s="7"/>
      <c r="XDY42" s="7"/>
      <c r="XDZ42" s="7"/>
      <c r="XEA42" s="7"/>
      <c r="XEB42" s="7"/>
      <c r="XEC42" s="7"/>
      <c r="XED42" s="7"/>
      <c r="XEE42" s="7"/>
    </row>
    <row r="43" s="1" customFormat="1" customHeight="1" spans="1:16359">
      <c r="A43" s="4"/>
      <c r="B43" s="20"/>
      <c r="C43" s="20"/>
      <c r="D43" s="21" t="str">
        <f>IF(C43="","-",VLOOKUP(C43,员工信息表!B:C,2,FALSE))</f>
        <v>-</v>
      </c>
      <c r="E43" s="21" t="str">
        <f>IF(C43="","-",VLOOKUP(C43,员工信息表!B:D,3,FALSE))</f>
        <v>-</v>
      </c>
      <c r="F43" s="20"/>
      <c r="G43" s="20"/>
      <c r="H43" s="20"/>
      <c r="I43" s="20"/>
      <c r="J43" s="27" t="str">
        <f t="shared" si="0"/>
        <v>0</v>
      </c>
      <c r="K43" s="27" t="str">
        <f>IF(C43="","0",SUMIFS(借支明细表!$H:$H,借支明细表!$F:$F,$C43,借支明细表!$D:$D,$D$2))</f>
        <v>0</v>
      </c>
      <c r="L43" s="27" t="str">
        <f t="shared" si="1"/>
        <v>0</v>
      </c>
      <c r="M43" s="28"/>
      <c r="XDA43" s="7"/>
      <c r="XDB43" s="7"/>
      <c r="XDC43" s="7"/>
      <c r="XDD43" s="7"/>
      <c r="XDE43" s="7"/>
      <c r="XDF43" s="7"/>
      <c r="XDG43" s="7"/>
      <c r="XDH43" s="7"/>
      <c r="XDI43" s="7"/>
      <c r="XDJ43" s="7"/>
      <c r="XDK43" s="7"/>
      <c r="XDL43" s="7"/>
      <c r="XDM43" s="7"/>
      <c r="XDN43" s="7"/>
      <c r="XDO43" s="7"/>
      <c r="XDP43" s="7"/>
      <c r="XDQ43" s="7"/>
      <c r="XDR43" s="7"/>
      <c r="XDS43" s="7"/>
      <c r="XDT43" s="7"/>
      <c r="XDU43" s="7"/>
      <c r="XDV43" s="7"/>
      <c r="XDW43" s="7"/>
      <c r="XDX43" s="7"/>
      <c r="XDY43" s="7"/>
      <c r="XDZ43" s="7"/>
      <c r="XEA43" s="7"/>
      <c r="XEB43" s="7"/>
      <c r="XEC43" s="7"/>
      <c r="XED43" s="7"/>
      <c r="XEE43" s="7"/>
    </row>
    <row r="44" s="1" customFormat="1" customHeight="1" spans="1:16359">
      <c r="A44" s="4"/>
      <c r="B44" s="20"/>
      <c r="C44" s="20"/>
      <c r="D44" s="21" t="str">
        <f>IF(C44="","-",VLOOKUP(C44,员工信息表!B:C,2,FALSE))</f>
        <v>-</v>
      </c>
      <c r="E44" s="21" t="str">
        <f>IF(C44="","-",VLOOKUP(C44,员工信息表!B:D,3,FALSE))</f>
        <v>-</v>
      </c>
      <c r="F44" s="20"/>
      <c r="G44" s="20"/>
      <c r="H44" s="20"/>
      <c r="I44" s="20"/>
      <c r="J44" s="27" t="str">
        <f t="shared" si="0"/>
        <v>0</v>
      </c>
      <c r="K44" s="27" t="str">
        <f>IF(C44="","0",SUMIFS(借支明细表!$H:$H,借支明细表!$F:$F,$C44,借支明细表!$D:$D,$D$2))</f>
        <v>0</v>
      </c>
      <c r="L44" s="27" t="str">
        <f t="shared" si="1"/>
        <v>0</v>
      </c>
      <c r="M44" s="28"/>
      <c r="XDA44" s="7"/>
      <c r="XDB44" s="7"/>
      <c r="XDC44" s="7"/>
      <c r="XDD44" s="7"/>
      <c r="XDE44" s="7"/>
      <c r="XDF44" s="7"/>
      <c r="XDG44" s="7"/>
      <c r="XDH44" s="7"/>
      <c r="XDI44" s="7"/>
      <c r="XDJ44" s="7"/>
      <c r="XDK44" s="7"/>
      <c r="XDL44" s="7"/>
      <c r="XDM44" s="7"/>
      <c r="XDN44" s="7"/>
      <c r="XDO44" s="7"/>
      <c r="XDP44" s="7"/>
      <c r="XDQ44" s="7"/>
      <c r="XDR44" s="7"/>
      <c r="XDS44" s="7"/>
      <c r="XDT44" s="7"/>
      <c r="XDU44" s="7"/>
      <c r="XDV44" s="7"/>
      <c r="XDW44" s="7"/>
      <c r="XDX44" s="7"/>
      <c r="XDY44" s="7"/>
      <c r="XDZ44" s="7"/>
      <c r="XEA44" s="7"/>
      <c r="XEB44" s="7"/>
      <c r="XEC44" s="7"/>
      <c r="XED44" s="7"/>
      <c r="XEE44" s="7"/>
    </row>
    <row r="45" s="1" customFormat="1" customHeight="1" spans="1:16359">
      <c r="A45" s="4"/>
      <c r="B45" s="20"/>
      <c r="C45" s="20"/>
      <c r="D45" s="21" t="str">
        <f>IF(C45="","-",VLOOKUP(C45,员工信息表!B:C,2,FALSE))</f>
        <v>-</v>
      </c>
      <c r="E45" s="21" t="str">
        <f>IF(C45="","-",VLOOKUP(C45,员工信息表!B:D,3,FALSE))</f>
        <v>-</v>
      </c>
      <c r="F45" s="20"/>
      <c r="G45" s="20"/>
      <c r="H45" s="20"/>
      <c r="I45" s="20"/>
      <c r="J45" s="27" t="str">
        <f t="shared" si="0"/>
        <v>0</v>
      </c>
      <c r="K45" s="27" t="str">
        <f>IF(C45="","0",SUMIFS(借支明细表!$H:$H,借支明细表!$F:$F,$C45,借支明细表!$D:$D,$D$2))</f>
        <v>0</v>
      </c>
      <c r="L45" s="27" t="str">
        <f t="shared" si="1"/>
        <v>0</v>
      </c>
      <c r="M45" s="28"/>
      <c r="XDA45" s="7"/>
      <c r="XDB45" s="7"/>
      <c r="XDC45" s="7"/>
      <c r="XDD45" s="7"/>
      <c r="XDE45" s="7"/>
      <c r="XDF45" s="7"/>
      <c r="XDG45" s="7"/>
      <c r="XDH45" s="7"/>
      <c r="XDI45" s="7"/>
      <c r="XDJ45" s="7"/>
      <c r="XDK45" s="7"/>
      <c r="XDL45" s="7"/>
      <c r="XDM45" s="7"/>
      <c r="XDN45" s="7"/>
      <c r="XDO45" s="7"/>
      <c r="XDP45" s="7"/>
      <c r="XDQ45" s="7"/>
      <c r="XDR45" s="7"/>
      <c r="XDS45" s="7"/>
      <c r="XDT45" s="7"/>
      <c r="XDU45" s="7"/>
      <c r="XDV45" s="7"/>
      <c r="XDW45" s="7"/>
      <c r="XDX45" s="7"/>
      <c r="XDY45" s="7"/>
      <c r="XDZ45" s="7"/>
      <c r="XEA45" s="7"/>
      <c r="XEB45" s="7"/>
      <c r="XEC45" s="7"/>
      <c r="XED45" s="7"/>
      <c r="XEE45" s="7"/>
    </row>
    <row r="46" s="1" customFormat="1" customHeight="1" spans="1:16359">
      <c r="A46" s="4"/>
      <c r="B46" s="20"/>
      <c r="C46" s="20"/>
      <c r="D46" s="21" t="str">
        <f>IF(C46="","-",VLOOKUP(C46,员工信息表!B:C,2,FALSE))</f>
        <v>-</v>
      </c>
      <c r="E46" s="21" t="str">
        <f>IF(C46="","-",VLOOKUP(C46,员工信息表!B:D,3,FALSE))</f>
        <v>-</v>
      </c>
      <c r="F46" s="20"/>
      <c r="G46" s="20"/>
      <c r="H46" s="20"/>
      <c r="I46" s="20"/>
      <c r="J46" s="27" t="str">
        <f t="shared" si="0"/>
        <v>0</v>
      </c>
      <c r="K46" s="27" t="str">
        <f>IF(C46="","0",SUMIFS(借支明细表!$H:$H,借支明细表!$F:$F,$C46,借支明细表!$D:$D,$D$2))</f>
        <v>0</v>
      </c>
      <c r="L46" s="27" t="str">
        <f t="shared" si="1"/>
        <v>0</v>
      </c>
      <c r="M46" s="28"/>
      <c r="XDA46" s="7"/>
      <c r="XDB46" s="7"/>
      <c r="XDC46" s="7"/>
      <c r="XDD46" s="7"/>
      <c r="XDE46" s="7"/>
      <c r="XDF46" s="7"/>
      <c r="XDG46" s="7"/>
      <c r="XDH46" s="7"/>
      <c r="XDI46" s="7"/>
      <c r="XDJ46" s="7"/>
      <c r="XDK46" s="7"/>
      <c r="XDL46" s="7"/>
      <c r="XDM46" s="7"/>
      <c r="XDN46" s="7"/>
      <c r="XDO46" s="7"/>
      <c r="XDP46" s="7"/>
      <c r="XDQ46" s="7"/>
      <c r="XDR46" s="7"/>
      <c r="XDS46" s="7"/>
      <c r="XDT46" s="7"/>
      <c r="XDU46" s="7"/>
      <c r="XDV46" s="7"/>
      <c r="XDW46" s="7"/>
      <c r="XDX46" s="7"/>
      <c r="XDY46" s="7"/>
      <c r="XDZ46" s="7"/>
      <c r="XEA46" s="7"/>
      <c r="XEB46" s="7"/>
      <c r="XEC46" s="7"/>
      <c r="XED46" s="7"/>
      <c r="XEE46" s="7"/>
    </row>
    <row r="47" s="1" customFormat="1" customHeight="1" spans="1:16359">
      <c r="A47" s="4"/>
      <c r="B47" s="20"/>
      <c r="C47" s="20"/>
      <c r="D47" s="21" t="str">
        <f>IF(C47="","-",VLOOKUP(C47,员工信息表!B:C,2,FALSE))</f>
        <v>-</v>
      </c>
      <c r="E47" s="21" t="str">
        <f>IF(C47="","-",VLOOKUP(C47,员工信息表!B:D,3,FALSE))</f>
        <v>-</v>
      </c>
      <c r="F47" s="20"/>
      <c r="G47" s="20"/>
      <c r="H47" s="20"/>
      <c r="I47" s="20"/>
      <c r="J47" s="27" t="str">
        <f t="shared" si="0"/>
        <v>0</v>
      </c>
      <c r="K47" s="27" t="str">
        <f>IF(C47="","0",SUMIFS(借支明细表!$H:$H,借支明细表!$F:$F,$C47,借支明细表!$D:$D,$D$2))</f>
        <v>0</v>
      </c>
      <c r="L47" s="27" t="str">
        <f t="shared" si="1"/>
        <v>0</v>
      </c>
      <c r="M47" s="28"/>
      <c r="XDA47" s="7"/>
      <c r="XDB47" s="7"/>
      <c r="XDC47" s="7"/>
      <c r="XDD47" s="7"/>
      <c r="XDE47" s="7"/>
      <c r="XDF47" s="7"/>
      <c r="XDG47" s="7"/>
      <c r="XDH47" s="7"/>
      <c r="XDI47" s="7"/>
      <c r="XDJ47" s="7"/>
      <c r="XDK47" s="7"/>
      <c r="XDL47" s="7"/>
      <c r="XDM47" s="7"/>
      <c r="XDN47" s="7"/>
      <c r="XDO47" s="7"/>
      <c r="XDP47" s="7"/>
      <c r="XDQ47" s="7"/>
      <c r="XDR47" s="7"/>
      <c r="XDS47" s="7"/>
      <c r="XDT47" s="7"/>
      <c r="XDU47" s="7"/>
      <c r="XDV47" s="7"/>
      <c r="XDW47" s="7"/>
      <c r="XDX47" s="7"/>
      <c r="XDY47" s="7"/>
      <c r="XDZ47" s="7"/>
      <c r="XEA47" s="7"/>
      <c r="XEB47" s="7"/>
      <c r="XEC47" s="7"/>
      <c r="XED47" s="7"/>
      <c r="XEE47" s="7"/>
    </row>
    <row r="48" s="1" customFormat="1" customHeight="1" spans="1:16359">
      <c r="A48" s="4"/>
      <c r="B48" s="20"/>
      <c r="C48" s="20"/>
      <c r="D48" s="21" t="str">
        <f>IF(C48="","-",VLOOKUP(C48,员工信息表!B:C,2,FALSE))</f>
        <v>-</v>
      </c>
      <c r="E48" s="21" t="str">
        <f>IF(C48="","-",VLOOKUP(C48,员工信息表!B:D,3,FALSE))</f>
        <v>-</v>
      </c>
      <c r="F48" s="20"/>
      <c r="G48" s="20"/>
      <c r="H48" s="20"/>
      <c r="I48" s="20"/>
      <c r="J48" s="27" t="str">
        <f t="shared" si="0"/>
        <v>0</v>
      </c>
      <c r="K48" s="27" t="str">
        <f>IF(C48="","0",SUMIFS(借支明细表!$H:$H,借支明细表!$F:$F,$C48,借支明细表!$D:$D,$D$2))</f>
        <v>0</v>
      </c>
      <c r="L48" s="27" t="str">
        <f t="shared" si="1"/>
        <v>0</v>
      </c>
      <c r="M48" s="28"/>
      <c r="XDA48" s="7"/>
      <c r="XDB48" s="7"/>
      <c r="XDC48" s="7"/>
      <c r="XDD48" s="7"/>
      <c r="XDE48" s="7"/>
      <c r="XDF48" s="7"/>
      <c r="XDG48" s="7"/>
      <c r="XDH48" s="7"/>
      <c r="XDI48" s="7"/>
      <c r="XDJ48" s="7"/>
      <c r="XDK48" s="7"/>
      <c r="XDL48" s="7"/>
      <c r="XDM48" s="7"/>
      <c r="XDN48" s="7"/>
      <c r="XDO48" s="7"/>
      <c r="XDP48" s="7"/>
      <c r="XDQ48" s="7"/>
      <c r="XDR48" s="7"/>
      <c r="XDS48" s="7"/>
      <c r="XDT48" s="7"/>
      <c r="XDU48" s="7"/>
      <c r="XDV48" s="7"/>
      <c r="XDW48" s="7"/>
      <c r="XDX48" s="7"/>
      <c r="XDY48" s="7"/>
      <c r="XDZ48" s="7"/>
      <c r="XEA48" s="7"/>
      <c r="XEB48" s="7"/>
      <c r="XEC48" s="7"/>
      <c r="XED48" s="7"/>
      <c r="XEE48" s="7"/>
    </row>
    <row r="49" s="1" customFormat="1" customHeight="1" spans="1:16359">
      <c r="A49" s="4"/>
      <c r="B49" s="20"/>
      <c r="C49" s="20"/>
      <c r="D49" s="21" t="str">
        <f>IF(C49="","-",VLOOKUP(C49,员工信息表!B:C,2,FALSE))</f>
        <v>-</v>
      </c>
      <c r="E49" s="21" t="str">
        <f>IF(C49="","-",VLOOKUP(C49,员工信息表!B:D,3,FALSE))</f>
        <v>-</v>
      </c>
      <c r="F49" s="20"/>
      <c r="G49" s="20"/>
      <c r="H49" s="20"/>
      <c r="I49" s="20"/>
      <c r="J49" s="27" t="str">
        <f t="shared" si="0"/>
        <v>0</v>
      </c>
      <c r="K49" s="27" t="str">
        <f>IF(C49="","0",SUMIFS(借支明细表!$H:$H,借支明细表!$F:$F,$C49,借支明细表!$D:$D,$D$2))</f>
        <v>0</v>
      </c>
      <c r="L49" s="27" t="str">
        <f t="shared" si="1"/>
        <v>0</v>
      </c>
      <c r="M49" s="28"/>
      <c r="XDA49" s="7"/>
      <c r="XDB49" s="7"/>
      <c r="XDC49" s="7"/>
      <c r="XDD49" s="7"/>
      <c r="XDE49" s="7"/>
      <c r="XDF49" s="7"/>
      <c r="XDG49" s="7"/>
      <c r="XDH49" s="7"/>
      <c r="XDI49" s="7"/>
      <c r="XDJ49" s="7"/>
      <c r="XDK49" s="7"/>
      <c r="XDL49" s="7"/>
      <c r="XDM49" s="7"/>
      <c r="XDN49" s="7"/>
      <c r="XDO49" s="7"/>
      <c r="XDP49" s="7"/>
      <c r="XDQ49" s="7"/>
      <c r="XDR49" s="7"/>
      <c r="XDS49" s="7"/>
      <c r="XDT49" s="7"/>
      <c r="XDU49" s="7"/>
      <c r="XDV49" s="7"/>
      <c r="XDW49" s="7"/>
      <c r="XDX49" s="7"/>
      <c r="XDY49" s="7"/>
      <c r="XDZ49" s="7"/>
      <c r="XEA49" s="7"/>
      <c r="XEB49" s="7"/>
      <c r="XEC49" s="7"/>
      <c r="XED49" s="7"/>
      <c r="XEE49" s="7"/>
    </row>
    <row r="50" s="1" customFormat="1" customHeight="1" spans="1:16359">
      <c r="A50" s="4"/>
      <c r="B50" s="20"/>
      <c r="C50" s="20"/>
      <c r="D50" s="21" t="str">
        <f>IF(C50="","-",VLOOKUP(C50,员工信息表!B:C,2,FALSE))</f>
        <v>-</v>
      </c>
      <c r="E50" s="21" t="str">
        <f>IF(C50="","-",VLOOKUP(C50,员工信息表!B:D,3,FALSE))</f>
        <v>-</v>
      </c>
      <c r="F50" s="20"/>
      <c r="G50" s="20"/>
      <c r="H50" s="20"/>
      <c r="I50" s="20"/>
      <c r="J50" s="27" t="str">
        <f t="shared" si="0"/>
        <v>0</v>
      </c>
      <c r="K50" s="27" t="str">
        <f>IF(C50="","0",SUMIFS(借支明细表!$H:$H,借支明细表!$F:$F,$C50,借支明细表!$D:$D,$D$2))</f>
        <v>0</v>
      </c>
      <c r="L50" s="27" t="str">
        <f t="shared" si="1"/>
        <v>0</v>
      </c>
      <c r="M50" s="28"/>
      <c r="XDA50" s="7"/>
      <c r="XDB50" s="7"/>
      <c r="XDC50" s="7"/>
      <c r="XDD50" s="7"/>
      <c r="XDE50" s="7"/>
      <c r="XDF50" s="7"/>
      <c r="XDG50" s="7"/>
      <c r="XDH50" s="7"/>
      <c r="XDI50" s="7"/>
      <c r="XDJ50" s="7"/>
      <c r="XDK50" s="7"/>
      <c r="XDL50" s="7"/>
      <c r="XDM50" s="7"/>
      <c r="XDN50" s="7"/>
      <c r="XDO50" s="7"/>
      <c r="XDP50" s="7"/>
      <c r="XDQ50" s="7"/>
      <c r="XDR50" s="7"/>
      <c r="XDS50" s="7"/>
      <c r="XDT50" s="7"/>
      <c r="XDU50" s="7"/>
      <c r="XDV50" s="7"/>
      <c r="XDW50" s="7"/>
      <c r="XDX50" s="7"/>
      <c r="XDY50" s="7"/>
      <c r="XDZ50" s="7"/>
      <c r="XEA50" s="7"/>
      <c r="XEB50" s="7"/>
      <c r="XEC50" s="7"/>
      <c r="XED50" s="7"/>
      <c r="XEE50" s="7"/>
    </row>
    <row r="51" s="1" customFormat="1" customHeight="1" spans="1:16359">
      <c r="A51" s="4"/>
      <c r="B51" s="20"/>
      <c r="C51" s="20"/>
      <c r="D51" s="21" t="str">
        <f>IF(C51="","-",VLOOKUP(C51,员工信息表!B:C,2,FALSE))</f>
        <v>-</v>
      </c>
      <c r="E51" s="21" t="str">
        <f>IF(C51="","-",VLOOKUP(C51,员工信息表!B:D,3,FALSE))</f>
        <v>-</v>
      </c>
      <c r="F51" s="20"/>
      <c r="G51" s="20"/>
      <c r="H51" s="20"/>
      <c r="I51" s="20"/>
      <c r="J51" s="27" t="str">
        <f t="shared" si="0"/>
        <v>0</v>
      </c>
      <c r="K51" s="27" t="str">
        <f>IF(C51="","0",SUMIFS(借支明细表!$H:$H,借支明细表!$F:$F,$C51,借支明细表!$D:$D,$D$2))</f>
        <v>0</v>
      </c>
      <c r="L51" s="27" t="str">
        <f t="shared" si="1"/>
        <v>0</v>
      </c>
      <c r="M51" s="28"/>
      <c r="XDA51" s="7"/>
      <c r="XDB51" s="7"/>
      <c r="XDC51" s="7"/>
      <c r="XDD51" s="7"/>
      <c r="XDE51" s="7"/>
      <c r="XDF51" s="7"/>
      <c r="XDG51" s="7"/>
      <c r="XDH51" s="7"/>
      <c r="XDI51" s="7"/>
      <c r="XDJ51" s="7"/>
      <c r="XDK51" s="7"/>
      <c r="XDL51" s="7"/>
      <c r="XDM51" s="7"/>
      <c r="XDN51" s="7"/>
      <c r="XDO51" s="7"/>
      <c r="XDP51" s="7"/>
      <c r="XDQ51" s="7"/>
      <c r="XDR51" s="7"/>
      <c r="XDS51" s="7"/>
      <c r="XDT51" s="7"/>
      <c r="XDU51" s="7"/>
      <c r="XDV51" s="7"/>
      <c r="XDW51" s="7"/>
      <c r="XDX51" s="7"/>
      <c r="XDY51" s="7"/>
      <c r="XDZ51" s="7"/>
      <c r="XEA51" s="7"/>
      <c r="XEB51" s="7"/>
      <c r="XEC51" s="7"/>
      <c r="XED51" s="7"/>
      <c r="XEE51" s="7"/>
    </row>
    <row r="52" s="1" customFormat="1" customHeight="1" spans="1:16359">
      <c r="A52" s="4"/>
      <c r="B52" s="20"/>
      <c r="C52" s="20"/>
      <c r="D52" s="21" t="str">
        <f>IF(C52="","-",VLOOKUP(C52,员工信息表!B:C,2,FALSE))</f>
        <v>-</v>
      </c>
      <c r="E52" s="21" t="str">
        <f>IF(C52="","-",VLOOKUP(C52,员工信息表!B:D,3,FALSE))</f>
        <v>-</v>
      </c>
      <c r="F52" s="20"/>
      <c r="G52" s="20"/>
      <c r="H52" s="20"/>
      <c r="I52" s="20"/>
      <c r="J52" s="27" t="str">
        <f t="shared" si="0"/>
        <v>0</v>
      </c>
      <c r="K52" s="27" t="str">
        <f>IF(C52="","0",SUMIFS(借支明细表!$H:$H,借支明细表!$F:$F,$C52,借支明细表!$D:$D,$D$2))</f>
        <v>0</v>
      </c>
      <c r="L52" s="27" t="str">
        <f t="shared" si="1"/>
        <v>0</v>
      </c>
      <c r="M52" s="28"/>
      <c r="XDA52" s="7"/>
      <c r="XDB52" s="7"/>
      <c r="XDC52" s="7"/>
      <c r="XDD52" s="7"/>
      <c r="XDE52" s="7"/>
      <c r="XDF52" s="7"/>
      <c r="XDG52" s="7"/>
      <c r="XDH52" s="7"/>
      <c r="XDI52" s="7"/>
      <c r="XDJ52" s="7"/>
      <c r="XDK52" s="7"/>
      <c r="XDL52" s="7"/>
      <c r="XDM52" s="7"/>
      <c r="XDN52" s="7"/>
      <c r="XDO52" s="7"/>
      <c r="XDP52" s="7"/>
      <c r="XDQ52" s="7"/>
      <c r="XDR52" s="7"/>
      <c r="XDS52" s="7"/>
      <c r="XDT52" s="7"/>
      <c r="XDU52" s="7"/>
      <c r="XDV52" s="7"/>
      <c r="XDW52" s="7"/>
      <c r="XDX52" s="7"/>
      <c r="XDY52" s="7"/>
      <c r="XDZ52" s="7"/>
      <c r="XEA52" s="7"/>
      <c r="XEB52" s="7"/>
      <c r="XEC52" s="7"/>
      <c r="XED52" s="7"/>
      <c r="XEE52" s="7"/>
    </row>
    <row r="53" s="1" customFormat="1" customHeight="1" spans="1:16359">
      <c r="A53" s="4"/>
      <c r="B53" s="20"/>
      <c r="C53" s="20"/>
      <c r="D53" s="21" t="str">
        <f>IF(C53="","-",VLOOKUP(C53,员工信息表!B:C,2,FALSE))</f>
        <v>-</v>
      </c>
      <c r="E53" s="21" t="str">
        <f>IF(C53="","-",VLOOKUP(C53,员工信息表!B:D,3,FALSE))</f>
        <v>-</v>
      </c>
      <c r="F53" s="20"/>
      <c r="G53" s="20"/>
      <c r="H53" s="20"/>
      <c r="I53" s="20"/>
      <c r="J53" s="27" t="str">
        <f t="shared" si="0"/>
        <v>0</v>
      </c>
      <c r="K53" s="27" t="str">
        <f>IF(C53="","0",SUMIFS(借支明细表!$H:$H,借支明细表!$F:$F,$C53,借支明细表!$D:$D,$D$2))</f>
        <v>0</v>
      </c>
      <c r="L53" s="27" t="str">
        <f t="shared" si="1"/>
        <v>0</v>
      </c>
      <c r="M53" s="28"/>
      <c r="XDA53" s="7"/>
      <c r="XDB53" s="7"/>
      <c r="XDC53" s="7"/>
      <c r="XDD53" s="7"/>
      <c r="XDE53" s="7"/>
      <c r="XDF53" s="7"/>
      <c r="XDG53" s="7"/>
      <c r="XDH53" s="7"/>
      <c r="XDI53" s="7"/>
      <c r="XDJ53" s="7"/>
      <c r="XDK53" s="7"/>
      <c r="XDL53" s="7"/>
      <c r="XDM53" s="7"/>
      <c r="XDN53" s="7"/>
      <c r="XDO53" s="7"/>
      <c r="XDP53" s="7"/>
      <c r="XDQ53" s="7"/>
      <c r="XDR53" s="7"/>
      <c r="XDS53" s="7"/>
      <c r="XDT53" s="7"/>
      <c r="XDU53" s="7"/>
      <c r="XDV53" s="7"/>
      <c r="XDW53" s="7"/>
      <c r="XDX53" s="7"/>
      <c r="XDY53" s="7"/>
      <c r="XDZ53" s="7"/>
      <c r="XEA53" s="7"/>
      <c r="XEB53" s="7"/>
      <c r="XEC53" s="7"/>
      <c r="XED53" s="7"/>
      <c r="XEE53" s="7"/>
    </row>
    <row r="54" s="1" customFormat="1" customHeight="1" spans="1:16359">
      <c r="A54" s="4"/>
      <c r="B54" s="20"/>
      <c r="C54" s="20"/>
      <c r="D54" s="21" t="str">
        <f>IF(C54="","-",VLOOKUP(C54,员工信息表!B:C,2,FALSE))</f>
        <v>-</v>
      </c>
      <c r="E54" s="21" t="str">
        <f>IF(C54="","-",VLOOKUP(C54,员工信息表!B:D,3,FALSE))</f>
        <v>-</v>
      </c>
      <c r="F54" s="20"/>
      <c r="G54" s="20"/>
      <c r="H54" s="20"/>
      <c r="I54" s="20"/>
      <c r="J54" s="27" t="str">
        <f t="shared" si="0"/>
        <v>0</v>
      </c>
      <c r="K54" s="27" t="str">
        <f>IF(C54="","0",SUMIFS(借支明细表!$H:$H,借支明细表!$F:$F,$C54,借支明细表!$D:$D,$D$2))</f>
        <v>0</v>
      </c>
      <c r="L54" s="27" t="str">
        <f t="shared" si="1"/>
        <v>0</v>
      </c>
      <c r="M54" s="28"/>
      <c r="XDA54" s="7"/>
      <c r="XDB54" s="7"/>
      <c r="XDC54" s="7"/>
      <c r="XDD54" s="7"/>
      <c r="XDE54" s="7"/>
      <c r="XDF54" s="7"/>
      <c r="XDG54" s="7"/>
      <c r="XDH54" s="7"/>
      <c r="XDI54" s="7"/>
      <c r="XDJ54" s="7"/>
      <c r="XDK54" s="7"/>
      <c r="XDL54" s="7"/>
      <c r="XDM54" s="7"/>
      <c r="XDN54" s="7"/>
      <c r="XDO54" s="7"/>
      <c r="XDP54" s="7"/>
      <c r="XDQ54" s="7"/>
      <c r="XDR54" s="7"/>
      <c r="XDS54" s="7"/>
      <c r="XDT54" s="7"/>
      <c r="XDU54" s="7"/>
      <c r="XDV54" s="7"/>
      <c r="XDW54" s="7"/>
      <c r="XDX54" s="7"/>
      <c r="XDY54" s="7"/>
      <c r="XDZ54" s="7"/>
      <c r="XEA54" s="7"/>
      <c r="XEB54" s="7"/>
      <c r="XEC54" s="7"/>
      <c r="XED54" s="7"/>
      <c r="XEE54" s="7"/>
    </row>
    <row r="55" s="1" customFormat="1" customHeight="1" spans="1:16359">
      <c r="A55" s="4"/>
      <c r="B55" s="20"/>
      <c r="C55" s="20"/>
      <c r="D55" s="21" t="str">
        <f>IF(C55="","-",VLOOKUP(C55,员工信息表!B:C,2,FALSE))</f>
        <v>-</v>
      </c>
      <c r="E55" s="21" t="str">
        <f>IF(C55="","-",VLOOKUP(C55,员工信息表!B:D,3,FALSE))</f>
        <v>-</v>
      </c>
      <c r="F55" s="20"/>
      <c r="G55" s="20"/>
      <c r="H55" s="20"/>
      <c r="I55" s="20"/>
      <c r="J55" s="27" t="str">
        <f t="shared" si="0"/>
        <v>0</v>
      </c>
      <c r="K55" s="27" t="str">
        <f>IF(C55="","0",SUMIFS(借支明细表!$H:$H,借支明细表!$F:$F,$C55,借支明细表!$D:$D,$D$2))</f>
        <v>0</v>
      </c>
      <c r="L55" s="27" t="str">
        <f t="shared" si="1"/>
        <v>0</v>
      </c>
      <c r="M55" s="28"/>
      <c r="XDA55" s="7"/>
      <c r="XDB55" s="7"/>
      <c r="XDC55" s="7"/>
      <c r="XDD55" s="7"/>
      <c r="XDE55" s="7"/>
      <c r="XDF55" s="7"/>
      <c r="XDG55" s="7"/>
      <c r="XDH55" s="7"/>
      <c r="XDI55" s="7"/>
      <c r="XDJ55" s="7"/>
      <c r="XDK55" s="7"/>
      <c r="XDL55" s="7"/>
      <c r="XDM55" s="7"/>
      <c r="XDN55" s="7"/>
      <c r="XDO55" s="7"/>
      <c r="XDP55" s="7"/>
      <c r="XDQ55" s="7"/>
      <c r="XDR55" s="7"/>
      <c r="XDS55" s="7"/>
      <c r="XDT55" s="7"/>
      <c r="XDU55" s="7"/>
      <c r="XDV55" s="7"/>
      <c r="XDW55" s="7"/>
      <c r="XDX55" s="7"/>
      <c r="XDY55" s="7"/>
      <c r="XDZ55" s="7"/>
      <c r="XEA55" s="7"/>
      <c r="XEB55" s="7"/>
      <c r="XEC55" s="7"/>
      <c r="XED55" s="7"/>
      <c r="XEE55" s="7"/>
    </row>
    <row r="56" s="1" customFormat="1" customHeight="1" spans="1:16359">
      <c r="A56" s="4"/>
      <c r="B56" s="20"/>
      <c r="C56" s="20"/>
      <c r="D56" s="21" t="str">
        <f>IF(C56="","-",VLOOKUP(C56,员工信息表!B:C,2,FALSE))</f>
        <v>-</v>
      </c>
      <c r="E56" s="21" t="str">
        <f>IF(C56="","-",VLOOKUP(C56,员工信息表!B:D,3,FALSE))</f>
        <v>-</v>
      </c>
      <c r="F56" s="20"/>
      <c r="G56" s="20"/>
      <c r="H56" s="20"/>
      <c r="I56" s="20"/>
      <c r="J56" s="27" t="str">
        <f t="shared" si="0"/>
        <v>0</v>
      </c>
      <c r="K56" s="27" t="str">
        <f>IF(C56="","0",SUMIFS(借支明细表!$H:$H,借支明细表!$F:$F,$C56,借支明细表!$D:$D,$D$2))</f>
        <v>0</v>
      </c>
      <c r="L56" s="27" t="str">
        <f t="shared" si="1"/>
        <v>0</v>
      </c>
      <c r="M56" s="28"/>
      <c r="XDA56" s="7"/>
      <c r="XDB56" s="7"/>
      <c r="XDC56" s="7"/>
      <c r="XDD56" s="7"/>
      <c r="XDE56" s="7"/>
      <c r="XDF56" s="7"/>
      <c r="XDG56" s="7"/>
      <c r="XDH56" s="7"/>
      <c r="XDI56" s="7"/>
      <c r="XDJ56" s="7"/>
      <c r="XDK56" s="7"/>
      <c r="XDL56" s="7"/>
      <c r="XDM56" s="7"/>
      <c r="XDN56" s="7"/>
      <c r="XDO56" s="7"/>
      <c r="XDP56" s="7"/>
      <c r="XDQ56" s="7"/>
      <c r="XDR56" s="7"/>
      <c r="XDS56" s="7"/>
      <c r="XDT56" s="7"/>
      <c r="XDU56" s="7"/>
      <c r="XDV56" s="7"/>
      <c r="XDW56" s="7"/>
      <c r="XDX56" s="7"/>
      <c r="XDY56" s="7"/>
      <c r="XDZ56" s="7"/>
      <c r="XEA56" s="7"/>
      <c r="XEB56" s="7"/>
      <c r="XEC56" s="7"/>
      <c r="XED56" s="7"/>
      <c r="XEE56" s="7"/>
    </row>
    <row r="57" s="1" customFormat="1" customHeight="1" spans="1:16359">
      <c r="A57" s="4"/>
      <c r="B57" s="20"/>
      <c r="C57" s="20"/>
      <c r="D57" s="21" t="str">
        <f>IF(C57="","-",VLOOKUP(C57,员工信息表!B:C,2,FALSE))</f>
        <v>-</v>
      </c>
      <c r="E57" s="21" t="str">
        <f>IF(C57="","-",VLOOKUP(C57,员工信息表!B:D,3,FALSE))</f>
        <v>-</v>
      </c>
      <c r="F57" s="20"/>
      <c r="G57" s="20"/>
      <c r="H57" s="20"/>
      <c r="I57" s="20"/>
      <c r="J57" s="27" t="str">
        <f t="shared" si="0"/>
        <v>0</v>
      </c>
      <c r="K57" s="27" t="str">
        <f>IF(C57="","0",SUMIFS(借支明细表!$H:$H,借支明细表!$F:$F,$C57,借支明细表!$D:$D,$D$2))</f>
        <v>0</v>
      </c>
      <c r="L57" s="27" t="str">
        <f t="shared" si="1"/>
        <v>0</v>
      </c>
      <c r="M57" s="28"/>
      <c r="XDA57" s="7"/>
      <c r="XDB57" s="7"/>
      <c r="XDC57" s="7"/>
      <c r="XDD57" s="7"/>
      <c r="XDE57" s="7"/>
      <c r="XDF57" s="7"/>
      <c r="XDG57" s="7"/>
      <c r="XDH57" s="7"/>
      <c r="XDI57" s="7"/>
      <c r="XDJ57" s="7"/>
      <c r="XDK57" s="7"/>
      <c r="XDL57" s="7"/>
      <c r="XDM57" s="7"/>
      <c r="XDN57" s="7"/>
      <c r="XDO57" s="7"/>
      <c r="XDP57" s="7"/>
      <c r="XDQ57" s="7"/>
      <c r="XDR57" s="7"/>
      <c r="XDS57" s="7"/>
      <c r="XDT57" s="7"/>
      <c r="XDU57" s="7"/>
      <c r="XDV57" s="7"/>
      <c r="XDW57" s="7"/>
      <c r="XDX57" s="7"/>
      <c r="XDY57" s="7"/>
      <c r="XDZ57" s="7"/>
      <c r="XEA57" s="7"/>
      <c r="XEB57" s="7"/>
      <c r="XEC57" s="7"/>
      <c r="XED57" s="7"/>
      <c r="XEE57" s="7"/>
    </row>
    <row r="58" s="1" customFormat="1" customHeight="1" spans="1:16359">
      <c r="A58" s="4"/>
      <c r="B58" s="20"/>
      <c r="C58" s="20"/>
      <c r="D58" s="21" t="str">
        <f>IF(C58="","-",VLOOKUP(C58,员工信息表!B:C,2,FALSE))</f>
        <v>-</v>
      </c>
      <c r="E58" s="21" t="str">
        <f>IF(C58="","-",VLOOKUP(C58,员工信息表!B:D,3,FALSE))</f>
        <v>-</v>
      </c>
      <c r="F58" s="20"/>
      <c r="G58" s="20"/>
      <c r="H58" s="20"/>
      <c r="I58" s="20"/>
      <c r="J58" s="27" t="str">
        <f t="shared" si="0"/>
        <v>0</v>
      </c>
      <c r="K58" s="27" t="str">
        <f>IF(C58="","0",SUMIFS(借支明细表!$H:$H,借支明细表!$F:$F,$C58,借支明细表!$D:$D,$D$2))</f>
        <v>0</v>
      </c>
      <c r="L58" s="27" t="str">
        <f t="shared" si="1"/>
        <v>0</v>
      </c>
      <c r="M58" s="28"/>
      <c r="XDA58" s="7"/>
      <c r="XDB58" s="7"/>
      <c r="XDC58" s="7"/>
      <c r="XDD58" s="7"/>
      <c r="XDE58" s="7"/>
      <c r="XDF58" s="7"/>
      <c r="XDG58" s="7"/>
      <c r="XDH58" s="7"/>
      <c r="XDI58" s="7"/>
      <c r="XDJ58" s="7"/>
      <c r="XDK58" s="7"/>
      <c r="XDL58" s="7"/>
      <c r="XDM58" s="7"/>
      <c r="XDN58" s="7"/>
      <c r="XDO58" s="7"/>
      <c r="XDP58" s="7"/>
      <c r="XDQ58" s="7"/>
      <c r="XDR58" s="7"/>
      <c r="XDS58" s="7"/>
      <c r="XDT58" s="7"/>
      <c r="XDU58" s="7"/>
      <c r="XDV58" s="7"/>
      <c r="XDW58" s="7"/>
      <c r="XDX58" s="7"/>
      <c r="XDY58" s="7"/>
      <c r="XDZ58" s="7"/>
      <c r="XEA58" s="7"/>
      <c r="XEB58" s="7"/>
      <c r="XEC58" s="7"/>
      <c r="XED58" s="7"/>
      <c r="XEE58" s="7"/>
    </row>
    <row r="59" s="1" customFormat="1" customHeight="1" spans="1:16359">
      <c r="A59" s="4"/>
      <c r="B59" s="20"/>
      <c r="C59" s="20"/>
      <c r="D59" s="21" t="str">
        <f>IF(C59="","-",VLOOKUP(C59,员工信息表!B:C,2,FALSE))</f>
        <v>-</v>
      </c>
      <c r="E59" s="21" t="str">
        <f>IF(C59="","-",VLOOKUP(C59,员工信息表!B:D,3,FALSE))</f>
        <v>-</v>
      </c>
      <c r="F59" s="20"/>
      <c r="G59" s="20"/>
      <c r="H59" s="20"/>
      <c r="I59" s="20"/>
      <c r="J59" s="27" t="str">
        <f t="shared" si="0"/>
        <v>0</v>
      </c>
      <c r="K59" s="27" t="str">
        <f>IF(C59="","0",SUMIFS(借支明细表!$H:$H,借支明细表!$F:$F,$C59,借支明细表!$D:$D,$D$2))</f>
        <v>0</v>
      </c>
      <c r="L59" s="27" t="str">
        <f t="shared" si="1"/>
        <v>0</v>
      </c>
      <c r="M59" s="28"/>
      <c r="XDA59" s="7"/>
      <c r="XDB59" s="7"/>
      <c r="XDC59" s="7"/>
      <c r="XDD59" s="7"/>
      <c r="XDE59" s="7"/>
      <c r="XDF59" s="7"/>
      <c r="XDG59" s="7"/>
      <c r="XDH59" s="7"/>
      <c r="XDI59" s="7"/>
      <c r="XDJ59" s="7"/>
      <c r="XDK59" s="7"/>
      <c r="XDL59" s="7"/>
      <c r="XDM59" s="7"/>
      <c r="XDN59" s="7"/>
      <c r="XDO59" s="7"/>
      <c r="XDP59" s="7"/>
      <c r="XDQ59" s="7"/>
      <c r="XDR59" s="7"/>
      <c r="XDS59" s="7"/>
      <c r="XDT59" s="7"/>
      <c r="XDU59" s="7"/>
      <c r="XDV59" s="7"/>
      <c r="XDW59" s="7"/>
      <c r="XDX59" s="7"/>
      <c r="XDY59" s="7"/>
      <c r="XDZ59" s="7"/>
      <c r="XEA59" s="7"/>
      <c r="XEB59" s="7"/>
      <c r="XEC59" s="7"/>
      <c r="XED59" s="7"/>
      <c r="XEE59" s="7"/>
    </row>
    <row r="60" s="1" customFormat="1" customHeight="1" spans="1:16359">
      <c r="A60" s="4"/>
      <c r="B60" s="20"/>
      <c r="C60" s="20"/>
      <c r="D60" s="21" t="str">
        <f>IF(C60="","-",VLOOKUP(C60,员工信息表!B:C,2,FALSE))</f>
        <v>-</v>
      </c>
      <c r="E60" s="21" t="str">
        <f>IF(C60="","-",VLOOKUP(C60,员工信息表!B:D,3,FALSE))</f>
        <v>-</v>
      </c>
      <c r="F60" s="20"/>
      <c r="G60" s="20"/>
      <c r="H60" s="20"/>
      <c r="I60" s="20"/>
      <c r="J60" s="27" t="str">
        <f t="shared" si="0"/>
        <v>0</v>
      </c>
      <c r="K60" s="27" t="str">
        <f>IF(C60="","0",SUMIFS(借支明细表!$H:$H,借支明细表!$F:$F,$C60,借支明细表!$D:$D,$D$2))</f>
        <v>0</v>
      </c>
      <c r="L60" s="27" t="str">
        <f t="shared" si="1"/>
        <v>0</v>
      </c>
      <c r="M60" s="28"/>
      <c r="XDA60" s="7"/>
      <c r="XDB60" s="7"/>
      <c r="XDC60" s="7"/>
      <c r="XDD60" s="7"/>
      <c r="XDE60" s="7"/>
      <c r="XDF60" s="7"/>
      <c r="XDG60" s="7"/>
      <c r="XDH60" s="7"/>
      <c r="XDI60" s="7"/>
      <c r="XDJ60" s="7"/>
      <c r="XDK60" s="7"/>
      <c r="XDL60" s="7"/>
      <c r="XDM60" s="7"/>
      <c r="XDN60" s="7"/>
      <c r="XDO60" s="7"/>
      <c r="XDP60" s="7"/>
      <c r="XDQ60" s="7"/>
      <c r="XDR60" s="7"/>
      <c r="XDS60" s="7"/>
      <c r="XDT60" s="7"/>
      <c r="XDU60" s="7"/>
      <c r="XDV60" s="7"/>
      <c r="XDW60" s="7"/>
      <c r="XDX60" s="7"/>
      <c r="XDY60" s="7"/>
      <c r="XDZ60" s="7"/>
      <c r="XEA60" s="7"/>
      <c r="XEB60" s="7"/>
      <c r="XEC60" s="7"/>
      <c r="XED60" s="7"/>
      <c r="XEE60" s="7"/>
    </row>
    <row r="61" s="1" customFormat="1" customHeight="1" spans="1:16359">
      <c r="A61" s="4"/>
      <c r="B61" s="20"/>
      <c r="C61" s="20"/>
      <c r="D61" s="21" t="str">
        <f>IF(C61="","-",VLOOKUP(C61,员工信息表!B:C,2,FALSE))</f>
        <v>-</v>
      </c>
      <c r="E61" s="21" t="str">
        <f>IF(C61="","-",VLOOKUP(C61,员工信息表!B:D,3,FALSE))</f>
        <v>-</v>
      </c>
      <c r="F61" s="20"/>
      <c r="G61" s="20"/>
      <c r="H61" s="20"/>
      <c r="I61" s="20"/>
      <c r="J61" s="27" t="str">
        <f t="shared" si="0"/>
        <v>0</v>
      </c>
      <c r="K61" s="27" t="str">
        <f>IF(C61="","0",SUMIFS(借支明细表!$H:$H,借支明细表!$F:$F,$C61,借支明细表!$D:$D,$D$2))</f>
        <v>0</v>
      </c>
      <c r="L61" s="27" t="str">
        <f t="shared" si="1"/>
        <v>0</v>
      </c>
      <c r="M61" s="28"/>
      <c r="XDA61" s="7"/>
      <c r="XDB61" s="7"/>
      <c r="XDC61" s="7"/>
      <c r="XDD61" s="7"/>
      <c r="XDE61" s="7"/>
      <c r="XDF61" s="7"/>
      <c r="XDG61" s="7"/>
      <c r="XDH61" s="7"/>
      <c r="XDI61" s="7"/>
      <c r="XDJ61" s="7"/>
      <c r="XDK61" s="7"/>
      <c r="XDL61" s="7"/>
      <c r="XDM61" s="7"/>
      <c r="XDN61" s="7"/>
      <c r="XDO61" s="7"/>
      <c r="XDP61" s="7"/>
      <c r="XDQ61" s="7"/>
      <c r="XDR61" s="7"/>
      <c r="XDS61" s="7"/>
      <c r="XDT61" s="7"/>
      <c r="XDU61" s="7"/>
      <c r="XDV61" s="7"/>
      <c r="XDW61" s="7"/>
      <c r="XDX61" s="7"/>
      <c r="XDY61" s="7"/>
      <c r="XDZ61" s="7"/>
      <c r="XEA61" s="7"/>
      <c r="XEB61" s="7"/>
      <c r="XEC61" s="7"/>
      <c r="XED61" s="7"/>
      <c r="XEE61" s="7"/>
    </row>
    <row r="62" s="1" customFormat="1" customHeight="1" spans="1:16359">
      <c r="A62" s="4"/>
      <c r="B62" s="20"/>
      <c r="C62" s="20"/>
      <c r="D62" s="21" t="str">
        <f>IF(C62="","-",VLOOKUP(C62,员工信息表!B:C,2,FALSE))</f>
        <v>-</v>
      </c>
      <c r="E62" s="21" t="str">
        <f>IF(C62="","-",VLOOKUP(C62,员工信息表!B:D,3,FALSE))</f>
        <v>-</v>
      </c>
      <c r="F62" s="20"/>
      <c r="G62" s="20"/>
      <c r="H62" s="20"/>
      <c r="I62" s="20"/>
      <c r="J62" s="27" t="str">
        <f t="shared" si="0"/>
        <v>0</v>
      </c>
      <c r="K62" s="27" t="str">
        <f>IF(C62="","0",SUMIFS(借支明细表!$H:$H,借支明细表!$F:$F,$C62,借支明细表!$D:$D,$D$2))</f>
        <v>0</v>
      </c>
      <c r="L62" s="27" t="str">
        <f t="shared" si="1"/>
        <v>0</v>
      </c>
      <c r="M62" s="28"/>
      <c r="XDA62" s="7"/>
      <c r="XDB62" s="7"/>
      <c r="XDC62" s="7"/>
      <c r="XDD62" s="7"/>
      <c r="XDE62" s="7"/>
      <c r="XDF62" s="7"/>
      <c r="XDG62" s="7"/>
      <c r="XDH62" s="7"/>
      <c r="XDI62" s="7"/>
      <c r="XDJ62" s="7"/>
      <c r="XDK62" s="7"/>
      <c r="XDL62" s="7"/>
      <c r="XDM62" s="7"/>
      <c r="XDN62" s="7"/>
      <c r="XDO62" s="7"/>
      <c r="XDP62" s="7"/>
      <c r="XDQ62" s="7"/>
      <c r="XDR62" s="7"/>
      <c r="XDS62" s="7"/>
      <c r="XDT62" s="7"/>
      <c r="XDU62" s="7"/>
      <c r="XDV62" s="7"/>
      <c r="XDW62" s="7"/>
      <c r="XDX62" s="7"/>
      <c r="XDY62" s="7"/>
      <c r="XDZ62" s="7"/>
      <c r="XEA62" s="7"/>
      <c r="XEB62" s="7"/>
      <c r="XEC62" s="7"/>
      <c r="XED62" s="7"/>
      <c r="XEE62" s="7"/>
    </row>
    <row r="63" s="1" customFormat="1" customHeight="1" spans="1:16359">
      <c r="A63" s="4"/>
      <c r="B63" s="20"/>
      <c r="C63" s="20"/>
      <c r="D63" s="21" t="str">
        <f>IF(C63="","-",VLOOKUP(C63,员工信息表!B:C,2,FALSE))</f>
        <v>-</v>
      </c>
      <c r="E63" s="21" t="str">
        <f>IF(C63="","-",VLOOKUP(C63,员工信息表!B:D,3,FALSE))</f>
        <v>-</v>
      </c>
      <c r="F63" s="20"/>
      <c r="G63" s="20"/>
      <c r="H63" s="20"/>
      <c r="I63" s="20"/>
      <c r="J63" s="27" t="str">
        <f t="shared" si="0"/>
        <v>0</v>
      </c>
      <c r="K63" s="27" t="str">
        <f>IF(C63="","0",SUMIFS(借支明细表!$H:$H,借支明细表!$F:$F,$C63,借支明细表!$D:$D,$D$2))</f>
        <v>0</v>
      </c>
      <c r="L63" s="27" t="str">
        <f t="shared" si="1"/>
        <v>0</v>
      </c>
      <c r="M63" s="28"/>
      <c r="XDA63" s="7"/>
      <c r="XDB63" s="7"/>
      <c r="XDC63" s="7"/>
      <c r="XDD63" s="7"/>
      <c r="XDE63" s="7"/>
      <c r="XDF63" s="7"/>
      <c r="XDG63" s="7"/>
      <c r="XDH63" s="7"/>
      <c r="XDI63" s="7"/>
      <c r="XDJ63" s="7"/>
      <c r="XDK63" s="7"/>
      <c r="XDL63" s="7"/>
      <c r="XDM63" s="7"/>
      <c r="XDN63" s="7"/>
      <c r="XDO63" s="7"/>
      <c r="XDP63" s="7"/>
      <c r="XDQ63" s="7"/>
      <c r="XDR63" s="7"/>
      <c r="XDS63" s="7"/>
      <c r="XDT63" s="7"/>
      <c r="XDU63" s="7"/>
      <c r="XDV63" s="7"/>
      <c r="XDW63" s="7"/>
      <c r="XDX63" s="7"/>
      <c r="XDY63" s="7"/>
      <c r="XDZ63" s="7"/>
      <c r="XEA63" s="7"/>
      <c r="XEB63" s="7"/>
      <c r="XEC63" s="7"/>
      <c r="XED63" s="7"/>
      <c r="XEE63" s="7"/>
    </row>
    <row r="64" s="1" customFormat="1" customHeight="1" spans="1:16359">
      <c r="A64" s="4"/>
      <c r="B64" s="20"/>
      <c r="C64" s="20"/>
      <c r="D64" s="21" t="str">
        <f>IF(C64="","-",VLOOKUP(C64,员工信息表!B:C,2,FALSE))</f>
        <v>-</v>
      </c>
      <c r="E64" s="21" t="str">
        <f>IF(C64="","-",VLOOKUP(C64,员工信息表!B:D,3,FALSE))</f>
        <v>-</v>
      </c>
      <c r="F64" s="20"/>
      <c r="G64" s="20"/>
      <c r="H64" s="20"/>
      <c r="I64" s="20"/>
      <c r="J64" s="27" t="str">
        <f t="shared" si="0"/>
        <v>0</v>
      </c>
      <c r="K64" s="27" t="str">
        <f>IF(C64="","0",SUMIFS(借支明细表!$H:$H,借支明细表!$F:$F,$C64,借支明细表!$D:$D,$D$2))</f>
        <v>0</v>
      </c>
      <c r="L64" s="27" t="str">
        <f t="shared" si="1"/>
        <v>0</v>
      </c>
      <c r="M64" s="28"/>
      <c r="XDA64" s="7"/>
      <c r="XDB64" s="7"/>
      <c r="XDC64" s="7"/>
      <c r="XDD64" s="7"/>
      <c r="XDE64" s="7"/>
      <c r="XDF64" s="7"/>
      <c r="XDG64" s="7"/>
      <c r="XDH64" s="7"/>
      <c r="XDI64" s="7"/>
      <c r="XDJ64" s="7"/>
      <c r="XDK64" s="7"/>
      <c r="XDL64" s="7"/>
      <c r="XDM64" s="7"/>
      <c r="XDN64" s="7"/>
      <c r="XDO64" s="7"/>
      <c r="XDP64" s="7"/>
      <c r="XDQ64" s="7"/>
      <c r="XDR64" s="7"/>
      <c r="XDS64" s="7"/>
      <c r="XDT64" s="7"/>
      <c r="XDU64" s="7"/>
      <c r="XDV64" s="7"/>
      <c r="XDW64" s="7"/>
      <c r="XDX64" s="7"/>
      <c r="XDY64" s="7"/>
      <c r="XDZ64" s="7"/>
      <c r="XEA64" s="7"/>
      <c r="XEB64" s="7"/>
      <c r="XEC64" s="7"/>
      <c r="XED64" s="7"/>
      <c r="XEE64" s="7"/>
    </row>
    <row r="65" s="1" customFormat="1" customHeight="1" spans="1:16359">
      <c r="A65" s="4"/>
      <c r="B65" s="20"/>
      <c r="C65" s="20"/>
      <c r="D65" s="21" t="str">
        <f>IF(C65="","-",VLOOKUP(C65,员工信息表!B:C,2,FALSE))</f>
        <v>-</v>
      </c>
      <c r="E65" s="21" t="str">
        <f>IF(C65="","-",VLOOKUP(C65,员工信息表!B:D,3,FALSE))</f>
        <v>-</v>
      </c>
      <c r="F65" s="20"/>
      <c r="G65" s="20"/>
      <c r="H65" s="20"/>
      <c r="I65" s="20"/>
      <c r="J65" s="27" t="str">
        <f t="shared" si="0"/>
        <v>0</v>
      </c>
      <c r="K65" s="27" t="str">
        <f>IF(C65="","0",SUMIFS(借支明细表!$H:$H,借支明细表!$F:$F,$C65,借支明细表!$D:$D,$D$2))</f>
        <v>0</v>
      </c>
      <c r="L65" s="27" t="str">
        <f t="shared" si="1"/>
        <v>0</v>
      </c>
      <c r="M65" s="28"/>
      <c r="XDA65" s="7"/>
      <c r="XDB65" s="7"/>
      <c r="XDC65" s="7"/>
      <c r="XDD65" s="7"/>
      <c r="XDE65" s="7"/>
      <c r="XDF65" s="7"/>
      <c r="XDG65" s="7"/>
      <c r="XDH65" s="7"/>
      <c r="XDI65" s="7"/>
      <c r="XDJ65" s="7"/>
      <c r="XDK65" s="7"/>
      <c r="XDL65" s="7"/>
      <c r="XDM65" s="7"/>
      <c r="XDN65" s="7"/>
      <c r="XDO65" s="7"/>
      <c r="XDP65" s="7"/>
      <c r="XDQ65" s="7"/>
      <c r="XDR65" s="7"/>
      <c r="XDS65" s="7"/>
      <c r="XDT65" s="7"/>
      <c r="XDU65" s="7"/>
      <c r="XDV65" s="7"/>
      <c r="XDW65" s="7"/>
      <c r="XDX65" s="7"/>
      <c r="XDY65" s="7"/>
      <c r="XDZ65" s="7"/>
      <c r="XEA65" s="7"/>
      <c r="XEB65" s="7"/>
      <c r="XEC65" s="7"/>
      <c r="XED65" s="7"/>
      <c r="XEE65" s="7"/>
    </row>
    <row r="66" s="1" customFormat="1" customHeight="1" spans="1:16359">
      <c r="A66" s="4"/>
      <c r="B66" s="20"/>
      <c r="C66" s="20"/>
      <c r="D66" s="21" t="str">
        <f>IF(C66="","-",VLOOKUP(C66,员工信息表!B:C,2,FALSE))</f>
        <v>-</v>
      </c>
      <c r="E66" s="21" t="str">
        <f>IF(C66="","-",VLOOKUP(C66,员工信息表!B:D,3,FALSE))</f>
        <v>-</v>
      </c>
      <c r="F66" s="20"/>
      <c r="G66" s="20"/>
      <c r="H66" s="20"/>
      <c r="I66" s="20"/>
      <c r="J66" s="27" t="str">
        <f t="shared" si="0"/>
        <v>0</v>
      </c>
      <c r="K66" s="27" t="str">
        <f>IF(C66="","0",SUMIFS(借支明细表!$H:$H,借支明细表!$F:$F,$C66,借支明细表!$D:$D,$D$2))</f>
        <v>0</v>
      </c>
      <c r="L66" s="27" t="str">
        <f t="shared" si="1"/>
        <v>0</v>
      </c>
      <c r="M66" s="28"/>
      <c r="XDA66" s="7"/>
      <c r="XDB66" s="7"/>
      <c r="XDC66" s="7"/>
      <c r="XDD66" s="7"/>
      <c r="XDE66" s="7"/>
      <c r="XDF66" s="7"/>
      <c r="XDG66" s="7"/>
      <c r="XDH66" s="7"/>
      <c r="XDI66" s="7"/>
      <c r="XDJ66" s="7"/>
      <c r="XDK66" s="7"/>
      <c r="XDL66" s="7"/>
      <c r="XDM66" s="7"/>
      <c r="XDN66" s="7"/>
      <c r="XDO66" s="7"/>
      <c r="XDP66" s="7"/>
      <c r="XDQ66" s="7"/>
      <c r="XDR66" s="7"/>
      <c r="XDS66" s="7"/>
      <c r="XDT66" s="7"/>
      <c r="XDU66" s="7"/>
      <c r="XDV66" s="7"/>
      <c r="XDW66" s="7"/>
      <c r="XDX66" s="7"/>
      <c r="XDY66" s="7"/>
      <c r="XDZ66" s="7"/>
      <c r="XEA66" s="7"/>
      <c r="XEB66" s="7"/>
      <c r="XEC66" s="7"/>
      <c r="XED66" s="7"/>
      <c r="XEE66" s="7"/>
    </row>
    <row r="67" s="1" customFormat="1" customHeight="1" spans="1:16359">
      <c r="A67" s="4"/>
      <c r="B67" s="20"/>
      <c r="C67" s="20"/>
      <c r="D67" s="21" t="str">
        <f>IF(C67="","-",VLOOKUP(C67,员工信息表!B:C,2,FALSE))</f>
        <v>-</v>
      </c>
      <c r="E67" s="21" t="str">
        <f>IF(C67="","-",VLOOKUP(C67,员工信息表!B:D,3,FALSE))</f>
        <v>-</v>
      </c>
      <c r="F67" s="20"/>
      <c r="G67" s="20"/>
      <c r="H67" s="20"/>
      <c r="I67" s="20"/>
      <c r="J67" s="27" t="str">
        <f t="shared" si="0"/>
        <v>0</v>
      </c>
      <c r="K67" s="27" t="str">
        <f>IF(C67="","0",SUMIFS(借支明细表!$H:$H,借支明细表!$F:$F,$C67,借支明细表!$D:$D,$D$2))</f>
        <v>0</v>
      </c>
      <c r="L67" s="27" t="str">
        <f t="shared" si="1"/>
        <v>0</v>
      </c>
      <c r="M67" s="28"/>
      <c r="XDA67" s="7"/>
      <c r="XDB67" s="7"/>
      <c r="XDC67" s="7"/>
      <c r="XDD67" s="7"/>
      <c r="XDE67" s="7"/>
      <c r="XDF67" s="7"/>
      <c r="XDG67" s="7"/>
      <c r="XDH67" s="7"/>
      <c r="XDI67" s="7"/>
      <c r="XDJ67" s="7"/>
      <c r="XDK67" s="7"/>
      <c r="XDL67" s="7"/>
      <c r="XDM67" s="7"/>
      <c r="XDN67" s="7"/>
      <c r="XDO67" s="7"/>
      <c r="XDP67" s="7"/>
      <c r="XDQ67" s="7"/>
      <c r="XDR67" s="7"/>
      <c r="XDS67" s="7"/>
      <c r="XDT67" s="7"/>
      <c r="XDU67" s="7"/>
      <c r="XDV67" s="7"/>
      <c r="XDW67" s="7"/>
      <c r="XDX67" s="7"/>
      <c r="XDY67" s="7"/>
      <c r="XDZ67" s="7"/>
      <c r="XEA67" s="7"/>
      <c r="XEB67" s="7"/>
      <c r="XEC67" s="7"/>
      <c r="XED67" s="7"/>
      <c r="XEE67" s="7"/>
    </row>
    <row r="68" s="1" customFormat="1" customHeight="1" spans="1:16359">
      <c r="A68" s="4"/>
      <c r="B68" s="20"/>
      <c r="C68" s="20"/>
      <c r="D68" s="21" t="str">
        <f>IF(C68="","-",VLOOKUP(C68,员工信息表!B:C,2,FALSE))</f>
        <v>-</v>
      </c>
      <c r="E68" s="21" t="str">
        <f>IF(C68="","-",VLOOKUP(C68,员工信息表!B:D,3,FALSE))</f>
        <v>-</v>
      </c>
      <c r="F68" s="20"/>
      <c r="G68" s="20"/>
      <c r="H68" s="20"/>
      <c r="I68" s="20"/>
      <c r="J68" s="27" t="str">
        <f t="shared" si="0"/>
        <v>0</v>
      </c>
      <c r="K68" s="27" t="str">
        <f>IF(C68="","0",SUMIFS(借支明细表!$H:$H,借支明细表!$F:$F,$C68,借支明细表!$D:$D,$D$2))</f>
        <v>0</v>
      </c>
      <c r="L68" s="27" t="str">
        <f t="shared" si="1"/>
        <v>0</v>
      </c>
      <c r="M68" s="28"/>
      <c r="XDA68" s="7"/>
      <c r="XDB68" s="7"/>
      <c r="XDC68" s="7"/>
      <c r="XDD68" s="7"/>
      <c r="XDE68" s="7"/>
      <c r="XDF68" s="7"/>
      <c r="XDG68" s="7"/>
      <c r="XDH68" s="7"/>
      <c r="XDI68" s="7"/>
      <c r="XDJ68" s="7"/>
      <c r="XDK68" s="7"/>
      <c r="XDL68" s="7"/>
      <c r="XDM68" s="7"/>
      <c r="XDN68" s="7"/>
      <c r="XDO68" s="7"/>
      <c r="XDP68" s="7"/>
      <c r="XDQ68" s="7"/>
      <c r="XDR68" s="7"/>
      <c r="XDS68" s="7"/>
      <c r="XDT68" s="7"/>
      <c r="XDU68" s="7"/>
      <c r="XDV68" s="7"/>
      <c r="XDW68" s="7"/>
      <c r="XDX68" s="7"/>
      <c r="XDY68" s="7"/>
      <c r="XDZ68" s="7"/>
      <c r="XEA68" s="7"/>
      <c r="XEB68" s="7"/>
      <c r="XEC68" s="7"/>
      <c r="XED68" s="7"/>
      <c r="XEE68" s="7"/>
    </row>
    <row r="69" s="1" customFormat="1" customHeight="1" spans="1:16359">
      <c r="A69" s="4"/>
      <c r="B69" s="20"/>
      <c r="C69" s="20"/>
      <c r="D69" s="21" t="str">
        <f>IF(C69="","-",VLOOKUP(C69,员工信息表!B:C,2,FALSE))</f>
        <v>-</v>
      </c>
      <c r="E69" s="21" t="str">
        <f>IF(C69="","-",VLOOKUP(C69,员工信息表!B:D,3,FALSE))</f>
        <v>-</v>
      </c>
      <c r="F69" s="20"/>
      <c r="G69" s="20"/>
      <c r="H69" s="20"/>
      <c r="I69" s="20"/>
      <c r="J69" s="27" t="str">
        <f t="shared" ref="J69:J132" si="2">IF(C69="","0",(E69*F69)+(G69*H69)+I69)</f>
        <v>0</v>
      </c>
      <c r="K69" s="27" t="str">
        <f>IF(C69="","0",SUMIFS(借支明细表!$H:$H,借支明细表!$F:$F,$C69,借支明细表!$D:$D,$D$2))</f>
        <v>0</v>
      </c>
      <c r="L69" s="27" t="str">
        <f t="shared" ref="L69:L132" si="3">IF(C69="","0",J69-K69)</f>
        <v>0</v>
      </c>
      <c r="M69" s="28"/>
      <c r="XDA69" s="7"/>
      <c r="XDB69" s="7"/>
      <c r="XDC69" s="7"/>
      <c r="XDD69" s="7"/>
      <c r="XDE69" s="7"/>
      <c r="XDF69" s="7"/>
      <c r="XDG69" s="7"/>
      <c r="XDH69" s="7"/>
      <c r="XDI69" s="7"/>
      <c r="XDJ69" s="7"/>
      <c r="XDK69" s="7"/>
      <c r="XDL69" s="7"/>
      <c r="XDM69" s="7"/>
      <c r="XDN69" s="7"/>
      <c r="XDO69" s="7"/>
      <c r="XDP69" s="7"/>
      <c r="XDQ69" s="7"/>
      <c r="XDR69" s="7"/>
      <c r="XDS69" s="7"/>
      <c r="XDT69" s="7"/>
      <c r="XDU69" s="7"/>
      <c r="XDV69" s="7"/>
      <c r="XDW69" s="7"/>
      <c r="XDX69" s="7"/>
      <c r="XDY69" s="7"/>
      <c r="XDZ69" s="7"/>
      <c r="XEA69" s="7"/>
      <c r="XEB69" s="7"/>
      <c r="XEC69" s="7"/>
      <c r="XED69" s="7"/>
      <c r="XEE69" s="7"/>
    </row>
    <row r="70" s="1" customFormat="1" customHeight="1" spans="1:16359">
      <c r="A70" s="4"/>
      <c r="B70" s="20"/>
      <c r="C70" s="20"/>
      <c r="D70" s="21" t="str">
        <f>IF(C70="","-",VLOOKUP(C70,员工信息表!B:C,2,FALSE))</f>
        <v>-</v>
      </c>
      <c r="E70" s="21" t="str">
        <f>IF(C70="","-",VLOOKUP(C70,员工信息表!B:D,3,FALSE))</f>
        <v>-</v>
      </c>
      <c r="F70" s="20"/>
      <c r="G70" s="20"/>
      <c r="H70" s="20"/>
      <c r="I70" s="20"/>
      <c r="J70" s="27" t="str">
        <f t="shared" si="2"/>
        <v>0</v>
      </c>
      <c r="K70" s="27" t="str">
        <f>IF(C70="","0",SUMIFS(借支明细表!$H:$H,借支明细表!$F:$F,$C70,借支明细表!$D:$D,$D$2))</f>
        <v>0</v>
      </c>
      <c r="L70" s="27" t="str">
        <f t="shared" si="3"/>
        <v>0</v>
      </c>
      <c r="M70" s="28"/>
      <c r="XDA70" s="7"/>
      <c r="XDB70" s="7"/>
      <c r="XDC70" s="7"/>
      <c r="XDD70" s="7"/>
      <c r="XDE70" s="7"/>
      <c r="XDF70" s="7"/>
      <c r="XDG70" s="7"/>
      <c r="XDH70" s="7"/>
      <c r="XDI70" s="7"/>
      <c r="XDJ70" s="7"/>
      <c r="XDK70" s="7"/>
      <c r="XDL70" s="7"/>
      <c r="XDM70" s="7"/>
      <c r="XDN70" s="7"/>
      <c r="XDO70" s="7"/>
      <c r="XDP70" s="7"/>
      <c r="XDQ70" s="7"/>
      <c r="XDR70" s="7"/>
      <c r="XDS70" s="7"/>
      <c r="XDT70" s="7"/>
      <c r="XDU70" s="7"/>
      <c r="XDV70" s="7"/>
      <c r="XDW70" s="7"/>
      <c r="XDX70" s="7"/>
      <c r="XDY70" s="7"/>
      <c r="XDZ70" s="7"/>
      <c r="XEA70" s="7"/>
      <c r="XEB70" s="7"/>
      <c r="XEC70" s="7"/>
      <c r="XED70" s="7"/>
      <c r="XEE70" s="7"/>
    </row>
    <row r="71" s="1" customFormat="1" customHeight="1" spans="1:16359">
      <c r="A71" s="4"/>
      <c r="B71" s="20"/>
      <c r="C71" s="20"/>
      <c r="D71" s="21" t="str">
        <f>IF(C71="","-",VLOOKUP(C71,员工信息表!B:C,2,FALSE))</f>
        <v>-</v>
      </c>
      <c r="E71" s="21" t="str">
        <f>IF(C71="","-",VLOOKUP(C71,员工信息表!B:D,3,FALSE))</f>
        <v>-</v>
      </c>
      <c r="F71" s="20"/>
      <c r="G71" s="20"/>
      <c r="H71" s="20"/>
      <c r="I71" s="20"/>
      <c r="J71" s="27" t="str">
        <f t="shared" si="2"/>
        <v>0</v>
      </c>
      <c r="K71" s="27" t="str">
        <f>IF(C71="","0",SUMIFS(借支明细表!$H:$H,借支明细表!$F:$F,$C71,借支明细表!$D:$D,$D$2))</f>
        <v>0</v>
      </c>
      <c r="L71" s="27" t="str">
        <f t="shared" si="3"/>
        <v>0</v>
      </c>
      <c r="M71" s="28"/>
      <c r="XDA71" s="7"/>
      <c r="XDB71" s="7"/>
      <c r="XDC71" s="7"/>
      <c r="XDD71" s="7"/>
      <c r="XDE71" s="7"/>
      <c r="XDF71" s="7"/>
      <c r="XDG71" s="7"/>
      <c r="XDH71" s="7"/>
      <c r="XDI71" s="7"/>
      <c r="XDJ71" s="7"/>
      <c r="XDK71" s="7"/>
      <c r="XDL71" s="7"/>
      <c r="XDM71" s="7"/>
      <c r="XDN71" s="7"/>
      <c r="XDO71" s="7"/>
      <c r="XDP71" s="7"/>
      <c r="XDQ71" s="7"/>
      <c r="XDR71" s="7"/>
      <c r="XDS71" s="7"/>
      <c r="XDT71" s="7"/>
      <c r="XDU71" s="7"/>
      <c r="XDV71" s="7"/>
      <c r="XDW71" s="7"/>
      <c r="XDX71" s="7"/>
      <c r="XDY71" s="7"/>
      <c r="XDZ71" s="7"/>
      <c r="XEA71" s="7"/>
      <c r="XEB71" s="7"/>
      <c r="XEC71" s="7"/>
      <c r="XED71" s="7"/>
      <c r="XEE71" s="7"/>
    </row>
    <row r="72" s="1" customFormat="1" customHeight="1" spans="1:16359">
      <c r="A72" s="4"/>
      <c r="B72" s="20"/>
      <c r="C72" s="20"/>
      <c r="D72" s="21" t="str">
        <f>IF(C72="","-",VLOOKUP(C72,员工信息表!B:C,2,FALSE))</f>
        <v>-</v>
      </c>
      <c r="E72" s="21" t="str">
        <f>IF(C72="","-",VLOOKUP(C72,员工信息表!B:D,3,FALSE))</f>
        <v>-</v>
      </c>
      <c r="F72" s="20"/>
      <c r="G72" s="20"/>
      <c r="H72" s="20"/>
      <c r="I72" s="20"/>
      <c r="J72" s="27" t="str">
        <f t="shared" si="2"/>
        <v>0</v>
      </c>
      <c r="K72" s="27" t="str">
        <f>IF(C72="","0",SUMIFS(借支明细表!$H:$H,借支明细表!$F:$F,$C72,借支明细表!$D:$D,$D$2))</f>
        <v>0</v>
      </c>
      <c r="L72" s="27" t="str">
        <f t="shared" si="3"/>
        <v>0</v>
      </c>
      <c r="M72" s="28"/>
      <c r="XDA72" s="7"/>
      <c r="XDB72" s="7"/>
      <c r="XDC72" s="7"/>
      <c r="XDD72" s="7"/>
      <c r="XDE72" s="7"/>
      <c r="XDF72" s="7"/>
      <c r="XDG72" s="7"/>
      <c r="XDH72" s="7"/>
      <c r="XDI72" s="7"/>
      <c r="XDJ72" s="7"/>
      <c r="XDK72" s="7"/>
      <c r="XDL72" s="7"/>
      <c r="XDM72" s="7"/>
      <c r="XDN72" s="7"/>
      <c r="XDO72" s="7"/>
      <c r="XDP72" s="7"/>
      <c r="XDQ72" s="7"/>
      <c r="XDR72" s="7"/>
      <c r="XDS72" s="7"/>
      <c r="XDT72" s="7"/>
      <c r="XDU72" s="7"/>
      <c r="XDV72" s="7"/>
      <c r="XDW72" s="7"/>
      <c r="XDX72" s="7"/>
      <c r="XDY72" s="7"/>
      <c r="XDZ72" s="7"/>
      <c r="XEA72" s="7"/>
      <c r="XEB72" s="7"/>
      <c r="XEC72" s="7"/>
      <c r="XED72" s="7"/>
      <c r="XEE72" s="7"/>
    </row>
    <row r="73" s="1" customFormat="1" customHeight="1" spans="1:16359">
      <c r="A73" s="4"/>
      <c r="B73" s="20"/>
      <c r="C73" s="20"/>
      <c r="D73" s="21" t="str">
        <f>IF(C73="","-",VLOOKUP(C73,员工信息表!B:C,2,FALSE))</f>
        <v>-</v>
      </c>
      <c r="E73" s="21" t="str">
        <f>IF(C73="","-",VLOOKUP(C73,员工信息表!B:D,3,FALSE))</f>
        <v>-</v>
      </c>
      <c r="F73" s="20"/>
      <c r="G73" s="20"/>
      <c r="H73" s="20"/>
      <c r="I73" s="20"/>
      <c r="J73" s="27" t="str">
        <f t="shared" si="2"/>
        <v>0</v>
      </c>
      <c r="K73" s="27" t="str">
        <f>IF(C73="","0",SUMIFS(借支明细表!$H:$H,借支明细表!$F:$F,$C73,借支明细表!$D:$D,$D$2))</f>
        <v>0</v>
      </c>
      <c r="L73" s="27" t="str">
        <f t="shared" si="3"/>
        <v>0</v>
      </c>
      <c r="M73" s="28"/>
      <c r="XDA73" s="7"/>
      <c r="XDB73" s="7"/>
      <c r="XDC73" s="7"/>
      <c r="XDD73" s="7"/>
      <c r="XDE73" s="7"/>
      <c r="XDF73" s="7"/>
      <c r="XDG73" s="7"/>
      <c r="XDH73" s="7"/>
      <c r="XDI73" s="7"/>
      <c r="XDJ73" s="7"/>
      <c r="XDK73" s="7"/>
      <c r="XDL73" s="7"/>
      <c r="XDM73" s="7"/>
      <c r="XDN73" s="7"/>
      <c r="XDO73" s="7"/>
      <c r="XDP73" s="7"/>
      <c r="XDQ73" s="7"/>
      <c r="XDR73" s="7"/>
      <c r="XDS73" s="7"/>
      <c r="XDT73" s="7"/>
      <c r="XDU73" s="7"/>
      <c r="XDV73" s="7"/>
      <c r="XDW73" s="7"/>
      <c r="XDX73" s="7"/>
      <c r="XDY73" s="7"/>
      <c r="XDZ73" s="7"/>
      <c r="XEA73" s="7"/>
      <c r="XEB73" s="7"/>
      <c r="XEC73" s="7"/>
      <c r="XED73" s="7"/>
      <c r="XEE73" s="7"/>
    </row>
    <row r="74" s="1" customFormat="1" customHeight="1" spans="1:16359">
      <c r="A74" s="4"/>
      <c r="B74" s="20"/>
      <c r="C74" s="20"/>
      <c r="D74" s="21" t="str">
        <f>IF(C74="","-",VLOOKUP(C74,员工信息表!B:C,2,FALSE))</f>
        <v>-</v>
      </c>
      <c r="E74" s="21" t="str">
        <f>IF(C74="","-",VLOOKUP(C74,员工信息表!B:D,3,FALSE))</f>
        <v>-</v>
      </c>
      <c r="F74" s="20"/>
      <c r="G74" s="20"/>
      <c r="H74" s="20"/>
      <c r="I74" s="20"/>
      <c r="J74" s="27" t="str">
        <f t="shared" si="2"/>
        <v>0</v>
      </c>
      <c r="K74" s="27" t="str">
        <f>IF(C74="","0",SUMIFS(借支明细表!$H:$H,借支明细表!$F:$F,$C74,借支明细表!$D:$D,$D$2))</f>
        <v>0</v>
      </c>
      <c r="L74" s="27" t="str">
        <f t="shared" si="3"/>
        <v>0</v>
      </c>
      <c r="M74" s="28"/>
      <c r="XDA74" s="7"/>
      <c r="XDB74" s="7"/>
      <c r="XDC74" s="7"/>
      <c r="XDD74" s="7"/>
      <c r="XDE74" s="7"/>
      <c r="XDF74" s="7"/>
      <c r="XDG74" s="7"/>
      <c r="XDH74" s="7"/>
      <c r="XDI74" s="7"/>
      <c r="XDJ74" s="7"/>
      <c r="XDK74" s="7"/>
      <c r="XDL74" s="7"/>
      <c r="XDM74" s="7"/>
      <c r="XDN74" s="7"/>
      <c r="XDO74" s="7"/>
      <c r="XDP74" s="7"/>
      <c r="XDQ74" s="7"/>
      <c r="XDR74" s="7"/>
      <c r="XDS74" s="7"/>
      <c r="XDT74" s="7"/>
      <c r="XDU74" s="7"/>
      <c r="XDV74" s="7"/>
      <c r="XDW74" s="7"/>
      <c r="XDX74" s="7"/>
      <c r="XDY74" s="7"/>
      <c r="XDZ74" s="7"/>
      <c r="XEA74" s="7"/>
      <c r="XEB74" s="7"/>
      <c r="XEC74" s="7"/>
      <c r="XED74" s="7"/>
      <c r="XEE74" s="7"/>
    </row>
    <row r="75" s="1" customFormat="1" customHeight="1" spans="1:16359">
      <c r="A75" s="4"/>
      <c r="B75" s="20"/>
      <c r="C75" s="20"/>
      <c r="D75" s="21" t="str">
        <f>IF(C75="","-",VLOOKUP(C75,员工信息表!B:C,2,FALSE))</f>
        <v>-</v>
      </c>
      <c r="E75" s="21" t="str">
        <f>IF(C75="","-",VLOOKUP(C75,员工信息表!B:D,3,FALSE))</f>
        <v>-</v>
      </c>
      <c r="F75" s="20"/>
      <c r="G75" s="20"/>
      <c r="H75" s="20"/>
      <c r="I75" s="20"/>
      <c r="J75" s="27" t="str">
        <f t="shared" si="2"/>
        <v>0</v>
      </c>
      <c r="K75" s="27" t="str">
        <f>IF(C75="","0",SUMIFS(借支明细表!$H:$H,借支明细表!$F:$F,$C75,借支明细表!$D:$D,$D$2))</f>
        <v>0</v>
      </c>
      <c r="L75" s="27" t="str">
        <f t="shared" si="3"/>
        <v>0</v>
      </c>
      <c r="M75" s="28"/>
      <c r="XDA75" s="7"/>
      <c r="XDB75" s="7"/>
      <c r="XDC75" s="7"/>
      <c r="XDD75" s="7"/>
      <c r="XDE75" s="7"/>
      <c r="XDF75" s="7"/>
      <c r="XDG75" s="7"/>
      <c r="XDH75" s="7"/>
      <c r="XDI75" s="7"/>
      <c r="XDJ75" s="7"/>
      <c r="XDK75" s="7"/>
      <c r="XDL75" s="7"/>
      <c r="XDM75" s="7"/>
      <c r="XDN75" s="7"/>
      <c r="XDO75" s="7"/>
      <c r="XDP75" s="7"/>
      <c r="XDQ75" s="7"/>
      <c r="XDR75" s="7"/>
      <c r="XDS75" s="7"/>
      <c r="XDT75" s="7"/>
      <c r="XDU75" s="7"/>
      <c r="XDV75" s="7"/>
      <c r="XDW75" s="7"/>
      <c r="XDX75" s="7"/>
      <c r="XDY75" s="7"/>
      <c r="XDZ75" s="7"/>
      <c r="XEA75" s="7"/>
      <c r="XEB75" s="7"/>
      <c r="XEC75" s="7"/>
      <c r="XED75" s="7"/>
      <c r="XEE75" s="7"/>
    </row>
    <row r="76" s="1" customFormat="1" customHeight="1" spans="1:16359">
      <c r="A76" s="4"/>
      <c r="B76" s="20"/>
      <c r="C76" s="20"/>
      <c r="D76" s="21" t="str">
        <f>IF(C76="","-",VLOOKUP(C76,员工信息表!B:C,2,FALSE))</f>
        <v>-</v>
      </c>
      <c r="E76" s="21" t="str">
        <f>IF(C76="","-",VLOOKUP(C76,员工信息表!B:D,3,FALSE))</f>
        <v>-</v>
      </c>
      <c r="F76" s="20"/>
      <c r="G76" s="20"/>
      <c r="H76" s="20"/>
      <c r="I76" s="20"/>
      <c r="J76" s="27" t="str">
        <f t="shared" si="2"/>
        <v>0</v>
      </c>
      <c r="K76" s="27" t="str">
        <f>IF(C76="","0",SUMIFS(借支明细表!$H:$H,借支明细表!$F:$F,$C76,借支明细表!$D:$D,$D$2))</f>
        <v>0</v>
      </c>
      <c r="L76" s="27" t="str">
        <f t="shared" si="3"/>
        <v>0</v>
      </c>
      <c r="M76" s="28"/>
      <c r="XDA76" s="7"/>
      <c r="XDB76" s="7"/>
      <c r="XDC76" s="7"/>
      <c r="XDD76" s="7"/>
      <c r="XDE76" s="7"/>
      <c r="XDF76" s="7"/>
      <c r="XDG76" s="7"/>
      <c r="XDH76" s="7"/>
      <c r="XDI76" s="7"/>
      <c r="XDJ76" s="7"/>
      <c r="XDK76" s="7"/>
      <c r="XDL76" s="7"/>
      <c r="XDM76" s="7"/>
      <c r="XDN76" s="7"/>
      <c r="XDO76" s="7"/>
      <c r="XDP76" s="7"/>
      <c r="XDQ76" s="7"/>
      <c r="XDR76" s="7"/>
      <c r="XDS76" s="7"/>
      <c r="XDT76" s="7"/>
      <c r="XDU76" s="7"/>
      <c r="XDV76" s="7"/>
      <c r="XDW76" s="7"/>
      <c r="XDX76" s="7"/>
      <c r="XDY76" s="7"/>
      <c r="XDZ76" s="7"/>
      <c r="XEA76" s="7"/>
      <c r="XEB76" s="7"/>
      <c r="XEC76" s="7"/>
      <c r="XED76" s="7"/>
      <c r="XEE76" s="7"/>
    </row>
    <row r="77" s="1" customFormat="1" customHeight="1" spans="1:16359">
      <c r="A77" s="4"/>
      <c r="B77" s="20"/>
      <c r="C77" s="20"/>
      <c r="D77" s="21" t="str">
        <f>IF(C77="","-",VLOOKUP(C77,员工信息表!B:C,2,FALSE))</f>
        <v>-</v>
      </c>
      <c r="E77" s="21" t="str">
        <f>IF(C77="","-",VLOOKUP(C77,员工信息表!B:D,3,FALSE))</f>
        <v>-</v>
      </c>
      <c r="F77" s="20"/>
      <c r="G77" s="20"/>
      <c r="H77" s="20"/>
      <c r="I77" s="20"/>
      <c r="J77" s="27" t="str">
        <f t="shared" si="2"/>
        <v>0</v>
      </c>
      <c r="K77" s="27" t="str">
        <f>IF(C77="","0",SUMIFS(借支明细表!$H:$H,借支明细表!$F:$F,$C77,借支明细表!$D:$D,$D$2))</f>
        <v>0</v>
      </c>
      <c r="L77" s="27" t="str">
        <f t="shared" si="3"/>
        <v>0</v>
      </c>
      <c r="M77" s="28"/>
      <c r="XDA77" s="7"/>
      <c r="XDB77" s="7"/>
      <c r="XDC77" s="7"/>
      <c r="XDD77" s="7"/>
      <c r="XDE77" s="7"/>
      <c r="XDF77" s="7"/>
      <c r="XDG77" s="7"/>
      <c r="XDH77" s="7"/>
      <c r="XDI77" s="7"/>
      <c r="XDJ77" s="7"/>
      <c r="XDK77" s="7"/>
      <c r="XDL77" s="7"/>
      <c r="XDM77" s="7"/>
      <c r="XDN77" s="7"/>
      <c r="XDO77" s="7"/>
      <c r="XDP77" s="7"/>
      <c r="XDQ77" s="7"/>
      <c r="XDR77" s="7"/>
      <c r="XDS77" s="7"/>
      <c r="XDT77" s="7"/>
      <c r="XDU77" s="7"/>
      <c r="XDV77" s="7"/>
      <c r="XDW77" s="7"/>
      <c r="XDX77" s="7"/>
      <c r="XDY77" s="7"/>
      <c r="XDZ77" s="7"/>
      <c r="XEA77" s="7"/>
      <c r="XEB77" s="7"/>
      <c r="XEC77" s="7"/>
      <c r="XED77" s="7"/>
      <c r="XEE77" s="7"/>
    </row>
    <row r="78" s="1" customFormat="1" customHeight="1" spans="1:16359">
      <c r="A78" s="4"/>
      <c r="B78" s="20"/>
      <c r="C78" s="20"/>
      <c r="D78" s="21" t="str">
        <f>IF(C78="","-",VLOOKUP(C78,员工信息表!B:C,2,FALSE))</f>
        <v>-</v>
      </c>
      <c r="E78" s="21" t="str">
        <f>IF(C78="","-",VLOOKUP(C78,员工信息表!B:D,3,FALSE))</f>
        <v>-</v>
      </c>
      <c r="F78" s="20"/>
      <c r="G78" s="20"/>
      <c r="H78" s="20"/>
      <c r="I78" s="20"/>
      <c r="J78" s="27" t="str">
        <f t="shared" si="2"/>
        <v>0</v>
      </c>
      <c r="K78" s="27" t="str">
        <f>IF(C78="","0",SUMIFS(借支明细表!$H:$H,借支明细表!$F:$F,$C78,借支明细表!$D:$D,$D$2))</f>
        <v>0</v>
      </c>
      <c r="L78" s="27" t="str">
        <f t="shared" si="3"/>
        <v>0</v>
      </c>
      <c r="M78" s="28"/>
      <c r="XDA78" s="7"/>
      <c r="XDB78" s="7"/>
      <c r="XDC78" s="7"/>
      <c r="XDD78" s="7"/>
      <c r="XDE78" s="7"/>
      <c r="XDF78" s="7"/>
      <c r="XDG78" s="7"/>
      <c r="XDH78" s="7"/>
      <c r="XDI78" s="7"/>
      <c r="XDJ78" s="7"/>
      <c r="XDK78" s="7"/>
      <c r="XDL78" s="7"/>
      <c r="XDM78" s="7"/>
      <c r="XDN78" s="7"/>
      <c r="XDO78" s="7"/>
      <c r="XDP78" s="7"/>
      <c r="XDQ78" s="7"/>
      <c r="XDR78" s="7"/>
      <c r="XDS78" s="7"/>
      <c r="XDT78" s="7"/>
      <c r="XDU78" s="7"/>
      <c r="XDV78" s="7"/>
      <c r="XDW78" s="7"/>
      <c r="XDX78" s="7"/>
      <c r="XDY78" s="7"/>
      <c r="XDZ78" s="7"/>
      <c r="XEA78" s="7"/>
      <c r="XEB78" s="7"/>
      <c r="XEC78" s="7"/>
      <c r="XED78" s="7"/>
      <c r="XEE78" s="7"/>
    </row>
    <row r="79" s="1" customFormat="1" customHeight="1" spans="1:16359">
      <c r="A79" s="4"/>
      <c r="B79" s="20"/>
      <c r="C79" s="20"/>
      <c r="D79" s="21" t="str">
        <f>IF(C79="","-",VLOOKUP(C79,员工信息表!B:C,2,FALSE))</f>
        <v>-</v>
      </c>
      <c r="E79" s="21" t="str">
        <f>IF(C79="","-",VLOOKUP(C79,员工信息表!B:D,3,FALSE))</f>
        <v>-</v>
      </c>
      <c r="F79" s="20"/>
      <c r="G79" s="20"/>
      <c r="H79" s="20"/>
      <c r="I79" s="20"/>
      <c r="J79" s="27" t="str">
        <f t="shared" si="2"/>
        <v>0</v>
      </c>
      <c r="K79" s="27" t="str">
        <f>IF(C79="","0",SUMIFS(借支明细表!$H:$H,借支明细表!$F:$F,$C79,借支明细表!$D:$D,$D$2))</f>
        <v>0</v>
      </c>
      <c r="L79" s="27" t="str">
        <f t="shared" si="3"/>
        <v>0</v>
      </c>
      <c r="M79" s="28"/>
      <c r="XDA79" s="7"/>
      <c r="XDB79" s="7"/>
      <c r="XDC79" s="7"/>
      <c r="XDD79" s="7"/>
      <c r="XDE79" s="7"/>
      <c r="XDF79" s="7"/>
      <c r="XDG79" s="7"/>
      <c r="XDH79" s="7"/>
      <c r="XDI79" s="7"/>
      <c r="XDJ79" s="7"/>
      <c r="XDK79" s="7"/>
      <c r="XDL79" s="7"/>
      <c r="XDM79" s="7"/>
      <c r="XDN79" s="7"/>
      <c r="XDO79" s="7"/>
      <c r="XDP79" s="7"/>
      <c r="XDQ79" s="7"/>
      <c r="XDR79" s="7"/>
      <c r="XDS79" s="7"/>
      <c r="XDT79" s="7"/>
      <c r="XDU79" s="7"/>
      <c r="XDV79" s="7"/>
      <c r="XDW79" s="7"/>
      <c r="XDX79" s="7"/>
      <c r="XDY79" s="7"/>
      <c r="XDZ79" s="7"/>
      <c r="XEA79" s="7"/>
      <c r="XEB79" s="7"/>
      <c r="XEC79" s="7"/>
      <c r="XED79" s="7"/>
      <c r="XEE79" s="7"/>
    </row>
    <row r="80" s="1" customFormat="1" customHeight="1" spans="1:16359">
      <c r="A80" s="4"/>
      <c r="B80" s="20"/>
      <c r="C80" s="20"/>
      <c r="D80" s="21" t="str">
        <f>IF(C80="","-",VLOOKUP(C80,员工信息表!B:C,2,FALSE))</f>
        <v>-</v>
      </c>
      <c r="E80" s="21" t="str">
        <f>IF(C80="","-",VLOOKUP(C80,员工信息表!B:D,3,FALSE))</f>
        <v>-</v>
      </c>
      <c r="F80" s="20"/>
      <c r="G80" s="20"/>
      <c r="H80" s="20"/>
      <c r="I80" s="20"/>
      <c r="J80" s="27" t="str">
        <f t="shared" si="2"/>
        <v>0</v>
      </c>
      <c r="K80" s="27" t="str">
        <f>IF(C80="","0",SUMIFS(借支明细表!$H:$H,借支明细表!$F:$F,$C80,借支明细表!$D:$D,$D$2))</f>
        <v>0</v>
      </c>
      <c r="L80" s="27" t="str">
        <f t="shared" si="3"/>
        <v>0</v>
      </c>
      <c r="M80" s="28"/>
      <c r="XDA80" s="7"/>
      <c r="XDB80" s="7"/>
      <c r="XDC80" s="7"/>
      <c r="XDD80" s="7"/>
      <c r="XDE80" s="7"/>
      <c r="XDF80" s="7"/>
      <c r="XDG80" s="7"/>
      <c r="XDH80" s="7"/>
      <c r="XDI80" s="7"/>
      <c r="XDJ80" s="7"/>
      <c r="XDK80" s="7"/>
      <c r="XDL80" s="7"/>
      <c r="XDM80" s="7"/>
      <c r="XDN80" s="7"/>
      <c r="XDO80" s="7"/>
      <c r="XDP80" s="7"/>
      <c r="XDQ80" s="7"/>
      <c r="XDR80" s="7"/>
      <c r="XDS80" s="7"/>
      <c r="XDT80" s="7"/>
      <c r="XDU80" s="7"/>
      <c r="XDV80" s="7"/>
      <c r="XDW80" s="7"/>
      <c r="XDX80" s="7"/>
      <c r="XDY80" s="7"/>
      <c r="XDZ80" s="7"/>
      <c r="XEA80" s="7"/>
      <c r="XEB80" s="7"/>
      <c r="XEC80" s="7"/>
      <c r="XED80" s="7"/>
      <c r="XEE80" s="7"/>
    </row>
    <row r="81" s="1" customFormat="1" customHeight="1" spans="1:16359">
      <c r="A81" s="4"/>
      <c r="B81" s="20"/>
      <c r="C81" s="20"/>
      <c r="D81" s="21" t="str">
        <f>IF(C81="","-",VLOOKUP(C81,员工信息表!B:C,2,FALSE))</f>
        <v>-</v>
      </c>
      <c r="E81" s="21" t="str">
        <f>IF(C81="","-",VLOOKUP(C81,员工信息表!B:D,3,FALSE))</f>
        <v>-</v>
      </c>
      <c r="F81" s="20"/>
      <c r="G81" s="20"/>
      <c r="H81" s="20"/>
      <c r="I81" s="20"/>
      <c r="J81" s="27" t="str">
        <f t="shared" si="2"/>
        <v>0</v>
      </c>
      <c r="K81" s="27" t="str">
        <f>IF(C81="","0",SUMIFS(借支明细表!$H:$H,借支明细表!$F:$F,$C81,借支明细表!$D:$D,$D$2))</f>
        <v>0</v>
      </c>
      <c r="L81" s="27" t="str">
        <f t="shared" si="3"/>
        <v>0</v>
      </c>
      <c r="M81" s="28"/>
      <c r="XDA81" s="7"/>
      <c r="XDB81" s="7"/>
      <c r="XDC81" s="7"/>
      <c r="XDD81" s="7"/>
      <c r="XDE81" s="7"/>
      <c r="XDF81" s="7"/>
      <c r="XDG81" s="7"/>
      <c r="XDH81" s="7"/>
      <c r="XDI81" s="7"/>
      <c r="XDJ81" s="7"/>
      <c r="XDK81" s="7"/>
      <c r="XDL81" s="7"/>
      <c r="XDM81" s="7"/>
      <c r="XDN81" s="7"/>
      <c r="XDO81" s="7"/>
      <c r="XDP81" s="7"/>
      <c r="XDQ81" s="7"/>
      <c r="XDR81" s="7"/>
      <c r="XDS81" s="7"/>
      <c r="XDT81" s="7"/>
      <c r="XDU81" s="7"/>
      <c r="XDV81" s="7"/>
      <c r="XDW81" s="7"/>
      <c r="XDX81" s="7"/>
      <c r="XDY81" s="7"/>
      <c r="XDZ81" s="7"/>
      <c r="XEA81" s="7"/>
      <c r="XEB81" s="7"/>
      <c r="XEC81" s="7"/>
      <c r="XED81" s="7"/>
      <c r="XEE81" s="7"/>
    </row>
    <row r="82" s="1" customFormat="1" customHeight="1" spans="1:16359">
      <c r="A82" s="4"/>
      <c r="B82" s="20"/>
      <c r="C82" s="20"/>
      <c r="D82" s="21" t="str">
        <f>IF(C82="","-",VLOOKUP(C82,员工信息表!B:C,2,FALSE))</f>
        <v>-</v>
      </c>
      <c r="E82" s="21" t="str">
        <f>IF(C82="","-",VLOOKUP(C82,员工信息表!B:D,3,FALSE))</f>
        <v>-</v>
      </c>
      <c r="F82" s="20"/>
      <c r="G82" s="20"/>
      <c r="H82" s="20"/>
      <c r="I82" s="20"/>
      <c r="J82" s="27" t="str">
        <f t="shared" si="2"/>
        <v>0</v>
      </c>
      <c r="K82" s="27" t="str">
        <f>IF(C82="","0",SUMIFS(借支明细表!$H:$H,借支明细表!$F:$F,$C82,借支明细表!$D:$D,$D$2))</f>
        <v>0</v>
      </c>
      <c r="L82" s="27" t="str">
        <f t="shared" si="3"/>
        <v>0</v>
      </c>
      <c r="M82" s="28"/>
      <c r="XDA82" s="7"/>
      <c r="XDB82" s="7"/>
      <c r="XDC82" s="7"/>
      <c r="XDD82" s="7"/>
      <c r="XDE82" s="7"/>
      <c r="XDF82" s="7"/>
      <c r="XDG82" s="7"/>
      <c r="XDH82" s="7"/>
      <c r="XDI82" s="7"/>
      <c r="XDJ82" s="7"/>
      <c r="XDK82" s="7"/>
      <c r="XDL82" s="7"/>
      <c r="XDM82" s="7"/>
      <c r="XDN82" s="7"/>
      <c r="XDO82" s="7"/>
      <c r="XDP82" s="7"/>
      <c r="XDQ82" s="7"/>
      <c r="XDR82" s="7"/>
      <c r="XDS82" s="7"/>
      <c r="XDT82" s="7"/>
      <c r="XDU82" s="7"/>
      <c r="XDV82" s="7"/>
      <c r="XDW82" s="7"/>
      <c r="XDX82" s="7"/>
      <c r="XDY82" s="7"/>
      <c r="XDZ82" s="7"/>
      <c r="XEA82" s="7"/>
      <c r="XEB82" s="7"/>
      <c r="XEC82" s="7"/>
      <c r="XED82" s="7"/>
      <c r="XEE82" s="7"/>
    </row>
    <row r="83" s="1" customFormat="1" customHeight="1" spans="1:16359">
      <c r="A83" s="4"/>
      <c r="B83" s="20"/>
      <c r="C83" s="20"/>
      <c r="D83" s="21" t="str">
        <f>IF(C83="","-",VLOOKUP(C83,员工信息表!B:C,2,FALSE))</f>
        <v>-</v>
      </c>
      <c r="E83" s="21" t="str">
        <f>IF(C83="","-",VLOOKUP(C83,员工信息表!B:D,3,FALSE))</f>
        <v>-</v>
      </c>
      <c r="F83" s="20"/>
      <c r="G83" s="20"/>
      <c r="H83" s="20"/>
      <c r="I83" s="20"/>
      <c r="J83" s="27" t="str">
        <f t="shared" si="2"/>
        <v>0</v>
      </c>
      <c r="K83" s="27" t="str">
        <f>IF(C83="","0",SUMIFS(借支明细表!$H:$H,借支明细表!$F:$F,$C83,借支明细表!$D:$D,$D$2))</f>
        <v>0</v>
      </c>
      <c r="L83" s="27" t="str">
        <f t="shared" si="3"/>
        <v>0</v>
      </c>
      <c r="M83" s="28"/>
      <c r="XDA83" s="7"/>
      <c r="XDB83" s="7"/>
      <c r="XDC83" s="7"/>
      <c r="XDD83" s="7"/>
      <c r="XDE83" s="7"/>
      <c r="XDF83" s="7"/>
      <c r="XDG83" s="7"/>
      <c r="XDH83" s="7"/>
      <c r="XDI83" s="7"/>
      <c r="XDJ83" s="7"/>
      <c r="XDK83" s="7"/>
      <c r="XDL83" s="7"/>
      <c r="XDM83" s="7"/>
      <c r="XDN83" s="7"/>
      <c r="XDO83" s="7"/>
      <c r="XDP83" s="7"/>
      <c r="XDQ83" s="7"/>
      <c r="XDR83" s="7"/>
      <c r="XDS83" s="7"/>
      <c r="XDT83" s="7"/>
      <c r="XDU83" s="7"/>
      <c r="XDV83" s="7"/>
      <c r="XDW83" s="7"/>
      <c r="XDX83" s="7"/>
      <c r="XDY83" s="7"/>
      <c r="XDZ83" s="7"/>
      <c r="XEA83" s="7"/>
      <c r="XEB83" s="7"/>
      <c r="XEC83" s="7"/>
      <c r="XED83" s="7"/>
      <c r="XEE83" s="7"/>
    </row>
    <row r="84" s="1" customFormat="1" customHeight="1" spans="1:16359">
      <c r="A84" s="4"/>
      <c r="B84" s="20"/>
      <c r="C84" s="20"/>
      <c r="D84" s="21" t="str">
        <f>IF(C84="","-",VLOOKUP(C84,员工信息表!B:C,2,FALSE))</f>
        <v>-</v>
      </c>
      <c r="E84" s="21" t="str">
        <f>IF(C84="","-",VLOOKUP(C84,员工信息表!B:D,3,FALSE))</f>
        <v>-</v>
      </c>
      <c r="F84" s="20"/>
      <c r="G84" s="20"/>
      <c r="H84" s="20"/>
      <c r="I84" s="20"/>
      <c r="J84" s="27" t="str">
        <f t="shared" si="2"/>
        <v>0</v>
      </c>
      <c r="K84" s="27" t="str">
        <f>IF(C84="","0",SUMIFS(借支明细表!$H:$H,借支明细表!$F:$F,$C84,借支明细表!$D:$D,$D$2))</f>
        <v>0</v>
      </c>
      <c r="L84" s="27" t="str">
        <f t="shared" si="3"/>
        <v>0</v>
      </c>
      <c r="M84" s="28"/>
      <c r="XDA84" s="7"/>
      <c r="XDB84" s="7"/>
      <c r="XDC84" s="7"/>
      <c r="XDD84" s="7"/>
      <c r="XDE84" s="7"/>
      <c r="XDF84" s="7"/>
      <c r="XDG84" s="7"/>
      <c r="XDH84" s="7"/>
      <c r="XDI84" s="7"/>
      <c r="XDJ84" s="7"/>
      <c r="XDK84" s="7"/>
      <c r="XDL84" s="7"/>
      <c r="XDM84" s="7"/>
      <c r="XDN84" s="7"/>
      <c r="XDO84" s="7"/>
      <c r="XDP84" s="7"/>
      <c r="XDQ84" s="7"/>
      <c r="XDR84" s="7"/>
      <c r="XDS84" s="7"/>
      <c r="XDT84" s="7"/>
      <c r="XDU84" s="7"/>
      <c r="XDV84" s="7"/>
      <c r="XDW84" s="7"/>
      <c r="XDX84" s="7"/>
      <c r="XDY84" s="7"/>
      <c r="XDZ84" s="7"/>
      <c r="XEA84" s="7"/>
      <c r="XEB84" s="7"/>
      <c r="XEC84" s="7"/>
      <c r="XED84" s="7"/>
      <c r="XEE84" s="7"/>
    </row>
    <row r="85" s="1" customFormat="1" customHeight="1" spans="1:16359">
      <c r="A85" s="4"/>
      <c r="B85" s="20"/>
      <c r="C85" s="20"/>
      <c r="D85" s="21" t="str">
        <f>IF(C85="","-",VLOOKUP(C85,员工信息表!B:C,2,FALSE))</f>
        <v>-</v>
      </c>
      <c r="E85" s="21" t="str">
        <f>IF(C85="","-",VLOOKUP(C85,员工信息表!B:D,3,FALSE))</f>
        <v>-</v>
      </c>
      <c r="F85" s="20"/>
      <c r="G85" s="20"/>
      <c r="H85" s="20"/>
      <c r="I85" s="20"/>
      <c r="J85" s="27" t="str">
        <f t="shared" si="2"/>
        <v>0</v>
      </c>
      <c r="K85" s="27" t="str">
        <f>IF(C85="","0",SUMIFS(借支明细表!$H:$H,借支明细表!$F:$F,$C85,借支明细表!$D:$D,$D$2))</f>
        <v>0</v>
      </c>
      <c r="L85" s="27" t="str">
        <f t="shared" si="3"/>
        <v>0</v>
      </c>
      <c r="M85" s="28"/>
      <c r="XDA85" s="7"/>
      <c r="XDB85" s="7"/>
      <c r="XDC85" s="7"/>
      <c r="XDD85" s="7"/>
      <c r="XDE85" s="7"/>
      <c r="XDF85" s="7"/>
      <c r="XDG85" s="7"/>
      <c r="XDH85" s="7"/>
      <c r="XDI85" s="7"/>
      <c r="XDJ85" s="7"/>
      <c r="XDK85" s="7"/>
      <c r="XDL85" s="7"/>
      <c r="XDM85" s="7"/>
      <c r="XDN85" s="7"/>
      <c r="XDO85" s="7"/>
      <c r="XDP85" s="7"/>
      <c r="XDQ85" s="7"/>
      <c r="XDR85" s="7"/>
      <c r="XDS85" s="7"/>
      <c r="XDT85" s="7"/>
      <c r="XDU85" s="7"/>
      <c r="XDV85" s="7"/>
      <c r="XDW85" s="7"/>
      <c r="XDX85" s="7"/>
      <c r="XDY85" s="7"/>
      <c r="XDZ85" s="7"/>
      <c r="XEA85" s="7"/>
      <c r="XEB85" s="7"/>
      <c r="XEC85" s="7"/>
      <c r="XED85" s="7"/>
      <c r="XEE85" s="7"/>
    </row>
    <row r="86" s="1" customFormat="1" customHeight="1" spans="1:16359">
      <c r="A86" s="4"/>
      <c r="B86" s="20"/>
      <c r="C86" s="20"/>
      <c r="D86" s="21" t="str">
        <f>IF(C86="","-",VLOOKUP(C86,员工信息表!B:C,2,FALSE))</f>
        <v>-</v>
      </c>
      <c r="E86" s="21" t="str">
        <f>IF(C86="","-",VLOOKUP(C86,员工信息表!B:D,3,FALSE))</f>
        <v>-</v>
      </c>
      <c r="F86" s="20"/>
      <c r="G86" s="20"/>
      <c r="H86" s="20"/>
      <c r="I86" s="20"/>
      <c r="J86" s="27" t="str">
        <f t="shared" si="2"/>
        <v>0</v>
      </c>
      <c r="K86" s="27" t="str">
        <f>IF(C86="","0",SUMIFS(借支明细表!$H:$H,借支明细表!$F:$F,$C86,借支明细表!$D:$D,$D$2))</f>
        <v>0</v>
      </c>
      <c r="L86" s="27" t="str">
        <f t="shared" si="3"/>
        <v>0</v>
      </c>
      <c r="M86" s="28"/>
      <c r="XDA86" s="7"/>
      <c r="XDB86" s="7"/>
      <c r="XDC86" s="7"/>
      <c r="XDD86" s="7"/>
      <c r="XDE86" s="7"/>
      <c r="XDF86" s="7"/>
      <c r="XDG86" s="7"/>
      <c r="XDH86" s="7"/>
      <c r="XDI86" s="7"/>
      <c r="XDJ86" s="7"/>
      <c r="XDK86" s="7"/>
      <c r="XDL86" s="7"/>
      <c r="XDM86" s="7"/>
      <c r="XDN86" s="7"/>
      <c r="XDO86" s="7"/>
      <c r="XDP86" s="7"/>
      <c r="XDQ86" s="7"/>
      <c r="XDR86" s="7"/>
      <c r="XDS86" s="7"/>
      <c r="XDT86" s="7"/>
      <c r="XDU86" s="7"/>
      <c r="XDV86" s="7"/>
      <c r="XDW86" s="7"/>
      <c r="XDX86" s="7"/>
      <c r="XDY86" s="7"/>
      <c r="XDZ86" s="7"/>
      <c r="XEA86" s="7"/>
      <c r="XEB86" s="7"/>
      <c r="XEC86" s="7"/>
      <c r="XED86" s="7"/>
      <c r="XEE86" s="7"/>
    </row>
    <row r="87" s="1" customFormat="1" customHeight="1" spans="1:16359">
      <c r="A87" s="4"/>
      <c r="B87" s="20"/>
      <c r="C87" s="20"/>
      <c r="D87" s="21" t="str">
        <f>IF(C87="","-",VLOOKUP(C87,员工信息表!B:C,2,FALSE))</f>
        <v>-</v>
      </c>
      <c r="E87" s="21" t="str">
        <f>IF(C87="","-",VLOOKUP(C87,员工信息表!B:D,3,FALSE))</f>
        <v>-</v>
      </c>
      <c r="F87" s="20"/>
      <c r="G87" s="20"/>
      <c r="H87" s="20"/>
      <c r="I87" s="20"/>
      <c r="J87" s="27" t="str">
        <f t="shared" si="2"/>
        <v>0</v>
      </c>
      <c r="K87" s="27" t="str">
        <f>IF(C87="","0",SUMIFS(借支明细表!$H:$H,借支明细表!$F:$F,$C87,借支明细表!$D:$D,$D$2))</f>
        <v>0</v>
      </c>
      <c r="L87" s="27" t="str">
        <f t="shared" si="3"/>
        <v>0</v>
      </c>
      <c r="M87" s="28"/>
      <c r="XDA87" s="7"/>
      <c r="XDB87" s="7"/>
      <c r="XDC87" s="7"/>
      <c r="XDD87" s="7"/>
      <c r="XDE87" s="7"/>
      <c r="XDF87" s="7"/>
      <c r="XDG87" s="7"/>
      <c r="XDH87" s="7"/>
      <c r="XDI87" s="7"/>
      <c r="XDJ87" s="7"/>
      <c r="XDK87" s="7"/>
      <c r="XDL87" s="7"/>
      <c r="XDM87" s="7"/>
      <c r="XDN87" s="7"/>
      <c r="XDO87" s="7"/>
      <c r="XDP87" s="7"/>
      <c r="XDQ87" s="7"/>
      <c r="XDR87" s="7"/>
      <c r="XDS87" s="7"/>
      <c r="XDT87" s="7"/>
      <c r="XDU87" s="7"/>
      <c r="XDV87" s="7"/>
      <c r="XDW87" s="7"/>
      <c r="XDX87" s="7"/>
      <c r="XDY87" s="7"/>
      <c r="XDZ87" s="7"/>
      <c r="XEA87" s="7"/>
      <c r="XEB87" s="7"/>
      <c r="XEC87" s="7"/>
      <c r="XED87" s="7"/>
      <c r="XEE87" s="7"/>
    </row>
    <row r="88" s="1" customFormat="1" customHeight="1" spans="1:16359">
      <c r="A88" s="4"/>
      <c r="B88" s="20"/>
      <c r="C88" s="20"/>
      <c r="D88" s="21" t="str">
        <f>IF(C88="","-",VLOOKUP(C88,员工信息表!B:C,2,FALSE))</f>
        <v>-</v>
      </c>
      <c r="E88" s="21" t="str">
        <f>IF(C88="","-",VLOOKUP(C88,员工信息表!B:D,3,FALSE))</f>
        <v>-</v>
      </c>
      <c r="F88" s="20"/>
      <c r="G88" s="20"/>
      <c r="H88" s="20"/>
      <c r="I88" s="20"/>
      <c r="J88" s="27" t="str">
        <f t="shared" si="2"/>
        <v>0</v>
      </c>
      <c r="K88" s="27" t="str">
        <f>IF(C88="","0",SUMIFS(借支明细表!$H:$H,借支明细表!$F:$F,$C88,借支明细表!$D:$D,$D$2))</f>
        <v>0</v>
      </c>
      <c r="L88" s="27" t="str">
        <f t="shared" si="3"/>
        <v>0</v>
      </c>
      <c r="M88" s="28"/>
      <c r="XDA88" s="7"/>
      <c r="XDB88" s="7"/>
      <c r="XDC88" s="7"/>
      <c r="XDD88" s="7"/>
      <c r="XDE88" s="7"/>
      <c r="XDF88" s="7"/>
      <c r="XDG88" s="7"/>
      <c r="XDH88" s="7"/>
      <c r="XDI88" s="7"/>
      <c r="XDJ88" s="7"/>
      <c r="XDK88" s="7"/>
      <c r="XDL88" s="7"/>
      <c r="XDM88" s="7"/>
      <c r="XDN88" s="7"/>
      <c r="XDO88" s="7"/>
      <c r="XDP88" s="7"/>
      <c r="XDQ88" s="7"/>
      <c r="XDR88" s="7"/>
      <c r="XDS88" s="7"/>
      <c r="XDT88" s="7"/>
      <c r="XDU88" s="7"/>
      <c r="XDV88" s="7"/>
      <c r="XDW88" s="7"/>
      <c r="XDX88" s="7"/>
      <c r="XDY88" s="7"/>
      <c r="XDZ88" s="7"/>
      <c r="XEA88" s="7"/>
      <c r="XEB88" s="7"/>
      <c r="XEC88" s="7"/>
      <c r="XED88" s="7"/>
      <c r="XEE88" s="7"/>
    </row>
    <row r="89" s="1" customFormat="1" customHeight="1" spans="1:16359">
      <c r="A89" s="4"/>
      <c r="B89" s="20"/>
      <c r="C89" s="20"/>
      <c r="D89" s="21" t="str">
        <f>IF(C89="","-",VLOOKUP(C89,员工信息表!B:C,2,FALSE))</f>
        <v>-</v>
      </c>
      <c r="E89" s="21" t="str">
        <f>IF(C89="","-",VLOOKUP(C89,员工信息表!B:D,3,FALSE))</f>
        <v>-</v>
      </c>
      <c r="F89" s="20"/>
      <c r="G89" s="20"/>
      <c r="H89" s="20"/>
      <c r="I89" s="20"/>
      <c r="J89" s="27" t="str">
        <f t="shared" si="2"/>
        <v>0</v>
      </c>
      <c r="K89" s="27" t="str">
        <f>IF(C89="","0",SUMIFS(借支明细表!$H:$H,借支明细表!$F:$F,$C89,借支明细表!$D:$D,$D$2))</f>
        <v>0</v>
      </c>
      <c r="L89" s="27" t="str">
        <f t="shared" si="3"/>
        <v>0</v>
      </c>
      <c r="M89" s="28"/>
      <c r="XDA89" s="7"/>
      <c r="XDB89" s="7"/>
      <c r="XDC89" s="7"/>
      <c r="XDD89" s="7"/>
      <c r="XDE89" s="7"/>
      <c r="XDF89" s="7"/>
      <c r="XDG89" s="7"/>
      <c r="XDH89" s="7"/>
      <c r="XDI89" s="7"/>
      <c r="XDJ89" s="7"/>
      <c r="XDK89" s="7"/>
      <c r="XDL89" s="7"/>
      <c r="XDM89" s="7"/>
      <c r="XDN89" s="7"/>
      <c r="XDO89" s="7"/>
      <c r="XDP89" s="7"/>
      <c r="XDQ89" s="7"/>
      <c r="XDR89" s="7"/>
      <c r="XDS89" s="7"/>
      <c r="XDT89" s="7"/>
      <c r="XDU89" s="7"/>
      <c r="XDV89" s="7"/>
      <c r="XDW89" s="7"/>
      <c r="XDX89" s="7"/>
      <c r="XDY89" s="7"/>
      <c r="XDZ89" s="7"/>
      <c r="XEA89" s="7"/>
      <c r="XEB89" s="7"/>
      <c r="XEC89" s="7"/>
      <c r="XED89" s="7"/>
      <c r="XEE89" s="7"/>
    </row>
    <row r="90" s="1" customFormat="1" customHeight="1" spans="1:16359">
      <c r="A90" s="4"/>
      <c r="B90" s="20"/>
      <c r="C90" s="20"/>
      <c r="D90" s="21" t="str">
        <f>IF(C90="","-",VLOOKUP(C90,员工信息表!B:C,2,FALSE))</f>
        <v>-</v>
      </c>
      <c r="E90" s="21" t="str">
        <f>IF(C90="","-",VLOOKUP(C90,员工信息表!B:D,3,FALSE))</f>
        <v>-</v>
      </c>
      <c r="F90" s="20"/>
      <c r="G90" s="20"/>
      <c r="H90" s="20"/>
      <c r="I90" s="20"/>
      <c r="J90" s="27" t="str">
        <f t="shared" si="2"/>
        <v>0</v>
      </c>
      <c r="K90" s="27" t="str">
        <f>IF(C90="","0",SUMIFS(借支明细表!$H:$H,借支明细表!$F:$F,$C90,借支明细表!$D:$D,$D$2))</f>
        <v>0</v>
      </c>
      <c r="L90" s="27" t="str">
        <f t="shared" si="3"/>
        <v>0</v>
      </c>
      <c r="M90" s="28"/>
      <c r="XDA90" s="7"/>
      <c r="XDB90" s="7"/>
      <c r="XDC90" s="7"/>
      <c r="XDD90" s="7"/>
      <c r="XDE90" s="7"/>
      <c r="XDF90" s="7"/>
      <c r="XDG90" s="7"/>
      <c r="XDH90" s="7"/>
      <c r="XDI90" s="7"/>
      <c r="XDJ90" s="7"/>
      <c r="XDK90" s="7"/>
      <c r="XDL90" s="7"/>
      <c r="XDM90" s="7"/>
      <c r="XDN90" s="7"/>
      <c r="XDO90" s="7"/>
      <c r="XDP90" s="7"/>
      <c r="XDQ90" s="7"/>
      <c r="XDR90" s="7"/>
      <c r="XDS90" s="7"/>
      <c r="XDT90" s="7"/>
      <c r="XDU90" s="7"/>
      <c r="XDV90" s="7"/>
      <c r="XDW90" s="7"/>
      <c r="XDX90" s="7"/>
      <c r="XDY90" s="7"/>
      <c r="XDZ90" s="7"/>
      <c r="XEA90" s="7"/>
      <c r="XEB90" s="7"/>
      <c r="XEC90" s="7"/>
      <c r="XED90" s="7"/>
      <c r="XEE90" s="7"/>
    </row>
    <row r="91" s="1" customFormat="1" customHeight="1" spans="1:16359">
      <c r="A91" s="4"/>
      <c r="B91" s="20"/>
      <c r="C91" s="20"/>
      <c r="D91" s="21" t="str">
        <f>IF(C91="","-",VLOOKUP(C91,员工信息表!B:C,2,FALSE))</f>
        <v>-</v>
      </c>
      <c r="E91" s="21" t="str">
        <f>IF(C91="","-",VLOOKUP(C91,员工信息表!B:D,3,FALSE))</f>
        <v>-</v>
      </c>
      <c r="F91" s="20"/>
      <c r="G91" s="20"/>
      <c r="H91" s="20"/>
      <c r="I91" s="20"/>
      <c r="J91" s="27" t="str">
        <f t="shared" si="2"/>
        <v>0</v>
      </c>
      <c r="K91" s="27" t="str">
        <f>IF(C91="","0",SUMIFS(借支明细表!$H:$H,借支明细表!$F:$F,$C91,借支明细表!$D:$D,$D$2))</f>
        <v>0</v>
      </c>
      <c r="L91" s="27" t="str">
        <f t="shared" si="3"/>
        <v>0</v>
      </c>
      <c r="M91" s="28"/>
      <c r="XDA91" s="7"/>
      <c r="XDB91" s="7"/>
      <c r="XDC91" s="7"/>
      <c r="XDD91" s="7"/>
      <c r="XDE91" s="7"/>
      <c r="XDF91" s="7"/>
      <c r="XDG91" s="7"/>
      <c r="XDH91" s="7"/>
      <c r="XDI91" s="7"/>
      <c r="XDJ91" s="7"/>
      <c r="XDK91" s="7"/>
      <c r="XDL91" s="7"/>
      <c r="XDM91" s="7"/>
      <c r="XDN91" s="7"/>
      <c r="XDO91" s="7"/>
      <c r="XDP91" s="7"/>
      <c r="XDQ91" s="7"/>
      <c r="XDR91" s="7"/>
      <c r="XDS91" s="7"/>
      <c r="XDT91" s="7"/>
      <c r="XDU91" s="7"/>
      <c r="XDV91" s="7"/>
      <c r="XDW91" s="7"/>
      <c r="XDX91" s="7"/>
      <c r="XDY91" s="7"/>
      <c r="XDZ91" s="7"/>
      <c r="XEA91" s="7"/>
      <c r="XEB91" s="7"/>
      <c r="XEC91" s="7"/>
      <c r="XED91" s="7"/>
      <c r="XEE91" s="7"/>
    </row>
    <row r="92" s="1" customFormat="1" customHeight="1" spans="1:16359">
      <c r="A92" s="4"/>
      <c r="B92" s="20"/>
      <c r="C92" s="20"/>
      <c r="D92" s="21" t="str">
        <f>IF(C92="","-",VLOOKUP(C92,员工信息表!B:C,2,FALSE))</f>
        <v>-</v>
      </c>
      <c r="E92" s="21" t="str">
        <f>IF(C92="","-",VLOOKUP(C92,员工信息表!B:D,3,FALSE))</f>
        <v>-</v>
      </c>
      <c r="F92" s="20"/>
      <c r="G92" s="20"/>
      <c r="H92" s="20"/>
      <c r="I92" s="20"/>
      <c r="J92" s="27" t="str">
        <f t="shared" si="2"/>
        <v>0</v>
      </c>
      <c r="K92" s="27" t="str">
        <f>IF(C92="","0",SUMIFS(借支明细表!$H:$H,借支明细表!$F:$F,$C92,借支明细表!$D:$D,$D$2))</f>
        <v>0</v>
      </c>
      <c r="L92" s="27" t="str">
        <f t="shared" si="3"/>
        <v>0</v>
      </c>
      <c r="M92" s="28"/>
      <c r="XDA92" s="7"/>
      <c r="XDB92" s="7"/>
      <c r="XDC92" s="7"/>
      <c r="XDD92" s="7"/>
      <c r="XDE92" s="7"/>
      <c r="XDF92" s="7"/>
      <c r="XDG92" s="7"/>
      <c r="XDH92" s="7"/>
      <c r="XDI92" s="7"/>
      <c r="XDJ92" s="7"/>
      <c r="XDK92" s="7"/>
      <c r="XDL92" s="7"/>
      <c r="XDM92" s="7"/>
      <c r="XDN92" s="7"/>
      <c r="XDO92" s="7"/>
      <c r="XDP92" s="7"/>
      <c r="XDQ92" s="7"/>
      <c r="XDR92" s="7"/>
      <c r="XDS92" s="7"/>
      <c r="XDT92" s="7"/>
      <c r="XDU92" s="7"/>
      <c r="XDV92" s="7"/>
      <c r="XDW92" s="7"/>
      <c r="XDX92" s="7"/>
      <c r="XDY92" s="7"/>
      <c r="XDZ92" s="7"/>
      <c r="XEA92" s="7"/>
      <c r="XEB92" s="7"/>
      <c r="XEC92" s="7"/>
      <c r="XED92" s="7"/>
      <c r="XEE92" s="7"/>
    </row>
    <row r="93" s="1" customFormat="1" customHeight="1" spans="1:16359">
      <c r="A93" s="4"/>
      <c r="B93" s="20"/>
      <c r="C93" s="20"/>
      <c r="D93" s="21" t="str">
        <f>IF(C93="","-",VLOOKUP(C93,员工信息表!B:C,2,FALSE))</f>
        <v>-</v>
      </c>
      <c r="E93" s="21" t="str">
        <f>IF(C93="","-",VLOOKUP(C93,员工信息表!B:D,3,FALSE))</f>
        <v>-</v>
      </c>
      <c r="F93" s="20"/>
      <c r="G93" s="20"/>
      <c r="H93" s="20"/>
      <c r="I93" s="20"/>
      <c r="J93" s="27" t="str">
        <f t="shared" si="2"/>
        <v>0</v>
      </c>
      <c r="K93" s="27" t="str">
        <f>IF(C93="","0",SUMIFS(借支明细表!$H:$H,借支明细表!$F:$F,$C93,借支明细表!$D:$D,$D$2))</f>
        <v>0</v>
      </c>
      <c r="L93" s="27" t="str">
        <f t="shared" si="3"/>
        <v>0</v>
      </c>
      <c r="M93" s="28"/>
      <c r="XDA93" s="7"/>
      <c r="XDB93" s="7"/>
      <c r="XDC93" s="7"/>
      <c r="XDD93" s="7"/>
      <c r="XDE93" s="7"/>
      <c r="XDF93" s="7"/>
      <c r="XDG93" s="7"/>
      <c r="XDH93" s="7"/>
      <c r="XDI93" s="7"/>
      <c r="XDJ93" s="7"/>
      <c r="XDK93" s="7"/>
      <c r="XDL93" s="7"/>
      <c r="XDM93" s="7"/>
      <c r="XDN93" s="7"/>
      <c r="XDO93" s="7"/>
      <c r="XDP93" s="7"/>
      <c r="XDQ93" s="7"/>
      <c r="XDR93" s="7"/>
      <c r="XDS93" s="7"/>
      <c r="XDT93" s="7"/>
      <c r="XDU93" s="7"/>
      <c r="XDV93" s="7"/>
      <c r="XDW93" s="7"/>
      <c r="XDX93" s="7"/>
      <c r="XDY93" s="7"/>
      <c r="XDZ93" s="7"/>
      <c r="XEA93" s="7"/>
      <c r="XEB93" s="7"/>
      <c r="XEC93" s="7"/>
      <c r="XED93" s="7"/>
      <c r="XEE93" s="7"/>
    </row>
    <row r="94" s="1" customFormat="1" customHeight="1" spans="1:16359">
      <c r="A94" s="4"/>
      <c r="B94" s="20"/>
      <c r="C94" s="20"/>
      <c r="D94" s="21" t="str">
        <f>IF(C94="","-",VLOOKUP(C94,员工信息表!B:C,2,FALSE))</f>
        <v>-</v>
      </c>
      <c r="E94" s="21" t="str">
        <f>IF(C94="","-",VLOOKUP(C94,员工信息表!B:D,3,FALSE))</f>
        <v>-</v>
      </c>
      <c r="F94" s="20"/>
      <c r="G94" s="20"/>
      <c r="H94" s="20"/>
      <c r="I94" s="20"/>
      <c r="J94" s="27" t="str">
        <f t="shared" si="2"/>
        <v>0</v>
      </c>
      <c r="K94" s="27" t="str">
        <f>IF(C94="","0",SUMIFS(借支明细表!$H:$H,借支明细表!$F:$F,$C94,借支明细表!$D:$D,$D$2))</f>
        <v>0</v>
      </c>
      <c r="L94" s="27" t="str">
        <f t="shared" si="3"/>
        <v>0</v>
      </c>
      <c r="M94" s="28"/>
      <c r="XDA94" s="7"/>
      <c r="XDB94" s="7"/>
      <c r="XDC94" s="7"/>
      <c r="XDD94" s="7"/>
      <c r="XDE94" s="7"/>
      <c r="XDF94" s="7"/>
      <c r="XDG94" s="7"/>
      <c r="XDH94" s="7"/>
      <c r="XDI94" s="7"/>
      <c r="XDJ94" s="7"/>
      <c r="XDK94" s="7"/>
      <c r="XDL94" s="7"/>
      <c r="XDM94" s="7"/>
      <c r="XDN94" s="7"/>
      <c r="XDO94" s="7"/>
      <c r="XDP94" s="7"/>
      <c r="XDQ94" s="7"/>
      <c r="XDR94" s="7"/>
      <c r="XDS94" s="7"/>
      <c r="XDT94" s="7"/>
      <c r="XDU94" s="7"/>
      <c r="XDV94" s="7"/>
      <c r="XDW94" s="7"/>
      <c r="XDX94" s="7"/>
      <c r="XDY94" s="7"/>
      <c r="XDZ94" s="7"/>
      <c r="XEA94" s="7"/>
      <c r="XEB94" s="7"/>
      <c r="XEC94" s="7"/>
      <c r="XED94" s="7"/>
      <c r="XEE94" s="7"/>
    </row>
    <row r="95" s="1" customFormat="1" customHeight="1" spans="1:16359">
      <c r="A95" s="4"/>
      <c r="B95" s="20"/>
      <c r="C95" s="20"/>
      <c r="D95" s="21" t="str">
        <f>IF(C95="","-",VLOOKUP(C95,员工信息表!B:C,2,FALSE))</f>
        <v>-</v>
      </c>
      <c r="E95" s="21" t="str">
        <f>IF(C95="","-",VLOOKUP(C95,员工信息表!B:D,3,FALSE))</f>
        <v>-</v>
      </c>
      <c r="F95" s="20"/>
      <c r="G95" s="20"/>
      <c r="H95" s="20"/>
      <c r="I95" s="20"/>
      <c r="J95" s="27" t="str">
        <f t="shared" si="2"/>
        <v>0</v>
      </c>
      <c r="K95" s="27" t="str">
        <f>IF(C95="","0",SUMIFS(借支明细表!$H:$H,借支明细表!$F:$F,$C95,借支明细表!$D:$D,$D$2))</f>
        <v>0</v>
      </c>
      <c r="L95" s="27" t="str">
        <f t="shared" si="3"/>
        <v>0</v>
      </c>
      <c r="M95" s="28"/>
      <c r="XDA95" s="7"/>
      <c r="XDB95" s="7"/>
      <c r="XDC95" s="7"/>
      <c r="XDD95" s="7"/>
      <c r="XDE95" s="7"/>
      <c r="XDF95" s="7"/>
      <c r="XDG95" s="7"/>
      <c r="XDH95" s="7"/>
      <c r="XDI95" s="7"/>
      <c r="XDJ95" s="7"/>
      <c r="XDK95" s="7"/>
      <c r="XDL95" s="7"/>
      <c r="XDM95" s="7"/>
      <c r="XDN95" s="7"/>
      <c r="XDO95" s="7"/>
      <c r="XDP95" s="7"/>
      <c r="XDQ95" s="7"/>
      <c r="XDR95" s="7"/>
      <c r="XDS95" s="7"/>
      <c r="XDT95" s="7"/>
      <c r="XDU95" s="7"/>
      <c r="XDV95" s="7"/>
      <c r="XDW95" s="7"/>
      <c r="XDX95" s="7"/>
      <c r="XDY95" s="7"/>
      <c r="XDZ95" s="7"/>
      <c r="XEA95" s="7"/>
      <c r="XEB95" s="7"/>
      <c r="XEC95" s="7"/>
      <c r="XED95" s="7"/>
      <c r="XEE95" s="7"/>
    </row>
    <row r="96" s="1" customFormat="1" customHeight="1" spans="1:16359">
      <c r="A96" s="4"/>
      <c r="B96" s="20"/>
      <c r="C96" s="20"/>
      <c r="D96" s="21" t="str">
        <f>IF(C96="","-",VLOOKUP(C96,员工信息表!B:C,2,FALSE))</f>
        <v>-</v>
      </c>
      <c r="E96" s="21" t="str">
        <f>IF(C96="","-",VLOOKUP(C96,员工信息表!B:D,3,FALSE))</f>
        <v>-</v>
      </c>
      <c r="F96" s="20"/>
      <c r="G96" s="20"/>
      <c r="H96" s="20"/>
      <c r="I96" s="20"/>
      <c r="J96" s="27" t="str">
        <f t="shared" si="2"/>
        <v>0</v>
      </c>
      <c r="K96" s="27" t="str">
        <f>IF(C96="","0",SUMIFS(借支明细表!$H:$H,借支明细表!$F:$F,$C96,借支明细表!$D:$D,$D$2))</f>
        <v>0</v>
      </c>
      <c r="L96" s="27" t="str">
        <f t="shared" si="3"/>
        <v>0</v>
      </c>
      <c r="M96" s="28"/>
      <c r="XDA96" s="7"/>
      <c r="XDB96" s="7"/>
      <c r="XDC96" s="7"/>
      <c r="XDD96" s="7"/>
      <c r="XDE96" s="7"/>
      <c r="XDF96" s="7"/>
      <c r="XDG96" s="7"/>
      <c r="XDH96" s="7"/>
      <c r="XDI96" s="7"/>
      <c r="XDJ96" s="7"/>
      <c r="XDK96" s="7"/>
      <c r="XDL96" s="7"/>
      <c r="XDM96" s="7"/>
      <c r="XDN96" s="7"/>
      <c r="XDO96" s="7"/>
      <c r="XDP96" s="7"/>
      <c r="XDQ96" s="7"/>
      <c r="XDR96" s="7"/>
      <c r="XDS96" s="7"/>
      <c r="XDT96" s="7"/>
      <c r="XDU96" s="7"/>
      <c r="XDV96" s="7"/>
      <c r="XDW96" s="7"/>
      <c r="XDX96" s="7"/>
      <c r="XDY96" s="7"/>
      <c r="XDZ96" s="7"/>
      <c r="XEA96" s="7"/>
      <c r="XEB96" s="7"/>
      <c r="XEC96" s="7"/>
      <c r="XED96" s="7"/>
      <c r="XEE96" s="7"/>
    </row>
    <row r="97" s="1" customFormat="1" customHeight="1" spans="1:16359">
      <c r="A97" s="4"/>
      <c r="B97" s="20"/>
      <c r="C97" s="20"/>
      <c r="D97" s="21" t="str">
        <f>IF(C97="","-",VLOOKUP(C97,员工信息表!B:C,2,FALSE))</f>
        <v>-</v>
      </c>
      <c r="E97" s="21" t="str">
        <f>IF(C97="","-",VLOOKUP(C97,员工信息表!B:D,3,FALSE))</f>
        <v>-</v>
      </c>
      <c r="F97" s="20"/>
      <c r="G97" s="20"/>
      <c r="H97" s="20"/>
      <c r="I97" s="20"/>
      <c r="J97" s="27" t="str">
        <f t="shared" si="2"/>
        <v>0</v>
      </c>
      <c r="K97" s="27" t="str">
        <f>IF(C97="","0",SUMIFS(借支明细表!$H:$H,借支明细表!$F:$F,$C97,借支明细表!$D:$D,$D$2))</f>
        <v>0</v>
      </c>
      <c r="L97" s="27" t="str">
        <f t="shared" si="3"/>
        <v>0</v>
      </c>
      <c r="M97" s="28"/>
      <c r="XDA97" s="7"/>
      <c r="XDB97" s="7"/>
      <c r="XDC97" s="7"/>
      <c r="XDD97" s="7"/>
      <c r="XDE97" s="7"/>
      <c r="XDF97" s="7"/>
      <c r="XDG97" s="7"/>
      <c r="XDH97" s="7"/>
      <c r="XDI97" s="7"/>
      <c r="XDJ97" s="7"/>
      <c r="XDK97" s="7"/>
      <c r="XDL97" s="7"/>
      <c r="XDM97" s="7"/>
      <c r="XDN97" s="7"/>
      <c r="XDO97" s="7"/>
      <c r="XDP97" s="7"/>
      <c r="XDQ97" s="7"/>
      <c r="XDR97" s="7"/>
      <c r="XDS97" s="7"/>
      <c r="XDT97" s="7"/>
      <c r="XDU97" s="7"/>
      <c r="XDV97" s="7"/>
      <c r="XDW97" s="7"/>
      <c r="XDX97" s="7"/>
      <c r="XDY97" s="7"/>
      <c r="XDZ97" s="7"/>
      <c r="XEA97" s="7"/>
      <c r="XEB97" s="7"/>
      <c r="XEC97" s="7"/>
      <c r="XED97" s="7"/>
      <c r="XEE97" s="7"/>
    </row>
    <row r="98" s="1" customFormat="1" customHeight="1" spans="1:16359">
      <c r="A98" s="4"/>
      <c r="B98" s="20"/>
      <c r="C98" s="20"/>
      <c r="D98" s="21" t="str">
        <f>IF(C98="","-",VLOOKUP(C98,员工信息表!B:C,2,FALSE))</f>
        <v>-</v>
      </c>
      <c r="E98" s="21" t="str">
        <f>IF(C98="","-",VLOOKUP(C98,员工信息表!B:D,3,FALSE))</f>
        <v>-</v>
      </c>
      <c r="F98" s="20"/>
      <c r="G98" s="20"/>
      <c r="H98" s="20"/>
      <c r="I98" s="20"/>
      <c r="J98" s="27" t="str">
        <f t="shared" si="2"/>
        <v>0</v>
      </c>
      <c r="K98" s="27" t="str">
        <f>IF(C98="","0",SUMIFS(借支明细表!$H:$H,借支明细表!$F:$F,$C98,借支明细表!$D:$D,$D$2))</f>
        <v>0</v>
      </c>
      <c r="L98" s="27" t="str">
        <f t="shared" si="3"/>
        <v>0</v>
      </c>
      <c r="M98" s="28"/>
      <c r="XDA98" s="7"/>
      <c r="XDB98" s="7"/>
      <c r="XDC98" s="7"/>
      <c r="XDD98" s="7"/>
      <c r="XDE98" s="7"/>
      <c r="XDF98" s="7"/>
      <c r="XDG98" s="7"/>
      <c r="XDH98" s="7"/>
      <c r="XDI98" s="7"/>
      <c r="XDJ98" s="7"/>
      <c r="XDK98" s="7"/>
      <c r="XDL98" s="7"/>
      <c r="XDM98" s="7"/>
      <c r="XDN98" s="7"/>
      <c r="XDO98" s="7"/>
      <c r="XDP98" s="7"/>
      <c r="XDQ98" s="7"/>
      <c r="XDR98" s="7"/>
      <c r="XDS98" s="7"/>
      <c r="XDT98" s="7"/>
      <c r="XDU98" s="7"/>
      <c r="XDV98" s="7"/>
      <c r="XDW98" s="7"/>
      <c r="XDX98" s="7"/>
      <c r="XDY98" s="7"/>
      <c r="XDZ98" s="7"/>
      <c r="XEA98" s="7"/>
      <c r="XEB98" s="7"/>
      <c r="XEC98" s="7"/>
      <c r="XED98" s="7"/>
      <c r="XEE98" s="7"/>
    </row>
    <row r="99" s="1" customFormat="1" customHeight="1" spans="1:16359">
      <c r="A99" s="4"/>
      <c r="B99" s="20"/>
      <c r="C99" s="20"/>
      <c r="D99" s="21" t="str">
        <f>IF(C99="","-",VLOOKUP(C99,员工信息表!B:C,2,FALSE))</f>
        <v>-</v>
      </c>
      <c r="E99" s="21" t="str">
        <f>IF(C99="","-",VLOOKUP(C99,员工信息表!B:D,3,FALSE))</f>
        <v>-</v>
      </c>
      <c r="F99" s="20"/>
      <c r="G99" s="20"/>
      <c r="H99" s="20"/>
      <c r="I99" s="20"/>
      <c r="J99" s="27" t="str">
        <f t="shared" si="2"/>
        <v>0</v>
      </c>
      <c r="K99" s="27" t="str">
        <f>IF(C99="","0",SUMIFS(借支明细表!$H:$H,借支明细表!$F:$F,$C99,借支明细表!$D:$D,$D$2))</f>
        <v>0</v>
      </c>
      <c r="L99" s="27" t="str">
        <f t="shared" si="3"/>
        <v>0</v>
      </c>
      <c r="M99" s="28"/>
      <c r="XDA99" s="7"/>
      <c r="XDB99" s="7"/>
      <c r="XDC99" s="7"/>
      <c r="XDD99" s="7"/>
      <c r="XDE99" s="7"/>
      <c r="XDF99" s="7"/>
      <c r="XDG99" s="7"/>
      <c r="XDH99" s="7"/>
      <c r="XDI99" s="7"/>
      <c r="XDJ99" s="7"/>
      <c r="XDK99" s="7"/>
      <c r="XDL99" s="7"/>
      <c r="XDM99" s="7"/>
      <c r="XDN99" s="7"/>
      <c r="XDO99" s="7"/>
      <c r="XDP99" s="7"/>
      <c r="XDQ99" s="7"/>
      <c r="XDR99" s="7"/>
      <c r="XDS99" s="7"/>
      <c r="XDT99" s="7"/>
      <c r="XDU99" s="7"/>
      <c r="XDV99" s="7"/>
      <c r="XDW99" s="7"/>
      <c r="XDX99" s="7"/>
      <c r="XDY99" s="7"/>
      <c r="XDZ99" s="7"/>
      <c r="XEA99" s="7"/>
      <c r="XEB99" s="7"/>
      <c r="XEC99" s="7"/>
      <c r="XED99" s="7"/>
      <c r="XEE99" s="7"/>
    </row>
    <row r="100" s="1" customFormat="1" customHeight="1" spans="1:16359">
      <c r="A100" s="4"/>
      <c r="B100" s="20"/>
      <c r="C100" s="20"/>
      <c r="D100" s="21" t="str">
        <f>IF(C100="","-",VLOOKUP(C100,员工信息表!B:C,2,FALSE))</f>
        <v>-</v>
      </c>
      <c r="E100" s="21" t="str">
        <f>IF(C100="","-",VLOOKUP(C100,员工信息表!B:D,3,FALSE))</f>
        <v>-</v>
      </c>
      <c r="F100" s="20"/>
      <c r="G100" s="20"/>
      <c r="H100" s="20"/>
      <c r="I100" s="20"/>
      <c r="J100" s="27" t="str">
        <f t="shared" si="2"/>
        <v>0</v>
      </c>
      <c r="K100" s="27" t="str">
        <f>IF(C100="","0",SUMIFS(借支明细表!$H:$H,借支明细表!$F:$F,$C100,借支明细表!$D:$D,$D$2))</f>
        <v>0</v>
      </c>
      <c r="L100" s="27" t="str">
        <f t="shared" si="3"/>
        <v>0</v>
      </c>
      <c r="M100" s="28"/>
      <c r="XDA100" s="7"/>
      <c r="XDB100" s="7"/>
      <c r="XDC100" s="7"/>
      <c r="XDD100" s="7"/>
      <c r="XDE100" s="7"/>
      <c r="XDF100" s="7"/>
      <c r="XDG100" s="7"/>
      <c r="XDH100" s="7"/>
      <c r="XDI100" s="7"/>
      <c r="XDJ100" s="7"/>
      <c r="XDK100" s="7"/>
      <c r="XDL100" s="7"/>
      <c r="XDM100" s="7"/>
      <c r="XDN100" s="7"/>
      <c r="XDO100" s="7"/>
      <c r="XDP100" s="7"/>
      <c r="XDQ100" s="7"/>
      <c r="XDR100" s="7"/>
      <c r="XDS100" s="7"/>
      <c r="XDT100" s="7"/>
      <c r="XDU100" s="7"/>
      <c r="XDV100" s="7"/>
      <c r="XDW100" s="7"/>
      <c r="XDX100" s="7"/>
      <c r="XDY100" s="7"/>
      <c r="XDZ100" s="7"/>
      <c r="XEA100" s="7"/>
      <c r="XEB100" s="7"/>
      <c r="XEC100" s="7"/>
      <c r="XED100" s="7"/>
      <c r="XEE100" s="7"/>
    </row>
    <row r="101" s="1" customFormat="1" customHeight="1" spans="1:16359">
      <c r="A101" s="4"/>
      <c r="B101" s="20"/>
      <c r="C101" s="20"/>
      <c r="D101" s="21" t="str">
        <f>IF(C101="","-",VLOOKUP(C101,员工信息表!B:C,2,FALSE))</f>
        <v>-</v>
      </c>
      <c r="E101" s="21" t="str">
        <f>IF(C101="","-",VLOOKUP(C101,员工信息表!B:D,3,FALSE))</f>
        <v>-</v>
      </c>
      <c r="F101" s="20"/>
      <c r="G101" s="20"/>
      <c r="H101" s="20"/>
      <c r="I101" s="20"/>
      <c r="J101" s="27" t="str">
        <f t="shared" si="2"/>
        <v>0</v>
      </c>
      <c r="K101" s="27" t="str">
        <f>IF(C101="","0",SUMIFS(借支明细表!$H:$H,借支明细表!$F:$F,$C101,借支明细表!$D:$D,$D$2))</f>
        <v>0</v>
      </c>
      <c r="L101" s="27" t="str">
        <f t="shared" si="3"/>
        <v>0</v>
      </c>
      <c r="M101" s="28"/>
      <c r="XDA101" s="7"/>
      <c r="XDB101" s="7"/>
      <c r="XDC101" s="7"/>
      <c r="XDD101" s="7"/>
      <c r="XDE101" s="7"/>
      <c r="XDF101" s="7"/>
      <c r="XDG101" s="7"/>
      <c r="XDH101" s="7"/>
      <c r="XDI101" s="7"/>
      <c r="XDJ101" s="7"/>
      <c r="XDK101" s="7"/>
      <c r="XDL101" s="7"/>
      <c r="XDM101" s="7"/>
      <c r="XDN101" s="7"/>
      <c r="XDO101" s="7"/>
      <c r="XDP101" s="7"/>
      <c r="XDQ101" s="7"/>
      <c r="XDR101" s="7"/>
      <c r="XDS101" s="7"/>
      <c r="XDT101" s="7"/>
      <c r="XDU101" s="7"/>
      <c r="XDV101" s="7"/>
      <c r="XDW101" s="7"/>
      <c r="XDX101" s="7"/>
      <c r="XDY101" s="7"/>
      <c r="XDZ101" s="7"/>
      <c r="XEA101" s="7"/>
      <c r="XEB101" s="7"/>
      <c r="XEC101" s="7"/>
      <c r="XED101" s="7"/>
      <c r="XEE101" s="7"/>
    </row>
    <row r="102" s="1" customFormat="1" customHeight="1" spans="1:16359">
      <c r="A102" s="4"/>
      <c r="B102" s="20"/>
      <c r="C102" s="20"/>
      <c r="D102" s="21" t="str">
        <f>IF(C102="","-",VLOOKUP(C102,员工信息表!B:C,2,FALSE))</f>
        <v>-</v>
      </c>
      <c r="E102" s="21" t="str">
        <f>IF(C102="","-",VLOOKUP(C102,员工信息表!B:D,3,FALSE))</f>
        <v>-</v>
      </c>
      <c r="F102" s="20"/>
      <c r="G102" s="20"/>
      <c r="H102" s="20"/>
      <c r="I102" s="20"/>
      <c r="J102" s="27" t="str">
        <f t="shared" si="2"/>
        <v>0</v>
      </c>
      <c r="K102" s="27" t="str">
        <f>IF(C102="","0",SUMIFS(借支明细表!$H:$H,借支明细表!$F:$F,$C102,借支明细表!$D:$D,$D$2))</f>
        <v>0</v>
      </c>
      <c r="L102" s="27" t="str">
        <f t="shared" si="3"/>
        <v>0</v>
      </c>
      <c r="M102" s="28"/>
      <c r="XDA102" s="7"/>
      <c r="XDB102" s="7"/>
      <c r="XDC102" s="7"/>
      <c r="XDD102" s="7"/>
      <c r="XDE102" s="7"/>
      <c r="XDF102" s="7"/>
      <c r="XDG102" s="7"/>
      <c r="XDH102" s="7"/>
      <c r="XDI102" s="7"/>
      <c r="XDJ102" s="7"/>
      <c r="XDK102" s="7"/>
      <c r="XDL102" s="7"/>
      <c r="XDM102" s="7"/>
      <c r="XDN102" s="7"/>
      <c r="XDO102" s="7"/>
      <c r="XDP102" s="7"/>
      <c r="XDQ102" s="7"/>
      <c r="XDR102" s="7"/>
      <c r="XDS102" s="7"/>
      <c r="XDT102" s="7"/>
      <c r="XDU102" s="7"/>
      <c r="XDV102" s="7"/>
      <c r="XDW102" s="7"/>
      <c r="XDX102" s="7"/>
      <c r="XDY102" s="7"/>
      <c r="XDZ102" s="7"/>
      <c r="XEA102" s="7"/>
      <c r="XEB102" s="7"/>
      <c r="XEC102" s="7"/>
      <c r="XED102" s="7"/>
      <c r="XEE102" s="7"/>
    </row>
    <row r="103" s="1" customFormat="1" customHeight="1" spans="1:16359">
      <c r="A103" s="4"/>
      <c r="B103" s="20"/>
      <c r="C103" s="20"/>
      <c r="D103" s="21" t="str">
        <f>IF(C103="","-",VLOOKUP(C103,员工信息表!B:C,2,FALSE))</f>
        <v>-</v>
      </c>
      <c r="E103" s="21" t="str">
        <f>IF(C103="","-",VLOOKUP(C103,员工信息表!B:D,3,FALSE))</f>
        <v>-</v>
      </c>
      <c r="F103" s="20"/>
      <c r="G103" s="20"/>
      <c r="H103" s="20"/>
      <c r="I103" s="20"/>
      <c r="J103" s="27" t="str">
        <f t="shared" si="2"/>
        <v>0</v>
      </c>
      <c r="K103" s="27" t="str">
        <f>IF(C103="","0",SUMIFS(借支明细表!$H:$H,借支明细表!$F:$F,$C103,借支明细表!$D:$D,$D$2))</f>
        <v>0</v>
      </c>
      <c r="L103" s="27" t="str">
        <f t="shared" si="3"/>
        <v>0</v>
      </c>
      <c r="M103" s="28"/>
      <c r="XDA103" s="7"/>
      <c r="XDB103" s="7"/>
      <c r="XDC103" s="7"/>
      <c r="XDD103" s="7"/>
      <c r="XDE103" s="7"/>
      <c r="XDF103" s="7"/>
      <c r="XDG103" s="7"/>
      <c r="XDH103" s="7"/>
      <c r="XDI103" s="7"/>
      <c r="XDJ103" s="7"/>
      <c r="XDK103" s="7"/>
      <c r="XDL103" s="7"/>
      <c r="XDM103" s="7"/>
      <c r="XDN103" s="7"/>
      <c r="XDO103" s="7"/>
      <c r="XDP103" s="7"/>
      <c r="XDQ103" s="7"/>
      <c r="XDR103" s="7"/>
      <c r="XDS103" s="7"/>
      <c r="XDT103" s="7"/>
      <c r="XDU103" s="7"/>
      <c r="XDV103" s="7"/>
      <c r="XDW103" s="7"/>
      <c r="XDX103" s="7"/>
      <c r="XDY103" s="7"/>
      <c r="XDZ103" s="7"/>
      <c r="XEA103" s="7"/>
      <c r="XEB103" s="7"/>
      <c r="XEC103" s="7"/>
      <c r="XED103" s="7"/>
      <c r="XEE103" s="7"/>
    </row>
    <row r="104" s="1" customFormat="1" customHeight="1" spans="1:16359">
      <c r="A104" s="4"/>
      <c r="B104" s="20"/>
      <c r="C104" s="20"/>
      <c r="D104" s="21" t="str">
        <f>IF(C104="","-",VLOOKUP(C104,员工信息表!B:C,2,FALSE))</f>
        <v>-</v>
      </c>
      <c r="E104" s="21" t="str">
        <f>IF(C104="","-",VLOOKUP(C104,员工信息表!B:D,3,FALSE))</f>
        <v>-</v>
      </c>
      <c r="F104" s="20"/>
      <c r="G104" s="20"/>
      <c r="H104" s="20"/>
      <c r="I104" s="20"/>
      <c r="J104" s="27" t="str">
        <f t="shared" si="2"/>
        <v>0</v>
      </c>
      <c r="K104" s="27" t="str">
        <f>IF(C104="","0",SUMIFS(借支明细表!$H:$H,借支明细表!$F:$F,$C104,借支明细表!$D:$D,$D$2))</f>
        <v>0</v>
      </c>
      <c r="L104" s="27" t="str">
        <f t="shared" si="3"/>
        <v>0</v>
      </c>
      <c r="M104" s="28"/>
      <c r="XDA104" s="7"/>
      <c r="XDB104" s="7"/>
      <c r="XDC104" s="7"/>
      <c r="XDD104" s="7"/>
      <c r="XDE104" s="7"/>
      <c r="XDF104" s="7"/>
      <c r="XDG104" s="7"/>
      <c r="XDH104" s="7"/>
      <c r="XDI104" s="7"/>
      <c r="XDJ104" s="7"/>
      <c r="XDK104" s="7"/>
      <c r="XDL104" s="7"/>
      <c r="XDM104" s="7"/>
      <c r="XDN104" s="7"/>
      <c r="XDO104" s="7"/>
      <c r="XDP104" s="7"/>
      <c r="XDQ104" s="7"/>
      <c r="XDR104" s="7"/>
      <c r="XDS104" s="7"/>
      <c r="XDT104" s="7"/>
      <c r="XDU104" s="7"/>
      <c r="XDV104" s="7"/>
      <c r="XDW104" s="7"/>
      <c r="XDX104" s="7"/>
      <c r="XDY104" s="7"/>
      <c r="XDZ104" s="7"/>
      <c r="XEA104" s="7"/>
      <c r="XEB104" s="7"/>
      <c r="XEC104" s="7"/>
      <c r="XED104" s="7"/>
      <c r="XEE104" s="7"/>
    </row>
    <row r="105" s="1" customFormat="1" customHeight="1" spans="1:16359">
      <c r="A105" s="4"/>
      <c r="B105" s="20"/>
      <c r="C105" s="20"/>
      <c r="D105" s="21" t="str">
        <f>IF(C105="","-",VLOOKUP(C105,员工信息表!B:C,2,FALSE))</f>
        <v>-</v>
      </c>
      <c r="E105" s="21" t="str">
        <f>IF(C105="","-",VLOOKUP(C105,员工信息表!B:D,3,FALSE))</f>
        <v>-</v>
      </c>
      <c r="F105" s="20"/>
      <c r="G105" s="20"/>
      <c r="H105" s="20"/>
      <c r="I105" s="20"/>
      <c r="J105" s="27" t="str">
        <f t="shared" si="2"/>
        <v>0</v>
      </c>
      <c r="K105" s="27" t="str">
        <f>IF(C105="","0",SUMIFS(借支明细表!$H:$H,借支明细表!$F:$F,$C105,借支明细表!$D:$D,$D$2))</f>
        <v>0</v>
      </c>
      <c r="L105" s="27" t="str">
        <f t="shared" si="3"/>
        <v>0</v>
      </c>
      <c r="M105" s="28"/>
      <c r="XDA105" s="7"/>
      <c r="XDB105" s="7"/>
      <c r="XDC105" s="7"/>
      <c r="XDD105" s="7"/>
      <c r="XDE105" s="7"/>
      <c r="XDF105" s="7"/>
      <c r="XDG105" s="7"/>
      <c r="XDH105" s="7"/>
      <c r="XDI105" s="7"/>
      <c r="XDJ105" s="7"/>
      <c r="XDK105" s="7"/>
      <c r="XDL105" s="7"/>
      <c r="XDM105" s="7"/>
      <c r="XDN105" s="7"/>
      <c r="XDO105" s="7"/>
      <c r="XDP105" s="7"/>
      <c r="XDQ105" s="7"/>
      <c r="XDR105" s="7"/>
      <c r="XDS105" s="7"/>
      <c r="XDT105" s="7"/>
      <c r="XDU105" s="7"/>
      <c r="XDV105" s="7"/>
      <c r="XDW105" s="7"/>
      <c r="XDX105" s="7"/>
      <c r="XDY105" s="7"/>
      <c r="XDZ105" s="7"/>
      <c r="XEA105" s="7"/>
      <c r="XEB105" s="7"/>
      <c r="XEC105" s="7"/>
      <c r="XED105" s="7"/>
      <c r="XEE105" s="7"/>
    </row>
    <row r="106" s="1" customFormat="1" customHeight="1" spans="1:16359">
      <c r="A106" s="4"/>
      <c r="B106" s="20"/>
      <c r="C106" s="20"/>
      <c r="D106" s="21" t="str">
        <f>IF(C106="","-",VLOOKUP(C106,员工信息表!B:C,2,FALSE))</f>
        <v>-</v>
      </c>
      <c r="E106" s="21" t="str">
        <f>IF(C106="","-",VLOOKUP(C106,员工信息表!B:D,3,FALSE))</f>
        <v>-</v>
      </c>
      <c r="F106" s="20"/>
      <c r="G106" s="20"/>
      <c r="H106" s="20"/>
      <c r="I106" s="20"/>
      <c r="J106" s="27" t="str">
        <f t="shared" si="2"/>
        <v>0</v>
      </c>
      <c r="K106" s="27" t="str">
        <f>IF(C106="","0",SUMIFS(借支明细表!$H:$H,借支明细表!$F:$F,$C106,借支明细表!$D:$D,$D$2))</f>
        <v>0</v>
      </c>
      <c r="L106" s="27" t="str">
        <f t="shared" si="3"/>
        <v>0</v>
      </c>
      <c r="M106" s="28"/>
      <c r="XDA106" s="7"/>
      <c r="XDB106" s="7"/>
      <c r="XDC106" s="7"/>
      <c r="XDD106" s="7"/>
      <c r="XDE106" s="7"/>
      <c r="XDF106" s="7"/>
      <c r="XDG106" s="7"/>
      <c r="XDH106" s="7"/>
      <c r="XDI106" s="7"/>
      <c r="XDJ106" s="7"/>
      <c r="XDK106" s="7"/>
      <c r="XDL106" s="7"/>
      <c r="XDM106" s="7"/>
      <c r="XDN106" s="7"/>
      <c r="XDO106" s="7"/>
      <c r="XDP106" s="7"/>
      <c r="XDQ106" s="7"/>
      <c r="XDR106" s="7"/>
      <c r="XDS106" s="7"/>
      <c r="XDT106" s="7"/>
      <c r="XDU106" s="7"/>
      <c r="XDV106" s="7"/>
      <c r="XDW106" s="7"/>
      <c r="XDX106" s="7"/>
      <c r="XDY106" s="7"/>
      <c r="XDZ106" s="7"/>
      <c r="XEA106" s="7"/>
      <c r="XEB106" s="7"/>
      <c r="XEC106" s="7"/>
      <c r="XED106" s="7"/>
      <c r="XEE106" s="7"/>
    </row>
    <row r="107" s="1" customFormat="1" customHeight="1" spans="1:16359">
      <c r="A107" s="4"/>
      <c r="B107" s="20"/>
      <c r="C107" s="20"/>
      <c r="D107" s="21" t="str">
        <f>IF(C107="","-",VLOOKUP(C107,员工信息表!B:C,2,FALSE))</f>
        <v>-</v>
      </c>
      <c r="E107" s="21" t="str">
        <f>IF(C107="","-",VLOOKUP(C107,员工信息表!B:D,3,FALSE))</f>
        <v>-</v>
      </c>
      <c r="F107" s="20"/>
      <c r="G107" s="20"/>
      <c r="H107" s="20"/>
      <c r="I107" s="20"/>
      <c r="J107" s="27" t="str">
        <f t="shared" si="2"/>
        <v>0</v>
      </c>
      <c r="K107" s="27" t="str">
        <f>IF(C107="","0",SUMIFS(借支明细表!$H:$H,借支明细表!$F:$F,$C107,借支明细表!$D:$D,$D$2))</f>
        <v>0</v>
      </c>
      <c r="L107" s="27" t="str">
        <f t="shared" si="3"/>
        <v>0</v>
      </c>
      <c r="M107" s="28"/>
      <c r="XDA107" s="7"/>
      <c r="XDB107" s="7"/>
      <c r="XDC107" s="7"/>
      <c r="XDD107" s="7"/>
      <c r="XDE107" s="7"/>
      <c r="XDF107" s="7"/>
      <c r="XDG107" s="7"/>
      <c r="XDH107" s="7"/>
      <c r="XDI107" s="7"/>
      <c r="XDJ107" s="7"/>
      <c r="XDK107" s="7"/>
      <c r="XDL107" s="7"/>
      <c r="XDM107" s="7"/>
      <c r="XDN107" s="7"/>
      <c r="XDO107" s="7"/>
      <c r="XDP107" s="7"/>
      <c r="XDQ107" s="7"/>
      <c r="XDR107" s="7"/>
      <c r="XDS107" s="7"/>
      <c r="XDT107" s="7"/>
      <c r="XDU107" s="7"/>
      <c r="XDV107" s="7"/>
      <c r="XDW107" s="7"/>
      <c r="XDX107" s="7"/>
      <c r="XDY107" s="7"/>
      <c r="XDZ107" s="7"/>
      <c r="XEA107" s="7"/>
      <c r="XEB107" s="7"/>
      <c r="XEC107" s="7"/>
      <c r="XED107" s="7"/>
      <c r="XEE107" s="7"/>
    </row>
    <row r="108" s="1" customFormat="1" customHeight="1" spans="1:16359">
      <c r="A108" s="4"/>
      <c r="B108" s="20"/>
      <c r="C108" s="20"/>
      <c r="D108" s="21" t="str">
        <f>IF(C108="","-",VLOOKUP(C108,员工信息表!B:C,2,FALSE))</f>
        <v>-</v>
      </c>
      <c r="E108" s="21" t="str">
        <f>IF(C108="","-",VLOOKUP(C108,员工信息表!B:D,3,FALSE))</f>
        <v>-</v>
      </c>
      <c r="F108" s="20"/>
      <c r="G108" s="20"/>
      <c r="H108" s="20"/>
      <c r="I108" s="20"/>
      <c r="J108" s="27" t="str">
        <f t="shared" si="2"/>
        <v>0</v>
      </c>
      <c r="K108" s="27" t="str">
        <f>IF(C108="","0",SUMIFS(借支明细表!$H:$H,借支明细表!$F:$F,$C108,借支明细表!$D:$D,$D$2))</f>
        <v>0</v>
      </c>
      <c r="L108" s="27" t="str">
        <f t="shared" si="3"/>
        <v>0</v>
      </c>
      <c r="M108" s="28"/>
      <c r="XDA108" s="7"/>
      <c r="XDB108" s="7"/>
      <c r="XDC108" s="7"/>
      <c r="XDD108" s="7"/>
      <c r="XDE108" s="7"/>
      <c r="XDF108" s="7"/>
      <c r="XDG108" s="7"/>
      <c r="XDH108" s="7"/>
      <c r="XDI108" s="7"/>
      <c r="XDJ108" s="7"/>
      <c r="XDK108" s="7"/>
      <c r="XDL108" s="7"/>
      <c r="XDM108" s="7"/>
      <c r="XDN108" s="7"/>
      <c r="XDO108" s="7"/>
      <c r="XDP108" s="7"/>
      <c r="XDQ108" s="7"/>
      <c r="XDR108" s="7"/>
      <c r="XDS108" s="7"/>
      <c r="XDT108" s="7"/>
      <c r="XDU108" s="7"/>
      <c r="XDV108" s="7"/>
      <c r="XDW108" s="7"/>
      <c r="XDX108" s="7"/>
      <c r="XDY108" s="7"/>
      <c r="XDZ108" s="7"/>
      <c r="XEA108" s="7"/>
      <c r="XEB108" s="7"/>
      <c r="XEC108" s="7"/>
      <c r="XED108" s="7"/>
      <c r="XEE108" s="7"/>
    </row>
    <row r="109" s="1" customFormat="1" customHeight="1" spans="1:16359">
      <c r="A109" s="4"/>
      <c r="B109" s="20"/>
      <c r="C109" s="20"/>
      <c r="D109" s="21" t="str">
        <f>IF(C109="","-",VLOOKUP(C109,员工信息表!B:C,2,FALSE))</f>
        <v>-</v>
      </c>
      <c r="E109" s="21" t="str">
        <f>IF(C109="","-",VLOOKUP(C109,员工信息表!B:D,3,FALSE))</f>
        <v>-</v>
      </c>
      <c r="F109" s="20"/>
      <c r="G109" s="20"/>
      <c r="H109" s="20"/>
      <c r="I109" s="20"/>
      <c r="J109" s="27" t="str">
        <f t="shared" si="2"/>
        <v>0</v>
      </c>
      <c r="K109" s="27" t="str">
        <f>IF(C109="","0",SUMIFS(借支明细表!$H:$H,借支明细表!$F:$F,$C109,借支明细表!$D:$D,$D$2))</f>
        <v>0</v>
      </c>
      <c r="L109" s="27" t="str">
        <f t="shared" si="3"/>
        <v>0</v>
      </c>
      <c r="M109" s="28"/>
      <c r="XDA109" s="7"/>
      <c r="XDB109" s="7"/>
      <c r="XDC109" s="7"/>
      <c r="XDD109" s="7"/>
      <c r="XDE109" s="7"/>
      <c r="XDF109" s="7"/>
      <c r="XDG109" s="7"/>
      <c r="XDH109" s="7"/>
      <c r="XDI109" s="7"/>
      <c r="XDJ109" s="7"/>
      <c r="XDK109" s="7"/>
      <c r="XDL109" s="7"/>
      <c r="XDM109" s="7"/>
      <c r="XDN109" s="7"/>
      <c r="XDO109" s="7"/>
      <c r="XDP109" s="7"/>
      <c r="XDQ109" s="7"/>
      <c r="XDR109" s="7"/>
      <c r="XDS109" s="7"/>
      <c r="XDT109" s="7"/>
      <c r="XDU109" s="7"/>
      <c r="XDV109" s="7"/>
      <c r="XDW109" s="7"/>
      <c r="XDX109" s="7"/>
      <c r="XDY109" s="7"/>
      <c r="XDZ109" s="7"/>
      <c r="XEA109" s="7"/>
      <c r="XEB109" s="7"/>
      <c r="XEC109" s="7"/>
      <c r="XED109" s="7"/>
      <c r="XEE109" s="7"/>
    </row>
    <row r="110" s="1" customFormat="1" customHeight="1" spans="1:16359">
      <c r="A110" s="4"/>
      <c r="B110" s="20"/>
      <c r="C110" s="20"/>
      <c r="D110" s="21" t="str">
        <f>IF(C110="","-",VLOOKUP(C110,员工信息表!B:C,2,FALSE))</f>
        <v>-</v>
      </c>
      <c r="E110" s="21" t="str">
        <f>IF(C110="","-",VLOOKUP(C110,员工信息表!B:D,3,FALSE))</f>
        <v>-</v>
      </c>
      <c r="F110" s="20"/>
      <c r="G110" s="20"/>
      <c r="H110" s="20"/>
      <c r="I110" s="20"/>
      <c r="J110" s="27" t="str">
        <f t="shared" si="2"/>
        <v>0</v>
      </c>
      <c r="K110" s="27" t="str">
        <f>IF(C110="","0",SUMIFS(借支明细表!$H:$H,借支明细表!$F:$F,$C110,借支明细表!$D:$D,$D$2))</f>
        <v>0</v>
      </c>
      <c r="L110" s="27" t="str">
        <f t="shared" si="3"/>
        <v>0</v>
      </c>
      <c r="M110" s="28"/>
      <c r="XDA110" s="7"/>
      <c r="XDB110" s="7"/>
      <c r="XDC110" s="7"/>
      <c r="XDD110" s="7"/>
      <c r="XDE110" s="7"/>
      <c r="XDF110" s="7"/>
      <c r="XDG110" s="7"/>
      <c r="XDH110" s="7"/>
      <c r="XDI110" s="7"/>
      <c r="XDJ110" s="7"/>
      <c r="XDK110" s="7"/>
      <c r="XDL110" s="7"/>
      <c r="XDM110" s="7"/>
      <c r="XDN110" s="7"/>
      <c r="XDO110" s="7"/>
      <c r="XDP110" s="7"/>
      <c r="XDQ110" s="7"/>
      <c r="XDR110" s="7"/>
      <c r="XDS110" s="7"/>
      <c r="XDT110" s="7"/>
      <c r="XDU110" s="7"/>
      <c r="XDV110" s="7"/>
      <c r="XDW110" s="7"/>
      <c r="XDX110" s="7"/>
      <c r="XDY110" s="7"/>
      <c r="XDZ110" s="7"/>
      <c r="XEA110" s="7"/>
      <c r="XEB110" s="7"/>
      <c r="XEC110" s="7"/>
      <c r="XED110" s="7"/>
      <c r="XEE110" s="7"/>
    </row>
    <row r="111" s="1" customFormat="1" customHeight="1" spans="1:16359">
      <c r="A111" s="4"/>
      <c r="B111" s="20"/>
      <c r="C111" s="20"/>
      <c r="D111" s="21" t="str">
        <f>IF(C111="","-",VLOOKUP(C111,员工信息表!B:C,2,FALSE))</f>
        <v>-</v>
      </c>
      <c r="E111" s="21" t="str">
        <f>IF(C111="","-",VLOOKUP(C111,员工信息表!B:D,3,FALSE))</f>
        <v>-</v>
      </c>
      <c r="F111" s="20"/>
      <c r="G111" s="20"/>
      <c r="H111" s="20"/>
      <c r="I111" s="20"/>
      <c r="J111" s="27" t="str">
        <f t="shared" si="2"/>
        <v>0</v>
      </c>
      <c r="K111" s="27" t="str">
        <f>IF(C111="","0",SUMIFS(借支明细表!$H:$H,借支明细表!$F:$F,$C111,借支明细表!$D:$D,$D$2))</f>
        <v>0</v>
      </c>
      <c r="L111" s="27" t="str">
        <f t="shared" si="3"/>
        <v>0</v>
      </c>
      <c r="M111" s="28"/>
      <c r="XDA111" s="7"/>
      <c r="XDB111" s="7"/>
      <c r="XDC111" s="7"/>
      <c r="XDD111" s="7"/>
      <c r="XDE111" s="7"/>
      <c r="XDF111" s="7"/>
      <c r="XDG111" s="7"/>
      <c r="XDH111" s="7"/>
      <c r="XDI111" s="7"/>
      <c r="XDJ111" s="7"/>
      <c r="XDK111" s="7"/>
      <c r="XDL111" s="7"/>
      <c r="XDM111" s="7"/>
      <c r="XDN111" s="7"/>
      <c r="XDO111" s="7"/>
      <c r="XDP111" s="7"/>
      <c r="XDQ111" s="7"/>
      <c r="XDR111" s="7"/>
      <c r="XDS111" s="7"/>
      <c r="XDT111" s="7"/>
      <c r="XDU111" s="7"/>
      <c r="XDV111" s="7"/>
      <c r="XDW111" s="7"/>
      <c r="XDX111" s="7"/>
      <c r="XDY111" s="7"/>
      <c r="XDZ111" s="7"/>
      <c r="XEA111" s="7"/>
      <c r="XEB111" s="7"/>
      <c r="XEC111" s="7"/>
      <c r="XED111" s="7"/>
      <c r="XEE111" s="7"/>
    </row>
    <row r="112" s="1" customFormat="1" customHeight="1" spans="1:16359">
      <c r="A112" s="4"/>
      <c r="B112" s="20"/>
      <c r="C112" s="20"/>
      <c r="D112" s="21" t="str">
        <f>IF(C112="","-",VLOOKUP(C112,员工信息表!B:C,2,FALSE))</f>
        <v>-</v>
      </c>
      <c r="E112" s="21" t="str">
        <f>IF(C112="","-",VLOOKUP(C112,员工信息表!B:D,3,FALSE))</f>
        <v>-</v>
      </c>
      <c r="F112" s="20"/>
      <c r="G112" s="20"/>
      <c r="H112" s="20"/>
      <c r="I112" s="20"/>
      <c r="J112" s="27" t="str">
        <f t="shared" si="2"/>
        <v>0</v>
      </c>
      <c r="K112" s="27" t="str">
        <f>IF(C112="","0",SUMIFS(借支明细表!$H:$H,借支明细表!$F:$F,$C112,借支明细表!$D:$D,$D$2))</f>
        <v>0</v>
      </c>
      <c r="L112" s="27" t="str">
        <f t="shared" si="3"/>
        <v>0</v>
      </c>
      <c r="M112" s="28"/>
      <c r="XDA112" s="7"/>
      <c r="XDB112" s="7"/>
      <c r="XDC112" s="7"/>
      <c r="XDD112" s="7"/>
      <c r="XDE112" s="7"/>
      <c r="XDF112" s="7"/>
      <c r="XDG112" s="7"/>
      <c r="XDH112" s="7"/>
      <c r="XDI112" s="7"/>
      <c r="XDJ112" s="7"/>
      <c r="XDK112" s="7"/>
      <c r="XDL112" s="7"/>
      <c r="XDM112" s="7"/>
      <c r="XDN112" s="7"/>
      <c r="XDO112" s="7"/>
      <c r="XDP112" s="7"/>
      <c r="XDQ112" s="7"/>
      <c r="XDR112" s="7"/>
      <c r="XDS112" s="7"/>
      <c r="XDT112" s="7"/>
      <c r="XDU112" s="7"/>
      <c r="XDV112" s="7"/>
      <c r="XDW112" s="7"/>
      <c r="XDX112" s="7"/>
      <c r="XDY112" s="7"/>
      <c r="XDZ112" s="7"/>
      <c r="XEA112" s="7"/>
      <c r="XEB112" s="7"/>
      <c r="XEC112" s="7"/>
      <c r="XED112" s="7"/>
      <c r="XEE112" s="7"/>
    </row>
    <row r="113" s="1" customFormat="1" customHeight="1" spans="1:16359">
      <c r="A113" s="4"/>
      <c r="B113" s="20"/>
      <c r="C113" s="20"/>
      <c r="D113" s="21" t="str">
        <f>IF(C113="","-",VLOOKUP(C113,员工信息表!B:C,2,FALSE))</f>
        <v>-</v>
      </c>
      <c r="E113" s="21" t="str">
        <f>IF(C113="","-",VLOOKUP(C113,员工信息表!B:D,3,FALSE))</f>
        <v>-</v>
      </c>
      <c r="F113" s="20"/>
      <c r="G113" s="20"/>
      <c r="H113" s="20"/>
      <c r="I113" s="20"/>
      <c r="J113" s="27" t="str">
        <f t="shared" si="2"/>
        <v>0</v>
      </c>
      <c r="K113" s="27" t="str">
        <f>IF(C113="","0",SUMIFS(借支明细表!$H:$H,借支明细表!$F:$F,$C113,借支明细表!$D:$D,$D$2))</f>
        <v>0</v>
      </c>
      <c r="L113" s="27" t="str">
        <f t="shared" si="3"/>
        <v>0</v>
      </c>
      <c r="M113" s="28"/>
      <c r="XDA113" s="7"/>
      <c r="XDB113" s="7"/>
      <c r="XDC113" s="7"/>
      <c r="XDD113" s="7"/>
      <c r="XDE113" s="7"/>
      <c r="XDF113" s="7"/>
      <c r="XDG113" s="7"/>
      <c r="XDH113" s="7"/>
      <c r="XDI113" s="7"/>
      <c r="XDJ113" s="7"/>
      <c r="XDK113" s="7"/>
      <c r="XDL113" s="7"/>
      <c r="XDM113" s="7"/>
      <c r="XDN113" s="7"/>
      <c r="XDO113" s="7"/>
      <c r="XDP113" s="7"/>
      <c r="XDQ113" s="7"/>
      <c r="XDR113" s="7"/>
      <c r="XDS113" s="7"/>
      <c r="XDT113" s="7"/>
      <c r="XDU113" s="7"/>
      <c r="XDV113" s="7"/>
      <c r="XDW113" s="7"/>
      <c r="XDX113" s="7"/>
      <c r="XDY113" s="7"/>
      <c r="XDZ113" s="7"/>
      <c r="XEA113" s="7"/>
      <c r="XEB113" s="7"/>
      <c r="XEC113" s="7"/>
      <c r="XED113" s="7"/>
      <c r="XEE113" s="7"/>
    </row>
    <row r="114" s="1" customFormat="1" customHeight="1" spans="1:16359">
      <c r="A114" s="4"/>
      <c r="B114" s="20"/>
      <c r="C114" s="20"/>
      <c r="D114" s="21" t="str">
        <f>IF(C114="","-",VLOOKUP(C114,员工信息表!B:C,2,FALSE))</f>
        <v>-</v>
      </c>
      <c r="E114" s="21" t="str">
        <f>IF(C114="","-",VLOOKUP(C114,员工信息表!B:D,3,FALSE))</f>
        <v>-</v>
      </c>
      <c r="F114" s="20"/>
      <c r="G114" s="20"/>
      <c r="H114" s="20"/>
      <c r="I114" s="20"/>
      <c r="J114" s="27" t="str">
        <f t="shared" si="2"/>
        <v>0</v>
      </c>
      <c r="K114" s="27" t="str">
        <f>IF(C114="","0",SUMIFS(借支明细表!$H:$H,借支明细表!$F:$F,$C114,借支明细表!$D:$D,$D$2))</f>
        <v>0</v>
      </c>
      <c r="L114" s="27" t="str">
        <f t="shared" si="3"/>
        <v>0</v>
      </c>
      <c r="M114" s="28"/>
      <c r="XDA114" s="7"/>
      <c r="XDB114" s="7"/>
      <c r="XDC114" s="7"/>
      <c r="XDD114" s="7"/>
      <c r="XDE114" s="7"/>
      <c r="XDF114" s="7"/>
      <c r="XDG114" s="7"/>
      <c r="XDH114" s="7"/>
      <c r="XDI114" s="7"/>
      <c r="XDJ114" s="7"/>
      <c r="XDK114" s="7"/>
      <c r="XDL114" s="7"/>
      <c r="XDM114" s="7"/>
      <c r="XDN114" s="7"/>
      <c r="XDO114" s="7"/>
      <c r="XDP114" s="7"/>
      <c r="XDQ114" s="7"/>
      <c r="XDR114" s="7"/>
      <c r="XDS114" s="7"/>
      <c r="XDT114" s="7"/>
      <c r="XDU114" s="7"/>
      <c r="XDV114" s="7"/>
      <c r="XDW114" s="7"/>
      <c r="XDX114" s="7"/>
      <c r="XDY114" s="7"/>
      <c r="XDZ114" s="7"/>
      <c r="XEA114" s="7"/>
      <c r="XEB114" s="7"/>
      <c r="XEC114" s="7"/>
      <c r="XED114" s="7"/>
      <c r="XEE114" s="7"/>
    </row>
    <row r="115" s="1" customFormat="1" customHeight="1" spans="1:16359">
      <c r="A115" s="4"/>
      <c r="B115" s="20"/>
      <c r="C115" s="20"/>
      <c r="D115" s="21" t="str">
        <f>IF(C115="","-",VLOOKUP(C115,员工信息表!B:C,2,FALSE))</f>
        <v>-</v>
      </c>
      <c r="E115" s="21" t="str">
        <f>IF(C115="","-",VLOOKUP(C115,员工信息表!B:D,3,FALSE))</f>
        <v>-</v>
      </c>
      <c r="F115" s="20"/>
      <c r="G115" s="20"/>
      <c r="H115" s="20"/>
      <c r="I115" s="20"/>
      <c r="J115" s="27" t="str">
        <f t="shared" si="2"/>
        <v>0</v>
      </c>
      <c r="K115" s="27" t="str">
        <f>IF(C115="","0",SUMIFS(借支明细表!$H:$H,借支明细表!$F:$F,$C115,借支明细表!$D:$D,$D$2))</f>
        <v>0</v>
      </c>
      <c r="L115" s="27" t="str">
        <f t="shared" si="3"/>
        <v>0</v>
      </c>
      <c r="M115" s="28"/>
      <c r="XDA115" s="7"/>
      <c r="XDB115" s="7"/>
      <c r="XDC115" s="7"/>
      <c r="XDD115" s="7"/>
      <c r="XDE115" s="7"/>
      <c r="XDF115" s="7"/>
      <c r="XDG115" s="7"/>
      <c r="XDH115" s="7"/>
      <c r="XDI115" s="7"/>
      <c r="XDJ115" s="7"/>
      <c r="XDK115" s="7"/>
      <c r="XDL115" s="7"/>
      <c r="XDM115" s="7"/>
      <c r="XDN115" s="7"/>
      <c r="XDO115" s="7"/>
      <c r="XDP115" s="7"/>
      <c r="XDQ115" s="7"/>
      <c r="XDR115" s="7"/>
      <c r="XDS115" s="7"/>
      <c r="XDT115" s="7"/>
      <c r="XDU115" s="7"/>
      <c r="XDV115" s="7"/>
      <c r="XDW115" s="7"/>
      <c r="XDX115" s="7"/>
      <c r="XDY115" s="7"/>
      <c r="XDZ115" s="7"/>
      <c r="XEA115" s="7"/>
      <c r="XEB115" s="7"/>
      <c r="XEC115" s="7"/>
      <c r="XED115" s="7"/>
      <c r="XEE115" s="7"/>
    </row>
    <row r="116" s="1" customFormat="1" customHeight="1" spans="1:16359">
      <c r="A116" s="4"/>
      <c r="B116" s="20"/>
      <c r="C116" s="20"/>
      <c r="D116" s="21" t="str">
        <f>IF(C116="","-",VLOOKUP(C116,员工信息表!B:C,2,FALSE))</f>
        <v>-</v>
      </c>
      <c r="E116" s="21" t="str">
        <f>IF(C116="","-",VLOOKUP(C116,员工信息表!B:D,3,FALSE))</f>
        <v>-</v>
      </c>
      <c r="F116" s="20"/>
      <c r="G116" s="20"/>
      <c r="H116" s="20"/>
      <c r="I116" s="20"/>
      <c r="J116" s="27" t="str">
        <f t="shared" si="2"/>
        <v>0</v>
      </c>
      <c r="K116" s="27" t="str">
        <f>IF(C116="","0",SUMIFS(借支明细表!$H:$H,借支明细表!$F:$F,$C116,借支明细表!$D:$D,$D$2))</f>
        <v>0</v>
      </c>
      <c r="L116" s="27" t="str">
        <f t="shared" si="3"/>
        <v>0</v>
      </c>
      <c r="M116" s="28"/>
      <c r="XDA116" s="7"/>
      <c r="XDB116" s="7"/>
      <c r="XDC116" s="7"/>
      <c r="XDD116" s="7"/>
      <c r="XDE116" s="7"/>
      <c r="XDF116" s="7"/>
      <c r="XDG116" s="7"/>
      <c r="XDH116" s="7"/>
      <c r="XDI116" s="7"/>
      <c r="XDJ116" s="7"/>
      <c r="XDK116" s="7"/>
      <c r="XDL116" s="7"/>
      <c r="XDM116" s="7"/>
      <c r="XDN116" s="7"/>
      <c r="XDO116" s="7"/>
      <c r="XDP116" s="7"/>
      <c r="XDQ116" s="7"/>
      <c r="XDR116" s="7"/>
      <c r="XDS116" s="7"/>
      <c r="XDT116" s="7"/>
      <c r="XDU116" s="7"/>
      <c r="XDV116" s="7"/>
      <c r="XDW116" s="7"/>
      <c r="XDX116" s="7"/>
      <c r="XDY116" s="7"/>
      <c r="XDZ116" s="7"/>
      <c r="XEA116" s="7"/>
      <c r="XEB116" s="7"/>
      <c r="XEC116" s="7"/>
      <c r="XED116" s="7"/>
      <c r="XEE116" s="7"/>
    </row>
    <row r="117" s="1" customFormat="1" customHeight="1" spans="1:16359">
      <c r="A117" s="4"/>
      <c r="B117" s="20"/>
      <c r="C117" s="20"/>
      <c r="D117" s="21" t="str">
        <f>IF(C117="","-",VLOOKUP(C117,员工信息表!B:C,2,FALSE))</f>
        <v>-</v>
      </c>
      <c r="E117" s="21" t="str">
        <f>IF(C117="","-",VLOOKUP(C117,员工信息表!B:D,3,FALSE))</f>
        <v>-</v>
      </c>
      <c r="F117" s="20"/>
      <c r="G117" s="20"/>
      <c r="H117" s="20"/>
      <c r="I117" s="20"/>
      <c r="J117" s="27" t="str">
        <f t="shared" si="2"/>
        <v>0</v>
      </c>
      <c r="K117" s="27" t="str">
        <f>IF(C117="","0",SUMIFS(借支明细表!$H:$H,借支明细表!$F:$F,$C117,借支明细表!$D:$D,$D$2))</f>
        <v>0</v>
      </c>
      <c r="L117" s="27" t="str">
        <f t="shared" si="3"/>
        <v>0</v>
      </c>
      <c r="M117" s="28"/>
      <c r="XDA117" s="7"/>
      <c r="XDB117" s="7"/>
      <c r="XDC117" s="7"/>
      <c r="XDD117" s="7"/>
      <c r="XDE117" s="7"/>
      <c r="XDF117" s="7"/>
      <c r="XDG117" s="7"/>
      <c r="XDH117" s="7"/>
      <c r="XDI117" s="7"/>
      <c r="XDJ117" s="7"/>
      <c r="XDK117" s="7"/>
      <c r="XDL117" s="7"/>
      <c r="XDM117" s="7"/>
      <c r="XDN117" s="7"/>
      <c r="XDO117" s="7"/>
      <c r="XDP117" s="7"/>
      <c r="XDQ117" s="7"/>
      <c r="XDR117" s="7"/>
      <c r="XDS117" s="7"/>
      <c r="XDT117" s="7"/>
      <c r="XDU117" s="7"/>
      <c r="XDV117" s="7"/>
      <c r="XDW117" s="7"/>
      <c r="XDX117" s="7"/>
      <c r="XDY117" s="7"/>
      <c r="XDZ117" s="7"/>
      <c r="XEA117" s="7"/>
      <c r="XEB117" s="7"/>
      <c r="XEC117" s="7"/>
      <c r="XED117" s="7"/>
      <c r="XEE117" s="7"/>
    </row>
    <row r="118" s="1" customFormat="1" customHeight="1" spans="1:16359">
      <c r="A118" s="4"/>
      <c r="B118" s="20"/>
      <c r="C118" s="20"/>
      <c r="D118" s="21" t="str">
        <f>IF(C118="","-",VLOOKUP(C118,员工信息表!B:C,2,FALSE))</f>
        <v>-</v>
      </c>
      <c r="E118" s="21" t="str">
        <f>IF(C118="","-",VLOOKUP(C118,员工信息表!B:D,3,FALSE))</f>
        <v>-</v>
      </c>
      <c r="F118" s="20"/>
      <c r="G118" s="20"/>
      <c r="H118" s="20"/>
      <c r="I118" s="20"/>
      <c r="J118" s="27" t="str">
        <f t="shared" si="2"/>
        <v>0</v>
      </c>
      <c r="K118" s="27" t="str">
        <f>IF(C118="","0",SUMIFS(借支明细表!$H:$H,借支明细表!$F:$F,$C118,借支明细表!$D:$D,$D$2))</f>
        <v>0</v>
      </c>
      <c r="L118" s="27" t="str">
        <f t="shared" si="3"/>
        <v>0</v>
      </c>
      <c r="M118" s="28"/>
      <c r="XDA118" s="7"/>
      <c r="XDB118" s="7"/>
      <c r="XDC118" s="7"/>
      <c r="XDD118" s="7"/>
      <c r="XDE118" s="7"/>
      <c r="XDF118" s="7"/>
      <c r="XDG118" s="7"/>
      <c r="XDH118" s="7"/>
      <c r="XDI118" s="7"/>
      <c r="XDJ118" s="7"/>
      <c r="XDK118" s="7"/>
      <c r="XDL118" s="7"/>
      <c r="XDM118" s="7"/>
      <c r="XDN118" s="7"/>
      <c r="XDO118" s="7"/>
      <c r="XDP118" s="7"/>
      <c r="XDQ118" s="7"/>
      <c r="XDR118" s="7"/>
      <c r="XDS118" s="7"/>
      <c r="XDT118" s="7"/>
      <c r="XDU118" s="7"/>
      <c r="XDV118" s="7"/>
      <c r="XDW118" s="7"/>
      <c r="XDX118" s="7"/>
      <c r="XDY118" s="7"/>
      <c r="XDZ118" s="7"/>
      <c r="XEA118" s="7"/>
      <c r="XEB118" s="7"/>
      <c r="XEC118" s="7"/>
      <c r="XED118" s="7"/>
      <c r="XEE118" s="7"/>
    </row>
    <row r="119" s="1" customFormat="1" customHeight="1" spans="1:16359">
      <c r="A119" s="4"/>
      <c r="B119" s="20"/>
      <c r="C119" s="20"/>
      <c r="D119" s="21" t="str">
        <f>IF(C119="","-",VLOOKUP(C119,员工信息表!B:C,2,FALSE))</f>
        <v>-</v>
      </c>
      <c r="E119" s="21" t="str">
        <f>IF(C119="","-",VLOOKUP(C119,员工信息表!B:D,3,FALSE))</f>
        <v>-</v>
      </c>
      <c r="F119" s="20"/>
      <c r="G119" s="20"/>
      <c r="H119" s="20"/>
      <c r="I119" s="20"/>
      <c r="J119" s="27" t="str">
        <f t="shared" si="2"/>
        <v>0</v>
      </c>
      <c r="K119" s="27" t="str">
        <f>IF(C119="","0",SUMIFS(借支明细表!$H:$H,借支明细表!$F:$F,$C119,借支明细表!$D:$D,$D$2))</f>
        <v>0</v>
      </c>
      <c r="L119" s="27" t="str">
        <f t="shared" si="3"/>
        <v>0</v>
      </c>
      <c r="M119" s="28"/>
      <c r="XDA119" s="7"/>
      <c r="XDB119" s="7"/>
      <c r="XDC119" s="7"/>
      <c r="XDD119" s="7"/>
      <c r="XDE119" s="7"/>
      <c r="XDF119" s="7"/>
      <c r="XDG119" s="7"/>
      <c r="XDH119" s="7"/>
      <c r="XDI119" s="7"/>
      <c r="XDJ119" s="7"/>
      <c r="XDK119" s="7"/>
      <c r="XDL119" s="7"/>
      <c r="XDM119" s="7"/>
      <c r="XDN119" s="7"/>
      <c r="XDO119" s="7"/>
      <c r="XDP119" s="7"/>
      <c r="XDQ119" s="7"/>
      <c r="XDR119" s="7"/>
      <c r="XDS119" s="7"/>
      <c r="XDT119" s="7"/>
      <c r="XDU119" s="7"/>
      <c r="XDV119" s="7"/>
      <c r="XDW119" s="7"/>
      <c r="XDX119" s="7"/>
      <c r="XDY119" s="7"/>
      <c r="XDZ119" s="7"/>
      <c r="XEA119" s="7"/>
      <c r="XEB119" s="7"/>
      <c r="XEC119" s="7"/>
      <c r="XED119" s="7"/>
      <c r="XEE119" s="7"/>
    </row>
    <row r="120" s="1" customFormat="1" customHeight="1" spans="1:16359">
      <c r="A120" s="4"/>
      <c r="B120" s="20"/>
      <c r="C120" s="20"/>
      <c r="D120" s="21" t="str">
        <f>IF(C120="","-",VLOOKUP(C120,员工信息表!B:C,2,FALSE))</f>
        <v>-</v>
      </c>
      <c r="E120" s="21" t="str">
        <f>IF(C120="","-",VLOOKUP(C120,员工信息表!B:D,3,FALSE))</f>
        <v>-</v>
      </c>
      <c r="F120" s="20"/>
      <c r="G120" s="20"/>
      <c r="H120" s="20"/>
      <c r="I120" s="20"/>
      <c r="J120" s="27" t="str">
        <f t="shared" si="2"/>
        <v>0</v>
      </c>
      <c r="K120" s="27" t="str">
        <f>IF(C120="","0",SUMIFS(借支明细表!$H:$H,借支明细表!$F:$F,$C120,借支明细表!$D:$D,$D$2))</f>
        <v>0</v>
      </c>
      <c r="L120" s="27" t="str">
        <f t="shared" si="3"/>
        <v>0</v>
      </c>
      <c r="M120" s="28"/>
      <c r="XDA120" s="7"/>
      <c r="XDB120" s="7"/>
      <c r="XDC120" s="7"/>
      <c r="XDD120" s="7"/>
      <c r="XDE120" s="7"/>
      <c r="XDF120" s="7"/>
      <c r="XDG120" s="7"/>
      <c r="XDH120" s="7"/>
      <c r="XDI120" s="7"/>
      <c r="XDJ120" s="7"/>
      <c r="XDK120" s="7"/>
      <c r="XDL120" s="7"/>
      <c r="XDM120" s="7"/>
      <c r="XDN120" s="7"/>
      <c r="XDO120" s="7"/>
      <c r="XDP120" s="7"/>
      <c r="XDQ120" s="7"/>
      <c r="XDR120" s="7"/>
      <c r="XDS120" s="7"/>
      <c r="XDT120" s="7"/>
      <c r="XDU120" s="7"/>
      <c r="XDV120" s="7"/>
      <c r="XDW120" s="7"/>
      <c r="XDX120" s="7"/>
      <c r="XDY120" s="7"/>
      <c r="XDZ120" s="7"/>
      <c r="XEA120" s="7"/>
      <c r="XEB120" s="7"/>
      <c r="XEC120" s="7"/>
      <c r="XED120" s="7"/>
      <c r="XEE120" s="7"/>
    </row>
    <row r="121" s="1" customFormat="1" customHeight="1" spans="1:16359">
      <c r="A121" s="4"/>
      <c r="B121" s="20"/>
      <c r="C121" s="20"/>
      <c r="D121" s="21" t="str">
        <f>IF(C121="","-",VLOOKUP(C121,员工信息表!B:C,2,FALSE))</f>
        <v>-</v>
      </c>
      <c r="E121" s="21" t="str">
        <f>IF(C121="","-",VLOOKUP(C121,员工信息表!B:D,3,FALSE))</f>
        <v>-</v>
      </c>
      <c r="F121" s="20"/>
      <c r="G121" s="20"/>
      <c r="H121" s="20"/>
      <c r="I121" s="20"/>
      <c r="J121" s="27" t="str">
        <f t="shared" si="2"/>
        <v>0</v>
      </c>
      <c r="K121" s="27" t="str">
        <f>IF(C121="","0",SUMIFS(借支明细表!$H:$H,借支明细表!$F:$F,$C121,借支明细表!$D:$D,$D$2))</f>
        <v>0</v>
      </c>
      <c r="L121" s="27" t="str">
        <f t="shared" si="3"/>
        <v>0</v>
      </c>
      <c r="M121" s="28"/>
      <c r="XDA121" s="7"/>
      <c r="XDB121" s="7"/>
      <c r="XDC121" s="7"/>
      <c r="XDD121" s="7"/>
      <c r="XDE121" s="7"/>
      <c r="XDF121" s="7"/>
      <c r="XDG121" s="7"/>
      <c r="XDH121" s="7"/>
      <c r="XDI121" s="7"/>
      <c r="XDJ121" s="7"/>
      <c r="XDK121" s="7"/>
      <c r="XDL121" s="7"/>
      <c r="XDM121" s="7"/>
      <c r="XDN121" s="7"/>
      <c r="XDO121" s="7"/>
      <c r="XDP121" s="7"/>
      <c r="XDQ121" s="7"/>
      <c r="XDR121" s="7"/>
      <c r="XDS121" s="7"/>
      <c r="XDT121" s="7"/>
      <c r="XDU121" s="7"/>
      <c r="XDV121" s="7"/>
      <c r="XDW121" s="7"/>
      <c r="XDX121" s="7"/>
      <c r="XDY121" s="7"/>
      <c r="XDZ121" s="7"/>
      <c r="XEA121" s="7"/>
      <c r="XEB121" s="7"/>
      <c r="XEC121" s="7"/>
      <c r="XED121" s="7"/>
      <c r="XEE121" s="7"/>
    </row>
    <row r="122" s="1" customFormat="1" customHeight="1" spans="1:16359">
      <c r="A122" s="4"/>
      <c r="B122" s="20"/>
      <c r="C122" s="20"/>
      <c r="D122" s="21" t="str">
        <f>IF(C122="","-",VLOOKUP(C122,员工信息表!B:C,2,FALSE))</f>
        <v>-</v>
      </c>
      <c r="E122" s="21" t="str">
        <f>IF(C122="","-",VLOOKUP(C122,员工信息表!B:D,3,FALSE))</f>
        <v>-</v>
      </c>
      <c r="F122" s="20"/>
      <c r="G122" s="20"/>
      <c r="H122" s="20"/>
      <c r="I122" s="20"/>
      <c r="J122" s="27" t="str">
        <f t="shared" si="2"/>
        <v>0</v>
      </c>
      <c r="K122" s="27" t="str">
        <f>IF(C122="","0",SUMIFS(借支明细表!$H:$H,借支明细表!$F:$F,$C122,借支明细表!$D:$D,$D$2))</f>
        <v>0</v>
      </c>
      <c r="L122" s="27" t="str">
        <f t="shared" si="3"/>
        <v>0</v>
      </c>
      <c r="M122" s="28"/>
      <c r="XDA122" s="7"/>
      <c r="XDB122" s="7"/>
      <c r="XDC122" s="7"/>
      <c r="XDD122" s="7"/>
      <c r="XDE122" s="7"/>
      <c r="XDF122" s="7"/>
      <c r="XDG122" s="7"/>
      <c r="XDH122" s="7"/>
      <c r="XDI122" s="7"/>
      <c r="XDJ122" s="7"/>
      <c r="XDK122" s="7"/>
      <c r="XDL122" s="7"/>
      <c r="XDM122" s="7"/>
      <c r="XDN122" s="7"/>
      <c r="XDO122" s="7"/>
      <c r="XDP122" s="7"/>
      <c r="XDQ122" s="7"/>
      <c r="XDR122" s="7"/>
      <c r="XDS122" s="7"/>
      <c r="XDT122" s="7"/>
      <c r="XDU122" s="7"/>
      <c r="XDV122" s="7"/>
      <c r="XDW122" s="7"/>
      <c r="XDX122" s="7"/>
      <c r="XDY122" s="7"/>
      <c r="XDZ122" s="7"/>
      <c r="XEA122" s="7"/>
      <c r="XEB122" s="7"/>
      <c r="XEC122" s="7"/>
      <c r="XED122" s="7"/>
      <c r="XEE122" s="7"/>
    </row>
    <row r="123" s="1" customFormat="1" customHeight="1" spans="1:16359">
      <c r="A123" s="4"/>
      <c r="B123" s="20"/>
      <c r="C123" s="20"/>
      <c r="D123" s="21" t="str">
        <f>IF(C123="","-",VLOOKUP(C123,员工信息表!B:C,2,FALSE))</f>
        <v>-</v>
      </c>
      <c r="E123" s="21" t="str">
        <f>IF(C123="","-",VLOOKUP(C123,员工信息表!B:D,3,FALSE))</f>
        <v>-</v>
      </c>
      <c r="F123" s="20"/>
      <c r="G123" s="20"/>
      <c r="H123" s="20"/>
      <c r="I123" s="20"/>
      <c r="J123" s="27" t="str">
        <f t="shared" si="2"/>
        <v>0</v>
      </c>
      <c r="K123" s="27" t="str">
        <f>IF(C123="","0",SUMIFS(借支明细表!$H:$H,借支明细表!$F:$F,$C123,借支明细表!$D:$D,$D$2))</f>
        <v>0</v>
      </c>
      <c r="L123" s="27" t="str">
        <f t="shared" si="3"/>
        <v>0</v>
      </c>
      <c r="M123" s="28"/>
      <c r="XDA123" s="7"/>
      <c r="XDB123" s="7"/>
      <c r="XDC123" s="7"/>
      <c r="XDD123" s="7"/>
      <c r="XDE123" s="7"/>
      <c r="XDF123" s="7"/>
      <c r="XDG123" s="7"/>
      <c r="XDH123" s="7"/>
      <c r="XDI123" s="7"/>
      <c r="XDJ123" s="7"/>
      <c r="XDK123" s="7"/>
      <c r="XDL123" s="7"/>
      <c r="XDM123" s="7"/>
      <c r="XDN123" s="7"/>
      <c r="XDO123" s="7"/>
      <c r="XDP123" s="7"/>
      <c r="XDQ123" s="7"/>
      <c r="XDR123" s="7"/>
      <c r="XDS123" s="7"/>
      <c r="XDT123" s="7"/>
      <c r="XDU123" s="7"/>
      <c r="XDV123" s="7"/>
      <c r="XDW123" s="7"/>
      <c r="XDX123" s="7"/>
      <c r="XDY123" s="7"/>
      <c r="XDZ123" s="7"/>
      <c r="XEA123" s="7"/>
      <c r="XEB123" s="7"/>
      <c r="XEC123" s="7"/>
      <c r="XED123" s="7"/>
      <c r="XEE123" s="7"/>
    </row>
    <row r="124" s="1" customFormat="1" customHeight="1" spans="1:16359">
      <c r="A124" s="4"/>
      <c r="B124" s="20"/>
      <c r="C124" s="20"/>
      <c r="D124" s="21" t="str">
        <f>IF(C124="","-",VLOOKUP(C124,员工信息表!B:C,2,FALSE))</f>
        <v>-</v>
      </c>
      <c r="E124" s="21" t="str">
        <f>IF(C124="","-",VLOOKUP(C124,员工信息表!B:D,3,FALSE))</f>
        <v>-</v>
      </c>
      <c r="F124" s="20"/>
      <c r="G124" s="20"/>
      <c r="H124" s="20"/>
      <c r="I124" s="20"/>
      <c r="J124" s="27" t="str">
        <f t="shared" si="2"/>
        <v>0</v>
      </c>
      <c r="K124" s="27" t="str">
        <f>IF(C124="","0",SUMIFS(借支明细表!$H:$H,借支明细表!$F:$F,$C124,借支明细表!$D:$D,$D$2))</f>
        <v>0</v>
      </c>
      <c r="L124" s="27" t="str">
        <f t="shared" si="3"/>
        <v>0</v>
      </c>
      <c r="M124" s="28"/>
      <c r="XDA124" s="7"/>
      <c r="XDB124" s="7"/>
      <c r="XDC124" s="7"/>
      <c r="XDD124" s="7"/>
      <c r="XDE124" s="7"/>
      <c r="XDF124" s="7"/>
      <c r="XDG124" s="7"/>
      <c r="XDH124" s="7"/>
      <c r="XDI124" s="7"/>
      <c r="XDJ124" s="7"/>
      <c r="XDK124" s="7"/>
      <c r="XDL124" s="7"/>
      <c r="XDM124" s="7"/>
      <c r="XDN124" s="7"/>
      <c r="XDO124" s="7"/>
      <c r="XDP124" s="7"/>
      <c r="XDQ124" s="7"/>
      <c r="XDR124" s="7"/>
      <c r="XDS124" s="7"/>
      <c r="XDT124" s="7"/>
      <c r="XDU124" s="7"/>
      <c r="XDV124" s="7"/>
      <c r="XDW124" s="7"/>
      <c r="XDX124" s="7"/>
      <c r="XDY124" s="7"/>
      <c r="XDZ124" s="7"/>
      <c r="XEA124" s="7"/>
      <c r="XEB124" s="7"/>
      <c r="XEC124" s="7"/>
      <c r="XED124" s="7"/>
      <c r="XEE124" s="7"/>
    </row>
    <row r="125" s="1" customFormat="1" customHeight="1" spans="1:16359">
      <c r="A125" s="4"/>
      <c r="B125" s="20"/>
      <c r="C125" s="20"/>
      <c r="D125" s="21" t="str">
        <f>IF(C125="","-",VLOOKUP(C125,员工信息表!B:C,2,FALSE))</f>
        <v>-</v>
      </c>
      <c r="E125" s="21" t="str">
        <f>IF(C125="","-",VLOOKUP(C125,员工信息表!B:D,3,FALSE))</f>
        <v>-</v>
      </c>
      <c r="F125" s="20"/>
      <c r="G125" s="20"/>
      <c r="H125" s="20"/>
      <c r="I125" s="20"/>
      <c r="J125" s="27" t="str">
        <f t="shared" si="2"/>
        <v>0</v>
      </c>
      <c r="K125" s="27" t="str">
        <f>IF(C125="","0",SUMIFS(借支明细表!$H:$H,借支明细表!$F:$F,$C125,借支明细表!$D:$D,$D$2))</f>
        <v>0</v>
      </c>
      <c r="L125" s="27" t="str">
        <f t="shared" si="3"/>
        <v>0</v>
      </c>
      <c r="M125" s="28"/>
      <c r="XDA125" s="7"/>
      <c r="XDB125" s="7"/>
      <c r="XDC125" s="7"/>
      <c r="XDD125" s="7"/>
      <c r="XDE125" s="7"/>
      <c r="XDF125" s="7"/>
      <c r="XDG125" s="7"/>
      <c r="XDH125" s="7"/>
      <c r="XDI125" s="7"/>
      <c r="XDJ125" s="7"/>
      <c r="XDK125" s="7"/>
      <c r="XDL125" s="7"/>
      <c r="XDM125" s="7"/>
      <c r="XDN125" s="7"/>
      <c r="XDO125" s="7"/>
      <c r="XDP125" s="7"/>
      <c r="XDQ125" s="7"/>
      <c r="XDR125" s="7"/>
      <c r="XDS125" s="7"/>
      <c r="XDT125" s="7"/>
      <c r="XDU125" s="7"/>
      <c r="XDV125" s="7"/>
      <c r="XDW125" s="7"/>
      <c r="XDX125" s="7"/>
      <c r="XDY125" s="7"/>
      <c r="XDZ125" s="7"/>
      <c r="XEA125" s="7"/>
      <c r="XEB125" s="7"/>
      <c r="XEC125" s="7"/>
      <c r="XED125" s="7"/>
      <c r="XEE125" s="7"/>
    </row>
    <row r="126" s="1" customFormat="1" customHeight="1" spans="1:16359">
      <c r="A126" s="4"/>
      <c r="B126" s="20"/>
      <c r="C126" s="20"/>
      <c r="D126" s="21" t="str">
        <f>IF(C126="","-",VLOOKUP(C126,员工信息表!B:C,2,FALSE))</f>
        <v>-</v>
      </c>
      <c r="E126" s="21" t="str">
        <f>IF(C126="","-",VLOOKUP(C126,员工信息表!B:D,3,FALSE))</f>
        <v>-</v>
      </c>
      <c r="F126" s="20"/>
      <c r="G126" s="20"/>
      <c r="H126" s="20"/>
      <c r="I126" s="20"/>
      <c r="J126" s="27" t="str">
        <f t="shared" si="2"/>
        <v>0</v>
      </c>
      <c r="K126" s="27" t="str">
        <f>IF(C126="","0",SUMIFS(借支明细表!$H:$H,借支明细表!$F:$F,$C126,借支明细表!$D:$D,$D$2))</f>
        <v>0</v>
      </c>
      <c r="L126" s="27" t="str">
        <f t="shared" si="3"/>
        <v>0</v>
      </c>
      <c r="M126" s="28"/>
      <c r="XDA126" s="7"/>
      <c r="XDB126" s="7"/>
      <c r="XDC126" s="7"/>
      <c r="XDD126" s="7"/>
      <c r="XDE126" s="7"/>
      <c r="XDF126" s="7"/>
      <c r="XDG126" s="7"/>
      <c r="XDH126" s="7"/>
      <c r="XDI126" s="7"/>
      <c r="XDJ126" s="7"/>
      <c r="XDK126" s="7"/>
      <c r="XDL126" s="7"/>
      <c r="XDM126" s="7"/>
      <c r="XDN126" s="7"/>
      <c r="XDO126" s="7"/>
      <c r="XDP126" s="7"/>
      <c r="XDQ126" s="7"/>
      <c r="XDR126" s="7"/>
      <c r="XDS126" s="7"/>
      <c r="XDT126" s="7"/>
      <c r="XDU126" s="7"/>
      <c r="XDV126" s="7"/>
      <c r="XDW126" s="7"/>
      <c r="XDX126" s="7"/>
      <c r="XDY126" s="7"/>
      <c r="XDZ126" s="7"/>
      <c r="XEA126" s="7"/>
      <c r="XEB126" s="7"/>
      <c r="XEC126" s="7"/>
      <c r="XED126" s="7"/>
      <c r="XEE126" s="7"/>
    </row>
    <row r="127" s="1" customFormat="1" customHeight="1" spans="1:16359">
      <c r="A127" s="4"/>
      <c r="B127" s="20"/>
      <c r="C127" s="20"/>
      <c r="D127" s="21" t="str">
        <f>IF(C127="","-",VLOOKUP(C127,员工信息表!B:C,2,FALSE))</f>
        <v>-</v>
      </c>
      <c r="E127" s="21" t="str">
        <f>IF(C127="","-",VLOOKUP(C127,员工信息表!B:D,3,FALSE))</f>
        <v>-</v>
      </c>
      <c r="F127" s="20"/>
      <c r="G127" s="20"/>
      <c r="H127" s="20"/>
      <c r="I127" s="20"/>
      <c r="J127" s="27" t="str">
        <f t="shared" si="2"/>
        <v>0</v>
      </c>
      <c r="K127" s="27" t="str">
        <f>IF(C127="","0",SUMIFS(借支明细表!$H:$H,借支明细表!$F:$F,$C127,借支明细表!$D:$D,$D$2))</f>
        <v>0</v>
      </c>
      <c r="L127" s="27" t="str">
        <f t="shared" si="3"/>
        <v>0</v>
      </c>
      <c r="M127" s="28"/>
      <c r="XDA127" s="7"/>
      <c r="XDB127" s="7"/>
      <c r="XDC127" s="7"/>
      <c r="XDD127" s="7"/>
      <c r="XDE127" s="7"/>
      <c r="XDF127" s="7"/>
      <c r="XDG127" s="7"/>
      <c r="XDH127" s="7"/>
      <c r="XDI127" s="7"/>
      <c r="XDJ127" s="7"/>
      <c r="XDK127" s="7"/>
      <c r="XDL127" s="7"/>
      <c r="XDM127" s="7"/>
      <c r="XDN127" s="7"/>
      <c r="XDO127" s="7"/>
      <c r="XDP127" s="7"/>
      <c r="XDQ127" s="7"/>
      <c r="XDR127" s="7"/>
      <c r="XDS127" s="7"/>
      <c r="XDT127" s="7"/>
      <c r="XDU127" s="7"/>
      <c r="XDV127" s="7"/>
      <c r="XDW127" s="7"/>
      <c r="XDX127" s="7"/>
      <c r="XDY127" s="7"/>
      <c r="XDZ127" s="7"/>
      <c r="XEA127" s="7"/>
      <c r="XEB127" s="7"/>
      <c r="XEC127" s="7"/>
      <c r="XED127" s="7"/>
      <c r="XEE127" s="7"/>
    </row>
    <row r="128" s="1" customFormat="1" customHeight="1" spans="1:16359">
      <c r="A128" s="4"/>
      <c r="B128" s="20"/>
      <c r="C128" s="20"/>
      <c r="D128" s="21" t="str">
        <f>IF(C128="","-",VLOOKUP(C128,员工信息表!B:C,2,FALSE))</f>
        <v>-</v>
      </c>
      <c r="E128" s="21" t="str">
        <f>IF(C128="","-",VLOOKUP(C128,员工信息表!B:D,3,FALSE))</f>
        <v>-</v>
      </c>
      <c r="F128" s="20"/>
      <c r="G128" s="20"/>
      <c r="H128" s="20"/>
      <c r="I128" s="20"/>
      <c r="J128" s="27" t="str">
        <f t="shared" si="2"/>
        <v>0</v>
      </c>
      <c r="K128" s="27" t="str">
        <f>IF(C128="","0",SUMIFS(借支明细表!$H:$H,借支明细表!$F:$F,$C128,借支明细表!$D:$D,$D$2))</f>
        <v>0</v>
      </c>
      <c r="L128" s="27" t="str">
        <f t="shared" si="3"/>
        <v>0</v>
      </c>
      <c r="M128" s="28"/>
      <c r="XDA128" s="7"/>
      <c r="XDB128" s="7"/>
      <c r="XDC128" s="7"/>
      <c r="XDD128" s="7"/>
      <c r="XDE128" s="7"/>
      <c r="XDF128" s="7"/>
      <c r="XDG128" s="7"/>
      <c r="XDH128" s="7"/>
      <c r="XDI128" s="7"/>
      <c r="XDJ128" s="7"/>
      <c r="XDK128" s="7"/>
      <c r="XDL128" s="7"/>
      <c r="XDM128" s="7"/>
      <c r="XDN128" s="7"/>
      <c r="XDO128" s="7"/>
      <c r="XDP128" s="7"/>
      <c r="XDQ128" s="7"/>
      <c r="XDR128" s="7"/>
      <c r="XDS128" s="7"/>
      <c r="XDT128" s="7"/>
      <c r="XDU128" s="7"/>
      <c r="XDV128" s="7"/>
      <c r="XDW128" s="7"/>
      <c r="XDX128" s="7"/>
      <c r="XDY128" s="7"/>
      <c r="XDZ128" s="7"/>
      <c r="XEA128" s="7"/>
      <c r="XEB128" s="7"/>
      <c r="XEC128" s="7"/>
      <c r="XED128" s="7"/>
      <c r="XEE128" s="7"/>
    </row>
    <row r="129" s="1" customFormat="1" customHeight="1" spans="1:16359">
      <c r="A129" s="4"/>
      <c r="B129" s="20"/>
      <c r="C129" s="20"/>
      <c r="D129" s="21" t="str">
        <f>IF(C129="","-",VLOOKUP(C129,员工信息表!B:C,2,FALSE))</f>
        <v>-</v>
      </c>
      <c r="E129" s="21" t="str">
        <f>IF(C129="","-",VLOOKUP(C129,员工信息表!B:D,3,FALSE))</f>
        <v>-</v>
      </c>
      <c r="F129" s="20"/>
      <c r="G129" s="20"/>
      <c r="H129" s="20"/>
      <c r="I129" s="20"/>
      <c r="J129" s="27" t="str">
        <f t="shared" si="2"/>
        <v>0</v>
      </c>
      <c r="K129" s="27" t="str">
        <f>IF(C129="","0",SUMIFS(借支明细表!$H:$H,借支明细表!$F:$F,$C129,借支明细表!$D:$D,$D$2))</f>
        <v>0</v>
      </c>
      <c r="L129" s="27" t="str">
        <f t="shared" si="3"/>
        <v>0</v>
      </c>
      <c r="M129" s="28"/>
      <c r="XDA129" s="7"/>
      <c r="XDB129" s="7"/>
      <c r="XDC129" s="7"/>
      <c r="XDD129" s="7"/>
      <c r="XDE129" s="7"/>
      <c r="XDF129" s="7"/>
      <c r="XDG129" s="7"/>
      <c r="XDH129" s="7"/>
      <c r="XDI129" s="7"/>
      <c r="XDJ129" s="7"/>
      <c r="XDK129" s="7"/>
      <c r="XDL129" s="7"/>
      <c r="XDM129" s="7"/>
      <c r="XDN129" s="7"/>
      <c r="XDO129" s="7"/>
      <c r="XDP129" s="7"/>
      <c r="XDQ129" s="7"/>
      <c r="XDR129" s="7"/>
      <c r="XDS129" s="7"/>
      <c r="XDT129" s="7"/>
      <c r="XDU129" s="7"/>
      <c r="XDV129" s="7"/>
      <c r="XDW129" s="7"/>
      <c r="XDX129" s="7"/>
      <c r="XDY129" s="7"/>
      <c r="XDZ129" s="7"/>
      <c r="XEA129" s="7"/>
      <c r="XEB129" s="7"/>
      <c r="XEC129" s="7"/>
      <c r="XED129" s="7"/>
      <c r="XEE129" s="7"/>
    </row>
    <row r="130" s="1" customFormat="1" customHeight="1" spans="1:16359">
      <c r="A130" s="4"/>
      <c r="B130" s="20"/>
      <c r="C130" s="20"/>
      <c r="D130" s="21" t="str">
        <f>IF(C130="","-",VLOOKUP(C130,员工信息表!B:C,2,FALSE))</f>
        <v>-</v>
      </c>
      <c r="E130" s="21" t="str">
        <f>IF(C130="","-",VLOOKUP(C130,员工信息表!B:D,3,FALSE))</f>
        <v>-</v>
      </c>
      <c r="F130" s="20"/>
      <c r="G130" s="20"/>
      <c r="H130" s="20"/>
      <c r="I130" s="20"/>
      <c r="J130" s="27" t="str">
        <f t="shared" si="2"/>
        <v>0</v>
      </c>
      <c r="K130" s="27" t="str">
        <f>IF(C130="","0",SUMIFS(借支明细表!$H:$H,借支明细表!$F:$F,$C130,借支明细表!$D:$D,$D$2))</f>
        <v>0</v>
      </c>
      <c r="L130" s="27" t="str">
        <f t="shared" si="3"/>
        <v>0</v>
      </c>
      <c r="M130" s="28"/>
      <c r="XDA130" s="7"/>
      <c r="XDB130" s="7"/>
      <c r="XDC130" s="7"/>
      <c r="XDD130" s="7"/>
      <c r="XDE130" s="7"/>
      <c r="XDF130" s="7"/>
      <c r="XDG130" s="7"/>
      <c r="XDH130" s="7"/>
      <c r="XDI130" s="7"/>
      <c r="XDJ130" s="7"/>
      <c r="XDK130" s="7"/>
      <c r="XDL130" s="7"/>
      <c r="XDM130" s="7"/>
      <c r="XDN130" s="7"/>
      <c r="XDO130" s="7"/>
      <c r="XDP130" s="7"/>
      <c r="XDQ130" s="7"/>
      <c r="XDR130" s="7"/>
      <c r="XDS130" s="7"/>
      <c r="XDT130" s="7"/>
      <c r="XDU130" s="7"/>
      <c r="XDV130" s="7"/>
      <c r="XDW130" s="7"/>
      <c r="XDX130" s="7"/>
      <c r="XDY130" s="7"/>
      <c r="XDZ130" s="7"/>
      <c r="XEA130" s="7"/>
      <c r="XEB130" s="7"/>
      <c r="XEC130" s="7"/>
      <c r="XED130" s="7"/>
      <c r="XEE130" s="7"/>
    </row>
    <row r="131" s="1" customFormat="1" customHeight="1" spans="1:16359">
      <c r="A131" s="4"/>
      <c r="B131" s="20"/>
      <c r="C131" s="20"/>
      <c r="D131" s="21" t="str">
        <f>IF(C131="","-",VLOOKUP(C131,员工信息表!B:C,2,FALSE))</f>
        <v>-</v>
      </c>
      <c r="E131" s="21" t="str">
        <f>IF(C131="","-",VLOOKUP(C131,员工信息表!B:D,3,FALSE))</f>
        <v>-</v>
      </c>
      <c r="F131" s="20"/>
      <c r="G131" s="20"/>
      <c r="H131" s="20"/>
      <c r="I131" s="20"/>
      <c r="J131" s="27" t="str">
        <f t="shared" si="2"/>
        <v>0</v>
      </c>
      <c r="K131" s="27" t="str">
        <f>IF(C131="","0",SUMIFS(借支明细表!$H:$H,借支明细表!$F:$F,$C131,借支明细表!$D:$D,$D$2))</f>
        <v>0</v>
      </c>
      <c r="L131" s="27" t="str">
        <f t="shared" si="3"/>
        <v>0</v>
      </c>
      <c r="M131" s="28"/>
      <c r="XDA131" s="7"/>
      <c r="XDB131" s="7"/>
      <c r="XDC131" s="7"/>
      <c r="XDD131" s="7"/>
      <c r="XDE131" s="7"/>
      <c r="XDF131" s="7"/>
      <c r="XDG131" s="7"/>
      <c r="XDH131" s="7"/>
      <c r="XDI131" s="7"/>
      <c r="XDJ131" s="7"/>
      <c r="XDK131" s="7"/>
      <c r="XDL131" s="7"/>
      <c r="XDM131" s="7"/>
      <c r="XDN131" s="7"/>
      <c r="XDO131" s="7"/>
      <c r="XDP131" s="7"/>
      <c r="XDQ131" s="7"/>
      <c r="XDR131" s="7"/>
      <c r="XDS131" s="7"/>
      <c r="XDT131" s="7"/>
      <c r="XDU131" s="7"/>
      <c r="XDV131" s="7"/>
      <c r="XDW131" s="7"/>
      <c r="XDX131" s="7"/>
      <c r="XDY131" s="7"/>
      <c r="XDZ131" s="7"/>
      <c r="XEA131" s="7"/>
      <c r="XEB131" s="7"/>
      <c r="XEC131" s="7"/>
      <c r="XED131" s="7"/>
      <c r="XEE131" s="7"/>
    </row>
    <row r="132" s="1" customFormat="1" customHeight="1" spans="1:16359">
      <c r="A132" s="4"/>
      <c r="B132" s="20"/>
      <c r="C132" s="20"/>
      <c r="D132" s="21" t="str">
        <f>IF(C132="","-",VLOOKUP(C132,员工信息表!B:C,2,FALSE))</f>
        <v>-</v>
      </c>
      <c r="E132" s="21" t="str">
        <f>IF(C132="","-",VLOOKUP(C132,员工信息表!B:D,3,FALSE))</f>
        <v>-</v>
      </c>
      <c r="F132" s="20"/>
      <c r="G132" s="20"/>
      <c r="H132" s="20"/>
      <c r="I132" s="20"/>
      <c r="J132" s="27" t="str">
        <f t="shared" si="2"/>
        <v>0</v>
      </c>
      <c r="K132" s="27" t="str">
        <f>IF(C132="","0",SUMIFS(借支明细表!$H:$H,借支明细表!$F:$F,$C132,借支明细表!$D:$D,$D$2))</f>
        <v>0</v>
      </c>
      <c r="L132" s="27" t="str">
        <f t="shared" si="3"/>
        <v>0</v>
      </c>
      <c r="M132" s="28"/>
      <c r="XDA132" s="7"/>
      <c r="XDB132" s="7"/>
      <c r="XDC132" s="7"/>
      <c r="XDD132" s="7"/>
      <c r="XDE132" s="7"/>
      <c r="XDF132" s="7"/>
      <c r="XDG132" s="7"/>
      <c r="XDH132" s="7"/>
      <c r="XDI132" s="7"/>
      <c r="XDJ132" s="7"/>
      <c r="XDK132" s="7"/>
      <c r="XDL132" s="7"/>
      <c r="XDM132" s="7"/>
      <c r="XDN132" s="7"/>
      <c r="XDO132" s="7"/>
      <c r="XDP132" s="7"/>
      <c r="XDQ132" s="7"/>
      <c r="XDR132" s="7"/>
      <c r="XDS132" s="7"/>
      <c r="XDT132" s="7"/>
      <c r="XDU132" s="7"/>
      <c r="XDV132" s="7"/>
      <c r="XDW132" s="7"/>
      <c r="XDX132" s="7"/>
      <c r="XDY132" s="7"/>
      <c r="XDZ132" s="7"/>
      <c r="XEA132" s="7"/>
      <c r="XEB132" s="7"/>
      <c r="XEC132" s="7"/>
      <c r="XED132" s="7"/>
      <c r="XEE132" s="7"/>
    </row>
    <row r="133" s="1" customFormat="1" customHeight="1" spans="1:16359">
      <c r="A133" s="4"/>
      <c r="B133" s="20"/>
      <c r="C133" s="20"/>
      <c r="D133" s="21" t="str">
        <f>IF(C133="","-",VLOOKUP(C133,员工信息表!B:C,2,FALSE))</f>
        <v>-</v>
      </c>
      <c r="E133" s="21" t="str">
        <f>IF(C133="","-",VLOOKUP(C133,员工信息表!B:D,3,FALSE))</f>
        <v>-</v>
      </c>
      <c r="F133" s="20"/>
      <c r="G133" s="20"/>
      <c r="H133" s="20"/>
      <c r="I133" s="20"/>
      <c r="J133" s="27" t="str">
        <f t="shared" ref="J133:J196" si="4">IF(C133="","0",(E133*F133)+(G133*H133)+I133)</f>
        <v>0</v>
      </c>
      <c r="K133" s="27" t="str">
        <f>IF(C133="","0",SUMIFS(借支明细表!$H:$H,借支明细表!$F:$F,$C133,借支明细表!$D:$D,$D$2))</f>
        <v>0</v>
      </c>
      <c r="L133" s="27" t="str">
        <f t="shared" ref="L133:L196" si="5">IF(C133="","0",J133-K133)</f>
        <v>0</v>
      </c>
      <c r="M133" s="28"/>
      <c r="XDA133" s="7"/>
      <c r="XDB133" s="7"/>
      <c r="XDC133" s="7"/>
      <c r="XDD133" s="7"/>
      <c r="XDE133" s="7"/>
      <c r="XDF133" s="7"/>
      <c r="XDG133" s="7"/>
      <c r="XDH133" s="7"/>
      <c r="XDI133" s="7"/>
      <c r="XDJ133" s="7"/>
      <c r="XDK133" s="7"/>
      <c r="XDL133" s="7"/>
      <c r="XDM133" s="7"/>
      <c r="XDN133" s="7"/>
      <c r="XDO133" s="7"/>
      <c r="XDP133" s="7"/>
      <c r="XDQ133" s="7"/>
      <c r="XDR133" s="7"/>
      <c r="XDS133" s="7"/>
      <c r="XDT133" s="7"/>
      <c r="XDU133" s="7"/>
      <c r="XDV133" s="7"/>
      <c r="XDW133" s="7"/>
      <c r="XDX133" s="7"/>
      <c r="XDY133" s="7"/>
      <c r="XDZ133" s="7"/>
      <c r="XEA133" s="7"/>
      <c r="XEB133" s="7"/>
      <c r="XEC133" s="7"/>
      <c r="XED133" s="7"/>
      <c r="XEE133" s="7"/>
    </row>
    <row r="134" s="1" customFormat="1" customHeight="1" spans="1:16359">
      <c r="A134" s="4"/>
      <c r="B134" s="20"/>
      <c r="C134" s="20"/>
      <c r="D134" s="21" t="str">
        <f>IF(C134="","-",VLOOKUP(C134,员工信息表!B:C,2,FALSE))</f>
        <v>-</v>
      </c>
      <c r="E134" s="21" t="str">
        <f>IF(C134="","-",VLOOKUP(C134,员工信息表!B:D,3,FALSE))</f>
        <v>-</v>
      </c>
      <c r="F134" s="20"/>
      <c r="G134" s="20"/>
      <c r="H134" s="20"/>
      <c r="I134" s="20"/>
      <c r="J134" s="27" t="str">
        <f t="shared" si="4"/>
        <v>0</v>
      </c>
      <c r="K134" s="27" t="str">
        <f>IF(C134="","0",SUMIFS(借支明细表!$H:$H,借支明细表!$F:$F,$C134,借支明细表!$D:$D,$D$2))</f>
        <v>0</v>
      </c>
      <c r="L134" s="27" t="str">
        <f t="shared" si="5"/>
        <v>0</v>
      </c>
      <c r="M134" s="28"/>
      <c r="XDA134" s="7"/>
      <c r="XDB134" s="7"/>
      <c r="XDC134" s="7"/>
      <c r="XDD134" s="7"/>
      <c r="XDE134" s="7"/>
      <c r="XDF134" s="7"/>
      <c r="XDG134" s="7"/>
      <c r="XDH134" s="7"/>
      <c r="XDI134" s="7"/>
      <c r="XDJ134" s="7"/>
      <c r="XDK134" s="7"/>
      <c r="XDL134" s="7"/>
      <c r="XDM134" s="7"/>
      <c r="XDN134" s="7"/>
      <c r="XDO134" s="7"/>
      <c r="XDP134" s="7"/>
      <c r="XDQ134" s="7"/>
      <c r="XDR134" s="7"/>
      <c r="XDS134" s="7"/>
      <c r="XDT134" s="7"/>
      <c r="XDU134" s="7"/>
      <c r="XDV134" s="7"/>
      <c r="XDW134" s="7"/>
      <c r="XDX134" s="7"/>
      <c r="XDY134" s="7"/>
      <c r="XDZ134" s="7"/>
      <c r="XEA134" s="7"/>
      <c r="XEB134" s="7"/>
      <c r="XEC134" s="7"/>
      <c r="XED134" s="7"/>
      <c r="XEE134" s="7"/>
    </row>
    <row r="135" s="1" customFormat="1" customHeight="1" spans="1:16359">
      <c r="A135" s="4"/>
      <c r="B135" s="20"/>
      <c r="C135" s="20"/>
      <c r="D135" s="21" t="str">
        <f>IF(C135="","-",VLOOKUP(C135,员工信息表!B:C,2,FALSE))</f>
        <v>-</v>
      </c>
      <c r="E135" s="21" t="str">
        <f>IF(C135="","-",VLOOKUP(C135,员工信息表!B:D,3,FALSE))</f>
        <v>-</v>
      </c>
      <c r="F135" s="20"/>
      <c r="G135" s="20"/>
      <c r="H135" s="20"/>
      <c r="I135" s="20"/>
      <c r="J135" s="27" t="str">
        <f t="shared" si="4"/>
        <v>0</v>
      </c>
      <c r="K135" s="27" t="str">
        <f>IF(C135="","0",SUMIFS(借支明细表!$H:$H,借支明细表!$F:$F,$C135,借支明细表!$D:$D,$D$2))</f>
        <v>0</v>
      </c>
      <c r="L135" s="27" t="str">
        <f t="shared" si="5"/>
        <v>0</v>
      </c>
      <c r="M135" s="28"/>
      <c r="XDA135" s="7"/>
      <c r="XDB135" s="7"/>
      <c r="XDC135" s="7"/>
      <c r="XDD135" s="7"/>
      <c r="XDE135" s="7"/>
      <c r="XDF135" s="7"/>
      <c r="XDG135" s="7"/>
      <c r="XDH135" s="7"/>
      <c r="XDI135" s="7"/>
      <c r="XDJ135" s="7"/>
      <c r="XDK135" s="7"/>
      <c r="XDL135" s="7"/>
      <c r="XDM135" s="7"/>
      <c r="XDN135" s="7"/>
      <c r="XDO135" s="7"/>
      <c r="XDP135" s="7"/>
      <c r="XDQ135" s="7"/>
      <c r="XDR135" s="7"/>
      <c r="XDS135" s="7"/>
      <c r="XDT135" s="7"/>
      <c r="XDU135" s="7"/>
      <c r="XDV135" s="7"/>
      <c r="XDW135" s="7"/>
      <c r="XDX135" s="7"/>
      <c r="XDY135" s="7"/>
      <c r="XDZ135" s="7"/>
      <c r="XEA135" s="7"/>
      <c r="XEB135" s="7"/>
      <c r="XEC135" s="7"/>
      <c r="XED135" s="7"/>
      <c r="XEE135" s="7"/>
    </row>
    <row r="136" s="1" customFormat="1" customHeight="1" spans="1:16359">
      <c r="A136" s="4"/>
      <c r="B136" s="20"/>
      <c r="C136" s="20"/>
      <c r="D136" s="21" t="str">
        <f>IF(C136="","-",VLOOKUP(C136,员工信息表!B:C,2,FALSE))</f>
        <v>-</v>
      </c>
      <c r="E136" s="21" t="str">
        <f>IF(C136="","-",VLOOKUP(C136,员工信息表!B:D,3,FALSE))</f>
        <v>-</v>
      </c>
      <c r="F136" s="20"/>
      <c r="G136" s="20"/>
      <c r="H136" s="20"/>
      <c r="I136" s="20"/>
      <c r="J136" s="27" t="str">
        <f t="shared" si="4"/>
        <v>0</v>
      </c>
      <c r="K136" s="27" t="str">
        <f>IF(C136="","0",SUMIFS(借支明细表!$H:$H,借支明细表!$F:$F,$C136,借支明细表!$D:$D,$D$2))</f>
        <v>0</v>
      </c>
      <c r="L136" s="27" t="str">
        <f t="shared" si="5"/>
        <v>0</v>
      </c>
      <c r="M136" s="28"/>
      <c r="XDA136" s="7"/>
      <c r="XDB136" s="7"/>
      <c r="XDC136" s="7"/>
      <c r="XDD136" s="7"/>
      <c r="XDE136" s="7"/>
      <c r="XDF136" s="7"/>
      <c r="XDG136" s="7"/>
      <c r="XDH136" s="7"/>
      <c r="XDI136" s="7"/>
      <c r="XDJ136" s="7"/>
      <c r="XDK136" s="7"/>
      <c r="XDL136" s="7"/>
      <c r="XDM136" s="7"/>
      <c r="XDN136" s="7"/>
      <c r="XDO136" s="7"/>
      <c r="XDP136" s="7"/>
      <c r="XDQ136" s="7"/>
      <c r="XDR136" s="7"/>
      <c r="XDS136" s="7"/>
      <c r="XDT136" s="7"/>
      <c r="XDU136" s="7"/>
      <c r="XDV136" s="7"/>
      <c r="XDW136" s="7"/>
      <c r="XDX136" s="7"/>
      <c r="XDY136" s="7"/>
      <c r="XDZ136" s="7"/>
      <c r="XEA136" s="7"/>
      <c r="XEB136" s="7"/>
      <c r="XEC136" s="7"/>
      <c r="XED136" s="7"/>
      <c r="XEE136" s="7"/>
    </row>
    <row r="137" s="1" customFormat="1" customHeight="1" spans="1:16359">
      <c r="A137" s="4"/>
      <c r="B137" s="20"/>
      <c r="C137" s="20"/>
      <c r="D137" s="21" t="str">
        <f>IF(C137="","-",VLOOKUP(C137,员工信息表!B:C,2,FALSE))</f>
        <v>-</v>
      </c>
      <c r="E137" s="21" t="str">
        <f>IF(C137="","-",VLOOKUP(C137,员工信息表!B:D,3,FALSE))</f>
        <v>-</v>
      </c>
      <c r="F137" s="20"/>
      <c r="G137" s="20"/>
      <c r="H137" s="20"/>
      <c r="I137" s="20"/>
      <c r="J137" s="27" t="str">
        <f t="shared" si="4"/>
        <v>0</v>
      </c>
      <c r="K137" s="27" t="str">
        <f>IF(C137="","0",SUMIFS(借支明细表!$H:$H,借支明细表!$F:$F,$C137,借支明细表!$D:$D,$D$2))</f>
        <v>0</v>
      </c>
      <c r="L137" s="27" t="str">
        <f t="shared" si="5"/>
        <v>0</v>
      </c>
      <c r="M137" s="28"/>
      <c r="XDA137" s="7"/>
      <c r="XDB137" s="7"/>
      <c r="XDC137" s="7"/>
      <c r="XDD137" s="7"/>
      <c r="XDE137" s="7"/>
      <c r="XDF137" s="7"/>
      <c r="XDG137" s="7"/>
      <c r="XDH137" s="7"/>
      <c r="XDI137" s="7"/>
      <c r="XDJ137" s="7"/>
      <c r="XDK137" s="7"/>
      <c r="XDL137" s="7"/>
      <c r="XDM137" s="7"/>
      <c r="XDN137" s="7"/>
      <c r="XDO137" s="7"/>
      <c r="XDP137" s="7"/>
      <c r="XDQ137" s="7"/>
      <c r="XDR137" s="7"/>
      <c r="XDS137" s="7"/>
      <c r="XDT137" s="7"/>
      <c r="XDU137" s="7"/>
      <c r="XDV137" s="7"/>
      <c r="XDW137" s="7"/>
      <c r="XDX137" s="7"/>
      <c r="XDY137" s="7"/>
      <c r="XDZ137" s="7"/>
      <c r="XEA137" s="7"/>
      <c r="XEB137" s="7"/>
      <c r="XEC137" s="7"/>
      <c r="XED137" s="7"/>
      <c r="XEE137" s="7"/>
    </row>
    <row r="138" s="1" customFormat="1" customHeight="1" spans="1:16359">
      <c r="A138" s="4"/>
      <c r="B138" s="20"/>
      <c r="C138" s="20"/>
      <c r="D138" s="21" t="str">
        <f>IF(C138="","-",VLOOKUP(C138,员工信息表!B:C,2,FALSE))</f>
        <v>-</v>
      </c>
      <c r="E138" s="21" t="str">
        <f>IF(C138="","-",VLOOKUP(C138,员工信息表!B:D,3,FALSE))</f>
        <v>-</v>
      </c>
      <c r="F138" s="20"/>
      <c r="G138" s="20"/>
      <c r="H138" s="20"/>
      <c r="I138" s="20"/>
      <c r="J138" s="27" t="str">
        <f t="shared" si="4"/>
        <v>0</v>
      </c>
      <c r="K138" s="27" t="str">
        <f>IF(C138="","0",SUMIFS(借支明细表!$H:$H,借支明细表!$F:$F,$C138,借支明细表!$D:$D,$D$2))</f>
        <v>0</v>
      </c>
      <c r="L138" s="27" t="str">
        <f t="shared" si="5"/>
        <v>0</v>
      </c>
      <c r="M138" s="28"/>
      <c r="XDA138" s="7"/>
      <c r="XDB138" s="7"/>
      <c r="XDC138" s="7"/>
      <c r="XDD138" s="7"/>
      <c r="XDE138" s="7"/>
      <c r="XDF138" s="7"/>
      <c r="XDG138" s="7"/>
      <c r="XDH138" s="7"/>
      <c r="XDI138" s="7"/>
      <c r="XDJ138" s="7"/>
      <c r="XDK138" s="7"/>
      <c r="XDL138" s="7"/>
      <c r="XDM138" s="7"/>
      <c r="XDN138" s="7"/>
      <c r="XDO138" s="7"/>
      <c r="XDP138" s="7"/>
      <c r="XDQ138" s="7"/>
      <c r="XDR138" s="7"/>
      <c r="XDS138" s="7"/>
      <c r="XDT138" s="7"/>
      <c r="XDU138" s="7"/>
      <c r="XDV138" s="7"/>
      <c r="XDW138" s="7"/>
      <c r="XDX138" s="7"/>
      <c r="XDY138" s="7"/>
      <c r="XDZ138" s="7"/>
      <c r="XEA138" s="7"/>
      <c r="XEB138" s="7"/>
      <c r="XEC138" s="7"/>
      <c r="XED138" s="7"/>
      <c r="XEE138" s="7"/>
    </row>
    <row r="139" s="1" customFormat="1" customHeight="1" spans="1:16359">
      <c r="A139" s="4"/>
      <c r="B139" s="20"/>
      <c r="C139" s="20"/>
      <c r="D139" s="21" t="str">
        <f>IF(C139="","-",VLOOKUP(C139,员工信息表!B:C,2,FALSE))</f>
        <v>-</v>
      </c>
      <c r="E139" s="21" t="str">
        <f>IF(C139="","-",VLOOKUP(C139,员工信息表!B:D,3,FALSE))</f>
        <v>-</v>
      </c>
      <c r="F139" s="20"/>
      <c r="G139" s="20"/>
      <c r="H139" s="20"/>
      <c r="I139" s="20"/>
      <c r="J139" s="27" t="str">
        <f t="shared" si="4"/>
        <v>0</v>
      </c>
      <c r="K139" s="27" t="str">
        <f>IF(C139="","0",SUMIFS(借支明细表!$H:$H,借支明细表!$F:$F,$C139,借支明细表!$D:$D,$D$2))</f>
        <v>0</v>
      </c>
      <c r="L139" s="27" t="str">
        <f t="shared" si="5"/>
        <v>0</v>
      </c>
      <c r="M139" s="28"/>
      <c r="XDA139" s="7"/>
      <c r="XDB139" s="7"/>
      <c r="XDC139" s="7"/>
      <c r="XDD139" s="7"/>
      <c r="XDE139" s="7"/>
      <c r="XDF139" s="7"/>
      <c r="XDG139" s="7"/>
      <c r="XDH139" s="7"/>
      <c r="XDI139" s="7"/>
      <c r="XDJ139" s="7"/>
      <c r="XDK139" s="7"/>
      <c r="XDL139" s="7"/>
      <c r="XDM139" s="7"/>
      <c r="XDN139" s="7"/>
      <c r="XDO139" s="7"/>
      <c r="XDP139" s="7"/>
      <c r="XDQ139" s="7"/>
      <c r="XDR139" s="7"/>
      <c r="XDS139" s="7"/>
      <c r="XDT139" s="7"/>
      <c r="XDU139" s="7"/>
      <c r="XDV139" s="7"/>
      <c r="XDW139" s="7"/>
      <c r="XDX139" s="7"/>
      <c r="XDY139" s="7"/>
      <c r="XDZ139" s="7"/>
      <c r="XEA139" s="7"/>
      <c r="XEB139" s="7"/>
      <c r="XEC139" s="7"/>
      <c r="XED139" s="7"/>
      <c r="XEE139" s="7"/>
    </row>
    <row r="140" s="1" customFormat="1" customHeight="1" spans="1:16359">
      <c r="A140" s="4"/>
      <c r="B140" s="20"/>
      <c r="C140" s="20"/>
      <c r="D140" s="21" t="str">
        <f>IF(C140="","-",VLOOKUP(C140,员工信息表!B:C,2,FALSE))</f>
        <v>-</v>
      </c>
      <c r="E140" s="21" t="str">
        <f>IF(C140="","-",VLOOKUP(C140,员工信息表!B:D,3,FALSE))</f>
        <v>-</v>
      </c>
      <c r="F140" s="20"/>
      <c r="G140" s="20"/>
      <c r="H140" s="20"/>
      <c r="I140" s="20"/>
      <c r="J140" s="27" t="str">
        <f t="shared" si="4"/>
        <v>0</v>
      </c>
      <c r="K140" s="27" t="str">
        <f>IF(C140="","0",SUMIFS(借支明细表!$H:$H,借支明细表!$F:$F,$C140,借支明细表!$D:$D,$D$2))</f>
        <v>0</v>
      </c>
      <c r="L140" s="27" t="str">
        <f t="shared" si="5"/>
        <v>0</v>
      </c>
      <c r="M140" s="28"/>
      <c r="XDA140" s="7"/>
      <c r="XDB140" s="7"/>
      <c r="XDC140" s="7"/>
      <c r="XDD140" s="7"/>
      <c r="XDE140" s="7"/>
      <c r="XDF140" s="7"/>
      <c r="XDG140" s="7"/>
      <c r="XDH140" s="7"/>
      <c r="XDI140" s="7"/>
      <c r="XDJ140" s="7"/>
      <c r="XDK140" s="7"/>
      <c r="XDL140" s="7"/>
      <c r="XDM140" s="7"/>
      <c r="XDN140" s="7"/>
      <c r="XDO140" s="7"/>
      <c r="XDP140" s="7"/>
      <c r="XDQ140" s="7"/>
      <c r="XDR140" s="7"/>
      <c r="XDS140" s="7"/>
      <c r="XDT140" s="7"/>
      <c r="XDU140" s="7"/>
      <c r="XDV140" s="7"/>
      <c r="XDW140" s="7"/>
      <c r="XDX140" s="7"/>
      <c r="XDY140" s="7"/>
      <c r="XDZ140" s="7"/>
      <c r="XEA140" s="7"/>
      <c r="XEB140" s="7"/>
      <c r="XEC140" s="7"/>
      <c r="XED140" s="7"/>
      <c r="XEE140" s="7"/>
    </row>
    <row r="141" s="1" customFormat="1" customHeight="1" spans="1:16359">
      <c r="A141" s="4"/>
      <c r="B141" s="20"/>
      <c r="C141" s="20"/>
      <c r="D141" s="21" t="str">
        <f>IF(C141="","-",VLOOKUP(C141,员工信息表!B:C,2,FALSE))</f>
        <v>-</v>
      </c>
      <c r="E141" s="21" t="str">
        <f>IF(C141="","-",VLOOKUP(C141,员工信息表!B:D,3,FALSE))</f>
        <v>-</v>
      </c>
      <c r="F141" s="20"/>
      <c r="G141" s="20"/>
      <c r="H141" s="20"/>
      <c r="I141" s="20"/>
      <c r="J141" s="27" t="str">
        <f t="shared" si="4"/>
        <v>0</v>
      </c>
      <c r="K141" s="27" t="str">
        <f>IF(C141="","0",SUMIFS(借支明细表!$H:$H,借支明细表!$F:$F,$C141,借支明细表!$D:$D,$D$2))</f>
        <v>0</v>
      </c>
      <c r="L141" s="27" t="str">
        <f t="shared" si="5"/>
        <v>0</v>
      </c>
      <c r="M141" s="28"/>
      <c r="XDA141" s="7"/>
      <c r="XDB141" s="7"/>
      <c r="XDC141" s="7"/>
      <c r="XDD141" s="7"/>
      <c r="XDE141" s="7"/>
      <c r="XDF141" s="7"/>
      <c r="XDG141" s="7"/>
      <c r="XDH141" s="7"/>
      <c r="XDI141" s="7"/>
      <c r="XDJ141" s="7"/>
      <c r="XDK141" s="7"/>
      <c r="XDL141" s="7"/>
      <c r="XDM141" s="7"/>
      <c r="XDN141" s="7"/>
      <c r="XDO141" s="7"/>
      <c r="XDP141" s="7"/>
      <c r="XDQ141" s="7"/>
      <c r="XDR141" s="7"/>
      <c r="XDS141" s="7"/>
      <c r="XDT141" s="7"/>
      <c r="XDU141" s="7"/>
      <c r="XDV141" s="7"/>
      <c r="XDW141" s="7"/>
      <c r="XDX141" s="7"/>
      <c r="XDY141" s="7"/>
      <c r="XDZ141" s="7"/>
      <c r="XEA141" s="7"/>
      <c r="XEB141" s="7"/>
      <c r="XEC141" s="7"/>
      <c r="XED141" s="7"/>
      <c r="XEE141" s="7"/>
    </row>
    <row r="142" s="1" customFormat="1" customHeight="1" spans="1:16359">
      <c r="A142" s="4"/>
      <c r="B142" s="20"/>
      <c r="C142" s="20"/>
      <c r="D142" s="21" t="str">
        <f>IF(C142="","-",VLOOKUP(C142,员工信息表!B:C,2,FALSE))</f>
        <v>-</v>
      </c>
      <c r="E142" s="21" t="str">
        <f>IF(C142="","-",VLOOKUP(C142,员工信息表!B:D,3,FALSE))</f>
        <v>-</v>
      </c>
      <c r="F142" s="20"/>
      <c r="G142" s="20"/>
      <c r="H142" s="20"/>
      <c r="I142" s="20"/>
      <c r="J142" s="27" t="str">
        <f t="shared" si="4"/>
        <v>0</v>
      </c>
      <c r="K142" s="27" t="str">
        <f>IF(C142="","0",SUMIFS(借支明细表!$H:$H,借支明细表!$F:$F,$C142,借支明细表!$D:$D,$D$2))</f>
        <v>0</v>
      </c>
      <c r="L142" s="27" t="str">
        <f t="shared" si="5"/>
        <v>0</v>
      </c>
      <c r="M142" s="28"/>
      <c r="XDA142" s="7"/>
      <c r="XDB142" s="7"/>
      <c r="XDC142" s="7"/>
      <c r="XDD142" s="7"/>
      <c r="XDE142" s="7"/>
      <c r="XDF142" s="7"/>
      <c r="XDG142" s="7"/>
      <c r="XDH142" s="7"/>
      <c r="XDI142" s="7"/>
      <c r="XDJ142" s="7"/>
      <c r="XDK142" s="7"/>
      <c r="XDL142" s="7"/>
      <c r="XDM142" s="7"/>
      <c r="XDN142" s="7"/>
      <c r="XDO142" s="7"/>
      <c r="XDP142" s="7"/>
      <c r="XDQ142" s="7"/>
      <c r="XDR142" s="7"/>
      <c r="XDS142" s="7"/>
      <c r="XDT142" s="7"/>
      <c r="XDU142" s="7"/>
      <c r="XDV142" s="7"/>
      <c r="XDW142" s="7"/>
      <c r="XDX142" s="7"/>
      <c r="XDY142" s="7"/>
      <c r="XDZ142" s="7"/>
      <c r="XEA142" s="7"/>
      <c r="XEB142" s="7"/>
      <c r="XEC142" s="7"/>
      <c r="XED142" s="7"/>
      <c r="XEE142" s="7"/>
    </row>
    <row r="143" s="1" customFormat="1" customHeight="1" spans="1:16359">
      <c r="A143" s="4"/>
      <c r="B143" s="20"/>
      <c r="C143" s="20"/>
      <c r="D143" s="21" t="str">
        <f>IF(C143="","-",VLOOKUP(C143,员工信息表!B:C,2,FALSE))</f>
        <v>-</v>
      </c>
      <c r="E143" s="21" t="str">
        <f>IF(C143="","-",VLOOKUP(C143,员工信息表!B:D,3,FALSE))</f>
        <v>-</v>
      </c>
      <c r="F143" s="20"/>
      <c r="G143" s="20"/>
      <c r="H143" s="20"/>
      <c r="I143" s="20"/>
      <c r="J143" s="27" t="str">
        <f t="shared" si="4"/>
        <v>0</v>
      </c>
      <c r="K143" s="27" t="str">
        <f>IF(C143="","0",SUMIFS(借支明细表!$H:$H,借支明细表!$F:$F,$C143,借支明细表!$D:$D,$D$2))</f>
        <v>0</v>
      </c>
      <c r="L143" s="27" t="str">
        <f t="shared" si="5"/>
        <v>0</v>
      </c>
      <c r="M143" s="28"/>
      <c r="XDA143" s="7"/>
      <c r="XDB143" s="7"/>
      <c r="XDC143" s="7"/>
      <c r="XDD143" s="7"/>
      <c r="XDE143" s="7"/>
      <c r="XDF143" s="7"/>
      <c r="XDG143" s="7"/>
      <c r="XDH143" s="7"/>
      <c r="XDI143" s="7"/>
      <c r="XDJ143" s="7"/>
      <c r="XDK143" s="7"/>
      <c r="XDL143" s="7"/>
      <c r="XDM143" s="7"/>
      <c r="XDN143" s="7"/>
      <c r="XDO143" s="7"/>
      <c r="XDP143" s="7"/>
      <c r="XDQ143" s="7"/>
      <c r="XDR143" s="7"/>
      <c r="XDS143" s="7"/>
      <c r="XDT143" s="7"/>
      <c r="XDU143" s="7"/>
      <c r="XDV143" s="7"/>
      <c r="XDW143" s="7"/>
      <c r="XDX143" s="7"/>
      <c r="XDY143" s="7"/>
      <c r="XDZ143" s="7"/>
      <c r="XEA143" s="7"/>
      <c r="XEB143" s="7"/>
      <c r="XEC143" s="7"/>
      <c r="XED143" s="7"/>
      <c r="XEE143" s="7"/>
    </row>
    <row r="144" s="1" customFormat="1" customHeight="1" spans="1:16359">
      <c r="A144" s="4"/>
      <c r="B144" s="20"/>
      <c r="C144" s="20"/>
      <c r="D144" s="21" t="str">
        <f>IF(C144="","-",VLOOKUP(C144,员工信息表!B:C,2,FALSE))</f>
        <v>-</v>
      </c>
      <c r="E144" s="21" t="str">
        <f>IF(C144="","-",VLOOKUP(C144,员工信息表!B:D,3,FALSE))</f>
        <v>-</v>
      </c>
      <c r="F144" s="20"/>
      <c r="G144" s="20"/>
      <c r="H144" s="20"/>
      <c r="I144" s="20"/>
      <c r="J144" s="27" t="str">
        <f t="shared" si="4"/>
        <v>0</v>
      </c>
      <c r="K144" s="27" t="str">
        <f>IF(C144="","0",SUMIFS(借支明细表!$H:$H,借支明细表!$F:$F,$C144,借支明细表!$D:$D,$D$2))</f>
        <v>0</v>
      </c>
      <c r="L144" s="27" t="str">
        <f t="shared" si="5"/>
        <v>0</v>
      </c>
      <c r="M144" s="28"/>
      <c r="XDA144" s="7"/>
      <c r="XDB144" s="7"/>
      <c r="XDC144" s="7"/>
      <c r="XDD144" s="7"/>
      <c r="XDE144" s="7"/>
      <c r="XDF144" s="7"/>
      <c r="XDG144" s="7"/>
      <c r="XDH144" s="7"/>
      <c r="XDI144" s="7"/>
      <c r="XDJ144" s="7"/>
      <c r="XDK144" s="7"/>
      <c r="XDL144" s="7"/>
      <c r="XDM144" s="7"/>
      <c r="XDN144" s="7"/>
      <c r="XDO144" s="7"/>
      <c r="XDP144" s="7"/>
      <c r="XDQ144" s="7"/>
      <c r="XDR144" s="7"/>
      <c r="XDS144" s="7"/>
      <c r="XDT144" s="7"/>
      <c r="XDU144" s="7"/>
      <c r="XDV144" s="7"/>
      <c r="XDW144" s="7"/>
      <c r="XDX144" s="7"/>
      <c r="XDY144" s="7"/>
      <c r="XDZ144" s="7"/>
      <c r="XEA144" s="7"/>
      <c r="XEB144" s="7"/>
      <c r="XEC144" s="7"/>
      <c r="XED144" s="7"/>
      <c r="XEE144" s="7"/>
    </row>
    <row r="145" s="1" customFormat="1" customHeight="1" spans="1:16359">
      <c r="A145" s="4"/>
      <c r="B145" s="20"/>
      <c r="C145" s="20"/>
      <c r="D145" s="21" t="str">
        <f>IF(C145="","-",VLOOKUP(C145,员工信息表!B:C,2,FALSE))</f>
        <v>-</v>
      </c>
      <c r="E145" s="21" t="str">
        <f>IF(C145="","-",VLOOKUP(C145,员工信息表!B:D,3,FALSE))</f>
        <v>-</v>
      </c>
      <c r="F145" s="20"/>
      <c r="G145" s="20"/>
      <c r="H145" s="20"/>
      <c r="I145" s="20"/>
      <c r="J145" s="27" t="str">
        <f t="shared" si="4"/>
        <v>0</v>
      </c>
      <c r="K145" s="27" t="str">
        <f>IF(C145="","0",SUMIFS(借支明细表!$H:$H,借支明细表!$F:$F,$C145,借支明细表!$D:$D,$D$2))</f>
        <v>0</v>
      </c>
      <c r="L145" s="27" t="str">
        <f t="shared" si="5"/>
        <v>0</v>
      </c>
      <c r="M145" s="28"/>
      <c r="XDA145" s="7"/>
      <c r="XDB145" s="7"/>
      <c r="XDC145" s="7"/>
      <c r="XDD145" s="7"/>
      <c r="XDE145" s="7"/>
      <c r="XDF145" s="7"/>
      <c r="XDG145" s="7"/>
      <c r="XDH145" s="7"/>
      <c r="XDI145" s="7"/>
      <c r="XDJ145" s="7"/>
      <c r="XDK145" s="7"/>
      <c r="XDL145" s="7"/>
      <c r="XDM145" s="7"/>
      <c r="XDN145" s="7"/>
      <c r="XDO145" s="7"/>
      <c r="XDP145" s="7"/>
      <c r="XDQ145" s="7"/>
      <c r="XDR145" s="7"/>
      <c r="XDS145" s="7"/>
      <c r="XDT145" s="7"/>
      <c r="XDU145" s="7"/>
      <c r="XDV145" s="7"/>
      <c r="XDW145" s="7"/>
      <c r="XDX145" s="7"/>
      <c r="XDY145" s="7"/>
      <c r="XDZ145" s="7"/>
      <c r="XEA145" s="7"/>
      <c r="XEB145" s="7"/>
      <c r="XEC145" s="7"/>
      <c r="XED145" s="7"/>
      <c r="XEE145" s="7"/>
    </row>
    <row r="146" s="1" customFormat="1" customHeight="1" spans="1:16359">
      <c r="A146" s="4"/>
      <c r="B146" s="20"/>
      <c r="C146" s="20"/>
      <c r="D146" s="21" t="str">
        <f>IF(C146="","-",VLOOKUP(C146,员工信息表!B:C,2,FALSE))</f>
        <v>-</v>
      </c>
      <c r="E146" s="21" t="str">
        <f>IF(C146="","-",VLOOKUP(C146,员工信息表!B:D,3,FALSE))</f>
        <v>-</v>
      </c>
      <c r="F146" s="20"/>
      <c r="G146" s="20"/>
      <c r="H146" s="20"/>
      <c r="I146" s="20"/>
      <c r="J146" s="27" t="str">
        <f t="shared" si="4"/>
        <v>0</v>
      </c>
      <c r="K146" s="27" t="str">
        <f>IF(C146="","0",SUMIFS(借支明细表!$H:$H,借支明细表!$F:$F,$C146,借支明细表!$D:$D,$D$2))</f>
        <v>0</v>
      </c>
      <c r="L146" s="27" t="str">
        <f t="shared" si="5"/>
        <v>0</v>
      </c>
      <c r="M146" s="28"/>
      <c r="XDA146" s="7"/>
      <c r="XDB146" s="7"/>
      <c r="XDC146" s="7"/>
      <c r="XDD146" s="7"/>
      <c r="XDE146" s="7"/>
      <c r="XDF146" s="7"/>
      <c r="XDG146" s="7"/>
      <c r="XDH146" s="7"/>
      <c r="XDI146" s="7"/>
      <c r="XDJ146" s="7"/>
      <c r="XDK146" s="7"/>
      <c r="XDL146" s="7"/>
      <c r="XDM146" s="7"/>
      <c r="XDN146" s="7"/>
      <c r="XDO146" s="7"/>
      <c r="XDP146" s="7"/>
      <c r="XDQ146" s="7"/>
      <c r="XDR146" s="7"/>
      <c r="XDS146" s="7"/>
      <c r="XDT146" s="7"/>
      <c r="XDU146" s="7"/>
      <c r="XDV146" s="7"/>
      <c r="XDW146" s="7"/>
      <c r="XDX146" s="7"/>
      <c r="XDY146" s="7"/>
      <c r="XDZ146" s="7"/>
      <c r="XEA146" s="7"/>
      <c r="XEB146" s="7"/>
      <c r="XEC146" s="7"/>
      <c r="XED146" s="7"/>
      <c r="XEE146" s="7"/>
    </row>
    <row r="147" s="1" customFormat="1" customHeight="1" spans="1:16359">
      <c r="A147" s="4"/>
      <c r="B147" s="20"/>
      <c r="C147" s="20"/>
      <c r="D147" s="21" t="str">
        <f>IF(C147="","-",VLOOKUP(C147,员工信息表!B:C,2,FALSE))</f>
        <v>-</v>
      </c>
      <c r="E147" s="21" t="str">
        <f>IF(C147="","-",VLOOKUP(C147,员工信息表!B:D,3,FALSE))</f>
        <v>-</v>
      </c>
      <c r="F147" s="20"/>
      <c r="G147" s="20"/>
      <c r="H147" s="20"/>
      <c r="I147" s="20"/>
      <c r="J147" s="27" t="str">
        <f t="shared" si="4"/>
        <v>0</v>
      </c>
      <c r="K147" s="27" t="str">
        <f>IF(C147="","0",SUMIFS(借支明细表!$H:$H,借支明细表!$F:$F,$C147,借支明细表!$D:$D,$D$2))</f>
        <v>0</v>
      </c>
      <c r="L147" s="27" t="str">
        <f t="shared" si="5"/>
        <v>0</v>
      </c>
      <c r="M147" s="28"/>
      <c r="XDA147" s="7"/>
      <c r="XDB147" s="7"/>
      <c r="XDC147" s="7"/>
      <c r="XDD147" s="7"/>
      <c r="XDE147" s="7"/>
      <c r="XDF147" s="7"/>
      <c r="XDG147" s="7"/>
      <c r="XDH147" s="7"/>
      <c r="XDI147" s="7"/>
      <c r="XDJ147" s="7"/>
      <c r="XDK147" s="7"/>
      <c r="XDL147" s="7"/>
      <c r="XDM147" s="7"/>
      <c r="XDN147" s="7"/>
      <c r="XDO147" s="7"/>
      <c r="XDP147" s="7"/>
      <c r="XDQ147" s="7"/>
      <c r="XDR147" s="7"/>
      <c r="XDS147" s="7"/>
      <c r="XDT147" s="7"/>
      <c r="XDU147" s="7"/>
      <c r="XDV147" s="7"/>
      <c r="XDW147" s="7"/>
      <c r="XDX147" s="7"/>
      <c r="XDY147" s="7"/>
      <c r="XDZ147" s="7"/>
      <c r="XEA147" s="7"/>
      <c r="XEB147" s="7"/>
      <c r="XEC147" s="7"/>
      <c r="XED147" s="7"/>
      <c r="XEE147" s="7"/>
    </row>
    <row r="148" s="1" customFormat="1" customHeight="1" spans="1:16359">
      <c r="A148" s="4"/>
      <c r="B148" s="20"/>
      <c r="C148" s="20"/>
      <c r="D148" s="21" t="str">
        <f>IF(C148="","-",VLOOKUP(C148,员工信息表!B:C,2,FALSE))</f>
        <v>-</v>
      </c>
      <c r="E148" s="21" t="str">
        <f>IF(C148="","-",VLOOKUP(C148,员工信息表!B:D,3,FALSE))</f>
        <v>-</v>
      </c>
      <c r="F148" s="20"/>
      <c r="G148" s="20"/>
      <c r="H148" s="20"/>
      <c r="I148" s="20"/>
      <c r="J148" s="27" t="str">
        <f t="shared" si="4"/>
        <v>0</v>
      </c>
      <c r="K148" s="27" t="str">
        <f>IF(C148="","0",SUMIFS(借支明细表!$H:$H,借支明细表!$F:$F,$C148,借支明细表!$D:$D,$D$2))</f>
        <v>0</v>
      </c>
      <c r="L148" s="27" t="str">
        <f t="shared" si="5"/>
        <v>0</v>
      </c>
      <c r="M148" s="28"/>
      <c r="XDA148" s="7"/>
      <c r="XDB148" s="7"/>
      <c r="XDC148" s="7"/>
      <c r="XDD148" s="7"/>
      <c r="XDE148" s="7"/>
      <c r="XDF148" s="7"/>
      <c r="XDG148" s="7"/>
      <c r="XDH148" s="7"/>
      <c r="XDI148" s="7"/>
      <c r="XDJ148" s="7"/>
      <c r="XDK148" s="7"/>
      <c r="XDL148" s="7"/>
      <c r="XDM148" s="7"/>
      <c r="XDN148" s="7"/>
      <c r="XDO148" s="7"/>
      <c r="XDP148" s="7"/>
      <c r="XDQ148" s="7"/>
      <c r="XDR148" s="7"/>
      <c r="XDS148" s="7"/>
      <c r="XDT148" s="7"/>
      <c r="XDU148" s="7"/>
      <c r="XDV148" s="7"/>
      <c r="XDW148" s="7"/>
      <c r="XDX148" s="7"/>
      <c r="XDY148" s="7"/>
      <c r="XDZ148" s="7"/>
      <c r="XEA148" s="7"/>
      <c r="XEB148" s="7"/>
      <c r="XEC148" s="7"/>
      <c r="XED148" s="7"/>
      <c r="XEE148" s="7"/>
    </row>
    <row r="149" s="1" customFormat="1" customHeight="1" spans="1:16359">
      <c r="A149" s="4"/>
      <c r="B149" s="20"/>
      <c r="C149" s="20"/>
      <c r="D149" s="21" t="str">
        <f>IF(C149="","-",VLOOKUP(C149,员工信息表!B:C,2,FALSE))</f>
        <v>-</v>
      </c>
      <c r="E149" s="21" t="str">
        <f>IF(C149="","-",VLOOKUP(C149,员工信息表!B:D,3,FALSE))</f>
        <v>-</v>
      </c>
      <c r="F149" s="20"/>
      <c r="G149" s="20"/>
      <c r="H149" s="20"/>
      <c r="I149" s="20"/>
      <c r="J149" s="27" t="str">
        <f t="shared" si="4"/>
        <v>0</v>
      </c>
      <c r="K149" s="27" t="str">
        <f>IF(C149="","0",SUMIFS(借支明细表!$H:$H,借支明细表!$F:$F,$C149,借支明细表!$D:$D,$D$2))</f>
        <v>0</v>
      </c>
      <c r="L149" s="27" t="str">
        <f t="shared" si="5"/>
        <v>0</v>
      </c>
      <c r="M149" s="28"/>
      <c r="XDA149" s="7"/>
      <c r="XDB149" s="7"/>
      <c r="XDC149" s="7"/>
      <c r="XDD149" s="7"/>
      <c r="XDE149" s="7"/>
      <c r="XDF149" s="7"/>
      <c r="XDG149" s="7"/>
      <c r="XDH149" s="7"/>
      <c r="XDI149" s="7"/>
      <c r="XDJ149" s="7"/>
      <c r="XDK149" s="7"/>
      <c r="XDL149" s="7"/>
      <c r="XDM149" s="7"/>
      <c r="XDN149" s="7"/>
      <c r="XDO149" s="7"/>
      <c r="XDP149" s="7"/>
      <c r="XDQ149" s="7"/>
      <c r="XDR149" s="7"/>
      <c r="XDS149" s="7"/>
      <c r="XDT149" s="7"/>
      <c r="XDU149" s="7"/>
      <c r="XDV149" s="7"/>
      <c r="XDW149" s="7"/>
      <c r="XDX149" s="7"/>
      <c r="XDY149" s="7"/>
      <c r="XDZ149" s="7"/>
      <c r="XEA149" s="7"/>
      <c r="XEB149" s="7"/>
      <c r="XEC149" s="7"/>
      <c r="XED149" s="7"/>
      <c r="XEE149" s="7"/>
    </row>
    <row r="150" s="1" customFormat="1" customHeight="1" spans="1:16359">
      <c r="A150" s="4"/>
      <c r="B150" s="20"/>
      <c r="C150" s="20"/>
      <c r="D150" s="21" t="str">
        <f>IF(C150="","-",VLOOKUP(C150,员工信息表!B:C,2,FALSE))</f>
        <v>-</v>
      </c>
      <c r="E150" s="21" t="str">
        <f>IF(C150="","-",VLOOKUP(C150,员工信息表!B:D,3,FALSE))</f>
        <v>-</v>
      </c>
      <c r="F150" s="20"/>
      <c r="G150" s="20"/>
      <c r="H150" s="20"/>
      <c r="I150" s="20"/>
      <c r="J150" s="27" t="str">
        <f t="shared" si="4"/>
        <v>0</v>
      </c>
      <c r="K150" s="27" t="str">
        <f>IF(C150="","0",SUMIFS(借支明细表!$H:$H,借支明细表!$F:$F,$C150,借支明细表!$D:$D,$D$2))</f>
        <v>0</v>
      </c>
      <c r="L150" s="27" t="str">
        <f t="shared" si="5"/>
        <v>0</v>
      </c>
      <c r="M150" s="28"/>
      <c r="XDA150" s="7"/>
      <c r="XDB150" s="7"/>
      <c r="XDC150" s="7"/>
      <c r="XDD150" s="7"/>
      <c r="XDE150" s="7"/>
      <c r="XDF150" s="7"/>
      <c r="XDG150" s="7"/>
      <c r="XDH150" s="7"/>
      <c r="XDI150" s="7"/>
      <c r="XDJ150" s="7"/>
      <c r="XDK150" s="7"/>
      <c r="XDL150" s="7"/>
      <c r="XDM150" s="7"/>
      <c r="XDN150" s="7"/>
      <c r="XDO150" s="7"/>
      <c r="XDP150" s="7"/>
      <c r="XDQ150" s="7"/>
      <c r="XDR150" s="7"/>
      <c r="XDS150" s="7"/>
      <c r="XDT150" s="7"/>
      <c r="XDU150" s="7"/>
      <c r="XDV150" s="7"/>
      <c r="XDW150" s="7"/>
      <c r="XDX150" s="7"/>
      <c r="XDY150" s="7"/>
      <c r="XDZ150" s="7"/>
      <c r="XEA150" s="7"/>
      <c r="XEB150" s="7"/>
      <c r="XEC150" s="7"/>
      <c r="XED150" s="7"/>
      <c r="XEE150" s="7"/>
    </row>
    <row r="151" s="1" customFormat="1" customHeight="1" spans="1:16359">
      <c r="A151" s="4"/>
      <c r="B151" s="20"/>
      <c r="C151" s="20"/>
      <c r="D151" s="21" t="str">
        <f>IF(C151="","-",VLOOKUP(C151,员工信息表!B:C,2,FALSE))</f>
        <v>-</v>
      </c>
      <c r="E151" s="21" t="str">
        <f>IF(C151="","-",VLOOKUP(C151,员工信息表!B:D,3,FALSE))</f>
        <v>-</v>
      </c>
      <c r="F151" s="20"/>
      <c r="G151" s="20"/>
      <c r="H151" s="20"/>
      <c r="I151" s="20"/>
      <c r="J151" s="27" t="str">
        <f t="shared" si="4"/>
        <v>0</v>
      </c>
      <c r="K151" s="27" t="str">
        <f>IF(C151="","0",SUMIFS(借支明细表!$H:$H,借支明细表!$F:$F,$C151,借支明细表!$D:$D,$D$2))</f>
        <v>0</v>
      </c>
      <c r="L151" s="27" t="str">
        <f t="shared" si="5"/>
        <v>0</v>
      </c>
      <c r="M151" s="28"/>
      <c r="XDA151" s="7"/>
      <c r="XDB151" s="7"/>
      <c r="XDC151" s="7"/>
      <c r="XDD151" s="7"/>
      <c r="XDE151" s="7"/>
      <c r="XDF151" s="7"/>
      <c r="XDG151" s="7"/>
      <c r="XDH151" s="7"/>
      <c r="XDI151" s="7"/>
      <c r="XDJ151" s="7"/>
      <c r="XDK151" s="7"/>
      <c r="XDL151" s="7"/>
      <c r="XDM151" s="7"/>
      <c r="XDN151" s="7"/>
      <c r="XDO151" s="7"/>
      <c r="XDP151" s="7"/>
      <c r="XDQ151" s="7"/>
      <c r="XDR151" s="7"/>
      <c r="XDS151" s="7"/>
      <c r="XDT151" s="7"/>
      <c r="XDU151" s="7"/>
      <c r="XDV151" s="7"/>
      <c r="XDW151" s="7"/>
      <c r="XDX151" s="7"/>
      <c r="XDY151" s="7"/>
      <c r="XDZ151" s="7"/>
      <c r="XEA151" s="7"/>
      <c r="XEB151" s="7"/>
      <c r="XEC151" s="7"/>
      <c r="XED151" s="7"/>
      <c r="XEE151" s="7"/>
    </row>
    <row r="152" s="1" customFormat="1" customHeight="1" spans="1:16359">
      <c r="A152" s="4"/>
      <c r="B152" s="20"/>
      <c r="C152" s="20"/>
      <c r="D152" s="21" t="str">
        <f>IF(C152="","-",VLOOKUP(C152,员工信息表!B:C,2,FALSE))</f>
        <v>-</v>
      </c>
      <c r="E152" s="21" t="str">
        <f>IF(C152="","-",VLOOKUP(C152,员工信息表!B:D,3,FALSE))</f>
        <v>-</v>
      </c>
      <c r="F152" s="20"/>
      <c r="G152" s="20"/>
      <c r="H152" s="20"/>
      <c r="I152" s="20"/>
      <c r="J152" s="27" t="str">
        <f t="shared" si="4"/>
        <v>0</v>
      </c>
      <c r="K152" s="27" t="str">
        <f>IF(C152="","0",SUMIFS(借支明细表!$H:$H,借支明细表!$F:$F,$C152,借支明细表!$D:$D,$D$2))</f>
        <v>0</v>
      </c>
      <c r="L152" s="27" t="str">
        <f t="shared" si="5"/>
        <v>0</v>
      </c>
      <c r="M152" s="28"/>
      <c r="XDA152" s="7"/>
      <c r="XDB152" s="7"/>
      <c r="XDC152" s="7"/>
      <c r="XDD152" s="7"/>
      <c r="XDE152" s="7"/>
      <c r="XDF152" s="7"/>
      <c r="XDG152" s="7"/>
      <c r="XDH152" s="7"/>
      <c r="XDI152" s="7"/>
      <c r="XDJ152" s="7"/>
      <c r="XDK152" s="7"/>
      <c r="XDL152" s="7"/>
      <c r="XDM152" s="7"/>
      <c r="XDN152" s="7"/>
      <c r="XDO152" s="7"/>
      <c r="XDP152" s="7"/>
      <c r="XDQ152" s="7"/>
      <c r="XDR152" s="7"/>
      <c r="XDS152" s="7"/>
      <c r="XDT152" s="7"/>
      <c r="XDU152" s="7"/>
      <c r="XDV152" s="7"/>
      <c r="XDW152" s="7"/>
      <c r="XDX152" s="7"/>
      <c r="XDY152" s="7"/>
      <c r="XDZ152" s="7"/>
      <c r="XEA152" s="7"/>
      <c r="XEB152" s="7"/>
      <c r="XEC152" s="7"/>
      <c r="XED152" s="7"/>
      <c r="XEE152" s="7"/>
    </row>
    <row r="153" s="1" customFormat="1" customHeight="1" spans="1:16359">
      <c r="A153" s="4"/>
      <c r="B153" s="20"/>
      <c r="C153" s="20"/>
      <c r="D153" s="21" t="str">
        <f>IF(C153="","-",VLOOKUP(C153,员工信息表!B:C,2,FALSE))</f>
        <v>-</v>
      </c>
      <c r="E153" s="21" t="str">
        <f>IF(C153="","-",VLOOKUP(C153,员工信息表!B:D,3,FALSE))</f>
        <v>-</v>
      </c>
      <c r="F153" s="20"/>
      <c r="G153" s="20"/>
      <c r="H153" s="20"/>
      <c r="I153" s="20"/>
      <c r="J153" s="27" t="str">
        <f t="shared" si="4"/>
        <v>0</v>
      </c>
      <c r="K153" s="27" t="str">
        <f>IF(C153="","0",SUMIFS(借支明细表!$H:$H,借支明细表!$F:$F,$C153,借支明细表!$D:$D,$D$2))</f>
        <v>0</v>
      </c>
      <c r="L153" s="27" t="str">
        <f t="shared" si="5"/>
        <v>0</v>
      </c>
      <c r="M153" s="28"/>
      <c r="XDA153" s="7"/>
      <c r="XDB153" s="7"/>
      <c r="XDC153" s="7"/>
      <c r="XDD153" s="7"/>
      <c r="XDE153" s="7"/>
      <c r="XDF153" s="7"/>
      <c r="XDG153" s="7"/>
      <c r="XDH153" s="7"/>
      <c r="XDI153" s="7"/>
      <c r="XDJ153" s="7"/>
      <c r="XDK153" s="7"/>
      <c r="XDL153" s="7"/>
      <c r="XDM153" s="7"/>
      <c r="XDN153" s="7"/>
      <c r="XDO153" s="7"/>
      <c r="XDP153" s="7"/>
      <c r="XDQ153" s="7"/>
      <c r="XDR153" s="7"/>
      <c r="XDS153" s="7"/>
      <c r="XDT153" s="7"/>
      <c r="XDU153" s="7"/>
      <c r="XDV153" s="7"/>
      <c r="XDW153" s="7"/>
      <c r="XDX153" s="7"/>
      <c r="XDY153" s="7"/>
      <c r="XDZ153" s="7"/>
      <c r="XEA153" s="7"/>
      <c r="XEB153" s="7"/>
      <c r="XEC153" s="7"/>
      <c r="XED153" s="7"/>
      <c r="XEE153" s="7"/>
    </row>
    <row r="154" s="1" customFormat="1" customHeight="1" spans="1:16359">
      <c r="A154" s="4"/>
      <c r="B154" s="20"/>
      <c r="C154" s="20"/>
      <c r="D154" s="21" t="str">
        <f>IF(C154="","-",VLOOKUP(C154,员工信息表!B:C,2,FALSE))</f>
        <v>-</v>
      </c>
      <c r="E154" s="21" t="str">
        <f>IF(C154="","-",VLOOKUP(C154,员工信息表!B:D,3,FALSE))</f>
        <v>-</v>
      </c>
      <c r="F154" s="20"/>
      <c r="G154" s="20"/>
      <c r="H154" s="20"/>
      <c r="I154" s="20"/>
      <c r="J154" s="27" t="str">
        <f t="shared" si="4"/>
        <v>0</v>
      </c>
      <c r="K154" s="27" t="str">
        <f>IF(C154="","0",SUMIFS(借支明细表!$H:$H,借支明细表!$F:$F,$C154,借支明细表!$D:$D,$D$2))</f>
        <v>0</v>
      </c>
      <c r="L154" s="27" t="str">
        <f t="shared" si="5"/>
        <v>0</v>
      </c>
      <c r="M154" s="28"/>
      <c r="XDA154" s="7"/>
      <c r="XDB154" s="7"/>
      <c r="XDC154" s="7"/>
      <c r="XDD154" s="7"/>
      <c r="XDE154" s="7"/>
      <c r="XDF154" s="7"/>
      <c r="XDG154" s="7"/>
      <c r="XDH154" s="7"/>
      <c r="XDI154" s="7"/>
      <c r="XDJ154" s="7"/>
      <c r="XDK154" s="7"/>
      <c r="XDL154" s="7"/>
      <c r="XDM154" s="7"/>
      <c r="XDN154" s="7"/>
      <c r="XDO154" s="7"/>
      <c r="XDP154" s="7"/>
      <c r="XDQ154" s="7"/>
      <c r="XDR154" s="7"/>
      <c r="XDS154" s="7"/>
      <c r="XDT154" s="7"/>
      <c r="XDU154" s="7"/>
      <c r="XDV154" s="7"/>
      <c r="XDW154" s="7"/>
      <c r="XDX154" s="7"/>
      <c r="XDY154" s="7"/>
      <c r="XDZ154" s="7"/>
      <c r="XEA154" s="7"/>
      <c r="XEB154" s="7"/>
      <c r="XEC154" s="7"/>
      <c r="XED154" s="7"/>
      <c r="XEE154" s="7"/>
    </row>
    <row r="155" s="1" customFormat="1" customHeight="1" spans="1:16359">
      <c r="A155" s="4"/>
      <c r="B155" s="20"/>
      <c r="C155" s="20"/>
      <c r="D155" s="21" t="str">
        <f>IF(C155="","-",VLOOKUP(C155,员工信息表!B:C,2,FALSE))</f>
        <v>-</v>
      </c>
      <c r="E155" s="21" t="str">
        <f>IF(C155="","-",VLOOKUP(C155,员工信息表!B:D,3,FALSE))</f>
        <v>-</v>
      </c>
      <c r="F155" s="20"/>
      <c r="G155" s="20"/>
      <c r="H155" s="20"/>
      <c r="I155" s="20"/>
      <c r="J155" s="27" t="str">
        <f t="shared" si="4"/>
        <v>0</v>
      </c>
      <c r="K155" s="27" t="str">
        <f>IF(C155="","0",SUMIFS(借支明细表!$H:$H,借支明细表!$F:$F,$C155,借支明细表!$D:$D,$D$2))</f>
        <v>0</v>
      </c>
      <c r="L155" s="27" t="str">
        <f t="shared" si="5"/>
        <v>0</v>
      </c>
      <c r="M155" s="28"/>
      <c r="XDA155" s="7"/>
      <c r="XDB155" s="7"/>
      <c r="XDC155" s="7"/>
      <c r="XDD155" s="7"/>
      <c r="XDE155" s="7"/>
      <c r="XDF155" s="7"/>
      <c r="XDG155" s="7"/>
      <c r="XDH155" s="7"/>
      <c r="XDI155" s="7"/>
      <c r="XDJ155" s="7"/>
      <c r="XDK155" s="7"/>
      <c r="XDL155" s="7"/>
      <c r="XDM155" s="7"/>
      <c r="XDN155" s="7"/>
      <c r="XDO155" s="7"/>
      <c r="XDP155" s="7"/>
      <c r="XDQ155" s="7"/>
      <c r="XDR155" s="7"/>
      <c r="XDS155" s="7"/>
      <c r="XDT155" s="7"/>
      <c r="XDU155" s="7"/>
      <c r="XDV155" s="7"/>
      <c r="XDW155" s="7"/>
      <c r="XDX155" s="7"/>
      <c r="XDY155" s="7"/>
      <c r="XDZ155" s="7"/>
      <c r="XEA155" s="7"/>
      <c r="XEB155" s="7"/>
      <c r="XEC155" s="7"/>
      <c r="XED155" s="7"/>
      <c r="XEE155" s="7"/>
    </row>
    <row r="156" s="1" customFormat="1" customHeight="1" spans="1:16359">
      <c r="A156" s="4"/>
      <c r="B156" s="20"/>
      <c r="C156" s="20"/>
      <c r="D156" s="21" t="str">
        <f>IF(C156="","-",VLOOKUP(C156,员工信息表!B:C,2,FALSE))</f>
        <v>-</v>
      </c>
      <c r="E156" s="21" t="str">
        <f>IF(C156="","-",VLOOKUP(C156,员工信息表!B:D,3,FALSE))</f>
        <v>-</v>
      </c>
      <c r="F156" s="20"/>
      <c r="G156" s="20"/>
      <c r="H156" s="20"/>
      <c r="I156" s="20"/>
      <c r="J156" s="27" t="str">
        <f t="shared" si="4"/>
        <v>0</v>
      </c>
      <c r="K156" s="27" t="str">
        <f>IF(C156="","0",SUMIFS(借支明细表!$H:$H,借支明细表!$F:$F,$C156,借支明细表!$D:$D,$D$2))</f>
        <v>0</v>
      </c>
      <c r="L156" s="27" t="str">
        <f t="shared" si="5"/>
        <v>0</v>
      </c>
      <c r="M156" s="28"/>
      <c r="XDA156" s="7"/>
      <c r="XDB156" s="7"/>
      <c r="XDC156" s="7"/>
      <c r="XDD156" s="7"/>
      <c r="XDE156" s="7"/>
      <c r="XDF156" s="7"/>
      <c r="XDG156" s="7"/>
      <c r="XDH156" s="7"/>
      <c r="XDI156" s="7"/>
      <c r="XDJ156" s="7"/>
      <c r="XDK156" s="7"/>
      <c r="XDL156" s="7"/>
      <c r="XDM156" s="7"/>
      <c r="XDN156" s="7"/>
      <c r="XDO156" s="7"/>
      <c r="XDP156" s="7"/>
      <c r="XDQ156" s="7"/>
      <c r="XDR156" s="7"/>
      <c r="XDS156" s="7"/>
      <c r="XDT156" s="7"/>
      <c r="XDU156" s="7"/>
      <c r="XDV156" s="7"/>
      <c r="XDW156" s="7"/>
      <c r="XDX156" s="7"/>
      <c r="XDY156" s="7"/>
      <c r="XDZ156" s="7"/>
      <c r="XEA156" s="7"/>
      <c r="XEB156" s="7"/>
      <c r="XEC156" s="7"/>
      <c r="XED156" s="7"/>
      <c r="XEE156" s="7"/>
    </row>
    <row r="157" s="1" customFormat="1" customHeight="1" spans="1:16359">
      <c r="A157" s="4"/>
      <c r="B157" s="20"/>
      <c r="C157" s="20"/>
      <c r="D157" s="21" t="str">
        <f>IF(C157="","-",VLOOKUP(C157,员工信息表!B:C,2,FALSE))</f>
        <v>-</v>
      </c>
      <c r="E157" s="21" t="str">
        <f>IF(C157="","-",VLOOKUP(C157,员工信息表!B:D,3,FALSE))</f>
        <v>-</v>
      </c>
      <c r="F157" s="20"/>
      <c r="G157" s="20"/>
      <c r="H157" s="20"/>
      <c r="I157" s="20"/>
      <c r="J157" s="27" t="str">
        <f t="shared" si="4"/>
        <v>0</v>
      </c>
      <c r="K157" s="27" t="str">
        <f>IF(C157="","0",SUMIFS(借支明细表!$H:$H,借支明细表!$F:$F,$C157,借支明细表!$D:$D,$D$2))</f>
        <v>0</v>
      </c>
      <c r="L157" s="27" t="str">
        <f t="shared" si="5"/>
        <v>0</v>
      </c>
      <c r="M157" s="28"/>
      <c r="XDA157" s="7"/>
      <c r="XDB157" s="7"/>
      <c r="XDC157" s="7"/>
      <c r="XDD157" s="7"/>
      <c r="XDE157" s="7"/>
      <c r="XDF157" s="7"/>
      <c r="XDG157" s="7"/>
      <c r="XDH157" s="7"/>
      <c r="XDI157" s="7"/>
      <c r="XDJ157" s="7"/>
      <c r="XDK157" s="7"/>
      <c r="XDL157" s="7"/>
      <c r="XDM157" s="7"/>
      <c r="XDN157" s="7"/>
      <c r="XDO157" s="7"/>
      <c r="XDP157" s="7"/>
      <c r="XDQ157" s="7"/>
      <c r="XDR157" s="7"/>
      <c r="XDS157" s="7"/>
      <c r="XDT157" s="7"/>
      <c r="XDU157" s="7"/>
      <c r="XDV157" s="7"/>
      <c r="XDW157" s="7"/>
      <c r="XDX157" s="7"/>
      <c r="XDY157" s="7"/>
      <c r="XDZ157" s="7"/>
      <c r="XEA157" s="7"/>
      <c r="XEB157" s="7"/>
      <c r="XEC157" s="7"/>
      <c r="XED157" s="7"/>
      <c r="XEE157" s="7"/>
    </row>
    <row r="158" s="1" customFormat="1" customHeight="1" spans="1:16359">
      <c r="A158" s="4"/>
      <c r="B158" s="20"/>
      <c r="C158" s="20"/>
      <c r="D158" s="21" t="str">
        <f>IF(C158="","-",VLOOKUP(C158,员工信息表!B:C,2,FALSE))</f>
        <v>-</v>
      </c>
      <c r="E158" s="21" t="str">
        <f>IF(C158="","-",VLOOKUP(C158,员工信息表!B:D,3,FALSE))</f>
        <v>-</v>
      </c>
      <c r="F158" s="20"/>
      <c r="G158" s="20"/>
      <c r="H158" s="20"/>
      <c r="I158" s="20"/>
      <c r="J158" s="27" t="str">
        <f t="shared" si="4"/>
        <v>0</v>
      </c>
      <c r="K158" s="27" t="str">
        <f>IF(C158="","0",SUMIFS(借支明细表!$H:$H,借支明细表!$F:$F,$C158,借支明细表!$D:$D,$D$2))</f>
        <v>0</v>
      </c>
      <c r="L158" s="27" t="str">
        <f t="shared" si="5"/>
        <v>0</v>
      </c>
      <c r="M158" s="28"/>
      <c r="XDA158" s="7"/>
      <c r="XDB158" s="7"/>
      <c r="XDC158" s="7"/>
      <c r="XDD158" s="7"/>
      <c r="XDE158" s="7"/>
      <c r="XDF158" s="7"/>
      <c r="XDG158" s="7"/>
      <c r="XDH158" s="7"/>
      <c r="XDI158" s="7"/>
      <c r="XDJ158" s="7"/>
      <c r="XDK158" s="7"/>
      <c r="XDL158" s="7"/>
      <c r="XDM158" s="7"/>
      <c r="XDN158" s="7"/>
      <c r="XDO158" s="7"/>
      <c r="XDP158" s="7"/>
      <c r="XDQ158" s="7"/>
      <c r="XDR158" s="7"/>
      <c r="XDS158" s="7"/>
      <c r="XDT158" s="7"/>
      <c r="XDU158" s="7"/>
      <c r="XDV158" s="7"/>
      <c r="XDW158" s="7"/>
      <c r="XDX158" s="7"/>
      <c r="XDY158" s="7"/>
      <c r="XDZ158" s="7"/>
      <c r="XEA158" s="7"/>
      <c r="XEB158" s="7"/>
      <c r="XEC158" s="7"/>
      <c r="XED158" s="7"/>
      <c r="XEE158" s="7"/>
    </row>
    <row r="159" s="1" customFormat="1" customHeight="1" spans="1:16359">
      <c r="A159" s="4"/>
      <c r="B159" s="20"/>
      <c r="C159" s="20"/>
      <c r="D159" s="21" t="str">
        <f>IF(C159="","-",VLOOKUP(C159,员工信息表!B:C,2,FALSE))</f>
        <v>-</v>
      </c>
      <c r="E159" s="21" t="str">
        <f>IF(C159="","-",VLOOKUP(C159,员工信息表!B:D,3,FALSE))</f>
        <v>-</v>
      </c>
      <c r="F159" s="20"/>
      <c r="G159" s="20"/>
      <c r="H159" s="20"/>
      <c r="I159" s="20"/>
      <c r="J159" s="27" t="str">
        <f t="shared" si="4"/>
        <v>0</v>
      </c>
      <c r="K159" s="27" t="str">
        <f>IF(C159="","0",SUMIFS(借支明细表!$H:$H,借支明细表!$F:$F,$C159,借支明细表!$D:$D,$D$2))</f>
        <v>0</v>
      </c>
      <c r="L159" s="27" t="str">
        <f t="shared" si="5"/>
        <v>0</v>
      </c>
      <c r="M159" s="28"/>
      <c r="XDA159" s="7"/>
      <c r="XDB159" s="7"/>
      <c r="XDC159" s="7"/>
      <c r="XDD159" s="7"/>
      <c r="XDE159" s="7"/>
      <c r="XDF159" s="7"/>
      <c r="XDG159" s="7"/>
      <c r="XDH159" s="7"/>
      <c r="XDI159" s="7"/>
      <c r="XDJ159" s="7"/>
      <c r="XDK159" s="7"/>
      <c r="XDL159" s="7"/>
      <c r="XDM159" s="7"/>
      <c r="XDN159" s="7"/>
      <c r="XDO159" s="7"/>
      <c r="XDP159" s="7"/>
      <c r="XDQ159" s="7"/>
      <c r="XDR159" s="7"/>
      <c r="XDS159" s="7"/>
      <c r="XDT159" s="7"/>
      <c r="XDU159" s="7"/>
      <c r="XDV159" s="7"/>
      <c r="XDW159" s="7"/>
      <c r="XDX159" s="7"/>
      <c r="XDY159" s="7"/>
      <c r="XDZ159" s="7"/>
      <c r="XEA159" s="7"/>
      <c r="XEB159" s="7"/>
      <c r="XEC159" s="7"/>
      <c r="XED159" s="7"/>
      <c r="XEE159" s="7"/>
    </row>
    <row r="160" s="1" customFormat="1" customHeight="1" spans="1:16359">
      <c r="A160" s="4"/>
      <c r="B160" s="20"/>
      <c r="C160" s="20"/>
      <c r="D160" s="21" t="str">
        <f>IF(C160="","-",VLOOKUP(C160,员工信息表!B:C,2,FALSE))</f>
        <v>-</v>
      </c>
      <c r="E160" s="21" t="str">
        <f>IF(C160="","-",VLOOKUP(C160,员工信息表!B:D,3,FALSE))</f>
        <v>-</v>
      </c>
      <c r="F160" s="20"/>
      <c r="G160" s="20"/>
      <c r="H160" s="20"/>
      <c r="I160" s="20"/>
      <c r="J160" s="27" t="str">
        <f t="shared" si="4"/>
        <v>0</v>
      </c>
      <c r="K160" s="27" t="str">
        <f>IF(C160="","0",SUMIFS(借支明细表!$H:$H,借支明细表!$F:$F,$C160,借支明细表!$D:$D,$D$2))</f>
        <v>0</v>
      </c>
      <c r="L160" s="27" t="str">
        <f t="shared" si="5"/>
        <v>0</v>
      </c>
      <c r="M160" s="28"/>
      <c r="XDA160" s="7"/>
      <c r="XDB160" s="7"/>
      <c r="XDC160" s="7"/>
      <c r="XDD160" s="7"/>
      <c r="XDE160" s="7"/>
      <c r="XDF160" s="7"/>
      <c r="XDG160" s="7"/>
      <c r="XDH160" s="7"/>
      <c r="XDI160" s="7"/>
      <c r="XDJ160" s="7"/>
      <c r="XDK160" s="7"/>
      <c r="XDL160" s="7"/>
      <c r="XDM160" s="7"/>
      <c r="XDN160" s="7"/>
      <c r="XDO160" s="7"/>
      <c r="XDP160" s="7"/>
      <c r="XDQ160" s="7"/>
      <c r="XDR160" s="7"/>
      <c r="XDS160" s="7"/>
      <c r="XDT160" s="7"/>
      <c r="XDU160" s="7"/>
      <c r="XDV160" s="7"/>
      <c r="XDW160" s="7"/>
      <c r="XDX160" s="7"/>
      <c r="XDY160" s="7"/>
      <c r="XDZ160" s="7"/>
      <c r="XEA160" s="7"/>
      <c r="XEB160" s="7"/>
      <c r="XEC160" s="7"/>
      <c r="XED160" s="7"/>
      <c r="XEE160" s="7"/>
    </row>
    <row r="161" s="1" customFormat="1" customHeight="1" spans="1:16359">
      <c r="A161" s="4"/>
      <c r="B161" s="20"/>
      <c r="C161" s="20"/>
      <c r="D161" s="21" t="str">
        <f>IF(C161="","-",VLOOKUP(C161,员工信息表!B:C,2,FALSE))</f>
        <v>-</v>
      </c>
      <c r="E161" s="21" t="str">
        <f>IF(C161="","-",VLOOKUP(C161,员工信息表!B:D,3,FALSE))</f>
        <v>-</v>
      </c>
      <c r="F161" s="20"/>
      <c r="G161" s="20"/>
      <c r="H161" s="20"/>
      <c r="I161" s="20"/>
      <c r="J161" s="27" t="str">
        <f t="shared" si="4"/>
        <v>0</v>
      </c>
      <c r="K161" s="27" t="str">
        <f>IF(C161="","0",SUMIFS(借支明细表!$H:$H,借支明细表!$F:$F,$C161,借支明细表!$D:$D,$D$2))</f>
        <v>0</v>
      </c>
      <c r="L161" s="27" t="str">
        <f t="shared" si="5"/>
        <v>0</v>
      </c>
      <c r="M161" s="28"/>
      <c r="XDA161" s="7"/>
      <c r="XDB161" s="7"/>
      <c r="XDC161" s="7"/>
      <c r="XDD161" s="7"/>
      <c r="XDE161" s="7"/>
      <c r="XDF161" s="7"/>
      <c r="XDG161" s="7"/>
      <c r="XDH161" s="7"/>
      <c r="XDI161" s="7"/>
      <c r="XDJ161" s="7"/>
      <c r="XDK161" s="7"/>
      <c r="XDL161" s="7"/>
      <c r="XDM161" s="7"/>
      <c r="XDN161" s="7"/>
      <c r="XDO161" s="7"/>
      <c r="XDP161" s="7"/>
      <c r="XDQ161" s="7"/>
      <c r="XDR161" s="7"/>
      <c r="XDS161" s="7"/>
      <c r="XDT161" s="7"/>
      <c r="XDU161" s="7"/>
      <c r="XDV161" s="7"/>
      <c r="XDW161" s="7"/>
      <c r="XDX161" s="7"/>
      <c r="XDY161" s="7"/>
      <c r="XDZ161" s="7"/>
      <c r="XEA161" s="7"/>
      <c r="XEB161" s="7"/>
      <c r="XEC161" s="7"/>
      <c r="XED161" s="7"/>
      <c r="XEE161" s="7"/>
    </row>
    <row r="162" s="1" customFormat="1" customHeight="1" spans="1:16359">
      <c r="A162" s="4"/>
      <c r="B162" s="20"/>
      <c r="C162" s="20"/>
      <c r="D162" s="21" t="str">
        <f>IF(C162="","-",VLOOKUP(C162,员工信息表!B:C,2,FALSE))</f>
        <v>-</v>
      </c>
      <c r="E162" s="21" t="str">
        <f>IF(C162="","-",VLOOKUP(C162,员工信息表!B:D,3,FALSE))</f>
        <v>-</v>
      </c>
      <c r="F162" s="20"/>
      <c r="G162" s="20"/>
      <c r="H162" s="20"/>
      <c r="I162" s="20"/>
      <c r="J162" s="27" t="str">
        <f t="shared" si="4"/>
        <v>0</v>
      </c>
      <c r="K162" s="27" t="str">
        <f>IF(C162="","0",SUMIFS(借支明细表!$H:$H,借支明细表!$F:$F,$C162,借支明细表!$D:$D,$D$2))</f>
        <v>0</v>
      </c>
      <c r="L162" s="27" t="str">
        <f t="shared" si="5"/>
        <v>0</v>
      </c>
      <c r="M162" s="28"/>
      <c r="XDA162" s="7"/>
      <c r="XDB162" s="7"/>
      <c r="XDC162" s="7"/>
      <c r="XDD162" s="7"/>
      <c r="XDE162" s="7"/>
      <c r="XDF162" s="7"/>
      <c r="XDG162" s="7"/>
      <c r="XDH162" s="7"/>
      <c r="XDI162" s="7"/>
      <c r="XDJ162" s="7"/>
      <c r="XDK162" s="7"/>
      <c r="XDL162" s="7"/>
      <c r="XDM162" s="7"/>
      <c r="XDN162" s="7"/>
      <c r="XDO162" s="7"/>
      <c r="XDP162" s="7"/>
      <c r="XDQ162" s="7"/>
      <c r="XDR162" s="7"/>
      <c r="XDS162" s="7"/>
      <c r="XDT162" s="7"/>
      <c r="XDU162" s="7"/>
      <c r="XDV162" s="7"/>
      <c r="XDW162" s="7"/>
      <c r="XDX162" s="7"/>
      <c r="XDY162" s="7"/>
      <c r="XDZ162" s="7"/>
      <c r="XEA162" s="7"/>
      <c r="XEB162" s="7"/>
      <c r="XEC162" s="7"/>
      <c r="XED162" s="7"/>
      <c r="XEE162" s="7"/>
    </row>
    <row r="163" s="1" customFormat="1" customHeight="1" spans="1:16359">
      <c r="A163" s="4"/>
      <c r="B163" s="20"/>
      <c r="C163" s="20"/>
      <c r="D163" s="21" t="str">
        <f>IF(C163="","-",VLOOKUP(C163,员工信息表!B:C,2,FALSE))</f>
        <v>-</v>
      </c>
      <c r="E163" s="21" t="str">
        <f>IF(C163="","-",VLOOKUP(C163,员工信息表!B:D,3,FALSE))</f>
        <v>-</v>
      </c>
      <c r="F163" s="20"/>
      <c r="G163" s="20"/>
      <c r="H163" s="20"/>
      <c r="I163" s="20"/>
      <c r="J163" s="27" t="str">
        <f t="shared" si="4"/>
        <v>0</v>
      </c>
      <c r="K163" s="27" t="str">
        <f>IF(C163="","0",SUMIFS(借支明细表!$H:$H,借支明细表!$F:$F,$C163,借支明细表!$D:$D,$D$2))</f>
        <v>0</v>
      </c>
      <c r="L163" s="27" t="str">
        <f t="shared" si="5"/>
        <v>0</v>
      </c>
      <c r="M163" s="28"/>
      <c r="XDA163" s="7"/>
      <c r="XDB163" s="7"/>
      <c r="XDC163" s="7"/>
      <c r="XDD163" s="7"/>
      <c r="XDE163" s="7"/>
      <c r="XDF163" s="7"/>
      <c r="XDG163" s="7"/>
      <c r="XDH163" s="7"/>
      <c r="XDI163" s="7"/>
      <c r="XDJ163" s="7"/>
      <c r="XDK163" s="7"/>
      <c r="XDL163" s="7"/>
      <c r="XDM163" s="7"/>
      <c r="XDN163" s="7"/>
      <c r="XDO163" s="7"/>
      <c r="XDP163" s="7"/>
      <c r="XDQ163" s="7"/>
      <c r="XDR163" s="7"/>
      <c r="XDS163" s="7"/>
      <c r="XDT163" s="7"/>
      <c r="XDU163" s="7"/>
      <c r="XDV163" s="7"/>
      <c r="XDW163" s="7"/>
      <c r="XDX163" s="7"/>
      <c r="XDY163" s="7"/>
      <c r="XDZ163" s="7"/>
      <c r="XEA163" s="7"/>
      <c r="XEB163" s="7"/>
      <c r="XEC163" s="7"/>
      <c r="XED163" s="7"/>
      <c r="XEE163" s="7"/>
    </row>
    <row r="164" s="1" customFormat="1" customHeight="1" spans="1:16359">
      <c r="A164" s="4"/>
      <c r="B164" s="20"/>
      <c r="C164" s="20"/>
      <c r="D164" s="21" t="str">
        <f>IF(C164="","-",VLOOKUP(C164,员工信息表!B:C,2,FALSE))</f>
        <v>-</v>
      </c>
      <c r="E164" s="21" t="str">
        <f>IF(C164="","-",VLOOKUP(C164,员工信息表!B:D,3,FALSE))</f>
        <v>-</v>
      </c>
      <c r="F164" s="20"/>
      <c r="G164" s="20"/>
      <c r="H164" s="20"/>
      <c r="I164" s="20"/>
      <c r="J164" s="27" t="str">
        <f t="shared" si="4"/>
        <v>0</v>
      </c>
      <c r="K164" s="27" t="str">
        <f>IF(C164="","0",SUMIFS(借支明细表!$H:$H,借支明细表!$F:$F,$C164,借支明细表!$D:$D,$D$2))</f>
        <v>0</v>
      </c>
      <c r="L164" s="27" t="str">
        <f t="shared" si="5"/>
        <v>0</v>
      </c>
      <c r="M164" s="28"/>
      <c r="XDA164" s="7"/>
      <c r="XDB164" s="7"/>
      <c r="XDC164" s="7"/>
      <c r="XDD164" s="7"/>
      <c r="XDE164" s="7"/>
      <c r="XDF164" s="7"/>
      <c r="XDG164" s="7"/>
      <c r="XDH164" s="7"/>
      <c r="XDI164" s="7"/>
      <c r="XDJ164" s="7"/>
      <c r="XDK164" s="7"/>
      <c r="XDL164" s="7"/>
      <c r="XDM164" s="7"/>
      <c r="XDN164" s="7"/>
      <c r="XDO164" s="7"/>
      <c r="XDP164" s="7"/>
      <c r="XDQ164" s="7"/>
      <c r="XDR164" s="7"/>
      <c r="XDS164" s="7"/>
      <c r="XDT164" s="7"/>
      <c r="XDU164" s="7"/>
      <c r="XDV164" s="7"/>
      <c r="XDW164" s="7"/>
      <c r="XDX164" s="7"/>
      <c r="XDY164" s="7"/>
      <c r="XDZ164" s="7"/>
      <c r="XEA164" s="7"/>
      <c r="XEB164" s="7"/>
      <c r="XEC164" s="7"/>
      <c r="XED164" s="7"/>
      <c r="XEE164" s="7"/>
    </row>
    <row r="165" s="1" customFormat="1" customHeight="1" spans="1:16359">
      <c r="A165" s="4"/>
      <c r="B165" s="20"/>
      <c r="C165" s="20"/>
      <c r="D165" s="21" t="str">
        <f>IF(C165="","-",VLOOKUP(C165,员工信息表!B:C,2,FALSE))</f>
        <v>-</v>
      </c>
      <c r="E165" s="21" t="str">
        <f>IF(C165="","-",VLOOKUP(C165,员工信息表!B:D,3,FALSE))</f>
        <v>-</v>
      </c>
      <c r="F165" s="20"/>
      <c r="G165" s="20"/>
      <c r="H165" s="20"/>
      <c r="I165" s="20"/>
      <c r="J165" s="27" t="str">
        <f t="shared" si="4"/>
        <v>0</v>
      </c>
      <c r="K165" s="27" t="str">
        <f>IF(C165="","0",SUMIFS(借支明细表!$H:$H,借支明细表!$F:$F,$C165,借支明细表!$D:$D,$D$2))</f>
        <v>0</v>
      </c>
      <c r="L165" s="27" t="str">
        <f t="shared" si="5"/>
        <v>0</v>
      </c>
      <c r="M165" s="28"/>
      <c r="XDA165" s="7"/>
      <c r="XDB165" s="7"/>
      <c r="XDC165" s="7"/>
      <c r="XDD165" s="7"/>
      <c r="XDE165" s="7"/>
      <c r="XDF165" s="7"/>
      <c r="XDG165" s="7"/>
      <c r="XDH165" s="7"/>
      <c r="XDI165" s="7"/>
      <c r="XDJ165" s="7"/>
      <c r="XDK165" s="7"/>
      <c r="XDL165" s="7"/>
      <c r="XDM165" s="7"/>
      <c r="XDN165" s="7"/>
      <c r="XDO165" s="7"/>
      <c r="XDP165" s="7"/>
      <c r="XDQ165" s="7"/>
      <c r="XDR165" s="7"/>
      <c r="XDS165" s="7"/>
      <c r="XDT165" s="7"/>
      <c r="XDU165" s="7"/>
      <c r="XDV165" s="7"/>
      <c r="XDW165" s="7"/>
      <c r="XDX165" s="7"/>
      <c r="XDY165" s="7"/>
      <c r="XDZ165" s="7"/>
      <c r="XEA165" s="7"/>
      <c r="XEB165" s="7"/>
      <c r="XEC165" s="7"/>
      <c r="XED165" s="7"/>
      <c r="XEE165" s="7"/>
    </row>
    <row r="166" s="1" customFormat="1" customHeight="1" spans="1:16359">
      <c r="A166" s="4"/>
      <c r="B166" s="20"/>
      <c r="C166" s="20"/>
      <c r="D166" s="21" t="str">
        <f>IF(C166="","-",VLOOKUP(C166,员工信息表!B:C,2,FALSE))</f>
        <v>-</v>
      </c>
      <c r="E166" s="21" t="str">
        <f>IF(C166="","-",VLOOKUP(C166,员工信息表!B:D,3,FALSE))</f>
        <v>-</v>
      </c>
      <c r="F166" s="20"/>
      <c r="G166" s="20"/>
      <c r="H166" s="20"/>
      <c r="I166" s="20"/>
      <c r="J166" s="27" t="str">
        <f t="shared" si="4"/>
        <v>0</v>
      </c>
      <c r="K166" s="27" t="str">
        <f>IF(C166="","0",SUMIFS(借支明细表!$H:$H,借支明细表!$F:$F,$C166,借支明细表!$D:$D,$D$2))</f>
        <v>0</v>
      </c>
      <c r="L166" s="27" t="str">
        <f t="shared" si="5"/>
        <v>0</v>
      </c>
      <c r="M166" s="28"/>
      <c r="XDA166" s="7"/>
      <c r="XDB166" s="7"/>
      <c r="XDC166" s="7"/>
      <c r="XDD166" s="7"/>
      <c r="XDE166" s="7"/>
      <c r="XDF166" s="7"/>
      <c r="XDG166" s="7"/>
      <c r="XDH166" s="7"/>
      <c r="XDI166" s="7"/>
      <c r="XDJ166" s="7"/>
      <c r="XDK166" s="7"/>
      <c r="XDL166" s="7"/>
      <c r="XDM166" s="7"/>
      <c r="XDN166" s="7"/>
      <c r="XDO166" s="7"/>
      <c r="XDP166" s="7"/>
      <c r="XDQ166" s="7"/>
      <c r="XDR166" s="7"/>
      <c r="XDS166" s="7"/>
      <c r="XDT166" s="7"/>
      <c r="XDU166" s="7"/>
      <c r="XDV166" s="7"/>
      <c r="XDW166" s="7"/>
      <c r="XDX166" s="7"/>
      <c r="XDY166" s="7"/>
      <c r="XDZ166" s="7"/>
      <c r="XEA166" s="7"/>
      <c r="XEB166" s="7"/>
      <c r="XEC166" s="7"/>
      <c r="XED166" s="7"/>
      <c r="XEE166" s="7"/>
    </row>
    <row r="167" s="1" customFormat="1" customHeight="1" spans="1:16359">
      <c r="A167" s="4"/>
      <c r="B167" s="20"/>
      <c r="C167" s="20"/>
      <c r="D167" s="21" t="str">
        <f>IF(C167="","-",VLOOKUP(C167,员工信息表!B:C,2,FALSE))</f>
        <v>-</v>
      </c>
      <c r="E167" s="21" t="str">
        <f>IF(C167="","-",VLOOKUP(C167,员工信息表!B:D,3,FALSE))</f>
        <v>-</v>
      </c>
      <c r="F167" s="20"/>
      <c r="G167" s="20"/>
      <c r="H167" s="20"/>
      <c r="I167" s="20"/>
      <c r="J167" s="27" t="str">
        <f t="shared" si="4"/>
        <v>0</v>
      </c>
      <c r="K167" s="27" t="str">
        <f>IF(C167="","0",SUMIFS(借支明细表!$H:$H,借支明细表!$F:$F,$C167,借支明细表!$D:$D,$D$2))</f>
        <v>0</v>
      </c>
      <c r="L167" s="27" t="str">
        <f t="shared" si="5"/>
        <v>0</v>
      </c>
      <c r="M167" s="28"/>
      <c r="XDA167" s="7"/>
      <c r="XDB167" s="7"/>
      <c r="XDC167" s="7"/>
      <c r="XDD167" s="7"/>
      <c r="XDE167" s="7"/>
      <c r="XDF167" s="7"/>
      <c r="XDG167" s="7"/>
      <c r="XDH167" s="7"/>
      <c r="XDI167" s="7"/>
      <c r="XDJ167" s="7"/>
      <c r="XDK167" s="7"/>
      <c r="XDL167" s="7"/>
      <c r="XDM167" s="7"/>
      <c r="XDN167" s="7"/>
      <c r="XDO167" s="7"/>
      <c r="XDP167" s="7"/>
      <c r="XDQ167" s="7"/>
      <c r="XDR167" s="7"/>
      <c r="XDS167" s="7"/>
      <c r="XDT167" s="7"/>
      <c r="XDU167" s="7"/>
      <c r="XDV167" s="7"/>
      <c r="XDW167" s="7"/>
      <c r="XDX167" s="7"/>
      <c r="XDY167" s="7"/>
      <c r="XDZ167" s="7"/>
      <c r="XEA167" s="7"/>
      <c r="XEB167" s="7"/>
      <c r="XEC167" s="7"/>
      <c r="XED167" s="7"/>
      <c r="XEE167" s="7"/>
    </row>
    <row r="168" s="1" customFormat="1" customHeight="1" spans="1:16359">
      <c r="A168" s="4"/>
      <c r="B168" s="20"/>
      <c r="C168" s="20"/>
      <c r="D168" s="21" t="str">
        <f>IF(C168="","-",VLOOKUP(C168,员工信息表!B:C,2,FALSE))</f>
        <v>-</v>
      </c>
      <c r="E168" s="21" t="str">
        <f>IF(C168="","-",VLOOKUP(C168,员工信息表!B:D,3,FALSE))</f>
        <v>-</v>
      </c>
      <c r="F168" s="20"/>
      <c r="G168" s="20"/>
      <c r="H168" s="20"/>
      <c r="I168" s="20"/>
      <c r="J168" s="27" t="str">
        <f t="shared" si="4"/>
        <v>0</v>
      </c>
      <c r="K168" s="27" t="str">
        <f>IF(C168="","0",SUMIFS(借支明细表!$H:$H,借支明细表!$F:$F,$C168,借支明细表!$D:$D,$D$2))</f>
        <v>0</v>
      </c>
      <c r="L168" s="27" t="str">
        <f t="shared" si="5"/>
        <v>0</v>
      </c>
      <c r="M168" s="28"/>
      <c r="XDA168" s="7"/>
      <c r="XDB168" s="7"/>
      <c r="XDC168" s="7"/>
      <c r="XDD168" s="7"/>
      <c r="XDE168" s="7"/>
      <c r="XDF168" s="7"/>
      <c r="XDG168" s="7"/>
      <c r="XDH168" s="7"/>
      <c r="XDI168" s="7"/>
      <c r="XDJ168" s="7"/>
      <c r="XDK168" s="7"/>
      <c r="XDL168" s="7"/>
      <c r="XDM168" s="7"/>
      <c r="XDN168" s="7"/>
      <c r="XDO168" s="7"/>
      <c r="XDP168" s="7"/>
      <c r="XDQ168" s="7"/>
      <c r="XDR168" s="7"/>
      <c r="XDS168" s="7"/>
      <c r="XDT168" s="7"/>
      <c r="XDU168" s="7"/>
      <c r="XDV168" s="7"/>
      <c r="XDW168" s="7"/>
      <c r="XDX168" s="7"/>
      <c r="XDY168" s="7"/>
      <c r="XDZ168" s="7"/>
      <c r="XEA168" s="7"/>
      <c r="XEB168" s="7"/>
      <c r="XEC168" s="7"/>
      <c r="XED168" s="7"/>
      <c r="XEE168" s="7"/>
    </row>
    <row r="169" s="1" customFormat="1" customHeight="1" spans="1:16359">
      <c r="A169" s="4"/>
      <c r="B169" s="20"/>
      <c r="C169" s="20"/>
      <c r="D169" s="21" t="str">
        <f>IF(C169="","-",VLOOKUP(C169,员工信息表!B:C,2,FALSE))</f>
        <v>-</v>
      </c>
      <c r="E169" s="21" t="str">
        <f>IF(C169="","-",VLOOKUP(C169,员工信息表!B:D,3,FALSE))</f>
        <v>-</v>
      </c>
      <c r="F169" s="20"/>
      <c r="G169" s="20"/>
      <c r="H169" s="20"/>
      <c r="I169" s="20"/>
      <c r="J169" s="27" t="str">
        <f t="shared" si="4"/>
        <v>0</v>
      </c>
      <c r="K169" s="27" t="str">
        <f>IF(C169="","0",SUMIFS(借支明细表!$H:$H,借支明细表!$F:$F,$C169,借支明细表!$D:$D,$D$2))</f>
        <v>0</v>
      </c>
      <c r="L169" s="27" t="str">
        <f t="shared" si="5"/>
        <v>0</v>
      </c>
      <c r="M169" s="28"/>
      <c r="XDA169" s="7"/>
      <c r="XDB169" s="7"/>
      <c r="XDC169" s="7"/>
      <c r="XDD169" s="7"/>
      <c r="XDE169" s="7"/>
      <c r="XDF169" s="7"/>
      <c r="XDG169" s="7"/>
      <c r="XDH169" s="7"/>
      <c r="XDI169" s="7"/>
      <c r="XDJ169" s="7"/>
      <c r="XDK169" s="7"/>
      <c r="XDL169" s="7"/>
      <c r="XDM169" s="7"/>
      <c r="XDN169" s="7"/>
      <c r="XDO169" s="7"/>
      <c r="XDP169" s="7"/>
      <c r="XDQ169" s="7"/>
      <c r="XDR169" s="7"/>
      <c r="XDS169" s="7"/>
      <c r="XDT169" s="7"/>
      <c r="XDU169" s="7"/>
      <c r="XDV169" s="7"/>
      <c r="XDW169" s="7"/>
      <c r="XDX169" s="7"/>
      <c r="XDY169" s="7"/>
      <c r="XDZ169" s="7"/>
      <c r="XEA169" s="7"/>
      <c r="XEB169" s="7"/>
      <c r="XEC169" s="7"/>
      <c r="XED169" s="7"/>
      <c r="XEE169" s="7"/>
    </row>
    <row r="170" s="1" customFormat="1" customHeight="1" spans="1:16359">
      <c r="A170" s="4"/>
      <c r="B170" s="20"/>
      <c r="C170" s="20"/>
      <c r="D170" s="21" t="str">
        <f>IF(C170="","-",VLOOKUP(C170,员工信息表!B:C,2,FALSE))</f>
        <v>-</v>
      </c>
      <c r="E170" s="21" t="str">
        <f>IF(C170="","-",VLOOKUP(C170,员工信息表!B:D,3,FALSE))</f>
        <v>-</v>
      </c>
      <c r="F170" s="20"/>
      <c r="G170" s="20"/>
      <c r="H170" s="20"/>
      <c r="I170" s="20"/>
      <c r="J170" s="27" t="str">
        <f t="shared" si="4"/>
        <v>0</v>
      </c>
      <c r="K170" s="27" t="str">
        <f>IF(C170="","0",SUMIFS(借支明细表!$H:$H,借支明细表!$F:$F,$C170,借支明细表!$D:$D,$D$2))</f>
        <v>0</v>
      </c>
      <c r="L170" s="27" t="str">
        <f t="shared" si="5"/>
        <v>0</v>
      </c>
      <c r="M170" s="28"/>
      <c r="XDA170" s="7"/>
      <c r="XDB170" s="7"/>
      <c r="XDC170" s="7"/>
      <c r="XDD170" s="7"/>
      <c r="XDE170" s="7"/>
      <c r="XDF170" s="7"/>
      <c r="XDG170" s="7"/>
      <c r="XDH170" s="7"/>
      <c r="XDI170" s="7"/>
      <c r="XDJ170" s="7"/>
      <c r="XDK170" s="7"/>
      <c r="XDL170" s="7"/>
      <c r="XDM170" s="7"/>
      <c r="XDN170" s="7"/>
      <c r="XDO170" s="7"/>
      <c r="XDP170" s="7"/>
      <c r="XDQ170" s="7"/>
      <c r="XDR170" s="7"/>
      <c r="XDS170" s="7"/>
      <c r="XDT170" s="7"/>
      <c r="XDU170" s="7"/>
      <c r="XDV170" s="7"/>
      <c r="XDW170" s="7"/>
      <c r="XDX170" s="7"/>
      <c r="XDY170" s="7"/>
      <c r="XDZ170" s="7"/>
      <c r="XEA170" s="7"/>
      <c r="XEB170" s="7"/>
      <c r="XEC170" s="7"/>
      <c r="XED170" s="7"/>
      <c r="XEE170" s="7"/>
    </row>
    <row r="171" s="1" customFormat="1" customHeight="1" spans="1:16359">
      <c r="A171" s="4"/>
      <c r="B171" s="20"/>
      <c r="C171" s="20"/>
      <c r="D171" s="21" t="str">
        <f>IF(C171="","-",VLOOKUP(C171,员工信息表!B:C,2,FALSE))</f>
        <v>-</v>
      </c>
      <c r="E171" s="21" t="str">
        <f>IF(C171="","-",VLOOKUP(C171,员工信息表!B:D,3,FALSE))</f>
        <v>-</v>
      </c>
      <c r="F171" s="20"/>
      <c r="G171" s="20"/>
      <c r="H171" s="20"/>
      <c r="I171" s="20"/>
      <c r="J171" s="27" t="str">
        <f t="shared" si="4"/>
        <v>0</v>
      </c>
      <c r="K171" s="27" t="str">
        <f>IF(C171="","0",SUMIFS(借支明细表!$H:$H,借支明细表!$F:$F,$C171,借支明细表!$D:$D,$D$2))</f>
        <v>0</v>
      </c>
      <c r="L171" s="27" t="str">
        <f t="shared" si="5"/>
        <v>0</v>
      </c>
      <c r="M171" s="28"/>
      <c r="XDA171" s="7"/>
      <c r="XDB171" s="7"/>
      <c r="XDC171" s="7"/>
      <c r="XDD171" s="7"/>
      <c r="XDE171" s="7"/>
      <c r="XDF171" s="7"/>
      <c r="XDG171" s="7"/>
      <c r="XDH171" s="7"/>
      <c r="XDI171" s="7"/>
      <c r="XDJ171" s="7"/>
      <c r="XDK171" s="7"/>
      <c r="XDL171" s="7"/>
      <c r="XDM171" s="7"/>
      <c r="XDN171" s="7"/>
      <c r="XDO171" s="7"/>
      <c r="XDP171" s="7"/>
      <c r="XDQ171" s="7"/>
      <c r="XDR171" s="7"/>
      <c r="XDS171" s="7"/>
      <c r="XDT171" s="7"/>
      <c r="XDU171" s="7"/>
      <c r="XDV171" s="7"/>
      <c r="XDW171" s="7"/>
      <c r="XDX171" s="7"/>
      <c r="XDY171" s="7"/>
      <c r="XDZ171" s="7"/>
      <c r="XEA171" s="7"/>
      <c r="XEB171" s="7"/>
      <c r="XEC171" s="7"/>
      <c r="XED171" s="7"/>
      <c r="XEE171" s="7"/>
    </row>
    <row r="172" s="1" customFormat="1" customHeight="1" spans="1:16359">
      <c r="A172" s="4"/>
      <c r="B172" s="20"/>
      <c r="C172" s="20"/>
      <c r="D172" s="21" t="str">
        <f>IF(C172="","-",VLOOKUP(C172,员工信息表!B:C,2,FALSE))</f>
        <v>-</v>
      </c>
      <c r="E172" s="21" t="str">
        <f>IF(C172="","-",VLOOKUP(C172,员工信息表!B:D,3,FALSE))</f>
        <v>-</v>
      </c>
      <c r="F172" s="20"/>
      <c r="G172" s="20"/>
      <c r="H172" s="20"/>
      <c r="I172" s="20"/>
      <c r="J172" s="27" t="str">
        <f t="shared" si="4"/>
        <v>0</v>
      </c>
      <c r="K172" s="27" t="str">
        <f>IF(C172="","0",SUMIFS(借支明细表!$H:$H,借支明细表!$F:$F,$C172,借支明细表!$D:$D,$D$2))</f>
        <v>0</v>
      </c>
      <c r="L172" s="27" t="str">
        <f t="shared" si="5"/>
        <v>0</v>
      </c>
      <c r="M172" s="28"/>
      <c r="XDA172" s="7"/>
      <c r="XDB172" s="7"/>
      <c r="XDC172" s="7"/>
      <c r="XDD172" s="7"/>
      <c r="XDE172" s="7"/>
      <c r="XDF172" s="7"/>
      <c r="XDG172" s="7"/>
      <c r="XDH172" s="7"/>
      <c r="XDI172" s="7"/>
      <c r="XDJ172" s="7"/>
      <c r="XDK172" s="7"/>
      <c r="XDL172" s="7"/>
      <c r="XDM172" s="7"/>
      <c r="XDN172" s="7"/>
      <c r="XDO172" s="7"/>
      <c r="XDP172" s="7"/>
      <c r="XDQ172" s="7"/>
      <c r="XDR172" s="7"/>
      <c r="XDS172" s="7"/>
      <c r="XDT172" s="7"/>
      <c r="XDU172" s="7"/>
      <c r="XDV172" s="7"/>
      <c r="XDW172" s="7"/>
      <c r="XDX172" s="7"/>
      <c r="XDY172" s="7"/>
      <c r="XDZ172" s="7"/>
      <c r="XEA172" s="7"/>
      <c r="XEB172" s="7"/>
      <c r="XEC172" s="7"/>
      <c r="XED172" s="7"/>
      <c r="XEE172" s="7"/>
    </row>
    <row r="173" s="1" customFormat="1" customHeight="1" spans="1:16359">
      <c r="A173" s="4"/>
      <c r="B173" s="20"/>
      <c r="C173" s="20"/>
      <c r="D173" s="21" t="str">
        <f>IF(C173="","-",VLOOKUP(C173,员工信息表!B:C,2,FALSE))</f>
        <v>-</v>
      </c>
      <c r="E173" s="21" t="str">
        <f>IF(C173="","-",VLOOKUP(C173,员工信息表!B:D,3,FALSE))</f>
        <v>-</v>
      </c>
      <c r="F173" s="20"/>
      <c r="G173" s="20"/>
      <c r="H173" s="20"/>
      <c r="I173" s="20"/>
      <c r="J173" s="27" t="str">
        <f t="shared" si="4"/>
        <v>0</v>
      </c>
      <c r="K173" s="27" t="str">
        <f>IF(C173="","0",SUMIFS(借支明细表!$H:$H,借支明细表!$F:$F,$C173,借支明细表!$D:$D,$D$2))</f>
        <v>0</v>
      </c>
      <c r="L173" s="27" t="str">
        <f t="shared" si="5"/>
        <v>0</v>
      </c>
      <c r="M173" s="28"/>
      <c r="XDA173" s="7"/>
      <c r="XDB173" s="7"/>
      <c r="XDC173" s="7"/>
      <c r="XDD173" s="7"/>
      <c r="XDE173" s="7"/>
      <c r="XDF173" s="7"/>
      <c r="XDG173" s="7"/>
      <c r="XDH173" s="7"/>
      <c r="XDI173" s="7"/>
      <c r="XDJ173" s="7"/>
      <c r="XDK173" s="7"/>
      <c r="XDL173" s="7"/>
      <c r="XDM173" s="7"/>
      <c r="XDN173" s="7"/>
      <c r="XDO173" s="7"/>
      <c r="XDP173" s="7"/>
      <c r="XDQ173" s="7"/>
      <c r="XDR173" s="7"/>
      <c r="XDS173" s="7"/>
      <c r="XDT173" s="7"/>
      <c r="XDU173" s="7"/>
      <c r="XDV173" s="7"/>
      <c r="XDW173" s="7"/>
      <c r="XDX173" s="7"/>
      <c r="XDY173" s="7"/>
      <c r="XDZ173" s="7"/>
      <c r="XEA173" s="7"/>
      <c r="XEB173" s="7"/>
      <c r="XEC173" s="7"/>
      <c r="XED173" s="7"/>
      <c r="XEE173" s="7"/>
    </row>
    <row r="174" s="1" customFormat="1" customHeight="1" spans="1:16359">
      <c r="A174" s="4"/>
      <c r="B174" s="20"/>
      <c r="C174" s="20"/>
      <c r="D174" s="21" t="str">
        <f>IF(C174="","-",VLOOKUP(C174,员工信息表!B:C,2,FALSE))</f>
        <v>-</v>
      </c>
      <c r="E174" s="21" t="str">
        <f>IF(C174="","-",VLOOKUP(C174,员工信息表!B:D,3,FALSE))</f>
        <v>-</v>
      </c>
      <c r="F174" s="20"/>
      <c r="G174" s="20"/>
      <c r="H174" s="20"/>
      <c r="I174" s="20"/>
      <c r="J174" s="27" t="str">
        <f t="shared" si="4"/>
        <v>0</v>
      </c>
      <c r="K174" s="27" t="str">
        <f>IF(C174="","0",SUMIFS(借支明细表!$H:$H,借支明细表!$F:$F,$C174,借支明细表!$D:$D,$D$2))</f>
        <v>0</v>
      </c>
      <c r="L174" s="27" t="str">
        <f t="shared" si="5"/>
        <v>0</v>
      </c>
      <c r="M174" s="28"/>
      <c r="XDA174" s="7"/>
      <c r="XDB174" s="7"/>
      <c r="XDC174" s="7"/>
      <c r="XDD174" s="7"/>
      <c r="XDE174" s="7"/>
      <c r="XDF174" s="7"/>
      <c r="XDG174" s="7"/>
      <c r="XDH174" s="7"/>
      <c r="XDI174" s="7"/>
      <c r="XDJ174" s="7"/>
      <c r="XDK174" s="7"/>
      <c r="XDL174" s="7"/>
      <c r="XDM174" s="7"/>
      <c r="XDN174" s="7"/>
      <c r="XDO174" s="7"/>
      <c r="XDP174" s="7"/>
      <c r="XDQ174" s="7"/>
      <c r="XDR174" s="7"/>
      <c r="XDS174" s="7"/>
      <c r="XDT174" s="7"/>
      <c r="XDU174" s="7"/>
      <c r="XDV174" s="7"/>
      <c r="XDW174" s="7"/>
      <c r="XDX174" s="7"/>
      <c r="XDY174" s="7"/>
      <c r="XDZ174" s="7"/>
      <c r="XEA174" s="7"/>
      <c r="XEB174" s="7"/>
      <c r="XEC174" s="7"/>
      <c r="XED174" s="7"/>
      <c r="XEE174" s="7"/>
    </row>
    <row r="175" s="1" customFormat="1" customHeight="1" spans="1:16359">
      <c r="A175" s="4"/>
      <c r="B175" s="20"/>
      <c r="C175" s="20"/>
      <c r="D175" s="21" t="str">
        <f>IF(C175="","-",VLOOKUP(C175,员工信息表!B:C,2,FALSE))</f>
        <v>-</v>
      </c>
      <c r="E175" s="21" t="str">
        <f>IF(C175="","-",VLOOKUP(C175,员工信息表!B:D,3,FALSE))</f>
        <v>-</v>
      </c>
      <c r="F175" s="20"/>
      <c r="G175" s="20"/>
      <c r="H175" s="20"/>
      <c r="I175" s="20"/>
      <c r="J175" s="27" t="str">
        <f t="shared" si="4"/>
        <v>0</v>
      </c>
      <c r="K175" s="27" t="str">
        <f>IF(C175="","0",SUMIFS(借支明细表!$H:$H,借支明细表!$F:$F,$C175,借支明细表!$D:$D,$D$2))</f>
        <v>0</v>
      </c>
      <c r="L175" s="27" t="str">
        <f t="shared" si="5"/>
        <v>0</v>
      </c>
      <c r="M175" s="28"/>
      <c r="XDA175" s="7"/>
      <c r="XDB175" s="7"/>
      <c r="XDC175" s="7"/>
      <c r="XDD175" s="7"/>
      <c r="XDE175" s="7"/>
      <c r="XDF175" s="7"/>
      <c r="XDG175" s="7"/>
      <c r="XDH175" s="7"/>
      <c r="XDI175" s="7"/>
      <c r="XDJ175" s="7"/>
      <c r="XDK175" s="7"/>
      <c r="XDL175" s="7"/>
      <c r="XDM175" s="7"/>
      <c r="XDN175" s="7"/>
      <c r="XDO175" s="7"/>
      <c r="XDP175" s="7"/>
      <c r="XDQ175" s="7"/>
      <c r="XDR175" s="7"/>
      <c r="XDS175" s="7"/>
      <c r="XDT175" s="7"/>
      <c r="XDU175" s="7"/>
      <c r="XDV175" s="7"/>
      <c r="XDW175" s="7"/>
      <c r="XDX175" s="7"/>
      <c r="XDY175" s="7"/>
      <c r="XDZ175" s="7"/>
      <c r="XEA175" s="7"/>
      <c r="XEB175" s="7"/>
      <c r="XEC175" s="7"/>
      <c r="XED175" s="7"/>
      <c r="XEE175" s="7"/>
    </row>
    <row r="176" s="1" customFormat="1" customHeight="1" spans="1:16359">
      <c r="A176" s="4"/>
      <c r="B176" s="20"/>
      <c r="C176" s="20"/>
      <c r="D176" s="21" t="str">
        <f>IF(C176="","-",VLOOKUP(C176,员工信息表!B:C,2,FALSE))</f>
        <v>-</v>
      </c>
      <c r="E176" s="21" t="str">
        <f>IF(C176="","-",VLOOKUP(C176,员工信息表!B:D,3,FALSE))</f>
        <v>-</v>
      </c>
      <c r="F176" s="20"/>
      <c r="G176" s="20"/>
      <c r="H176" s="20"/>
      <c r="I176" s="20"/>
      <c r="J176" s="27" t="str">
        <f t="shared" si="4"/>
        <v>0</v>
      </c>
      <c r="K176" s="27" t="str">
        <f>IF(C176="","0",SUMIFS(借支明细表!$H:$H,借支明细表!$F:$F,$C176,借支明细表!$D:$D,$D$2))</f>
        <v>0</v>
      </c>
      <c r="L176" s="27" t="str">
        <f t="shared" si="5"/>
        <v>0</v>
      </c>
      <c r="M176" s="28"/>
      <c r="XDA176" s="7"/>
      <c r="XDB176" s="7"/>
      <c r="XDC176" s="7"/>
      <c r="XDD176" s="7"/>
      <c r="XDE176" s="7"/>
      <c r="XDF176" s="7"/>
      <c r="XDG176" s="7"/>
      <c r="XDH176" s="7"/>
      <c r="XDI176" s="7"/>
      <c r="XDJ176" s="7"/>
      <c r="XDK176" s="7"/>
      <c r="XDL176" s="7"/>
      <c r="XDM176" s="7"/>
      <c r="XDN176" s="7"/>
      <c r="XDO176" s="7"/>
      <c r="XDP176" s="7"/>
      <c r="XDQ176" s="7"/>
      <c r="XDR176" s="7"/>
      <c r="XDS176" s="7"/>
      <c r="XDT176" s="7"/>
      <c r="XDU176" s="7"/>
      <c r="XDV176" s="7"/>
      <c r="XDW176" s="7"/>
      <c r="XDX176" s="7"/>
      <c r="XDY176" s="7"/>
      <c r="XDZ176" s="7"/>
      <c r="XEA176" s="7"/>
      <c r="XEB176" s="7"/>
      <c r="XEC176" s="7"/>
      <c r="XED176" s="7"/>
      <c r="XEE176" s="7"/>
    </row>
    <row r="177" s="1" customFormat="1" customHeight="1" spans="1:16359">
      <c r="A177" s="4"/>
      <c r="B177" s="20"/>
      <c r="C177" s="20"/>
      <c r="D177" s="21" t="str">
        <f>IF(C177="","-",VLOOKUP(C177,员工信息表!B:C,2,FALSE))</f>
        <v>-</v>
      </c>
      <c r="E177" s="21" t="str">
        <f>IF(C177="","-",VLOOKUP(C177,员工信息表!B:D,3,FALSE))</f>
        <v>-</v>
      </c>
      <c r="F177" s="20"/>
      <c r="G177" s="20"/>
      <c r="H177" s="20"/>
      <c r="I177" s="20"/>
      <c r="J177" s="27" t="str">
        <f t="shared" si="4"/>
        <v>0</v>
      </c>
      <c r="K177" s="27" t="str">
        <f>IF(C177="","0",SUMIFS(借支明细表!$H:$H,借支明细表!$F:$F,$C177,借支明细表!$D:$D,$D$2))</f>
        <v>0</v>
      </c>
      <c r="L177" s="27" t="str">
        <f t="shared" si="5"/>
        <v>0</v>
      </c>
      <c r="M177" s="28"/>
      <c r="XDA177" s="7"/>
      <c r="XDB177" s="7"/>
      <c r="XDC177" s="7"/>
      <c r="XDD177" s="7"/>
      <c r="XDE177" s="7"/>
      <c r="XDF177" s="7"/>
      <c r="XDG177" s="7"/>
      <c r="XDH177" s="7"/>
      <c r="XDI177" s="7"/>
      <c r="XDJ177" s="7"/>
      <c r="XDK177" s="7"/>
      <c r="XDL177" s="7"/>
      <c r="XDM177" s="7"/>
      <c r="XDN177" s="7"/>
      <c r="XDO177" s="7"/>
      <c r="XDP177" s="7"/>
      <c r="XDQ177" s="7"/>
      <c r="XDR177" s="7"/>
      <c r="XDS177" s="7"/>
      <c r="XDT177" s="7"/>
      <c r="XDU177" s="7"/>
      <c r="XDV177" s="7"/>
      <c r="XDW177" s="7"/>
      <c r="XDX177" s="7"/>
      <c r="XDY177" s="7"/>
      <c r="XDZ177" s="7"/>
      <c r="XEA177" s="7"/>
      <c r="XEB177" s="7"/>
      <c r="XEC177" s="7"/>
      <c r="XED177" s="7"/>
      <c r="XEE177" s="7"/>
    </row>
    <row r="178" s="1" customFormat="1" customHeight="1" spans="1:16359">
      <c r="A178" s="4"/>
      <c r="B178" s="20"/>
      <c r="C178" s="20"/>
      <c r="D178" s="21" t="str">
        <f>IF(C178="","-",VLOOKUP(C178,员工信息表!B:C,2,FALSE))</f>
        <v>-</v>
      </c>
      <c r="E178" s="21" t="str">
        <f>IF(C178="","-",VLOOKUP(C178,员工信息表!B:D,3,FALSE))</f>
        <v>-</v>
      </c>
      <c r="F178" s="20"/>
      <c r="G178" s="20"/>
      <c r="H178" s="20"/>
      <c r="I178" s="20"/>
      <c r="J178" s="27" t="str">
        <f t="shared" si="4"/>
        <v>0</v>
      </c>
      <c r="K178" s="27" t="str">
        <f>IF(C178="","0",SUMIFS(借支明细表!$H:$H,借支明细表!$F:$F,$C178,借支明细表!$D:$D,$D$2))</f>
        <v>0</v>
      </c>
      <c r="L178" s="27" t="str">
        <f t="shared" si="5"/>
        <v>0</v>
      </c>
      <c r="M178" s="28"/>
      <c r="XDA178" s="7"/>
      <c r="XDB178" s="7"/>
      <c r="XDC178" s="7"/>
      <c r="XDD178" s="7"/>
      <c r="XDE178" s="7"/>
      <c r="XDF178" s="7"/>
      <c r="XDG178" s="7"/>
      <c r="XDH178" s="7"/>
      <c r="XDI178" s="7"/>
      <c r="XDJ178" s="7"/>
      <c r="XDK178" s="7"/>
      <c r="XDL178" s="7"/>
      <c r="XDM178" s="7"/>
      <c r="XDN178" s="7"/>
      <c r="XDO178" s="7"/>
      <c r="XDP178" s="7"/>
      <c r="XDQ178" s="7"/>
      <c r="XDR178" s="7"/>
      <c r="XDS178" s="7"/>
      <c r="XDT178" s="7"/>
      <c r="XDU178" s="7"/>
      <c r="XDV178" s="7"/>
      <c r="XDW178" s="7"/>
      <c r="XDX178" s="7"/>
      <c r="XDY178" s="7"/>
      <c r="XDZ178" s="7"/>
      <c r="XEA178" s="7"/>
      <c r="XEB178" s="7"/>
      <c r="XEC178" s="7"/>
      <c r="XED178" s="7"/>
      <c r="XEE178" s="7"/>
    </row>
    <row r="179" s="1" customFormat="1" customHeight="1" spans="1:16359">
      <c r="A179" s="4"/>
      <c r="B179" s="20"/>
      <c r="C179" s="20"/>
      <c r="D179" s="21" t="str">
        <f>IF(C179="","-",VLOOKUP(C179,员工信息表!B:C,2,FALSE))</f>
        <v>-</v>
      </c>
      <c r="E179" s="21" t="str">
        <f>IF(C179="","-",VLOOKUP(C179,员工信息表!B:D,3,FALSE))</f>
        <v>-</v>
      </c>
      <c r="F179" s="20"/>
      <c r="G179" s="20"/>
      <c r="H179" s="20"/>
      <c r="I179" s="20"/>
      <c r="J179" s="27" t="str">
        <f t="shared" si="4"/>
        <v>0</v>
      </c>
      <c r="K179" s="27" t="str">
        <f>IF(C179="","0",SUMIFS(借支明细表!$H:$H,借支明细表!$F:$F,$C179,借支明细表!$D:$D,$D$2))</f>
        <v>0</v>
      </c>
      <c r="L179" s="27" t="str">
        <f t="shared" si="5"/>
        <v>0</v>
      </c>
      <c r="M179" s="28"/>
      <c r="XDA179" s="7"/>
      <c r="XDB179" s="7"/>
      <c r="XDC179" s="7"/>
      <c r="XDD179" s="7"/>
      <c r="XDE179" s="7"/>
      <c r="XDF179" s="7"/>
      <c r="XDG179" s="7"/>
      <c r="XDH179" s="7"/>
      <c r="XDI179" s="7"/>
      <c r="XDJ179" s="7"/>
      <c r="XDK179" s="7"/>
      <c r="XDL179" s="7"/>
      <c r="XDM179" s="7"/>
      <c r="XDN179" s="7"/>
      <c r="XDO179" s="7"/>
      <c r="XDP179" s="7"/>
      <c r="XDQ179" s="7"/>
      <c r="XDR179" s="7"/>
      <c r="XDS179" s="7"/>
      <c r="XDT179" s="7"/>
      <c r="XDU179" s="7"/>
      <c r="XDV179" s="7"/>
      <c r="XDW179" s="7"/>
      <c r="XDX179" s="7"/>
      <c r="XDY179" s="7"/>
      <c r="XDZ179" s="7"/>
      <c r="XEA179" s="7"/>
      <c r="XEB179" s="7"/>
      <c r="XEC179" s="7"/>
      <c r="XED179" s="7"/>
      <c r="XEE179" s="7"/>
    </row>
    <row r="180" s="1" customFormat="1" customHeight="1" spans="1:16359">
      <c r="A180" s="4"/>
      <c r="B180" s="20"/>
      <c r="C180" s="20"/>
      <c r="D180" s="21" t="str">
        <f>IF(C180="","-",VLOOKUP(C180,员工信息表!B:C,2,FALSE))</f>
        <v>-</v>
      </c>
      <c r="E180" s="21" t="str">
        <f>IF(C180="","-",VLOOKUP(C180,员工信息表!B:D,3,FALSE))</f>
        <v>-</v>
      </c>
      <c r="F180" s="20"/>
      <c r="G180" s="20"/>
      <c r="H180" s="20"/>
      <c r="I180" s="20"/>
      <c r="J180" s="27" t="str">
        <f t="shared" si="4"/>
        <v>0</v>
      </c>
      <c r="K180" s="27" t="str">
        <f>IF(C180="","0",SUMIFS(借支明细表!$H:$H,借支明细表!$F:$F,$C180,借支明细表!$D:$D,$D$2))</f>
        <v>0</v>
      </c>
      <c r="L180" s="27" t="str">
        <f t="shared" si="5"/>
        <v>0</v>
      </c>
      <c r="M180" s="28"/>
      <c r="XDA180" s="7"/>
      <c r="XDB180" s="7"/>
      <c r="XDC180" s="7"/>
      <c r="XDD180" s="7"/>
      <c r="XDE180" s="7"/>
      <c r="XDF180" s="7"/>
      <c r="XDG180" s="7"/>
      <c r="XDH180" s="7"/>
      <c r="XDI180" s="7"/>
      <c r="XDJ180" s="7"/>
      <c r="XDK180" s="7"/>
      <c r="XDL180" s="7"/>
      <c r="XDM180" s="7"/>
      <c r="XDN180" s="7"/>
      <c r="XDO180" s="7"/>
      <c r="XDP180" s="7"/>
      <c r="XDQ180" s="7"/>
      <c r="XDR180" s="7"/>
      <c r="XDS180" s="7"/>
      <c r="XDT180" s="7"/>
      <c r="XDU180" s="7"/>
      <c r="XDV180" s="7"/>
      <c r="XDW180" s="7"/>
      <c r="XDX180" s="7"/>
      <c r="XDY180" s="7"/>
      <c r="XDZ180" s="7"/>
      <c r="XEA180" s="7"/>
      <c r="XEB180" s="7"/>
      <c r="XEC180" s="7"/>
      <c r="XED180" s="7"/>
      <c r="XEE180" s="7"/>
    </row>
    <row r="181" s="1" customFormat="1" customHeight="1" spans="1:16359">
      <c r="A181" s="4"/>
      <c r="B181" s="20"/>
      <c r="C181" s="20"/>
      <c r="D181" s="21" t="str">
        <f>IF(C181="","-",VLOOKUP(C181,员工信息表!B:C,2,FALSE))</f>
        <v>-</v>
      </c>
      <c r="E181" s="21" t="str">
        <f>IF(C181="","-",VLOOKUP(C181,员工信息表!B:D,3,FALSE))</f>
        <v>-</v>
      </c>
      <c r="F181" s="20"/>
      <c r="G181" s="20"/>
      <c r="H181" s="20"/>
      <c r="I181" s="20"/>
      <c r="J181" s="27" t="str">
        <f t="shared" si="4"/>
        <v>0</v>
      </c>
      <c r="K181" s="27" t="str">
        <f>IF(C181="","0",SUMIFS(借支明细表!$H:$H,借支明细表!$F:$F,$C181,借支明细表!$D:$D,$D$2))</f>
        <v>0</v>
      </c>
      <c r="L181" s="27" t="str">
        <f t="shared" si="5"/>
        <v>0</v>
      </c>
      <c r="M181" s="28"/>
      <c r="XDA181" s="7"/>
      <c r="XDB181" s="7"/>
      <c r="XDC181" s="7"/>
      <c r="XDD181" s="7"/>
      <c r="XDE181" s="7"/>
      <c r="XDF181" s="7"/>
      <c r="XDG181" s="7"/>
      <c r="XDH181" s="7"/>
      <c r="XDI181" s="7"/>
      <c r="XDJ181" s="7"/>
      <c r="XDK181" s="7"/>
      <c r="XDL181" s="7"/>
      <c r="XDM181" s="7"/>
      <c r="XDN181" s="7"/>
      <c r="XDO181" s="7"/>
      <c r="XDP181" s="7"/>
      <c r="XDQ181" s="7"/>
      <c r="XDR181" s="7"/>
      <c r="XDS181" s="7"/>
      <c r="XDT181" s="7"/>
      <c r="XDU181" s="7"/>
      <c r="XDV181" s="7"/>
      <c r="XDW181" s="7"/>
      <c r="XDX181" s="7"/>
      <c r="XDY181" s="7"/>
      <c r="XDZ181" s="7"/>
      <c r="XEA181" s="7"/>
      <c r="XEB181" s="7"/>
      <c r="XEC181" s="7"/>
      <c r="XED181" s="7"/>
      <c r="XEE181" s="7"/>
    </row>
    <row r="182" s="1" customFormat="1" customHeight="1" spans="1:16359">
      <c r="A182" s="4"/>
      <c r="B182" s="20"/>
      <c r="C182" s="20"/>
      <c r="D182" s="21" t="str">
        <f>IF(C182="","-",VLOOKUP(C182,员工信息表!B:C,2,FALSE))</f>
        <v>-</v>
      </c>
      <c r="E182" s="21" t="str">
        <f>IF(C182="","-",VLOOKUP(C182,员工信息表!B:D,3,FALSE))</f>
        <v>-</v>
      </c>
      <c r="F182" s="20"/>
      <c r="G182" s="20"/>
      <c r="H182" s="20"/>
      <c r="I182" s="20"/>
      <c r="J182" s="27" t="str">
        <f t="shared" si="4"/>
        <v>0</v>
      </c>
      <c r="K182" s="27" t="str">
        <f>IF(C182="","0",SUMIFS(借支明细表!$H:$H,借支明细表!$F:$F,$C182,借支明细表!$D:$D,$D$2))</f>
        <v>0</v>
      </c>
      <c r="L182" s="27" t="str">
        <f t="shared" si="5"/>
        <v>0</v>
      </c>
      <c r="M182" s="28"/>
      <c r="XDA182" s="7"/>
      <c r="XDB182" s="7"/>
      <c r="XDC182" s="7"/>
      <c r="XDD182" s="7"/>
      <c r="XDE182" s="7"/>
      <c r="XDF182" s="7"/>
      <c r="XDG182" s="7"/>
      <c r="XDH182" s="7"/>
      <c r="XDI182" s="7"/>
      <c r="XDJ182" s="7"/>
      <c r="XDK182" s="7"/>
      <c r="XDL182" s="7"/>
      <c r="XDM182" s="7"/>
      <c r="XDN182" s="7"/>
      <c r="XDO182" s="7"/>
      <c r="XDP182" s="7"/>
      <c r="XDQ182" s="7"/>
      <c r="XDR182" s="7"/>
      <c r="XDS182" s="7"/>
      <c r="XDT182" s="7"/>
      <c r="XDU182" s="7"/>
      <c r="XDV182" s="7"/>
      <c r="XDW182" s="7"/>
      <c r="XDX182" s="7"/>
      <c r="XDY182" s="7"/>
      <c r="XDZ182" s="7"/>
      <c r="XEA182" s="7"/>
      <c r="XEB182" s="7"/>
      <c r="XEC182" s="7"/>
      <c r="XED182" s="7"/>
      <c r="XEE182" s="7"/>
    </row>
    <row r="183" s="1" customFormat="1" customHeight="1" spans="1:16359">
      <c r="A183" s="4"/>
      <c r="B183" s="20"/>
      <c r="C183" s="20"/>
      <c r="D183" s="21" t="str">
        <f>IF(C183="","-",VLOOKUP(C183,员工信息表!B:C,2,FALSE))</f>
        <v>-</v>
      </c>
      <c r="E183" s="21" t="str">
        <f>IF(C183="","-",VLOOKUP(C183,员工信息表!B:D,3,FALSE))</f>
        <v>-</v>
      </c>
      <c r="F183" s="20"/>
      <c r="G183" s="20"/>
      <c r="H183" s="20"/>
      <c r="I183" s="20"/>
      <c r="J183" s="27" t="str">
        <f t="shared" si="4"/>
        <v>0</v>
      </c>
      <c r="K183" s="27" t="str">
        <f>IF(C183="","0",SUMIFS(借支明细表!$H:$H,借支明细表!$F:$F,$C183,借支明细表!$D:$D,$D$2))</f>
        <v>0</v>
      </c>
      <c r="L183" s="27" t="str">
        <f t="shared" si="5"/>
        <v>0</v>
      </c>
      <c r="M183" s="28"/>
      <c r="XDA183" s="7"/>
      <c r="XDB183" s="7"/>
      <c r="XDC183" s="7"/>
      <c r="XDD183" s="7"/>
      <c r="XDE183" s="7"/>
      <c r="XDF183" s="7"/>
      <c r="XDG183" s="7"/>
      <c r="XDH183" s="7"/>
      <c r="XDI183" s="7"/>
      <c r="XDJ183" s="7"/>
      <c r="XDK183" s="7"/>
      <c r="XDL183" s="7"/>
      <c r="XDM183" s="7"/>
      <c r="XDN183" s="7"/>
      <c r="XDO183" s="7"/>
      <c r="XDP183" s="7"/>
      <c r="XDQ183" s="7"/>
      <c r="XDR183" s="7"/>
      <c r="XDS183" s="7"/>
      <c r="XDT183" s="7"/>
      <c r="XDU183" s="7"/>
      <c r="XDV183" s="7"/>
      <c r="XDW183" s="7"/>
      <c r="XDX183" s="7"/>
      <c r="XDY183" s="7"/>
      <c r="XDZ183" s="7"/>
      <c r="XEA183" s="7"/>
      <c r="XEB183" s="7"/>
      <c r="XEC183" s="7"/>
      <c r="XED183" s="7"/>
      <c r="XEE183" s="7"/>
    </row>
    <row r="184" s="1" customFormat="1" customHeight="1" spans="1:16359">
      <c r="A184" s="4"/>
      <c r="B184" s="20"/>
      <c r="C184" s="20"/>
      <c r="D184" s="21" t="str">
        <f>IF(C184="","-",VLOOKUP(C184,员工信息表!B:C,2,FALSE))</f>
        <v>-</v>
      </c>
      <c r="E184" s="21" t="str">
        <f>IF(C184="","-",VLOOKUP(C184,员工信息表!B:D,3,FALSE))</f>
        <v>-</v>
      </c>
      <c r="F184" s="20"/>
      <c r="G184" s="20"/>
      <c r="H184" s="20"/>
      <c r="I184" s="20"/>
      <c r="J184" s="27" t="str">
        <f t="shared" si="4"/>
        <v>0</v>
      </c>
      <c r="K184" s="27" t="str">
        <f>IF(C184="","0",SUMIFS(借支明细表!$H:$H,借支明细表!$F:$F,$C184,借支明细表!$D:$D,$D$2))</f>
        <v>0</v>
      </c>
      <c r="L184" s="27" t="str">
        <f t="shared" si="5"/>
        <v>0</v>
      </c>
      <c r="M184" s="28"/>
      <c r="XDA184" s="7"/>
      <c r="XDB184" s="7"/>
      <c r="XDC184" s="7"/>
      <c r="XDD184" s="7"/>
      <c r="XDE184" s="7"/>
      <c r="XDF184" s="7"/>
      <c r="XDG184" s="7"/>
      <c r="XDH184" s="7"/>
      <c r="XDI184" s="7"/>
      <c r="XDJ184" s="7"/>
      <c r="XDK184" s="7"/>
      <c r="XDL184" s="7"/>
      <c r="XDM184" s="7"/>
      <c r="XDN184" s="7"/>
      <c r="XDO184" s="7"/>
      <c r="XDP184" s="7"/>
      <c r="XDQ184" s="7"/>
      <c r="XDR184" s="7"/>
      <c r="XDS184" s="7"/>
      <c r="XDT184" s="7"/>
      <c r="XDU184" s="7"/>
      <c r="XDV184" s="7"/>
      <c r="XDW184" s="7"/>
      <c r="XDX184" s="7"/>
      <c r="XDY184" s="7"/>
      <c r="XDZ184" s="7"/>
      <c r="XEA184" s="7"/>
      <c r="XEB184" s="7"/>
      <c r="XEC184" s="7"/>
      <c r="XED184" s="7"/>
      <c r="XEE184" s="7"/>
    </row>
    <row r="185" s="1" customFormat="1" customHeight="1" spans="1:16359">
      <c r="A185" s="4"/>
      <c r="B185" s="20"/>
      <c r="C185" s="20"/>
      <c r="D185" s="21" t="str">
        <f>IF(C185="","-",VLOOKUP(C185,员工信息表!B:C,2,FALSE))</f>
        <v>-</v>
      </c>
      <c r="E185" s="21" t="str">
        <f>IF(C185="","-",VLOOKUP(C185,员工信息表!B:D,3,FALSE))</f>
        <v>-</v>
      </c>
      <c r="F185" s="20"/>
      <c r="G185" s="20"/>
      <c r="H185" s="20"/>
      <c r="I185" s="20"/>
      <c r="J185" s="27" t="str">
        <f t="shared" si="4"/>
        <v>0</v>
      </c>
      <c r="K185" s="27" t="str">
        <f>IF(C185="","0",SUMIFS(借支明细表!$H:$H,借支明细表!$F:$F,$C185,借支明细表!$D:$D,$D$2))</f>
        <v>0</v>
      </c>
      <c r="L185" s="27" t="str">
        <f t="shared" si="5"/>
        <v>0</v>
      </c>
      <c r="M185" s="28"/>
      <c r="XDA185" s="7"/>
      <c r="XDB185" s="7"/>
      <c r="XDC185" s="7"/>
      <c r="XDD185" s="7"/>
      <c r="XDE185" s="7"/>
      <c r="XDF185" s="7"/>
      <c r="XDG185" s="7"/>
      <c r="XDH185" s="7"/>
      <c r="XDI185" s="7"/>
      <c r="XDJ185" s="7"/>
      <c r="XDK185" s="7"/>
      <c r="XDL185" s="7"/>
      <c r="XDM185" s="7"/>
      <c r="XDN185" s="7"/>
      <c r="XDO185" s="7"/>
      <c r="XDP185" s="7"/>
      <c r="XDQ185" s="7"/>
      <c r="XDR185" s="7"/>
      <c r="XDS185" s="7"/>
      <c r="XDT185" s="7"/>
      <c r="XDU185" s="7"/>
      <c r="XDV185" s="7"/>
      <c r="XDW185" s="7"/>
      <c r="XDX185" s="7"/>
      <c r="XDY185" s="7"/>
      <c r="XDZ185" s="7"/>
      <c r="XEA185" s="7"/>
      <c r="XEB185" s="7"/>
      <c r="XEC185" s="7"/>
      <c r="XED185" s="7"/>
      <c r="XEE185" s="7"/>
    </row>
    <row r="186" s="1" customFormat="1" customHeight="1" spans="1:16359">
      <c r="A186" s="4"/>
      <c r="B186" s="20"/>
      <c r="C186" s="20"/>
      <c r="D186" s="21" t="str">
        <f>IF(C186="","-",VLOOKUP(C186,员工信息表!B:C,2,FALSE))</f>
        <v>-</v>
      </c>
      <c r="E186" s="21" t="str">
        <f>IF(C186="","-",VLOOKUP(C186,员工信息表!B:D,3,FALSE))</f>
        <v>-</v>
      </c>
      <c r="F186" s="20"/>
      <c r="G186" s="20"/>
      <c r="H186" s="20"/>
      <c r="I186" s="20"/>
      <c r="J186" s="27" t="str">
        <f t="shared" si="4"/>
        <v>0</v>
      </c>
      <c r="K186" s="27" t="str">
        <f>IF(C186="","0",SUMIFS(借支明细表!$H:$H,借支明细表!$F:$F,$C186,借支明细表!$D:$D,$D$2))</f>
        <v>0</v>
      </c>
      <c r="L186" s="27" t="str">
        <f t="shared" si="5"/>
        <v>0</v>
      </c>
      <c r="M186" s="28"/>
      <c r="XDA186" s="7"/>
      <c r="XDB186" s="7"/>
      <c r="XDC186" s="7"/>
      <c r="XDD186" s="7"/>
      <c r="XDE186" s="7"/>
      <c r="XDF186" s="7"/>
      <c r="XDG186" s="7"/>
      <c r="XDH186" s="7"/>
      <c r="XDI186" s="7"/>
      <c r="XDJ186" s="7"/>
      <c r="XDK186" s="7"/>
      <c r="XDL186" s="7"/>
      <c r="XDM186" s="7"/>
      <c r="XDN186" s="7"/>
      <c r="XDO186" s="7"/>
      <c r="XDP186" s="7"/>
      <c r="XDQ186" s="7"/>
      <c r="XDR186" s="7"/>
      <c r="XDS186" s="7"/>
      <c r="XDT186" s="7"/>
      <c r="XDU186" s="7"/>
      <c r="XDV186" s="7"/>
      <c r="XDW186" s="7"/>
      <c r="XDX186" s="7"/>
      <c r="XDY186" s="7"/>
      <c r="XDZ186" s="7"/>
      <c r="XEA186" s="7"/>
      <c r="XEB186" s="7"/>
      <c r="XEC186" s="7"/>
      <c r="XED186" s="7"/>
      <c r="XEE186" s="7"/>
    </row>
    <row r="187" s="1" customFormat="1" customHeight="1" spans="1:16359">
      <c r="A187" s="4"/>
      <c r="B187" s="20"/>
      <c r="C187" s="20"/>
      <c r="D187" s="21" t="str">
        <f>IF(C187="","-",VLOOKUP(C187,员工信息表!B:C,2,FALSE))</f>
        <v>-</v>
      </c>
      <c r="E187" s="21" t="str">
        <f>IF(C187="","-",VLOOKUP(C187,员工信息表!B:D,3,FALSE))</f>
        <v>-</v>
      </c>
      <c r="F187" s="20"/>
      <c r="G187" s="20"/>
      <c r="H187" s="20"/>
      <c r="I187" s="20"/>
      <c r="J187" s="27" t="str">
        <f t="shared" si="4"/>
        <v>0</v>
      </c>
      <c r="K187" s="27" t="str">
        <f>IF(C187="","0",SUMIFS(借支明细表!$H:$H,借支明细表!$F:$F,$C187,借支明细表!$D:$D,$D$2))</f>
        <v>0</v>
      </c>
      <c r="L187" s="27" t="str">
        <f t="shared" si="5"/>
        <v>0</v>
      </c>
      <c r="M187" s="28"/>
      <c r="XDA187" s="7"/>
      <c r="XDB187" s="7"/>
      <c r="XDC187" s="7"/>
      <c r="XDD187" s="7"/>
      <c r="XDE187" s="7"/>
      <c r="XDF187" s="7"/>
      <c r="XDG187" s="7"/>
      <c r="XDH187" s="7"/>
      <c r="XDI187" s="7"/>
      <c r="XDJ187" s="7"/>
      <c r="XDK187" s="7"/>
      <c r="XDL187" s="7"/>
      <c r="XDM187" s="7"/>
      <c r="XDN187" s="7"/>
      <c r="XDO187" s="7"/>
      <c r="XDP187" s="7"/>
      <c r="XDQ187" s="7"/>
      <c r="XDR187" s="7"/>
      <c r="XDS187" s="7"/>
      <c r="XDT187" s="7"/>
      <c r="XDU187" s="7"/>
      <c r="XDV187" s="7"/>
      <c r="XDW187" s="7"/>
      <c r="XDX187" s="7"/>
      <c r="XDY187" s="7"/>
      <c r="XDZ187" s="7"/>
      <c r="XEA187" s="7"/>
      <c r="XEB187" s="7"/>
      <c r="XEC187" s="7"/>
      <c r="XED187" s="7"/>
      <c r="XEE187" s="7"/>
    </row>
    <row r="188" s="1" customFormat="1" customHeight="1" spans="1:16359">
      <c r="A188" s="4"/>
      <c r="B188" s="20"/>
      <c r="C188" s="20"/>
      <c r="D188" s="21" t="str">
        <f>IF(C188="","-",VLOOKUP(C188,员工信息表!B:C,2,FALSE))</f>
        <v>-</v>
      </c>
      <c r="E188" s="21" t="str">
        <f>IF(C188="","-",VLOOKUP(C188,员工信息表!B:D,3,FALSE))</f>
        <v>-</v>
      </c>
      <c r="F188" s="20"/>
      <c r="G188" s="20"/>
      <c r="H188" s="20"/>
      <c r="I188" s="20"/>
      <c r="J188" s="27" t="str">
        <f t="shared" si="4"/>
        <v>0</v>
      </c>
      <c r="K188" s="27" t="str">
        <f>IF(C188="","0",SUMIFS(借支明细表!$H:$H,借支明细表!$F:$F,$C188,借支明细表!$D:$D,$D$2))</f>
        <v>0</v>
      </c>
      <c r="L188" s="27" t="str">
        <f t="shared" si="5"/>
        <v>0</v>
      </c>
      <c r="M188" s="28"/>
      <c r="XDA188" s="7"/>
      <c r="XDB188" s="7"/>
      <c r="XDC188" s="7"/>
      <c r="XDD188" s="7"/>
      <c r="XDE188" s="7"/>
      <c r="XDF188" s="7"/>
      <c r="XDG188" s="7"/>
      <c r="XDH188" s="7"/>
      <c r="XDI188" s="7"/>
      <c r="XDJ188" s="7"/>
      <c r="XDK188" s="7"/>
      <c r="XDL188" s="7"/>
      <c r="XDM188" s="7"/>
      <c r="XDN188" s="7"/>
      <c r="XDO188" s="7"/>
      <c r="XDP188" s="7"/>
      <c r="XDQ188" s="7"/>
      <c r="XDR188" s="7"/>
      <c r="XDS188" s="7"/>
      <c r="XDT188" s="7"/>
      <c r="XDU188" s="7"/>
      <c r="XDV188" s="7"/>
      <c r="XDW188" s="7"/>
      <c r="XDX188" s="7"/>
      <c r="XDY188" s="7"/>
      <c r="XDZ188" s="7"/>
      <c r="XEA188" s="7"/>
      <c r="XEB188" s="7"/>
      <c r="XEC188" s="7"/>
      <c r="XED188" s="7"/>
      <c r="XEE188" s="7"/>
    </row>
    <row r="189" s="1" customFormat="1" customHeight="1" spans="1:16359">
      <c r="A189" s="4"/>
      <c r="B189" s="20"/>
      <c r="C189" s="20"/>
      <c r="D189" s="21" t="str">
        <f>IF(C189="","-",VLOOKUP(C189,员工信息表!B:C,2,FALSE))</f>
        <v>-</v>
      </c>
      <c r="E189" s="21" t="str">
        <f>IF(C189="","-",VLOOKUP(C189,员工信息表!B:D,3,FALSE))</f>
        <v>-</v>
      </c>
      <c r="F189" s="20"/>
      <c r="G189" s="20"/>
      <c r="H189" s="20"/>
      <c r="I189" s="20"/>
      <c r="J189" s="27" t="str">
        <f t="shared" si="4"/>
        <v>0</v>
      </c>
      <c r="K189" s="27" t="str">
        <f>IF(C189="","0",SUMIFS(借支明细表!$H:$H,借支明细表!$F:$F,$C189,借支明细表!$D:$D,$D$2))</f>
        <v>0</v>
      </c>
      <c r="L189" s="27" t="str">
        <f t="shared" si="5"/>
        <v>0</v>
      </c>
      <c r="M189" s="28"/>
      <c r="XDA189" s="7"/>
      <c r="XDB189" s="7"/>
      <c r="XDC189" s="7"/>
      <c r="XDD189" s="7"/>
      <c r="XDE189" s="7"/>
      <c r="XDF189" s="7"/>
      <c r="XDG189" s="7"/>
      <c r="XDH189" s="7"/>
      <c r="XDI189" s="7"/>
      <c r="XDJ189" s="7"/>
      <c r="XDK189" s="7"/>
      <c r="XDL189" s="7"/>
      <c r="XDM189" s="7"/>
      <c r="XDN189" s="7"/>
      <c r="XDO189" s="7"/>
      <c r="XDP189" s="7"/>
      <c r="XDQ189" s="7"/>
      <c r="XDR189" s="7"/>
      <c r="XDS189" s="7"/>
      <c r="XDT189" s="7"/>
      <c r="XDU189" s="7"/>
      <c r="XDV189" s="7"/>
      <c r="XDW189" s="7"/>
      <c r="XDX189" s="7"/>
      <c r="XDY189" s="7"/>
      <c r="XDZ189" s="7"/>
      <c r="XEA189" s="7"/>
      <c r="XEB189" s="7"/>
      <c r="XEC189" s="7"/>
      <c r="XED189" s="7"/>
      <c r="XEE189" s="7"/>
    </row>
    <row r="190" s="1" customFormat="1" customHeight="1" spans="1:16359">
      <c r="A190" s="4"/>
      <c r="B190" s="20"/>
      <c r="C190" s="20"/>
      <c r="D190" s="21" t="str">
        <f>IF(C190="","-",VLOOKUP(C190,员工信息表!B:C,2,FALSE))</f>
        <v>-</v>
      </c>
      <c r="E190" s="21" t="str">
        <f>IF(C190="","-",VLOOKUP(C190,员工信息表!B:D,3,FALSE))</f>
        <v>-</v>
      </c>
      <c r="F190" s="20"/>
      <c r="G190" s="20"/>
      <c r="H190" s="20"/>
      <c r="I190" s="20"/>
      <c r="J190" s="27" t="str">
        <f t="shared" si="4"/>
        <v>0</v>
      </c>
      <c r="K190" s="27" t="str">
        <f>IF(C190="","0",SUMIFS(借支明细表!$H:$H,借支明细表!$F:$F,$C190,借支明细表!$D:$D,$D$2))</f>
        <v>0</v>
      </c>
      <c r="L190" s="27" t="str">
        <f t="shared" si="5"/>
        <v>0</v>
      </c>
      <c r="M190" s="28"/>
      <c r="XDA190" s="7"/>
      <c r="XDB190" s="7"/>
      <c r="XDC190" s="7"/>
      <c r="XDD190" s="7"/>
      <c r="XDE190" s="7"/>
      <c r="XDF190" s="7"/>
      <c r="XDG190" s="7"/>
      <c r="XDH190" s="7"/>
      <c r="XDI190" s="7"/>
      <c r="XDJ190" s="7"/>
      <c r="XDK190" s="7"/>
      <c r="XDL190" s="7"/>
      <c r="XDM190" s="7"/>
      <c r="XDN190" s="7"/>
      <c r="XDO190" s="7"/>
      <c r="XDP190" s="7"/>
      <c r="XDQ190" s="7"/>
      <c r="XDR190" s="7"/>
      <c r="XDS190" s="7"/>
      <c r="XDT190" s="7"/>
      <c r="XDU190" s="7"/>
      <c r="XDV190" s="7"/>
      <c r="XDW190" s="7"/>
      <c r="XDX190" s="7"/>
      <c r="XDY190" s="7"/>
      <c r="XDZ190" s="7"/>
      <c r="XEA190" s="7"/>
      <c r="XEB190" s="7"/>
      <c r="XEC190" s="7"/>
      <c r="XED190" s="7"/>
      <c r="XEE190" s="7"/>
    </row>
    <row r="191" s="1" customFormat="1" customHeight="1" spans="1:16359">
      <c r="A191" s="4"/>
      <c r="B191" s="20"/>
      <c r="C191" s="20"/>
      <c r="D191" s="21" t="str">
        <f>IF(C191="","-",VLOOKUP(C191,员工信息表!B:C,2,FALSE))</f>
        <v>-</v>
      </c>
      <c r="E191" s="21" t="str">
        <f>IF(C191="","-",VLOOKUP(C191,员工信息表!B:D,3,FALSE))</f>
        <v>-</v>
      </c>
      <c r="F191" s="20"/>
      <c r="G191" s="20"/>
      <c r="H191" s="20"/>
      <c r="I191" s="20"/>
      <c r="J191" s="27" t="str">
        <f t="shared" si="4"/>
        <v>0</v>
      </c>
      <c r="K191" s="27" t="str">
        <f>IF(C191="","0",SUMIFS(借支明细表!$H:$H,借支明细表!$F:$F,$C191,借支明细表!$D:$D,$D$2))</f>
        <v>0</v>
      </c>
      <c r="L191" s="27" t="str">
        <f t="shared" si="5"/>
        <v>0</v>
      </c>
      <c r="M191" s="28"/>
      <c r="XDA191" s="7"/>
      <c r="XDB191" s="7"/>
      <c r="XDC191" s="7"/>
      <c r="XDD191" s="7"/>
      <c r="XDE191" s="7"/>
      <c r="XDF191" s="7"/>
      <c r="XDG191" s="7"/>
      <c r="XDH191" s="7"/>
      <c r="XDI191" s="7"/>
      <c r="XDJ191" s="7"/>
      <c r="XDK191" s="7"/>
      <c r="XDL191" s="7"/>
      <c r="XDM191" s="7"/>
      <c r="XDN191" s="7"/>
      <c r="XDO191" s="7"/>
      <c r="XDP191" s="7"/>
      <c r="XDQ191" s="7"/>
      <c r="XDR191" s="7"/>
      <c r="XDS191" s="7"/>
      <c r="XDT191" s="7"/>
      <c r="XDU191" s="7"/>
      <c r="XDV191" s="7"/>
      <c r="XDW191" s="7"/>
      <c r="XDX191" s="7"/>
      <c r="XDY191" s="7"/>
      <c r="XDZ191" s="7"/>
      <c r="XEA191" s="7"/>
      <c r="XEB191" s="7"/>
      <c r="XEC191" s="7"/>
      <c r="XED191" s="7"/>
      <c r="XEE191" s="7"/>
    </row>
    <row r="192" s="1" customFormat="1" customHeight="1" spans="1:16359">
      <c r="A192" s="4"/>
      <c r="B192" s="20"/>
      <c r="C192" s="20"/>
      <c r="D192" s="21" t="str">
        <f>IF(C192="","-",VLOOKUP(C192,员工信息表!B:C,2,FALSE))</f>
        <v>-</v>
      </c>
      <c r="E192" s="21" t="str">
        <f>IF(C192="","-",VLOOKUP(C192,员工信息表!B:D,3,FALSE))</f>
        <v>-</v>
      </c>
      <c r="F192" s="20"/>
      <c r="G192" s="20"/>
      <c r="H192" s="20"/>
      <c r="I192" s="20"/>
      <c r="J192" s="27" t="str">
        <f t="shared" si="4"/>
        <v>0</v>
      </c>
      <c r="K192" s="27" t="str">
        <f>IF(C192="","0",SUMIFS(借支明细表!$H:$H,借支明细表!$F:$F,$C192,借支明细表!$D:$D,$D$2))</f>
        <v>0</v>
      </c>
      <c r="L192" s="27" t="str">
        <f t="shared" si="5"/>
        <v>0</v>
      </c>
      <c r="M192" s="28"/>
      <c r="XDA192" s="7"/>
      <c r="XDB192" s="7"/>
      <c r="XDC192" s="7"/>
      <c r="XDD192" s="7"/>
      <c r="XDE192" s="7"/>
      <c r="XDF192" s="7"/>
      <c r="XDG192" s="7"/>
      <c r="XDH192" s="7"/>
      <c r="XDI192" s="7"/>
      <c r="XDJ192" s="7"/>
      <c r="XDK192" s="7"/>
      <c r="XDL192" s="7"/>
      <c r="XDM192" s="7"/>
      <c r="XDN192" s="7"/>
      <c r="XDO192" s="7"/>
      <c r="XDP192" s="7"/>
      <c r="XDQ192" s="7"/>
      <c r="XDR192" s="7"/>
      <c r="XDS192" s="7"/>
      <c r="XDT192" s="7"/>
      <c r="XDU192" s="7"/>
      <c r="XDV192" s="7"/>
      <c r="XDW192" s="7"/>
      <c r="XDX192" s="7"/>
      <c r="XDY192" s="7"/>
      <c r="XDZ192" s="7"/>
      <c r="XEA192" s="7"/>
      <c r="XEB192" s="7"/>
      <c r="XEC192" s="7"/>
      <c r="XED192" s="7"/>
      <c r="XEE192" s="7"/>
    </row>
    <row r="193" s="1" customFormat="1" customHeight="1" spans="1:16359">
      <c r="A193" s="4"/>
      <c r="B193" s="20"/>
      <c r="C193" s="20"/>
      <c r="D193" s="21" t="str">
        <f>IF(C193="","-",VLOOKUP(C193,员工信息表!B:C,2,FALSE))</f>
        <v>-</v>
      </c>
      <c r="E193" s="21" t="str">
        <f>IF(C193="","-",VLOOKUP(C193,员工信息表!B:D,3,FALSE))</f>
        <v>-</v>
      </c>
      <c r="F193" s="20"/>
      <c r="G193" s="20"/>
      <c r="H193" s="20"/>
      <c r="I193" s="20"/>
      <c r="J193" s="27" t="str">
        <f t="shared" si="4"/>
        <v>0</v>
      </c>
      <c r="K193" s="27" t="str">
        <f>IF(C193="","0",SUMIFS(借支明细表!$H:$H,借支明细表!$F:$F,$C193,借支明细表!$D:$D,$D$2))</f>
        <v>0</v>
      </c>
      <c r="L193" s="27" t="str">
        <f t="shared" si="5"/>
        <v>0</v>
      </c>
      <c r="M193" s="28"/>
      <c r="XDA193" s="7"/>
      <c r="XDB193" s="7"/>
      <c r="XDC193" s="7"/>
      <c r="XDD193" s="7"/>
      <c r="XDE193" s="7"/>
      <c r="XDF193" s="7"/>
      <c r="XDG193" s="7"/>
      <c r="XDH193" s="7"/>
      <c r="XDI193" s="7"/>
      <c r="XDJ193" s="7"/>
      <c r="XDK193" s="7"/>
      <c r="XDL193" s="7"/>
      <c r="XDM193" s="7"/>
      <c r="XDN193" s="7"/>
      <c r="XDO193" s="7"/>
      <c r="XDP193" s="7"/>
      <c r="XDQ193" s="7"/>
      <c r="XDR193" s="7"/>
      <c r="XDS193" s="7"/>
      <c r="XDT193" s="7"/>
      <c r="XDU193" s="7"/>
      <c r="XDV193" s="7"/>
      <c r="XDW193" s="7"/>
      <c r="XDX193" s="7"/>
      <c r="XDY193" s="7"/>
      <c r="XDZ193" s="7"/>
      <c r="XEA193" s="7"/>
      <c r="XEB193" s="7"/>
      <c r="XEC193" s="7"/>
      <c r="XED193" s="7"/>
      <c r="XEE193" s="7"/>
    </row>
    <row r="194" s="1" customFormat="1" customHeight="1" spans="1:16359">
      <c r="A194" s="4"/>
      <c r="B194" s="20"/>
      <c r="C194" s="20"/>
      <c r="D194" s="21" t="str">
        <f>IF(C194="","-",VLOOKUP(C194,员工信息表!B:C,2,FALSE))</f>
        <v>-</v>
      </c>
      <c r="E194" s="21" t="str">
        <f>IF(C194="","-",VLOOKUP(C194,员工信息表!B:D,3,FALSE))</f>
        <v>-</v>
      </c>
      <c r="F194" s="20"/>
      <c r="G194" s="20"/>
      <c r="H194" s="20"/>
      <c r="I194" s="20"/>
      <c r="J194" s="27" t="str">
        <f t="shared" si="4"/>
        <v>0</v>
      </c>
      <c r="K194" s="27" t="str">
        <f>IF(C194="","0",SUMIFS(借支明细表!$H:$H,借支明细表!$F:$F,$C194,借支明细表!$D:$D,$D$2))</f>
        <v>0</v>
      </c>
      <c r="L194" s="27" t="str">
        <f t="shared" si="5"/>
        <v>0</v>
      </c>
      <c r="M194" s="28"/>
      <c r="XDA194" s="7"/>
      <c r="XDB194" s="7"/>
      <c r="XDC194" s="7"/>
      <c r="XDD194" s="7"/>
      <c r="XDE194" s="7"/>
      <c r="XDF194" s="7"/>
      <c r="XDG194" s="7"/>
      <c r="XDH194" s="7"/>
      <c r="XDI194" s="7"/>
      <c r="XDJ194" s="7"/>
      <c r="XDK194" s="7"/>
      <c r="XDL194" s="7"/>
      <c r="XDM194" s="7"/>
      <c r="XDN194" s="7"/>
      <c r="XDO194" s="7"/>
      <c r="XDP194" s="7"/>
      <c r="XDQ194" s="7"/>
      <c r="XDR194" s="7"/>
      <c r="XDS194" s="7"/>
      <c r="XDT194" s="7"/>
      <c r="XDU194" s="7"/>
      <c r="XDV194" s="7"/>
      <c r="XDW194" s="7"/>
      <c r="XDX194" s="7"/>
      <c r="XDY194" s="7"/>
      <c r="XDZ194" s="7"/>
      <c r="XEA194" s="7"/>
      <c r="XEB194" s="7"/>
      <c r="XEC194" s="7"/>
      <c r="XED194" s="7"/>
      <c r="XEE194" s="7"/>
    </row>
    <row r="195" s="1" customFormat="1" customHeight="1" spans="1:16359">
      <c r="A195" s="4"/>
      <c r="B195" s="20"/>
      <c r="C195" s="20"/>
      <c r="D195" s="21" t="str">
        <f>IF(C195="","-",VLOOKUP(C195,员工信息表!B:C,2,FALSE))</f>
        <v>-</v>
      </c>
      <c r="E195" s="21" t="str">
        <f>IF(C195="","-",VLOOKUP(C195,员工信息表!B:D,3,FALSE))</f>
        <v>-</v>
      </c>
      <c r="F195" s="20"/>
      <c r="G195" s="20"/>
      <c r="H195" s="20"/>
      <c r="I195" s="20"/>
      <c r="J195" s="27" t="str">
        <f t="shared" si="4"/>
        <v>0</v>
      </c>
      <c r="K195" s="27" t="str">
        <f>IF(C195="","0",SUMIFS(借支明细表!$H:$H,借支明细表!$F:$F,$C195,借支明细表!$D:$D,$D$2))</f>
        <v>0</v>
      </c>
      <c r="L195" s="27" t="str">
        <f t="shared" si="5"/>
        <v>0</v>
      </c>
      <c r="M195" s="28"/>
      <c r="XDA195" s="7"/>
      <c r="XDB195" s="7"/>
      <c r="XDC195" s="7"/>
      <c r="XDD195" s="7"/>
      <c r="XDE195" s="7"/>
      <c r="XDF195" s="7"/>
      <c r="XDG195" s="7"/>
      <c r="XDH195" s="7"/>
      <c r="XDI195" s="7"/>
      <c r="XDJ195" s="7"/>
      <c r="XDK195" s="7"/>
      <c r="XDL195" s="7"/>
      <c r="XDM195" s="7"/>
      <c r="XDN195" s="7"/>
      <c r="XDO195" s="7"/>
      <c r="XDP195" s="7"/>
      <c r="XDQ195" s="7"/>
      <c r="XDR195" s="7"/>
      <c r="XDS195" s="7"/>
      <c r="XDT195" s="7"/>
      <c r="XDU195" s="7"/>
      <c r="XDV195" s="7"/>
      <c r="XDW195" s="7"/>
      <c r="XDX195" s="7"/>
      <c r="XDY195" s="7"/>
      <c r="XDZ195" s="7"/>
      <c r="XEA195" s="7"/>
      <c r="XEB195" s="7"/>
      <c r="XEC195" s="7"/>
      <c r="XED195" s="7"/>
      <c r="XEE195" s="7"/>
    </row>
    <row r="196" s="1" customFormat="1" customHeight="1" spans="1:16359">
      <c r="A196" s="4"/>
      <c r="B196" s="20"/>
      <c r="C196" s="20"/>
      <c r="D196" s="21" t="str">
        <f>IF(C196="","-",VLOOKUP(C196,员工信息表!B:C,2,FALSE))</f>
        <v>-</v>
      </c>
      <c r="E196" s="21" t="str">
        <f>IF(C196="","-",VLOOKUP(C196,员工信息表!B:D,3,FALSE))</f>
        <v>-</v>
      </c>
      <c r="F196" s="20"/>
      <c r="G196" s="20"/>
      <c r="H196" s="20"/>
      <c r="I196" s="20"/>
      <c r="J196" s="27" t="str">
        <f t="shared" si="4"/>
        <v>0</v>
      </c>
      <c r="K196" s="27" t="str">
        <f>IF(C196="","0",SUMIFS(借支明细表!$H:$H,借支明细表!$F:$F,$C196,借支明细表!$D:$D,$D$2))</f>
        <v>0</v>
      </c>
      <c r="L196" s="27" t="str">
        <f t="shared" si="5"/>
        <v>0</v>
      </c>
      <c r="M196" s="28"/>
      <c r="XDA196" s="7"/>
      <c r="XDB196" s="7"/>
      <c r="XDC196" s="7"/>
      <c r="XDD196" s="7"/>
      <c r="XDE196" s="7"/>
      <c r="XDF196" s="7"/>
      <c r="XDG196" s="7"/>
      <c r="XDH196" s="7"/>
      <c r="XDI196" s="7"/>
      <c r="XDJ196" s="7"/>
      <c r="XDK196" s="7"/>
      <c r="XDL196" s="7"/>
      <c r="XDM196" s="7"/>
      <c r="XDN196" s="7"/>
      <c r="XDO196" s="7"/>
      <c r="XDP196" s="7"/>
      <c r="XDQ196" s="7"/>
      <c r="XDR196" s="7"/>
      <c r="XDS196" s="7"/>
      <c r="XDT196" s="7"/>
      <c r="XDU196" s="7"/>
      <c r="XDV196" s="7"/>
      <c r="XDW196" s="7"/>
      <c r="XDX196" s="7"/>
      <c r="XDY196" s="7"/>
      <c r="XDZ196" s="7"/>
      <c r="XEA196" s="7"/>
      <c r="XEB196" s="7"/>
      <c r="XEC196" s="7"/>
      <c r="XED196" s="7"/>
      <c r="XEE196" s="7"/>
    </row>
    <row r="197" s="1" customFormat="1" customHeight="1" spans="1:16359">
      <c r="A197" s="4"/>
      <c r="B197" s="20"/>
      <c r="C197" s="20"/>
      <c r="D197" s="21" t="str">
        <f>IF(C197="","-",VLOOKUP(C197,员工信息表!B:C,2,FALSE))</f>
        <v>-</v>
      </c>
      <c r="E197" s="21" t="str">
        <f>IF(C197="","-",VLOOKUP(C197,员工信息表!B:D,3,FALSE))</f>
        <v>-</v>
      </c>
      <c r="F197" s="20"/>
      <c r="G197" s="20"/>
      <c r="H197" s="20"/>
      <c r="I197" s="20"/>
      <c r="J197" s="27" t="str">
        <f t="shared" ref="J197:J260" si="6">IF(C197="","0",(E197*F197)+(G197*H197)+I197)</f>
        <v>0</v>
      </c>
      <c r="K197" s="27" t="str">
        <f>IF(C197="","0",SUMIFS(借支明细表!$H:$H,借支明细表!$F:$F,$C197,借支明细表!$D:$D,$D$2))</f>
        <v>0</v>
      </c>
      <c r="L197" s="27" t="str">
        <f t="shared" ref="L197:L260" si="7">IF(C197="","0",J197-K197)</f>
        <v>0</v>
      </c>
      <c r="M197" s="28"/>
      <c r="XDA197" s="7"/>
      <c r="XDB197" s="7"/>
      <c r="XDC197" s="7"/>
      <c r="XDD197" s="7"/>
      <c r="XDE197" s="7"/>
      <c r="XDF197" s="7"/>
      <c r="XDG197" s="7"/>
      <c r="XDH197" s="7"/>
      <c r="XDI197" s="7"/>
      <c r="XDJ197" s="7"/>
      <c r="XDK197" s="7"/>
      <c r="XDL197" s="7"/>
      <c r="XDM197" s="7"/>
      <c r="XDN197" s="7"/>
      <c r="XDO197" s="7"/>
      <c r="XDP197" s="7"/>
      <c r="XDQ197" s="7"/>
      <c r="XDR197" s="7"/>
      <c r="XDS197" s="7"/>
      <c r="XDT197" s="7"/>
      <c r="XDU197" s="7"/>
      <c r="XDV197" s="7"/>
      <c r="XDW197" s="7"/>
      <c r="XDX197" s="7"/>
      <c r="XDY197" s="7"/>
      <c r="XDZ197" s="7"/>
      <c r="XEA197" s="7"/>
      <c r="XEB197" s="7"/>
      <c r="XEC197" s="7"/>
      <c r="XED197" s="7"/>
      <c r="XEE197" s="7"/>
    </row>
    <row r="198" s="1" customFormat="1" customHeight="1" spans="1:16359">
      <c r="A198" s="4"/>
      <c r="B198" s="20"/>
      <c r="C198" s="20"/>
      <c r="D198" s="21" t="str">
        <f>IF(C198="","-",VLOOKUP(C198,员工信息表!B:C,2,FALSE))</f>
        <v>-</v>
      </c>
      <c r="E198" s="21" t="str">
        <f>IF(C198="","-",VLOOKUP(C198,员工信息表!B:D,3,FALSE))</f>
        <v>-</v>
      </c>
      <c r="F198" s="20"/>
      <c r="G198" s="20"/>
      <c r="H198" s="20"/>
      <c r="I198" s="20"/>
      <c r="J198" s="27" t="str">
        <f t="shared" si="6"/>
        <v>0</v>
      </c>
      <c r="K198" s="27" t="str">
        <f>IF(C198="","0",SUMIFS(借支明细表!$H:$H,借支明细表!$F:$F,$C198,借支明细表!$D:$D,$D$2))</f>
        <v>0</v>
      </c>
      <c r="L198" s="27" t="str">
        <f t="shared" si="7"/>
        <v>0</v>
      </c>
      <c r="M198" s="28"/>
      <c r="XDA198" s="7"/>
      <c r="XDB198" s="7"/>
      <c r="XDC198" s="7"/>
      <c r="XDD198" s="7"/>
      <c r="XDE198" s="7"/>
      <c r="XDF198" s="7"/>
      <c r="XDG198" s="7"/>
      <c r="XDH198" s="7"/>
      <c r="XDI198" s="7"/>
      <c r="XDJ198" s="7"/>
      <c r="XDK198" s="7"/>
      <c r="XDL198" s="7"/>
      <c r="XDM198" s="7"/>
      <c r="XDN198" s="7"/>
      <c r="XDO198" s="7"/>
      <c r="XDP198" s="7"/>
      <c r="XDQ198" s="7"/>
      <c r="XDR198" s="7"/>
      <c r="XDS198" s="7"/>
      <c r="XDT198" s="7"/>
      <c r="XDU198" s="7"/>
      <c r="XDV198" s="7"/>
      <c r="XDW198" s="7"/>
      <c r="XDX198" s="7"/>
      <c r="XDY198" s="7"/>
      <c r="XDZ198" s="7"/>
      <c r="XEA198" s="7"/>
      <c r="XEB198" s="7"/>
      <c r="XEC198" s="7"/>
      <c r="XED198" s="7"/>
      <c r="XEE198" s="7"/>
    </row>
    <row r="199" s="1" customFormat="1" customHeight="1" spans="1:16359">
      <c r="A199" s="4"/>
      <c r="B199" s="20"/>
      <c r="C199" s="20"/>
      <c r="D199" s="21" t="str">
        <f>IF(C199="","-",VLOOKUP(C199,员工信息表!B:C,2,FALSE))</f>
        <v>-</v>
      </c>
      <c r="E199" s="21" t="str">
        <f>IF(C199="","-",VLOOKUP(C199,员工信息表!B:D,3,FALSE))</f>
        <v>-</v>
      </c>
      <c r="F199" s="20"/>
      <c r="G199" s="20"/>
      <c r="H199" s="20"/>
      <c r="I199" s="20"/>
      <c r="J199" s="27" t="str">
        <f t="shared" si="6"/>
        <v>0</v>
      </c>
      <c r="K199" s="27" t="str">
        <f>IF(C199="","0",SUMIFS(借支明细表!$H:$H,借支明细表!$F:$F,$C199,借支明细表!$D:$D,$D$2))</f>
        <v>0</v>
      </c>
      <c r="L199" s="27" t="str">
        <f t="shared" si="7"/>
        <v>0</v>
      </c>
      <c r="M199" s="28"/>
      <c r="XDA199" s="7"/>
      <c r="XDB199" s="7"/>
      <c r="XDC199" s="7"/>
      <c r="XDD199" s="7"/>
      <c r="XDE199" s="7"/>
      <c r="XDF199" s="7"/>
      <c r="XDG199" s="7"/>
      <c r="XDH199" s="7"/>
      <c r="XDI199" s="7"/>
      <c r="XDJ199" s="7"/>
      <c r="XDK199" s="7"/>
      <c r="XDL199" s="7"/>
      <c r="XDM199" s="7"/>
      <c r="XDN199" s="7"/>
      <c r="XDO199" s="7"/>
      <c r="XDP199" s="7"/>
      <c r="XDQ199" s="7"/>
      <c r="XDR199" s="7"/>
      <c r="XDS199" s="7"/>
      <c r="XDT199" s="7"/>
      <c r="XDU199" s="7"/>
      <c r="XDV199" s="7"/>
      <c r="XDW199" s="7"/>
      <c r="XDX199" s="7"/>
      <c r="XDY199" s="7"/>
      <c r="XDZ199" s="7"/>
      <c r="XEA199" s="7"/>
      <c r="XEB199" s="7"/>
      <c r="XEC199" s="7"/>
      <c r="XED199" s="7"/>
      <c r="XEE199" s="7"/>
    </row>
    <row r="200" s="1" customFormat="1" customHeight="1" spans="1:16359">
      <c r="A200" s="4"/>
      <c r="B200" s="20"/>
      <c r="C200" s="20"/>
      <c r="D200" s="21" t="str">
        <f>IF(C200="","-",VLOOKUP(C200,员工信息表!B:C,2,FALSE))</f>
        <v>-</v>
      </c>
      <c r="E200" s="21" t="str">
        <f>IF(C200="","-",VLOOKUP(C200,员工信息表!B:D,3,FALSE))</f>
        <v>-</v>
      </c>
      <c r="F200" s="20"/>
      <c r="G200" s="20"/>
      <c r="H200" s="20"/>
      <c r="I200" s="20"/>
      <c r="J200" s="27" t="str">
        <f t="shared" si="6"/>
        <v>0</v>
      </c>
      <c r="K200" s="27" t="str">
        <f>IF(C200="","0",SUMIFS(借支明细表!$H:$H,借支明细表!$F:$F,$C200,借支明细表!$D:$D,$D$2))</f>
        <v>0</v>
      </c>
      <c r="L200" s="27" t="str">
        <f t="shared" si="7"/>
        <v>0</v>
      </c>
      <c r="M200" s="28"/>
      <c r="XDA200" s="7"/>
      <c r="XDB200" s="7"/>
      <c r="XDC200" s="7"/>
      <c r="XDD200" s="7"/>
      <c r="XDE200" s="7"/>
      <c r="XDF200" s="7"/>
      <c r="XDG200" s="7"/>
      <c r="XDH200" s="7"/>
      <c r="XDI200" s="7"/>
      <c r="XDJ200" s="7"/>
      <c r="XDK200" s="7"/>
      <c r="XDL200" s="7"/>
      <c r="XDM200" s="7"/>
      <c r="XDN200" s="7"/>
      <c r="XDO200" s="7"/>
      <c r="XDP200" s="7"/>
      <c r="XDQ200" s="7"/>
      <c r="XDR200" s="7"/>
      <c r="XDS200" s="7"/>
      <c r="XDT200" s="7"/>
      <c r="XDU200" s="7"/>
      <c r="XDV200" s="7"/>
      <c r="XDW200" s="7"/>
      <c r="XDX200" s="7"/>
      <c r="XDY200" s="7"/>
      <c r="XDZ200" s="7"/>
      <c r="XEA200" s="7"/>
      <c r="XEB200" s="7"/>
      <c r="XEC200" s="7"/>
      <c r="XED200" s="7"/>
      <c r="XEE200" s="7"/>
    </row>
    <row r="201" s="1" customFormat="1" customHeight="1" spans="1:16359">
      <c r="A201" s="4"/>
      <c r="B201" s="20"/>
      <c r="C201" s="20"/>
      <c r="D201" s="21" t="str">
        <f>IF(C201="","-",VLOOKUP(C201,员工信息表!B:C,2,FALSE))</f>
        <v>-</v>
      </c>
      <c r="E201" s="21" t="str">
        <f>IF(C201="","-",VLOOKUP(C201,员工信息表!B:D,3,FALSE))</f>
        <v>-</v>
      </c>
      <c r="F201" s="20"/>
      <c r="G201" s="20"/>
      <c r="H201" s="20"/>
      <c r="I201" s="20"/>
      <c r="J201" s="27" t="str">
        <f t="shared" si="6"/>
        <v>0</v>
      </c>
      <c r="K201" s="27" t="str">
        <f>IF(C201="","0",SUMIFS(借支明细表!$H:$H,借支明细表!$F:$F,$C201,借支明细表!$D:$D,$D$2))</f>
        <v>0</v>
      </c>
      <c r="L201" s="27" t="str">
        <f t="shared" si="7"/>
        <v>0</v>
      </c>
      <c r="M201" s="28"/>
      <c r="XDA201" s="7"/>
      <c r="XDB201" s="7"/>
      <c r="XDC201" s="7"/>
      <c r="XDD201" s="7"/>
      <c r="XDE201" s="7"/>
      <c r="XDF201" s="7"/>
      <c r="XDG201" s="7"/>
      <c r="XDH201" s="7"/>
      <c r="XDI201" s="7"/>
      <c r="XDJ201" s="7"/>
      <c r="XDK201" s="7"/>
      <c r="XDL201" s="7"/>
      <c r="XDM201" s="7"/>
      <c r="XDN201" s="7"/>
      <c r="XDO201" s="7"/>
      <c r="XDP201" s="7"/>
      <c r="XDQ201" s="7"/>
      <c r="XDR201" s="7"/>
      <c r="XDS201" s="7"/>
      <c r="XDT201" s="7"/>
      <c r="XDU201" s="7"/>
      <c r="XDV201" s="7"/>
      <c r="XDW201" s="7"/>
      <c r="XDX201" s="7"/>
      <c r="XDY201" s="7"/>
      <c r="XDZ201" s="7"/>
      <c r="XEA201" s="7"/>
      <c r="XEB201" s="7"/>
      <c r="XEC201" s="7"/>
      <c r="XED201" s="7"/>
      <c r="XEE201" s="7"/>
    </row>
    <row r="202" s="1" customFormat="1" customHeight="1" spans="1:16359">
      <c r="A202" s="4"/>
      <c r="B202" s="20"/>
      <c r="C202" s="20"/>
      <c r="D202" s="21" t="str">
        <f>IF(C202="","-",VLOOKUP(C202,员工信息表!B:C,2,FALSE))</f>
        <v>-</v>
      </c>
      <c r="E202" s="21" t="str">
        <f>IF(C202="","-",VLOOKUP(C202,员工信息表!B:D,3,FALSE))</f>
        <v>-</v>
      </c>
      <c r="F202" s="20"/>
      <c r="G202" s="20"/>
      <c r="H202" s="20"/>
      <c r="I202" s="20"/>
      <c r="J202" s="27" t="str">
        <f t="shared" si="6"/>
        <v>0</v>
      </c>
      <c r="K202" s="27" t="str">
        <f>IF(C202="","0",SUMIFS(借支明细表!$H:$H,借支明细表!$F:$F,$C202,借支明细表!$D:$D,$D$2))</f>
        <v>0</v>
      </c>
      <c r="L202" s="27" t="str">
        <f t="shared" si="7"/>
        <v>0</v>
      </c>
      <c r="M202" s="28"/>
      <c r="XDA202" s="7"/>
      <c r="XDB202" s="7"/>
      <c r="XDC202" s="7"/>
      <c r="XDD202" s="7"/>
      <c r="XDE202" s="7"/>
      <c r="XDF202" s="7"/>
      <c r="XDG202" s="7"/>
      <c r="XDH202" s="7"/>
      <c r="XDI202" s="7"/>
      <c r="XDJ202" s="7"/>
      <c r="XDK202" s="7"/>
      <c r="XDL202" s="7"/>
      <c r="XDM202" s="7"/>
      <c r="XDN202" s="7"/>
      <c r="XDO202" s="7"/>
      <c r="XDP202" s="7"/>
      <c r="XDQ202" s="7"/>
      <c r="XDR202" s="7"/>
      <c r="XDS202" s="7"/>
      <c r="XDT202" s="7"/>
      <c r="XDU202" s="7"/>
      <c r="XDV202" s="7"/>
      <c r="XDW202" s="7"/>
      <c r="XDX202" s="7"/>
      <c r="XDY202" s="7"/>
      <c r="XDZ202" s="7"/>
      <c r="XEA202" s="7"/>
      <c r="XEB202" s="7"/>
      <c r="XEC202" s="7"/>
      <c r="XED202" s="7"/>
      <c r="XEE202" s="7"/>
    </row>
    <row r="203" s="1" customFormat="1" customHeight="1" spans="1:16359">
      <c r="A203" s="4"/>
      <c r="B203" s="20"/>
      <c r="C203" s="20"/>
      <c r="D203" s="21" t="str">
        <f>IF(C203="","-",VLOOKUP(C203,员工信息表!B:C,2,FALSE))</f>
        <v>-</v>
      </c>
      <c r="E203" s="21" t="str">
        <f>IF(C203="","-",VLOOKUP(C203,员工信息表!B:D,3,FALSE))</f>
        <v>-</v>
      </c>
      <c r="F203" s="20"/>
      <c r="G203" s="20"/>
      <c r="H203" s="20"/>
      <c r="I203" s="20"/>
      <c r="J203" s="27" t="str">
        <f t="shared" si="6"/>
        <v>0</v>
      </c>
      <c r="K203" s="27" t="str">
        <f>IF(C203="","0",SUMIFS(借支明细表!$H:$H,借支明细表!$F:$F,$C203,借支明细表!$D:$D,$D$2))</f>
        <v>0</v>
      </c>
      <c r="L203" s="27" t="str">
        <f t="shared" si="7"/>
        <v>0</v>
      </c>
      <c r="M203" s="28"/>
      <c r="XDA203" s="7"/>
      <c r="XDB203" s="7"/>
      <c r="XDC203" s="7"/>
      <c r="XDD203" s="7"/>
      <c r="XDE203" s="7"/>
      <c r="XDF203" s="7"/>
      <c r="XDG203" s="7"/>
      <c r="XDH203" s="7"/>
      <c r="XDI203" s="7"/>
      <c r="XDJ203" s="7"/>
      <c r="XDK203" s="7"/>
      <c r="XDL203" s="7"/>
      <c r="XDM203" s="7"/>
      <c r="XDN203" s="7"/>
      <c r="XDO203" s="7"/>
      <c r="XDP203" s="7"/>
      <c r="XDQ203" s="7"/>
      <c r="XDR203" s="7"/>
      <c r="XDS203" s="7"/>
      <c r="XDT203" s="7"/>
      <c r="XDU203" s="7"/>
      <c r="XDV203" s="7"/>
      <c r="XDW203" s="7"/>
      <c r="XDX203" s="7"/>
      <c r="XDY203" s="7"/>
      <c r="XDZ203" s="7"/>
      <c r="XEA203" s="7"/>
      <c r="XEB203" s="7"/>
      <c r="XEC203" s="7"/>
      <c r="XED203" s="7"/>
      <c r="XEE203" s="7"/>
    </row>
    <row r="204" s="1" customFormat="1" customHeight="1" spans="1:16359">
      <c r="A204" s="4"/>
      <c r="B204" s="20"/>
      <c r="C204" s="20"/>
      <c r="D204" s="21" t="str">
        <f>IF(C204="","-",VLOOKUP(C204,员工信息表!B:C,2,FALSE))</f>
        <v>-</v>
      </c>
      <c r="E204" s="21" t="str">
        <f>IF(C204="","-",VLOOKUP(C204,员工信息表!B:D,3,FALSE))</f>
        <v>-</v>
      </c>
      <c r="F204" s="20"/>
      <c r="G204" s="20"/>
      <c r="H204" s="20"/>
      <c r="I204" s="20"/>
      <c r="J204" s="27" t="str">
        <f t="shared" si="6"/>
        <v>0</v>
      </c>
      <c r="K204" s="27" t="str">
        <f>IF(C204="","0",SUMIFS(借支明细表!$H:$H,借支明细表!$F:$F,$C204,借支明细表!$D:$D,$D$2))</f>
        <v>0</v>
      </c>
      <c r="L204" s="27" t="str">
        <f t="shared" si="7"/>
        <v>0</v>
      </c>
      <c r="M204" s="28"/>
      <c r="XDA204" s="7"/>
      <c r="XDB204" s="7"/>
      <c r="XDC204" s="7"/>
      <c r="XDD204" s="7"/>
      <c r="XDE204" s="7"/>
      <c r="XDF204" s="7"/>
      <c r="XDG204" s="7"/>
      <c r="XDH204" s="7"/>
      <c r="XDI204" s="7"/>
      <c r="XDJ204" s="7"/>
      <c r="XDK204" s="7"/>
      <c r="XDL204" s="7"/>
      <c r="XDM204" s="7"/>
      <c r="XDN204" s="7"/>
      <c r="XDO204" s="7"/>
      <c r="XDP204" s="7"/>
      <c r="XDQ204" s="7"/>
      <c r="XDR204" s="7"/>
      <c r="XDS204" s="7"/>
      <c r="XDT204" s="7"/>
      <c r="XDU204" s="7"/>
      <c r="XDV204" s="7"/>
      <c r="XDW204" s="7"/>
      <c r="XDX204" s="7"/>
      <c r="XDY204" s="7"/>
      <c r="XDZ204" s="7"/>
      <c r="XEA204" s="7"/>
      <c r="XEB204" s="7"/>
      <c r="XEC204" s="7"/>
      <c r="XED204" s="7"/>
      <c r="XEE204" s="7"/>
    </row>
    <row r="205" s="1" customFormat="1" customHeight="1" spans="1:16359">
      <c r="A205" s="4"/>
      <c r="B205" s="20"/>
      <c r="C205" s="20"/>
      <c r="D205" s="21" t="str">
        <f>IF(C205="","-",VLOOKUP(C205,员工信息表!B:C,2,FALSE))</f>
        <v>-</v>
      </c>
      <c r="E205" s="21" t="str">
        <f>IF(C205="","-",VLOOKUP(C205,员工信息表!B:D,3,FALSE))</f>
        <v>-</v>
      </c>
      <c r="F205" s="20"/>
      <c r="G205" s="20"/>
      <c r="H205" s="20"/>
      <c r="I205" s="20"/>
      <c r="J205" s="27" t="str">
        <f t="shared" si="6"/>
        <v>0</v>
      </c>
      <c r="K205" s="27" t="str">
        <f>IF(C205="","0",SUMIFS(借支明细表!$H:$H,借支明细表!$F:$F,$C205,借支明细表!$D:$D,$D$2))</f>
        <v>0</v>
      </c>
      <c r="L205" s="27" t="str">
        <f t="shared" si="7"/>
        <v>0</v>
      </c>
      <c r="M205" s="28"/>
      <c r="XDA205" s="7"/>
      <c r="XDB205" s="7"/>
      <c r="XDC205" s="7"/>
      <c r="XDD205" s="7"/>
      <c r="XDE205" s="7"/>
      <c r="XDF205" s="7"/>
      <c r="XDG205" s="7"/>
      <c r="XDH205" s="7"/>
      <c r="XDI205" s="7"/>
      <c r="XDJ205" s="7"/>
      <c r="XDK205" s="7"/>
      <c r="XDL205" s="7"/>
      <c r="XDM205" s="7"/>
      <c r="XDN205" s="7"/>
      <c r="XDO205" s="7"/>
      <c r="XDP205" s="7"/>
      <c r="XDQ205" s="7"/>
      <c r="XDR205" s="7"/>
      <c r="XDS205" s="7"/>
      <c r="XDT205" s="7"/>
      <c r="XDU205" s="7"/>
      <c r="XDV205" s="7"/>
      <c r="XDW205" s="7"/>
      <c r="XDX205" s="7"/>
      <c r="XDY205" s="7"/>
      <c r="XDZ205" s="7"/>
      <c r="XEA205" s="7"/>
      <c r="XEB205" s="7"/>
      <c r="XEC205" s="7"/>
      <c r="XED205" s="7"/>
      <c r="XEE205" s="7"/>
    </row>
    <row r="206" s="1" customFormat="1" customHeight="1" spans="1:16359">
      <c r="A206" s="4"/>
      <c r="B206" s="20"/>
      <c r="C206" s="20"/>
      <c r="D206" s="21" t="str">
        <f>IF(C206="","-",VLOOKUP(C206,员工信息表!B:C,2,FALSE))</f>
        <v>-</v>
      </c>
      <c r="E206" s="21" t="str">
        <f>IF(C206="","-",VLOOKUP(C206,员工信息表!B:D,3,FALSE))</f>
        <v>-</v>
      </c>
      <c r="F206" s="20"/>
      <c r="G206" s="20"/>
      <c r="H206" s="20"/>
      <c r="I206" s="20"/>
      <c r="J206" s="27" t="str">
        <f t="shared" si="6"/>
        <v>0</v>
      </c>
      <c r="K206" s="27" t="str">
        <f>IF(C206="","0",SUMIFS(借支明细表!$H:$H,借支明细表!$F:$F,$C206,借支明细表!$D:$D,$D$2))</f>
        <v>0</v>
      </c>
      <c r="L206" s="27" t="str">
        <f t="shared" si="7"/>
        <v>0</v>
      </c>
      <c r="M206" s="28"/>
      <c r="XDA206" s="7"/>
      <c r="XDB206" s="7"/>
      <c r="XDC206" s="7"/>
      <c r="XDD206" s="7"/>
      <c r="XDE206" s="7"/>
      <c r="XDF206" s="7"/>
      <c r="XDG206" s="7"/>
      <c r="XDH206" s="7"/>
      <c r="XDI206" s="7"/>
      <c r="XDJ206" s="7"/>
      <c r="XDK206" s="7"/>
      <c r="XDL206" s="7"/>
      <c r="XDM206" s="7"/>
      <c r="XDN206" s="7"/>
      <c r="XDO206" s="7"/>
      <c r="XDP206" s="7"/>
      <c r="XDQ206" s="7"/>
      <c r="XDR206" s="7"/>
      <c r="XDS206" s="7"/>
      <c r="XDT206" s="7"/>
      <c r="XDU206" s="7"/>
      <c r="XDV206" s="7"/>
      <c r="XDW206" s="7"/>
      <c r="XDX206" s="7"/>
      <c r="XDY206" s="7"/>
      <c r="XDZ206" s="7"/>
      <c r="XEA206" s="7"/>
      <c r="XEB206" s="7"/>
      <c r="XEC206" s="7"/>
      <c r="XED206" s="7"/>
      <c r="XEE206" s="7"/>
    </row>
    <row r="207" s="1" customFormat="1" customHeight="1" spans="1:16359">
      <c r="A207" s="4"/>
      <c r="B207" s="20"/>
      <c r="C207" s="20"/>
      <c r="D207" s="21" t="str">
        <f>IF(C207="","-",VLOOKUP(C207,员工信息表!B:C,2,FALSE))</f>
        <v>-</v>
      </c>
      <c r="E207" s="21" t="str">
        <f>IF(C207="","-",VLOOKUP(C207,员工信息表!B:D,3,FALSE))</f>
        <v>-</v>
      </c>
      <c r="F207" s="20"/>
      <c r="G207" s="20"/>
      <c r="H207" s="20"/>
      <c r="I207" s="20"/>
      <c r="J207" s="27" t="str">
        <f t="shared" si="6"/>
        <v>0</v>
      </c>
      <c r="K207" s="27" t="str">
        <f>IF(C207="","0",SUMIFS(借支明细表!$H:$H,借支明细表!$F:$F,$C207,借支明细表!$D:$D,$D$2))</f>
        <v>0</v>
      </c>
      <c r="L207" s="27" t="str">
        <f t="shared" si="7"/>
        <v>0</v>
      </c>
      <c r="M207" s="28"/>
      <c r="XDA207" s="7"/>
      <c r="XDB207" s="7"/>
      <c r="XDC207" s="7"/>
      <c r="XDD207" s="7"/>
      <c r="XDE207" s="7"/>
      <c r="XDF207" s="7"/>
      <c r="XDG207" s="7"/>
      <c r="XDH207" s="7"/>
      <c r="XDI207" s="7"/>
      <c r="XDJ207" s="7"/>
      <c r="XDK207" s="7"/>
      <c r="XDL207" s="7"/>
      <c r="XDM207" s="7"/>
      <c r="XDN207" s="7"/>
      <c r="XDO207" s="7"/>
      <c r="XDP207" s="7"/>
      <c r="XDQ207" s="7"/>
      <c r="XDR207" s="7"/>
      <c r="XDS207" s="7"/>
      <c r="XDT207" s="7"/>
      <c r="XDU207" s="7"/>
      <c r="XDV207" s="7"/>
      <c r="XDW207" s="7"/>
      <c r="XDX207" s="7"/>
      <c r="XDY207" s="7"/>
      <c r="XDZ207" s="7"/>
      <c r="XEA207" s="7"/>
      <c r="XEB207" s="7"/>
      <c r="XEC207" s="7"/>
      <c r="XED207" s="7"/>
      <c r="XEE207" s="7"/>
    </row>
    <row r="208" s="1" customFormat="1" customHeight="1" spans="1:16359">
      <c r="A208" s="4"/>
      <c r="B208" s="20"/>
      <c r="C208" s="20"/>
      <c r="D208" s="21" t="str">
        <f>IF(C208="","-",VLOOKUP(C208,员工信息表!B:C,2,FALSE))</f>
        <v>-</v>
      </c>
      <c r="E208" s="21" t="str">
        <f>IF(C208="","-",VLOOKUP(C208,员工信息表!B:D,3,FALSE))</f>
        <v>-</v>
      </c>
      <c r="F208" s="20"/>
      <c r="G208" s="20"/>
      <c r="H208" s="20"/>
      <c r="I208" s="20"/>
      <c r="J208" s="27" t="str">
        <f t="shared" si="6"/>
        <v>0</v>
      </c>
      <c r="K208" s="27" t="str">
        <f>IF(C208="","0",SUMIFS(借支明细表!$H:$H,借支明细表!$F:$F,$C208,借支明细表!$D:$D,$D$2))</f>
        <v>0</v>
      </c>
      <c r="L208" s="27" t="str">
        <f t="shared" si="7"/>
        <v>0</v>
      </c>
      <c r="M208" s="28"/>
      <c r="XDA208" s="7"/>
      <c r="XDB208" s="7"/>
      <c r="XDC208" s="7"/>
      <c r="XDD208" s="7"/>
      <c r="XDE208" s="7"/>
      <c r="XDF208" s="7"/>
      <c r="XDG208" s="7"/>
      <c r="XDH208" s="7"/>
      <c r="XDI208" s="7"/>
      <c r="XDJ208" s="7"/>
      <c r="XDK208" s="7"/>
      <c r="XDL208" s="7"/>
      <c r="XDM208" s="7"/>
      <c r="XDN208" s="7"/>
      <c r="XDO208" s="7"/>
      <c r="XDP208" s="7"/>
      <c r="XDQ208" s="7"/>
      <c r="XDR208" s="7"/>
      <c r="XDS208" s="7"/>
      <c r="XDT208" s="7"/>
      <c r="XDU208" s="7"/>
      <c r="XDV208" s="7"/>
      <c r="XDW208" s="7"/>
      <c r="XDX208" s="7"/>
      <c r="XDY208" s="7"/>
      <c r="XDZ208" s="7"/>
      <c r="XEA208" s="7"/>
      <c r="XEB208" s="7"/>
      <c r="XEC208" s="7"/>
      <c r="XED208" s="7"/>
      <c r="XEE208" s="7"/>
    </row>
    <row r="209" s="1" customFormat="1" customHeight="1" spans="1:16359">
      <c r="A209" s="4"/>
      <c r="B209" s="20"/>
      <c r="C209" s="20"/>
      <c r="D209" s="21" t="str">
        <f>IF(C209="","-",VLOOKUP(C209,员工信息表!B:C,2,FALSE))</f>
        <v>-</v>
      </c>
      <c r="E209" s="21" t="str">
        <f>IF(C209="","-",VLOOKUP(C209,员工信息表!B:D,3,FALSE))</f>
        <v>-</v>
      </c>
      <c r="F209" s="20"/>
      <c r="G209" s="20"/>
      <c r="H209" s="20"/>
      <c r="I209" s="20"/>
      <c r="J209" s="27" t="str">
        <f t="shared" si="6"/>
        <v>0</v>
      </c>
      <c r="K209" s="27" t="str">
        <f>IF(C209="","0",SUMIFS(借支明细表!$H:$H,借支明细表!$F:$F,$C209,借支明细表!$D:$D,$D$2))</f>
        <v>0</v>
      </c>
      <c r="L209" s="27" t="str">
        <f t="shared" si="7"/>
        <v>0</v>
      </c>
      <c r="M209" s="28"/>
      <c r="XDA209" s="7"/>
      <c r="XDB209" s="7"/>
      <c r="XDC209" s="7"/>
      <c r="XDD209" s="7"/>
      <c r="XDE209" s="7"/>
      <c r="XDF209" s="7"/>
      <c r="XDG209" s="7"/>
      <c r="XDH209" s="7"/>
      <c r="XDI209" s="7"/>
      <c r="XDJ209" s="7"/>
      <c r="XDK209" s="7"/>
      <c r="XDL209" s="7"/>
      <c r="XDM209" s="7"/>
      <c r="XDN209" s="7"/>
      <c r="XDO209" s="7"/>
      <c r="XDP209" s="7"/>
      <c r="XDQ209" s="7"/>
      <c r="XDR209" s="7"/>
      <c r="XDS209" s="7"/>
      <c r="XDT209" s="7"/>
      <c r="XDU209" s="7"/>
      <c r="XDV209" s="7"/>
      <c r="XDW209" s="7"/>
      <c r="XDX209" s="7"/>
      <c r="XDY209" s="7"/>
      <c r="XDZ209" s="7"/>
      <c r="XEA209" s="7"/>
      <c r="XEB209" s="7"/>
      <c r="XEC209" s="7"/>
      <c r="XED209" s="7"/>
      <c r="XEE209" s="7"/>
    </row>
    <row r="210" s="1" customFormat="1" customHeight="1" spans="1:16359">
      <c r="A210" s="4"/>
      <c r="B210" s="20"/>
      <c r="C210" s="20"/>
      <c r="D210" s="21" t="str">
        <f>IF(C210="","-",VLOOKUP(C210,员工信息表!B:C,2,FALSE))</f>
        <v>-</v>
      </c>
      <c r="E210" s="21" t="str">
        <f>IF(C210="","-",VLOOKUP(C210,员工信息表!B:D,3,FALSE))</f>
        <v>-</v>
      </c>
      <c r="F210" s="20"/>
      <c r="G210" s="20"/>
      <c r="H210" s="20"/>
      <c r="I210" s="20"/>
      <c r="J210" s="27" t="str">
        <f t="shared" si="6"/>
        <v>0</v>
      </c>
      <c r="K210" s="27" t="str">
        <f>IF(C210="","0",SUMIFS(借支明细表!$H:$H,借支明细表!$F:$F,$C210,借支明细表!$D:$D,$D$2))</f>
        <v>0</v>
      </c>
      <c r="L210" s="27" t="str">
        <f t="shared" si="7"/>
        <v>0</v>
      </c>
      <c r="M210" s="28"/>
      <c r="XDA210" s="7"/>
      <c r="XDB210" s="7"/>
      <c r="XDC210" s="7"/>
      <c r="XDD210" s="7"/>
      <c r="XDE210" s="7"/>
      <c r="XDF210" s="7"/>
      <c r="XDG210" s="7"/>
      <c r="XDH210" s="7"/>
      <c r="XDI210" s="7"/>
      <c r="XDJ210" s="7"/>
      <c r="XDK210" s="7"/>
      <c r="XDL210" s="7"/>
      <c r="XDM210" s="7"/>
      <c r="XDN210" s="7"/>
      <c r="XDO210" s="7"/>
      <c r="XDP210" s="7"/>
      <c r="XDQ210" s="7"/>
      <c r="XDR210" s="7"/>
      <c r="XDS210" s="7"/>
      <c r="XDT210" s="7"/>
      <c r="XDU210" s="7"/>
      <c r="XDV210" s="7"/>
      <c r="XDW210" s="7"/>
      <c r="XDX210" s="7"/>
      <c r="XDY210" s="7"/>
      <c r="XDZ210" s="7"/>
      <c r="XEA210" s="7"/>
      <c r="XEB210" s="7"/>
      <c r="XEC210" s="7"/>
      <c r="XED210" s="7"/>
      <c r="XEE210" s="7"/>
    </row>
    <row r="211" s="1" customFormat="1" customHeight="1" spans="1:16359">
      <c r="A211" s="4"/>
      <c r="B211" s="20"/>
      <c r="C211" s="20"/>
      <c r="D211" s="21" t="str">
        <f>IF(C211="","-",VLOOKUP(C211,员工信息表!B:C,2,FALSE))</f>
        <v>-</v>
      </c>
      <c r="E211" s="21" t="str">
        <f>IF(C211="","-",VLOOKUP(C211,员工信息表!B:D,3,FALSE))</f>
        <v>-</v>
      </c>
      <c r="F211" s="20"/>
      <c r="G211" s="20"/>
      <c r="H211" s="20"/>
      <c r="I211" s="20"/>
      <c r="J211" s="27" t="str">
        <f t="shared" si="6"/>
        <v>0</v>
      </c>
      <c r="K211" s="27" t="str">
        <f>IF(C211="","0",SUMIFS(借支明细表!$H:$H,借支明细表!$F:$F,$C211,借支明细表!$D:$D,$D$2))</f>
        <v>0</v>
      </c>
      <c r="L211" s="27" t="str">
        <f t="shared" si="7"/>
        <v>0</v>
      </c>
      <c r="M211" s="28"/>
      <c r="XDA211" s="7"/>
      <c r="XDB211" s="7"/>
      <c r="XDC211" s="7"/>
      <c r="XDD211" s="7"/>
      <c r="XDE211" s="7"/>
      <c r="XDF211" s="7"/>
      <c r="XDG211" s="7"/>
      <c r="XDH211" s="7"/>
      <c r="XDI211" s="7"/>
      <c r="XDJ211" s="7"/>
      <c r="XDK211" s="7"/>
      <c r="XDL211" s="7"/>
      <c r="XDM211" s="7"/>
      <c r="XDN211" s="7"/>
      <c r="XDO211" s="7"/>
      <c r="XDP211" s="7"/>
      <c r="XDQ211" s="7"/>
      <c r="XDR211" s="7"/>
      <c r="XDS211" s="7"/>
      <c r="XDT211" s="7"/>
      <c r="XDU211" s="7"/>
      <c r="XDV211" s="7"/>
      <c r="XDW211" s="7"/>
      <c r="XDX211" s="7"/>
      <c r="XDY211" s="7"/>
      <c r="XDZ211" s="7"/>
      <c r="XEA211" s="7"/>
      <c r="XEB211" s="7"/>
      <c r="XEC211" s="7"/>
      <c r="XED211" s="7"/>
      <c r="XEE211" s="7"/>
    </row>
    <row r="212" s="1" customFormat="1" customHeight="1" spans="1:16359">
      <c r="A212" s="4"/>
      <c r="B212" s="20"/>
      <c r="C212" s="20"/>
      <c r="D212" s="21" t="str">
        <f>IF(C212="","-",VLOOKUP(C212,员工信息表!B:C,2,FALSE))</f>
        <v>-</v>
      </c>
      <c r="E212" s="21" t="str">
        <f>IF(C212="","-",VLOOKUP(C212,员工信息表!B:D,3,FALSE))</f>
        <v>-</v>
      </c>
      <c r="F212" s="20"/>
      <c r="G212" s="20"/>
      <c r="H212" s="20"/>
      <c r="I212" s="20"/>
      <c r="J212" s="27" t="str">
        <f t="shared" si="6"/>
        <v>0</v>
      </c>
      <c r="K212" s="27" t="str">
        <f>IF(C212="","0",SUMIFS(借支明细表!$H:$H,借支明细表!$F:$F,$C212,借支明细表!$D:$D,$D$2))</f>
        <v>0</v>
      </c>
      <c r="L212" s="27" t="str">
        <f t="shared" si="7"/>
        <v>0</v>
      </c>
      <c r="M212" s="28"/>
      <c r="XDA212" s="7"/>
      <c r="XDB212" s="7"/>
      <c r="XDC212" s="7"/>
      <c r="XDD212" s="7"/>
      <c r="XDE212" s="7"/>
      <c r="XDF212" s="7"/>
      <c r="XDG212" s="7"/>
      <c r="XDH212" s="7"/>
      <c r="XDI212" s="7"/>
      <c r="XDJ212" s="7"/>
      <c r="XDK212" s="7"/>
      <c r="XDL212" s="7"/>
      <c r="XDM212" s="7"/>
      <c r="XDN212" s="7"/>
      <c r="XDO212" s="7"/>
      <c r="XDP212" s="7"/>
      <c r="XDQ212" s="7"/>
      <c r="XDR212" s="7"/>
      <c r="XDS212" s="7"/>
      <c r="XDT212" s="7"/>
      <c r="XDU212" s="7"/>
      <c r="XDV212" s="7"/>
      <c r="XDW212" s="7"/>
      <c r="XDX212" s="7"/>
      <c r="XDY212" s="7"/>
      <c r="XDZ212" s="7"/>
      <c r="XEA212" s="7"/>
      <c r="XEB212" s="7"/>
      <c r="XEC212" s="7"/>
      <c r="XED212" s="7"/>
      <c r="XEE212" s="7"/>
    </row>
    <row r="213" s="1" customFormat="1" customHeight="1" spans="1:16359">
      <c r="A213" s="4"/>
      <c r="B213" s="20"/>
      <c r="C213" s="20"/>
      <c r="D213" s="21" t="str">
        <f>IF(C213="","-",VLOOKUP(C213,员工信息表!B:C,2,FALSE))</f>
        <v>-</v>
      </c>
      <c r="E213" s="21" t="str">
        <f>IF(C213="","-",VLOOKUP(C213,员工信息表!B:D,3,FALSE))</f>
        <v>-</v>
      </c>
      <c r="F213" s="20"/>
      <c r="G213" s="20"/>
      <c r="H213" s="20"/>
      <c r="I213" s="20"/>
      <c r="J213" s="27" t="str">
        <f t="shared" si="6"/>
        <v>0</v>
      </c>
      <c r="K213" s="27" t="str">
        <f>IF(C213="","0",SUMIFS(借支明细表!$H:$H,借支明细表!$F:$F,$C213,借支明细表!$D:$D,$D$2))</f>
        <v>0</v>
      </c>
      <c r="L213" s="27" t="str">
        <f t="shared" si="7"/>
        <v>0</v>
      </c>
      <c r="M213" s="28"/>
      <c r="XDA213" s="7"/>
      <c r="XDB213" s="7"/>
      <c r="XDC213" s="7"/>
      <c r="XDD213" s="7"/>
      <c r="XDE213" s="7"/>
      <c r="XDF213" s="7"/>
      <c r="XDG213" s="7"/>
      <c r="XDH213" s="7"/>
      <c r="XDI213" s="7"/>
      <c r="XDJ213" s="7"/>
      <c r="XDK213" s="7"/>
      <c r="XDL213" s="7"/>
      <c r="XDM213" s="7"/>
      <c r="XDN213" s="7"/>
      <c r="XDO213" s="7"/>
      <c r="XDP213" s="7"/>
      <c r="XDQ213" s="7"/>
      <c r="XDR213" s="7"/>
      <c r="XDS213" s="7"/>
      <c r="XDT213" s="7"/>
      <c r="XDU213" s="7"/>
      <c r="XDV213" s="7"/>
      <c r="XDW213" s="7"/>
      <c r="XDX213" s="7"/>
      <c r="XDY213" s="7"/>
      <c r="XDZ213" s="7"/>
      <c r="XEA213" s="7"/>
      <c r="XEB213" s="7"/>
      <c r="XEC213" s="7"/>
      <c r="XED213" s="7"/>
      <c r="XEE213" s="7"/>
    </row>
    <row r="214" s="1" customFormat="1" customHeight="1" spans="1:16359">
      <c r="A214" s="4"/>
      <c r="B214" s="20"/>
      <c r="C214" s="20"/>
      <c r="D214" s="21" t="str">
        <f>IF(C214="","-",VLOOKUP(C214,员工信息表!B:C,2,FALSE))</f>
        <v>-</v>
      </c>
      <c r="E214" s="21" t="str">
        <f>IF(C214="","-",VLOOKUP(C214,员工信息表!B:D,3,FALSE))</f>
        <v>-</v>
      </c>
      <c r="F214" s="20"/>
      <c r="G214" s="20"/>
      <c r="H214" s="20"/>
      <c r="I214" s="20"/>
      <c r="J214" s="27" t="str">
        <f t="shared" si="6"/>
        <v>0</v>
      </c>
      <c r="K214" s="27" t="str">
        <f>IF(C214="","0",SUMIFS(借支明细表!$H:$H,借支明细表!$F:$F,$C214,借支明细表!$D:$D,$D$2))</f>
        <v>0</v>
      </c>
      <c r="L214" s="27" t="str">
        <f t="shared" si="7"/>
        <v>0</v>
      </c>
      <c r="M214" s="28"/>
      <c r="XDA214" s="7"/>
      <c r="XDB214" s="7"/>
      <c r="XDC214" s="7"/>
      <c r="XDD214" s="7"/>
      <c r="XDE214" s="7"/>
      <c r="XDF214" s="7"/>
      <c r="XDG214" s="7"/>
      <c r="XDH214" s="7"/>
      <c r="XDI214" s="7"/>
      <c r="XDJ214" s="7"/>
      <c r="XDK214" s="7"/>
      <c r="XDL214" s="7"/>
      <c r="XDM214" s="7"/>
      <c r="XDN214" s="7"/>
      <c r="XDO214" s="7"/>
      <c r="XDP214" s="7"/>
      <c r="XDQ214" s="7"/>
      <c r="XDR214" s="7"/>
      <c r="XDS214" s="7"/>
      <c r="XDT214" s="7"/>
      <c r="XDU214" s="7"/>
      <c r="XDV214" s="7"/>
      <c r="XDW214" s="7"/>
      <c r="XDX214" s="7"/>
      <c r="XDY214" s="7"/>
      <c r="XDZ214" s="7"/>
      <c r="XEA214" s="7"/>
      <c r="XEB214" s="7"/>
      <c r="XEC214" s="7"/>
      <c r="XED214" s="7"/>
      <c r="XEE214" s="7"/>
    </row>
    <row r="215" s="1" customFormat="1" customHeight="1" spans="1:16359">
      <c r="A215" s="4"/>
      <c r="B215" s="20"/>
      <c r="C215" s="20"/>
      <c r="D215" s="21" t="str">
        <f>IF(C215="","-",VLOOKUP(C215,员工信息表!B:C,2,FALSE))</f>
        <v>-</v>
      </c>
      <c r="E215" s="21" t="str">
        <f>IF(C215="","-",VLOOKUP(C215,员工信息表!B:D,3,FALSE))</f>
        <v>-</v>
      </c>
      <c r="F215" s="20"/>
      <c r="G215" s="20"/>
      <c r="H215" s="20"/>
      <c r="I215" s="20"/>
      <c r="J215" s="27" t="str">
        <f t="shared" si="6"/>
        <v>0</v>
      </c>
      <c r="K215" s="27" t="str">
        <f>IF(C215="","0",SUMIFS(借支明细表!$H:$H,借支明细表!$F:$F,$C215,借支明细表!$D:$D,$D$2))</f>
        <v>0</v>
      </c>
      <c r="L215" s="27" t="str">
        <f t="shared" si="7"/>
        <v>0</v>
      </c>
      <c r="M215" s="28"/>
      <c r="XDA215" s="7"/>
      <c r="XDB215" s="7"/>
      <c r="XDC215" s="7"/>
      <c r="XDD215" s="7"/>
      <c r="XDE215" s="7"/>
      <c r="XDF215" s="7"/>
      <c r="XDG215" s="7"/>
      <c r="XDH215" s="7"/>
      <c r="XDI215" s="7"/>
      <c r="XDJ215" s="7"/>
      <c r="XDK215" s="7"/>
      <c r="XDL215" s="7"/>
      <c r="XDM215" s="7"/>
      <c r="XDN215" s="7"/>
      <c r="XDO215" s="7"/>
      <c r="XDP215" s="7"/>
      <c r="XDQ215" s="7"/>
      <c r="XDR215" s="7"/>
      <c r="XDS215" s="7"/>
      <c r="XDT215" s="7"/>
      <c r="XDU215" s="7"/>
      <c r="XDV215" s="7"/>
      <c r="XDW215" s="7"/>
      <c r="XDX215" s="7"/>
      <c r="XDY215" s="7"/>
      <c r="XDZ215" s="7"/>
      <c r="XEA215" s="7"/>
      <c r="XEB215" s="7"/>
      <c r="XEC215" s="7"/>
      <c r="XED215" s="7"/>
      <c r="XEE215" s="7"/>
    </row>
    <row r="216" s="1" customFormat="1" customHeight="1" spans="1:16359">
      <c r="A216" s="4"/>
      <c r="B216" s="20"/>
      <c r="C216" s="20"/>
      <c r="D216" s="21" t="str">
        <f>IF(C216="","-",VLOOKUP(C216,员工信息表!B:C,2,FALSE))</f>
        <v>-</v>
      </c>
      <c r="E216" s="21" t="str">
        <f>IF(C216="","-",VLOOKUP(C216,员工信息表!B:D,3,FALSE))</f>
        <v>-</v>
      </c>
      <c r="F216" s="20"/>
      <c r="G216" s="20"/>
      <c r="H216" s="20"/>
      <c r="I216" s="20"/>
      <c r="J216" s="27" t="str">
        <f t="shared" si="6"/>
        <v>0</v>
      </c>
      <c r="K216" s="27" t="str">
        <f>IF(C216="","0",SUMIFS(借支明细表!$H:$H,借支明细表!$F:$F,$C216,借支明细表!$D:$D,$D$2))</f>
        <v>0</v>
      </c>
      <c r="L216" s="27" t="str">
        <f t="shared" si="7"/>
        <v>0</v>
      </c>
      <c r="M216" s="28"/>
      <c r="XDA216" s="7"/>
      <c r="XDB216" s="7"/>
      <c r="XDC216" s="7"/>
      <c r="XDD216" s="7"/>
      <c r="XDE216" s="7"/>
      <c r="XDF216" s="7"/>
      <c r="XDG216" s="7"/>
      <c r="XDH216" s="7"/>
      <c r="XDI216" s="7"/>
      <c r="XDJ216" s="7"/>
      <c r="XDK216" s="7"/>
      <c r="XDL216" s="7"/>
      <c r="XDM216" s="7"/>
      <c r="XDN216" s="7"/>
      <c r="XDO216" s="7"/>
      <c r="XDP216" s="7"/>
      <c r="XDQ216" s="7"/>
      <c r="XDR216" s="7"/>
      <c r="XDS216" s="7"/>
      <c r="XDT216" s="7"/>
      <c r="XDU216" s="7"/>
      <c r="XDV216" s="7"/>
      <c r="XDW216" s="7"/>
      <c r="XDX216" s="7"/>
      <c r="XDY216" s="7"/>
      <c r="XDZ216" s="7"/>
      <c r="XEA216" s="7"/>
      <c r="XEB216" s="7"/>
      <c r="XEC216" s="7"/>
      <c r="XED216" s="7"/>
      <c r="XEE216" s="7"/>
    </row>
    <row r="217" s="1" customFormat="1" customHeight="1" spans="1:16359">
      <c r="A217" s="4"/>
      <c r="B217" s="20"/>
      <c r="C217" s="20"/>
      <c r="D217" s="21" t="str">
        <f>IF(C217="","-",VLOOKUP(C217,员工信息表!B:C,2,FALSE))</f>
        <v>-</v>
      </c>
      <c r="E217" s="21" t="str">
        <f>IF(C217="","-",VLOOKUP(C217,员工信息表!B:D,3,FALSE))</f>
        <v>-</v>
      </c>
      <c r="F217" s="20"/>
      <c r="G217" s="20"/>
      <c r="H217" s="20"/>
      <c r="I217" s="20"/>
      <c r="J217" s="27" t="str">
        <f t="shared" si="6"/>
        <v>0</v>
      </c>
      <c r="K217" s="27" t="str">
        <f>IF(C217="","0",SUMIFS(借支明细表!$H:$H,借支明细表!$F:$F,$C217,借支明细表!$D:$D,$D$2))</f>
        <v>0</v>
      </c>
      <c r="L217" s="27" t="str">
        <f t="shared" si="7"/>
        <v>0</v>
      </c>
      <c r="M217" s="28"/>
      <c r="XDA217" s="7"/>
      <c r="XDB217" s="7"/>
      <c r="XDC217" s="7"/>
      <c r="XDD217" s="7"/>
      <c r="XDE217" s="7"/>
      <c r="XDF217" s="7"/>
      <c r="XDG217" s="7"/>
      <c r="XDH217" s="7"/>
      <c r="XDI217" s="7"/>
      <c r="XDJ217" s="7"/>
      <c r="XDK217" s="7"/>
      <c r="XDL217" s="7"/>
      <c r="XDM217" s="7"/>
      <c r="XDN217" s="7"/>
      <c r="XDO217" s="7"/>
      <c r="XDP217" s="7"/>
      <c r="XDQ217" s="7"/>
      <c r="XDR217" s="7"/>
      <c r="XDS217" s="7"/>
      <c r="XDT217" s="7"/>
      <c r="XDU217" s="7"/>
      <c r="XDV217" s="7"/>
      <c r="XDW217" s="7"/>
      <c r="XDX217" s="7"/>
      <c r="XDY217" s="7"/>
      <c r="XDZ217" s="7"/>
      <c r="XEA217" s="7"/>
      <c r="XEB217" s="7"/>
      <c r="XEC217" s="7"/>
      <c r="XED217" s="7"/>
      <c r="XEE217" s="7"/>
    </row>
    <row r="218" s="1" customFormat="1" customHeight="1" spans="1:16359">
      <c r="A218" s="4"/>
      <c r="B218" s="20"/>
      <c r="C218" s="20"/>
      <c r="D218" s="21" t="str">
        <f>IF(C218="","-",VLOOKUP(C218,员工信息表!B:C,2,FALSE))</f>
        <v>-</v>
      </c>
      <c r="E218" s="21" t="str">
        <f>IF(C218="","-",VLOOKUP(C218,员工信息表!B:D,3,FALSE))</f>
        <v>-</v>
      </c>
      <c r="F218" s="20"/>
      <c r="G218" s="20"/>
      <c r="H218" s="20"/>
      <c r="I218" s="20"/>
      <c r="J218" s="27" t="str">
        <f t="shared" si="6"/>
        <v>0</v>
      </c>
      <c r="K218" s="27" t="str">
        <f>IF(C218="","0",SUMIFS(借支明细表!$H:$H,借支明细表!$F:$F,$C218,借支明细表!$D:$D,$D$2))</f>
        <v>0</v>
      </c>
      <c r="L218" s="27" t="str">
        <f t="shared" si="7"/>
        <v>0</v>
      </c>
      <c r="M218" s="28"/>
      <c r="XDA218" s="7"/>
      <c r="XDB218" s="7"/>
      <c r="XDC218" s="7"/>
      <c r="XDD218" s="7"/>
      <c r="XDE218" s="7"/>
      <c r="XDF218" s="7"/>
      <c r="XDG218" s="7"/>
      <c r="XDH218" s="7"/>
      <c r="XDI218" s="7"/>
      <c r="XDJ218" s="7"/>
      <c r="XDK218" s="7"/>
      <c r="XDL218" s="7"/>
      <c r="XDM218" s="7"/>
      <c r="XDN218" s="7"/>
      <c r="XDO218" s="7"/>
      <c r="XDP218" s="7"/>
      <c r="XDQ218" s="7"/>
      <c r="XDR218" s="7"/>
      <c r="XDS218" s="7"/>
      <c r="XDT218" s="7"/>
      <c r="XDU218" s="7"/>
      <c r="XDV218" s="7"/>
      <c r="XDW218" s="7"/>
      <c r="XDX218" s="7"/>
      <c r="XDY218" s="7"/>
      <c r="XDZ218" s="7"/>
      <c r="XEA218" s="7"/>
      <c r="XEB218" s="7"/>
      <c r="XEC218" s="7"/>
      <c r="XED218" s="7"/>
      <c r="XEE218" s="7"/>
    </row>
    <row r="219" s="1" customFormat="1" customHeight="1" spans="1:16359">
      <c r="A219" s="4"/>
      <c r="B219" s="20"/>
      <c r="C219" s="20"/>
      <c r="D219" s="21" t="str">
        <f>IF(C219="","-",VLOOKUP(C219,员工信息表!B:C,2,FALSE))</f>
        <v>-</v>
      </c>
      <c r="E219" s="21" t="str">
        <f>IF(C219="","-",VLOOKUP(C219,员工信息表!B:D,3,FALSE))</f>
        <v>-</v>
      </c>
      <c r="F219" s="20"/>
      <c r="G219" s="20"/>
      <c r="H219" s="20"/>
      <c r="I219" s="20"/>
      <c r="J219" s="27" t="str">
        <f t="shared" si="6"/>
        <v>0</v>
      </c>
      <c r="K219" s="27" t="str">
        <f>IF(C219="","0",SUMIFS(借支明细表!$H:$H,借支明细表!$F:$F,$C219,借支明细表!$D:$D,$D$2))</f>
        <v>0</v>
      </c>
      <c r="L219" s="27" t="str">
        <f t="shared" si="7"/>
        <v>0</v>
      </c>
      <c r="M219" s="28"/>
      <c r="XDA219" s="7"/>
      <c r="XDB219" s="7"/>
      <c r="XDC219" s="7"/>
      <c r="XDD219" s="7"/>
      <c r="XDE219" s="7"/>
      <c r="XDF219" s="7"/>
      <c r="XDG219" s="7"/>
      <c r="XDH219" s="7"/>
      <c r="XDI219" s="7"/>
      <c r="XDJ219" s="7"/>
      <c r="XDK219" s="7"/>
      <c r="XDL219" s="7"/>
      <c r="XDM219" s="7"/>
      <c r="XDN219" s="7"/>
      <c r="XDO219" s="7"/>
      <c r="XDP219" s="7"/>
      <c r="XDQ219" s="7"/>
      <c r="XDR219" s="7"/>
      <c r="XDS219" s="7"/>
      <c r="XDT219" s="7"/>
      <c r="XDU219" s="7"/>
      <c r="XDV219" s="7"/>
      <c r="XDW219" s="7"/>
      <c r="XDX219" s="7"/>
      <c r="XDY219" s="7"/>
      <c r="XDZ219" s="7"/>
      <c r="XEA219" s="7"/>
      <c r="XEB219" s="7"/>
      <c r="XEC219" s="7"/>
      <c r="XED219" s="7"/>
      <c r="XEE219" s="7"/>
    </row>
    <row r="220" s="1" customFormat="1" customHeight="1" spans="1:16359">
      <c r="A220" s="4"/>
      <c r="B220" s="20"/>
      <c r="C220" s="20"/>
      <c r="D220" s="21" t="str">
        <f>IF(C220="","-",VLOOKUP(C220,员工信息表!B:C,2,FALSE))</f>
        <v>-</v>
      </c>
      <c r="E220" s="21" t="str">
        <f>IF(C220="","-",VLOOKUP(C220,员工信息表!B:D,3,FALSE))</f>
        <v>-</v>
      </c>
      <c r="F220" s="20"/>
      <c r="G220" s="20"/>
      <c r="H220" s="20"/>
      <c r="I220" s="20"/>
      <c r="J220" s="27" t="str">
        <f t="shared" si="6"/>
        <v>0</v>
      </c>
      <c r="K220" s="27" t="str">
        <f>IF(C220="","0",SUMIFS(借支明细表!$H:$H,借支明细表!$F:$F,$C220,借支明细表!$D:$D,$D$2))</f>
        <v>0</v>
      </c>
      <c r="L220" s="27" t="str">
        <f t="shared" si="7"/>
        <v>0</v>
      </c>
      <c r="M220" s="28"/>
      <c r="XDA220" s="7"/>
      <c r="XDB220" s="7"/>
      <c r="XDC220" s="7"/>
      <c r="XDD220" s="7"/>
      <c r="XDE220" s="7"/>
      <c r="XDF220" s="7"/>
      <c r="XDG220" s="7"/>
      <c r="XDH220" s="7"/>
      <c r="XDI220" s="7"/>
      <c r="XDJ220" s="7"/>
      <c r="XDK220" s="7"/>
      <c r="XDL220" s="7"/>
      <c r="XDM220" s="7"/>
      <c r="XDN220" s="7"/>
      <c r="XDO220" s="7"/>
      <c r="XDP220" s="7"/>
      <c r="XDQ220" s="7"/>
      <c r="XDR220" s="7"/>
      <c r="XDS220" s="7"/>
      <c r="XDT220" s="7"/>
      <c r="XDU220" s="7"/>
      <c r="XDV220" s="7"/>
      <c r="XDW220" s="7"/>
      <c r="XDX220" s="7"/>
      <c r="XDY220" s="7"/>
      <c r="XDZ220" s="7"/>
      <c r="XEA220" s="7"/>
      <c r="XEB220" s="7"/>
      <c r="XEC220" s="7"/>
      <c r="XED220" s="7"/>
      <c r="XEE220" s="7"/>
    </row>
    <row r="221" s="1" customFormat="1" customHeight="1" spans="1:16359">
      <c r="A221" s="4"/>
      <c r="B221" s="20"/>
      <c r="C221" s="20"/>
      <c r="D221" s="21" t="str">
        <f>IF(C221="","-",VLOOKUP(C221,员工信息表!B:C,2,FALSE))</f>
        <v>-</v>
      </c>
      <c r="E221" s="21" t="str">
        <f>IF(C221="","-",VLOOKUP(C221,员工信息表!B:D,3,FALSE))</f>
        <v>-</v>
      </c>
      <c r="F221" s="20"/>
      <c r="G221" s="20"/>
      <c r="H221" s="20"/>
      <c r="I221" s="20"/>
      <c r="J221" s="27" t="str">
        <f t="shared" si="6"/>
        <v>0</v>
      </c>
      <c r="K221" s="27" t="str">
        <f>IF(C221="","0",SUMIFS(借支明细表!$H:$H,借支明细表!$F:$F,$C221,借支明细表!$D:$D,$D$2))</f>
        <v>0</v>
      </c>
      <c r="L221" s="27" t="str">
        <f t="shared" si="7"/>
        <v>0</v>
      </c>
      <c r="M221" s="28"/>
      <c r="XDA221" s="7"/>
      <c r="XDB221" s="7"/>
      <c r="XDC221" s="7"/>
      <c r="XDD221" s="7"/>
      <c r="XDE221" s="7"/>
      <c r="XDF221" s="7"/>
      <c r="XDG221" s="7"/>
      <c r="XDH221" s="7"/>
      <c r="XDI221" s="7"/>
      <c r="XDJ221" s="7"/>
      <c r="XDK221" s="7"/>
      <c r="XDL221" s="7"/>
      <c r="XDM221" s="7"/>
      <c r="XDN221" s="7"/>
      <c r="XDO221" s="7"/>
      <c r="XDP221" s="7"/>
      <c r="XDQ221" s="7"/>
      <c r="XDR221" s="7"/>
      <c r="XDS221" s="7"/>
      <c r="XDT221" s="7"/>
      <c r="XDU221" s="7"/>
      <c r="XDV221" s="7"/>
      <c r="XDW221" s="7"/>
      <c r="XDX221" s="7"/>
      <c r="XDY221" s="7"/>
      <c r="XDZ221" s="7"/>
      <c r="XEA221" s="7"/>
      <c r="XEB221" s="7"/>
      <c r="XEC221" s="7"/>
      <c r="XED221" s="7"/>
      <c r="XEE221" s="7"/>
    </row>
    <row r="222" s="1" customFormat="1" customHeight="1" spans="1:16359">
      <c r="A222" s="4"/>
      <c r="B222" s="20"/>
      <c r="C222" s="20"/>
      <c r="D222" s="21" t="str">
        <f>IF(C222="","-",VLOOKUP(C222,员工信息表!B:C,2,FALSE))</f>
        <v>-</v>
      </c>
      <c r="E222" s="21" t="str">
        <f>IF(C222="","-",VLOOKUP(C222,员工信息表!B:D,3,FALSE))</f>
        <v>-</v>
      </c>
      <c r="F222" s="20"/>
      <c r="G222" s="20"/>
      <c r="H222" s="20"/>
      <c r="I222" s="20"/>
      <c r="J222" s="27" t="str">
        <f t="shared" si="6"/>
        <v>0</v>
      </c>
      <c r="K222" s="27" t="str">
        <f>IF(C222="","0",SUMIFS(借支明细表!$H:$H,借支明细表!$F:$F,$C222,借支明细表!$D:$D,$D$2))</f>
        <v>0</v>
      </c>
      <c r="L222" s="27" t="str">
        <f t="shared" si="7"/>
        <v>0</v>
      </c>
      <c r="M222" s="28"/>
      <c r="XDA222" s="7"/>
      <c r="XDB222" s="7"/>
      <c r="XDC222" s="7"/>
      <c r="XDD222" s="7"/>
      <c r="XDE222" s="7"/>
      <c r="XDF222" s="7"/>
      <c r="XDG222" s="7"/>
      <c r="XDH222" s="7"/>
      <c r="XDI222" s="7"/>
      <c r="XDJ222" s="7"/>
      <c r="XDK222" s="7"/>
      <c r="XDL222" s="7"/>
      <c r="XDM222" s="7"/>
      <c r="XDN222" s="7"/>
      <c r="XDO222" s="7"/>
      <c r="XDP222" s="7"/>
      <c r="XDQ222" s="7"/>
      <c r="XDR222" s="7"/>
      <c r="XDS222" s="7"/>
      <c r="XDT222" s="7"/>
      <c r="XDU222" s="7"/>
      <c r="XDV222" s="7"/>
      <c r="XDW222" s="7"/>
      <c r="XDX222" s="7"/>
      <c r="XDY222" s="7"/>
      <c r="XDZ222" s="7"/>
      <c r="XEA222" s="7"/>
      <c r="XEB222" s="7"/>
      <c r="XEC222" s="7"/>
      <c r="XED222" s="7"/>
      <c r="XEE222" s="7"/>
    </row>
    <row r="223" s="1" customFormat="1" customHeight="1" spans="1:16359">
      <c r="A223" s="4"/>
      <c r="B223" s="20"/>
      <c r="C223" s="20"/>
      <c r="D223" s="21" t="str">
        <f>IF(C223="","-",VLOOKUP(C223,员工信息表!B:C,2,FALSE))</f>
        <v>-</v>
      </c>
      <c r="E223" s="21" t="str">
        <f>IF(C223="","-",VLOOKUP(C223,员工信息表!B:D,3,FALSE))</f>
        <v>-</v>
      </c>
      <c r="F223" s="20"/>
      <c r="G223" s="20"/>
      <c r="H223" s="20"/>
      <c r="I223" s="20"/>
      <c r="J223" s="27" t="str">
        <f t="shared" si="6"/>
        <v>0</v>
      </c>
      <c r="K223" s="27" t="str">
        <f>IF(C223="","0",SUMIFS(借支明细表!$H:$H,借支明细表!$F:$F,$C223,借支明细表!$D:$D,$D$2))</f>
        <v>0</v>
      </c>
      <c r="L223" s="27" t="str">
        <f t="shared" si="7"/>
        <v>0</v>
      </c>
      <c r="M223" s="28"/>
      <c r="XDA223" s="7"/>
      <c r="XDB223" s="7"/>
      <c r="XDC223" s="7"/>
      <c r="XDD223" s="7"/>
      <c r="XDE223" s="7"/>
      <c r="XDF223" s="7"/>
      <c r="XDG223" s="7"/>
      <c r="XDH223" s="7"/>
      <c r="XDI223" s="7"/>
      <c r="XDJ223" s="7"/>
      <c r="XDK223" s="7"/>
      <c r="XDL223" s="7"/>
      <c r="XDM223" s="7"/>
      <c r="XDN223" s="7"/>
      <c r="XDO223" s="7"/>
      <c r="XDP223" s="7"/>
      <c r="XDQ223" s="7"/>
      <c r="XDR223" s="7"/>
      <c r="XDS223" s="7"/>
      <c r="XDT223" s="7"/>
      <c r="XDU223" s="7"/>
      <c r="XDV223" s="7"/>
      <c r="XDW223" s="7"/>
      <c r="XDX223" s="7"/>
      <c r="XDY223" s="7"/>
      <c r="XDZ223" s="7"/>
      <c r="XEA223" s="7"/>
      <c r="XEB223" s="7"/>
      <c r="XEC223" s="7"/>
      <c r="XED223" s="7"/>
      <c r="XEE223" s="7"/>
    </row>
    <row r="224" s="1" customFormat="1" customHeight="1" spans="1:16359">
      <c r="A224" s="4"/>
      <c r="B224" s="20"/>
      <c r="C224" s="20"/>
      <c r="D224" s="21" t="str">
        <f>IF(C224="","-",VLOOKUP(C224,员工信息表!B:C,2,FALSE))</f>
        <v>-</v>
      </c>
      <c r="E224" s="21" t="str">
        <f>IF(C224="","-",VLOOKUP(C224,员工信息表!B:D,3,FALSE))</f>
        <v>-</v>
      </c>
      <c r="F224" s="20"/>
      <c r="G224" s="20"/>
      <c r="H224" s="20"/>
      <c r="I224" s="20"/>
      <c r="J224" s="27" t="str">
        <f t="shared" si="6"/>
        <v>0</v>
      </c>
      <c r="K224" s="27" t="str">
        <f>IF(C224="","0",SUMIFS(借支明细表!$H:$H,借支明细表!$F:$F,$C224,借支明细表!$D:$D,$D$2))</f>
        <v>0</v>
      </c>
      <c r="L224" s="27" t="str">
        <f t="shared" si="7"/>
        <v>0</v>
      </c>
      <c r="M224" s="28"/>
      <c r="XDA224" s="7"/>
      <c r="XDB224" s="7"/>
      <c r="XDC224" s="7"/>
      <c r="XDD224" s="7"/>
      <c r="XDE224" s="7"/>
      <c r="XDF224" s="7"/>
      <c r="XDG224" s="7"/>
      <c r="XDH224" s="7"/>
      <c r="XDI224" s="7"/>
      <c r="XDJ224" s="7"/>
      <c r="XDK224" s="7"/>
      <c r="XDL224" s="7"/>
      <c r="XDM224" s="7"/>
      <c r="XDN224" s="7"/>
      <c r="XDO224" s="7"/>
      <c r="XDP224" s="7"/>
      <c r="XDQ224" s="7"/>
      <c r="XDR224" s="7"/>
      <c r="XDS224" s="7"/>
      <c r="XDT224" s="7"/>
      <c r="XDU224" s="7"/>
      <c r="XDV224" s="7"/>
      <c r="XDW224" s="7"/>
      <c r="XDX224" s="7"/>
      <c r="XDY224" s="7"/>
      <c r="XDZ224" s="7"/>
      <c r="XEA224" s="7"/>
      <c r="XEB224" s="7"/>
      <c r="XEC224" s="7"/>
      <c r="XED224" s="7"/>
      <c r="XEE224" s="7"/>
    </row>
    <row r="225" s="1" customFormat="1" customHeight="1" spans="1:16359">
      <c r="A225" s="4"/>
      <c r="B225" s="20"/>
      <c r="C225" s="20"/>
      <c r="D225" s="21" t="str">
        <f>IF(C225="","-",VLOOKUP(C225,员工信息表!B:C,2,FALSE))</f>
        <v>-</v>
      </c>
      <c r="E225" s="21" t="str">
        <f>IF(C225="","-",VLOOKUP(C225,员工信息表!B:D,3,FALSE))</f>
        <v>-</v>
      </c>
      <c r="F225" s="20"/>
      <c r="G225" s="20"/>
      <c r="H225" s="20"/>
      <c r="I225" s="20"/>
      <c r="J225" s="27" t="str">
        <f t="shared" si="6"/>
        <v>0</v>
      </c>
      <c r="K225" s="27" t="str">
        <f>IF(C225="","0",SUMIFS(借支明细表!$H:$H,借支明细表!$F:$F,$C225,借支明细表!$D:$D,$D$2))</f>
        <v>0</v>
      </c>
      <c r="L225" s="27" t="str">
        <f t="shared" si="7"/>
        <v>0</v>
      </c>
      <c r="M225" s="28"/>
      <c r="XDA225" s="7"/>
      <c r="XDB225" s="7"/>
      <c r="XDC225" s="7"/>
      <c r="XDD225" s="7"/>
      <c r="XDE225" s="7"/>
      <c r="XDF225" s="7"/>
      <c r="XDG225" s="7"/>
      <c r="XDH225" s="7"/>
      <c r="XDI225" s="7"/>
      <c r="XDJ225" s="7"/>
      <c r="XDK225" s="7"/>
      <c r="XDL225" s="7"/>
      <c r="XDM225" s="7"/>
      <c r="XDN225" s="7"/>
      <c r="XDO225" s="7"/>
      <c r="XDP225" s="7"/>
      <c r="XDQ225" s="7"/>
      <c r="XDR225" s="7"/>
      <c r="XDS225" s="7"/>
      <c r="XDT225" s="7"/>
      <c r="XDU225" s="7"/>
      <c r="XDV225" s="7"/>
      <c r="XDW225" s="7"/>
      <c r="XDX225" s="7"/>
      <c r="XDY225" s="7"/>
      <c r="XDZ225" s="7"/>
      <c r="XEA225" s="7"/>
      <c r="XEB225" s="7"/>
      <c r="XEC225" s="7"/>
      <c r="XED225" s="7"/>
      <c r="XEE225" s="7"/>
    </row>
    <row r="226" s="1" customFormat="1" customHeight="1" spans="1:16359">
      <c r="A226" s="4"/>
      <c r="B226" s="20"/>
      <c r="C226" s="20"/>
      <c r="D226" s="21" t="str">
        <f>IF(C226="","-",VLOOKUP(C226,员工信息表!B:C,2,FALSE))</f>
        <v>-</v>
      </c>
      <c r="E226" s="21" t="str">
        <f>IF(C226="","-",VLOOKUP(C226,员工信息表!B:D,3,FALSE))</f>
        <v>-</v>
      </c>
      <c r="F226" s="20"/>
      <c r="G226" s="20"/>
      <c r="H226" s="20"/>
      <c r="I226" s="20"/>
      <c r="J226" s="27" t="str">
        <f t="shared" si="6"/>
        <v>0</v>
      </c>
      <c r="K226" s="27" t="str">
        <f>IF(C226="","0",SUMIFS(借支明细表!$H:$H,借支明细表!$F:$F,$C226,借支明细表!$D:$D,$D$2))</f>
        <v>0</v>
      </c>
      <c r="L226" s="27" t="str">
        <f t="shared" si="7"/>
        <v>0</v>
      </c>
      <c r="M226" s="28"/>
      <c r="XDA226" s="7"/>
      <c r="XDB226" s="7"/>
      <c r="XDC226" s="7"/>
      <c r="XDD226" s="7"/>
      <c r="XDE226" s="7"/>
      <c r="XDF226" s="7"/>
      <c r="XDG226" s="7"/>
      <c r="XDH226" s="7"/>
      <c r="XDI226" s="7"/>
      <c r="XDJ226" s="7"/>
      <c r="XDK226" s="7"/>
      <c r="XDL226" s="7"/>
      <c r="XDM226" s="7"/>
      <c r="XDN226" s="7"/>
      <c r="XDO226" s="7"/>
      <c r="XDP226" s="7"/>
      <c r="XDQ226" s="7"/>
      <c r="XDR226" s="7"/>
      <c r="XDS226" s="7"/>
      <c r="XDT226" s="7"/>
      <c r="XDU226" s="7"/>
      <c r="XDV226" s="7"/>
      <c r="XDW226" s="7"/>
      <c r="XDX226" s="7"/>
      <c r="XDY226" s="7"/>
      <c r="XDZ226" s="7"/>
      <c r="XEA226" s="7"/>
      <c r="XEB226" s="7"/>
      <c r="XEC226" s="7"/>
      <c r="XED226" s="7"/>
      <c r="XEE226" s="7"/>
    </row>
    <row r="227" s="1" customFormat="1" customHeight="1" spans="1:16359">
      <c r="A227" s="4"/>
      <c r="B227" s="20"/>
      <c r="C227" s="20"/>
      <c r="D227" s="21" t="str">
        <f>IF(C227="","-",VLOOKUP(C227,员工信息表!B:C,2,FALSE))</f>
        <v>-</v>
      </c>
      <c r="E227" s="21" t="str">
        <f>IF(C227="","-",VLOOKUP(C227,员工信息表!B:D,3,FALSE))</f>
        <v>-</v>
      </c>
      <c r="F227" s="20"/>
      <c r="G227" s="20"/>
      <c r="H227" s="20"/>
      <c r="I227" s="20"/>
      <c r="J227" s="27" t="str">
        <f t="shared" si="6"/>
        <v>0</v>
      </c>
      <c r="K227" s="27" t="str">
        <f>IF(C227="","0",SUMIFS(借支明细表!$H:$H,借支明细表!$F:$F,$C227,借支明细表!$D:$D,$D$2))</f>
        <v>0</v>
      </c>
      <c r="L227" s="27" t="str">
        <f t="shared" si="7"/>
        <v>0</v>
      </c>
      <c r="M227" s="28"/>
      <c r="XDA227" s="7"/>
      <c r="XDB227" s="7"/>
      <c r="XDC227" s="7"/>
      <c r="XDD227" s="7"/>
      <c r="XDE227" s="7"/>
      <c r="XDF227" s="7"/>
      <c r="XDG227" s="7"/>
      <c r="XDH227" s="7"/>
      <c r="XDI227" s="7"/>
      <c r="XDJ227" s="7"/>
      <c r="XDK227" s="7"/>
      <c r="XDL227" s="7"/>
      <c r="XDM227" s="7"/>
      <c r="XDN227" s="7"/>
      <c r="XDO227" s="7"/>
      <c r="XDP227" s="7"/>
      <c r="XDQ227" s="7"/>
      <c r="XDR227" s="7"/>
      <c r="XDS227" s="7"/>
      <c r="XDT227" s="7"/>
      <c r="XDU227" s="7"/>
      <c r="XDV227" s="7"/>
      <c r="XDW227" s="7"/>
      <c r="XDX227" s="7"/>
      <c r="XDY227" s="7"/>
      <c r="XDZ227" s="7"/>
      <c r="XEA227" s="7"/>
      <c r="XEB227" s="7"/>
      <c r="XEC227" s="7"/>
      <c r="XED227" s="7"/>
      <c r="XEE227" s="7"/>
    </row>
    <row r="228" s="1" customFormat="1" customHeight="1" spans="1:16359">
      <c r="A228" s="4"/>
      <c r="B228" s="20"/>
      <c r="C228" s="20"/>
      <c r="D228" s="21" t="str">
        <f>IF(C228="","-",VLOOKUP(C228,员工信息表!B:C,2,FALSE))</f>
        <v>-</v>
      </c>
      <c r="E228" s="21" t="str">
        <f>IF(C228="","-",VLOOKUP(C228,员工信息表!B:D,3,FALSE))</f>
        <v>-</v>
      </c>
      <c r="F228" s="20"/>
      <c r="G228" s="20"/>
      <c r="H228" s="20"/>
      <c r="I228" s="20"/>
      <c r="J228" s="27" t="str">
        <f t="shared" si="6"/>
        <v>0</v>
      </c>
      <c r="K228" s="27" t="str">
        <f>IF(C228="","0",SUMIFS(借支明细表!$H:$H,借支明细表!$F:$F,$C228,借支明细表!$D:$D,$D$2))</f>
        <v>0</v>
      </c>
      <c r="L228" s="27" t="str">
        <f t="shared" si="7"/>
        <v>0</v>
      </c>
      <c r="M228" s="28"/>
      <c r="XDA228" s="7"/>
      <c r="XDB228" s="7"/>
      <c r="XDC228" s="7"/>
      <c r="XDD228" s="7"/>
      <c r="XDE228" s="7"/>
      <c r="XDF228" s="7"/>
      <c r="XDG228" s="7"/>
      <c r="XDH228" s="7"/>
      <c r="XDI228" s="7"/>
      <c r="XDJ228" s="7"/>
      <c r="XDK228" s="7"/>
      <c r="XDL228" s="7"/>
      <c r="XDM228" s="7"/>
      <c r="XDN228" s="7"/>
      <c r="XDO228" s="7"/>
      <c r="XDP228" s="7"/>
      <c r="XDQ228" s="7"/>
      <c r="XDR228" s="7"/>
      <c r="XDS228" s="7"/>
      <c r="XDT228" s="7"/>
      <c r="XDU228" s="7"/>
      <c r="XDV228" s="7"/>
      <c r="XDW228" s="7"/>
      <c r="XDX228" s="7"/>
      <c r="XDY228" s="7"/>
      <c r="XDZ228" s="7"/>
      <c r="XEA228" s="7"/>
      <c r="XEB228" s="7"/>
      <c r="XEC228" s="7"/>
      <c r="XED228" s="7"/>
      <c r="XEE228" s="7"/>
    </row>
    <row r="229" s="1" customFormat="1" customHeight="1" spans="1:16359">
      <c r="A229" s="4"/>
      <c r="B229" s="20"/>
      <c r="C229" s="20"/>
      <c r="D229" s="21" t="str">
        <f>IF(C229="","-",VLOOKUP(C229,员工信息表!B:C,2,FALSE))</f>
        <v>-</v>
      </c>
      <c r="E229" s="21" t="str">
        <f>IF(C229="","-",VLOOKUP(C229,员工信息表!B:D,3,FALSE))</f>
        <v>-</v>
      </c>
      <c r="F229" s="20"/>
      <c r="G229" s="20"/>
      <c r="H229" s="20"/>
      <c r="I229" s="20"/>
      <c r="J229" s="27" t="str">
        <f t="shared" si="6"/>
        <v>0</v>
      </c>
      <c r="K229" s="27" t="str">
        <f>IF(C229="","0",SUMIFS(借支明细表!$H:$H,借支明细表!$F:$F,$C229,借支明细表!$D:$D,$D$2))</f>
        <v>0</v>
      </c>
      <c r="L229" s="27" t="str">
        <f t="shared" si="7"/>
        <v>0</v>
      </c>
      <c r="M229" s="28"/>
      <c r="XDA229" s="7"/>
      <c r="XDB229" s="7"/>
      <c r="XDC229" s="7"/>
      <c r="XDD229" s="7"/>
      <c r="XDE229" s="7"/>
      <c r="XDF229" s="7"/>
      <c r="XDG229" s="7"/>
      <c r="XDH229" s="7"/>
      <c r="XDI229" s="7"/>
      <c r="XDJ229" s="7"/>
      <c r="XDK229" s="7"/>
      <c r="XDL229" s="7"/>
      <c r="XDM229" s="7"/>
      <c r="XDN229" s="7"/>
      <c r="XDO229" s="7"/>
      <c r="XDP229" s="7"/>
      <c r="XDQ229" s="7"/>
      <c r="XDR229" s="7"/>
      <c r="XDS229" s="7"/>
      <c r="XDT229" s="7"/>
      <c r="XDU229" s="7"/>
      <c r="XDV229" s="7"/>
      <c r="XDW229" s="7"/>
      <c r="XDX229" s="7"/>
      <c r="XDY229" s="7"/>
      <c r="XDZ229" s="7"/>
      <c r="XEA229" s="7"/>
      <c r="XEB229" s="7"/>
      <c r="XEC229" s="7"/>
      <c r="XED229" s="7"/>
      <c r="XEE229" s="7"/>
    </row>
    <row r="230" s="1" customFormat="1" customHeight="1" spans="1:16359">
      <c r="A230" s="4"/>
      <c r="B230" s="20"/>
      <c r="C230" s="20"/>
      <c r="D230" s="21" t="str">
        <f>IF(C230="","-",VLOOKUP(C230,员工信息表!B:C,2,FALSE))</f>
        <v>-</v>
      </c>
      <c r="E230" s="21" t="str">
        <f>IF(C230="","-",VLOOKUP(C230,员工信息表!B:D,3,FALSE))</f>
        <v>-</v>
      </c>
      <c r="F230" s="20"/>
      <c r="G230" s="20"/>
      <c r="H230" s="20"/>
      <c r="I230" s="20"/>
      <c r="J230" s="27" t="str">
        <f t="shared" si="6"/>
        <v>0</v>
      </c>
      <c r="K230" s="27" t="str">
        <f>IF(C230="","0",SUMIFS(借支明细表!$H:$H,借支明细表!$F:$F,$C230,借支明细表!$D:$D,$D$2))</f>
        <v>0</v>
      </c>
      <c r="L230" s="27" t="str">
        <f t="shared" si="7"/>
        <v>0</v>
      </c>
      <c r="M230" s="28"/>
      <c r="XDA230" s="7"/>
      <c r="XDB230" s="7"/>
      <c r="XDC230" s="7"/>
      <c r="XDD230" s="7"/>
      <c r="XDE230" s="7"/>
      <c r="XDF230" s="7"/>
      <c r="XDG230" s="7"/>
      <c r="XDH230" s="7"/>
      <c r="XDI230" s="7"/>
      <c r="XDJ230" s="7"/>
      <c r="XDK230" s="7"/>
      <c r="XDL230" s="7"/>
      <c r="XDM230" s="7"/>
      <c r="XDN230" s="7"/>
      <c r="XDO230" s="7"/>
      <c r="XDP230" s="7"/>
      <c r="XDQ230" s="7"/>
      <c r="XDR230" s="7"/>
      <c r="XDS230" s="7"/>
      <c r="XDT230" s="7"/>
      <c r="XDU230" s="7"/>
      <c r="XDV230" s="7"/>
      <c r="XDW230" s="7"/>
      <c r="XDX230" s="7"/>
      <c r="XDY230" s="7"/>
      <c r="XDZ230" s="7"/>
      <c r="XEA230" s="7"/>
      <c r="XEB230" s="7"/>
      <c r="XEC230" s="7"/>
      <c r="XED230" s="7"/>
      <c r="XEE230" s="7"/>
    </row>
    <row r="231" s="1" customFormat="1" customHeight="1" spans="1:16359">
      <c r="A231" s="4"/>
      <c r="B231" s="20"/>
      <c r="C231" s="20"/>
      <c r="D231" s="21" t="str">
        <f>IF(C231="","-",VLOOKUP(C231,员工信息表!B:C,2,FALSE))</f>
        <v>-</v>
      </c>
      <c r="E231" s="21" t="str">
        <f>IF(C231="","-",VLOOKUP(C231,员工信息表!B:D,3,FALSE))</f>
        <v>-</v>
      </c>
      <c r="F231" s="20"/>
      <c r="G231" s="20"/>
      <c r="H231" s="20"/>
      <c r="I231" s="20"/>
      <c r="J231" s="27" t="str">
        <f t="shared" si="6"/>
        <v>0</v>
      </c>
      <c r="K231" s="27" t="str">
        <f>IF(C231="","0",SUMIFS(借支明细表!$H:$H,借支明细表!$F:$F,$C231,借支明细表!$D:$D,$D$2))</f>
        <v>0</v>
      </c>
      <c r="L231" s="27" t="str">
        <f t="shared" si="7"/>
        <v>0</v>
      </c>
      <c r="M231" s="28"/>
      <c r="XDA231" s="7"/>
      <c r="XDB231" s="7"/>
      <c r="XDC231" s="7"/>
      <c r="XDD231" s="7"/>
      <c r="XDE231" s="7"/>
      <c r="XDF231" s="7"/>
      <c r="XDG231" s="7"/>
      <c r="XDH231" s="7"/>
      <c r="XDI231" s="7"/>
      <c r="XDJ231" s="7"/>
      <c r="XDK231" s="7"/>
      <c r="XDL231" s="7"/>
      <c r="XDM231" s="7"/>
      <c r="XDN231" s="7"/>
      <c r="XDO231" s="7"/>
      <c r="XDP231" s="7"/>
      <c r="XDQ231" s="7"/>
      <c r="XDR231" s="7"/>
      <c r="XDS231" s="7"/>
      <c r="XDT231" s="7"/>
      <c r="XDU231" s="7"/>
      <c r="XDV231" s="7"/>
      <c r="XDW231" s="7"/>
      <c r="XDX231" s="7"/>
      <c r="XDY231" s="7"/>
      <c r="XDZ231" s="7"/>
      <c r="XEA231" s="7"/>
      <c r="XEB231" s="7"/>
      <c r="XEC231" s="7"/>
      <c r="XED231" s="7"/>
      <c r="XEE231" s="7"/>
    </row>
    <row r="232" s="1" customFormat="1" customHeight="1" spans="1:16359">
      <c r="A232" s="4"/>
      <c r="B232" s="20"/>
      <c r="C232" s="20"/>
      <c r="D232" s="21" t="str">
        <f>IF(C232="","-",VLOOKUP(C232,员工信息表!B:C,2,FALSE))</f>
        <v>-</v>
      </c>
      <c r="E232" s="21" t="str">
        <f>IF(C232="","-",VLOOKUP(C232,员工信息表!B:D,3,FALSE))</f>
        <v>-</v>
      </c>
      <c r="F232" s="20"/>
      <c r="G232" s="20"/>
      <c r="H232" s="20"/>
      <c r="I232" s="20"/>
      <c r="J232" s="27" t="str">
        <f t="shared" si="6"/>
        <v>0</v>
      </c>
      <c r="K232" s="27" t="str">
        <f>IF(C232="","0",SUMIFS(借支明细表!$H:$H,借支明细表!$F:$F,$C232,借支明细表!$D:$D,$D$2))</f>
        <v>0</v>
      </c>
      <c r="L232" s="27" t="str">
        <f t="shared" si="7"/>
        <v>0</v>
      </c>
      <c r="M232" s="28"/>
      <c r="XDA232" s="7"/>
      <c r="XDB232" s="7"/>
      <c r="XDC232" s="7"/>
      <c r="XDD232" s="7"/>
      <c r="XDE232" s="7"/>
      <c r="XDF232" s="7"/>
      <c r="XDG232" s="7"/>
      <c r="XDH232" s="7"/>
      <c r="XDI232" s="7"/>
      <c r="XDJ232" s="7"/>
      <c r="XDK232" s="7"/>
      <c r="XDL232" s="7"/>
      <c r="XDM232" s="7"/>
      <c r="XDN232" s="7"/>
      <c r="XDO232" s="7"/>
      <c r="XDP232" s="7"/>
      <c r="XDQ232" s="7"/>
      <c r="XDR232" s="7"/>
      <c r="XDS232" s="7"/>
      <c r="XDT232" s="7"/>
      <c r="XDU232" s="7"/>
      <c r="XDV232" s="7"/>
      <c r="XDW232" s="7"/>
      <c r="XDX232" s="7"/>
      <c r="XDY232" s="7"/>
      <c r="XDZ232" s="7"/>
      <c r="XEA232" s="7"/>
      <c r="XEB232" s="7"/>
      <c r="XEC232" s="7"/>
      <c r="XED232" s="7"/>
      <c r="XEE232" s="7"/>
    </row>
    <row r="233" s="1" customFormat="1" customHeight="1" spans="1:16359">
      <c r="A233" s="4"/>
      <c r="B233" s="20"/>
      <c r="C233" s="20"/>
      <c r="D233" s="21" t="str">
        <f>IF(C233="","-",VLOOKUP(C233,员工信息表!B:C,2,FALSE))</f>
        <v>-</v>
      </c>
      <c r="E233" s="21" t="str">
        <f>IF(C233="","-",VLOOKUP(C233,员工信息表!B:D,3,FALSE))</f>
        <v>-</v>
      </c>
      <c r="F233" s="20"/>
      <c r="G233" s="20"/>
      <c r="H233" s="20"/>
      <c r="I233" s="20"/>
      <c r="J233" s="27" t="str">
        <f t="shared" si="6"/>
        <v>0</v>
      </c>
      <c r="K233" s="27" t="str">
        <f>IF(C233="","0",SUMIFS(借支明细表!$H:$H,借支明细表!$F:$F,$C233,借支明细表!$D:$D,$D$2))</f>
        <v>0</v>
      </c>
      <c r="L233" s="27" t="str">
        <f t="shared" si="7"/>
        <v>0</v>
      </c>
      <c r="M233" s="28"/>
      <c r="XDA233" s="7"/>
      <c r="XDB233" s="7"/>
      <c r="XDC233" s="7"/>
      <c r="XDD233" s="7"/>
      <c r="XDE233" s="7"/>
      <c r="XDF233" s="7"/>
      <c r="XDG233" s="7"/>
      <c r="XDH233" s="7"/>
      <c r="XDI233" s="7"/>
      <c r="XDJ233" s="7"/>
      <c r="XDK233" s="7"/>
      <c r="XDL233" s="7"/>
      <c r="XDM233" s="7"/>
      <c r="XDN233" s="7"/>
      <c r="XDO233" s="7"/>
      <c r="XDP233" s="7"/>
      <c r="XDQ233" s="7"/>
      <c r="XDR233" s="7"/>
      <c r="XDS233" s="7"/>
      <c r="XDT233" s="7"/>
      <c r="XDU233" s="7"/>
      <c r="XDV233" s="7"/>
      <c r="XDW233" s="7"/>
      <c r="XDX233" s="7"/>
      <c r="XDY233" s="7"/>
      <c r="XDZ233" s="7"/>
      <c r="XEA233" s="7"/>
      <c r="XEB233" s="7"/>
      <c r="XEC233" s="7"/>
      <c r="XED233" s="7"/>
      <c r="XEE233" s="7"/>
    </row>
    <row r="234" s="1" customFormat="1" customHeight="1" spans="1:16359">
      <c r="A234" s="4"/>
      <c r="B234" s="20"/>
      <c r="C234" s="20"/>
      <c r="D234" s="21" t="str">
        <f>IF(C234="","-",VLOOKUP(C234,员工信息表!B:C,2,FALSE))</f>
        <v>-</v>
      </c>
      <c r="E234" s="21" t="str">
        <f>IF(C234="","-",VLOOKUP(C234,员工信息表!B:D,3,FALSE))</f>
        <v>-</v>
      </c>
      <c r="F234" s="20"/>
      <c r="G234" s="20"/>
      <c r="H234" s="20"/>
      <c r="I234" s="20"/>
      <c r="J234" s="27" t="str">
        <f t="shared" si="6"/>
        <v>0</v>
      </c>
      <c r="K234" s="27" t="str">
        <f>IF(C234="","0",SUMIFS(借支明细表!$H:$H,借支明细表!$F:$F,$C234,借支明细表!$D:$D,$D$2))</f>
        <v>0</v>
      </c>
      <c r="L234" s="27" t="str">
        <f t="shared" si="7"/>
        <v>0</v>
      </c>
      <c r="M234" s="28"/>
      <c r="XDA234" s="7"/>
      <c r="XDB234" s="7"/>
      <c r="XDC234" s="7"/>
      <c r="XDD234" s="7"/>
      <c r="XDE234" s="7"/>
      <c r="XDF234" s="7"/>
      <c r="XDG234" s="7"/>
      <c r="XDH234" s="7"/>
      <c r="XDI234" s="7"/>
      <c r="XDJ234" s="7"/>
      <c r="XDK234" s="7"/>
      <c r="XDL234" s="7"/>
      <c r="XDM234" s="7"/>
      <c r="XDN234" s="7"/>
      <c r="XDO234" s="7"/>
      <c r="XDP234" s="7"/>
      <c r="XDQ234" s="7"/>
      <c r="XDR234" s="7"/>
      <c r="XDS234" s="7"/>
      <c r="XDT234" s="7"/>
      <c r="XDU234" s="7"/>
      <c r="XDV234" s="7"/>
      <c r="XDW234" s="7"/>
      <c r="XDX234" s="7"/>
      <c r="XDY234" s="7"/>
      <c r="XDZ234" s="7"/>
      <c r="XEA234" s="7"/>
      <c r="XEB234" s="7"/>
      <c r="XEC234" s="7"/>
      <c r="XED234" s="7"/>
      <c r="XEE234" s="7"/>
    </row>
    <row r="235" s="1" customFormat="1" customHeight="1" spans="1:16359">
      <c r="A235" s="4"/>
      <c r="B235" s="20"/>
      <c r="C235" s="20"/>
      <c r="D235" s="21" t="str">
        <f>IF(C235="","-",VLOOKUP(C235,员工信息表!B:C,2,FALSE))</f>
        <v>-</v>
      </c>
      <c r="E235" s="21" t="str">
        <f>IF(C235="","-",VLOOKUP(C235,员工信息表!B:D,3,FALSE))</f>
        <v>-</v>
      </c>
      <c r="F235" s="20"/>
      <c r="G235" s="20"/>
      <c r="H235" s="20"/>
      <c r="I235" s="20"/>
      <c r="J235" s="27" t="str">
        <f t="shared" si="6"/>
        <v>0</v>
      </c>
      <c r="K235" s="27" t="str">
        <f>IF(C235="","0",SUMIFS(借支明细表!$H:$H,借支明细表!$F:$F,$C235,借支明细表!$D:$D,$D$2))</f>
        <v>0</v>
      </c>
      <c r="L235" s="27" t="str">
        <f t="shared" si="7"/>
        <v>0</v>
      </c>
      <c r="M235" s="28"/>
      <c r="XDA235" s="7"/>
      <c r="XDB235" s="7"/>
      <c r="XDC235" s="7"/>
      <c r="XDD235" s="7"/>
      <c r="XDE235" s="7"/>
      <c r="XDF235" s="7"/>
      <c r="XDG235" s="7"/>
      <c r="XDH235" s="7"/>
      <c r="XDI235" s="7"/>
      <c r="XDJ235" s="7"/>
      <c r="XDK235" s="7"/>
      <c r="XDL235" s="7"/>
      <c r="XDM235" s="7"/>
      <c r="XDN235" s="7"/>
      <c r="XDO235" s="7"/>
      <c r="XDP235" s="7"/>
      <c r="XDQ235" s="7"/>
      <c r="XDR235" s="7"/>
      <c r="XDS235" s="7"/>
      <c r="XDT235" s="7"/>
      <c r="XDU235" s="7"/>
      <c r="XDV235" s="7"/>
      <c r="XDW235" s="7"/>
      <c r="XDX235" s="7"/>
      <c r="XDY235" s="7"/>
      <c r="XDZ235" s="7"/>
      <c r="XEA235" s="7"/>
      <c r="XEB235" s="7"/>
      <c r="XEC235" s="7"/>
      <c r="XED235" s="7"/>
      <c r="XEE235" s="7"/>
    </row>
    <row r="236" s="1" customFormat="1" customHeight="1" spans="1:16359">
      <c r="A236" s="4"/>
      <c r="B236" s="20"/>
      <c r="C236" s="20"/>
      <c r="D236" s="21" t="str">
        <f>IF(C236="","-",VLOOKUP(C236,员工信息表!B:C,2,FALSE))</f>
        <v>-</v>
      </c>
      <c r="E236" s="21" t="str">
        <f>IF(C236="","-",VLOOKUP(C236,员工信息表!B:D,3,FALSE))</f>
        <v>-</v>
      </c>
      <c r="F236" s="20"/>
      <c r="G236" s="20"/>
      <c r="H236" s="20"/>
      <c r="I236" s="20"/>
      <c r="J236" s="27" t="str">
        <f t="shared" si="6"/>
        <v>0</v>
      </c>
      <c r="K236" s="27" t="str">
        <f>IF(C236="","0",SUMIFS(借支明细表!$H:$H,借支明细表!$F:$F,$C236,借支明细表!$D:$D,$D$2))</f>
        <v>0</v>
      </c>
      <c r="L236" s="27" t="str">
        <f t="shared" si="7"/>
        <v>0</v>
      </c>
      <c r="M236" s="28"/>
      <c r="XDA236" s="7"/>
      <c r="XDB236" s="7"/>
      <c r="XDC236" s="7"/>
      <c r="XDD236" s="7"/>
      <c r="XDE236" s="7"/>
      <c r="XDF236" s="7"/>
      <c r="XDG236" s="7"/>
      <c r="XDH236" s="7"/>
      <c r="XDI236" s="7"/>
      <c r="XDJ236" s="7"/>
      <c r="XDK236" s="7"/>
      <c r="XDL236" s="7"/>
      <c r="XDM236" s="7"/>
      <c r="XDN236" s="7"/>
      <c r="XDO236" s="7"/>
      <c r="XDP236" s="7"/>
      <c r="XDQ236" s="7"/>
      <c r="XDR236" s="7"/>
      <c r="XDS236" s="7"/>
      <c r="XDT236" s="7"/>
      <c r="XDU236" s="7"/>
      <c r="XDV236" s="7"/>
      <c r="XDW236" s="7"/>
      <c r="XDX236" s="7"/>
      <c r="XDY236" s="7"/>
      <c r="XDZ236" s="7"/>
      <c r="XEA236" s="7"/>
      <c r="XEB236" s="7"/>
      <c r="XEC236" s="7"/>
      <c r="XED236" s="7"/>
      <c r="XEE236" s="7"/>
    </row>
    <row r="237" s="1" customFormat="1" customHeight="1" spans="1:16359">
      <c r="A237" s="4"/>
      <c r="B237" s="20"/>
      <c r="C237" s="20"/>
      <c r="D237" s="21" t="str">
        <f>IF(C237="","-",VLOOKUP(C237,员工信息表!B:C,2,FALSE))</f>
        <v>-</v>
      </c>
      <c r="E237" s="21" t="str">
        <f>IF(C237="","-",VLOOKUP(C237,员工信息表!B:D,3,FALSE))</f>
        <v>-</v>
      </c>
      <c r="F237" s="20"/>
      <c r="G237" s="20"/>
      <c r="H237" s="20"/>
      <c r="I237" s="20"/>
      <c r="J237" s="27" t="str">
        <f t="shared" si="6"/>
        <v>0</v>
      </c>
      <c r="K237" s="27" t="str">
        <f>IF(C237="","0",SUMIFS(借支明细表!$H:$H,借支明细表!$F:$F,$C237,借支明细表!$D:$D,$D$2))</f>
        <v>0</v>
      </c>
      <c r="L237" s="27" t="str">
        <f t="shared" si="7"/>
        <v>0</v>
      </c>
      <c r="M237" s="28"/>
      <c r="XDA237" s="7"/>
      <c r="XDB237" s="7"/>
      <c r="XDC237" s="7"/>
      <c r="XDD237" s="7"/>
      <c r="XDE237" s="7"/>
      <c r="XDF237" s="7"/>
      <c r="XDG237" s="7"/>
      <c r="XDH237" s="7"/>
      <c r="XDI237" s="7"/>
      <c r="XDJ237" s="7"/>
      <c r="XDK237" s="7"/>
      <c r="XDL237" s="7"/>
      <c r="XDM237" s="7"/>
      <c r="XDN237" s="7"/>
      <c r="XDO237" s="7"/>
      <c r="XDP237" s="7"/>
      <c r="XDQ237" s="7"/>
      <c r="XDR237" s="7"/>
      <c r="XDS237" s="7"/>
      <c r="XDT237" s="7"/>
      <c r="XDU237" s="7"/>
      <c r="XDV237" s="7"/>
      <c r="XDW237" s="7"/>
      <c r="XDX237" s="7"/>
      <c r="XDY237" s="7"/>
      <c r="XDZ237" s="7"/>
      <c r="XEA237" s="7"/>
      <c r="XEB237" s="7"/>
      <c r="XEC237" s="7"/>
      <c r="XED237" s="7"/>
      <c r="XEE237" s="7"/>
    </row>
    <row r="238" s="1" customFormat="1" customHeight="1" spans="1:16359">
      <c r="A238" s="4"/>
      <c r="B238" s="20"/>
      <c r="C238" s="20"/>
      <c r="D238" s="21" t="str">
        <f>IF(C238="","-",VLOOKUP(C238,员工信息表!B:C,2,FALSE))</f>
        <v>-</v>
      </c>
      <c r="E238" s="21" t="str">
        <f>IF(C238="","-",VLOOKUP(C238,员工信息表!B:D,3,FALSE))</f>
        <v>-</v>
      </c>
      <c r="F238" s="20"/>
      <c r="G238" s="20"/>
      <c r="H238" s="20"/>
      <c r="I238" s="20"/>
      <c r="J238" s="27" t="str">
        <f t="shared" si="6"/>
        <v>0</v>
      </c>
      <c r="K238" s="27" t="str">
        <f>IF(C238="","0",SUMIFS(借支明细表!$H:$H,借支明细表!$F:$F,$C238,借支明细表!$D:$D,$D$2))</f>
        <v>0</v>
      </c>
      <c r="L238" s="27" t="str">
        <f t="shared" si="7"/>
        <v>0</v>
      </c>
      <c r="M238" s="28"/>
      <c r="XDA238" s="7"/>
      <c r="XDB238" s="7"/>
      <c r="XDC238" s="7"/>
      <c r="XDD238" s="7"/>
      <c r="XDE238" s="7"/>
      <c r="XDF238" s="7"/>
      <c r="XDG238" s="7"/>
      <c r="XDH238" s="7"/>
      <c r="XDI238" s="7"/>
      <c r="XDJ238" s="7"/>
      <c r="XDK238" s="7"/>
      <c r="XDL238" s="7"/>
      <c r="XDM238" s="7"/>
      <c r="XDN238" s="7"/>
      <c r="XDO238" s="7"/>
      <c r="XDP238" s="7"/>
      <c r="XDQ238" s="7"/>
      <c r="XDR238" s="7"/>
      <c r="XDS238" s="7"/>
      <c r="XDT238" s="7"/>
      <c r="XDU238" s="7"/>
      <c r="XDV238" s="7"/>
      <c r="XDW238" s="7"/>
      <c r="XDX238" s="7"/>
      <c r="XDY238" s="7"/>
      <c r="XDZ238" s="7"/>
      <c r="XEA238" s="7"/>
      <c r="XEB238" s="7"/>
      <c r="XEC238" s="7"/>
      <c r="XED238" s="7"/>
      <c r="XEE238" s="7"/>
    </row>
    <row r="239" s="1" customFormat="1" customHeight="1" spans="1:16359">
      <c r="A239" s="4"/>
      <c r="B239" s="20"/>
      <c r="C239" s="20"/>
      <c r="D239" s="21" t="str">
        <f>IF(C239="","-",VLOOKUP(C239,员工信息表!B:C,2,FALSE))</f>
        <v>-</v>
      </c>
      <c r="E239" s="21" t="str">
        <f>IF(C239="","-",VLOOKUP(C239,员工信息表!B:D,3,FALSE))</f>
        <v>-</v>
      </c>
      <c r="F239" s="20"/>
      <c r="G239" s="20"/>
      <c r="H239" s="20"/>
      <c r="I239" s="20"/>
      <c r="J239" s="27" t="str">
        <f t="shared" si="6"/>
        <v>0</v>
      </c>
      <c r="K239" s="27" t="str">
        <f>IF(C239="","0",SUMIFS(借支明细表!$H:$H,借支明细表!$F:$F,$C239,借支明细表!$D:$D,$D$2))</f>
        <v>0</v>
      </c>
      <c r="L239" s="27" t="str">
        <f t="shared" si="7"/>
        <v>0</v>
      </c>
      <c r="M239" s="28"/>
      <c r="XDA239" s="7"/>
      <c r="XDB239" s="7"/>
      <c r="XDC239" s="7"/>
      <c r="XDD239" s="7"/>
      <c r="XDE239" s="7"/>
      <c r="XDF239" s="7"/>
      <c r="XDG239" s="7"/>
      <c r="XDH239" s="7"/>
      <c r="XDI239" s="7"/>
      <c r="XDJ239" s="7"/>
      <c r="XDK239" s="7"/>
      <c r="XDL239" s="7"/>
      <c r="XDM239" s="7"/>
      <c r="XDN239" s="7"/>
      <c r="XDO239" s="7"/>
      <c r="XDP239" s="7"/>
      <c r="XDQ239" s="7"/>
      <c r="XDR239" s="7"/>
      <c r="XDS239" s="7"/>
      <c r="XDT239" s="7"/>
      <c r="XDU239" s="7"/>
      <c r="XDV239" s="7"/>
      <c r="XDW239" s="7"/>
      <c r="XDX239" s="7"/>
      <c r="XDY239" s="7"/>
      <c r="XDZ239" s="7"/>
      <c r="XEA239" s="7"/>
      <c r="XEB239" s="7"/>
      <c r="XEC239" s="7"/>
      <c r="XED239" s="7"/>
      <c r="XEE239" s="7"/>
    </row>
    <row r="240" s="1" customFormat="1" customHeight="1" spans="1:16359">
      <c r="A240" s="4"/>
      <c r="B240" s="20"/>
      <c r="C240" s="20"/>
      <c r="D240" s="21" t="str">
        <f>IF(C240="","-",VLOOKUP(C240,员工信息表!B:C,2,FALSE))</f>
        <v>-</v>
      </c>
      <c r="E240" s="21" t="str">
        <f>IF(C240="","-",VLOOKUP(C240,员工信息表!B:D,3,FALSE))</f>
        <v>-</v>
      </c>
      <c r="F240" s="20"/>
      <c r="G240" s="20"/>
      <c r="H240" s="20"/>
      <c r="I240" s="20"/>
      <c r="J240" s="27" t="str">
        <f t="shared" si="6"/>
        <v>0</v>
      </c>
      <c r="K240" s="27" t="str">
        <f>IF(C240="","0",SUMIFS(借支明细表!$H:$H,借支明细表!$F:$F,$C240,借支明细表!$D:$D,$D$2))</f>
        <v>0</v>
      </c>
      <c r="L240" s="27" t="str">
        <f t="shared" si="7"/>
        <v>0</v>
      </c>
      <c r="M240" s="28"/>
      <c r="XDA240" s="7"/>
      <c r="XDB240" s="7"/>
      <c r="XDC240" s="7"/>
      <c r="XDD240" s="7"/>
      <c r="XDE240" s="7"/>
      <c r="XDF240" s="7"/>
      <c r="XDG240" s="7"/>
      <c r="XDH240" s="7"/>
      <c r="XDI240" s="7"/>
      <c r="XDJ240" s="7"/>
      <c r="XDK240" s="7"/>
      <c r="XDL240" s="7"/>
      <c r="XDM240" s="7"/>
      <c r="XDN240" s="7"/>
      <c r="XDO240" s="7"/>
      <c r="XDP240" s="7"/>
      <c r="XDQ240" s="7"/>
      <c r="XDR240" s="7"/>
      <c r="XDS240" s="7"/>
      <c r="XDT240" s="7"/>
      <c r="XDU240" s="7"/>
      <c r="XDV240" s="7"/>
      <c r="XDW240" s="7"/>
      <c r="XDX240" s="7"/>
      <c r="XDY240" s="7"/>
      <c r="XDZ240" s="7"/>
      <c r="XEA240" s="7"/>
      <c r="XEB240" s="7"/>
      <c r="XEC240" s="7"/>
      <c r="XED240" s="7"/>
      <c r="XEE240" s="7"/>
    </row>
    <row r="241" s="1" customFormat="1" customHeight="1" spans="1:16359">
      <c r="A241" s="4"/>
      <c r="B241" s="20"/>
      <c r="C241" s="20"/>
      <c r="D241" s="21" t="str">
        <f>IF(C241="","-",VLOOKUP(C241,员工信息表!B:C,2,FALSE))</f>
        <v>-</v>
      </c>
      <c r="E241" s="21" t="str">
        <f>IF(C241="","-",VLOOKUP(C241,员工信息表!B:D,3,FALSE))</f>
        <v>-</v>
      </c>
      <c r="F241" s="20"/>
      <c r="G241" s="20"/>
      <c r="H241" s="20"/>
      <c r="I241" s="20"/>
      <c r="J241" s="27" t="str">
        <f t="shared" si="6"/>
        <v>0</v>
      </c>
      <c r="K241" s="27" t="str">
        <f>IF(C241="","0",SUMIFS(借支明细表!$H:$H,借支明细表!$F:$F,$C241,借支明细表!$D:$D,$D$2))</f>
        <v>0</v>
      </c>
      <c r="L241" s="27" t="str">
        <f t="shared" si="7"/>
        <v>0</v>
      </c>
      <c r="M241" s="28"/>
      <c r="XDA241" s="7"/>
      <c r="XDB241" s="7"/>
      <c r="XDC241" s="7"/>
      <c r="XDD241" s="7"/>
      <c r="XDE241" s="7"/>
      <c r="XDF241" s="7"/>
      <c r="XDG241" s="7"/>
      <c r="XDH241" s="7"/>
      <c r="XDI241" s="7"/>
      <c r="XDJ241" s="7"/>
      <c r="XDK241" s="7"/>
      <c r="XDL241" s="7"/>
      <c r="XDM241" s="7"/>
      <c r="XDN241" s="7"/>
      <c r="XDO241" s="7"/>
      <c r="XDP241" s="7"/>
      <c r="XDQ241" s="7"/>
      <c r="XDR241" s="7"/>
      <c r="XDS241" s="7"/>
      <c r="XDT241" s="7"/>
      <c r="XDU241" s="7"/>
      <c r="XDV241" s="7"/>
      <c r="XDW241" s="7"/>
      <c r="XDX241" s="7"/>
      <c r="XDY241" s="7"/>
      <c r="XDZ241" s="7"/>
      <c r="XEA241" s="7"/>
      <c r="XEB241" s="7"/>
      <c r="XEC241" s="7"/>
      <c r="XED241" s="7"/>
      <c r="XEE241" s="7"/>
    </row>
    <row r="242" s="1" customFormat="1" customHeight="1" spans="1:16359">
      <c r="A242" s="4"/>
      <c r="B242" s="20"/>
      <c r="C242" s="20"/>
      <c r="D242" s="21" t="str">
        <f>IF(C242="","-",VLOOKUP(C242,员工信息表!B:C,2,FALSE))</f>
        <v>-</v>
      </c>
      <c r="E242" s="21" t="str">
        <f>IF(C242="","-",VLOOKUP(C242,员工信息表!B:D,3,FALSE))</f>
        <v>-</v>
      </c>
      <c r="F242" s="20"/>
      <c r="G242" s="20"/>
      <c r="H242" s="20"/>
      <c r="I242" s="20"/>
      <c r="J242" s="27" t="str">
        <f t="shared" si="6"/>
        <v>0</v>
      </c>
      <c r="K242" s="27" t="str">
        <f>IF(C242="","0",SUMIFS(借支明细表!$H:$H,借支明细表!$F:$F,$C242,借支明细表!$D:$D,$D$2))</f>
        <v>0</v>
      </c>
      <c r="L242" s="27" t="str">
        <f t="shared" si="7"/>
        <v>0</v>
      </c>
      <c r="M242" s="28"/>
      <c r="XDA242" s="7"/>
      <c r="XDB242" s="7"/>
      <c r="XDC242" s="7"/>
      <c r="XDD242" s="7"/>
      <c r="XDE242" s="7"/>
      <c r="XDF242" s="7"/>
      <c r="XDG242" s="7"/>
      <c r="XDH242" s="7"/>
      <c r="XDI242" s="7"/>
      <c r="XDJ242" s="7"/>
      <c r="XDK242" s="7"/>
      <c r="XDL242" s="7"/>
      <c r="XDM242" s="7"/>
      <c r="XDN242" s="7"/>
      <c r="XDO242" s="7"/>
      <c r="XDP242" s="7"/>
      <c r="XDQ242" s="7"/>
      <c r="XDR242" s="7"/>
      <c r="XDS242" s="7"/>
      <c r="XDT242" s="7"/>
      <c r="XDU242" s="7"/>
      <c r="XDV242" s="7"/>
      <c r="XDW242" s="7"/>
      <c r="XDX242" s="7"/>
      <c r="XDY242" s="7"/>
      <c r="XDZ242" s="7"/>
      <c r="XEA242" s="7"/>
      <c r="XEB242" s="7"/>
      <c r="XEC242" s="7"/>
      <c r="XED242" s="7"/>
      <c r="XEE242" s="7"/>
    </row>
    <row r="243" s="1" customFormat="1" customHeight="1" spans="1:16359">
      <c r="A243" s="4"/>
      <c r="B243" s="20"/>
      <c r="C243" s="20"/>
      <c r="D243" s="21" t="str">
        <f>IF(C243="","-",VLOOKUP(C243,员工信息表!B:C,2,FALSE))</f>
        <v>-</v>
      </c>
      <c r="E243" s="21" t="str">
        <f>IF(C243="","-",VLOOKUP(C243,员工信息表!B:D,3,FALSE))</f>
        <v>-</v>
      </c>
      <c r="F243" s="20"/>
      <c r="G243" s="20"/>
      <c r="H243" s="20"/>
      <c r="I243" s="20"/>
      <c r="J243" s="27" t="str">
        <f t="shared" si="6"/>
        <v>0</v>
      </c>
      <c r="K243" s="27" t="str">
        <f>IF(C243="","0",SUMIFS(借支明细表!$H:$H,借支明细表!$F:$F,$C243,借支明细表!$D:$D,$D$2))</f>
        <v>0</v>
      </c>
      <c r="L243" s="27" t="str">
        <f t="shared" si="7"/>
        <v>0</v>
      </c>
      <c r="M243" s="28"/>
      <c r="XDA243" s="7"/>
      <c r="XDB243" s="7"/>
      <c r="XDC243" s="7"/>
      <c r="XDD243" s="7"/>
      <c r="XDE243" s="7"/>
      <c r="XDF243" s="7"/>
      <c r="XDG243" s="7"/>
      <c r="XDH243" s="7"/>
      <c r="XDI243" s="7"/>
      <c r="XDJ243" s="7"/>
      <c r="XDK243" s="7"/>
      <c r="XDL243" s="7"/>
      <c r="XDM243" s="7"/>
      <c r="XDN243" s="7"/>
      <c r="XDO243" s="7"/>
      <c r="XDP243" s="7"/>
      <c r="XDQ243" s="7"/>
      <c r="XDR243" s="7"/>
      <c r="XDS243" s="7"/>
      <c r="XDT243" s="7"/>
      <c r="XDU243" s="7"/>
      <c r="XDV243" s="7"/>
      <c r="XDW243" s="7"/>
      <c r="XDX243" s="7"/>
      <c r="XDY243" s="7"/>
      <c r="XDZ243" s="7"/>
      <c r="XEA243" s="7"/>
      <c r="XEB243" s="7"/>
      <c r="XEC243" s="7"/>
      <c r="XED243" s="7"/>
      <c r="XEE243" s="7"/>
    </row>
    <row r="244" s="1" customFormat="1" customHeight="1" spans="1:16359">
      <c r="A244" s="4"/>
      <c r="B244" s="20"/>
      <c r="C244" s="20"/>
      <c r="D244" s="21" t="str">
        <f>IF(C244="","-",VLOOKUP(C244,员工信息表!B:C,2,FALSE))</f>
        <v>-</v>
      </c>
      <c r="E244" s="21" t="str">
        <f>IF(C244="","-",VLOOKUP(C244,员工信息表!B:D,3,FALSE))</f>
        <v>-</v>
      </c>
      <c r="F244" s="20"/>
      <c r="G244" s="20"/>
      <c r="H244" s="20"/>
      <c r="I244" s="20"/>
      <c r="J244" s="27" t="str">
        <f t="shared" si="6"/>
        <v>0</v>
      </c>
      <c r="K244" s="27" t="str">
        <f>IF(C244="","0",SUMIFS(借支明细表!$H:$H,借支明细表!$F:$F,$C244,借支明细表!$D:$D,$D$2))</f>
        <v>0</v>
      </c>
      <c r="L244" s="27" t="str">
        <f t="shared" si="7"/>
        <v>0</v>
      </c>
      <c r="M244" s="28"/>
      <c r="XDA244" s="7"/>
      <c r="XDB244" s="7"/>
      <c r="XDC244" s="7"/>
      <c r="XDD244" s="7"/>
      <c r="XDE244" s="7"/>
      <c r="XDF244" s="7"/>
      <c r="XDG244" s="7"/>
      <c r="XDH244" s="7"/>
      <c r="XDI244" s="7"/>
      <c r="XDJ244" s="7"/>
      <c r="XDK244" s="7"/>
      <c r="XDL244" s="7"/>
      <c r="XDM244" s="7"/>
      <c r="XDN244" s="7"/>
      <c r="XDO244" s="7"/>
      <c r="XDP244" s="7"/>
      <c r="XDQ244" s="7"/>
      <c r="XDR244" s="7"/>
      <c r="XDS244" s="7"/>
      <c r="XDT244" s="7"/>
      <c r="XDU244" s="7"/>
      <c r="XDV244" s="7"/>
      <c r="XDW244" s="7"/>
      <c r="XDX244" s="7"/>
      <c r="XDY244" s="7"/>
      <c r="XDZ244" s="7"/>
      <c r="XEA244" s="7"/>
      <c r="XEB244" s="7"/>
      <c r="XEC244" s="7"/>
      <c r="XED244" s="7"/>
      <c r="XEE244" s="7"/>
    </row>
    <row r="245" s="1" customFormat="1" customHeight="1" spans="1:16359">
      <c r="A245" s="4"/>
      <c r="B245" s="20"/>
      <c r="C245" s="20"/>
      <c r="D245" s="21" t="str">
        <f>IF(C245="","-",VLOOKUP(C245,员工信息表!B:C,2,FALSE))</f>
        <v>-</v>
      </c>
      <c r="E245" s="21" t="str">
        <f>IF(C245="","-",VLOOKUP(C245,员工信息表!B:D,3,FALSE))</f>
        <v>-</v>
      </c>
      <c r="F245" s="20"/>
      <c r="G245" s="20"/>
      <c r="H245" s="20"/>
      <c r="I245" s="20"/>
      <c r="J245" s="27" t="str">
        <f t="shared" si="6"/>
        <v>0</v>
      </c>
      <c r="K245" s="27" t="str">
        <f>IF(C245="","0",SUMIFS(借支明细表!$H:$H,借支明细表!$F:$F,$C245,借支明细表!$D:$D,$D$2))</f>
        <v>0</v>
      </c>
      <c r="L245" s="27" t="str">
        <f t="shared" si="7"/>
        <v>0</v>
      </c>
      <c r="M245" s="28"/>
      <c r="XDA245" s="7"/>
      <c r="XDB245" s="7"/>
      <c r="XDC245" s="7"/>
      <c r="XDD245" s="7"/>
      <c r="XDE245" s="7"/>
      <c r="XDF245" s="7"/>
      <c r="XDG245" s="7"/>
      <c r="XDH245" s="7"/>
      <c r="XDI245" s="7"/>
      <c r="XDJ245" s="7"/>
      <c r="XDK245" s="7"/>
      <c r="XDL245" s="7"/>
      <c r="XDM245" s="7"/>
      <c r="XDN245" s="7"/>
      <c r="XDO245" s="7"/>
      <c r="XDP245" s="7"/>
      <c r="XDQ245" s="7"/>
      <c r="XDR245" s="7"/>
      <c r="XDS245" s="7"/>
      <c r="XDT245" s="7"/>
      <c r="XDU245" s="7"/>
      <c r="XDV245" s="7"/>
      <c r="XDW245" s="7"/>
      <c r="XDX245" s="7"/>
      <c r="XDY245" s="7"/>
      <c r="XDZ245" s="7"/>
      <c r="XEA245" s="7"/>
      <c r="XEB245" s="7"/>
      <c r="XEC245" s="7"/>
      <c r="XED245" s="7"/>
      <c r="XEE245" s="7"/>
    </row>
    <row r="246" s="1" customFormat="1" customHeight="1" spans="1:16359">
      <c r="A246" s="4"/>
      <c r="B246" s="20"/>
      <c r="C246" s="20"/>
      <c r="D246" s="21" t="str">
        <f>IF(C246="","-",VLOOKUP(C246,员工信息表!B:C,2,FALSE))</f>
        <v>-</v>
      </c>
      <c r="E246" s="21" t="str">
        <f>IF(C246="","-",VLOOKUP(C246,员工信息表!B:D,3,FALSE))</f>
        <v>-</v>
      </c>
      <c r="F246" s="20"/>
      <c r="G246" s="20"/>
      <c r="H246" s="20"/>
      <c r="I246" s="20"/>
      <c r="J246" s="27" t="str">
        <f t="shared" si="6"/>
        <v>0</v>
      </c>
      <c r="K246" s="27" t="str">
        <f>IF(C246="","0",SUMIFS(借支明细表!$H:$H,借支明细表!$F:$F,$C246,借支明细表!$D:$D,$D$2))</f>
        <v>0</v>
      </c>
      <c r="L246" s="27" t="str">
        <f t="shared" si="7"/>
        <v>0</v>
      </c>
      <c r="M246" s="28"/>
      <c r="XDA246" s="7"/>
      <c r="XDB246" s="7"/>
      <c r="XDC246" s="7"/>
      <c r="XDD246" s="7"/>
      <c r="XDE246" s="7"/>
      <c r="XDF246" s="7"/>
      <c r="XDG246" s="7"/>
      <c r="XDH246" s="7"/>
      <c r="XDI246" s="7"/>
      <c r="XDJ246" s="7"/>
      <c r="XDK246" s="7"/>
      <c r="XDL246" s="7"/>
      <c r="XDM246" s="7"/>
      <c r="XDN246" s="7"/>
      <c r="XDO246" s="7"/>
      <c r="XDP246" s="7"/>
      <c r="XDQ246" s="7"/>
      <c r="XDR246" s="7"/>
      <c r="XDS246" s="7"/>
      <c r="XDT246" s="7"/>
      <c r="XDU246" s="7"/>
      <c r="XDV246" s="7"/>
      <c r="XDW246" s="7"/>
      <c r="XDX246" s="7"/>
      <c r="XDY246" s="7"/>
      <c r="XDZ246" s="7"/>
      <c r="XEA246" s="7"/>
      <c r="XEB246" s="7"/>
      <c r="XEC246" s="7"/>
      <c r="XED246" s="7"/>
      <c r="XEE246" s="7"/>
    </row>
    <row r="247" s="1" customFormat="1" customHeight="1" spans="1:16359">
      <c r="A247" s="4"/>
      <c r="B247" s="20"/>
      <c r="C247" s="20"/>
      <c r="D247" s="21" t="str">
        <f>IF(C247="","-",VLOOKUP(C247,员工信息表!B:C,2,FALSE))</f>
        <v>-</v>
      </c>
      <c r="E247" s="21" t="str">
        <f>IF(C247="","-",VLOOKUP(C247,员工信息表!B:D,3,FALSE))</f>
        <v>-</v>
      </c>
      <c r="F247" s="20"/>
      <c r="G247" s="20"/>
      <c r="H247" s="20"/>
      <c r="I247" s="20"/>
      <c r="J247" s="27" t="str">
        <f t="shared" si="6"/>
        <v>0</v>
      </c>
      <c r="K247" s="27" t="str">
        <f>IF(C247="","0",SUMIFS(借支明细表!$H:$H,借支明细表!$F:$F,$C247,借支明细表!$D:$D,$D$2))</f>
        <v>0</v>
      </c>
      <c r="L247" s="27" t="str">
        <f t="shared" si="7"/>
        <v>0</v>
      </c>
      <c r="M247" s="28"/>
      <c r="XDA247" s="7"/>
      <c r="XDB247" s="7"/>
      <c r="XDC247" s="7"/>
      <c r="XDD247" s="7"/>
      <c r="XDE247" s="7"/>
      <c r="XDF247" s="7"/>
      <c r="XDG247" s="7"/>
      <c r="XDH247" s="7"/>
      <c r="XDI247" s="7"/>
      <c r="XDJ247" s="7"/>
      <c r="XDK247" s="7"/>
      <c r="XDL247" s="7"/>
      <c r="XDM247" s="7"/>
      <c r="XDN247" s="7"/>
      <c r="XDO247" s="7"/>
      <c r="XDP247" s="7"/>
      <c r="XDQ247" s="7"/>
      <c r="XDR247" s="7"/>
      <c r="XDS247" s="7"/>
      <c r="XDT247" s="7"/>
      <c r="XDU247" s="7"/>
      <c r="XDV247" s="7"/>
      <c r="XDW247" s="7"/>
      <c r="XDX247" s="7"/>
      <c r="XDY247" s="7"/>
      <c r="XDZ247" s="7"/>
      <c r="XEA247" s="7"/>
      <c r="XEB247" s="7"/>
      <c r="XEC247" s="7"/>
      <c r="XED247" s="7"/>
      <c r="XEE247" s="7"/>
    </row>
    <row r="248" s="1" customFormat="1" customHeight="1" spans="1:16359">
      <c r="A248" s="4"/>
      <c r="B248" s="20"/>
      <c r="C248" s="20"/>
      <c r="D248" s="21" t="str">
        <f>IF(C248="","-",VLOOKUP(C248,员工信息表!B:C,2,FALSE))</f>
        <v>-</v>
      </c>
      <c r="E248" s="21" t="str">
        <f>IF(C248="","-",VLOOKUP(C248,员工信息表!B:D,3,FALSE))</f>
        <v>-</v>
      </c>
      <c r="F248" s="20"/>
      <c r="G248" s="20"/>
      <c r="H248" s="20"/>
      <c r="I248" s="20"/>
      <c r="J248" s="27" t="str">
        <f t="shared" si="6"/>
        <v>0</v>
      </c>
      <c r="K248" s="27" t="str">
        <f>IF(C248="","0",SUMIFS(借支明细表!$H:$H,借支明细表!$F:$F,$C248,借支明细表!$D:$D,$D$2))</f>
        <v>0</v>
      </c>
      <c r="L248" s="27" t="str">
        <f t="shared" si="7"/>
        <v>0</v>
      </c>
      <c r="M248" s="28"/>
      <c r="XDA248" s="7"/>
      <c r="XDB248" s="7"/>
      <c r="XDC248" s="7"/>
      <c r="XDD248" s="7"/>
      <c r="XDE248" s="7"/>
      <c r="XDF248" s="7"/>
      <c r="XDG248" s="7"/>
      <c r="XDH248" s="7"/>
      <c r="XDI248" s="7"/>
      <c r="XDJ248" s="7"/>
      <c r="XDK248" s="7"/>
      <c r="XDL248" s="7"/>
      <c r="XDM248" s="7"/>
      <c r="XDN248" s="7"/>
      <c r="XDO248" s="7"/>
      <c r="XDP248" s="7"/>
      <c r="XDQ248" s="7"/>
      <c r="XDR248" s="7"/>
      <c r="XDS248" s="7"/>
      <c r="XDT248" s="7"/>
      <c r="XDU248" s="7"/>
      <c r="XDV248" s="7"/>
      <c r="XDW248" s="7"/>
      <c r="XDX248" s="7"/>
      <c r="XDY248" s="7"/>
      <c r="XDZ248" s="7"/>
      <c r="XEA248" s="7"/>
      <c r="XEB248" s="7"/>
      <c r="XEC248" s="7"/>
      <c r="XED248" s="7"/>
      <c r="XEE248" s="7"/>
    </row>
    <row r="249" s="1" customFormat="1" customHeight="1" spans="1:16359">
      <c r="A249" s="4"/>
      <c r="B249" s="20"/>
      <c r="C249" s="20"/>
      <c r="D249" s="21" t="str">
        <f>IF(C249="","-",VLOOKUP(C249,员工信息表!B:C,2,FALSE))</f>
        <v>-</v>
      </c>
      <c r="E249" s="21" t="str">
        <f>IF(C249="","-",VLOOKUP(C249,员工信息表!B:D,3,FALSE))</f>
        <v>-</v>
      </c>
      <c r="F249" s="20"/>
      <c r="G249" s="20"/>
      <c r="H249" s="20"/>
      <c r="I249" s="20"/>
      <c r="J249" s="27" t="str">
        <f t="shared" si="6"/>
        <v>0</v>
      </c>
      <c r="K249" s="27" t="str">
        <f>IF(C249="","0",SUMIFS(借支明细表!$H:$H,借支明细表!$F:$F,$C249,借支明细表!$D:$D,$D$2))</f>
        <v>0</v>
      </c>
      <c r="L249" s="27" t="str">
        <f t="shared" si="7"/>
        <v>0</v>
      </c>
      <c r="M249" s="28"/>
      <c r="XDA249" s="7"/>
      <c r="XDB249" s="7"/>
      <c r="XDC249" s="7"/>
      <c r="XDD249" s="7"/>
      <c r="XDE249" s="7"/>
      <c r="XDF249" s="7"/>
      <c r="XDG249" s="7"/>
      <c r="XDH249" s="7"/>
      <c r="XDI249" s="7"/>
      <c r="XDJ249" s="7"/>
      <c r="XDK249" s="7"/>
      <c r="XDL249" s="7"/>
      <c r="XDM249" s="7"/>
      <c r="XDN249" s="7"/>
      <c r="XDO249" s="7"/>
      <c r="XDP249" s="7"/>
      <c r="XDQ249" s="7"/>
      <c r="XDR249" s="7"/>
      <c r="XDS249" s="7"/>
      <c r="XDT249" s="7"/>
      <c r="XDU249" s="7"/>
      <c r="XDV249" s="7"/>
      <c r="XDW249" s="7"/>
      <c r="XDX249" s="7"/>
      <c r="XDY249" s="7"/>
      <c r="XDZ249" s="7"/>
      <c r="XEA249" s="7"/>
      <c r="XEB249" s="7"/>
      <c r="XEC249" s="7"/>
      <c r="XED249" s="7"/>
      <c r="XEE249" s="7"/>
    </row>
    <row r="250" s="1" customFormat="1" customHeight="1" spans="1:16359">
      <c r="A250" s="4"/>
      <c r="B250" s="20"/>
      <c r="C250" s="20"/>
      <c r="D250" s="21" t="str">
        <f>IF(C250="","-",VLOOKUP(C250,员工信息表!B:C,2,FALSE))</f>
        <v>-</v>
      </c>
      <c r="E250" s="21" t="str">
        <f>IF(C250="","-",VLOOKUP(C250,员工信息表!B:D,3,FALSE))</f>
        <v>-</v>
      </c>
      <c r="F250" s="20"/>
      <c r="G250" s="20"/>
      <c r="H250" s="20"/>
      <c r="I250" s="20"/>
      <c r="J250" s="27" t="str">
        <f t="shared" si="6"/>
        <v>0</v>
      </c>
      <c r="K250" s="27" t="str">
        <f>IF(C250="","0",SUMIFS(借支明细表!$H:$H,借支明细表!$F:$F,$C250,借支明细表!$D:$D,$D$2))</f>
        <v>0</v>
      </c>
      <c r="L250" s="27" t="str">
        <f t="shared" si="7"/>
        <v>0</v>
      </c>
      <c r="M250" s="28"/>
      <c r="XDA250" s="7"/>
      <c r="XDB250" s="7"/>
      <c r="XDC250" s="7"/>
      <c r="XDD250" s="7"/>
      <c r="XDE250" s="7"/>
      <c r="XDF250" s="7"/>
      <c r="XDG250" s="7"/>
      <c r="XDH250" s="7"/>
      <c r="XDI250" s="7"/>
      <c r="XDJ250" s="7"/>
      <c r="XDK250" s="7"/>
      <c r="XDL250" s="7"/>
      <c r="XDM250" s="7"/>
      <c r="XDN250" s="7"/>
      <c r="XDO250" s="7"/>
      <c r="XDP250" s="7"/>
      <c r="XDQ250" s="7"/>
      <c r="XDR250" s="7"/>
      <c r="XDS250" s="7"/>
      <c r="XDT250" s="7"/>
      <c r="XDU250" s="7"/>
      <c r="XDV250" s="7"/>
      <c r="XDW250" s="7"/>
      <c r="XDX250" s="7"/>
      <c r="XDY250" s="7"/>
      <c r="XDZ250" s="7"/>
      <c r="XEA250" s="7"/>
      <c r="XEB250" s="7"/>
      <c r="XEC250" s="7"/>
      <c r="XED250" s="7"/>
      <c r="XEE250" s="7"/>
    </row>
    <row r="251" s="1" customFormat="1" customHeight="1" spans="1:16359">
      <c r="A251" s="4"/>
      <c r="B251" s="20"/>
      <c r="C251" s="20"/>
      <c r="D251" s="21" t="str">
        <f>IF(C251="","-",VLOOKUP(C251,员工信息表!B:C,2,FALSE))</f>
        <v>-</v>
      </c>
      <c r="E251" s="21" t="str">
        <f>IF(C251="","-",VLOOKUP(C251,员工信息表!B:D,3,FALSE))</f>
        <v>-</v>
      </c>
      <c r="F251" s="20"/>
      <c r="G251" s="20"/>
      <c r="H251" s="20"/>
      <c r="I251" s="20"/>
      <c r="J251" s="27" t="str">
        <f t="shared" si="6"/>
        <v>0</v>
      </c>
      <c r="K251" s="27" t="str">
        <f>IF(C251="","0",SUMIFS(借支明细表!$H:$H,借支明细表!$F:$F,$C251,借支明细表!$D:$D,$D$2))</f>
        <v>0</v>
      </c>
      <c r="L251" s="27" t="str">
        <f t="shared" si="7"/>
        <v>0</v>
      </c>
      <c r="M251" s="28"/>
      <c r="XDA251" s="7"/>
      <c r="XDB251" s="7"/>
      <c r="XDC251" s="7"/>
      <c r="XDD251" s="7"/>
      <c r="XDE251" s="7"/>
      <c r="XDF251" s="7"/>
      <c r="XDG251" s="7"/>
      <c r="XDH251" s="7"/>
      <c r="XDI251" s="7"/>
      <c r="XDJ251" s="7"/>
      <c r="XDK251" s="7"/>
      <c r="XDL251" s="7"/>
      <c r="XDM251" s="7"/>
      <c r="XDN251" s="7"/>
      <c r="XDO251" s="7"/>
      <c r="XDP251" s="7"/>
      <c r="XDQ251" s="7"/>
      <c r="XDR251" s="7"/>
      <c r="XDS251" s="7"/>
      <c r="XDT251" s="7"/>
      <c r="XDU251" s="7"/>
      <c r="XDV251" s="7"/>
      <c r="XDW251" s="7"/>
      <c r="XDX251" s="7"/>
      <c r="XDY251" s="7"/>
      <c r="XDZ251" s="7"/>
      <c r="XEA251" s="7"/>
      <c r="XEB251" s="7"/>
      <c r="XEC251" s="7"/>
      <c r="XED251" s="7"/>
      <c r="XEE251" s="7"/>
    </row>
    <row r="252" s="1" customFormat="1" customHeight="1" spans="1:16359">
      <c r="A252" s="4"/>
      <c r="B252" s="20"/>
      <c r="C252" s="20"/>
      <c r="D252" s="21" t="str">
        <f>IF(C252="","-",VLOOKUP(C252,员工信息表!B:C,2,FALSE))</f>
        <v>-</v>
      </c>
      <c r="E252" s="21" t="str">
        <f>IF(C252="","-",VLOOKUP(C252,员工信息表!B:D,3,FALSE))</f>
        <v>-</v>
      </c>
      <c r="F252" s="20"/>
      <c r="G252" s="20"/>
      <c r="H252" s="20"/>
      <c r="I252" s="20"/>
      <c r="J252" s="27" t="str">
        <f t="shared" si="6"/>
        <v>0</v>
      </c>
      <c r="K252" s="27" t="str">
        <f>IF(C252="","0",SUMIFS(借支明细表!$H:$H,借支明细表!$F:$F,$C252,借支明细表!$D:$D,$D$2))</f>
        <v>0</v>
      </c>
      <c r="L252" s="27" t="str">
        <f t="shared" si="7"/>
        <v>0</v>
      </c>
      <c r="M252" s="28"/>
      <c r="XDA252" s="7"/>
      <c r="XDB252" s="7"/>
      <c r="XDC252" s="7"/>
      <c r="XDD252" s="7"/>
      <c r="XDE252" s="7"/>
      <c r="XDF252" s="7"/>
      <c r="XDG252" s="7"/>
      <c r="XDH252" s="7"/>
      <c r="XDI252" s="7"/>
      <c r="XDJ252" s="7"/>
      <c r="XDK252" s="7"/>
      <c r="XDL252" s="7"/>
      <c r="XDM252" s="7"/>
      <c r="XDN252" s="7"/>
      <c r="XDO252" s="7"/>
      <c r="XDP252" s="7"/>
      <c r="XDQ252" s="7"/>
      <c r="XDR252" s="7"/>
      <c r="XDS252" s="7"/>
      <c r="XDT252" s="7"/>
      <c r="XDU252" s="7"/>
      <c r="XDV252" s="7"/>
      <c r="XDW252" s="7"/>
      <c r="XDX252" s="7"/>
      <c r="XDY252" s="7"/>
      <c r="XDZ252" s="7"/>
      <c r="XEA252" s="7"/>
      <c r="XEB252" s="7"/>
      <c r="XEC252" s="7"/>
      <c r="XED252" s="7"/>
      <c r="XEE252" s="7"/>
    </row>
    <row r="253" s="1" customFormat="1" customHeight="1" spans="1:16359">
      <c r="A253" s="4"/>
      <c r="B253" s="20"/>
      <c r="C253" s="20"/>
      <c r="D253" s="21" t="str">
        <f>IF(C253="","-",VLOOKUP(C253,员工信息表!B:C,2,FALSE))</f>
        <v>-</v>
      </c>
      <c r="E253" s="21" t="str">
        <f>IF(C253="","-",VLOOKUP(C253,员工信息表!B:D,3,FALSE))</f>
        <v>-</v>
      </c>
      <c r="F253" s="20"/>
      <c r="G253" s="20"/>
      <c r="H253" s="20"/>
      <c r="I253" s="20"/>
      <c r="J253" s="27" t="str">
        <f t="shared" si="6"/>
        <v>0</v>
      </c>
      <c r="K253" s="27" t="str">
        <f>IF(C253="","0",SUMIFS(借支明细表!$H:$H,借支明细表!$F:$F,$C253,借支明细表!$D:$D,$D$2))</f>
        <v>0</v>
      </c>
      <c r="L253" s="27" t="str">
        <f t="shared" si="7"/>
        <v>0</v>
      </c>
      <c r="M253" s="28"/>
      <c r="XDA253" s="7"/>
      <c r="XDB253" s="7"/>
      <c r="XDC253" s="7"/>
      <c r="XDD253" s="7"/>
      <c r="XDE253" s="7"/>
      <c r="XDF253" s="7"/>
      <c r="XDG253" s="7"/>
      <c r="XDH253" s="7"/>
      <c r="XDI253" s="7"/>
      <c r="XDJ253" s="7"/>
      <c r="XDK253" s="7"/>
      <c r="XDL253" s="7"/>
      <c r="XDM253" s="7"/>
      <c r="XDN253" s="7"/>
      <c r="XDO253" s="7"/>
      <c r="XDP253" s="7"/>
      <c r="XDQ253" s="7"/>
      <c r="XDR253" s="7"/>
      <c r="XDS253" s="7"/>
      <c r="XDT253" s="7"/>
      <c r="XDU253" s="7"/>
      <c r="XDV253" s="7"/>
      <c r="XDW253" s="7"/>
      <c r="XDX253" s="7"/>
      <c r="XDY253" s="7"/>
      <c r="XDZ253" s="7"/>
      <c r="XEA253" s="7"/>
      <c r="XEB253" s="7"/>
      <c r="XEC253" s="7"/>
      <c r="XED253" s="7"/>
      <c r="XEE253" s="7"/>
    </row>
    <row r="254" s="1" customFormat="1" customHeight="1" spans="1:16359">
      <c r="A254" s="4"/>
      <c r="B254" s="20"/>
      <c r="C254" s="20"/>
      <c r="D254" s="21" t="str">
        <f>IF(C254="","-",VLOOKUP(C254,员工信息表!B:C,2,FALSE))</f>
        <v>-</v>
      </c>
      <c r="E254" s="21" t="str">
        <f>IF(C254="","-",VLOOKUP(C254,员工信息表!B:D,3,FALSE))</f>
        <v>-</v>
      </c>
      <c r="F254" s="20"/>
      <c r="G254" s="20"/>
      <c r="H254" s="20"/>
      <c r="I254" s="20"/>
      <c r="J254" s="27" t="str">
        <f t="shared" si="6"/>
        <v>0</v>
      </c>
      <c r="K254" s="27" t="str">
        <f>IF(C254="","0",SUMIFS(借支明细表!$H:$H,借支明细表!$F:$F,$C254,借支明细表!$D:$D,$D$2))</f>
        <v>0</v>
      </c>
      <c r="L254" s="27" t="str">
        <f t="shared" si="7"/>
        <v>0</v>
      </c>
      <c r="M254" s="28"/>
      <c r="XDA254" s="7"/>
      <c r="XDB254" s="7"/>
      <c r="XDC254" s="7"/>
      <c r="XDD254" s="7"/>
      <c r="XDE254" s="7"/>
      <c r="XDF254" s="7"/>
      <c r="XDG254" s="7"/>
      <c r="XDH254" s="7"/>
      <c r="XDI254" s="7"/>
      <c r="XDJ254" s="7"/>
      <c r="XDK254" s="7"/>
      <c r="XDL254" s="7"/>
      <c r="XDM254" s="7"/>
      <c r="XDN254" s="7"/>
      <c r="XDO254" s="7"/>
      <c r="XDP254" s="7"/>
      <c r="XDQ254" s="7"/>
      <c r="XDR254" s="7"/>
      <c r="XDS254" s="7"/>
      <c r="XDT254" s="7"/>
      <c r="XDU254" s="7"/>
      <c r="XDV254" s="7"/>
      <c r="XDW254" s="7"/>
      <c r="XDX254" s="7"/>
      <c r="XDY254" s="7"/>
      <c r="XDZ254" s="7"/>
      <c r="XEA254" s="7"/>
      <c r="XEB254" s="7"/>
      <c r="XEC254" s="7"/>
      <c r="XED254" s="7"/>
      <c r="XEE254" s="7"/>
    </row>
    <row r="255" s="1" customFormat="1" customHeight="1" spans="1:16359">
      <c r="A255" s="4"/>
      <c r="B255" s="20"/>
      <c r="C255" s="20"/>
      <c r="D255" s="21" t="str">
        <f>IF(C255="","-",VLOOKUP(C255,员工信息表!B:C,2,FALSE))</f>
        <v>-</v>
      </c>
      <c r="E255" s="21" t="str">
        <f>IF(C255="","-",VLOOKUP(C255,员工信息表!B:D,3,FALSE))</f>
        <v>-</v>
      </c>
      <c r="F255" s="20"/>
      <c r="G255" s="20"/>
      <c r="H255" s="20"/>
      <c r="I255" s="20"/>
      <c r="J255" s="27" t="str">
        <f t="shared" si="6"/>
        <v>0</v>
      </c>
      <c r="K255" s="27" t="str">
        <f>IF(C255="","0",SUMIFS(借支明细表!$H:$H,借支明细表!$F:$F,$C255,借支明细表!$D:$D,$D$2))</f>
        <v>0</v>
      </c>
      <c r="L255" s="27" t="str">
        <f t="shared" si="7"/>
        <v>0</v>
      </c>
      <c r="M255" s="28"/>
      <c r="XDA255" s="7"/>
      <c r="XDB255" s="7"/>
      <c r="XDC255" s="7"/>
      <c r="XDD255" s="7"/>
      <c r="XDE255" s="7"/>
      <c r="XDF255" s="7"/>
      <c r="XDG255" s="7"/>
      <c r="XDH255" s="7"/>
      <c r="XDI255" s="7"/>
      <c r="XDJ255" s="7"/>
      <c r="XDK255" s="7"/>
      <c r="XDL255" s="7"/>
      <c r="XDM255" s="7"/>
      <c r="XDN255" s="7"/>
      <c r="XDO255" s="7"/>
      <c r="XDP255" s="7"/>
      <c r="XDQ255" s="7"/>
      <c r="XDR255" s="7"/>
      <c r="XDS255" s="7"/>
      <c r="XDT255" s="7"/>
      <c r="XDU255" s="7"/>
      <c r="XDV255" s="7"/>
      <c r="XDW255" s="7"/>
      <c r="XDX255" s="7"/>
      <c r="XDY255" s="7"/>
      <c r="XDZ255" s="7"/>
      <c r="XEA255" s="7"/>
      <c r="XEB255" s="7"/>
      <c r="XEC255" s="7"/>
      <c r="XED255" s="7"/>
      <c r="XEE255" s="7"/>
    </row>
    <row r="256" s="1" customFormat="1" customHeight="1" spans="1:16359">
      <c r="A256" s="4"/>
      <c r="B256" s="20"/>
      <c r="C256" s="20"/>
      <c r="D256" s="21" t="str">
        <f>IF(C256="","-",VLOOKUP(C256,员工信息表!B:C,2,FALSE))</f>
        <v>-</v>
      </c>
      <c r="E256" s="21" t="str">
        <f>IF(C256="","-",VLOOKUP(C256,员工信息表!B:D,3,FALSE))</f>
        <v>-</v>
      </c>
      <c r="F256" s="20"/>
      <c r="G256" s="20"/>
      <c r="H256" s="20"/>
      <c r="I256" s="20"/>
      <c r="J256" s="27" t="str">
        <f t="shared" si="6"/>
        <v>0</v>
      </c>
      <c r="K256" s="27" t="str">
        <f>IF(C256="","0",SUMIFS(借支明细表!$H:$H,借支明细表!$F:$F,$C256,借支明细表!$D:$D,$D$2))</f>
        <v>0</v>
      </c>
      <c r="L256" s="27" t="str">
        <f t="shared" si="7"/>
        <v>0</v>
      </c>
      <c r="M256" s="28"/>
      <c r="XDA256" s="7"/>
      <c r="XDB256" s="7"/>
      <c r="XDC256" s="7"/>
      <c r="XDD256" s="7"/>
      <c r="XDE256" s="7"/>
      <c r="XDF256" s="7"/>
      <c r="XDG256" s="7"/>
      <c r="XDH256" s="7"/>
      <c r="XDI256" s="7"/>
      <c r="XDJ256" s="7"/>
      <c r="XDK256" s="7"/>
      <c r="XDL256" s="7"/>
      <c r="XDM256" s="7"/>
      <c r="XDN256" s="7"/>
      <c r="XDO256" s="7"/>
      <c r="XDP256" s="7"/>
      <c r="XDQ256" s="7"/>
      <c r="XDR256" s="7"/>
      <c r="XDS256" s="7"/>
      <c r="XDT256" s="7"/>
      <c r="XDU256" s="7"/>
      <c r="XDV256" s="7"/>
      <c r="XDW256" s="7"/>
      <c r="XDX256" s="7"/>
      <c r="XDY256" s="7"/>
      <c r="XDZ256" s="7"/>
      <c r="XEA256" s="7"/>
      <c r="XEB256" s="7"/>
      <c r="XEC256" s="7"/>
      <c r="XED256" s="7"/>
      <c r="XEE256" s="7"/>
    </row>
    <row r="257" s="1" customFormat="1" customHeight="1" spans="1:16359">
      <c r="A257" s="4"/>
      <c r="B257" s="20"/>
      <c r="C257" s="20"/>
      <c r="D257" s="21" t="str">
        <f>IF(C257="","-",VLOOKUP(C257,员工信息表!B:C,2,FALSE))</f>
        <v>-</v>
      </c>
      <c r="E257" s="21" t="str">
        <f>IF(C257="","-",VLOOKUP(C257,员工信息表!B:D,3,FALSE))</f>
        <v>-</v>
      </c>
      <c r="F257" s="20"/>
      <c r="G257" s="20"/>
      <c r="H257" s="20"/>
      <c r="I257" s="20"/>
      <c r="J257" s="27" t="str">
        <f t="shared" si="6"/>
        <v>0</v>
      </c>
      <c r="K257" s="27" t="str">
        <f>IF(C257="","0",SUMIFS(借支明细表!$H:$H,借支明细表!$F:$F,$C257,借支明细表!$D:$D,$D$2))</f>
        <v>0</v>
      </c>
      <c r="L257" s="27" t="str">
        <f t="shared" si="7"/>
        <v>0</v>
      </c>
      <c r="M257" s="28"/>
      <c r="XDA257" s="7"/>
      <c r="XDB257" s="7"/>
      <c r="XDC257" s="7"/>
      <c r="XDD257" s="7"/>
      <c r="XDE257" s="7"/>
      <c r="XDF257" s="7"/>
      <c r="XDG257" s="7"/>
      <c r="XDH257" s="7"/>
      <c r="XDI257" s="7"/>
      <c r="XDJ257" s="7"/>
      <c r="XDK257" s="7"/>
      <c r="XDL257" s="7"/>
      <c r="XDM257" s="7"/>
      <c r="XDN257" s="7"/>
      <c r="XDO257" s="7"/>
      <c r="XDP257" s="7"/>
      <c r="XDQ257" s="7"/>
      <c r="XDR257" s="7"/>
      <c r="XDS257" s="7"/>
      <c r="XDT257" s="7"/>
      <c r="XDU257" s="7"/>
      <c r="XDV257" s="7"/>
      <c r="XDW257" s="7"/>
      <c r="XDX257" s="7"/>
      <c r="XDY257" s="7"/>
      <c r="XDZ257" s="7"/>
      <c r="XEA257" s="7"/>
      <c r="XEB257" s="7"/>
      <c r="XEC257" s="7"/>
      <c r="XED257" s="7"/>
      <c r="XEE257" s="7"/>
    </row>
    <row r="258" s="1" customFormat="1" customHeight="1" spans="1:16359">
      <c r="A258" s="4"/>
      <c r="B258" s="20"/>
      <c r="C258" s="20"/>
      <c r="D258" s="21" t="str">
        <f>IF(C258="","-",VLOOKUP(C258,员工信息表!B:C,2,FALSE))</f>
        <v>-</v>
      </c>
      <c r="E258" s="21" t="str">
        <f>IF(C258="","-",VLOOKUP(C258,员工信息表!B:D,3,FALSE))</f>
        <v>-</v>
      </c>
      <c r="F258" s="20"/>
      <c r="G258" s="20"/>
      <c r="H258" s="20"/>
      <c r="I258" s="20"/>
      <c r="J258" s="27" t="str">
        <f t="shared" si="6"/>
        <v>0</v>
      </c>
      <c r="K258" s="27" t="str">
        <f>IF(C258="","0",SUMIFS(借支明细表!$H:$H,借支明细表!$F:$F,$C258,借支明细表!$D:$D,$D$2))</f>
        <v>0</v>
      </c>
      <c r="L258" s="27" t="str">
        <f t="shared" si="7"/>
        <v>0</v>
      </c>
      <c r="M258" s="28"/>
      <c r="XDA258" s="7"/>
      <c r="XDB258" s="7"/>
      <c r="XDC258" s="7"/>
      <c r="XDD258" s="7"/>
      <c r="XDE258" s="7"/>
      <c r="XDF258" s="7"/>
      <c r="XDG258" s="7"/>
      <c r="XDH258" s="7"/>
      <c r="XDI258" s="7"/>
      <c r="XDJ258" s="7"/>
      <c r="XDK258" s="7"/>
      <c r="XDL258" s="7"/>
      <c r="XDM258" s="7"/>
      <c r="XDN258" s="7"/>
      <c r="XDO258" s="7"/>
      <c r="XDP258" s="7"/>
      <c r="XDQ258" s="7"/>
      <c r="XDR258" s="7"/>
      <c r="XDS258" s="7"/>
      <c r="XDT258" s="7"/>
      <c r="XDU258" s="7"/>
      <c r="XDV258" s="7"/>
      <c r="XDW258" s="7"/>
      <c r="XDX258" s="7"/>
      <c r="XDY258" s="7"/>
      <c r="XDZ258" s="7"/>
      <c r="XEA258" s="7"/>
      <c r="XEB258" s="7"/>
      <c r="XEC258" s="7"/>
      <c r="XED258" s="7"/>
      <c r="XEE258" s="7"/>
    </row>
    <row r="259" s="1" customFormat="1" customHeight="1" spans="1:16359">
      <c r="A259" s="4"/>
      <c r="B259" s="20"/>
      <c r="C259" s="20"/>
      <c r="D259" s="21" t="str">
        <f>IF(C259="","-",VLOOKUP(C259,员工信息表!B:C,2,FALSE))</f>
        <v>-</v>
      </c>
      <c r="E259" s="21" t="str">
        <f>IF(C259="","-",VLOOKUP(C259,员工信息表!B:D,3,FALSE))</f>
        <v>-</v>
      </c>
      <c r="F259" s="20"/>
      <c r="G259" s="20"/>
      <c r="H259" s="20"/>
      <c r="I259" s="20"/>
      <c r="J259" s="27" t="str">
        <f t="shared" si="6"/>
        <v>0</v>
      </c>
      <c r="K259" s="27" t="str">
        <f>IF(C259="","0",SUMIFS(借支明细表!$H:$H,借支明细表!$F:$F,$C259,借支明细表!$D:$D,$D$2))</f>
        <v>0</v>
      </c>
      <c r="L259" s="27" t="str">
        <f t="shared" si="7"/>
        <v>0</v>
      </c>
      <c r="M259" s="28"/>
      <c r="XDA259" s="7"/>
      <c r="XDB259" s="7"/>
      <c r="XDC259" s="7"/>
      <c r="XDD259" s="7"/>
      <c r="XDE259" s="7"/>
      <c r="XDF259" s="7"/>
      <c r="XDG259" s="7"/>
      <c r="XDH259" s="7"/>
      <c r="XDI259" s="7"/>
      <c r="XDJ259" s="7"/>
      <c r="XDK259" s="7"/>
      <c r="XDL259" s="7"/>
      <c r="XDM259" s="7"/>
      <c r="XDN259" s="7"/>
      <c r="XDO259" s="7"/>
      <c r="XDP259" s="7"/>
      <c r="XDQ259" s="7"/>
      <c r="XDR259" s="7"/>
      <c r="XDS259" s="7"/>
      <c r="XDT259" s="7"/>
      <c r="XDU259" s="7"/>
      <c r="XDV259" s="7"/>
      <c r="XDW259" s="7"/>
      <c r="XDX259" s="7"/>
      <c r="XDY259" s="7"/>
      <c r="XDZ259" s="7"/>
      <c r="XEA259" s="7"/>
      <c r="XEB259" s="7"/>
      <c r="XEC259" s="7"/>
      <c r="XED259" s="7"/>
      <c r="XEE259" s="7"/>
    </row>
    <row r="260" s="1" customFormat="1" customHeight="1" spans="1:16359">
      <c r="A260" s="4"/>
      <c r="B260" s="20"/>
      <c r="C260" s="20"/>
      <c r="D260" s="21" t="str">
        <f>IF(C260="","-",VLOOKUP(C260,员工信息表!B:C,2,FALSE))</f>
        <v>-</v>
      </c>
      <c r="E260" s="21" t="str">
        <f>IF(C260="","-",VLOOKUP(C260,员工信息表!B:D,3,FALSE))</f>
        <v>-</v>
      </c>
      <c r="F260" s="20"/>
      <c r="G260" s="20"/>
      <c r="H260" s="20"/>
      <c r="I260" s="20"/>
      <c r="J260" s="27" t="str">
        <f t="shared" si="6"/>
        <v>0</v>
      </c>
      <c r="K260" s="27" t="str">
        <f>IF(C260="","0",SUMIFS(借支明细表!$H:$H,借支明细表!$F:$F,$C260,借支明细表!$D:$D,$D$2))</f>
        <v>0</v>
      </c>
      <c r="L260" s="27" t="str">
        <f t="shared" si="7"/>
        <v>0</v>
      </c>
      <c r="M260" s="28"/>
      <c r="XDA260" s="7"/>
      <c r="XDB260" s="7"/>
      <c r="XDC260" s="7"/>
      <c r="XDD260" s="7"/>
      <c r="XDE260" s="7"/>
      <c r="XDF260" s="7"/>
      <c r="XDG260" s="7"/>
      <c r="XDH260" s="7"/>
      <c r="XDI260" s="7"/>
      <c r="XDJ260" s="7"/>
      <c r="XDK260" s="7"/>
      <c r="XDL260" s="7"/>
      <c r="XDM260" s="7"/>
      <c r="XDN260" s="7"/>
      <c r="XDO260" s="7"/>
      <c r="XDP260" s="7"/>
      <c r="XDQ260" s="7"/>
      <c r="XDR260" s="7"/>
      <c r="XDS260" s="7"/>
      <c r="XDT260" s="7"/>
      <c r="XDU260" s="7"/>
      <c r="XDV260" s="7"/>
      <c r="XDW260" s="7"/>
      <c r="XDX260" s="7"/>
      <c r="XDY260" s="7"/>
      <c r="XDZ260" s="7"/>
      <c r="XEA260" s="7"/>
      <c r="XEB260" s="7"/>
      <c r="XEC260" s="7"/>
      <c r="XED260" s="7"/>
      <c r="XEE260" s="7"/>
    </row>
    <row r="261" s="1" customFormat="1" customHeight="1" spans="1:16359">
      <c r="A261" s="4"/>
      <c r="B261" s="20"/>
      <c r="C261" s="20"/>
      <c r="D261" s="21" t="str">
        <f>IF(C261="","-",VLOOKUP(C261,员工信息表!B:C,2,FALSE))</f>
        <v>-</v>
      </c>
      <c r="E261" s="21" t="str">
        <f>IF(C261="","-",VLOOKUP(C261,员工信息表!B:D,3,FALSE))</f>
        <v>-</v>
      </c>
      <c r="F261" s="20"/>
      <c r="G261" s="20"/>
      <c r="H261" s="20"/>
      <c r="I261" s="20"/>
      <c r="J261" s="27" t="str">
        <f t="shared" ref="J261:J324" si="8">IF(C261="","0",(E261*F261)+(G261*H261)+I261)</f>
        <v>0</v>
      </c>
      <c r="K261" s="27" t="str">
        <f>IF(C261="","0",SUMIFS(借支明细表!$H:$H,借支明细表!$F:$F,$C261,借支明细表!$D:$D,$D$2))</f>
        <v>0</v>
      </c>
      <c r="L261" s="27" t="str">
        <f t="shared" ref="L261:L324" si="9">IF(C261="","0",J261-K261)</f>
        <v>0</v>
      </c>
      <c r="M261" s="28"/>
      <c r="XDA261" s="7"/>
      <c r="XDB261" s="7"/>
      <c r="XDC261" s="7"/>
      <c r="XDD261" s="7"/>
      <c r="XDE261" s="7"/>
      <c r="XDF261" s="7"/>
      <c r="XDG261" s="7"/>
      <c r="XDH261" s="7"/>
      <c r="XDI261" s="7"/>
      <c r="XDJ261" s="7"/>
      <c r="XDK261" s="7"/>
      <c r="XDL261" s="7"/>
      <c r="XDM261" s="7"/>
      <c r="XDN261" s="7"/>
      <c r="XDO261" s="7"/>
      <c r="XDP261" s="7"/>
      <c r="XDQ261" s="7"/>
      <c r="XDR261" s="7"/>
      <c r="XDS261" s="7"/>
      <c r="XDT261" s="7"/>
      <c r="XDU261" s="7"/>
      <c r="XDV261" s="7"/>
      <c r="XDW261" s="7"/>
      <c r="XDX261" s="7"/>
      <c r="XDY261" s="7"/>
      <c r="XDZ261" s="7"/>
      <c r="XEA261" s="7"/>
      <c r="XEB261" s="7"/>
      <c r="XEC261" s="7"/>
      <c r="XED261" s="7"/>
      <c r="XEE261" s="7"/>
    </row>
    <row r="262" s="1" customFormat="1" customHeight="1" spans="1:16359">
      <c r="A262" s="4"/>
      <c r="B262" s="20"/>
      <c r="C262" s="20"/>
      <c r="D262" s="21" t="str">
        <f>IF(C262="","-",VLOOKUP(C262,员工信息表!B:C,2,FALSE))</f>
        <v>-</v>
      </c>
      <c r="E262" s="21" t="str">
        <f>IF(C262="","-",VLOOKUP(C262,员工信息表!B:D,3,FALSE))</f>
        <v>-</v>
      </c>
      <c r="F262" s="20"/>
      <c r="G262" s="20"/>
      <c r="H262" s="20"/>
      <c r="I262" s="20"/>
      <c r="J262" s="27" t="str">
        <f t="shared" si="8"/>
        <v>0</v>
      </c>
      <c r="K262" s="27" t="str">
        <f>IF(C262="","0",SUMIFS(借支明细表!$H:$H,借支明细表!$F:$F,$C262,借支明细表!$D:$D,$D$2))</f>
        <v>0</v>
      </c>
      <c r="L262" s="27" t="str">
        <f t="shared" si="9"/>
        <v>0</v>
      </c>
      <c r="M262" s="28"/>
      <c r="XDA262" s="7"/>
      <c r="XDB262" s="7"/>
      <c r="XDC262" s="7"/>
      <c r="XDD262" s="7"/>
      <c r="XDE262" s="7"/>
      <c r="XDF262" s="7"/>
      <c r="XDG262" s="7"/>
      <c r="XDH262" s="7"/>
      <c r="XDI262" s="7"/>
      <c r="XDJ262" s="7"/>
      <c r="XDK262" s="7"/>
      <c r="XDL262" s="7"/>
      <c r="XDM262" s="7"/>
      <c r="XDN262" s="7"/>
      <c r="XDO262" s="7"/>
      <c r="XDP262" s="7"/>
      <c r="XDQ262" s="7"/>
      <c r="XDR262" s="7"/>
      <c r="XDS262" s="7"/>
      <c r="XDT262" s="7"/>
      <c r="XDU262" s="7"/>
      <c r="XDV262" s="7"/>
      <c r="XDW262" s="7"/>
      <c r="XDX262" s="7"/>
      <c r="XDY262" s="7"/>
      <c r="XDZ262" s="7"/>
      <c r="XEA262" s="7"/>
      <c r="XEB262" s="7"/>
      <c r="XEC262" s="7"/>
      <c r="XED262" s="7"/>
      <c r="XEE262" s="7"/>
    </row>
    <row r="263" s="1" customFormat="1" customHeight="1" spans="1:16359">
      <c r="A263" s="4"/>
      <c r="B263" s="20"/>
      <c r="C263" s="20"/>
      <c r="D263" s="21" t="str">
        <f>IF(C263="","-",VLOOKUP(C263,员工信息表!B:C,2,FALSE))</f>
        <v>-</v>
      </c>
      <c r="E263" s="21" t="str">
        <f>IF(C263="","-",VLOOKUP(C263,员工信息表!B:D,3,FALSE))</f>
        <v>-</v>
      </c>
      <c r="F263" s="20"/>
      <c r="G263" s="20"/>
      <c r="H263" s="20"/>
      <c r="I263" s="20"/>
      <c r="J263" s="27" t="str">
        <f t="shared" si="8"/>
        <v>0</v>
      </c>
      <c r="K263" s="27" t="str">
        <f>IF(C263="","0",SUMIFS(借支明细表!$H:$H,借支明细表!$F:$F,$C263,借支明细表!$D:$D,$D$2))</f>
        <v>0</v>
      </c>
      <c r="L263" s="27" t="str">
        <f t="shared" si="9"/>
        <v>0</v>
      </c>
      <c r="M263" s="28"/>
      <c r="XDA263" s="7"/>
      <c r="XDB263" s="7"/>
      <c r="XDC263" s="7"/>
      <c r="XDD263" s="7"/>
      <c r="XDE263" s="7"/>
      <c r="XDF263" s="7"/>
      <c r="XDG263" s="7"/>
      <c r="XDH263" s="7"/>
      <c r="XDI263" s="7"/>
      <c r="XDJ263" s="7"/>
      <c r="XDK263" s="7"/>
      <c r="XDL263" s="7"/>
      <c r="XDM263" s="7"/>
      <c r="XDN263" s="7"/>
      <c r="XDO263" s="7"/>
      <c r="XDP263" s="7"/>
      <c r="XDQ263" s="7"/>
      <c r="XDR263" s="7"/>
      <c r="XDS263" s="7"/>
      <c r="XDT263" s="7"/>
      <c r="XDU263" s="7"/>
      <c r="XDV263" s="7"/>
      <c r="XDW263" s="7"/>
      <c r="XDX263" s="7"/>
      <c r="XDY263" s="7"/>
      <c r="XDZ263" s="7"/>
      <c r="XEA263" s="7"/>
      <c r="XEB263" s="7"/>
      <c r="XEC263" s="7"/>
      <c r="XED263" s="7"/>
      <c r="XEE263" s="7"/>
    </row>
    <row r="264" s="1" customFormat="1" customHeight="1" spans="1:16359">
      <c r="A264" s="4"/>
      <c r="B264" s="20"/>
      <c r="C264" s="20"/>
      <c r="D264" s="21" t="str">
        <f>IF(C264="","-",VLOOKUP(C264,员工信息表!B:C,2,FALSE))</f>
        <v>-</v>
      </c>
      <c r="E264" s="21" t="str">
        <f>IF(C264="","-",VLOOKUP(C264,员工信息表!B:D,3,FALSE))</f>
        <v>-</v>
      </c>
      <c r="F264" s="20"/>
      <c r="G264" s="20"/>
      <c r="H264" s="20"/>
      <c r="I264" s="20"/>
      <c r="J264" s="27" t="str">
        <f t="shared" si="8"/>
        <v>0</v>
      </c>
      <c r="K264" s="27" t="str">
        <f>IF(C264="","0",SUMIFS(借支明细表!$H:$H,借支明细表!$F:$F,$C264,借支明细表!$D:$D,$D$2))</f>
        <v>0</v>
      </c>
      <c r="L264" s="27" t="str">
        <f t="shared" si="9"/>
        <v>0</v>
      </c>
      <c r="M264" s="28"/>
      <c r="XDA264" s="7"/>
      <c r="XDB264" s="7"/>
      <c r="XDC264" s="7"/>
      <c r="XDD264" s="7"/>
      <c r="XDE264" s="7"/>
      <c r="XDF264" s="7"/>
      <c r="XDG264" s="7"/>
      <c r="XDH264" s="7"/>
      <c r="XDI264" s="7"/>
      <c r="XDJ264" s="7"/>
      <c r="XDK264" s="7"/>
      <c r="XDL264" s="7"/>
      <c r="XDM264" s="7"/>
      <c r="XDN264" s="7"/>
      <c r="XDO264" s="7"/>
      <c r="XDP264" s="7"/>
      <c r="XDQ264" s="7"/>
      <c r="XDR264" s="7"/>
      <c r="XDS264" s="7"/>
      <c r="XDT264" s="7"/>
      <c r="XDU264" s="7"/>
      <c r="XDV264" s="7"/>
      <c r="XDW264" s="7"/>
      <c r="XDX264" s="7"/>
      <c r="XDY264" s="7"/>
      <c r="XDZ264" s="7"/>
      <c r="XEA264" s="7"/>
      <c r="XEB264" s="7"/>
      <c r="XEC264" s="7"/>
      <c r="XED264" s="7"/>
      <c r="XEE264" s="7"/>
    </row>
    <row r="265" s="1" customFormat="1" customHeight="1" spans="1:16359">
      <c r="A265" s="4"/>
      <c r="B265" s="20"/>
      <c r="C265" s="20"/>
      <c r="D265" s="21" t="str">
        <f>IF(C265="","-",VLOOKUP(C265,员工信息表!B:C,2,FALSE))</f>
        <v>-</v>
      </c>
      <c r="E265" s="21" t="str">
        <f>IF(C265="","-",VLOOKUP(C265,员工信息表!B:D,3,FALSE))</f>
        <v>-</v>
      </c>
      <c r="F265" s="20"/>
      <c r="G265" s="20"/>
      <c r="H265" s="20"/>
      <c r="I265" s="20"/>
      <c r="J265" s="27" t="str">
        <f t="shared" si="8"/>
        <v>0</v>
      </c>
      <c r="K265" s="27" t="str">
        <f>IF(C265="","0",SUMIFS(借支明细表!$H:$H,借支明细表!$F:$F,$C265,借支明细表!$D:$D,$D$2))</f>
        <v>0</v>
      </c>
      <c r="L265" s="27" t="str">
        <f t="shared" si="9"/>
        <v>0</v>
      </c>
      <c r="M265" s="28"/>
      <c r="XDA265" s="7"/>
      <c r="XDB265" s="7"/>
      <c r="XDC265" s="7"/>
      <c r="XDD265" s="7"/>
      <c r="XDE265" s="7"/>
      <c r="XDF265" s="7"/>
      <c r="XDG265" s="7"/>
      <c r="XDH265" s="7"/>
      <c r="XDI265" s="7"/>
      <c r="XDJ265" s="7"/>
      <c r="XDK265" s="7"/>
      <c r="XDL265" s="7"/>
      <c r="XDM265" s="7"/>
      <c r="XDN265" s="7"/>
      <c r="XDO265" s="7"/>
      <c r="XDP265" s="7"/>
      <c r="XDQ265" s="7"/>
      <c r="XDR265" s="7"/>
      <c r="XDS265" s="7"/>
      <c r="XDT265" s="7"/>
      <c r="XDU265" s="7"/>
      <c r="XDV265" s="7"/>
      <c r="XDW265" s="7"/>
      <c r="XDX265" s="7"/>
      <c r="XDY265" s="7"/>
      <c r="XDZ265" s="7"/>
      <c r="XEA265" s="7"/>
      <c r="XEB265" s="7"/>
      <c r="XEC265" s="7"/>
      <c r="XED265" s="7"/>
      <c r="XEE265" s="7"/>
    </row>
    <row r="266" s="1" customFormat="1" customHeight="1" spans="1:16359">
      <c r="A266" s="4"/>
      <c r="B266" s="20"/>
      <c r="C266" s="20"/>
      <c r="D266" s="21" t="str">
        <f>IF(C266="","-",VLOOKUP(C266,员工信息表!B:C,2,FALSE))</f>
        <v>-</v>
      </c>
      <c r="E266" s="21" t="str">
        <f>IF(C266="","-",VLOOKUP(C266,员工信息表!B:D,3,FALSE))</f>
        <v>-</v>
      </c>
      <c r="F266" s="20"/>
      <c r="G266" s="20"/>
      <c r="H266" s="20"/>
      <c r="I266" s="20"/>
      <c r="J266" s="27" t="str">
        <f t="shared" si="8"/>
        <v>0</v>
      </c>
      <c r="K266" s="27" t="str">
        <f>IF(C266="","0",SUMIFS(借支明细表!$H:$H,借支明细表!$F:$F,$C266,借支明细表!$D:$D,$D$2))</f>
        <v>0</v>
      </c>
      <c r="L266" s="27" t="str">
        <f t="shared" si="9"/>
        <v>0</v>
      </c>
      <c r="M266" s="28"/>
      <c r="XDA266" s="7"/>
      <c r="XDB266" s="7"/>
      <c r="XDC266" s="7"/>
      <c r="XDD266" s="7"/>
      <c r="XDE266" s="7"/>
      <c r="XDF266" s="7"/>
      <c r="XDG266" s="7"/>
      <c r="XDH266" s="7"/>
      <c r="XDI266" s="7"/>
      <c r="XDJ266" s="7"/>
      <c r="XDK266" s="7"/>
      <c r="XDL266" s="7"/>
      <c r="XDM266" s="7"/>
      <c r="XDN266" s="7"/>
      <c r="XDO266" s="7"/>
      <c r="XDP266" s="7"/>
      <c r="XDQ266" s="7"/>
      <c r="XDR266" s="7"/>
      <c r="XDS266" s="7"/>
      <c r="XDT266" s="7"/>
      <c r="XDU266" s="7"/>
      <c r="XDV266" s="7"/>
      <c r="XDW266" s="7"/>
      <c r="XDX266" s="7"/>
      <c r="XDY266" s="7"/>
      <c r="XDZ266" s="7"/>
      <c r="XEA266" s="7"/>
      <c r="XEB266" s="7"/>
      <c r="XEC266" s="7"/>
      <c r="XED266" s="7"/>
      <c r="XEE266" s="7"/>
    </row>
    <row r="267" s="1" customFormat="1" customHeight="1" spans="1:16359">
      <c r="A267" s="4"/>
      <c r="B267" s="20"/>
      <c r="C267" s="20"/>
      <c r="D267" s="21" t="str">
        <f>IF(C267="","-",VLOOKUP(C267,员工信息表!B:C,2,FALSE))</f>
        <v>-</v>
      </c>
      <c r="E267" s="21" t="str">
        <f>IF(C267="","-",VLOOKUP(C267,员工信息表!B:D,3,FALSE))</f>
        <v>-</v>
      </c>
      <c r="F267" s="20"/>
      <c r="G267" s="20"/>
      <c r="H267" s="20"/>
      <c r="I267" s="20"/>
      <c r="J267" s="27" t="str">
        <f t="shared" si="8"/>
        <v>0</v>
      </c>
      <c r="K267" s="27" t="str">
        <f>IF(C267="","0",SUMIFS(借支明细表!$H:$H,借支明细表!$F:$F,$C267,借支明细表!$D:$D,$D$2))</f>
        <v>0</v>
      </c>
      <c r="L267" s="27" t="str">
        <f t="shared" si="9"/>
        <v>0</v>
      </c>
      <c r="M267" s="28"/>
      <c r="XDA267" s="7"/>
      <c r="XDB267" s="7"/>
      <c r="XDC267" s="7"/>
      <c r="XDD267" s="7"/>
      <c r="XDE267" s="7"/>
      <c r="XDF267" s="7"/>
      <c r="XDG267" s="7"/>
      <c r="XDH267" s="7"/>
      <c r="XDI267" s="7"/>
      <c r="XDJ267" s="7"/>
      <c r="XDK267" s="7"/>
      <c r="XDL267" s="7"/>
      <c r="XDM267" s="7"/>
      <c r="XDN267" s="7"/>
      <c r="XDO267" s="7"/>
      <c r="XDP267" s="7"/>
      <c r="XDQ267" s="7"/>
      <c r="XDR267" s="7"/>
      <c r="XDS267" s="7"/>
      <c r="XDT267" s="7"/>
      <c r="XDU267" s="7"/>
      <c r="XDV267" s="7"/>
      <c r="XDW267" s="7"/>
      <c r="XDX267" s="7"/>
      <c r="XDY267" s="7"/>
      <c r="XDZ267" s="7"/>
      <c r="XEA267" s="7"/>
      <c r="XEB267" s="7"/>
      <c r="XEC267" s="7"/>
      <c r="XED267" s="7"/>
      <c r="XEE267" s="7"/>
    </row>
    <row r="268" s="1" customFormat="1" customHeight="1" spans="1:16359">
      <c r="A268" s="4"/>
      <c r="B268" s="20"/>
      <c r="C268" s="20"/>
      <c r="D268" s="21" t="str">
        <f>IF(C268="","-",VLOOKUP(C268,员工信息表!B:C,2,FALSE))</f>
        <v>-</v>
      </c>
      <c r="E268" s="21" t="str">
        <f>IF(C268="","-",VLOOKUP(C268,员工信息表!B:D,3,FALSE))</f>
        <v>-</v>
      </c>
      <c r="F268" s="20"/>
      <c r="G268" s="20"/>
      <c r="H268" s="20"/>
      <c r="I268" s="20"/>
      <c r="J268" s="27" t="str">
        <f t="shared" si="8"/>
        <v>0</v>
      </c>
      <c r="K268" s="27" t="str">
        <f>IF(C268="","0",SUMIFS(借支明细表!$H:$H,借支明细表!$F:$F,$C268,借支明细表!$D:$D,$D$2))</f>
        <v>0</v>
      </c>
      <c r="L268" s="27" t="str">
        <f t="shared" si="9"/>
        <v>0</v>
      </c>
      <c r="M268" s="28"/>
      <c r="XDA268" s="7"/>
      <c r="XDB268" s="7"/>
      <c r="XDC268" s="7"/>
      <c r="XDD268" s="7"/>
      <c r="XDE268" s="7"/>
      <c r="XDF268" s="7"/>
      <c r="XDG268" s="7"/>
      <c r="XDH268" s="7"/>
      <c r="XDI268" s="7"/>
      <c r="XDJ268" s="7"/>
      <c r="XDK268" s="7"/>
      <c r="XDL268" s="7"/>
      <c r="XDM268" s="7"/>
      <c r="XDN268" s="7"/>
      <c r="XDO268" s="7"/>
      <c r="XDP268" s="7"/>
      <c r="XDQ268" s="7"/>
      <c r="XDR268" s="7"/>
      <c r="XDS268" s="7"/>
      <c r="XDT268" s="7"/>
      <c r="XDU268" s="7"/>
      <c r="XDV268" s="7"/>
      <c r="XDW268" s="7"/>
      <c r="XDX268" s="7"/>
      <c r="XDY268" s="7"/>
      <c r="XDZ268" s="7"/>
      <c r="XEA268" s="7"/>
      <c r="XEB268" s="7"/>
      <c r="XEC268" s="7"/>
      <c r="XED268" s="7"/>
      <c r="XEE268" s="7"/>
    </row>
    <row r="269" s="1" customFormat="1" customHeight="1" spans="1:16359">
      <c r="A269" s="4"/>
      <c r="B269" s="20"/>
      <c r="C269" s="20"/>
      <c r="D269" s="21" t="str">
        <f>IF(C269="","-",VLOOKUP(C269,员工信息表!B:C,2,FALSE))</f>
        <v>-</v>
      </c>
      <c r="E269" s="21" t="str">
        <f>IF(C269="","-",VLOOKUP(C269,员工信息表!B:D,3,FALSE))</f>
        <v>-</v>
      </c>
      <c r="F269" s="20"/>
      <c r="G269" s="20"/>
      <c r="H269" s="20"/>
      <c r="I269" s="20"/>
      <c r="J269" s="27" t="str">
        <f t="shared" si="8"/>
        <v>0</v>
      </c>
      <c r="K269" s="27" t="str">
        <f>IF(C269="","0",SUMIFS(借支明细表!$H:$H,借支明细表!$F:$F,$C269,借支明细表!$D:$D,$D$2))</f>
        <v>0</v>
      </c>
      <c r="L269" s="27" t="str">
        <f t="shared" si="9"/>
        <v>0</v>
      </c>
      <c r="M269" s="28"/>
      <c r="XDA269" s="7"/>
      <c r="XDB269" s="7"/>
      <c r="XDC269" s="7"/>
      <c r="XDD269" s="7"/>
      <c r="XDE269" s="7"/>
      <c r="XDF269" s="7"/>
      <c r="XDG269" s="7"/>
      <c r="XDH269" s="7"/>
      <c r="XDI269" s="7"/>
      <c r="XDJ269" s="7"/>
      <c r="XDK269" s="7"/>
      <c r="XDL269" s="7"/>
      <c r="XDM269" s="7"/>
      <c r="XDN269" s="7"/>
      <c r="XDO269" s="7"/>
      <c r="XDP269" s="7"/>
      <c r="XDQ269" s="7"/>
      <c r="XDR269" s="7"/>
      <c r="XDS269" s="7"/>
      <c r="XDT269" s="7"/>
      <c r="XDU269" s="7"/>
      <c r="XDV269" s="7"/>
      <c r="XDW269" s="7"/>
      <c r="XDX269" s="7"/>
      <c r="XDY269" s="7"/>
      <c r="XDZ269" s="7"/>
      <c r="XEA269" s="7"/>
      <c r="XEB269" s="7"/>
      <c r="XEC269" s="7"/>
      <c r="XED269" s="7"/>
      <c r="XEE269" s="7"/>
    </row>
    <row r="270" s="1" customFormat="1" customHeight="1" spans="1:16359">
      <c r="A270" s="4"/>
      <c r="B270" s="20"/>
      <c r="C270" s="20"/>
      <c r="D270" s="21" t="str">
        <f>IF(C270="","-",VLOOKUP(C270,员工信息表!B:C,2,FALSE))</f>
        <v>-</v>
      </c>
      <c r="E270" s="21" t="str">
        <f>IF(C270="","-",VLOOKUP(C270,员工信息表!B:D,3,FALSE))</f>
        <v>-</v>
      </c>
      <c r="F270" s="20"/>
      <c r="G270" s="20"/>
      <c r="H270" s="20"/>
      <c r="I270" s="20"/>
      <c r="J270" s="27" t="str">
        <f t="shared" si="8"/>
        <v>0</v>
      </c>
      <c r="K270" s="27" t="str">
        <f>IF(C270="","0",SUMIFS(借支明细表!$H:$H,借支明细表!$F:$F,$C270,借支明细表!$D:$D,$D$2))</f>
        <v>0</v>
      </c>
      <c r="L270" s="27" t="str">
        <f t="shared" si="9"/>
        <v>0</v>
      </c>
      <c r="M270" s="28"/>
      <c r="XDA270" s="7"/>
      <c r="XDB270" s="7"/>
      <c r="XDC270" s="7"/>
      <c r="XDD270" s="7"/>
      <c r="XDE270" s="7"/>
      <c r="XDF270" s="7"/>
      <c r="XDG270" s="7"/>
      <c r="XDH270" s="7"/>
      <c r="XDI270" s="7"/>
      <c r="XDJ270" s="7"/>
      <c r="XDK270" s="7"/>
      <c r="XDL270" s="7"/>
      <c r="XDM270" s="7"/>
      <c r="XDN270" s="7"/>
      <c r="XDO270" s="7"/>
      <c r="XDP270" s="7"/>
      <c r="XDQ270" s="7"/>
      <c r="XDR270" s="7"/>
      <c r="XDS270" s="7"/>
      <c r="XDT270" s="7"/>
      <c r="XDU270" s="7"/>
      <c r="XDV270" s="7"/>
      <c r="XDW270" s="7"/>
      <c r="XDX270" s="7"/>
      <c r="XDY270" s="7"/>
      <c r="XDZ270" s="7"/>
      <c r="XEA270" s="7"/>
      <c r="XEB270" s="7"/>
      <c r="XEC270" s="7"/>
      <c r="XED270" s="7"/>
      <c r="XEE270" s="7"/>
    </row>
    <row r="271" s="1" customFormat="1" customHeight="1" spans="1:16359">
      <c r="A271" s="4"/>
      <c r="B271" s="20"/>
      <c r="C271" s="20"/>
      <c r="D271" s="21" t="str">
        <f>IF(C271="","-",VLOOKUP(C271,员工信息表!B:C,2,FALSE))</f>
        <v>-</v>
      </c>
      <c r="E271" s="21" t="str">
        <f>IF(C271="","-",VLOOKUP(C271,员工信息表!B:D,3,FALSE))</f>
        <v>-</v>
      </c>
      <c r="F271" s="20"/>
      <c r="G271" s="20"/>
      <c r="H271" s="20"/>
      <c r="I271" s="20"/>
      <c r="J271" s="27" t="str">
        <f t="shared" si="8"/>
        <v>0</v>
      </c>
      <c r="K271" s="27" t="str">
        <f>IF(C271="","0",SUMIFS(借支明细表!$H:$H,借支明细表!$F:$F,$C271,借支明细表!$D:$D,$D$2))</f>
        <v>0</v>
      </c>
      <c r="L271" s="27" t="str">
        <f t="shared" si="9"/>
        <v>0</v>
      </c>
      <c r="M271" s="28"/>
      <c r="XDA271" s="7"/>
      <c r="XDB271" s="7"/>
      <c r="XDC271" s="7"/>
      <c r="XDD271" s="7"/>
      <c r="XDE271" s="7"/>
      <c r="XDF271" s="7"/>
      <c r="XDG271" s="7"/>
      <c r="XDH271" s="7"/>
      <c r="XDI271" s="7"/>
      <c r="XDJ271" s="7"/>
      <c r="XDK271" s="7"/>
      <c r="XDL271" s="7"/>
      <c r="XDM271" s="7"/>
      <c r="XDN271" s="7"/>
      <c r="XDO271" s="7"/>
      <c r="XDP271" s="7"/>
      <c r="XDQ271" s="7"/>
      <c r="XDR271" s="7"/>
      <c r="XDS271" s="7"/>
      <c r="XDT271" s="7"/>
      <c r="XDU271" s="7"/>
      <c r="XDV271" s="7"/>
      <c r="XDW271" s="7"/>
      <c r="XDX271" s="7"/>
      <c r="XDY271" s="7"/>
      <c r="XDZ271" s="7"/>
      <c r="XEA271" s="7"/>
      <c r="XEB271" s="7"/>
      <c r="XEC271" s="7"/>
      <c r="XED271" s="7"/>
      <c r="XEE271" s="7"/>
    </row>
    <row r="272" s="1" customFormat="1" customHeight="1" spans="1:16359">
      <c r="A272" s="4"/>
      <c r="B272" s="20"/>
      <c r="C272" s="20"/>
      <c r="D272" s="21" t="str">
        <f>IF(C272="","-",VLOOKUP(C272,员工信息表!B:C,2,FALSE))</f>
        <v>-</v>
      </c>
      <c r="E272" s="21" t="str">
        <f>IF(C272="","-",VLOOKUP(C272,员工信息表!B:D,3,FALSE))</f>
        <v>-</v>
      </c>
      <c r="F272" s="20"/>
      <c r="G272" s="20"/>
      <c r="H272" s="20"/>
      <c r="I272" s="20"/>
      <c r="J272" s="27" t="str">
        <f t="shared" si="8"/>
        <v>0</v>
      </c>
      <c r="K272" s="27" t="str">
        <f>IF(C272="","0",SUMIFS(借支明细表!$H:$H,借支明细表!$F:$F,$C272,借支明细表!$D:$D,$D$2))</f>
        <v>0</v>
      </c>
      <c r="L272" s="27" t="str">
        <f t="shared" si="9"/>
        <v>0</v>
      </c>
      <c r="M272" s="28"/>
      <c r="XDA272" s="7"/>
      <c r="XDB272" s="7"/>
      <c r="XDC272" s="7"/>
      <c r="XDD272" s="7"/>
      <c r="XDE272" s="7"/>
      <c r="XDF272" s="7"/>
      <c r="XDG272" s="7"/>
      <c r="XDH272" s="7"/>
      <c r="XDI272" s="7"/>
      <c r="XDJ272" s="7"/>
      <c r="XDK272" s="7"/>
      <c r="XDL272" s="7"/>
      <c r="XDM272" s="7"/>
      <c r="XDN272" s="7"/>
      <c r="XDO272" s="7"/>
      <c r="XDP272" s="7"/>
      <c r="XDQ272" s="7"/>
      <c r="XDR272" s="7"/>
      <c r="XDS272" s="7"/>
      <c r="XDT272" s="7"/>
      <c r="XDU272" s="7"/>
      <c r="XDV272" s="7"/>
      <c r="XDW272" s="7"/>
      <c r="XDX272" s="7"/>
      <c r="XDY272" s="7"/>
      <c r="XDZ272" s="7"/>
      <c r="XEA272" s="7"/>
      <c r="XEB272" s="7"/>
      <c r="XEC272" s="7"/>
      <c r="XED272" s="7"/>
      <c r="XEE272" s="7"/>
    </row>
    <row r="273" s="1" customFormat="1" customHeight="1" spans="1:16359">
      <c r="A273" s="4"/>
      <c r="B273" s="20"/>
      <c r="C273" s="20"/>
      <c r="D273" s="21" t="str">
        <f>IF(C273="","-",VLOOKUP(C273,员工信息表!B:C,2,FALSE))</f>
        <v>-</v>
      </c>
      <c r="E273" s="21" t="str">
        <f>IF(C273="","-",VLOOKUP(C273,员工信息表!B:D,3,FALSE))</f>
        <v>-</v>
      </c>
      <c r="F273" s="20"/>
      <c r="G273" s="20"/>
      <c r="H273" s="20"/>
      <c r="I273" s="20"/>
      <c r="J273" s="27" t="str">
        <f t="shared" si="8"/>
        <v>0</v>
      </c>
      <c r="K273" s="27" t="str">
        <f>IF(C273="","0",SUMIFS(借支明细表!$H:$H,借支明细表!$F:$F,$C273,借支明细表!$D:$D,$D$2))</f>
        <v>0</v>
      </c>
      <c r="L273" s="27" t="str">
        <f t="shared" si="9"/>
        <v>0</v>
      </c>
      <c r="M273" s="28"/>
      <c r="XDA273" s="7"/>
      <c r="XDB273" s="7"/>
      <c r="XDC273" s="7"/>
      <c r="XDD273" s="7"/>
      <c r="XDE273" s="7"/>
      <c r="XDF273" s="7"/>
      <c r="XDG273" s="7"/>
      <c r="XDH273" s="7"/>
      <c r="XDI273" s="7"/>
      <c r="XDJ273" s="7"/>
      <c r="XDK273" s="7"/>
      <c r="XDL273" s="7"/>
      <c r="XDM273" s="7"/>
      <c r="XDN273" s="7"/>
      <c r="XDO273" s="7"/>
      <c r="XDP273" s="7"/>
      <c r="XDQ273" s="7"/>
      <c r="XDR273" s="7"/>
      <c r="XDS273" s="7"/>
      <c r="XDT273" s="7"/>
      <c r="XDU273" s="7"/>
      <c r="XDV273" s="7"/>
      <c r="XDW273" s="7"/>
      <c r="XDX273" s="7"/>
      <c r="XDY273" s="7"/>
      <c r="XDZ273" s="7"/>
      <c r="XEA273" s="7"/>
      <c r="XEB273" s="7"/>
      <c r="XEC273" s="7"/>
      <c r="XED273" s="7"/>
      <c r="XEE273" s="7"/>
    </row>
    <row r="274" s="1" customFormat="1" customHeight="1" spans="1:16359">
      <c r="A274" s="4"/>
      <c r="B274" s="20"/>
      <c r="C274" s="20"/>
      <c r="D274" s="21" t="str">
        <f>IF(C274="","-",VLOOKUP(C274,员工信息表!B:C,2,FALSE))</f>
        <v>-</v>
      </c>
      <c r="E274" s="21" t="str">
        <f>IF(C274="","-",VLOOKUP(C274,员工信息表!B:D,3,FALSE))</f>
        <v>-</v>
      </c>
      <c r="F274" s="20"/>
      <c r="G274" s="20"/>
      <c r="H274" s="20"/>
      <c r="I274" s="20"/>
      <c r="J274" s="27" t="str">
        <f t="shared" si="8"/>
        <v>0</v>
      </c>
      <c r="K274" s="27" t="str">
        <f>IF(C274="","0",SUMIFS(借支明细表!$H:$H,借支明细表!$F:$F,$C274,借支明细表!$D:$D,$D$2))</f>
        <v>0</v>
      </c>
      <c r="L274" s="27" t="str">
        <f t="shared" si="9"/>
        <v>0</v>
      </c>
      <c r="M274" s="28"/>
      <c r="XDA274" s="7"/>
      <c r="XDB274" s="7"/>
      <c r="XDC274" s="7"/>
      <c r="XDD274" s="7"/>
      <c r="XDE274" s="7"/>
      <c r="XDF274" s="7"/>
      <c r="XDG274" s="7"/>
      <c r="XDH274" s="7"/>
      <c r="XDI274" s="7"/>
      <c r="XDJ274" s="7"/>
      <c r="XDK274" s="7"/>
      <c r="XDL274" s="7"/>
      <c r="XDM274" s="7"/>
      <c r="XDN274" s="7"/>
      <c r="XDO274" s="7"/>
      <c r="XDP274" s="7"/>
      <c r="XDQ274" s="7"/>
      <c r="XDR274" s="7"/>
      <c r="XDS274" s="7"/>
      <c r="XDT274" s="7"/>
      <c r="XDU274" s="7"/>
      <c r="XDV274" s="7"/>
      <c r="XDW274" s="7"/>
      <c r="XDX274" s="7"/>
      <c r="XDY274" s="7"/>
      <c r="XDZ274" s="7"/>
      <c r="XEA274" s="7"/>
      <c r="XEB274" s="7"/>
      <c r="XEC274" s="7"/>
      <c r="XED274" s="7"/>
      <c r="XEE274" s="7"/>
    </row>
    <row r="275" s="1" customFormat="1" customHeight="1" spans="1:16359">
      <c r="A275" s="4"/>
      <c r="B275" s="20"/>
      <c r="C275" s="20"/>
      <c r="D275" s="21" t="str">
        <f>IF(C275="","-",VLOOKUP(C275,员工信息表!B:C,2,FALSE))</f>
        <v>-</v>
      </c>
      <c r="E275" s="21" t="str">
        <f>IF(C275="","-",VLOOKUP(C275,员工信息表!B:D,3,FALSE))</f>
        <v>-</v>
      </c>
      <c r="F275" s="20"/>
      <c r="G275" s="20"/>
      <c r="H275" s="20"/>
      <c r="I275" s="20"/>
      <c r="J275" s="27" t="str">
        <f t="shared" si="8"/>
        <v>0</v>
      </c>
      <c r="K275" s="27" t="str">
        <f>IF(C275="","0",SUMIFS(借支明细表!$H:$H,借支明细表!$F:$F,$C275,借支明细表!$D:$D,$D$2))</f>
        <v>0</v>
      </c>
      <c r="L275" s="27" t="str">
        <f t="shared" si="9"/>
        <v>0</v>
      </c>
      <c r="M275" s="28"/>
      <c r="XDA275" s="7"/>
      <c r="XDB275" s="7"/>
      <c r="XDC275" s="7"/>
      <c r="XDD275" s="7"/>
      <c r="XDE275" s="7"/>
      <c r="XDF275" s="7"/>
      <c r="XDG275" s="7"/>
      <c r="XDH275" s="7"/>
      <c r="XDI275" s="7"/>
      <c r="XDJ275" s="7"/>
      <c r="XDK275" s="7"/>
      <c r="XDL275" s="7"/>
      <c r="XDM275" s="7"/>
      <c r="XDN275" s="7"/>
      <c r="XDO275" s="7"/>
      <c r="XDP275" s="7"/>
      <c r="XDQ275" s="7"/>
      <c r="XDR275" s="7"/>
      <c r="XDS275" s="7"/>
      <c r="XDT275" s="7"/>
      <c r="XDU275" s="7"/>
      <c r="XDV275" s="7"/>
      <c r="XDW275" s="7"/>
      <c r="XDX275" s="7"/>
      <c r="XDY275" s="7"/>
      <c r="XDZ275" s="7"/>
      <c r="XEA275" s="7"/>
      <c r="XEB275" s="7"/>
      <c r="XEC275" s="7"/>
      <c r="XED275" s="7"/>
      <c r="XEE275" s="7"/>
    </row>
    <row r="276" s="1" customFormat="1" customHeight="1" spans="1:16359">
      <c r="A276" s="4"/>
      <c r="B276" s="20"/>
      <c r="C276" s="20"/>
      <c r="D276" s="21" t="str">
        <f>IF(C276="","-",VLOOKUP(C276,员工信息表!B:C,2,FALSE))</f>
        <v>-</v>
      </c>
      <c r="E276" s="21" t="str">
        <f>IF(C276="","-",VLOOKUP(C276,员工信息表!B:D,3,FALSE))</f>
        <v>-</v>
      </c>
      <c r="F276" s="20"/>
      <c r="G276" s="20"/>
      <c r="H276" s="20"/>
      <c r="I276" s="20"/>
      <c r="J276" s="27" t="str">
        <f t="shared" si="8"/>
        <v>0</v>
      </c>
      <c r="K276" s="27" t="str">
        <f>IF(C276="","0",SUMIFS(借支明细表!$H:$H,借支明细表!$F:$F,$C276,借支明细表!$D:$D,$D$2))</f>
        <v>0</v>
      </c>
      <c r="L276" s="27" t="str">
        <f t="shared" si="9"/>
        <v>0</v>
      </c>
      <c r="M276" s="28"/>
      <c r="XDA276" s="7"/>
      <c r="XDB276" s="7"/>
      <c r="XDC276" s="7"/>
      <c r="XDD276" s="7"/>
      <c r="XDE276" s="7"/>
      <c r="XDF276" s="7"/>
      <c r="XDG276" s="7"/>
      <c r="XDH276" s="7"/>
      <c r="XDI276" s="7"/>
      <c r="XDJ276" s="7"/>
      <c r="XDK276" s="7"/>
      <c r="XDL276" s="7"/>
      <c r="XDM276" s="7"/>
      <c r="XDN276" s="7"/>
      <c r="XDO276" s="7"/>
      <c r="XDP276" s="7"/>
      <c r="XDQ276" s="7"/>
      <c r="XDR276" s="7"/>
      <c r="XDS276" s="7"/>
      <c r="XDT276" s="7"/>
      <c r="XDU276" s="7"/>
      <c r="XDV276" s="7"/>
      <c r="XDW276" s="7"/>
      <c r="XDX276" s="7"/>
      <c r="XDY276" s="7"/>
      <c r="XDZ276" s="7"/>
      <c r="XEA276" s="7"/>
      <c r="XEB276" s="7"/>
      <c r="XEC276" s="7"/>
      <c r="XED276" s="7"/>
      <c r="XEE276" s="7"/>
    </row>
    <row r="277" s="1" customFormat="1" customHeight="1" spans="1:16359">
      <c r="A277" s="4"/>
      <c r="B277" s="20"/>
      <c r="C277" s="20"/>
      <c r="D277" s="21" t="str">
        <f>IF(C277="","-",VLOOKUP(C277,员工信息表!B:C,2,FALSE))</f>
        <v>-</v>
      </c>
      <c r="E277" s="21" t="str">
        <f>IF(C277="","-",VLOOKUP(C277,员工信息表!B:D,3,FALSE))</f>
        <v>-</v>
      </c>
      <c r="F277" s="20"/>
      <c r="G277" s="20"/>
      <c r="H277" s="20"/>
      <c r="I277" s="20"/>
      <c r="J277" s="27" t="str">
        <f t="shared" si="8"/>
        <v>0</v>
      </c>
      <c r="K277" s="27" t="str">
        <f>IF(C277="","0",SUMIFS(借支明细表!$H:$H,借支明细表!$F:$F,$C277,借支明细表!$D:$D,$D$2))</f>
        <v>0</v>
      </c>
      <c r="L277" s="27" t="str">
        <f t="shared" si="9"/>
        <v>0</v>
      </c>
      <c r="M277" s="28"/>
      <c r="XDA277" s="7"/>
      <c r="XDB277" s="7"/>
      <c r="XDC277" s="7"/>
      <c r="XDD277" s="7"/>
      <c r="XDE277" s="7"/>
      <c r="XDF277" s="7"/>
      <c r="XDG277" s="7"/>
      <c r="XDH277" s="7"/>
      <c r="XDI277" s="7"/>
      <c r="XDJ277" s="7"/>
      <c r="XDK277" s="7"/>
      <c r="XDL277" s="7"/>
      <c r="XDM277" s="7"/>
      <c r="XDN277" s="7"/>
      <c r="XDO277" s="7"/>
      <c r="XDP277" s="7"/>
      <c r="XDQ277" s="7"/>
      <c r="XDR277" s="7"/>
      <c r="XDS277" s="7"/>
      <c r="XDT277" s="7"/>
      <c r="XDU277" s="7"/>
      <c r="XDV277" s="7"/>
      <c r="XDW277" s="7"/>
      <c r="XDX277" s="7"/>
      <c r="XDY277" s="7"/>
      <c r="XDZ277" s="7"/>
      <c r="XEA277" s="7"/>
      <c r="XEB277" s="7"/>
      <c r="XEC277" s="7"/>
      <c r="XED277" s="7"/>
      <c r="XEE277" s="7"/>
    </row>
    <row r="278" s="1" customFormat="1" customHeight="1" spans="1:16359">
      <c r="A278" s="4"/>
      <c r="B278" s="20"/>
      <c r="C278" s="20"/>
      <c r="D278" s="21" t="str">
        <f>IF(C278="","-",VLOOKUP(C278,员工信息表!B:C,2,FALSE))</f>
        <v>-</v>
      </c>
      <c r="E278" s="21" t="str">
        <f>IF(C278="","-",VLOOKUP(C278,员工信息表!B:D,3,FALSE))</f>
        <v>-</v>
      </c>
      <c r="F278" s="20"/>
      <c r="G278" s="20"/>
      <c r="H278" s="20"/>
      <c r="I278" s="20"/>
      <c r="J278" s="27" t="str">
        <f t="shared" si="8"/>
        <v>0</v>
      </c>
      <c r="K278" s="27" t="str">
        <f>IF(C278="","0",SUMIFS(借支明细表!$H:$H,借支明细表!$F:$F,$C278,借支明细表!$D:$D,$D$2))</f>
        <v>0</v>
      </c>
      <c r="L278" s="27" t="str">
        <f t="shared" si="9"/>
        <v>0</v>
      </c>
      <c r="M278" s="28"/>
      <c r="XDA278" s="7"/>
      <c r="XDB278" s="7"/>
      <c r="XDC278" s="7"/>
      <c r="XDD278" s="7"/>
      <c r="XDE278" s="7"/>
      <c r="XDF278" s="7"/>
      <c r="XDG278" s="7"/>
      <c r="XDH278" s="7"/>
      <c r="XDI278" s="7"/>
      <c r="XDJ278" s="7"/>
      <c r="XDK278" s="7"/>
      <c r="XDL278" s="7"/>
      <c r="XDM278" s="7"/>
      <c r="XDN278" s="7"/>
      <c r="XDO278" s="7"/>
      <c r="XDP278" s="7"/>
      <c r="XDQ278" s="7"/>
      <c r="XDR278" s="7"/>
      <c r="XDS278" s="7"/>
      <c r="XDT278" s="7"/>
      <c r="XDU278" s="7"/>
      <c r="XDV278" s="7"/>
      <c r="XDW278" s="7"/>
      <c r="XDX278" s="7"/>
      <c r="XDY278" s="7"/>
      <c r="XDZ278" s="7"/>
      <c r="XEA278" s="7"/>
      <c r="XEB278" s="7"/>
      <c r="XEC278" s="7"/>
      <c r="XED278" s="7"/>
      <c r="XEE278" s="7"/>
    </row>
    <row r="279" s="1" customFormat="1" customHeight="1" spans="1:16359">
      <c r="A279" s="4"/>
      <c r="B279" s="20"/>
      <c r="C279" s="20"/>
      <c r="D279" s="21" t="str">
        <f>IF(C279="","-",VLOOKUP(C279,员工信息表!B:C,2,FALSE))</f>
        <v>-</v>
      </c>
      <c r="E279" s="21" t="str">
        <f>IF(C279="","-",VLOOKUP(C279,员工信息表!B:D,3,FALSE))</f>
        <v>-</v>
      </c>
      <c r="F279" s="20"/>
      <c r="G279" s="20"/>
      <c r="H279" s="20"/>
      <c r="I279" s="20"/>
      <c r="J279" s="27" t="str">
        <f t="shared" si="8"/>
        <v>0</v>
      </c>
      <c r="K279" s="27" t="str">
        <f>IF(C279="","0",SUMIFS(借支明细表!$H:$H,借支明细表!$F:$F,$C279,借支明细表!$D:$D,$D$2))</f>
        <v>0</v>
      </c>
      <c r="L279" s="27" t="str">
        <f t="shared" si="9"/>
        <v>0</v>
      </c>
      <c r="M279" s="28"/>
      <c r="XDA279" s="7"/>
      <c r="XDB279" s="7"/>
      <c r="XDC279" s="7"/>
      <c r="XDD279" s="7"/>
      <c r="XDE279" s="7"/>
      <c r="XDF279" s="7"/>
      <c r="XDG279" s="7"/>
      <c r="XDH279" s="7"/>
      <c r="XDI279" s="7"/>
      <c r="XDJ279" s="7"/>
      <c r="XDK279" s="7"/>
      <c r="XDL279" s="7"/>
      <c r="XDM279" s="7"/>
      <c r="XDN279" s="7"/>
      <c r="XDO279" s="7"/>
      <c r="XDP279" s="7"/>
      <c r="XDQ279" s="7"/>
      <c r="XDR279" s="7"/>
      <c r="XDS279" s="7"/>
      <c r="XDT279" s="7"/>
      <c r="XDU279" s="7"/>
      <c r="XDV279" s="7"/>
      <c r="XDW279" s="7"/>
      <c r="XDX279" s="7"/>
      <c r="XDY279" s="7"/>
      <c r="XDZ279" s="7"/>
      <c r="XEA279" s="7"/>
      <c r="XEB279" s="7"/>
      <c r="XEC279" s="7"/>
      <c r="XED279" s="7"/>
      <c r="XEE279" s="7"/>
    </row>
    <row r="280" s="1" customFormat="1" customHeight="1" spans="1:16359">
      <c r="A280" s="4"/>
      <c r="B280" s="20"/>
      <c r="C280" s="20"/>
      <c r="D280" s="21" t="str">
        <f>IF(C280="","-",VLOOKUP(C280,员工信息表!B:C,2,FALSE))</f>
        <v>-</v>
      </c>
      <c r="E280" s="21" t="str">
        <f>IF(C280="","-",VLOOKUP(C280,员工信息表!B:D,3,FALSE))</f>
        <v>-</v>
      </c>
      <c r="F280" s="20"/>
      <c r="G280" s="20"/>
      <c r="H280" s="20"/>
      <c r="I280" s="20"/>
      <c r="J280" s="27" t="str">
        <f t="shared" si="8"/>
        <v>0</v>
      </c>
      <c r="K280" s="27" t="str">
        <f>IF(C280="","0",SUMIFS(借支明细表!$H:$H,借支明细表!$F:$F,$C280,借支明细表!$D:$D,$D$2))</f>
        <v>0</v>
      </c>
      <c r="L280" s="27" t="str">
        <f t="shared" si="9"/>
        <v>0</v>
      </c>
      <c r="M280" s="28"/>
      <c r="XDA280" s="7"/>
      <c r="XDB280" s="7"/>
      <c r="XDC280" s="7"/>
      <c r="XDD280" s="7"/>
      <c r="XDE280" s="7"/>
      <c r="XDF280" s="7"/>
      <c r="XDG280" s="7"/>
      <c r="XDH280" s="7"/>
      <c r="XDI280" s="7"/>
      <c r="XDJ280" s="7"/>
      <c r="XDK280" s="7"/>
      <c r="XDL280" s="7"/>
      <c r="XDM280" s="7"/>
      <c r="XDN280" s="7"/>
      <c r="XDO280" s="7"/>
      <c r="XDP280" s="7"/>
      <c r="XDQ280" s="7"/>
      <c r="XDR280" s="7"/>
      <c r="XDS280" s="7"/>
      <c r="XDT280" s="7"/>
      <c r="XDU280" s="7"/>
      <c r="XDV280" s="7"/>
      <c r="XDW280" s="7"/>
      <c r="XDX280" s="7"/>
      <c r="XDY280" s="7"/>
      <c r="XDZ280" s="7"/>
      <c r="XEA280" s="7"/>
      <c r="XEB280" s="7"/>
      <c r="XEC280" s="7"/>
      <c r="XED280" s="7"/>
      <c r="XEE280" s="7"/>
    </row>
    <row r="281" s="1" customFormat="1" customHeight="1" spans="1:16359">
      <c r="A281" s="4"/>
      <c r="B281" s="20"/>
      <c r="C281" s="20"/>
      <c r="D281" s="21" t="str">
        <f>IF(C281="","-",VLOOKUP(C281,员工信息表!B:C,2,FALSE))</f>
        <v>-</v>
      </c>
      <c r="E281" s="21" t="str">
        <f>IF(C281="","-",VLOOKUP(C281,员工信息表!B:D,3,FALSE))</f>
        <v>-</v>
      </c>
      <c r="F281" s="20"/>
      <c r="G281" s="20"/>
      <c r="H281" s="20"/>
      <c r="I281" s="20"/>
      <c r="J281" s="27" t="str">
        <f t="shared" si="8"/>
        <v>0</v>
      </c>
      <c r="K281" s="27" t="str">
        <f>IF(C281="","0",SUMIFS(借支明细表!$H:$H,借支明细表!$F:$F,$C281,借支明细表!$D:$D,$D$2))</f>
        <v>0</v>
      </c>
      <c r="L281" s="27" t="str">
        <f t="shared" si="9"/>
        <v>0</v>
      </c>
      <c r="M281" s="28"/>
      <c r="XDA281" s="7"/>
      <c r="XDB281" s="7"/>
      <c r="XDC281" s="7"/>
      <c r="XDD281" s="7"/>
      <c r="XDE281" s="7"/>
      <c r="XDF281" s="7"/>
      <c r="XDG281" s="7"/>
      <c r="XDH281" s="7"/>
      <c r="XDI281" s="7"/>
      <c r="XDJ281" s="7"/>
      <c r="XDK281" s="7"/>
      <c r="XDL281" s="7"/>
      <c r="XDM281" s="7"/>
      <c r="XDN281" s="7"/>
      <c r="XDO281" s="7"/>
      <c r="XDP281" s="7"/>
      <c r="XDQ281" s="7"/>
      <c r="XDR281" s="7"/>
      <c r="XDS281" s="7"/>
      <c r="XDT281" s="7"/>
      <c r="XDU281" s="7"/>
      <c r="XDV281" s="7"/>
      <c r="XDW281" s="7"/>
      <c r="XDX281" s="7"/>
      <c r="XDY281" s="7"/>
      <c r="XDZ281" s="7"/>
      <c r="XEA281" s="7"/>
      <c r="XEB281" s="7"/>
      <c r="XEC281" s="7"/>
      <c r="XED281" s="7"/>
      <c r="XEE281" s="7"/>
    </row>
    <row r="282" s="1" customFormat="1" customHeight="1" spans="1:16359">
      <c r="A282" s="4"/>
      <c r="B282" s="20"/>
      <c r="C282" s="20"/>
      <c r="D282" s="21" t="str">
        <f>IF(C282="","-",VLOOKUP(C282,员工信息表!B:C,2,FALSE))</f>
        <v>-</v>
      </c>
      <c r="E282" s="21" t="str">
        <f>IF(C282="","-",VLOOKUP(C282,员工信息表!B:D,3,FALSE))</f>
        <v>-</v>
      </c>
      <c r="F282" s="20"/>
      <c r="G282" s="20"/>
      <c r="H282" s="20"/>
      <c r="I282" s="20"/>
      <c r="J282" s="27" t="str">
        <f t="shared" si="8"/>
        <v>0</v>
      </c>
      <c r="K282" s="27" t="str">
        <f>IF(C282="","0",SUMIFS(借支明细表!$H:$H,借支明细表!$F:$F,$C282,借支明细表!$D:$D,$D$2))</f>
        <v>0</v>
      </c>
      <c r="L282" s="27" t="str">
        <f t="shared" si="9"/>
        <v>0</v>
      </c>
      <c r="M282" s="28"/>
      <c r="XDA282" s="7"/>
      <c r="XDB282" s="7"/>
      <c r="XDC282" s="7"/>
      <c r="XDD282" s="7"/>
      <c r="XDE282" s="7"/>
      <c r="XDF282" s="7"/>
      <c r="XDG282" s="7"/>
      <c r="XDH282" s="7"/>
      <c r="XDI282" s="7"/>
      <c r="XDJ282" s="7"/>
      <c r="XDK282" s="7"/>
      <c r="XDL282" s="7"/>
      <c r="XDM282" s="7"/>
      <c r="XDN282" s="7"/>
      <c r="XDO282" s="7"/>
      <c r="XDP282" s="7"/>
      <c r="XDQ282" s="7"/>
      <c r="XDR282" s="7"/>
      <c r="XDS282" s="7"/>
      <c r="XDT282" s="7"/>
      <c r="XDU282" s="7"/>
      <c r="XDV282" s="7"/>
      <c r="XDW282" s="7"/>
      <c r="XDX282" s="7"/>
      <c r="XDY282" s="7"/>
      <c r="XDZ282" s="7"/>
      <c r="XEA282" s="7"/>
      <c r="XEB282" s="7"/>
      <c r="XEC282" s="7"/>
      <c r="XED282" s="7"/>
      <c r="XEE282" s="7"/>
    </row>
    <row r="283" s="1" customFormat="1" customHeight="1" spans="1:16359">
      <c r="A283" s="4"/>
      <c r="B283" s="20"/>
      <c r="C283" s="20"/>
      <c r="D283" s="21" t="str">
        <f>IF(C283="","-",VLOOKUP(C283,员工信息表!B:C,2,FALSE))</f>
        <v>-</v>
      </c>
      <c r="E283" s="21" t="str">
        <f>IF(C283="","-",VLOOKUP(C283,员工信息表!B:D,3,FALSE))</f>
        <v>-</v>
      </c>
      <c r="F283" s="20"/>
      <c r="G283" s="20"/>
      <c r="H283" s="20"/>
      <c r="I283" s="20"/>
      <c r="J283" s="27" t="str">
        <f t="shared" si="8"/>
        <v>0</v>
      </c>
      <c r="K283" s="27" t="str">
        <f>IF(C283="","0",SUMIFS(借支明细表!$H:$H,借支明细表!$F:$F,$C283,借支明细表!$D:$D,$D$2))</f>
        <v>0</v>
      </c>
      <c r="L283" s="27" t="str">
        <f t="shared" si="9"/>
        <v>0</v>
      </c>
      <c r="M283" s="28"/>
      <c r="XDA283" s="7"/>
      <c r="XDB283" s="7"/>
      <c r="XDC283" s="7"/>
      <c r="XDD283" s="7"/>
      <c r="XDE283" s="7"/>
      <c r="XDF283" s="7"/>
      <c r="XDG283" s="7"/>
      <c r="XDH283" s="7"/>
      <c r="XDI283" s="7"/>
      <c r="XDJ283" s="7"/>
      <c r="XDK283" s="7"/>
      <c r="XDL283" s="7"/>
      <c r="XDM283" s="7"/>
      <c r="XDN283" s="7"/>
      <c r="XDO283" s="7"/>
      <c r="XDP283" s="7"/>
      <c r="XDQ283" s="7"/>
      <c r="XDR283" s="7"/>
      <c r="XDS283" s="7"/>
      <c r="XDT283" s="7"/>
      <c r="XDU283" s="7"/>
      <c r="XDV283" s="7"/>
      <c r="XDW283" s="7"/>
      <c r="XDX283" s="7"/>
      <c r="XDY283" s="7"/>
      <c r="XDZ283" s="7"/>
      <c r="XEA283" s="7"/>
      <c r="XEB283" s="7"/>
      <c r="XEC283" s="7"/>
      <c r="XED283" s="7"/>
      <c r="XEE283" s="7"/>
    </row>
    <row r="284" s="1" customFormat="1" customHeight="1" spans="1:16359">
      <c r="A284" s="4"/>
      <c r="B284" s="20"/>
      <c r="C284" s="20"/>
      <c r="D284" s="21" t="str">
        <f>IF(C284="","-",VLOOKUP(C284,员工信息表!B:C,2,FALSE))</f>
        <v>-</v>
      </c>
      <c r="E284" s="21" t="str">
        <f>IF(C284="","-",VLOOKUP(C284,员工信息表!B:D,3,FALSE))</f>
        <v>-</v>
      </c>
      <c r="F284" s="20"/>
      <c r="G284" s="20"/>
      <c r="H284" s="20"/>
      <c r="I284" s="20"/>
      <c r="J284" s="27" t="str">
        <f t="shared" si="8"/>
        <v>0</v>
      </c>
      <c r="K284" s="27" t="str">
        <f>IF(C284="","0",SUMIFS(借支明细表!$H:$H,借支明细表!$F:$F,$C284,借支明细表!$D:$D,$D$2))</f>
        <v>0</v>
      </c>
      <c r="L284" s="27" t="str">
        <f t="shared" si="9"/>
        <v>0</v>
      </c>
      <c r="M284" s="28"/>
      <c r="XDA284" s="7"/>
      <c r="XDB284" s="7"/>
      <c r="XDC284" s="7"/>
      <c r="XDD284" s="7"/>
      <c r="XDE284" s="7"/>
      <c r="XDF284" s="7"/>
      <c r="XDG284" s="7"/>
      <c r="XDH284" s="7"/>
      <c r="XDI284" s="7"/>
      <c r="XDJ284" s="7"/>
      <c r="XDK284" s="7"/>
      <c r="XDL284" s="7"/>
      <c r="XDM284" s="7"/>
      <c r="XDN284" s="7"/>
      <c r="XDO284" s="7"/>
      <c r="XDP284" s="7"/>
      <c r="XDQ284" s="7"/>
      <c r="XDR284" s="7"/>
      <c r="XDS284" s="7"/>
      <c r="XDT284" s="7"/>
      <c r="XDU284" s="7"/>
      <c r="XDV284" s="7"/>
      <c r="XDW284" s="7"/>
      <c r="XDX284" s="7"/>
      <c r="XDY284" s="7"/>
      <c r="XDZ284" s="7"/>
      <c r="XEA284" s="7"/>
      <c r="XEB284" s="7"/>
      <c r="XEC284" s="7"/>
      <c r="XED284" s="7"/>
      <c r="XEE284" s="7"/>
    </row>
    <row r="285" s="1" customFormat="1" customHeight="1" spans="1:16359">
      <c r="A285" s="4"/>
      <c r="B285" s="20"/>
      <c r="C285" s="20"/>
      <c r="D285" s="21" t="str">
        <f>IF(C285="","-",VLOOKUP(C285,员工信息表!B:C,2,FALSE))</f>
        <v>-</v>
      </c>
      <c r="E285" s="21" t="str">
        <f>IF(C285="","-",VLOOKUP(C285,员工信息表!B:D,3,FALSE))</f>
        <v>-</v>
      </c>
      <c r="F285" s="20"/>
      <c r="G285" s="20"/>
      <c r="H285" s="20"/>
      <c r="I285" s="20"/>
      <c r="J285" s="27" t="str">
        <f t="shared" si="8"/>
        <v>0</v>
      </c>
      <c r="K285" s="27" t="str">
        <f>IF(C285="","0",SUMIFS(借支明细表!$H:$H,借支明细表!$F:$F,$C285,借支明细表!$D:$D,$D$2))</f>
        <v>0</v>
      </c>
      <c r="L285" s="27" t="str">
        <f t="shared" si="9"/>
        <v>0</v>
      </c>
      <c r="M285" s="28"/>
      <c r="XDA285" s="7"/>
      <c r="XDB285" s="7"/>
      <c r="XDC285" s="7"/>
      <c r="XDD285" s="7"/>
      <c r="XDE285" s="7"/>
      <c r="XDF285" s="7"/>
      <c r="XDG285" s="7"/>
      <c r="XDH285" s="7"/>
      <c r="XDI285" s="7"/>
      <c r="XDJ285" s="7"/>
      <c r="XDK285" s="7"/>
      <c r="XDL285" s="7"/>
      <c r="XDM285" s="7"/>
      <c r="XDN285" s="7"/>
      <c r="XDO285" s="7"/>
      <c r="XDP285" s="7"/>
      <c r="XDQ285" s="7"/>
      <c r="XDR285" s="7"/>
      <c r="XDS285" s="7"/>
      <c r="XDT285" s="7"/>
      <c r="XDU285" s="7"/>
      <c r="XDV285" s="7"/>
      <c r="XDW285" s="7"/>
      <c r="XDX285" s="7"/>
      <c r="XDY285" s="7"/>
      <c r="XDZ285" s="7"/>
      <c r="XEA285" s="7"/>
      <c r="XEB285" s="7"/>
      <c r="XEC285" s="7"/>
      <c r="XED285" s="7"/>
      <c r="XEE285" s="7"/>
    </row>
    <row r="286" s="1" customFormat="1" customHeight="1" spans="1:16359">
      <c r="A286" s="4"/>
      <c r="B286" s="20"/>
      <c r="C286" s="20"/>
      <c r="D286" s="21" t="str">
        <f>IF(C286="","-",VLOOKUP(C286,员工信息表!B:C,2,FALSE))</f>
        <v>-</v>
      </c>
      <c r="E286" s="21" t="str">
        <f>IF(C286="","-",VLOOKUP(C286,员工信息表!B:D,3,FALSE))</f>
        <v>-</v>
      </c>
      <c r="F286" s="20"/>
      <c r="G286" s="20"/>
      <c r="H286" s="20"/>
      <c r="I286" s="20"/>
      <c r="J286" s="27" t="str">
        <f t="shared" si="8"/>
        <v>0</v>
      </c>
      <c r="K286" s="27" t="str">
        <f>IF(C286="","0",SUMIFS(借支明细表!$H:$H,借支明细表!$F:$F,$C286,借支明细表!$D:$D,$D$2))</f>
        <v>0</v>
      </c>
      <c r="L286" s="27" t="str">
        <f t="shared" si="9"/>
        <v>0</v>
      </c>
      <c r="M286" s="28"/>
      <c r="XDA286" s="7"/>
      <c r="XDB286" s="7"/>
      <c r="XDC286" s="7"/>
      <c r="XDD286" s="7"/>
      <c r="XDE286" s="7"/>
      <c r="XDF286" s="7"/>
      <c r="XDG286" s="7"/>
      <c r="XDH286" s="7"/>
      <c r="XDI286" s="7"/>
      <c r="XDJ286" s="7"/>
      <c r="XDK286" s="7"/>
      <c r="XDL286" s="7"/>
      <c r="XDM286" s="7"/>
      <c r="XDN286" s="7"/>
      <c r="XDO286" s="7"/>
      <c r="XDP286" s="7"/>
      <c r="XDQ286" s="7"/>
      <c r="XDR286" s="7"/>
      <c r="XDS286" s="7"/>
      <c r="XDT286" s="7"/>
      <c r="XDU286" s="7"/>
      <c r="XDV286" s="7"/>
      <c r="XDW286" s="7"/>
      <c r="XDX286" s="7"/>
      <c r="XDY286" s="7"/>
      <c r="XDZ286" s="7"/>
      <c r="XEA286" s="7"/>
      <c r="XEB286" s="7"/>
      <c r="XEC286" s="7"/>
      <c r="XED286" s="7"/>
      <c r="XEE286" s="7"/>
    </row>
    <row r="287" s="1" customFormat="1" customHeight="1" spans="1:16359">
      <c r="A287" s="4"/>
      <c r="B287" s="20"/>
      <c r="C287" s="20"/>
      <c r="D287" s="21" t="str">
        <f>IF(C287="","-",VLOOKUP(C287,员工信息表!B:C,2,FALSE))</f>
        <v>-</v>
      </c>
      <c r="E287" s="21" t="str">
        <f>IF(C287="","-",VLOOKUP(C287,员工信息表!B:D,3,FALSE))</f>
        <v>-</v>
      </c>
      <c r="F287" s="20"/>
      <c r="G287" s="20"/>
      <c r="H287" s="20"/>
      <c r="I287" s="20"/>
      <c r="J287" s="27" t="str">
        <f t="shared" si="8"/>
        <v>0</v>
      </c>
      <c r="K287" s="27" t="str">
        <f>IF(C287="","0",SUMIFS(借支明细表!$H:$H,借支明细表!$F:$F,$C287,借支明细表!$D:$D,$D$2))</f>
        <v>0</v>
      </c>
      <c r="L287" s="27" t="str">
        <f t="shared" si="9"/>
        <v>0</v>
      </c>
      <c r="M287" s="28"/>
      <c r="XDA287" s="7"/>
      <c r="XDB287" s="7"/>
      <c r="XDC287" s="7"/>
      <c r="XDD287" s="7"/>
      <c r="XDE287" s="7"/>
      <c r="XDF287" s="7"/>
      <c r="XDG287" s="7"/>
      <c r="XDH287" s="7"/>
      <c r="XDI287" s="7"/>
      <c r="XDJ287" s="7"/>
      <c r="XDK287" s="7"/>
      <c r="XDL287" s="7"/>
      <c r="XDM287" s="7"/>
      <c r="XDN287" s="7"/>
      <c r="XDO287" s="7"/>
      <c r="XDP287" s="7"/>
      <c r="XDQ287" s="7"/>
      <c r="XDR287" s="7"/>
      <c r="XDS287" s="7"/>
      <c r="XDT287" s="7"/>
      <c r="XDU287" s="7"/>
      <c r="XDV287" s="7"/>
      <c r="XDW287" s="7"/>
      <c r="XDX287" s="7"/>
      <c r="XDY287" s="7"/>
      <c r="XDZ287" s="7"/>
      <c r="XEA287" s="7"/>
      <c r="XEB287" s="7"/>
      <c r="XEC287" s="7"/>
      <c r="XED287" s="7"/>
      <c r="XEE287" s="7"/>
    </row>
    <row r="288" s="1" customFormat="1" customHeight="1" spans="1:16359">
      <c r="A288" s="4"/>
      <c r="B288" s="20"/>
      <c r="C288" s="20"/>
      <c r="D288" s="21" t="str">
        <f>IF(C288="","-",VLOOKUP(C288,员工信息表!B:C,2,FALSE))</f>
        <v>-</v>
      </c>
      <c r="E288" s="21" t="str">
        <f>IF(C288="","-",VLOOKUP(C288,员工信息表!B:D,3,FALSE))</f>
        <v>-</v>
      </c>
      <c r="F288" s="20"/>
      <c r="G288" s="20"/>
      <c r="H288" s="20"/>
      <c r="I288" s="20"/>
      <c r="J288" s="27" t="str">
        <f t="shared" si="8"/>
        <v>0</v>
      </c>
      <c r="K288" s="27" t="str">
        <f>IF(C288="","0",SUMIFS(借支明细表!$H:$H,借支明细表!$F:$F,$C288,借支明细表!$D:$D,$D$2))</f>
        <v>0</v>
      </c>
      <c r="L288" s="27" t="str">
        <f t="shared" si="9"/>
        <v>0</v>
      </c>
      <c r="M288" s="28"/>
      <c r="XDA288" s="7"/>
      <c r="XDB288" s="7"/>
      <c r="XDC288" s="7"/>
      <c r="XDD288" s="7"/>
      <c r="XDE288" s="7"/>
      <c r="XDF288" s="7"/>
      <c r="XDG288" s="7"/>
      <c r="XDH288" s="7"/>
      <c r="XDI288" s="7"/>
      <c r="XDJ288" s="7"/>
      <c r="XDK288" s="7"/>
      <c r="XDL288" s="7"/>
      <c r="XDM288" s="7"/>
      <c r="XDN288" s="7"/>
      <c r="XDO288" s="7"/>
      <c r="XDP288" s="7"/>
      <c r="XDQ288" s="7"/>
      <c r="XDR288" s="7"/>
      <c r="XDS288" s="7"/>
      <c r="XDT288" s="7"/>
      <c r="XDU288" s="7"/>
      <c r="XDV288" s="7"/>
      <c r="XDW288" s="7"/>
      <c r="XDX288" s="7"/>
      <c r="XDY288" s="7"/>
      <c r="XDZ288" s="7"/>
      <c r="XEA288" s="7"/>
      <c r="XEB288" s="7"/>
      <c r="XEC288" s="7"/>
      <c r="XED288" s="7"/>
      <c r="XEE288" s="7"/>
    </row>
    <row r="289" s="1" customFormat="1" customHeight="1" spans="1:16359">
      <c r="A289" s="4"/>
      <c r="B289" s="20"/>
      <c r="C289" s="20"/>
      <c r="D289" s="21" t="str">
        <f>IF(C289="","-",VLOOKUP(C289,员工信息表!B:C,2,FALSE))</f>
        <v>-</v>
      </c>
      <c r="E289" s="21" t="str">
        <f>IF(C289="","-",VLOOKUP(C289,员工信息表!B:D,3,FALSE))</f>
        <v>-</v>
      </c>
      <c r="F289" s="20"/>
      <c r="G289" s="20"/>
      <c r="H289" s="20"/>
      <c r="I289" s="20"/>
      <c r="J289" s="27" t="str">
        <f t="shared" si="8"/>
        <v>0</v>
      </c>
      <c r="K289" s="27" t="str">
        <f>IF(C289="","0",SUMIFS(借支明细表!$H:$H,借支明细表!$F:$F,$C289,借支明细表!$D:$D,$D$2))</f>
        <v>0</v>
      </c>
      <c r="L289" s="27" t="str">
        <f t="shared" si="9"/>
        <v>0</v>
      </c>
      <c r="M289" s="28"/>
      <c r="XDA289" s="7"/>
      <c r="XDB289" s="7"/>
      <c r="XDC289" s="7"/>
      <c r="XDD289" s="7"/>
      <c r="XDE289" s="7"/>
      <c r="XDF289" s="7"/>
      <c r="XDG289" s="7"/>
      <c r="XDH289" s="7"/>
      <c r="XDI289" s="7"/>
      <c r="XDJ289" s="7"/>
      <c r="XDK289" s="7"/>
      <c r="XDL289" s="7"/>
      <c r="XDM289" s="7"/>
      <c r="XDN289" s="7"/>
      <c r="XDO289" s="7"/>
      <c r="XDP289" s="7"/>
      <c r="XDQ289" s="7"/>
      <c r="XDR289" s="7"/>
      <c r="XDS289" s="7"/>
      <c r="XDT289" s="7"/>
      <c r="XDU289" s="7"/>
      <c r="XDV289" s="7"/>
      <c r="XDW289" s="7"/>
      <c r="XDX289" s="7"/>
      <c r="XDY289" s="7"/>
      <c r="XDZ289" s="7"/>
      <c r="XEA289" s="7"/>
      <c r="XEB289" s="7"/>
      <c r="XEC289" s="7"/>
      <c r="XED289" s="7"/>
      <c r="XEE289" s="7"/>
    </row>
    <row r="290" s="1" customFormat="1" customHeight="1" spans="1:16359">
      <c r="A290" s="4"/>
      <c r="B290" s="20"/>
      <c r="C290" s="20"/>
      <c r="D290" s="21" t="str">
        <f>IF(C290="","-",VLOOKUP(C290,员工信息表!B:C,2,FALSE))</f>
        <v>-</v>
      </c>
      <c r="E290" s="21" t="str">
        <f>IF(C290="","-",VLOOKUP(C290,员工信息表!B:D,3,FALSE))</f>
        <v>-</v>
      </c>
      <c r="F290" s="20"/>
      <c r="G290" s="20"/>
      <c r="H290" s="20"/>
      <c r="I290" s="20"/>
      <c r="J290" s="27" t="str">
        <f t="shared" si="8"/>
        <v>0</v>
      </c>
      <c r="K290" s="27" t="str">
        <f>IF(C290="","0",SUMIFS(借支明细表!$H:$H,借支明细表!$F:$F,$C290,借支明细表!$D:$D,$D$2))</f>
        <v>0</v>
      </c>
      <c r="L290" s="27" t="str">
        <f t="shared" si="9"/>
        <v>0</v>
      </c>
      <c r="M290" s="28"/>
      <c r="XDA290" s="7"/>
      <c r="XDB290" s="7"/>
      <c r="XDC290" s="7"/>
      <c r="XDD290" s="7"/>
      <c r="XDE290" s="7"/>
      <c r="XDF290" s="7"/>
      <c r="XDG290" s="7"/>
      <c r="XDH290" s="7"/>
      <c r="XDI290" s="7"/>
      <c r="XDJ290" s="7"/>
      <c r="XDK290" s="7"/>
      <c r="XDL290" s="7"/>
      <c r="XDM290" s="7"/>
      <c r="XDN290" s="7"/>
      <c r="XDO290" s="7"/>
      <c r="XDP290" s="7"/>
      <c r="XDQ290" s="7"/>
      <c r="XDR290" s="7"/>
      <c r="XDS290" s="7"/>
      <c r="XDT290" s="7"/>
      <c r="XDU290" s="7"/>
      <c r="XDV290" s="7"/>
      <c r="XDW290" s="7"/>
      <c r="XDX290" s="7"/>
      <c r="XDY290" s="7"/>
      <c r="XDZ290" s="7"/>
      <c r="XEA290" s="7"/>
      <c r="XEB290" s="7"/>
      <c r="XEC290" s="7"/>
      <c r="XED290" s="7"/>
      <c r="XEE290" s="7"/>
    </row>
    <row r="291" s="1" customFormat="1" customHeight="1" spans="1:16359">
      <c r="A291" s="4"/>
      <c r="B291" s="20"/>
      <c r="C291" s="20"/>
      <c r="D291" s="21" t="str">
        <f>IF(C291="","-",VLOOKUP(C291,员工信息表!B:C,2,FALSE))</f>
        <v>-</v>
      </c>
      <c r="E291" s="21" t="str">
        <f>IF(C291="","-",VLOOKUP(C291,员工信息表!B:D,3,FALSE))</f>
        <v>-</v>
      </c>
      <c r="F291" s="20"/>
      <c r="G291" s="20"/>
      <c r="H291" s="20"/>
      <c r="I291" s="20"/>
      <c r="J291" s="27" t="str">
        <f t="shared" si="8"/>
        <v>0</v>
      </c>
      <c r="K291" s="27" t="str">
        <f>IF(C291="","0",SUMIFS(借支明细表!$H:$H,借支明细表!$F:$F,$C291,借支明细表!$D:$D,$D$2))</f>
        <v>0</v>
      </c>
      <c r="L291" s="27" t="str">
        <f t="shared" si="9"/>
        <v>0</v>
      </c>
      <c r="M291" s="28"/>
      <c r="XDA291" s="7"/>
      <c r="XDB291" s="7"/>
      <c r="XDC291" s="7"/>
      <c r="XDD291" s="7"/>
      <c r="XDE291" s="7"/>
      <c r="XDF291" s="7"/>
      <c r="XDG291" s="7"/>
      <c r="XDH291" s="7"/>
      <c r="XDI291" s="7"/>
      <c r="XDJ291" s="7"/>
      <c r="XDK291" s="7"/>
      <c r="XDL291" s="7"/>
      <c r="XDM291" s="7"/>
      <c r="XDN291" s="7"/>
      <c r="XDO291" s="7"/>
      <c r="XDP291" s="7"/>
      <c r="XDQ291" s="7"/>
      <c r="XDR291" s="7"/>
      <c r="XDS291" s="7"/>
      <c r="XDT291" s="7"/>
      <c r="XDU291" s="7"/>
      <c r="XDV291" s="7"/>
      <c r="XDW291" s="7"/>
      <c r="XDX291" s="7"/>
      <c r="XDY291" s="7"/>
      <c r="XDZ291" s="7"/>
      <c r="XEA291" s="7"/>
      <c r="XEB291" s="7"/>
      <c r="XEC291" s="7"/>
      <c r="XED291" s="7"/>
      <c r="XEE291" s="7"/>
    </row>
    <row r="292" s="1" customFormat="1" customHeight="1" spans="1:16359">
      <c r="A292" s="4"/>
      <c r="B292" s="20"/>
      <c r="C292" s="20"/>
      <c r="D292" s="21" t="str">
        <f>IF(C292="","-",VLOOKUP(C292,员工信息表!B:C,2,FALSE))</f>
        <v>-</v>
      </c>
      <c r="E292" s="21" t="str">
        <f>IF(C292="","-",VLOOKUP(C292,员工信息表!B:D,3,FALSE))</f>
        <v>-</v>
      </c>
      <c r="F292" s="20"/>
      <c r="G292" s="20"/>
      <c r="H292" s="20"/>
      <c r="I292" s="20"/>
      <c r="J292" s="27" t="str">
        <f t="shared" si="8"/>
        <v>0</v>
      </c>
      <c r="K292" s="27" t="str">
        <f>IF(C292="","0",SUMIFS(借支明细表!$H:$H,借支明细表!$F:$F,$C292,借支明细表!$D:$D,$D$2))</f>
        <v>0</v>
      </c>
      <c r="L292" s="27" t="str">
        <f t="shared" si="9"/>
        <v>0</v>
      </c>
      <c r="M292" s="28"/>
      <c r="XDA292" s="7"/>
      <c r="XDB292" s="7"/>
      <c r="XDC292" s="7"/>
      <c r="XDD292" s="7"/>
      <c r="XDE292" s="7"/>
      <c r="XDF292" s="7"/>
      <c r="XDG292" s="7"/>
      <c r="XDH292" s="7"/>
      <c r="XDI292" s="7"/>
      <c r="XDJ292" s="7"/>
      <c r="XDK292" s="7"/>
      <c r="XDL292" s="7"/>
      <c r="XDM292" s="7"/>
      <c r="XDN292" s="7"/>
      <c r="XDO292" s="7"/>
      <c r="XDP292" s="7"/>
      <c r="XDQ292" s="7"/>
      <c r="XDR292" s="7"/>
      <c r="XDS292" s="7"/>
      <c r="XDT292" s="7"/>
      <c r="XDU292" s="7"/>
      <c r="XDV292" s="7"/>
      <c r="XDW292" s="7"/>
      <c r="XDX292" s="7"/>
      <c r="XDY292" s="7"/>
      <c r="XDZ292" s="7"/>
      <c r="XEA292" s="7"/>
      <c r="XEB292" s="7"/>
      <c r="XEC292" s="7"/>
      <c r="XED292" s="7"/>
      <c r="XEE292" s="7"/>
    </row>
    <row r="293" s="1" customFormat="1" customHeight="1" spans="1:16359">
      <c r="A293" s="4"/>
      <c r="B293" s="20"/>
      <c r="C293" s="20"/>
      <c r="D293" s="21" t="str">
        <f>IF(C293="","-",VLOOKUP(C293,员工信息表!B:C,2,FALSE))</f>
        <v>-</v>
      </c>
      <c r="E293" s="21" t="str">
        <f>IF(C293="","-",VLOOKUP(C293,员工信息表!B:D,3,FALSE))</f>
        <v>-</v>
      </c>
      <c r="F293" s="20"/>
      <c r="G293" s="20"/>
      <c r="H293" s="20"/>
      <c r="I293" s="20"/>
      <c r="J293" s="27" t="str">
        <f t="shared" si="8"/>
        <v>0</v>
      </c>
      <c r="K293" s="27" t="str">
        <f>IF(C293="","0",SUMIFS(借支明细表!$H:$H,借支明细表!$F:$F,$C293,借支明细表!$D:$D,$D$2))</f>
        <v>0</v>
      </c>
      <c r="L293" s="27" t="str">
        <f t="shared" si="9"/>
        <v>0</v>
      </c>
      <c r="M293" s="28"/>
      <c r="XDA293" s="7"/>
      <c r="XDB293" s="7"/>
      <c r="XDC293" s="7"/>
      <c r="XDD293" s="7"/>
      <c r="XDE293" s="7"/>
      <c r="XDF293" s="7"/>
      <c r="XDG293" s="7"/>
      <c r="XDH293" s="7"/>
      <c r="XDI293" s="7"/>
      <c r="XDJ293" s="7"/>
      <c r="XDK293" s="7"/>
      <c r="XDL293" s="7"/>
      <c r="XDM293" s="7"/>
      <c r="XDN293" s="7"/>
      <c r="XDO293" s="7"/>
      <c r="XDP293" s="7"/>
      <c r="XDQ293" s="7"/>
      <c r="XDR293" s="7"/>
      <c r="XDS293" s="7"/>
      <c r="XDT293" s="7"/>
      <c r="XDU293" s="7"/>
      <c r="XDV293" s="7"/>
      <c r="XDW293" s="7"/>
      <c r="XDX293" s="7"/>
      <c r="XDY293" s="7"/>
      <c r="XDZ293" s="7"/>
      <c r="XEA293" s="7"/>
      <c r="XEB293" s="7"/>
      <c r="XEC293" s="7"/>
      <c r="XED293" s="7"/>
      <c r="XEE293" s="7"/>
    </row>
    <row r="294" s="1" customFormat="1" customHeight="1" spans="1:16359">
      <c r="A294" s="4"/>
      <c r="B294" s="20"/>
      <c r="C294" s="20"/>
      <c r="D294" s="21" t="str">
        <f>IF(C294="","-",VLOOKUP(C294,员工信息表!B:C,2,FALSE))</f>
        <v>-</v>
      </c>
      <c r="E294" s="21" t="str">
        <f>IF(C294="","-",VLOOKUP(C294,员工信息表!B:D,3,FALSE))</f>
        <v>-</v>
      </c>
      <c r="F294" s="20"/>
      <c r="G294" s="20"/>
      <c r="H294" s="20"/>
      <c r="I294" s="20"/>
      <c r="J294" s="27" t="str">
        <f t="shared" si="8"/>
        <v>0</v>
      </c>
      <c r="K294" s="27" t="str">
        <f>IF(C294="","0",SUMIFS(借支明细表!$H:$H,借支明细表!$F:$F,$C294,借支明细表!$D:$D,$D$2))</f>
        <v>0</v>
      </c>
      <c r="L294" s="27" t="str">
        <f t="shared" si="9"/>
        <v>0</v>
      </c>
      <c r="M294" s="28"/>
      <c r="XDA294" s="7"/>
      <c r="XDB294" s="7"/>
      <c r="XDC294" s="7"/>
      <c r="XDD294" s="7"/>
      <c r="XDE294" s="7"/>
      <c r="XDF294" s="7"/>
      <c r="XDG294" s="7"/>
      <c r="XDH294" s="7"/>
      <c r="XDI294" s="7"/>
      <c r="XDJ294" s="7"/>
      <c r="XDK294" s="7"/>
      <c r="XDL294" s="7"/>
      <c r="XDM294" s="7"/>
      <c r="XDN294" s="7"/>
      <c r="XDO294" s="7"/>
      <c r="XDP294" s="7"/>
      <c r="XDQ294" s="7"/>
      <c r="XDR294" s="7"/>
      <c r="XDS294" s="7"/>
      <c r="XDT294" s="7"/>
      <c r="XDU294" s="7"/>
      <c r="XDV294" s="7"/>
      <c r="XDW294" s="7"/>
      <c r="XDX294" s="7"/>
      <c r="XDY294" s="7"/>
      <c r="XDZ294" s="7"/>
      <c r="XEA294" s="7"/>
      <c r="XEB294" s="7"/>
      <c r="XEC294" s="7"/>
      <c r="XED294" s="7"/>
      <c r="XEE294" s="7"/>
    </row>
    <row r="295" s="1" customFormat="1" customHeight="1" spans="1:16359">
      <c r="A295" s="4"/>
      <c r="B295" s="20"/>
      <c r="C295" s="20"/>
      <c r="D295" s="21" t="str">
        <f>IF(C295="","-",VLOOKUP(C295,员工信息表!B:C,2,FALSE))</f>
        <v>-</v>
      </c>
      <c r="E295" s="21" t="str">
        <f>IF(C295="","-",VLOOKUP(C295,员工信息表!B:D,3,FALSE))</f>
        <v>-</v>
      </c>
      <c r="F295" s="20"/>
      <c r="G295" s="20"/>
      <c r="H295" s="20"/>
      <c r="I295" s="20"/>
      <c r="J295" s="27" t="str">
        <f t="shared" si="8"/>
        <v>0</v>
      </c>
      <c r="K295" s="27" t="str">
        <f>IF(C295="","0",SUMIFS(借支明细表!$H:$H,借支明细表!$F:$F,$C295,借支明细表!$D:$D,$D$2))</f>
        <v>0</v>
      </c>
      <c r="L295" s="27" t="str">
        <f t="shared" si="9"/>
        <v>0</v>
      </c>
      <c r="M295" s="28"/>
      <c r="XDA295" s="7"/>
      <c r="XDB295" s="7"/>
      <c r="XDC295" s="7"/>
      <c r="XDD295" s="7"/>
      <c r="XDE295" s="7"/>
      <c r="XDF295" s="7"/>
      <c r="XDG295" s="7"/>
      <c r="XDH295" s="7"/>
      <c r="XDI295" s="7"/>
      <c r="XDJ295" s="7"/>
      <c r="XDK295" s="7"/>
      <c r="XDL295" s="7"/>
      <c r="XDM295" s="7"/>
      <c r="XDN295" s="7"/>
      <c r="XDO295" s="7"/>
      <c r="XDP295" s="7"/>
      <c r="XDQ295" s="7"/>
      <c r="XDR295" s="7"/>
      <c r="XDS295" s="7"/>
      <c r="XDT295" s="7"/>
      <c r="XDU295" s="7"/>
      <c r="XDV295" s="7"/>
      <c r="XDW295" s="7"/>
      <c r="XDX295" s="7"/>
      <c r="XDY295" s="7"/>
      <c r="XDZ295" s="7"/>
      <c r="XEA295" s="7"/>
      <c r="XEB295" s="7"/>
      <c r="XEC295" s="7"/>
      <c r="XED295" s="7"/>
      <c r="XEE295" s="7"/>
    </row>
    <row r="296" s="1" customFormat="1" customHeight="1" spans="1:16359">
      <c r="A296" s="4"/>
      <c r="B296" s="20"/>
      <c r="C296" s="20"/>
      <c r="D296" s="21" t="str">
        <f>IF(C296="","-",VLOOKUP(C296,员工信息表!B:C,2,FALSE))</f>
        <v>-</v>
      </c>
      <c r="E296" s="21" t="str">
        <f>IF(C296="","-",VLOOKUP(C296,员工信息表!B:D,3,FALSE))</f>
        <v>-</v>
      </c>
      <c r="F296" s="20"/>
      <c r="G296" s="20"/>
      <c r="H296" s="20"/>
      <c r="I296" s="20"/>
      <c r="J296" s="27" t="str">
        <f t="shared" si="8"/>
        <v>0</v>
      </c>
      <c r="K296" s="27" t="str">
        <f>IF(C296="","0",SUMIFS(借支明细表!$H:$H,借支明细表!$F:$F,$C296,借支明细表!$D:$D,$D$2))</f>
        <v>0</v>
      </c>
      <c r="L296" s="27" t="str">
        <f t="shared" si="9"/>
        <v>0</v>
      </c>
      <c r="M296" s="28"/>
      <c r="XDA296" s="7"/>
      <c r="XDB296" s="7"/>
      <c r="XDC296" s="7"/>
      <c r="XDD296" s="7"/>
      <c r="XDE296" s="7"/>
      <c r="XDF296" s="7"/>
      <c r="XDG296" s="7"/>
      <c r="XDH296" s="7"/>
      <c r="XDI296" s="7"/>
      <c r="XDJ296" s="7"/>
      <c r="XDK296" s="7"/>
      <c r="XDL296" s="7"/>
      <c r="XDM296" s="7"/>
      <c r="XDN296" s="7"/>
      <c r="XDO296" s="7"/>
      <c r="XDP296" s="7"/>
      <c r="XDQ296" s="7"/>
      <c r="XDR296" s="7"/>
      <c r="XDS296" s="7"/>
      <c r="XDT296" s="7"/>
      <c r="XDU296" s="7"/>
      <c r="XDV296" s="7"/>
      <c r="XDW296" s="7"/>
      <c r="XDX296" s="7"/>
      <c r="XDY296" s="7"/>
      <c r="XDZ296" s="7"/>
      <c r="XEA296" s="7"/>
      <c r="XEB296" s="7"/>
      <c r="XEC296" s="7"/>
      <c r="XED296" s="7"/>
      <c r="XEE296" s="7"/>
    </row>
    <row r="297" s="1" customFormat="1" customHeight="1" spans="1:16359">
      <c r="A297" s="4"/>
      <c r="B297" s="20"/>
      <c r="C297" s="20"/>
      <c r="D297" s="21" t="str">
        <f>IF(C297="","-",VLOOKUP(C297,员工信息表!B:C,2,FALSE))</f>
        <v>-</v>
      </c>
      <c r="E297" s="21" t="str">
        <f>IF(C297="","-",VLOOKUP(C297,员工信息表!B:D,3,FALSE))</f>
        <v>-</v>
      </c>
      <c r="F297" s="20"/>
      <c r="G297" s="20"/>
      <c r="H297" s="20"/>
      <c r="I297" s="20"/>
      <c r="J297" s="27" t="str">
        <f t="shared" si="8"/>
        <v>0</v>
      </c>
      <c r="K297" s="27" t="str">
        <f>IF(C297="","0",SUMIFS(借支明细表!$H:$H,借支明细表!$F:$F,$C297,借支明细表!$D:$D,$D$2))</f>
        <v>0</v>
      </c>
      <c r="L297" s="27" t="str">
        <f t="shared" si="9"/>
        <v>0</v>
      </c>
      <c r="M297" s="28"/>
      <c r="XDA297" s="7"/>
      <c r="XDB297" s="7"/>
      <c r="XDC297" s="7"/>
      <c r="XDD297" s="7"/>
      <c r="XDE297" s="7"/>
      <c r="XDF297" s="7"/>
      <c r="XDG297" s="7"/>
      <c r="XDH297" s="7"/>
      <c r="XDI297" s="7"/>
      <c r="XDJ297" s="7"/>
      <c r="XDK297" s="7"/>
      <c r="XDL297" s="7"/>
      <c r="XDM297" s="7"/>
      <c r="XDN297" s="7"/>
      <c r="XDO297" s="7"/>
      <c r="XDP297" s="7"/>
      <c r="XDQ297" s="7"/>
      <c r="XDR297" s="7"/>
      <c r="XDS297" s="7"/>
      <c r="XDT297" s="7"/>
      <c r="XDU297" s="7"/>
      <c r="XDV297" s="7"/>
      <c r="XDW297" s="7"/>
      <c r="XDX297" s="7"/>
      <c r="XDY297" s="7"/>
      <c r="XDZ297" s="7"/>
      <c r="XEA297" s="7"/>
      <c r="XEB297" s="7"/>
      <c r="XEC297" s="7"/>
      <c r="XED297" s="7"/>
      <c r="XEE297" s="7"/>
    </row>
    <row r="298" s="1" customFormat="1" customHeight="1" spans="1:16359">
      <c r="A298" s="4"/>
      <c r="B298" s="20"/>
      <c r="C298" s="20"/>
      <c r="D298" s="21" t="str">
        <f>IF(C298="","-",VLOOKUP(C298,员工信息表!B:C,2,FALSE))</f>
        <v>-</v>
      </c>
      <c r="E298" s="21" t="str">
        <f>IF(C298="","-",VLOOKUP(C298,员工信息表!B:D,3,FALSE))</f>
        <v>-</v>
      </c>
      <c r="F298" s="20"/>
      <c r="G298" s="20"/>
      <c r="H298" s="20"/>
      <c r="I298" s="20"/>
      <c r="J298" s="27" t="str">
        <f t="shared" si="8"/>
        <v>0</v>
      </c>
      <c r="K298" s="27" t="str">
        <f>IF(C298="","0",SUMIFS(借支明细表!$H:$H,借支明细表!$F:$F,$C298,借支明细表!$D:$D,$D$2))</f>
        <v>0</v>
      </c>
      <c r="L298" s="27" t="str">
        <f t="shared" si="9"/>
        <v>0</v>
      </c>
      <c r="M298" s="28"/>
      <c r="XDA298" s="7"/>
      <c r="XDB298" s="7"/>
      <c r="XDC298" s="7"/>
      <c r="XDD298" s="7"/>
      <c r="XDE298" s="7"/>
      <c r="XDF298" s="7"/>
      <c r="XDG298" s="7"/>
      <c r="XDH298" s="7"/>
      <c r="XDI298" s="7"/>
      <c r="XDJ298" s="7"/>
      <c r="XDK298" s="7"/>
      <c r="XDL298" s="7"/>
      <c r="XDM298" s="7"/>
      <c r="XDN298" s="7"/>
      <c r="XDO298" s="7"/>
      <c r="XDP298" s="7"/>
      <c r="XDQ298" s="7"/>
      <c r="XDR298" s="7"/>
      <c r="XDS298" s="7"/>
      <c r="XDT298" s="7"/>
      <c r="XDU298" s="7"/>
      <c r="XDV298" s="7"/>
      <c r="XDW298" s="7"/>
      <c r="XDX298" s="7"/>
      <c r="XDY298" s="7"/>
      <c r="XDZ298" s="7"/>
      <c r="XEA298" s="7"/>
      <c r="XEB298" s="7"/>
      <c r="XEC298" s="7"/>
      <c r="XED298" s="7"/>
      <c r="XEE298" s="7"/>
    </row>
    <row r="299" s="1" customFormat="1" customHeight="1" spans="1:16359">
      <c r="A299" s="4"/>
      <c r="B299" s="20"/>
      <c r="C299" s="20"/>
      <c r="D299" s="21" t="str">
        <f>IF(C299="","-",VLOOKUP(C299,员工信息表!B:C,2,FALSE))</f>
        <v>-</v>
      </c>
      <c r="E299" s="21" t="str">
        <f>IF(C299="","-",VLOOKUP(C299,员工信息表!B:D,3,FALSE))</f>
        <v>-</v>
      </c>
      <c r="F299" s="20"/>
      <c r="G299" s="20"/>
      <c r="H299" s="20"/>
      <c r="I299" s="20"/>
      <c r="J299" s="27" t="str">
        <f t="shared" si="8"/>
        <v>0</v>
      </c>
      <c r="K299" s="27" t="str">
        <f>IF(C299="","0",SUMIFS(借支明细表!$H:$H,借支明细表!$F:$F,$C299,借支明细表!$D:$D,$D$2))</f>
        <v>0</v>
      </c>
      <c r="L299" s="27" t="str">
        <f t="shared" si="9"/>
        <v>0</v>
      </c>
      <c r="M299" s="28"/>
      <c r="XDA299" s="7"/>
      <c r="XDB299" s="7"/>
      <c r="XDC299" s="7"/>
      <c r="XDD299" s="7"/>
      <c r="XDE299" s="7"/>
      <c r="XDF299" s="7"/>
      <c r="XDG299" s="7"/>
      <c r="XDH299" s="7"/>
      <c r="XDI299" s="7"/>
      <c r="XDJ299" s="7"/>
      <c r="XDK299" s="7"/>
      <c r="XDL299" s="7"/>
      <c r="XDM299" s="7"/>
      <c r="XDN299" s="7"/>
      <c r="XDO299" s="7"/>
      <c r="XDP299" s="7"/>
      <c r="XDQ299" s="7"/>
      <c r="XDR299" s="7"/>
      <c r="XDS299" s="7"/>
      <c r="XDT299" s="7"/>
      <c r="XDU299" s="7"/>
      <c r="XDV299" s="7"/>
      <c r="XDW299" s="7"/>
      <c r="XDX299" s="7"/>
      <c r="XDY299" s="7"/>
      <c r="XDZ299" s="7"/>
      <c r="XEA299" s="7"/>
      <c r="XEB299" s="7"/>
      <c r="XEC299" s="7"/>
      <c r="XED299" s="7"/>
      <c r="XEE299" s="7"/>
    </row>
    <row r="300" s="1" customFormat="1" customHeight="1" spans="1:16359">
      <c r="A300" s="4"/>
      <c r="B300" s="20"/>
      <c r="C300" s="20"/>
      <c r="D300" s="21" t="str">
        <f>IF(C300="","-",VLOOKUP(C300,员工信息表!B:C,2,FALSE))</f>
        <v>-</v>
      </c>
      <c r="E300" s="21" t="str">
        <f>IF(C300="","-",VLOOKUP(C300,员工信息表!B:D,3,FALSE))</f>
        <v>-</v>
      </c>
      <c r="F300" s="20"/>
      <c r="G300" s="20"/>
      <c r="H300" s="20"/>
      <c r="I300" s="20"/>
      <c r="J300" s="27" t="str">
        <f t="shared" si="8"/>
        <v>0</v>
      </c>
      <c r="K300" s="27" t="str">
        <f>IF(C300="","0",SUMIFS(借支明细表!$H:$H,借支明细表!$F:$F,$C300,借支明细表!$D:$D,$D$2))</f>
        <v>0</v>
      </c>
      <c r="L300" s="27" t="str">
        <f t="shared" si="9"/>
        <v>0</v>
      </c>
      <c r="M300" s="28"/>
      <c r="XDA300" s="7"/>
      <c r="XDB300" s="7"/>
      <c r="XDC300" s="7"/>
      <c r="XDD300" s="7"/>
      <c r="XDE300" s="7"/>
      <c r="XDF300" s="7"/>
      <c r="XDG300" s="7"/>
      <c r="XDH300" s="7"/>
      <c r="XDI300" s="7"/>
      <c r="XDJ300" s="7"/>
      <c r="XDK300" s="7"/>
      <c r="XDL300" s="7"/>
      <c r="XDM300" s="7"/>
      <c r="XDN300" s="7"/>
      <c r="XDO300" s="7"/>
      <c r="XDP300" s="7"/>
      <c r="XDQ300" s="7"/>
      <c r="XDR300" s="7"/>
      <c r="XDS300" s="7"/>
      <c r="XDT300" s="7"/>
      <c r="XDU300" s="7"/>
      <c r="XDV300" s="7"/>
      <c r="XDW300" s="7"/>
      <c r="XDX300" s="7"/>
      <c r="XDY300" s="7"/>
      <c r="XDZ300" s="7"/>
      <c r="XEA300" s="7"/>
      <c r="XEB300" s="7"/>
      <c r="XEC300" s="7"/>
      <c r="XED300" s="7"/>
      <c r="XEE300" s="7"/>
    </row>
    <row r="301" s="1" customFormat="1" customHeight="1" spans="1:16359">
      <c r="A301" s="4"/>
      <c r="B301" s="20"/>
      <c r="C301" s="20"/>
      <c r="D301" s="21" t="str">
        <f>IF(C301="","-",VLOOKUP(C301,员工信息表!B:C,2,FALSE))</f>
        <v>-</v>
      </c>
      <c r="E301" s="21" t="str">
        <f>IF(C301="","-",VLOOKUP(C301,员工信息表!B:D,3,FALSE))</f>
        <v>-</v>
      </c>
      <c r="F301" s="20"/>
      <c r="G301" s="20"/>
      <c r="H301" s="20"/>
      <c r="I301" s="20"/>
      <c r="J301" s="27" t="str">
        <f t="shared" si="8"/>
        <v>0</v>
      </c>
      <c r="K301" s="27" t="str">
        <f>IF(C301="","0",SUMIFS(借支明细表!$H:$H,借支明细表!$F:$F,$C301,借支明细表!$D:$D,$D$2))</f>
        <v>0</v>
      </c>
      <c r="L301" s="27" t="str">
        <f t="shared" si="9"/>
        <v>0</v>
      </c>
      <c r="M301" s="28"/>
      <c r="XDA301" s="7"/>
      <c r="XDB301" s="7"/>
      <c r="XDC301" s="7"/>
      <c r="XDD301" s="7"/>
      <c r="XDE301" s="7"/>
      <c r="XDF301" s="7"/>
      <c r="XDG301" s="7"/>
      <c r="XDH301" s="7"/>
      <c r="XDI301" s="7"/>
      <c r="XDJ301" s="7"/>
      <c r="XDK301" s="7"/>
      <c r="XDL301" s="7"/>
      <c r="XDM301" s="7"/>
      <c r="XDN301" s="7"/>
      <c r="XDO301" s="7"/>
      <c r="XDP301" s="7"/>
      <c r="XDQ301" s="7"/>
      <c r="XDR301" s="7"/>
      <c r="XDS301" s="7"/>
      <c r="XDT301" s="7"/>
      <c r="XDU301" s="7"/>
      <c r="XDV301" s="7"/>
      <c r="XDW301" s="7"/>
      <c r="XDX301" s="7"/>
      <c r="XDY301" s="7"/>
      <c r="XDZ301" s="7"/>
      <c r="XEA301" s="7"/>
      <c r="XEB301" s="7"/>
      <c r="XEC301" s="7"/>
      <c r="XED301" s="7"/>
      <c r="XEE301" s="7"/>
    </row>
    <row r="302" s="1" customFormat="1" customHeight="1" spans="1:16359">
      <c r="A302" s="4"/>
      <c r="B302" s="20"/>
      <c r="C302" s="20"/>
      <c r="D302" s="21" t="str">
        <f>IF(C302="","-",VLOOKUP(C302,员工信息表!B:C,2,FALSE))</f>
        <v>-</v>
      </c>
      <c r="E302" s="21" t="str">
        <f>IF(C302="","-",VLOOKUP(C302,员工信息表!B:D,3,FALSE))</f>
        <v>-</v>
      </c>
      <c r="F302" s="20"/>
      <c r="G302" s="20"/>
      <c r="H302" s="20"/>
      <c r="I302" s="20"/>
      <c r="J302" s="27" t="str">
        <f t="shared" si="8"/>
        <v>0</v>
      </c>
      <c r="K302" s="27" t="str">
        <f>IF(C302="","0",SUMIFS(借支明细表!$H:$H,借支明细表!$F:$F,$C302,借支明细表!$D:$D,$D$2))</f>
        <v>0</v>
      </c>
      <c r="L302" s="27" t="str">
        <f t="shared" si="9"/>
        <v>0</v>
      </c>
      <c r="M302" s="28"/>
      <c r="XDA302" s="7"/>
      <c r="XDB302" s="7"/>
      <c r="XDC302" s="7"/>
      <c r="XDD302" s="7"/>
      <c r="XDE302" s="7"/>
      <c r="XDF302" s="7"/>
      <c r="XDG302" s="7"/>
      <c r="XDH302" s="7"/>
      <c r="XDI302" s="7"/>
      <c r="XDJ302" s="7"/>
      <c r="XDK302" s="7"/>
      <c r="XDL302" s="7"/>
      <c r="XDM302" s="7"/>
      <c r="XDN302" s="7"/>
      <c r="XDO302" s="7"/>
      <c r="XDP302" s="7"/>
      <c r="XDQ302" s="7"/>
      <c r="XDR302" s="7"/>
      <c r="XDS302" s="7"/>
      <c r="XDT302" s="7"/>
      <c r="XDU302" s="7"/>
      <c r="XDV302" s="7"/>
      <c r="XDW302" s="7"/>
      <c r="XDX302" s="7"/>
      <c r="XDY302" s="7"/>
      <c r="XDZ302" s="7"/>
      <c r="XEA302" s="7"/>
      <c r="XEB302" s="7"/>
      <c r="XEC302" s="7"/>
      <c r="XED302" s="7"/>
      <c r="XEE302" s="7"/>
    </row>
    <row r="303" s="1" customFormat="1" customHeight="1" spans="1:16359">
      <c r="A303" s="4"/>
      <c r="B303" s="20"/>
      <c r="C303" s="20"/>
      <c r="D303" s="21" t="str">
        <f>IF(C303="","-",VLOOKUP(C303,员工信息表!B:C,2,FALSE))</f>
        <v>-</v>
      </c>
      <c r="E303" s="21" t="str">
        <f>IF(C303="","-",VLOOKUP(C303,员工信息表!B:D,3,FALSE))</f>
        <v>-</v>
      </c>
      <c r="F303" s="20"/>
      <c r="G303" s="20"/>
      <c r="H303" s="20"/>
      <c r="I303" s="20"/>
      <c r="J303" s="27" t="str">
        <f t="shared" si="8"/>
        <v>0</v>
      </c>
      <c r="K303" s="27" t="str">
        <f>IF(C303="","0",SUMIFS(借支明细表!$H:$H,借支明细表!$F:$F,$C303,借支明细表!$D:$D,$D$2))</f>
        <v>0</v>
      </c>
      <c r="L303" s="27" t="str">
        <f t="shared" si="9"/>
        <v>0</v>
      </c>
      <c r="M303" s="28"/>
      <c r="XDA303" s="7"/>
      <c r="XDB303" s="7"/>
      <c r="XDC303" s="7"/>
      <c r="XDD303" s="7"/>
      <c r="XDE303" s="7"/>
      <c r="XDF303" s="7"/>
      <c r="XDG303" s="7"/>
      <c r="XDH303" s="7"/>
      <c r="XDI303" s="7"/>
      <c r="XDJ303" s="7"/>
      <c r="XDK303" s="7"/>
      <c r="XDL303" s="7"/>
      <c r="XDM303" s="7"/>
      <c r="XDN303" s="7"/>
      <c r="XDO303" s="7"/>
      <c r="XDP303" s="7"/>
      <c r="XDQ303" s="7"/>
      <c r="XDR303" s="7"/>
      <c r="XDS303" s="7"/>
      <c r="XDT303" s="7"/>
      <c r="XDU303" s="7"/>
      <c r="XDV303" s="7"/>
      <c r="XDW303" s="7"/>
      <c r="XDX303" s="7"/>
      <c r="XDY303" s="7"/>
      <c r="XDZ303" s="7"/>
      <c r="XEA303" s="7"/>
      <c r="XEB303" s="7"/>
      <c r="XEC303" s="7"/>
      <c r="XED303" s="7"/>
      <c r="XEE303" s="7"/>
    </row>
    <row r="304" s="1" customFormat="1" customHeight="1" spans="1:16359">
      <c r="A304" s="4"/>
      <c r="B304" s="20"/>
      <c r="C304" s="20"/>
      <c r="D304" s="21" t="str">
        <f>IF(C304="","-",VLOOKUP(C304,员工信息表!B:C,2,FALSE))</f>
        <v>-</v>
      </c>
      <c r="E304" s="21" t="str">
        <f>IF(C304="","-",VLOOKUP(C304,员工信息表!B:D,3,FALSE))</f>
        <v>-</v>
      </c>
      <c r="F304" s="20"/>
      <c r="G304" s="20"/>
      <c r="H304" s="20"/>
      <c r="I304" s="20"/>
      <c r="J304" s="27" t="str">
        <f t="shared" si="8"/>
        <v>0</v>
      </c>
      <c r="K304" s="27" t="str">
        <f>IF(C304="","0",SUMIFS(借支明细表!$H:$H,借支明细表!$F:$F,$C304,借支明细表!$D:$D,$D$2))</f>
        <v>0</v>
      </c>
      <c r="L304" s="27" t="str">
        <f t="shared" si="9"/>
        <v>0</v>
      </c>
      <c r="M304" s="28"/>
      <c r="XDA304" s="7"/>
      <c r="XDB304" s="7"/>
      <c r="XDC304" s="7"/>
      <c r="XDD304" s="7"/>
      <c r="XDE304" s="7"/>
      <c r="XDF304" s="7"/>
      <c r="XDG304" s="7"/>
      <c r="XDH304" s="7"/>
      <c r="XDI304" s="7"/>
      <c r="XDJ304" s="7"/>
      <c r="XDK304" s="7"/>
      <c r="XDL304" s="7"/>
      <c r="XDM304" s="7"/>
      <c r="XDN304" s="7"/>
      <c r="XDO304" s="7"/>
      <c r="XDP304" s="7"/>
      <c r="XDQ304" s="7"/>
      <c r="XDR304" s="7"/>
      <c r="XDS304" s="7"/>
      <c r="XDT304" s="7"/>
      <c r="XDU304" s="7"/>
      <c r="XDV304" s="7"/>
      <c r="XDW304" s="7"/>
      <c r="XDX304" s="7"/>
      <c r="XDY304" s="7"/>
      <c r="XDZ304" s="7"/>
      <c r="XEA304" s="7"/>
      <c r="XEB304" s="7"/>
      <c r="XEC304" s="7"/>
      <c r="XED304" s="7"/>
      <c r="XEE304" s="7"/>
    </row>
    <row r="305" s="1" customFormat="1" customHeight="1" spans="1:16359">
      <c r="A305" s="4"/>
      <c r="B305" s="20"/>
      <c r="C305" s="20"/>
      <c r="D305" s="21" t="str">
        <f>IF(C305="","-",VLOOKUP(C305,员工信息表!B:C,2,FALSE))</f>
        <v>-</v>
      </c>
      <c r="E305" s="21" t="str">
        <f>IF(C305="","-",VLOOKUP(C305,员工信息表!B:D,3,FALSE))</f>
        <v>-</v>
      </c>
      <c r="F305" s="20"/>
      <c r="G305" s="20"/>
      <c r="H305" s="20"/>
      <c r="I305" s="20"/>
      <c r="J305" s="27" t="str">
        <f t="shared" si="8"/>
        <v>0</v>
      </c>
      <c r="K305" s="27" t="str">
        <f>IF(C305="","0",SUMIFS(借支明细表!$H:$H,借支明细表!$F:$F,$C305,借支明细表!$D:$D,$D$2))</f>
        <v>0</v>
      </c>
      <c r="L305" s="27" t="str">
        <f t="shared" si="9"/>
        <v>0</v>
      </c>
      <c r="M305" s="28"/>
      <c r="XDA305" s="7"/>
      <c r="XDB305" s="7"/>
      <c r="XDC305" s="7"/>
      <c r="XDD305" s="7"/>
      <c r="XDE305" s="7"/>
      <c r="XDF305" s="7"/>
      <c r="XDG305" s="7"/>
      <c r="XDH305" s="7"/>
      <c r="XDI305" s="7"/>
      <c r="XDJ305" s="7"/>
      <c r="XDK305" s="7"/>
      <c r="XDL305" s="7"/>
      <c r="XDM305" s="7"/>
      <c r="XDN305" s="7"/>
      <c r="XDO305" s="7"/>
      <c r="XDP305" s="7"/>
      <c r="XDQ305" s="7"/>
      <c r="XDR305" s="7"/>
      <c r="XDS305" s="7"/>
      <c r="XDT305" s="7"/>
      <c r="XDU305" s="7"/>
      <c r="XDV305" s="7"/>
      <c r="XDW305" s="7"/>
      <c r="XDX305" s="7"/>
      <c r="XDY305" s="7"/>
      <c r="XDZ305" s="7"/>
      <c r="XEA305" s="7"/>
      <c r="XEB305" s="7"/>
      <c r="XEC305" s="7"/>
      <c r="XED305" s="7"/>
      <c r="XEE305" s="7"/>
    </row>
    <row r="306" s="1" customFormat="1" customHeight="1" spans="1:16359">
      <c r="A306" s="4"/>
      <c r="B306" s="20"/>
      <c r="C306" s="20"/>
      <c r="D306" s="21" t="str">
        <f>IF(C306="","-",VLOOKUP(C306,员工信息表!B:C,2,FALSE))</f>
        <v>-</v>
      </c>
      <c r="E306" s="21" t="str">
        <f>IF(C306="","-",VLOOKUP(C306,员工信息表!B:D,3,FALSE))</f>
        <v>-</v>
      </c>
      <c r="F306" s="20"/>
      <c r="G306" s="20"/>
      <c r="H306" s="20"/>
      <c r="I306" s="20"/>
      <c r="J306" s="27" t="str">
        <f t="shared" si="8"/>
        <v>0</v>
      </c>
      <c r="K306" s="27" t="str">
        <f>IF(C306="","0",SUMIFS(借支明细表!$H:$H,借支明细表!$F:$F,$C306,借支明细表!$D:$D,$D$2))</f>
        <v>0</v>
      </c>
      <c r="L306" s="27" t="str">
        <f t="shared" si="9"/>
        <v>0</v>
      </c>
      <c r="M306" s="28"/>
      <c r="XDA306" s="7"/>
      <c r="XDB306" s="7"/>
      <c r="XDC306" s="7"/>
      <c r="XDD306" s="7"/>
      <c r="XDE306" s="7"/>
      <c r="XDF306" s="7"/>
      <c r="XDG306" s="7"/>
      <c r="XDH306" s="7"/>
      <c r="XDI306" s="7"/>
      <c r="XDJ306" s="7"/>
      <c r="XDK306" s="7"/>
      <c r="XDL306" s="7"/>
      <c r="XDM306" s="7"/>
      <c r="XDN306" s="7"/>
      <c r="XDO306" s="7"/>
      <c r="XDP306" s="7"/>
      <c r="XDQ306" s="7"/>
      <c r="XDR306" s="7"/>
      <c r="XDS306" s="7"/>
      <c r="XDT306" s="7"/>
      <c r="XDU306" s="7"/>
      <c r="XDV306" s="7"/>
      <c r="XDW306" s="7"/>
      <c r="XDX306" s="7"/>
      <c r="XDY306" s="7"/>
      <c r="XDZ306" s="7"/>
      <c r="XEA306" s="7"/>
      <c r="XEB306" s="7"/>
      <c r="XEC306" s="7"/>
      <c r="XED306" s="7"/>
      <c r="XEE306" s="7"/>
    </row>
    <row r="307" s="1" customFormat="1" customHeight="1" spans="1:16359">
      <c r="A307" s="4"/>
      <c r="B307" s="20"/>
      <c r="C307" s="20"/>
      <c r="D307" s="21" t="str">
        <f>IF(C307="","-",VLOOKUP(C307,员工信息表!B:C,2,FALSE))</f>
        <v>-</v>
      </c>
      <c r="E307" s="21" t="str">
        <f>IF(C307="","-",VLOOKUP(C307,员工信息表!B:D,3,FALSE))</f>
        <v>-</v>
      </c>
      <c r="F307" s="20"/>
      <c r="G307" s="20"/>
      <c r="H307" s="20"/>
      <c r="I307" s="20"/>
      <c r="J307" s="27" t="str">
        <f t="shared" si="8"/>
        <v>0</v>
      </c>
      <c r="K307" s="27" t="str">
        <f>IF(C307="","0",SUMIFS(借支明细表!$H:$H,借支明细表!$F:$F,$C307,借支明细表!$D:$D,$D$2))</f>
        <v>0</v>
      </c>
      <c r="L307" s="27" t="str">
        <f t="shared" si="9"/>
        <v>0</v>
      </c>
      <c r="M307" s="28"/>
      <c r="XDA307" s="7"/>
      <c r="XDB307" s="7"/>
      <c r="XDC307" s="7"/>
      <c r="XDD307" s="7"/>
      <c r="XDE307" s="7"/>
      <c r="XDF307" s="7"/>
      <c r="XDG307" s="7"/>
      <c r="XDH307" s="7"/>
      <c r="XDI307" s="7"/>
      <c r="XDJ307" s="7"/>
      <c r="XDK307" s="7"/>
      <c r="XDL307" s="7"/>
      <c r="XDM307" s="7"/>
      <c r="XDN307" s="7"/>
      <c r="XDO307" s="7"/>
      <c r="XDP307" s="7"/>
      <c r="XDQ307" s="7"/>
      <c r="XDR307" s="7"/>
      <c r="XDS307" s="7"/>
      <c r="XDT307" s="7"/>
      <c r="XDU307" s="7"/>
      <c r="XDV307" s="7"/>
      <c r="XDW307" s="7"/>
      <c r="XDX307" s="7"/>
      <c r="XDY307" s="7"/>
      <c r="XDZ307" s="7"/>
      <c r="XEA307" s="7"/>
      <c r="XEB307" s="7"/>
      <c r="XEC307" s="7"/>
      <c r="XED307" s="7"/>
      <c r="XEE307" s="7"/>
    </row>
    <row r="308" s="1" customFormat="1" customHeight="1" spans="1:16359">
      <c r="A308" s="4"/>
      <c r="B308" s="20"/>
      <c r="C308" s="20"/>
      <c r="D308" s="21" t="str">
        <f>IF(C308="","-",VLOOKUP(C308,员工信息表!B:C,2,FALSE))</f>
        <v>-</v>
      </c>
      <c r="E308" s="21" t="str">
        <f>IF(C308="","-",VLOOKUP(C308,员工信息表!B:D,3,FALSE))</f>
        <v>-</v>
      </c>
      <c r="F308" s="20"/>
      <c r="G308" s="20"/>
      <c r="H308" s="20"/>
      <c r="I308" s="20"/>
      <c r="J308" s="27" t="str">
        <f t="shared" si="8"/>
        <v>0</v>
      </c>
      <c r="K308" s="27" t="str">
        <f>IF(C308="","0",SUMIFS(借支明细表!$H:$H,借支明细表!$F:$F,$C308,借支明细表!$D:$D,$D$2))</f>
        <v>0</v>
      </c>
      <c r="L308" s="27" t="str">
        <f t="shared" si="9"/>
        <v>0</v>
      </c>
      <c r="M308" s="28"/>
      <c r="XDA308" s="7"/>
      <c r="XDB308" s="7"/>
      <c r="XDC308" s="7"/>
      <c r="XDD308" s="7"/>
      <c r="XDE308" s="7"/>
      <c r="XDF308" s="7"/>
      <c r="XDG308" s="7"/>
      <c r="XDH308" s="7"/>
      <c r="XDI308" s="7"/>
      <c r="XDJ308" s="7"/>
      <c r="XDK308" s="7"/>
      <c r="XDL308" s="7"/>
      <c r="XDM308" s="7"/>
      <c r="XDN308" s="7"/>
      <c r="XDO308" s="7"/>
      <c r="XDP308" s="7"/>
      <c r="XDQ308" s="7"/>
      <c r="XDR308" s="7"/>
      <c r="XDS308" s="7"/>
      <c r="XDT308" s="7"/>
      <c r="XDU308" s="7"/>
      <c r="XDV308" s="7"/>
      <c r="XDW308" s="7"/>
      <c r="XDX308" s="7"/>
      <c r="XDY308" s="7"/>
      <c r="XDZ308" s="7"/>
      <c r="XEA308" s="7"/>
      <c r="XEB308" s="7"/>
      <c r="XEC308" s="7"/>
      <c r="XED308" s="7"/>
      <c r="XEE308" s="7"/>
    </row>
    <row r="309" s="1" customFormat="1" customHeight="1" spans="1:16359">
      <c r="A309" s="4"/>
      <c r="B309" s="20"/>
      <c r="C309" s="20"/>
      <c r="D309" s="21" t="str">
        <f>IF(C309="","-",VLOOKUP(C309,员工信息表!B:C,2,FALSE))</f>
        <v>-</v>
      </c>
      <c r="E309" s="21" t="str">
        <f>IF(C309="","-",VLOOKUP(C309,员工信息表!B:D,3,FALSE))</f>
        <v>-</v>
      </c>
      <c r="F309" s="20"/>
      <c r="G309" s="20"/>
      <c r="H309" s="20"/>
      <c r="I309" s="20"/>
      <c r="J309" s="27" t="str">
        <f t="shared" si="8"/>
        <v>0</v>
      </c>
      <c r="K309" s="27" t="str">
        <f>IF(C309="","0",SUMIFS(借支明细表!$H:$H,借支明细表!$F:$F,$C309,借支明细表!$D:$D,$D$2))</f>
        <v>0</v>
      </c>
      <c r="L309" s="27" t="str">
        <f t="shared" si="9"/>
        <v>0</v>
      </c>
      <c r="M309" s="28"/>
      <c r="XDA309" s="7"/>
      <c r="XDB309" s="7"/>
      <c r="XDC309" s="7"/>
      <c r="XDD309" s="7"/>
      <c r="XDE309" s="7"/>
      <c r="XDF309" s="7"/>
      <c r="XDG309" s="7"/>
      <c r="XDH309" s="7"/>
      <c r="XDI309" s="7"/>
      <c r="XDJ309" s="7"/>
      <c r="XDK309" s="7"/>
      <c r="XDL309" s="7"/>
      <c r="XDM309" s="7"/>
      <c r="XDN309" s="7"/>
      <c r="XDO309" s="7"/>
      <c r="XDP309" s="7"/>
      <c r="XDQ309" s="7"/>
      <c r="XDR309" s="7"/>
      <c r="XDS309" s="7"/>
      <c r="XDT309" s="7"/>
      <c r="XDU309" s="7"/>
      <c r="XDV309" s="7"/>
      <c r="XDW309" s="7"/>
      <c r="XDX309" s="7"/>
      <c r="XDY309" s="7"/>
      <c r="XDZ309" s="7"/>
      <c r="XEA309" s="7"/>
      <c r="XEB309" s="7"/>
      <c r="XEC309" s="7"/>
      <c r="XED309" s="7"/>
      <c r="XEE309" s="7"/>
    </row>
    <row r="310" s="1" customFormat="1" customHeight="1" spans="1:16359">
      <c r="A310" s="4"/>
      <c r="B310" s="20"/>
      <c r="C310" s="20"/>
      <c r="D310" s="21" t="str">
        <f>IF(C310="","-",VLOOKUP(C310,员工信息表!B:C,2,FALSE))</f>
        <v>-</v>
      </c>
      <c r="E310" s="21" t="str">
        <f>IF(C310="","-",VLOOKUP(C310,员工信息表!B:D,3,FALSE))</f>
        <v>-</v>
      </c>
      <c r="F310" s="20"/>
      <c r="G310" s="20"/>
      <c r="H310" s="20"/>
      <c r="I310" s="20"/>
      <c r="J310" s="27" t="str">
        <f t="shared" si="8"/>
        <v>0</v>
      </c>
      <c r="K310" s="27" t="str">
        <f>IF(C310="","0",SUMIFS(借支明细表!$H:$H,借支明细表!$F:$F,$C310,借支明细表!$D:$D,$D$2))</f>
        <v>0</v>
      </c>
      <c r="L310" s="27" t="str">
        <f t="shared" si="9"/>
        <v>0</v>
      </c>
      <c r="M310" s="28"/>
      <c r="XDA310" s="7"/>
      <c r="XDB310" s="7"/>
      <c r="XDC310" s="7"/>
      <c r="XDD310" s="7"/>
      <c r="XDE310" s="7"/>
      <c r="XDF310" s="7"/>
      <c r="XDG310" s="7"/>
      <c r="XDH310" s="7"/>
      <c r="XDI310" s="7"/>
      <c r="XDJ310" s="7"/>
      <c r="XDK310" s="7"/>
      <c r="XDL310" s="7"/>
      <c r="XDM310" s="7"/>
      <c r="XDN310" s="7"/>
      <c r="XDO310" s="7"/>
      <c r="XDP310" s="7"/>
      <c r="XDQ310" s="7"/>
      <c r="XDR310" s="7"/>
      <c r="XDS310" s="7"/>
      <c r="XDT310" s="7"/>
      <c r="XDU310" s="7"/>
      <c r="XDV310" s="7"/>
      <c r="XDW310" s="7"/>
      <c r="XDX310" s="7"/>
      <c r="XDY310" s="7"/>
      <c r="XDZ310" s="7"/>
      <c r="XEA310" s="7"/>
      <c r="XEB310" s="7"/>
      <c r="XEC310" s="7"/>
      <c r="XED310" s="7"/>
      <c r="XEE310" s="7"/>
    </row>
    <row r="311" s="1" customFormat="1" customHeight="1" spans="1:16359">
      <c r="A311" s="4"/>
      <c r="B311" s="20"/>
      <c r="C311" s="20"/>
      <c r="D311" s="21" t="str">
        <f>IF(C311="","-",VLOOKUP(C311,员工信息表!B:C,2,FALSE))</f>
        <v>-</v>
      </c>
      <c r="E311" s="21" t="str">
        <f>IF(C311="","-",VLOOKUP(C311,员工信息表!B:D,3,FALSE))</f>
        <v>-</v>
      </c>
      <c r="F311" s="20"/>
      <c r="G311" s="20"/>
      <c r="H311" s="20"/>
      <c r="I311" s="20"/>
      <c r="J311" s="27" t="str">
        <f t="shared" si="8"/>
        <v>0</v>
      </c>
      <c r="K311" s="27" t="str">
        <f>IF(C311="","0",SUMIFS(借支明细表!$H:$H,借支明细表!$F:$F,$C311,借支明细表!$D:$D,$D$2))</f>
        <v>0</v>
      </c>
      <c r="L311" s="27" t="str">
        <f t="shared" si="9"/>
        <v>0</v>
      </c>
      <c r="M311" s="28"/>
      <c r="XDA311" s="7"/>
      <c r="XDB311" s="7"/>
      <c r="XDC311" s="7"/>
      <c r="XDD311" s="7"/>
      <c r="XDE311" s="7"/>
      <c r="XDF311" s="7"/>
      <c r="XDG311" s="7"/>
      <c r="XDH311" s="7"/>
      <c r="XDI311" s="7"/>
      <c r="XDJ311" s="7"/>
      <c r="XDK311" s="7"/>
      <c r="XDL311" s="7"/>
      <c r="XDM311" s="7"/>
      <c r="XDN311" s="7"/>
      <c r="XDO311" s="7"/>
      <c r="XDP311" s="7"/>
      <c r="XDQ311" s="7"/>
      <c r="XDR311" s="7"/>
      <c r="XDS311" s="7"/>
      <c r="XDT311" s="7"/>
      <c r="XDU311" s="7"/>
      <c r="XDV311" s="7"/>
      <c r="XDW311" s="7"/>
      <c r="XDX311" s="7"/>
      <c r="XDY311" s="7"/>
      <c r="XDZ311" s="7"/>
      <c r="XEA311" s="7"/>
      <c r="XEB311" s="7"/>
      <c r="XEC311" s="7"/>
      <c r="XED311" s="7"/>
      <c r="XEE311" s="7"/>
    </row>
    <row r="312" s="1" customFormat="1" customHeight="1" spans="1:16359">
      <c r="A312" s="4"/>
      <c r="B312" s="20"/>
      <c r="C312" s="20"/>
      <c r="D312" s="21" t="str">
        <f>IF(C312="","-",VLOOKUP(C312,员工信息表!B:C,2,FALSE))</f>
        <v>-</v>
      </c>
      <c r="E312" s="21" t="str">
        <f>IF(C312="","-",VLOOKUP(C312,员工信息表!B:D,3,FALSE))</f>
        <v>-</v>
      </c>
      <c r="F312" s="20"/>
      <c r="G312" s="20"/>
      <c r="H312" s="20"/>
      <c r="I312" s="20"/>
      <c r="J312" s="27" t="str">
        <f t="shared" si="8"/>
        <v>0</v>
      </c>
      <c r="K312" s="27" t="str">
        <f>IF(C312="","0",SUMIFS(借支明细表!$H:$H,借支明细表!$F:$F,$C312,借支明细表!$D:$D,$D$2))</f>
        <v>0</v>
      </c>
      <c r="L312" s="27" t="str">
        <f t="shared" si="9"/>
        <v>0</v>
      </c>
      <c r="M312" s="28"/>
      <c r="XDA312" s="7"/>
      <c r="XDB312" s="7"/>
      <c r="XDC312" s="7"/>
      <c r="XDD312" s="7"/>
      <c r="XDE312" s="7"/>
      <c r="XDF312" s="7"/>
      <c r="XDG312" s="7"/>
      <c r="XDH312" s="7"/>
      <c r="XDI312" s="7"/>
      <c r="XDJ312" s="7"/>
      <c r="XDK312" s="7"/>
      <c r="XDL312" s="7"/>
      <c r="XDM312" s="7"/>
      <c r="XDN312" s="7"/>
      <c r="XDO312" s="7"/>
      <c r="XDP312" s="7"/>
      <c r="XDQ312" s="7"/>
      <c r="XDR312" s="7"/>
      <c r="XDS312" s="7"/>
      <c r="XDT312" s="7"/>
      <c r="XDU312" s="7"/>
      <c r="XDV312" s="7"/>
      <c r="XDW312" s="7"/>
      <c r="XDX312" s="7"/>
      <c r="XDY312" s="7"/>
      <c r="XDZ312" s="7"/>
      <c r="XEA312" s="7"/>
      <c r="XEB312" s="7"/>
      <c r="XEC312" s="7"/>
      <c r="XED312" s="7"/>
      <c r="XEE312" s="7"/>
    </row>
    <row r="313" s="1" customFormat="1" customHeight="1" spans="1:16359">
      <c r="A313" s="4"/>
      <c r="B313" s="20"/>
      <c r="C313" s="20"/>
      <c r="D313" s="21" t="str">
        <f>IF(C313="","-",VLOOKUP(C313,员工信息表!B:C,2,FALSE))</f>
        <v>-</v>
      </c>
      <c r="E313" s="21" t="str">
        <f>IF(C313="","-",VLOOKUP(C313,员工信息表!B:D,3,FALSE))</f>
        <v>-</v>
      </c>
      <c r="F313" s="20"/>
      <c r="G313" s="20"/>
      <c r="H313" s="20"/>
      <c r="I313" s="20"/>
      <c r="J313" s="27" t="str">
        <f t="shared" si="8"/>
        <v>0</v>
      </c>
      <c r="K313" s="27" t="str">
        <f>IF(C313="","0",SUMIFS(借支明细表!$H:$H,借支明细表!$F:$F,$C313,借支明细表!$D:$D,$D$2))</f>
        <v>0</v>
      </c>
      <c r="L313" s="27" t="str">
        <f t="shared" si="9"/>
        <v>0</v>
      </c>
      <c r="M313" s="28"/>
      <c r="XDA313" s="7"/>
      <c r="XDB313" s="7"/>
      <c r="XDC313" s="7"/>
      <c r="XDD313" s="7"/>
      <c r="XDE313" s="7"/>
      <c r="XDF313" s="7"/>
      <c r="XDG313" s="7"/>
      <c r="XDH313" s="7"/>
      <c r="XDI313" s="7"/>
      <c r="XDJ313" s="7"/>
      <c r="XDK313" s="7"/>
      <c r="XDL313" s="7"/>
      <c r="XDM313" s="7"/>
      <c r="XDN313" s="7"/>
      <c r="XDO313" s="7"/>
      <c r="XDP313" s="7"/>
      <c r="XDQ313" s="7"/>
      <c r="XDR313" s="7"/>
      <c r="XDS313" s="7"/>
      <c r="XDT313" s="7"/>
      <c r="XDU313" s="7"/>
      <c r="XDV313" s="7"/>
      <c r="XDW313" s="7"/>
      <c r="XDX313" s="7"/>
      <c r="XDY313" s="7"/>
      <c r="XDZ313" s="7"/>
      <c r="XEA313" s="7"/>
      <c r="XEB313" s="7"/>
      <c r="XEC313" s="7"/>
      <c r="XED313" s="7"/>
      <c r="XEE313" s="7"/>
    </row>
    <row r="314" s="1" customFormat="1" customHeight="1" spans="1:16359">
      <c r="A314" s="4"/>
      <c r="B314" s="20"/>
      <c r="C314" s="20"/>
      <c r="D314" s="21" t="str">
        <f>IF(C314="","-",VLOOKUP(C314,员工信息表!B:C,2,FALSE))</f>
        <v>-</v>
      </c>
      <c r="E314" s="21" t="str">
        <f>IF(C314="","-",VLOOKUP(C314,员工信息表!B:D,3,FALSE))</f>
        <v>-</v>
      </c>
      <c r="F314" s="20"/>
      <c r="G314" s="20"/>
      <c r="H314" s="20"/>
      <c r="I314" s="20"/>
      <c r="J314" s="27" t="str">
        <f t="shared" si="8"/>
        <v>0</v>
      </c>
      <c r="K314" s="27" t="str">
        <f>IF(C314="","0",SUMIFS(借支明细表!$H:$H,借支明细表!$F:$F,$C314,借支明细表!$D:$D,$D$2))</f>
        <v>0</v>
      </c>
      <c r="L314" s="27" t="str">
        <f t="shared" si="9"/>
        <v>0</v>
      </c>
      <c r="M314" s="28"/>
      <c r="XDA314" s="7"/>
      <c r="XDB314" s="7"/>
      <c r="XDC314" s="7"/>
      <c r="XDD314" s="7"/>
      <c r="XDE314" s="7"/>
      <c r="XDF314" s="7"/>
      <c r="XDG314" s="7"/>
      <c r="XDH314" s="7"/>
      <c r="XDI314" s="7"/>
      <c r="XDJ314" s="7"/>
      <c r="XDK314" s="7"/>
      <c r="XDL314" s="7"/>
      <c r="XDM314" s="7"/>
      <c r="XDN314" s="7"/>
      <c r="XDO314" s="7"/>
      <c r="XDP314" s="7"/>
      <c r="XDQ314" s="7"/>
      <c r="XDR314" s="7"/>
      <c r="XDS314" s="7"/>
      <c r="XDT314" s="7"/>
      <c r="XDU314" s="7"/>
      <c r="XDV314" s="7"/>
      <c r="XDW314" s="7"/>
      <c r="XDX314" s="7"/>
      <c r="XDY314" s="7"/>
      <c r="XDZ314" s="7"/>
      <c r="XEA314" s="7"/>
      <c r="XEB314" s="7"/>
      <c r="XEC314" s="7"/>
      <c r="XED314" s="7"/>
      <c r="XEE314" s="7"/>
    </row>
    <row r="315" s="1" customFormat="1" customHeight="1" spans="1:16359">
      <c r="A315" s="4"/>
      <c r="B315" s="20"/>
      <c r="C315" s="20"/>
      <c r="D315" s="21" t="str">
        <f>IF(C315="","-",VLOOKUP(C315,员工信息表!B:C,2,FALSE))</f>
        <v>-</v>
      </c>
      <c r="E315" s="21" t="str">
        <f>IF(C315="","-",VLOOKUP(C315,员工信息表!B:D,3,FALSE))</f>
        <v>-</v>
      </c>
      <c r="F315" s="20"/>
      <c r="G315" s="20"/>
      <c r="H315" s="20"/>
      <c r="I315" s="20"/>
      <c r="J315" s="27" t="str">
        <f t="shared" si="8"/>
        <v>0</v>
      </c>
      <c r="K315" s="27" t="str">
        <f>IF(C315="","0",SUMIFS(借支明细表!$H:$H,借支明细表!$F:$F,$C315,借支明细表!$D:$D,$D$2))</f>
        <v>0</v>
      </c>
      <c r="L315" s="27" t="str">
        <f t="shared" si="9"/>
        <v>0</v>
      </c>
      <c r="M315" s="28"/>
      <c r="XDA315" s="7"/>
      <c r="XDB315" s="7"/>
      <c r="XDC315" s="7"/>
      <c r="XDD315" s="7"/>
      <c r="XDE315" s="7"/>
      <c r="XDF315" s="7"/>
      <c r="XDG315" s="7"/>
      <c r="XDH315" s="7"/>
      <c r="XDI315" s="7"/>
      <c r="XDJ315" s="7"/>
      <c r="XDK315" s="7"/>
      <c r="XDL315" s="7"/>
      <c r="XDM315" s="7"/>
      <c r="XDN315" s="7"/>
      <c r="XDO315" s="7"/>
      <c r="XDP315" s="7"/>
      <c r="XDQ315" s="7"/>
      <c r="XDR315" s="7"/>
      <c r="XDS315" s="7"/>
      <c r="XDT315" s="7"/>
      <c r="XDU315" s="7"/>
      <c r="XDV315" s="7"/>
      <c r="XDW315" s="7"/>
      <c r="XDX315" s="7"/>
      <c r="XDY315" s="7"/>
      <c r="XDZ315" s="7"/>
      <c r="XEA315" s="7"/>
      <c r="XEB315" s="7"/>
      <c r="XEC315" s="7"/>
      <c r="XED315" s="7"/>
      <c r="XEE315" s="7"/>
    </row>
    <row r="316" s="1" customFormat="1" customHeight="1" spans="1:16359">
      <c r="A316" s="4"/>
      <c r="B316" s="20"/>
      <c r="C316" s="20"/>
      <c r="D316" s="21" t="str">
        <f>IF(C316="","-",VLOOKUP(C316,员工信息表!B:C,2,FALSE))</f>
        <v>-</v>
      </c>
      <c r="E316" s="21" t="str">
        <f>IF(C316="","-",VLOOKUP(C316,员工信息表!B:D,3,FALSE))</f>
        <v>-</v>
      </c>
      <c r="F316" s="20"/>
      <c r="G316" s="20"/>
      <c r="H316" s="20"/>
      <c r="I316" s="20"/>
      <c r="J316" s="27" t="str">
        <f t="shared" si="8"/>
        <v>0</v>
      </c>
      <c r="K316" s="27" t="str">
        <f>IF(C316="","0",SUMIFS(借支明细表!$H:$H,借支明细表!$F:$F,$C316,借支明细表!$D:$D,$D$2))</f>
        <v>0</v>
      </c>
      <c r="L316" s="27" t="str">
        <f t="shared" si="9"/>
        <v>0</v>
      </c>
      <c r="M316" s="28"/>
      <c r="XDA316" s="7"/>
      <c r="XDB316" s="7"/>
      <c r="XDC316" s="7"/>
      <c r="XDD316" s="7"/>
      <c r="XDE316" s="7"/>
      <c r="XDF316" s="7"/>
      <c r="XDG316" s="7"/>
      <c r="XDH316" s="7"/>
      <c r="XDI316" s="7"/>
      <c r="XDJ316" s="7"/>
      <c r="XDK316" s="7"/>
      <c r="XDL316" s="7"/>
      <c r="XDM316" s="7"/>
      <c r="XDN316" s="7"/>
      <c r="XDO316" s="7"/>
      <c r="XDP316" s="7"/>
      <c r="XDQ316" s="7"/>
      <c r="XDR316" s="7"/>
      <c r="XDS316" s="7"/>
      <c r="XDT316" s="7"/>
      <c r="XDU316" s="7"/>
      <c r="XDV316" s="7"/>
      <c r="XDW316" s="7"/>
      <c r="XDX316" s="7"/>
      <c r="XDY316" s="7"/>
      <c r="XDZ316" s="7"/>
      <c r="XEA316" s="7"/>
      <c r="XEB316" s="7"/>
      <c r="XEC316" s="7"/>
      <c r="XED316" s="7"/>
      <c r="XEE316" s="7"/>
    </row>
    <row r="317" s="1" customFormat="1" customHeight="1" spans="1:16359">
      <c r="A317" s="4"/>
      <c r="B317" s="20"/>
      <c r="C317" s="20"/>
      <c r="D317" s="21" t="str">
        <f>IF(C317="","-",VLOOKUP(C317,员工信息表!B:C,2,FALSE))</f>
        <v>-</v>
      </c>
      <c r="E317" s="21" t="str">
        <f>IF(C317="","-",VLOOKUP(C317,员工信息表!B:D,3,FALSE))</f>
        <v>-</v>
      </c>
      <c r="F317" s="20"/>
      <c r="G317" s="20"/>
      <c r="H317" s="20"/>
      <c r="I317" s="20"/>
      <c r="J317" s="27" t="str">
        <f t="shared" si="8"/>
        <v>0</v>
      </c>
      <c r="K317" s="27" t="str">
        <f>IF(C317="","0",SUMIFS(借支明细表!$H:$H,借支明细表!$F:$F,$C317,借支明细表!$D:$D,$D$2))</f>
        <v>0</v>
      </c>
      <c r="L317" s="27" t="str">
        <f t="shared" si="9"/>
        <v>0</v>
      </c>
      <c r="M317" s="28"/>
      <c r="XDA317" s="7"/>
      <c r="XDB317" s="7"/>
      <c r="XDC317" s="7"/>
      <c r="XDD317" s="7"/>
      <c r="XDE317" s="7"/>
      <c r="XDF317" s="7"/>
      <c r="XDG317" s="7"/>
      <c r="XDH317" s="7"/>
      <c r="XDI317" s="7"/>
      <c r="XDJ317" s="7"/>
      <c r="XDK317" s="7"/>
      <c r="XDL317" s="7"/>
      <c r="XDM317" s="7"/>
      <c r="XDN317" s="7"/>
      <c r="XDO317" s="7"/>
      <c r="XDP317" s="7"/>
      <c r="XDQ317" s="7"/>
      <c r="XDR317" s="7"/>
      <c r="XDS317" s="7"/>
      <c r="XDT317" s="7"/>
      <c r="XDU317" s="7"/>
      <c r="XDV317" s="7"/>
      <c r="XDW317" s="7"/>
      <c r="XDX317" s="7"/>
      <c r="XDY317" s="7"/>
      <c r="XDZ317" s="7"/>
      <c r="XEA317" s="7"/>
      <c r="XEB317" s="7"/>
      <c r="XEC317" s="7"/>
      <c r="XED317" s="7"/>
      <c r="XEE317" s="7"/>
    </row>
    <row r="318" s="1" customFormat="1" customHeight="1" spans="1:16359">
      <c r="A318" s="4"/>
      <c r="B318" s="20"/>
      <c r="C318" s="20"/>
      <c r="D318" s="21" t="str">
        <f>IF(C318="","-",VLOOKUP(C318,员工信息表!B:C,2,FALSE))</f>
        <v>-</v>
      </c>
      <c r="E318" s="21" t="str">
        <f>IF(C318="","-",VLOOKUP(C318,员工信息表!B:D,3,FALSE))</f>
        <v>-</v>
      </c>
      <c r="F318" s="20"/>
      <c r="G318" s="20"/>
      <c r="H318" s="20"/>
      <c r="I318" s="20"/>
      <c r="J318" s="27" t="str">
        <f t="shared" si="8"/>
        <v>0</v>
      </c>
      <c r="K318" s="27" t="str">
        <f>IF(C318="","0",SUMIFS(借支明细表!$H:$H,借支明细表!$F:$F,$C318,借支明细表!$D:$D,$D$2))</f>
        <v>0</v>
      </c>
      <c r="L318" s="27" t="str">
        <f t="shared" si="9"/>
        <v>0</v>
      </c>
      <c r="M318" s="28"/>
      <c r="XDA318" s="7"/>
      <c r="XDB318" s="7"/>
      <c r="XDC318" s="7"/>
      <c r="XDD318" s="7"/>
      <c r="XDE318" s="7"/>
      <c r="XDF318" s="7"/>
      <c r="XDG318" s="7"/>
      <c r="XDH318" s="7"/>
      <c r="XDI318" s="7"/>
      <c r="XDJ318" s="7"/>
      <c r="XDK318" s="7"/>
      <c r="XDL318" s="7"/>
      <c r="XDM318" s="7"/>
      <c r="XDN318" s="7"/>
      <c r="XDO318" s="7"/>
      <c r="XDP318" s="7"/>
      <c r="XDQ318" s="7"/>
      <c r="XDR318" s="7"/>
      <c r="XDS318" s="7"/>
      <c r="XDT318" s="7"/>
      <c r="XDU318" s="7"/>
      <c r="XDV318" s="7"/>
      <c r="XDW318" s="7"/>
      <c r="XDX318" s="7"/>
      <c r="XDY318" s="7"/>
      <c r="XDZ318" s="7"/>
      <c r="XEA318" s="7"/>
      <c r="XEB318" s="7"/>
      <c r="XEC318" s="7"/>
      <c r="XED318" s="7"/>
      <c r="XEE318" s="7"/>
    </row>
    <row r="319" customHeight="1" spans="2:13">
      <c r="B319" s="20"/>
      <c r="C319" s="20"/>
      <c r="D319" s="21" t="str">
        <f>IF(C319="","-",VLOOKUP(C319,员工信息表!B:C,2,FALSE))</f>
        <v>-</v>
      </c>
      <c r="E319" s="21" t="str">
        <f>IF(C319="","-",VLOOKUP(C319,员工信息表!B:D,3,FALSE))</f>
        <v>-</v>
      </c>
      <c r="F319" s="20"/>
      <c r="G319" s="20"/>
      <c r="H319" s="20"/>
      <c r="I319" s="20"/>
      <c r="J319" s="27" t="str">
        <f t="shared" si="8"/>
        <v>0</v>
      </c>
      <c r="K319" s="27" t="str">
        <f>IF(C319="","0",SUMIFS(借支明细表!$H:$H,借支明细表!$F:$F,$C319,借支明细表!$D:$D,$D$2))</f>
        <v>0</v>
      </c>
      <c r="L319" s="27" t="str">
        <f t="shared" si="9"/>
        <v>0</v>
      </c>
      <c r="M319" s="28"/>
    </row>
    <row r="320" customHeight="1" spans="2:13">
      <c r="B320" s="20"/>
      <c r="C320" s="20"/>
      <c r="D320" s="21" t="str">
        <f>IF(C320="","-",VLOOKUP(C320,员工信息表!B:C,2,FALSE))</f>
        <v>-</v>
      </c>
      <c r="E320" s="21" t="str">
        <f>IF(C320="","-",VLOOKUP(C320,员工信息表!B:D,3,FALSE))</f>
        <v>-</v>
      </c>
      <c r="F320" s="20"/>
      <c r="G320" s="20"/>
      <c r="H320" s="20"/>
      <c r="I320" s="20"/>
      <c r="J320" s="27" t="str">
        <f t="shared" si="8"/>
        <v>0</v>
      </c>
      <c r="K320" s="27" t="str">
        <f>IF(C320="","0",SUMIFS(借支明细表!$H:$H,借支明细表!$F:$F,$C320,借支明细表!$D:$D,$D$2))</f>
        <v>0</v>
      </c>
      <c r="L320" s="27" t="str">
        <f t="shared" si="9"/>
        <v>0</v>
      </c>
      <c r="M320" s="28"/>
    </row>
    <row r="321" customHeight="1" spans="2:13">
      <c r="B321" s="20"/>
      <c r="C321" s="20"/>
      <c r="D321" s="21" t="str">
        <f>IF(C321="","-",VLOOKUP(C321,员工信息表!B:C,2,FALSE))</f>
        <v>-</v>
      </c>
      <c r="E321" s="21" t="str">
        <f>IF(C321="","-",VLOOKUP(C321,员工信息表!B:D,3,FALSE))</f>
        <v>-</v>
      </c>
      <c r="F321" s="20"/>
      <c r="G321" s="20"/>
      <c r="H321" s="20"/>
      <c r="I321" s="20"/>
      <c r="J321" s="27" t="str">
        <f t="shared" si="8"/>
        <v>0</v>
      </c>
      <c r="K321" s="27" t="str">
        <f>IF(C321="","0",SUMIFS(借支明细表!$H:$H,借支明细表!$F:$F,$C321,借支明细表!$D:$D,$D$2))</f>
        <v>0</v>
      </c>
      <c r="L321" s="27" t="str">
        <f t="shared" si="9"/>
        <v>0</v>
      </c>
      <c r="M321" s="28"/>
    </row>
    <row r="322" customHeight="1" spans="2:13">
      <c r="B322" s="20"/>
      <c r="C322" s="20"/>
      <c r="D322" s="21" t="str">
        <f>IF(C322="","-",VLOOKUP(C322,员工信息表!B:C,2,FALSE))</f>
        <v>-</v>
      </c>
      <c r="E322" s="21" t="str">
        <f>IF(C322="","-",VLOOKUP(C322,员工信息表!B:D,3,FALSE))</f>
        <v>-</v>
      </c>
      <c r="F322" s="20"/>
      <c r="G322" s="20"/>
      <c r="H322" s="20"/>
      <c r="I322" s="20"/>
      <c r="J322" s="27" t="str">
        <f t="shared" si="8"/>
        <v>0</v>
      </c>
      <c r="K322" s="27" t="str">
        <f>IF(C322="","0",SUMIFS(借支明细表!$H:$H,借支明细表!$F:$F,$C322,借支明细表!$D:$D,$D$2))</f>
        <v>0</v>
      </c>
      <c r="L322" s="27" t="str">
        <f t="shared" si="9"/>
        <v>0</v>
      </c>
      <c r="M322" s="28"/>
    </row>
    <row r="323" customHeight="1" spans="2:13">
      <c r="B323" s="20"/>
      <c r="C323" s="20"/>
      <c r="D323" s="21" t="str">
        <f>IF(C323="","-",VLOOKUP(C323,员工信息表!B:C,2,FALSE))</f>
        <v>-</v>
      </c>
      <c r="E323" s="21" t="str">
        <f>IF(C323="","-",VLOOKUP(C323,员工信息表!B:D,3,FALSE))</f>
        <v>-</v>
      </c>
      <c r="F323" s="20"/>
      <c r="G323" s="20"/>
      <c r="H323" s="20"/>
      <c r="I323" s="20"/>
      <c r="J323" s="27" t="str">
        <f t="shared" si="8"/>
        <v>0</v>
      </c>
      <c r="K323" s="27" t="str">
        <f>IF(C323="","0",SUMIFS(借支明细表!$H:$H,借支明细表!$F:$F,$C323,借支明细表!$D:$D,$D$2))</f>
        <v>0</v>
      </c>
      <c r="L323" s="27" t="str">
        <f t="shared" si="9"/>
        <v>0</v>
      </c>
      <c r="M323" s="28"/>
    </row>
    <row r="324" customHeight="1" spans="2:13">
      <c r="B324" s="20"/>
      <c r="C324" s="20"/>
      <c r="D324" s="21" t="str">
        <f>IF(C324="","-",VLOOKUP(C324,员工信息表!B:C,2,FALSE))</f>
        <v>-</v>
      </c>
      <c r="E324" s="21" t="str">
        <f>IF(C324="","-",VLOOKUP(C324,员工信息表!B:D,3,FALSE))</f>
        <v>-</v>
      </c>
      <c r="F324" s="20"/>
      <c r="G324" s="20"/>
      <c r="H324" s="20"/>
      <c r="I324" s="20"/>
      <c r="J324" s="27" t="str">
        <f t="shared" si="8"/>
        <v>0</v>
      </c>
      <c r="K324" s="27" t="str">
        <f>IF(C324="","0",SUMIFS(借支明细表!$H:$H,借支明细表!$F:$F,$C324,借支明细表!$D:$D,$D$2))</f>
        <v>0</v>
      </c>
      <c r="L324" s="27" t="str">
        <f t="shared" si="9"/>
        <v>0</v>
      </c>
      <c r="M324" s="28"/>
    </row>
    <row r="325" customHeight="1" spans="2:13">
      <c r="B325" s="20"/>
      <c r="C325" s="20"/>
      <c r="D325" s="21" t="str">
        <f>IF(C325="","-",VLOOKUP(C325,员工信息表!B:C,2,FALSE))</f>
        <v>-</v>
      </c>
      <c r="E325" s="21" t="str">
        <f>IF(C325="","-",VLOOKUP(C325,员工信息表!B:D,3,FALSE))</f>
        <v>-</v>
      </c>
      <c r="F325" s="20"/>
      <c r="G325" s="20"/>
      <c r="H325" s="20"/>
      <c r="I325" s="20"/>
      <c r="J325" s="27" t="str">
        <f>IF(C325="","0",(E325*F325)+(G325*H325)+I325)</f>
        <v>0</v>
      </c>
      <c r="K325" s="27" t="str">
        <f>IF(C325="","0",SUMIFS(借支明细表!$H:$H,借支明细表!$F:$F,$C325,借支明细表!$D:$D,$D$2))</f>
        <v>0</v>
      </c>
      <c r="L325" s="27" t="str">
        <f>IF(C325="","0",J325-K325)</f>
        <v>0</v>
      </c>
      <c r="M325" s="28"/>
    </row>
    <row r="326" customHeight="1" spans="2:13">
      <c r="B326" s="20"/>
      <c r="C326" s="20"/>
      <c r="D326" s="21" t="str">
        <f>IF(C326="","-",VLOOKUP(C326,员工信息表!B:C,2,FALSE))</f>
        <v>-</v>
      </c>
      <c r="E326" s="21" t="str">
        <f>IF(C326="","-",VLOOKUP(C326,员工信息表!B:D,3,FALSE))</f>
        <v>-</v>
      </c>
      <c r="F326" s="20"/>
      <c r="G326" s="20"/>
      <c r="H326" s="20"/>
      <c r="I326" s="20"/>
      <c r="J326" s="27" t="str">
        <f>IF(C326="","0",(E326*F326)+(G326*H326)+I326)</f>
        <v>0</v>
      </c>
      <c r="K326" s="27" t="str">
        <f>IF(C326="","0",SUMIFS(借支明细表!$H:$H,借支明细表!$F:$F,$C326,借支明细表!$D:$D,$D$2))</f>
        <v>0</v>
      </c>
      <c r="L326" s="27" t="str">
        <f>IF(C326="","0",J326-K326)</f>
        <v>0</v>
      </c>
      <c r="M326" s="28"/>
    </row>
    <row r="327" customHeight="1" spans="2:13">
      <c r="B327" s="20"/>
      <c r="C327" s="20"/>
      <c r="D327" s="21" t="str">
        <f>IF(C327="","-",VLOOKUP(C327,员工信息表!B:C,2,FALSE))</f>
        <v>-</v>
      </c>
      <c r="E327" s="21" t="str">
        <f>IF(C327="","-",VLOOKUP(C327,员工信息表!B:D,3,FALSE))</f>
        <v>-</v>
      </c>
      <c r="F327" s="20"/>
      <c r="G327" s="20"/>
      <c r="H327" s="20"/>
      <c r="I327" s="20"/>
      <c r="J327" s="27" t="str">
        <f>IF(C327="","0",(E327*F327)+(G327*H327)+I327)</f>
        <v>0</v>
      </c>
      <c r="K327" s="27" t="str">
        <f>IF(C327="","0",SUMIFS(借支明细表!$H:$H,借支明细表!$F:$F,$C327,借支明细表!$D:$D,$D$2))</f>
        <v>0</v>
      </c>
      <c r="L327" s="27" t="str">
        <f>IF(C327="","0",J327-K327)</f>
        <v>0</v>
      </c>
      <c r="M327" s="28"/>
    </row>
  </sheetData>
  <sheetProtection formatCells="0" formatColumns="0" formatRows="0"/>
  <mergeCells count="4">
    <mergeCell ref="B1:M1"/>
    <mergeCell ref="B2:C2"/>
    <mergeCell ref="G2:I2"/>
    <mergeCell ref="K2:M2"/>
  </mergeCells>
  <dataValidations count="3">
    <dataValidation type="list" allowBlank="1" showInputMessage="1" showErrorMessage="1" sqref="B2:C2">
      <formula1>年份</formula1>
    </dataValidation>
    <dataValidation type="list" allowBlank="1" showInputMessage="1" showErrorMessage="1" sqref="D2">
      <formula1>月份</formula1>
    </dataValidation>
    <dataValidation type="list" allowBlank="1" showInputMessage="1" showErrorMessage="1" sqref="C4:C1048576">
      <formula1>员工信息表!$B$3:$B$3000</formula1>
    </dataValidation>
  </dataValidations>
  <printOptions horizontalCentered="1"/>
  <pageMargins left="0.196527777777778" right="0.196527777777778" top="0.196527777777778" bottom="0.196527777777778" header="0" footer="0"/>
  <pageSetup paperSize="9" scale="53" fitToHeight="0" pageOrder="overThenDown" orientation="landscape" horizontalDpi="600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XFD327"/>
  <sheetViews>
    <sheetView showGridLines="0" topLeftCell="A4" workbookViewId="0">
      <selection activeCell="J4" sqref="J4:L327"/>
    </sheetView>
  </sheetViews>
  <sheetFormatPr defaultColWidth="9" defaultRowHeight="19" customHeight="1"/>
  <cols>
    <col min="1" max="1" width="18.875" style="4" customWidth="1"/>
    <col min="2" max="2" width="6.00833333333333" style="5" customWidth="1"/>
    <col min="3" max="3" width="7.75833333333333" style="5" customWidth="1"/>
    <col min="4" max="4" width="12.5" style="5" customWidth="1"/>
    <col min="5" max="5" width="13.125" style="5" customWidth="1"/>
    <col min="6" max="6" width="13.375" style="5" customWidth="1"/>
    <col min="7" max="7" width="11.625" style="6" customWidth="1"/>
    <col min="8" max="8" width="14.625" style="5" customWidth="1"/>
    <col min="9" max="9" width="11.125" style="5" customWidth="1"/>
    <col min="10" max="11" width="11.375" style="5" customWidth="1"/>
    <col min="12" max="12" width="11.875" style="5" customWidth="1"/>
    <col min="13" max="13" width="12.5" style="5" customWidth="1"/>
    <col min="14" max="14" width="2.625" style="1" customWidth="1"/>
    <col min="15" max="16328" width="9" style="1"/>
    <col min="16329" max="16384" width="9" style="7"/>
  </cols>
  <sheetData>
    <row r="1" s="1" customFormat="1" ht="39" customHeight="1" spans="1:13">
      <c r="A1" s="24"/>
      <c r="B1" s="9" t="str">
        <f>D2&amp;"月工资明细表"</f>
        <v>7月工资明细表</v>
      </c>
      <c r="C1" s="9"/>
      <c r="D1" s="9"/>
      <c r="E1" s="9"/>
      <c r="F1" s="9"/>
      <c r="G1" s="10"/>
      <c r="H1" s="9"/>
      <c r="I1" s="9"/>
      <c r="J1" s="9"/>
      <c r="K1" s="9"/>
      <c r="L1" s="9"/>
      <c r="M1" s="9"/>
    </row>
    <row r="2" s="2" customFormat="1" ht="20" customHeight="1" spans="1:16384">
      <c r="A2" s="11"/>
      <c r="B2" s="12">
        <v>2021</v>
      </c>
      <c r="C2" s="12"/>
      <c r="D2" s="13">
        <v>7</v>
      </c>
      <c r="F2" s="14"/>
      <c r="G2" s="15" t="str">
        <f>"本月 "&amp;DAY(DATE(B2,D2+1,1)-1)&amp;" 天"</f>
        <v>本月 31 天</v>
      </c>
      <c r="H2" s="16"/>
      <c r="I2" s="16"/>
      <c r="J2" s="25"/>
      <c r="K2" s="26"/>
      <c r="L2" s="26"/>
      <c r="M2" s="26"/>
      <c r="XDA2" s="29"/>
      <c r="XDB2" s="29"/>
      <c r="XDC2" s="29"/>
      <c r="XDD2" s="29"/>
      <c r="XDE2" s="29"/>
      <c r="XDF2" s="29"/>
      <c r="XDG2" s="29"/>
      <c r="XDH2" s="29"/>
      <c r="XDI2" s="29"/>
      <c r="XDJ2" s="29"/>
      <c r="XDK2" s="29"/>
      <c r="XDL2" s="29"/>
      <c r="XDM2" s="29"/>
      <c r="XDN2" s="29"/>
      <c r="XDO2" s="29"/>
      <c r="XDP2" s="29"/>
      <c r="XDQ2" s="29"/>
      <c r="XDR2" s="29"/>
      <c r="XDS2" s="29"/>
      <c r="XDT2" s="29"/>
      <c r="XDU2" s="29"/>
      <c r="XDV2" s="29"/>
      <c r="XDW2" s="29"/>
      <c r="XDX2" s="29"/>
      <c r="XDY2" s="29"/>
      <c r="XDZ2" s="29"/>
      <c r="XEA2" s="29"/>
      <c r="XEB2" s="29"/>
      <c r="XEC2" s="29"/>
      <c r="XED2" s="29"/>
      <c r="XEE2" s="29"/>
      <c r="XEF2" s="29"/>
      <c r="XEG2" s="29"/>
      <c r="XEH2" s="29"/>
      <c r="XEI2" s="29"/>
      <c r="XEJ2" s="29"/>
      <c r="XEK2" s="29"/>
      <c r="XEL2" s="29"/>
      <c r="XEM2" s="29"/>
      <c r="XEN2" s="29"/>
      <c r="XEO2" s="29"/>
      <c r="XEP2" s="29"/>
      <c r="XEQ2" s="29"/>
      <c r="XER2" s="29"/>
      <c r="XES2" s="29"/>
      <c r="XET2" s="29"/>
      <c r="XEU2" s="29"/>
      <c r="XEV2" s="29"/>
      <c r="XEW2" s="29"/>
      <c r="XEX2" s="29"/>
      <c r="XEY2" s="29"/>
      <c r="XEZ2" s="29"/>
      <c r="XFA2" s="29"/>
      <c r="XFB2" s="29"/>
      <c r="XFC2" s="29"/>
      <c r="XFD2" s="29"/>
    </row>
    <row r="3" s="3" customFormat="1" ht="27" customHeight="1" spans="1:16384">
      <c r="A3" s="17" t="s">
        <v>75</v>
      </c>
      <c r="B3" s="18" t="s">
        <v>76</v>
      </c>
      <c r="C3" s="18" t="s">
        <v>2</v>
      </c>
      <c r="D3" s="18" t="s">
        <v>77</v>
      </c>
      <c r="E3" s="18" t="s">
        <v>4</v>
      </c>
      <c r="F3" s="18" t="s">
        <v>55</v>
      </c>
      <c r="G3" s="18" t="s">
        <v>62</v>
      </c>
      <c r="H3" s="18" t="s">
        <v>63</v>
      </c>
      <c r="I3" s="18" t="s">
        <v>64</v>
      </c>
      <c r="J3" s="18" t="s">
        <v>56</v>
      </c>
      <c r="K3" s="18" t="s">
        <v>70</v>
      </c>
      <c r="L3" s="18" t="s">
        <v>71</v>
      </c>
      <c r="M3" s="18" t="s">
        <v>78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9"/>
      <c r="XDB3" s="29"/>
      <c r="XDC3" s="29"/>
      <c r="XDD3" s="29"/>
      <c r="XDE3" s="29"/>
      <c r="XDF3" s="29"/>
      <c r="XDG3" s="29"/>
      <c r="XDH3" s="29"/>
      <c r="XDI3" s="29"/>
      <c r="XDJ3" s="29"/>
      <c r="XDK3" s="29"/>
      <c r="XDL3" s="29"/>
      <c r="XDM3" s="29"/>
      <c r="XDN3" s="29"/>
      <c r="XDO3" s="29"/>
      <c r="XDP3" s="29"/>
      <c r="XDQ3" s="29"/>
      <c r="XDR3" s="29"/>
      <c r="XDS3" s="29"/>
      <c r="XDT3" s="29"/>
      <c r="XDU3" s="29"/>
      <c r="XDV3" s="29"/>
      <c r="XDW3" s="29"/>
      <c r="XDX3" s="29"/>
      <c r="XDY3" s="29"/>
      <c r="XDZ3" s="29"/>
      <c r="XEA3" s="29"/>
      <c r="XEB3" s="29"/>
      <c r="XEC3" s="29"/>
      <c r="XED3" s="29"/>
      <c r="XEE3" s="29"/>
      <c r="XEF3" s="29"/>
      <c r="XEG3" s="29"/>
      <c r="XEH3" s="29"/>
      <c r="XEI3" s="29"/>
      <c r="XEJ3" s="29"/>
      <c r="XEK3" s="29"/>
      <c r="XEL3" s="29"/>
      <c r="XEM3" s="29"/>
      <c r="XEN3" s="29"/>
      <c r="XEO3" s="29"/>
      <c r="XEP3" s="29"/>
      <c r="XEQ3" s="29"/>
      <c r="XER3" s="29"/>
      <c r="XES3" s="29"/>
      <c r="XET3" s="29"/>
      <c r="XEU3" s="29"/>
      <c r="XEV3" s="29"/>
      <c r="XEW3" s="29"/>
      <c r="XEX3" s="29"/>
      <c r="XEY3" s="29"/>
      <c r="XEZ3" s="29"/>
      <c r="XFA3" s="29"/>
      <c r="XFB3" s="29"/>
      <c r="XFC3" s="29"/>
      <c r="XFD3" s="29"/>
    </row>
    <row r="4" s="1" customFormat="1" customHeight="1" spans="1:13">
      <c r="A4" s="19">
        <f>SUM(J4:J10001)</f>
        <v>7275</v>
      </c>
      <c r="B4" s="20">
        <v>1</v>
      </c>
      <c r="C4" s="20" t="s">
        <v>15</v>
      </c>
      <c r="D4" s="21" t="str">
        <f>IF(C4="","-",VLOOKUP(C4,员工信息表!B:C,2,FALSE))</f>
        <v>技工</v>
      </c>
      <c r="E4" s="21">
        <f>IF(C4="","-",VLOOKUP(C4,员工信息表!B:D,3,FALSE))</f>
        <v>350</v>
      </c>
      <c r="F4" s="20">
        <v>20</v>
      </c>
      <c r="G4" s="20">
        <v>3.5</v>
      </c>
      <c r="H4" s="20">
        <v>50</v>
      </c>
      <c r="I4" s="20">
        <v>100</v>
      </c>
      <c r="J4" s="27">
        <f>IF(C4="","0",(E4*F4)+(G4*H4)+I4)</f>
        <v>7275</v>
      </c>
      <c r="K4" s="27">
        <f>IF(C4="","0",SUMIFS(借支明细表!$H:$H,借支明细表!$F:$F,$C4,借支明细表!$D:$D,$D$2))</f>
        <v>0</v>
      </c>
      <c r="L4" s="27">
        <f>IF(C4="","0",J4-K4)</f>
        <v>7275</v>
      </c>
      <c r="M4" s="28"/>
    </row>
    <row r="5" s="1" customFormat="1" customHeight="1" spans="1:13">
      <c r="A5" s="17" t="s">
        <v>79</v>
      </c>
      <c r="B5" s="20">
        <v>2</v>
      </c>
      <c r="C5" s="20"/>
      <c r="D5" s="21" t="str">
        <f>IF(C5="","-",VLOOKUP(C5,员工信息表!B:C,2,FALSE))</f>
        <v>-</v>
      </c>
      <c r="E5" s="21" t="str">
        <f>IF(C5="","-",VLOOKUP(C5,员工信息表!B:D,3,FALSE))</f>
        <v>-</v>
      </c>
      <c r="F5" s="20"/>
      <c r="G5" s="20"/>
      <c r="H5" s="20"/>
      <c r="I5" s="20"/>
      <c r="J5" s="27" t="str">
        <f t="shared" ref="J5:J68" si="0">IF(C5="","0",(E5*F5)+(G5*H5)+I5)</f>
        <v>0</v>
      </c>
      <c r="K5" s="27" t="str">
        <f>IF(C5="","0",SUMIFS(借支明细表!$H:$H,借支明细表!$F:$F,$C5,借支明细表!$D:$D,$D$2))</f>
        <v>0</v>
      </c>
      <c r="L5" s="27" t="str">
        <f t="shared" ref="L5:L68" si="1">IF(C5="","0",J5-K5)</f>
        <v>0</v>
      </c>
      <c r="M5" s="28"/>
    </row>
    <row r="6" s="1" customFormat="1" customHeight="1" spans="1:13">
      <c r="A6" s="22">
        <f>SUM(K4:K10001)</f>
        <v>0</v>
      </c>
      <c r="B6" s="20">
        <v>3</v>
      </c>
      <c r="C6" s="20"/>
      <c r="D6" s="21" t="str">
        <f>IF(C6="","-",VLOOKUP(C6,员工信息表!B:C,2,FALSE))</f>
        <v>-</v>
      </c>
      <c r="E6" s="21" t="str">
        <f>IF(C6="","-",VLOOKUP(C6,员工信息表!B:D,3,FALSE))</f>
        <v>-</v>
      </c>
      <c r="F6" s="20"/>
      <c r="G6" s="20"/>
      <c r="H6" s="20"/>
      <c r="I6" s="20"/>
      <c r="J6" s="27" t="str">
        <f t="shared" si="0"/>
        <v>0</v>
      </c>
      <c r="K6" s="27" t="str">
        <f>IF(C6="","0",SUMIFS(借支明细表!$H:$H,借支明细表!$F:$F,$C6,借支明细表!$D:$D,$D$2))</f>
        <v>0</v>
      </c>
      <c r="L6" s="27" t="str">
        <f t="shared" si="1"/>
        <v>0</v>
      </c>
      <c r="M6" s="28"/>
    </row>
    <row r="7" s="1" customFormat="1" customHeight="1" spans="1:13">
      <c r="A7" s="17" t="s">
        <v>80</v>
      </c>
      <c r="B7" s="20">
        <v>4</v>
      </c>
      <c r="C7" s="20"/>
      <c r="D7" s="21" t="str">
        <f>IF(C7="","-",VLOOKUP(C7,员工信息表!B:C,2,FALSE))</f>
        <v>-</v>
      </c>
      <c r="E7" s="21" t="str">
        <f>IF(C7="","-",VLOOKUP(C7,员工信息表!B:D,3,FALSE))</f>
        <v>-</v>
      </c>
      <c r="F7" s="20"/>
      <c r="G7" s="20"/>
      <c r="H7" s="20"/>
      <c r="I7" s="20"/>
      <c r="J7" s="27" t="str">
        <f t="shared" si="0"/>
        <v>0</v>
      </c>
      <c r="K7" s="27" t="str">
        <f>IF(C7="","0",SUMIFS(借支明细表!$H:$H,借支明细表!$F:$F,$C7,借支明细表!$D:$D,$D$2))</f>
        <v>0</v>
      </c>
      <c r="L7" s="27" t="str">
        <f t="shared" si="1"/>
        <v>0</v>
      </c>
      <c r="M7" s="28"/>
    </row>
    <row r="8" s="1" customFormat="1" customHeight="1" spans="1:13">
      <c r="A8" s="23">
        <f>SUM(L4:L10001)</f>
        <v>7275</v>
      </c>
      <c r="B8" s="20">
        <v>5</v>
      </c>
      <c r="C8" s="20"/>
      <c r="D8" s="21" t="str">
        <f>IF(C8="","-",VLOOKUP(C8,员工信息表!B:C,2,FALSE))</f>
        <v>-</v>
      </c>
      <c r="E8" s="21" t="str">
        <f>IF(C8="","-",VLOOKUP(C8,员工信息表!B:D,3,FALSE))</f>
        <v>-</v>
      </c>
      <c r="F8" s="20"/>
      <c r="G8" s="20"/>
      <c r="H8" s="20"/>
      <c r="I8" s="20"/>
      <c r="J8" s="27" t="str">
        <f t="shared" si="0"/>
        <v>0</v>
      </c>
      <c r="K8" s="27" t="str">
        <f>IF(C8="","0",SUMIFS(借支明细表!$H:$H,借支明细表!$F:$F,$C8,借支明细表!$D:$D,$D$2))</f>
        <v>0</v>
      </c>
      <c r="L8" s="27" t="str">
        <f t="shared" si="1"/>
        <v>0</v>
      </c>
      <c r="M8" s="28"/>
    </row>
    <row r="9" s="1" customFormat="1" customHeight="1" spans="1:13">
      <c r="A9" s="24"/>
      <c r="B9" s="20">
        <v>6</v>
      </c>
      <c r="C9" s="20"/>
      <c r="D9" s="21" t="str">
        <f>IF(C9="","-",VLOOKUP(C9,员工信息表!B:C,2,FALSE))</f>
        <v>-</v>
      </c>
      <c r="E9" s="21" t="str">
        <f>IF(C9="","-",VLOOKUP(C9,员工信息表!B:D,3,FALSE))</f>
        <v>-</v>
      </c>
      <c r="F9" s="20"/>
      <c r="G9" s="20"/>
      <c r="H9" s="20"/>
      <c r="I9" s="20"/>
      <c r="J9" s="27" t="str">
        <f t="shared" si="0"/>
        <v>0</v>
      </c>
      <c r="K9" s="27" t="str">
        <f>IF(C9="","0",SUMIFS(借支明细表!$H:$H,借支明细表!$F:$F,$C9,借支明细表!$D:$D,$D$2))</f>
        <v>0</v>
      </c>
      <c r="L9" s="27" t="str">
        <f t="shared" si="1"/>
        <v>0</v>
      </c>
      <c r="M9" s="28"/>
    </row>
    <row r="10" s="1" customFormat="1" customHeight="1" spans="1:13">
      <c r="A10" s="24"/>
      <c r="B10" s="20">
        <v>7</v>
      </c>
      <c r="C10" s="20"/>
      <c r="D10" s="21" t="str">
        <f>IF(C10="","-",VLOOKUP(C10,员工信息表!B:C,2,FALSE))</f>
        <v>-</v>
      </c>
      <c r="E10" s="21" t="str">
        <f>IF(C10="","-",VLOOKUP(C10,员工信息表!B:D,3,FALSE))</f>
        <v>-</v>
      </c>
      <c r="F10" s="20"/>
      <c r="G10" s="20"/>
      <c r="H10" s="20"/>
      <c r="I10" s="20"/>
      <c r="J10" s="27" t="str">
        <f t="shared" si="0"/>
        <v>0</v>
      </c>
      <c r="K10" s="27" t="str">
        <f>IF(C10="","0",SUMIFS(借支明细表!$H:$H,借支明细表!$F:$F,$C10,借支明细表!$D:$D,$D$2))</f>
        <v>0</v>
      </c>
      <c r="L10" s="27" t="str">
        <f t="shared" si="1"/>
        <v>0</v>
      </c>
      <c r="M10" s="28"/>
    </row>
    <row r="11" s="1" customFormat="1" customHeight="1" spans="1:13">
      <c r="A11" s="24"/>
      <c r="B11" s="20">
        <v>8</v>
      </c>
      <c r="C11" s="20"/>
      <c r="D11" s="21" t="str">
        <f>IF(C11="","-",VLOOKUP(C11,员工信息表!B:C,2,FALSE))</f>
        <v>-</v>
      </c>
      <c r="E11" s="21" t="str">
        <f>IF(C11="","-",VLOOKUP(C11,员工信息表!B:D,3,FALSE))</f>
        <v>-</v>
      </c>
      <c r="F11" s="20"/>
      <c r="G11" s="20"/>
      <c r="H11" s="20"/>
      <c r="I11" s="20"/>
      <c r="J11" s="27" t="str">
        <f t="shared" si="0"/>
        <v>0</v>
      </c>
      <c r="K11" s="27" t="str">
        <f>IF(C11="","0",SUMIFS(借支明细表!$H:$H,借支明细表!$F:$F,$C11,借支明细表!$D:$D,$D$2))</f>
        <v>0</v>
      </c>
      <c r="L11" s="27" t="str">
        <f t="shared" si="1"/>
        <v>0</v>
      </c>
      <c r="M11" s="28"/>
    </row>
    <row r="12" s="1" customFormat="1" customHeight="1" spans="1:13">
      <c r="A12" s="24"/>
      <c r="B12" s="20">
        <v>9</v>
      </c>
      <c r="C12" s="20"/>
      <c r="D12" s="21" t="str">
        <f>IF(C12="","-",VLOOKUP(C12,员工信息表!B:C,2,FALSE))</f>
        <v>-</v>
      </c>
      <c r="E12" s="21" t="str">
        <f>IF(C12="","-",VLOOKUP(C12,员工信息表!B:D,3,FALSE))</f>
        <v>-</v>
      </c>
      <c r="F12" s="20"/>
      <c r="G12" s="20"/>
      <c r="H12" s="20"/>
      <c r="I12" s="20"/>
      <c r="J12" s="27" t="str">
        <f t="shared" si="0"/>
        <v>0</v>
      </c>
      <c r="K12" s="27" t="str">
        <f>IF(C12="","0",SUMIFS(借支明细表!$H:$H,借支明细表!$F:$F,$C12,借支明细表!$D:$D,$D$2))</f>
        <v>0</v>
      </c>
      <c r="L12" s="27" t="str">
        <f t="shared" si="1"/>
        <v>0</v>
      </c>
      <c r="M12" s="28"/>
    </row>
    <row r="13" s="1" customFormat="1" customHeight="1" spans="1:13">
      <c r="A13" s="24"/>
      <c r="B13" s="20">
        <v>10</v>
      </c>
      <c r="C13" s="20"/>
      <c r="D13" s="21" t="str">
        <f>IF(C13="","-",VLOOKUP(C13,员工信息表!B:C,2,FALSE))</f>
        <v>-</v>
      </c>
      <c r="E13" s="21" t="str">
        <f>IF(C13="","-",VLOOKUP(C13,员工信息表!B:D,3,FALSE))</f>
        <v>-</v>
      </c>
      <c r="F13" s="20"/>
      <c r="G13" s="20"/>
      <c r="H13" s="20"/>
      <c r="I13" s="20"/>
      <c r="J13" s="27" t="str">
        <f t="shared" si="0"/>
        <v>0</v>
      </c>
      <c r="K13" s="27" t="str">
        <f>IF(C13="","0",SUMIFS(借支明细表!$H:$H,借支明细表!$F:$F,$C13,借支明细表!$D:$D,$D$2))</f>
        <v>0</v>
      </c>
      <c r="L13" s="27" t="str">
        <f t="shared" si="1"/>
        <v>0</v>
      </c>
      <c r="M13" s="28"/>
    </row>
    <row r="14" s="1" customFormat="1" customHeight="1" spans="1:13">
      <c r="A14" s="24"/>
      <c r="B14" s="20">
        <v>11</v>
      </c>
      <c r="C14" s="20"/>
      <c r="D14" s="21" t="str">
        <f>IF(C14="","-",VLOOKUP(C14,员工信息表!B:C,2,FALSE))</f>
        <v>-</v>
      </c>
      <c r="E14" s="21" t="str">
        <f>IF(C14="","-",VLOOKUP(C14,员工信息表!B:D,3,FALSE))</f>
        <v>-</v>
      </c>
      <c r="F14" s="20"/>
      <c r="G14" s="20"/>
      <c r="H14" s="20"/>
      <c r="I14" s="20"/>
      <c r="J14" s="27" t="str">
        <f t="shared" si="0"/>
        <v>0</v>
      </c>
      <c r="K14" s="27" t="str">
        <f>IF(C14="","0",SUMIFS(借支明细表!$H:$H,借支明细表!$F:$F,$C14,借支明细表!$D:$D,$D$2))</f>
        <v>0</v>
      </c>
      <c r="L14" s="27" t="str">
        <f t="shared" si="1"/>
        <v>0</v>
      </c>
      <c r="M14" s="28"/>
    </row>
    <row r="15" s="1" customFormat="1" customHeight="1" spans="1:13">
      <c r="A15" s="24"/>
      <c r="B15" s="20">
        <v>12</v>
      </c>
      <c r="C15" s="20"/>
      <c r="D15" s="21" t="str">
        <f>IF(C15="","-",VLOOKUP(C15,员工信息表!B:C,2,FALSE))</f>
        <v>-</v>
      </c>
      <c r="E15" s="21" t="str">
        <f>IF(C15="","-",VLOOKUP(C15,员工信息表!B:D,3,FALSE))</f>
        <v>-</v>
      </c>
      <c r="F15" s="20"/>
      <c r="G15" s="20"/>
      <c r="H15" s="20"/>
      <c r="I15" s="20"/>
      <c r="J15" s="27" t="str">
        <f t="shared" si="0"/>
        <v>0</v>
      </c>
      <c r="K15" s="27" t="str">
        <f>IF(C15="","0",SUMIFS(借支明细表!$H:$H,借支明细表!$F:$F,$C15,借支明细表!$D:$D,$D$2))</f>
        <v>0</v>
      </c>
      <c r="L15" s="27" t="str">
        <f t="shared" si="1"/>
        <v>0</v>
      </c>
      <c r="M15" s="28"/>
    </row>
    <row r="16" s="1" customFormat="1" customHeight="1" spans="1:13">
      <c r="A16" s="24"/>
      <c r="B16" s="20">
        <v>13</v>
      </c>
      <c r="C16" s="20"/>
      <c r="D16" s="21" t="str">
        <f>IF(C16="","-",VLOOKUP(C16,员工信息表!B:C,2,FALSE))</f>
        <v>-</v>
      </c>
      <c r="E16" s="21" t="str">
        <f>IF(C16="","-",VLOOKUP(C16,员工信息表!B:D,3,FALSE))</f>
        <v>-</v>
      </c>
      <c r="F16" s="20"/>
      <c r="G16" s="20"/>
      <c r="H16" s="20"/>
      <c r="I16" s="20"/>
      <c r="J16" s="27" t="str">
        <f t="shared" si="0"/>
        <v>0</v>
      </c>
      <c r="K16" s="27" t="str">
        <f>IF(C16="","0",SUMIFS(借支明细表!$H:$H,借支明细表!$F:$F,$C16,借支明细表!$D:$D,$D$2))</f>
        <v>0</v>
      </c>
      <c r="L16" s="27" t="str">
        <f t="shared" si="1"/>
        <v>0</v>
      </c>
      <c r="M16" s="28"/>
    </row>
    <row r="17" s="1" customFormat="1" customHeight="1" spans="1:13">
      <c r="A17" s="24"/>
      <c r="B17" s="20">
        <v>14</v>
      </c>
      <c r="C17" s="20"/>
      <c r="D17" s="21" t="str">
        <f>IF(C17="","-",VLOOKUP(C17,员工信息表!B:C,2,FALSE))</f>
        <v>-</v>
      </c>
      <c r="E17" s="21" t="str">
        <f>IF(C17="","-",VLOOKUP(C17,员工信息表!B:D,3,FALSE))</f>
        <v>-</v>
      </c>
      <c r="F17" s="20"/>
      <c r="G17" s="20"/>
      <c r="H17" s="20"/>
      <c r="I17" s="20"/>
      <c r="J17" s="27" t="str">
        <f t="shared" si="0"/>
        <v>0</v>
      </c>
      <c r="K17" s="27" t="str">
        <f>IF(C17="","0",SUMIFS(借支明细表!$H:$H,借支明细表!$F:$F,$C17,借支明细表!$D:$D,$D$2))</f>
        <v>0</v>
      </c>
      <c r="L17" s="27" t="str">
        <f t="shared" si="1"/>
        <v>0</v>
      </c>
      <c r="M17" s="28"/>
    </row>
    <row r="18" s="1" customFormat="1" customHeight="1" spans="1:13">
      <c r="A18" s="24"/>
      <c r="B18" s="20">
        <v>15</v>
      </c>
      <c r="C18" s="20"/>
      <c r="D18" s="21" t="str">
        <f>IF(C18="","-",VLOOKUP(C18,员工信息表!B:C,2,FALSE))</f>
        <v>-</v>
      </c>
      <c r="E18" s="21" t="str">
        <f>IF(C18="","-",VLOOKUP(C18,员工信息表!B:D,3,FALSE))</f>
        <v>-</v>
      </c>
      <c r="F18" s="20"/>
      <c r="G18" s="20"/>
      <c r="H18" s="20"/>
      <c r="I18" s="20"/>
      <c r="J18" s="27" t="str">
        <f t="shared" si="0"/>
        <v>0</v>
      </c>
      <c r="K18" s="27" t="str">
        <f>IF(C18="","0",SUMIFS(借支明细表!$H:$H,借支明细表!$F:$F,$C18,借支明细表!$D:$D,$D$2))</f>
        <v>0</v>
      </c>
      <c r="L18" s="27" t="str">
        <f t="shared" si="1"/>
        <v>0</v>
      </c>
      <c r="M18" s="28"/>
    </row>
    <row r="19" s="1" customFormat="1" customHeight="1" spans="1:13">
      <c r="A19" s="24"/>
      <c r="B19" s="20">
        <v>16</v>
      </c>
      <c r="C19" s="20"/>
      <c r="D19" s="21" t="str">
        <f>IF(C19="","-",VLOOKUP(C19,员工信息表!B:C,2,FALSE))</f>
        <v>-</v>
      </c>
      <c r="E19" s="21" t="str">
        <f>IF(C19="","-",VLOOKUP(C19,员工信息表!B:D,3,FALSE))</f>
        <v>-</v>
      </c>
      <c r="F19" s="20"/>
      <c r="G19" s="20"/>
      <c r="H19" s="20"/>
      <c r="I19" s="20"/>
      <c r="J19" s="27" t="str">
        <f t="shared" si="0"/>
        <v>0</v>
      </c>
      <c r="K19" s="27" t="str">
        <f>IF(C19="","0",SUMIFS(借支明细表!$H:$H,借支明细表!$F:$F,$C19,借支明细表!$D:$D,$D$2))</f>
        <v>0</v>
      </c>
      <c r="L19" s="27" t="str">
        <f t="shared" si="1"/>
        <v>0</v>
      </c>
      <c r="M19" s="28"/>
    </row>
    <row r="20" s="1" customFormat="1" customHeight="1" spans="1:13">
      <c r="A20" s="24"/>
      <c r="B20" s="20">
        <v>17</v>
      </c>
      <c r="C20" s="20"/>
      <c r="D20" s="21" t="str">
        <f>IF(C20="","-",VLOOKUP(C20,员工信息表!B:C,2,FALSE))</f>
        <v>-</v>
      </c>
      <c r="E20" s="21" t="str">
        <f>IF(C20="","-",VLOOKUP(C20,员工信息表!B:D,3,FALSE))</f>
        <v>-</v>
      </c>
      <c r="F20" s="20"/>
      <c r="G20" s="20"/>
      <c r="H20" s="20"/>
      <c r="I20" s="20"/>
      <c r="J20" s="27" t="str">
        <f t="shared" si="0"/>
        <v>0</v>
      </c>
      <c r="K20" s="27" t="str">
        <f>IF(C20="","0",SUMIFS(借支明细表!$H:$H,借支明细表!$F:$F,$C20,借支明细表!$D:$D,$D$2))</f>
        <v>0</v>
      </c>
      <c r="L20" s="27" t="str">
        <f t="shared" si="1"/>
        <v>0</v>
      </c>
      <c r="M20" s="28"/>
    </row>
    <row r="21" s="1" customFormat="1" customHeight="1" spans="1:13">
      <c r="A21" s="24"/>
      <c r="B21" s="20">
        <v>18</v>
      </c>
      <c r="C21" s="20"/>
      <c r="D21" s="21" t="str">
        <f>IF(C21="","-",VLOOKUP(C21,员工信息表!B:C,2,FALSE))</f>
        <v>-</v>
      </c>
      <c r="E21" s="21" t="str">
        <f>IF(C21="","-",VLOOKUP(C21,员工信息表!B:D,3,FALSE))</f>
        <v>-</v>
      </c>
      <c r="F21" s="20"/>
      <c r="G21" s="20"/>
      <c r="H21" s="20"/>
      <c r="I21" s="20"/>
      <c r="J21" s="27" t="str">
        <f t="shared" si="0"/>
        <v>0</v>
      </c>
      <c r="K21" s="27" t="str">
        <f>IF(C21="","0",SUMIFS(借支明细表!$H:$H,借支明细表!$F:$F,$C21,借支明细表!$D:$D,$D$2))</f>
        <v>0</v>
      </c>
      <c r="L21" s="27" t="str">
        <f t="shared" si="1"/>
        <v>0</v>
      </c>
      <c r="M21" s="28"/>
    </row>
    <row r="22" s="1" customFormat="1" customHeight="1" spans="1:13">
      <c r="A22" s="24"/>
      <c r="B22" s="20">
        <v>19</v>
      </c>
      <c r="C22" s="20"/>
      <c r="D22" s="21" t="str">
        <f>IF(C22="","-",VLOOKUP(C22,员工信息表!B:C,2,FALSE))</f>
        <v>-</v>
      </c>
      <c r="E22" s="21" t="str">
        <f>IF(C22="","-",VLOOKUP(C22,员工信息表!B:D,3,FALSE))</f>
        <v>-</v>
      </c>
      <c r="F22" s="20"/>
      <c r="G22" s="20"/>
      <c r="H22" s="20"/>
      <c r="I22" s="20"/>
      <c r="J22" s="27" t="str">
        <f t="shared" si="0"/>
        <v>0</v>
      </c>
      <c r="K22" s="27" t="str">
        <f>IF(C22="","0",SUMIFS(借支明细表!$H:$H,借支明细表!$F:$F,$C22,借支明细表!$D:$D,$D$2))</f>
        <v>0</v>
      </c>
      <c r="L22" s="27" t="str">
        <f t="shared" si="1"/>
        <v>0</v>
      </c>
      <c r="M22" s="28"/>
    </row>
    <row r="23" s="1" customFormat="1" customHeight="1" spans="1:13">
      <c r="A23" s="24"/>
      <c r="B23" s="20">
        <v>20</v>
      </c>
      <c r="C23" s="20"/>
      <c r="D23" s="21" t="str">
        <f>IF(C23="","-",VLOOKUP(C23,员工信息表!B:C,2,FALSE))</f>
        <v>-</v>
      </c>
      <c r="E23" s="21" t="str">
        <f>IF(C23="","-",VLOOKUP(C23,员工信息表!B:D,3,FALSE))</f>
        <v>-</v>
      </c>
      <c r="F23" s="20"/>
      <c r="G23" s="20"/>
      <c r="H23" s="20"/>
      <c r="I23" s="20"/>
      <c r="J23" s="27" t="str">
        <f t="shared" si="0"/>
        <v>0</v>
      </c>
      <c r="K23" s="27" t="str">
        <f>IF(C23="","0",SUMIFS(借支明细表!$H:$H,借支明细表!$F:$F,$C23,借支明细表!$D:$D,$D$2))</f>
        <v>0</v>
      </c>
      <c r="L23" s="27" t="str">
        <f t="shared" si="1"/>
        <v>0</v>
      </c>
      <c r="M23" s="28"/>
    </row>
    <row r="24" s="1" customFormat="1" customHeight="1" spans="1:13">
      <c r="A24" s="24"/>
      <c r="B24" s="20">
        <v>21</v>
      </c>
      <c r="C24" s="20"/>
      <c r="D24" s="21" t="str">
        <f>IF(C24="","-",VLOOKUP(C24,员工信息表!B:C,2,FALSE))</f>
        <v>-</v>
      </c>
      <c r="E24" s="21" t="str">
        <f>IF(C24="","-",VLOOKUP(C24,员工信息表!B:D,3,FALSE))</f>
        <v>-</v>
      </c>
      <c r="F24" s="20"/>
      <c r="G24" s="20"/>
      <c r="H24" s="20"/>
      <c r="I24" s="20"/>
      <c r="J24" s="27" t="str">
        <f t="shared" si="0"/>
        <v>0</v>
      </c>
      <c r="K24" s="27" t="str">
        <f>IF(C24="","0",SUMIFS(借支明细表!$H:$H,借支明细表!$F:$F,$C24,借支明细表!$D:$D,$D$2))</f>
        <v>0</v>
      </c>
      <c r="L24" s="27" t="str">
        <f t="shared" si="1"/>
        <v>0</v>
      </c>
      <c r="M24" s="28"/>
    </row>
    <row r="25" s="1" customFormat="1" customHeight="1" spans="1:13">
      <c r="A25" s="24"/>
      <c r="B25" s="20">
        <v>22</v>
      </c>
      <c r="C25" s="20"/>
      <c r="D25" s="21" t="str">
        <f>IF(C25="","-",VLOOKUP(C25,员工信息表!B:C,2,FALSE))</f>
        <v>-</v>
      </c>
      <c r="E25" s="21" t="str">
        <f>IF(C25="","-",VLOOKUP(C25,员工信息表!B:D,3,FALSE))</f>
        <v>-</v>
      </c>
      <c r="F25" s="20"/>
      <c r="G25" s="20"/>
      <c r="H25" s="20"/>
      <c r="I25" s="20"/>
      <c r="J25" s="27" t="str">
        <f t="shared" si="0"/>
        <v>0</v>
      </c>
      <c r="K25" s="27" t="str">
        <f>IF(C25="","0",SUMIFS(借支明细表!$H:$H,借支明细表!$F:$F,$C25,借支明细表!$D:$D,$D$2))</f>
        <v>0</v>
      </c>
      <c r="L25" s="27" t="str">
        <f t="shared" si="1"/>
        <v>0</v>
      </c>
      <c r="M25" s="28"/>
    </row>
    <row r="26" s="1" customFormat="1" customHeight="1" spans="1:13">
      <c r="A26" s="24"/>
      <c r="B26" s="20">
        <v>23</v>
      </c>
      <c r="C26" s="20"/>
      <c r="D26" s="21" t="str">
        <f>IF(C26="","-",VLOOKUP(C26,员工信息表!B:C,2,FALSE))</f>
        <v>-</v>
      </c>
      <c r="E26" s="21" t="str">
        <f>IF(C26="","-",VLOOKUP(C26,员工信息表!B:D,3,FALSE))</f>
        <v>-</v>
      </c>
      <c r="F26" s="20"/>
      <c r="G26" s="20"/>
      <c r="H26" s="20"/>
      <c r="I26" s="20"/>
      <c r="J26" s="27" t="str">
        <f t="shared" si="0"/>
        <v>0</v>
      </c>
      <c r="K26" s="27" t="str">
        <f>IF(C26="","0",SUMIFS(借支明细表!$H:$H,借支明细表!$F:$F,$C26,借支明细表!$D:$D,$D$2))</f>
        <v>0</v>
      </c>
      <c r="L26" s="27" t="str">
        <f t="shared" si="1"/>
        <v>0</v>
      </c>
      <c r="M26" s="28"/>
    </row>
    <row r="27" s="1" customFormat="1" customHeight="1" spans="1:13">
      <c r="A27" s="24"/>
      <c r="B27" s="20">
        <v>24</v>
      </c>
      <c r="C27" s="20"/>
      <c r="D27" s="21" t="str">
        <f>IF(C27="","-",VLOOKUP(C27,员工信息表!B:C,2,FALSE))</f>
        <v>-</v>
      </c>
      <c r="E27" s="21" t="str">
        <f>IF(C27="","-",VLOOKUP(C27,员工信息表!B:D,3,FALSE))</f>
        <v>-</v>
      </c>
      <c r="F27" s="20"/>
      <c r="G27" s="20"/>
      <c r="H27" s="20"/>
      <c r="I27" s="20"/>
      <c r="J27" s="27" t="str">
        <f t="shared" si="0"/>
        <v>0</v>
      </c>
      <c r="K27" s="27" t="str">
        <f>IF(C27="","0",SUMIFS(借支明细表!$H:$H,借支明细表!$F:$F,$C27,借支明细表!$D:$D,$D$2))</f>
        <v>0</v>
      </c>
      <c r="L27" s="27" t="str">
        <f t="shared" si="1"/>
        <v>0</v>
      </c>
      <c r="M27" s="28"/>
    </row>
    <row r="28" s="1" customFormat="1" customHeight="1" spans="1:13">
      <c r="A28" s="24"/>
      <c r="B28" s="20">
        <v>25</v>
      </c>
      <c r="C28" s="20"/>
      <c r="D28" s="21" t="str">
        <f>IF(C28="","-",VLOOKUP(C28,员工信息表!B:C,2,FALSE))</f>
        <v>-</v>
      </c>
      <c r="E28" s="21" t="str">
        <f>IF(C28="","-",VLOOKUP(C28,员工信息表!B:D,3,FALSE))</f>
        <v>-</v>
      </c>
      <c r="F28" s="20"/>
      <c r="G28" s="20"/>
      <c r="H28" s="20"/>
      <c r="I28" s="20"/>
      <c r="J28" s="27" t="str">
        <f t="shared" si="0"/>
        <v>0</v>
      </c>
      <c r="K28" s="27" t="str">
        <f>IF(C28="","0",SUMIFS(借支明细表!$H:$H,借支明细表!$F:$F,$C28,借支明细表!$D:$D,$D$2))</f>
        <v>0</v>
      </c>
      <c r="L28" s="27" t="str">
        <f t="shared" si="1"/>
        <v>0</v>
      </c>
      <c r="M28" s="28"/>
    </row>
    <row r="29" s="1" customFormat="1" customHeight="1" spans="1:13">
      <c r="A29" s="24"/>
      <c r="B29" s="20">
        <v>26</v>
      </c>
      <c r="C29" s="20"/>
      <c r="D29" s="21" t="str">
        <f>IF(C29="","-",VLOOKUP(C29,员工信息表!B:C,2,FALSE))</f>
        <v>-</v>
      </c>
      <c r="E29" s="21" t="str">
        <f>IF(C29="","-",VLOOKUP(C29,员工信息表!B:D,3,FALSE))</f>
        <v>-</v>
      </c>
      <c r="F29" s="20"/>
      <c r="G29" s="20"/>
      <c r="H29" s="20"/>
      <c r="I29" s="20"/>
      <c r="J29" s="27" t="str">
        <f t="shared" si="0"/>
        <v>0</v>
      </c>
      <c r="K29" s="27" t="str">
        <f>IF(C29="","0",SUMIFS(借支明细表!$H:$H,借支明细表!$F:$F,$C29,借支明细表!$D:$D,$D$2))</f>
        <v>0</v>
      </c>
      <c r="L29" s="27" t="str">
        <f t="shared" si="1"/>
        <v>0</v>
      </c>
      <c r="M29" s="28"/>
    </row>
    <row r="30" s="1" customFormat="1" customHeight="1" spans="1:13">
      <c r="A30" s="24"/>
      <c r="B30" s="20">
        <v>27</v>
      </c>
      <c r="C30" s="20"/>
      <c r="D30" s="21" t="str">
        <f>IF(C30="","-",VLOOKUP(C30,员工信息表!B:C,2,FALSE))</f>
        <v>-</v>
      </c>
      <c r="E30" s="21" t="str">
        <f>IF(C30="","-",VLOOKUP(C30,员工信息表!B:D,3,FALSE))</f>
        <v>-</v>
      </c>
      <c r="F30" s="20"/>
      <c r="G30" s="20"/>
      <c r="H30" s="20"/>
      <c r="I30" s="20"/>
      <c r="J30" s="27" t="str">
        <f t="shared" si="0"/>
        <v>0</v>
      </c>
      <c r="K30" s="27" t="str">
        <f>IF(C30="","0",SUMIFS(借支明细表!$H:$H,借支明细表!$F:$F,$C30,借支明细表!$D:$D,$D$2))</f>
        <v>0</v>
      </c>
      <c r="L30" s="27" t="str">
        <f t="shared" si="1"/>
        <v>0</v>
      </c>
      <c r="M30" s="28"/>
    </row>
    <row r="31" s="1" customFormat="1" customHeight="1" spans="1:13">
      <c r="A31" s="24"/>
      <c r="B31" s="20"/>
      <c r="C31" s="20"/>
      <c r="D31" s="21" t="str">
        <f>IF(C31="","-",VLOOKUP(C31,员工信息表!B:C,2,FALSE))</f>
        <v>-</v>
      </c>
      <c r="E31" s="21" t="str">
        <f>IF(C31="","-",VLOOKUP(C31,员工信息表!B:D,3,FALSE))</f>
        <v>-</v>
      </c>
      <c r="F31" s="20"/>
      <c r="G31" s="20"/>
      <c r="H31" s="20"/>
      <c r="I31" s="20"/>
      <c r="J31" s="27" t="str">
        <f t="shared" si="0"/>
        <v>0</v>
      </c>
      <c r="K31" s="27" t="str">
        <f>IF(C31="","0",SUMIFS(借支明细表!$H:$H,借支明细表!$F:$F,$C31,借支明细表!$D:$D,$D$2))</f>
        <v>0</v>
      </c>
      <c r="L31" s="27" t="str">
        <f t="shared" si="1"/>
        <v>0</v>
      </c>
      <c r="M31" s="28"/>
    </row>
    <row r="32" s="1" customFormat="1" customHeight="1" spans="1:13">
      <c r="A32" s="24"/>
      <c r="B32" s="20"/>
      <c r="C32" s="20"/>
      <c r="D32" s="21" t="str">
        <f>IF(C32="","-",VLOOKUP(C32,员工信息表!B:C,2,FALSE))</f>
        <v>-</v>
      </c>
      <c r="E32" s="21" t="str">
        <f>IF(C32="","-",VLOOKUP(C32,员工信息表!B:D,3,FALSE))</f>
        <v>-</v>
      </c>
      <c r="F32" s="20"/>
      <c r="G32" s="20"/>
      <c r="H32" s="20"/>
      <c r="I32" s="20"/>
      <c r="J32" s="27" t="str">
        <f t="shared" si="0"/>
        <v>0</v>
      </c>
      <c r="K32" s="27" t="str">
        <f>IF(C32="","0",SUMIFS(借支明细表!$H:$H,借支明细表!$F:$F,$C32,借支明细表!$D:$D,$D$2))</f>
        <v>0</v>
      </c>
      <c r="L32" s="27" t="str">
        <f t="shared" si="1"/>
        <v>0</v>
      </c>
      <c r="M32" s="28"/>
    </row>
    <row r="33" s="1" customFormat="1" customHeight="1" spans="1:13">
      <c r="A33" s="24"/>
      <c r="B33" s="20"/>
      <c r="C33" s="20"/>
      <c r="D33" s="21" t="str">
        <f>IF(C33="","-",VLOOKUP(C33,员工信息表!B:C,2,FALSE))</f>
        <v>-</v>
      </c>
      <c r="E33" s="21" t="str">
        <f>IF(C33="","-",VLOOKUP(C33,员工信息表!B:D,3,FALSE))</f>
        <v>-</v>
      </c>
      <c r="F33" s="20"/>
      <c r="G33" s="20"/>
      <c r="H33" s="20"/>
      <c r="I33" s="20"/>
      <c r="J33" s="27" t="str">
        <f t="shared" si="0"/>
        <v>0</v>
      </c>
      <c r="K33" s="27" t="str">
        <f>IF(C33="","0",SUMIFS(借支明细表!$H:$H,借支明细表!$F:$F,$C33,借支明细表!$D:$D,$D$2))</f>
        <v>0</v>
      </c>
      <c r="L33" s="27" t="str">
        <f t="shared" si="1"/>
        <v>0</v>
      </c>
      <c r="M33" s="28"/>
    </row>
    <row r="34" s="1" customFormat="1" customHeight="1" spans="1:13">
      <c r="A34" s="24"/>
      <c r="B34" s="20"/>
      <c r="C34" s="20"/>
      <c r="D34" s="21" t="str">
        <f>IF(C34="","-",VLOOKUP(C34,员工信息表!B:C,2,FALSE))</f>
        <v>-</v>
      </c>
      <c r="E34" s="21" t="str">
        <f>IF(C34="","-",VLOOKUP(C34,员工信息表!B:D,3,FALSE))</f>
        <v>-</v>
      </c>
      <c r="F34" s="20"/>
      <c r="G34" s="20"/>
      <c r="H34" s="20"/>
      <c r="I34" s="20"/>
      <c r="J34" s="27" t="str">
        <f t="shared" si="0"/>
        <v>0</v>
      </c>
      <c r="K34" s="27" t="str">
        <f>IF(C34="","0",SUMIFS(借支明细表!$H:$H,借支明细表!$F:$F,$C34,借支明细表!$D:$D,$D$2))</f>
        <v>0</v>
      </c>
      <c r="L34" s="27" t="str">
        <f t="shared" si="1"/>
        <v>0</v>
      </c>
      <c r="M34" s="28"/>
    </row>
    <row r="35" s="1" customFormat="1" customHeight="1" spans="1:13">
      <c r="A35" s="24"/>
      <c r="B35" s="20"/>
      <c r="C35" s="20"/>
      <c r="D35" s="21" t="str">
        <f>IF(C35="","-",VLOOKUP(C35,员工信息表!B:C,2,FALSE))</f>
        <v>-</v>
      </c>
      <c r="E35" s="21" t="str">
        <f>IF(C35="","-",VLOOKUP(C35,员工信息表!B:D,3,FALSE))</f>
        <v>-</v>
      </c>
      <c r="F35" s="20"/>
      <c r="G35" s="20"/>
      <c r="H35" s="20"/>
      <c r="I35" s="20"/>
      <c r="J35" s="27" t="str">
        <f t="shared" si="0"/>
        <v>0</v>
      </c>
      <c r="K35" s="27" t="str">
        <f>IF(C35="","0",SUMIFS(借支明细表!$H:$H,借支明细表!$F:$F,$C35,借支明细表!$D:$D,$D$2))</f>
        <v>0</v>
      </c>
      <c r="L35" s="27" t="str">
        <f t="shared" si="1"/>
        <v>0</v>
      </c>
      <c r="M35" s="28"/>
    </row>
    <row r="36" s="1" customFormat="1" customHeight="1" spans="1:13">
      <c r="A36" s="24"/>
      <c r="B36" s="20"/>
      <c r="C36" s="20"/>
      <c r="D36" s="21" t="str">
        <f>IF(C36="","-",VLOOKUP(C36,员工信息表!B:C,2,FALSE))</f>
        <v>-</v>
      </c>
      <c r="E36" s="21" t="str">
        <f>IF(C36="","-",VLOOKUP(C36,员工信息表!B:D,3,FALSE))</f>
        <v>-</v>
      </c>
      <c r="F36" s="20"/>
      <c r="G36" s="20"/>
      <c r="H36" s="20"/>
      <c r="I36" s="20"/>
      <c r="J36" s="27" t="str">
        <f t="shared" si="0"/>
        <v>0</v>
      </c>
      <c r="K36" s="27" t="str">
        <f>IF(C36="","0",SUMIFS(借支明细表!$H:$H,借支明细表!$F:$F,$C36,借支明细表!$D:$D,$D$2))</f>
        <v>0</v>
      </c>
      <c r="L36" s="27" t="str">
        <f t="shared" si="1"/>
        <v>0</v>
      </c>
      <c r="M36" s="28"/>
    </row>
    <row r="37" s="1" customFormat="1" customHeight="1" spans="1:16359">
      <c r="A37" s="4"/>
      <c r="B37" s="20"/>
      <c r="C37" s="20"/>
      <c r="D37" s="21" t="str">
        <f>IF(C37="","-",VLOOKUP(C37,员工信息表!B:C,2,FALSE))</f>
        <v>-</v>
      </c>
      <c r="E37" s="21" t="str">
        <f>IF(C37="","-",VLOOKUP(C37,员工信息表!B:D,3,FALSE))</f>
        <v>-</v>
      </c>
      <c r="F37" s="20"/>
      <c r="G37" s="20"/>
      <c r="H37" s="20"/>
      <c r="I37" s="20"/>
      <c r="J37" s="27" t="str">
        <f t="shared" si="0"/>
        <v>0</v>
      </c>
      <c r="K37" s="27" t="str">
        <f>IF(C37="","0",SUMIFS(借支明细表!$H:$H,借支明细表!$F:$F,$C37,借支明细表!$D:$D,$D$2))</f>
        <v>0</v>
      </c>
      <c r="L37" s="27" t="str">
        <f t="shared" si="1"/>
        <v>0</v>
      </c>
      <c r="M37" s="28"/>
      <c r="XDA37" s="7"/>
      <c r="XDB37" s="7"/>
      <c r="XDC37" s="7"/>
      <c r="XDD37" s="7"/>
      <c r="XDE37" s="7"/>
      <c r="XDF37" s="7"/>
      <c r="XDG37" s="7"/>
      <c r="XDH37" s="7"/>
      <c r="XDI37" s="7"/>
      <c r="XDJ37" s="7"/>
      <c r="XDK37" s="7"/>
      <c r="XDL37" s="7"/>
      <c r="XDM37" s="7"/>
      <c r="XDN37" s="7"/>
      <c r="XDO37" s="7"/>
      <c r="XDP37" s="7"/>
      <c r="XDQ37" s="7"/>
      <c r="XDR37" s="7"/>
      <c r="XDS37" s="7"/>
      <c r="XDT37" s="7"/>
      <c r="XDU37" s="7"/>
      <c r="XDV37" s="7"/>
      <c r="XDW37" s="7"/>
      <c r="XDX37" s="7"/>
      <c r="XDY37" s="7"/>
      <c r="XDZ37" s="7"/>
      <c r="XEA37" s="7"/>
      <c r="XEB37" s="7"/>
      <c r="XEC37" s="7"/>
      <c r="XED37" s="7"/>
      <c r="XEE37" s="7"/>
    </row>
    <row r="38" s="1" customFormat="1" customHeight="1" spans="1:16359">
      <c r="A38" s="4"/>
      <c r="B38" s="20"/>
      <c r="C38" s="20"/>
      <c r="D38" s="21" t="str">
        <f>IF(C38="","-",VLOOKUP(C38,员工信息表!B:C,2,FALSE))</f>
        <v>-</v>
      </c>
      <c r="E38" s="21" t="str">
        <f>IF(C38="","-",VLOOKUP(C38,员工信息表!B:D,3,FALSE))</f>
        <v>-</v>
      </c>
      <c r="F38" s="20"/>
      <c r="G38" s="20"/>
      <c r="H38" s="20"/>
      <c r="I38" s="20"/>
      <c r="J38" s="27" t="str">
        <f t="shared" si="0"/>
        <v>0</v>
      </c>
      <c r="K38" s="27" t="str">
        <f>IF(C38="","0",SUMIFS(借支明细表!$H:$H,借支明细表!$F:$F,$C38,借支明细表!$D:$D,$D$2))</f>
        <v>0</v>
      </c>
      <c r="L38" s="27" t="str">
        <f t="shared" si="1"/>
        <v>0</v>
      </c>
      <c r="M38" s="28"/>
      <c r="XDA38" s="7"/>
      <c r="XDB38" s="7"/>
      <c r="XDC38" s="7"/>
      <c r="XDD38" s="7"/>
      <c r="XDE38" s="7"/>
      <c r="XDF38" s="7"/>
      <c r="XDG38" s="7"/>
      <c r="XDH38" s="7"/>
      <c r="XDI38" s="7"/>
      <c r="XDJ38" s="7"/>
      <c r="XDK38" s="7"/>
      <c r="XDL38" s="7"/>
      <c r="XDM38" s="7"/>
      <c r="XDN38" s="7"/>
      <c r="XDO38" s="7"/>
      <c r="XDP38" s="7"/>
      <c r="XDQ38" s="7"/>
      <c r="XDR38" s="7"/>
      <c r="XDS38" s="7"/>
      <c r="XDT38" s="7"/>
      <c r="XDU38" s="7"/>
      <c r="XDV38" s="7"/>
      <c r="XDW38" s="7"/>
      <c r="XDX38" s="7"/>
      <c r="XDY38" s="7"/>
      <c r="XDZ38" s="7"/>
      <c r="XEA38" s="7"/>
      <c r="XEB38" s="7"/>
      <c r="XEC38" s="7"/>
      <c r="XED38" s="7"/>
      <c r="XEE38" s="7"/>
    </row>
    <row r="39" s="1" customFormat="1" customHeight="1" spans="1:16359">
      <c r="A39" s="4"/>
      <c r="B39" s="20"/>
      <c r="C39" s="20"/>
      <c r="D39" s="21" t="str">
        <f>IF(C39="","-",VLOOKUP(C39,员工信息表!B:C,2,FALSE))</f>
        <v>-</v>
      </c>
      <c r="E39" s="21" t="str">
        <f>IF(C39="","-",VLOOKUP(C39,员工信息表!B:D,3,FALSE))</f>
        <v>-</v>
      </c>
      <c r="F39" s="20"/>
      <c r="G39" s="20"/>
      <c r="H39" s="20"/>
      <c r="I39" s="20"/>
      <c r="J39" s="27" t="str">
        <f t="shared" si="0"/>
        <v>0</v>
      </c>
      <c r="K39" s="27" t="str">
        <f>IF(C39="","0",SUMIFS(借支明细表!$H:$H,借支明细表!$F:$F,$C39,借支明细表!$D:$D,$D$2))</f>
        <v>0</v>
      </c>
      <c r="L39" s="27" t="str">
        <f t="shared" si="1"/>
        <v>0</v>
      </c>
      <c r="M39" s="28"/>
      <c r="XDA39" s="7"/>
      <c r="XDB39" s="7"/>
      <c r="XDC39" s="7"/>
      <c r="XDD39" s="7"/>
      <c r="XDE39" s="7"/>
      <c r="XDF39" s="7"/>
      <c r="XDG39" s="7"/>
      <c r="XDH39" s="7"/>
      <c r="XDI39" s="7"/>
      <c r="XDJ39" s="7"/>
      <c r="XDK39" s="7"/>
      <c r="XDL39" s="7"/>
      <c r="XDM39" s="7"/>
      <c r="XDN39" s="7"/>
      <c r="XDO39" s="7"/>
      <c r="XDP39" s="7"/>
      <c r="XDQ39" s="7"/>
      <c r="XDR39" s="7"/>
      <c r="XDS39" s="7"/>
      <c r="XDT39" s="7"/>
      <c r="XDU39" s="7"/>
      <c r="XDV39" s="7"/>
      <c r="XDW39" s="7"/>
      <c r="XDX39" s="7"/>
      <c r="XDY39" s="7"/>
      <c r="XDZ39" s="7"/>
      <c r="XEA39" s="7"/>
      <c r="XEB39" s="7"/>
      <c r="XEC39" s="7"/>
      <c r="XED39" s="7"/>
      <c r="XEE39" s="7"/>
    </row>
    <row r="40" s="1" customFormat="1" customHeight="1" spans="1:16359">
      <c r="A40" s="4"/>
      <c r="B40" s="20"/>
      <c r="C40" s="20"/>
      <c r="D40" s="21" t="str">
        <f>IF(C40="","-",VLOOKUP(C40,员工信息表!B:C,2,FALSE))</f>
        <v>-</v>
      </c>
      <c r="E40" s="21" t="str">
        <f>IF(C40="","-",VLOOKUP(C40,员工信息表!B:D,3,FALSE))</f>
        <v>-</v>
      </c>
      <c r="F40" s="20"/>
      <c r="G40" s="20"/>
      <c r="H40" s="20"/>
      <c r="I40" s="20"/>
      <c r="J40" s="27" t="str">
        <f t="shared" si="0"/>
        <v>0</v>
      </c>
      <c r="K40" s="27" t="str">
        <f>IF(C40="","0",SUMIFS(借支明细表!$H:$H,借支明细表!$F:$F,$C40,借支明细表!$D:$D,$D$2))</f>
        <v>0</v>
      </c>
      <c r="L40" s="27" t="str">
        <f t="shared" si="1"/>
        <v>0</v>
      </c>
      <c r="M40" s="28"/>
      <c r="XDA40" s="7"/>
      <c r="XDB40" s="7"/>
      <c r="XDC40" s="7"/>
      <c r="XDD40" s="7"/>
      <c r="XDE40" s="7"/>
      <c r="XDF40" s="7"/>
      <c r="XDG40" s="7"/>
      <c r="XDH40" s="7"/>
      <c r="XDI40" s="7"/>
      <c r="XDJ40" s="7"/>
      <c r="XDK40" s="7"/>
      <c r="XDL40" s="7"/>
      <c r="XDM40" s="7"/>
      <c r="XDN40" s="7"/>
      <c r="XDO40" s="7"/>
      <c r="XDP40" s="7"/>
      <c r="XDQ40" s="7"/>
      <c r="XDR40" s="7"/>
      <c r="XDS40" s="7"/>
      <c r="XDT40" s="7"/>
      <c r="XDU40" s="7"/>
      <c r="XDV40" s="7"/>
      <c r="XDW40" s="7"/>
      <c r="XDX40" s="7"/>
      <c r="XDY40" s="7"/>
      <c r="XDZ40" s="7"/>
      <c r="XEA40" s="7"/>
      <c r="XEB40" s="7"/>
      <c r="XEC40" s="7"/>
      <c r="XED40" s="7"/>
      <c r="XEE40" s="7"/>
    </row>
    <row r="41" s="1" customFormat="1" customHeight="1" spans="1:16359">
      <c r="A41" s="4"/>
      <c r="B41" s="20"/>
      <c r="C41" s="20"/>
      <c r="D41" s="21" t="str">
        <f>IF(C41="","-",VLOOKUP(C41,员工信息表!B:C,2,FALSE))</f>
        <v>-</v>
      </c>
      <c r="E41" s="21" t="str">
        <f>IF(C41="","-",VLOOKUP(C41,员工信息表!B:D,3,FALSE))</f>
        <v>-</v>
      </c>
      <c r="F41" s="20"/>
      <c r="G41" s="20"/>
      <c r="H41" s="20"/>
      <c r="I41" s="20"/>
      <c r="J41" s="27" t="str">
        <f t="shared" si="0"/>
        <v>0</v>
      </c>
      <c r="K41" s="27" t="str">
        <f>IF(C41="","0",SUMIFS(借支明细表!$H:$H,借支明细表!$F:$F,$C41,借支明细表!$D:$D,$D$2))</f>
        <v>0</v>
      </c>
      <c r="L41" s="27" t="str">
        <f t="shared" si="1"/>
        <v>0</v>
      </c>
      <c r="M41" s="28"/>
      <c r="XDA41" s="7"/>
      <c r="XDB41" s="7"/>
      <c r="XDC41" s="7"/>
      <c r="XDD41" s="7"/>
      <c r="XDE41" s="7"/>
      <c r="XDF41" s="7"/>
      <c r="XDG41" s="7"/>
      <c r="XDH41" s="7"/>
      <c r="XDI41" s="7"/>
      <c r="XDJ41" s="7"/>
      <c r="XDK41" s="7"/>
      <c r="XDL41" s="7"/>
      <c r="XDM41" s="7"/>
      <c r="XDN41" s="7"/>
      <c r="XDO41" s="7"/>
      <c r="XDP41" s="7"/>
      <c r="XDQ41" s="7"/>
      <c r="XDR41" s="7"/>
      <c r="XDS41" s="7"/>
      <c r="XDT41" s="7"/>
      <c r="XDU41" s="7"/>
      <c r="XDV41" s="7"/>
      <c r="XDW41" s="7"/>
      <c r="XDX41" s="7"/>
      <c r="XDY41" s="7"/>
      <c r="XDZ41" s="7"/>
      <c r="XEA41" s="7"/>
      <c r="XEB41" s="7"/>
      <c r="XEC41" s="7"/>
      <c r="XED41" s="7"/>
      <c r="XEE41" s="7"/>
    </row>
    <row r="42" s="1" customFormat="1" customHeight="1" spans="1:16359">
      <c r="A42" s="4"/>
      <c r="B42" s="20"/>
      <c r="C42" s="20"/>
      <c r="D42" s="21" t="str">
        <f>IF(C42="","-",VLOOKUP(C42,员工信息表!B:C,2,FALSE))</f>
        <v>-</v>
      </c>
      <c r="E42" s="21" t="str">
        <f>IF(C42="","-",VLOOKUP(C42,员工信息表!B:D,3,FALSE))</f>
        <v>-</v>
      </c>
      <c r="F42" s="20"/>
      <c r="G42" s="20"/>
      <c r="H42" s="20"/>
      <c r="I42" s="20"/>
      <c r="J42" s="27" t="str">
        <f t="shared" si="0"/>
        <v>0</v>
      </c>
      <c r="K42" s="27" t="str">
        <f>IF(C42="","0",SUMIFS(借支明细表!$H:$H,借支明细表!$F:$F,$C42,借支明细表!$D:$D,$D$2))</f>
        <v>0</v>
      </c>
      <c r="L42" s="27" t="str">
        <f t="shared" si="1"/>
        <v>0</v>
      </c>
      <c r="M42" s="28"/>
      <c r="XDA42" s="7"/>
      <c r="XDB42" s="7"/>
      <c r="XDC42" s="7"/>
      <c r="XDD42" s="7"/>
      <c r="XDE42" s="7"/>
      <c r="XDF42" s="7"/>
      <c r="XDG42" s="7"/>
      <c r="XDH42" s="7"/>
      <c r="XDI42" s="7"/>
      <c r="XDJ42" s="7"/>
      <c r="XDK42" s="7"/>
      <c r="XDL42" s="7"/>
      <c r="XDM42" s="7"/>
      <c r="XDN42" s="7"/>
      <c r="XDO42" s="7"/>
      <c r="XDP42" s="7"/>
      <c r="XDQ42" s="7"/>
      <c r="XDR42" s="7"/>
      <c r="XDS42" s="7"/>
      <c r="XDT42" s="7"/>
      <c r="XDU42" s="7"/>
      <c r="XDV42" s="7"/>
      <c r="XDW42" s="7"/>
      <c r="XDX42" s="7"/>
      <c r="XDY42" s="7"/>
      <c r="XDZ42" s="7"/>
      <c r="XEA42" s="7"/>
      <c r="XEB42" s="7"/>
      <c r="XEC42" s="7"/>
      <c r="XED42" s="7"/>
      <c r="XEE42" s="7"/>
    </row>
    <row r="43" s="1" customFormat="1" customHeight="1" spans="1:16359">
      <c r="A43" s="4"/>
      <c r="B43" s="20"/>
      <c r="C43" s="20"/>
      <c r="D43" s="21" t="str">
        <f>IF(C43="","-",VLOOKUP(C43,员工信息表!B:C,2,FALSE))</f>
        <v>-</v>
      </c>
      <c r="E43" s="21" t="str">
        <f>IF(C43="","-",VLOOKUP(C43,员工信息表!B:D,3,FALSE))</f>
        <v>-</v>
      </c>
      <c r="F43" s="20"/>
      <c r="G43" s="20"/>
      <c r="H43" s="20"/>
      <c r="I43" s="20"/>
      <c r="J43" s="27" t="str">
        <f t="shared" si="0"/>
        <v>0</v>
      </c>
      <c r="K43" s="27" t="str">
        <f>IF(C43="","0",SUMIFS(借支明细表!$H:$H,借支明细表!$F:$F,$C43,借支明细表!$D:$D,$D$2))</f>
        <v>0</v>
      </c>
      <c r="L43" s="27" t="str">
        <f t="shared" si="1"/>
        <v>0</v>
      </c>
      <c r="M43" s="28"/>
      <c r="XDA43" s="7"/>
      <c r="XDB43" s="7"/>
      <c r="XDC43" s="7"/>
      <c r="XDD43" s="7"/>
      <c r="XDE43" s="7"/>
      <c r="XDF43" s="7"/>
      <c r="XDG43" s="7"/>
      <c r="XDH43" s="7"/>
      <c r="XDI43" s="7"/>
      <c r="XDJ43" s="7"/>
      <c r="XDK43" s="7"/>
      <c r="XDL43" s="7"/>
      <c r="XDM43" s="7"/>
      <c r="XDN43" s="7"/>
      <c r="XDO43" s="7"/>
      <c r="XDP43" s="7"/>
      <c r="XDQ43" s="7"/>
      <c r="XDR43" s="7"/>
      <c r="XDS43" s="7"/>
      <c r="XDT43" s="7"/>
      <c r="XDU43" s="7"/>
      <c r="XDV43" s="7"/>
      <c r="XDW43" s="7"/>
      <c r="XDX43" s="7"/>
      <c r="XDY43" s="7"/>
      <c r="XDZ43" s="7"/>
      <c r="XEA43" s="7"/>
      <c r="XEB43" s="7"/>
      <c r="XEC43" s="7"/>
      <c r="XED43" s="7"/>
      <c r="XEE43" s="7"/>
    </row>
    <row r="44" s="1" customFormat="1" customHeight="1" spans="1:16359">
      <c r="A44" s="4"/>
      <c r="B44" s="20"/>
      <c r="C44" s="20"/>
      <c r="D44" s="21" t="str">
        <f>IF(C44="","-",VLOOKUP(C44,员工信息表!B:C,2,FALSE))</f>
        <v>-</v>
      </c>
      <c r="E44" s="21" t="str">
        <f>IF(C44="","-",VLOOKUP(C44,员工信息表!B:D,3,FALSE))</f>
        <v>-</v>
      </c>
      <c r="F44" s="20"/>
      <c r="G44" s="20"/>
      <c r="H44" s="20"/>
      <c r="I44" s="20"/>
      <c r="J44" s="27" t="str">
        <f t="shared" si="0"/>
        <v>0</v>
      </c>
      <c r="K44" s="27" t="str">
        <f>IF(C44="","0",SUMIFS(借支明细表!$H:$H,借支明细表!$F:$F,$C44,借支明细表!$D:$D,$D$2))</f>
        <v>0</v>
      </c>
      <c r="L44" s="27" t="str">
        <f t="shared" si="1"/>
        <v>0</v>
      </c>
      <c r="M44" s="28"/>
      <c r="XDA44" s="7"/>
      <c r="XDB44" s="7"/>
      <c r="XDC44" s="7"/>
      <c r="XDD44" s="7"/>
      <c r="XDE44" s="7"/>
      <c r="XDF44" s="7"/>
      <c r="XDG44" s="7"/>
      <c r="XDH44" s="7"/>
      <c r="XDI44" s="7"/>
      <c r="XDJ44" s="7"/>
      <c r="XDK44" s="7"/>
      <c r="XDL44" s="7"/>
      <c r="XDM44" s="7"/>
      <c r="XDN44" s="7"/>
      <c r="XDO44" s="7"/>
      <c r="XDP44" s="7"/>
      <c r="XDQ44" s="7"/>
      <c r="XDR44" s="7"/>
      <c r="XDS44" s="7"/>
      <c r="XDT44" s="7"/>
      <c r="XDU44" s="7"/>
      <c r="XDV44" s="7"/>
      <c r="XDW44" s="7"/>
      <c r="XDX44" s="7"/>
      <c r="XDY44" s="7"/>
      <c r="XDZ44" s="7"/>
      <c r="XEA44" s="7"/>
      <c r="XEB44" s="7"/>
      <c r="XEC44" s="7"/>
      <c r="XED44" s="7"/>
      <c r="XEE44" s="7"/>
    </row>
    <row r="45" s="1" customFormat="1" customHeight="1" spans="1:16359">
      <c r="A45" s="4"/>
      <c r="B45" s="20"/>
      <c r="C45" s="20"/>
      <c r="D45" s="21" t="str">
        <f>IF(C45="","-",VLOOKUP(C45,员工信息表!B:C,2,FALSE))</f>
        <v>-</v>
      </c>
      <c r="E45" s="21" t="str">
        <f>IF(C45="","-",VLOOKUP(C45,员工信息表!B:D,3,FALSE))</f>
        <v>-</v>
      </c>
      <c r="F45" s="20"/>
      <c r="G45" s="20"/>
      <c r="H45" s="20"/>
      <c r="I45" s="20"/>
      <c r="J45" s="27" t="str">
        <f t="shared" si="0"/>
        <v>0</v>
      </c>
      <c r="K45" s="27" t="str">
        <f>IF(C45="","0",SUMIFS(借支明细表!$H:$H,借支明细表!$F:$F,$C45,借支明细表!$D:$D,$D$2))</f>
        <v>0</v>
      </c>
      <c r="L45" s="27" t="str">
        <f t="shared" si="1"/>
        <v>0</v>
      </c>
      <c r="M45" s="28"/>
      <c r="XDA45" s="7"/>
      <c r="XDB45" s="7"/>
      <c r="XDC45" s="7"/>
      <c r="XDD45" s="7"/>
      <c r="XDE45" s="7"/>
      <c r="XDF45" s="7"/>
      <c r="XDG45" s="7"/>
      <c r="XDH45" s="7"/>
      <c r="XDI45" s="7"/>
      <c r="XDJ45" s="7"/>
      <c r="XDK45" s="7"/>
      <c r="XDL45" s="7"/>
      <c r="XDM45" s="7"/>
      <c r="XDN45" s="7"/>
      <c r="XDO45" s="7"/>
      <c r="XDP45" s="7"/>
      <c r="XDQ45" s="7"/>
      <c r="XDR45" s="7"/>
      <c r="XDS45" s="7"/>
      <c r="XDT45" s="7"/>
      <c r="XDU45" s="7"/>
      <c r="XDV45" s="7"/>
      <c r="XDW45" s="7"/>
      <c r="XDX45" s="7"/>
      <c r="XDY45" s="7"/>
      <c r="XDZ45" s="7"/>
      <c r="XEA45" s="7"/>
      <c r="XEB45" s="7"/>
      <c r="XEC45" s="7"/>
      <c r="XED45" s="7"/>
      <c r="XEE45" s="7"/>
    </row>
    <row r="46" s="1" customFormat="1" customHeight="1" spans="1:16359">
      <c r="A46" s="4"/>
      <c r="B46" s="20"/>
      <c r="C46" s="20"/>
      <c r="D46" s="21" t="str">
        <f>IF(C46="","-",VLOOKUP(C46,员工信息表!B:C,2,FALSE))</f>
        <v>-</v>
      </c>
      <c r="E46" s="21" t="str">
        <f>IF(C46="","-",VLOOKUP(C46,员工信息表!B:D,3,FALSE))</f>
        <v>-</v>
      </c>
      <c r="F46" s="20"/>
      <c r="G46" s="20"/>
      <c r="H46" s="20"/>
      <c r="I46" s="20"/>
      <c r="J46" s="27" t="str">
        <f t="shared" si="0"/>
        <v>0</v>
      </c>
      <c r="K46" s="27" t="str">
        <f>IF(C46="","0",SUMIFS(借支明细表!$H:$H,借支明细表!$F:$F,$C46,借支明细表!$D:$D,$D$2))</f>
        <v>0</v>
      </c>
      <c r="L46" s="27" t="str">
        <f t="shared" si="1"/>
        <v>0</v>
      </c>
      <c r="M46" s="28"/>
      <c r="XDA46" s="7"/>
      <c r="XDB46" s="7"/>
      <c r="XDC46" s="7"/>
      <c r="XDD46" s="7"/>
      <c r="XDE46" s="7"/>
      <c r="XDF46" s="7"/>
      <c r="XDG46" s="7"/>
      <c r="XDH46" s="7"/>
      <c r="XDI46" s="7"/>
      <c r="XDJ46" s="7"/>
      <c r="XDK46" s="7"/>
      <c r="XDL46" s="7"/>
      <c r="XDM46" s="7"/>
      <c r="XDN46" s="7"/>
      <c r="XDO46" s="7"/>
      <c r="XDP46" s="7"/>
      <c r="XDQ46" s="7"/>
      <c r="XDR46" s="7"/>
      <c r="XDS46" s="7"/>
      <c r="XDT46" s="7"/>
      <c r="XDU46" s="7"/>
      <c r="XDV46" s="7"/>
      <c r="XDW46" s="7"/>
      <c r="XDX46" s="7"/>
      <c r="XDY46" s="7"/>
      <c r="XDZ46" s="7"/>
      <c r="XEA46" s="7"/>
      <c r="XEB46" s="7"/>
      <c r="XEC46" s="7"/>
      <c r="XED46" s="7"/>
      <c r="XEE46" s="7"/>
    </row>
    <row r="47" s="1" customFormat="1" customHeight="1" spans="1:16359">
      <c r="A47" s="4"/>
      <c r="B47" s="20"/>
      <c r="C47" s="20"/>
      <c r="D47" s="21" t="str">
        <f>IF(C47="","-",VLOOKUP(C47,员工信息表!B:C,2,FALSE))</f>
        <v>-</v>
      </c>
      <c r="E47" s="21" t="str">
        <f>IF(C47="","-",VLOOKUP(C47,员工信息表!B:D,3,FALSE))</f>
        <v>-</v>
      </c>
      <c r="F47" s="20"/>
      <c r="G47" s="20"/>
      <c r="H47" s="20"/>
      <c r="I47" s="20"/>
      <c r="J47" s="27" t="str">
        <f t="shared" si="0"/>
        <v>0</v>
      </c>
      <c r="K47" s="27" t="str">
        <f>IF(C47="","0",SUMIFS(借支明细表!$H:$H,借支明细表!$F:$F,$C47,借支明细表!$D:$D,$D$2))</f>
        <v>0</v>
      </c>
      <c r="L47" s="27" t="str">
        <f t="shared" si="1"/>
        <v>0</v>
      </c>
      <c r="M47" s="28"/>
      <c r="XDA47" s="7"/>
      <c r="XDB47" s="7"/>
      <c r="XDC47" s="7"/>
      <c r="XDD47" s="7"/>
      <c r="XDE47" s="7"/>
      <c r="XDF47" s="7"/>
      <c r="XDG47" s="7"/>
      <c r="XDH47" s="7"/>
      <c r="XDI47" s="7"/>
      <c r="XDJ47" s="7"/>
      <c r="XDK47" s="7"/>
      <c r="XDL47" s="7"/>
      <c r="XDM47" s="7"/>
      <c r="XDN47" s="7"/>
      <c r="XDO47" s="7"/>
      <c r="XDP47" s="7"/>
      <c r="XDQ47" s="7"/>
      <c r="XDR47" s="7"/>
      <c r="XDS47" s="7"/>
      <c r="XDT47" s="7"/>
      <c r="XDU47" s="7"/>
      <c r="XDV47" s="7"/>
      <c r="XDW47" s="7"/>
      <c r="XDX47" s="7"/>
      <c r="XDY47" s="7"/>
      <c r="XDZ47" s="7"/>
      <c r="XEA47" s="7"/>
      <c r="XEB47" s="7"/>
      <c r="XEC47" s="7"/>
      <c r="XED47" s="7"/>
      <c r="XEE47" s="7"/>
    </row>
    <row r="48" s="1" customFormat="1" customHeight="1" spans="1:16359">
      <c r="A48" s="4"/>
      <c r="B48" s="20"/>
      <c r="C48" s="20"/>
      <c r="D48" s="21" t="str">
        <f>IF(C48="","-",VLOOKUP(C48,员工信息表!B:C,2,FALSE))</f>
        <v>-</v>
      </c>
      <c r="E48" s="21" t="str">
        <f>IF(C48="","-",VLOOKUP(C48,员工信息表!B:D,3,FALSE))</f>
        <v>-</v>
      </c>
      <c r="F48" s="20"/>
      <c r="G48" s="20"/>
      <c r="H48" s="20"/>
      <c r="I48" s="20"/>
      <c r="J48" s="27" t="str">
        <f t="shared" si="0"/>
        <v>0</v>
      </c>
      <c r="K48" s="27" t="str">
        <f>IF(C48="","0",SUMIFS(借支明细表!$H:$H,借支明细表!$F:$F,$C48,借支明细表!$D:$D,$D$2))</f>
        <v>0</v>
      </c>
      <c r="L48" s="27" t="str">
        <f t="shared" si="1"/>
        <v>0</v>
      </c>
      <c r="M48" s="28"/>
      <c r="XDA48" s="7"/>
      <c r="XDB48" s="7"/>
      <c r="XDC48" s="7"/>
      <c r="XDD48" s="7"/>
      <c r="XDE48" s="7"/>
      <c r="XDF48" s="7"/>
      <c r="XDG48" s="7"/>
      <c r="XDH48" s="7"/>
      <c r="XDI48" s="7"/>
      <c r="XDJ48" s="7"/>
      <c r="XDK48" s="7"/>
      <c r="XDL48" s="7"/>
      <c r="XDM48" s="7"/>
      <c r="XDN48" s="7"/>
      <c r="XDO48" s="7"/>
      <c r="XDP48" s="7"/>
      <c r="XDQ48" s="7"/>
      <c r="XDR48" s="7"/>
      <c r="XDS48" s="7"/>
      <c r="XDT48" s="7"/>
      <c r="XDU48" s="7"/>
      <c r="XDV48" s="7"/>
      <c r="XDW48" s="7"/>
      <c r="XDX48" s="7"/>
      <c r="XDY48" s="7"/>
      <c r="XDZ48" s="7"/>
      <c r="XEA48" s="7"/>
      <c r="XEB48" s="7"/>
      <c r="XEC48" s="7"/>
      <c r="XED48" s="7"/>
      <c r="XEE48" s="7"/>
    </row>
    <row r="49" s="1" customFormat="1" customHeight="1" spans="1:16359">
      <c r="A49" s="4"/>
      <c r="B49" s="20"/>
      <c r="C49" s="20"/>
      <c r="D49" s="21" t="str">
        <f>IF(C49="","-",VLOOKUP(C49,员工信息表!B:C,2,FALSE))</f>
        <v>-</v>
      </c>
      <c r="E49" s="21" t="str">
        <f>IF(C49="","-",VLOOKUP(C49,员工信息表!B:D,3,FALSE))</f>
        <v>-</v>
      </c>
      <c r="F49" s="20"/>
      <c r="G49" s="20"/>
      <c r="H49" s="20"/>
      <c r="I49" s="20"/>
      <c r="J49" s="27" t="str">
        <f t="shared" si="0"/>
        <v>0</v>
      </c>
      <c r="K49" s="27" t="str">
        <f>IF(C49="","0",SUMIFS(借支明细表!$H:$H,借支明细表!$F:$F,$C49,借支明细表!$D:$D,$D$2))</f>
        <v>0</v>
      </c>
      <c r="L49" s="27" t="str">
        <f t="shared" si="1"/>
        <v>0</v>
      </c>
      <c r="M49" s="28"/>
      <c r="XDA49" s="7"/>
      <c r="XDB49" s="7"/>
      <c r="XDC49" s="7"/>
      <c r="XDD49" s="7"/>
      <c r="XDE49" s="7"/>
      <c r="XDF49" s="7"/>
      <c r="XDG49" s="7"/>
      <c r="XDH49" s="7"/>
      <c r="XDI49" s="7"/>
      <c r="XDJ49" s="7"/>
      <c r="XDK49" s="7"/>
      <c r="XDL49" s="7"/>
      <c r="XDM49" s="7"/>
      <c r="XDN49" s="7"/>
      <c r="XDO49" s="7"/>
      <c r="XDP49" s="7"/>
      <c r="XDQ49" s="7"/>
      <c r="XDR49" s="7"/>
      <c r="XDS49" s="7"/>
      <c r="XDT49" s="7"/>
      <c r="XDU49" s="7"/>
      <c r="XDV49" s="7"/>
      <c r="XDW49" s="7"/>
      <c r="XDX49" s="7"/>
      <c r="XDY49" s="7"/>
      <c r="XDZ49" s="7"/>
      <c r="XEA49" s="7"/>
      <c r="XEB49" s="7"/>
      <c r="XEC49" s="7"/>
      <c r="XED49" s="7"/>
      <c r="XEE49" s="7"/>
    </row>
    <row r="50" s="1" customFormat="1" customHeight="1" spans="1:16359">
      <c r="A50" s="4"/>
      <c r="B50" s="20"/>
      <c r="C50" s="20"/>
      <c r="D50" s="21" t="str">
        <f>IF(C50="","-",VLOOKUP(C50,员工信息表!B:C,2,FALSE))</f>
        <v>-</v>
      </c>
      <c r="E50" s="21" t="str">
        <f>IF(C50="","-",VLOOKUP(C50,员工信息表!B:D,3,FALSE))</f>
        <v>-</v>
      </c>
      <c r="F50" s="20"/>
      <c r="G50" s="20"/>
      <c r="H50" s="20"/>
      <c r="I50" s="20"/>
      <c r="J50" s="27" t="str">
        <f t="shared" si="0"/>
        <v>0</v>
      </c>
      <c r="K50" s="27" t="str">
        <f>IF(C50="","0",SUMIFS(借支明细表!$H:$H,借支明细表!$F:$F,$C50,借支明细表!$D:$D,$D$2))</f>
        <v>0</v>
      </c>
      <c r="L50" s="27" t="str">
        <f t="shared" si="1"/>
        <v>0</v>
      </c>
      <c r="M50" s="28"/>
      <c r="XDA50" s="7"/>
      <c r="XDB50" s="7"/>
      <c r="XDC50" s="7"/>
      <c r="XDD50" s="7"/>
      <c r="XDE50" s="7"/>
      <c r="XDF50" s="7"/>
      <c r="XDG50" s="7"/>
      <c r="XDH50" s="7"/>
      <c r="XDI50" s="7"/>
      <c r="XDJ50" s="7"/>
      <c r="XDK50" s="7"/>
      <c r="XDL50" s="7"/>
      <c r="XDM50" s="7"/>
      <c r="XDN50" s="7"/>
      <c r="XDO50" s="7"/>
      <c r="XDP50" s="7"/>
      <c r="XDQ50" s="7"/>
      <c r="XDR50" s="7"/>
      <c r="XDS50" s="7"/>
      <c r="XDT50" s="7"/>
      <c r="XDU50" s="7"/>
      <c r="XDV50" s="7"/>
      <c r="XDW50" s="7"/>
      <c r="XDX50" s="7"/>
      <c r="XDY50" s="7"/>
      <c r="XDZ50" s="7"/>
      <c r="XEA50" s="7"/>
      <c r="XEB50" s="7"/>
      <c r="XEC50" s="7"/>
      <c r="XED50" s="7"/>
      <c r="XEE50" s="7"/>
    </row>
    <row r="51" s="1" customFormat="1" customHeight="1" spans="1:16359">
      <c r="A51" s="4"/>
      <c r="B51" s="20"/>
      <c r="C51" s="20"/>
      <c r="D51" s="21" t="str">
        <f>IF(C51="","-",VLOOKUP(C51,员工信息表!B:C,2,FALSE))</f>
        <v>-</v>
      </c>
      <c r="E51" s="21" t="str">
        <f>IF(C51="","-",VLOOKUP(C51,员工信息表!B:D,3,FALSE))</f>
        <v>-</v>
      </c>
      <c r="F51" s="20"/>
      <c r="G51" s="20"/>
      <c r="H51" s="20"/>
      <c r="I51" s="20"/>
      <c r="J51" s="27" t="str">
        <f t="shared" si="0"/>
        <v>0</v>
      </c>
      <c r="K51" s="27" t="str">
        <f>IF(C51="","0",SUMIFS(借支明细表!$H:$H,借支明细表!$F:$F,$C51,借支明细表!$D:$D,$D$2))</f>
        <v>0</v>
      </c>
      <c r="L51" s="27" t="str">
        <f t="shared" si="1"/>
        <v>0</v>
      </c>
      <c r="M51" s="28"/>
      <c r="XDA51" s="7"/>
      <c r="XDB51" s="7"/>
      <c r="XDC51" s="7"/>
      <c r="XDD51" s="7"/>
      <c r="XDE51" s="7"/>
      <c r="XDF51" s="7"/>
      <c r="XDG51" s="7"/>
      <c r="XDH51" s="7"/>
      <c r="XDI51" s="7"/>
      <c r="XDJ51" s="7"/>
      <c r="XDK51" s="7"/>
      <c r="XDL51" s="7"/>
      <c r="XDM51" s="7"/>
      <c r="XDN51" s="7"/>
      <c r="XDO51" s="7"/>
      <c r="XDP51" s="7"/>
      <c r="XDQ51" s="7"/>
      <c r="XDR51" s="7"/>
      <c r="XDS51" s="7"/>
      <c r="XDT51" s="7"/>
      <c r="XDU51" s="7"/>
      <c r="XDV51" s="7"/>
      <c r="XDW51" s="7"/>
      <c r="XDX51" s="7"/>
      <c r="XDY51" s="7"/>
      <c r="XDZ51" s="7"/>
      <c r="XEA51" s="7"/>
      <c r="XEB51" s="7"/>
      <c r="XEC51" s="7"/>
      <c r="XED51" s="7"/>
      <c r="XEE51" s="7"/>
    </row>
    <row r="52" s="1" customFormat="1" customHeight="1" spans="1:16359">
      <c r="A52" s="4"/>
      <c r="B52" s="20"/>
      <c r="C52" s="20"/>
      <c r="D52" s="21" t="str">
        <f>IF(C52="","-",VLOOKUP(C52,员工信息表!B:C,2,FALSE))</f>
        <v>-</v>
      </c>
      <c r="E52" s="21" t="str">
        <f>IF(C52="","-",VLOOKUP(C52,员工信息表!B:D,3,FALSE))</f>
        <v>-</v>
      </c>
      <c r="F52" s="20"/>
      <c r="G52" s="20"/>
      <c r="H52" s="20"/>
      <c r="I52" s="20"/>
      <c r="J52" s="27" t="str">
        <f t="shared" si="0"/>
        <v>0</v>
      </c>
      <c r="K52" s="27" t="str">
        <f>IF(C52="","0",SUMIFS(借支明细表!$H:$H,借支明细表!$F:$F,$C52,借支明细表!$D:$D,$D$2))</f>
        <v>0</v>
      </c>
      <c r="L52" s="27" t="str">
        <f t="shared" si="1"/>
        <v>0</v>
      </c>
      <c r="M52" s="28"/>
      <c r="XDA52" s="7"/>
      <c r="XDB52" s="7"/>
      <c r="XDC52" s="7"/>
      <c r="XDD52" s="7"/>
      <c r="XDE52" s="7"/>
      <c r="XDF52" s="7"/>
      <c r="XDG52" s="7"/>
      <c r="XDH52" s="7"/>
      <c r="XDI52" s="7"/>
      <c r="XDJ52" s="7"/>
      <c r="XDK52" s="7"/>
      <c r="XDL52" s="7"/>
      <c r="XDM52" s="7"/>
      <c r="XDN52" s="7"/>
      <c r="XDO52" s="7"/>
      <c r="XDP52" s="7"/>
      <c r="XDQ52" s="7"/>
      <c r="XDR52" s="7"/>
      <c r="XDS52" s="7"/>
      <c r="XDT52" s="7"/>
      <c r="XDU52" s="7"/>
      <c r="XDV52" s="7"/>
      <c r="XDW52" s="7"/>
      <c r="XDX52" s="7"/>
      <c r="XDY52" s="7"/>
      <c r="XDZ52" s="7"/>
      <c r="XEA52" s="7"/>
      <c r="XEB52" s="7"/>
      <c r="XEC52" s="7"/>
      <c r="XED52" s="7"/>
      <c r="XEE52" s="7"/>
    </row>
    <row r="53" s="1" customFormat="1" customHeight="1" spans="1:16359">
      <c r="A53" s="4"/>
      <c r="B53" s="20"/>
      <c r="C53" s="20"/>
      <c r="D53" s="21" t="str">
        <f>IF(C53="","-",VLOOKUP(C53,员工信息表!B:C,2,FALSE))</f>
        <v>-</v>
      </c>
      <c r="E53" s="21" t="str">
        <f>IF(C53="","-",VLOOKUP(C53,员工信息表!B:D,3,FALSE))</f>
        <v>-</v>
      </c>
      <c r="F53" s="20"/>
      <c r="G53" s="20"/>
      <c r="H53" s="20"/>
      <c r="I53" s="20"/>
      <c r="J53" s="27" t="str">
        <f t="shared" si="0"/>
        <v>0</v>
      </c>
      <c r="K53" s="27" t="str">
        <f>IF(C53="","0",SUMIFS(借支明细表!$H:$H,借支明细表!$F:$F,$C53,借支明细表!$D:$D,$D$2))</f>
        <v>0</v>
      </c>
      <c r="L53" s="27" t="str">
        <f t="shared" si="1"/>
        <v>0</v>
      </c>
      <c r="M53" s="28"/>
      <c r="XDA53" s="7"/>
      <c r="XDB53" s="7"/>
      <c r="XDC53" s="7"/>
      <c r="XDD53" s="7"/>
      <c r="XDE53" s="7"/>
      <c r="XDF53" s="7"/>
      <c r="XDG53" s="7"/>
      <c r="XDH53" s="7"/>
      <c r="XDI53" s="7"/>
      <c r="XDJ53" s="7"/>
      <c r="XDK53" s="7"/>
      <c r="XDL53" s="7"/>
      <c r="XDM53" s="7"/>
      <c r="XDN53" s="7"/>
      <c r="XDO53" s="7"/>
      <c r="XDP53" s="7"/>
      <c r="XDQ53" s="7"/>
      <c r="XDR53" s="7"/>
      <c r="XDS53" s="7"/>
      <c r="XDT53" s="7"/>
      <c r="XDU53" s="7"/>
      <c r="XDV53" s="7"/>
      <c r="XDW53" s="7"/>
      <c r="XDX53" s="7"/>
      <c r="XDY53" s="7"/>
      <c r="XDZ53" s="7"/>
      <c r="XEA53" s="7"/>
      <c r="XEB53" s="7"/>
      <c r="XEC53" s="7"/>
      <c r="XED53" s="7"/>
      <c r="XEE53" s="7"/>
    </row>
    <row r="54" s="1" customFormat="1" customHeight="1" spans="1:16359">
      <c r="A54" s="4"/>
      <c r="B54" s="20"/>
      <c r="C54" s="20"/>
      <c r="D54" s="21" t="str">
        <f>IF(C54="","-",VLOOKUP(C54,员工信息表!B:C,2,FALSE))</f>
        <v>-</v>
      </c>
      <c r="E54" s="21" t="str">
        <f>IF(C54="","-",VLOOKUP(C54,员工信息表!B:D,3,FALSE))</f>
        <v>-</v>
      </c>
      <c r="F54" s="20"/>
      <c r="G54" s="20"/>
      <c r="H54" s="20"/>
      <c r="I54" s="20"/>
      <c r="J54" s="27" t="str">
        <f t="shared" si="0"/>
        <v>0</v>
      </c>
      <c r="K54" s="27" t="str">
        <f>IF(C54="","0",SUMIFS(借支明细表!$H:$H,借支明细表!$F:$F,$C54,借支明细表!$D:$D,$D$2))</f>
        <v>0</v>
      </c>
      <c r="L54" s="27" t="str">
        <f t="shared" si="1"/>
        <v>0</v>
      </c>
      <c r="M54" s="28"/>
      <c r="XDA54" s="7"/>
      <c r="XDB54" s="7"/>
      <c r="XDC54" s="7"/>
      <c r="XDD54" s="7"/>
      <c r="XDE54" s="7"/>
      <c r="XDF54" s="7"/>
      <c r="XDG54" s="7"/>
      <c r="XDH54" s="7"/>
      <c r="XDI54" s="7"/>
      <c r="XDJ54" s="7"/>
      <c r="XDK54" s="7"/>
      <c r="XDL54" s="7"/>
      <c r="XDM54" s="7"/>
      <c r="XDN54" s="7"/>
      <c r="XDO54" s="7"/>
      <c r="XDP54" s="7"/>
      <c r="XDQ54" s="7"/>
      <c r="XDR54" s="7"/>
      <c r="XDS54" s="7"/>
      <c r="XDT54" s="7"/>
      <c r="XDU54" s="7"/>
      <c r="XDV54" s="7"/>
      <c r="XDW54" s="7"/>
      <c r="XDX54" s="7"/>
      <c r="XDY54" s="7"/>
      <c r="XDZ54" s="7"/>
      <c r="XEA54" s="7"/>
      <c r="XEB54" s="7"/>
      <c r="XEC54" s="7"/>
      <c r="XED54" s="7"/>
      <c r="XEE54" s="7"/>
    </row>
    <row r="55" s="1" customFormat="1" customHeight="1" spans="1:16359">
      <c r="A55" s="4"/>
      <c r="B55" s="20"/>
      <c r="C55" s="20"/>
      <c r="D55" s="21" t="str">
        <f>IF(C55="","-",VLOOKUP(C55,员工信息表!B:C,2,FALSE))</f>
        <v>-</v>
      </c>
      <c r="E55" s="21" t="str">
        <f>IF(C55="","-",VLOOKUP(C55,员工信息表!B:D,3,FALSE))</f>
        <v>-</v>
      </c>
      <c r="F55" s="20"/>
      <c r="G55" s="20"/>
      <c r="H55" s="20"/>
      <c r="I55" s="20"/>
      <c r="J55" s="27" t="str">
        <f t="shared" si="0"/>
        <v>0</v>
      </c>
      <c r="K55" s="27" t="str">
        <f>IF(C55="","0",SUMIFS(借支明细表!$H:$H,借支明细表!$F:$F,$C55,借支明细表!$D:$D,$D$2))</f>
        <v>0</v>
      </c>
      <c r="L55" s="27" t="str">
        <f t="shared" si="1"/>
        <v>0</v>
      </c>
      <c r="M55" s="28"/>
      <c r="XDA55" s="7"/>
      <c r="XDB55" s="7"/>
      <c r="XDC55" s="7"/>
      <c r="XDD55" s="7"/>
      <c r="XDE55" s="7"/>
      <c r="XDF55" s="7"/>
      <c r="XDG55" s="7"/>
      <c r="XDH55" s="7"/>
      <c r="XDI55" s="7"/>
      <c r="XDJ55" s="7"/>
      <c r="XDK55" s="7"/>
      <c r="XDL55" s="7"/>
      <c r="XDM55" s="7"/>
      <c r="XDN55" s="7"/>
      <c r="XDO55" s="7"/>
      <c r="XDP55" s="7"/>
      <c r="XDQ55" s="7"/>
      <c r="XDR55" s="7"/>
      <c r="XDS55" s="7"/>
      <c r="XDT55" s="7"/>
      <c r="XDU55" s="7"/>
      <c r="XDV55" s="7"/>
      <c r="XDW55" s="7"/>
      <c r="XDX55" s="7"/>
      <c r="XDY55" s="7"/>
      <c r="XDZ55" s="7"/>
      <c r="XEA55" s="7"/>
      <c r="XEB55" s="7"/>
      <c r="XEC55" s="7"/>
      <c r="XED55" s="7"/>
      <c r="XEE55" s="7"/>
    </row>
    <row r="56" s="1" customFormat="1" customHeight="1" spans="1:16359">
      <c r="A56" s="4"/>
      <c r="B56" s="20"/>
      <c r="C56" s="20"/>
      <c r="D56" s="21" t="str">
        <f>IF(C56="","-",VLOOKUP(C56,员工信息表!B:C,2,FALSE))</f>
        <v>-</v>
      </c>
      <c r="E56" s="21" t="str">
        <f>IF(C56="","-",VLOOKUP(C56,员工信息表!B:D,3,FALSE))</f>
        <v>-</v>
      </c>
      <c r="F56" s="20"/>
      <c r="G56" s="20"/>
      <c r="H56" s="20"/>
      <c r="I56" s="20"/>
      <c r="J56" s="27" t="str">
        <f t="shared" si="0"/>
        <v>0</v>
      </c>
      <c r="K56" s="27" t="str">
        <f>IF(C56="","0",SUMIFS(借支明细表!$H:$H,借支明细表!$F:$F,$C56,借支明细表!$D:$D,$D$2))</f>
        <v>0</v>
      </c>
      <c r="L56" s="27" t="str">
        <f t="shared" si="1"/>
        <v>0</v>
      </c>
      <c r="M56" s="28"/>
      <c r="XDA56" s="7"/>
      <c r="XDB56" s="7"/>
      <c r="XDC56" s="7"/>
      <c r="XDD56" s="7"/>
      <c r="XDE56" s="7"/>
      <c r="XDF56" s="7"/>
      <c r="XDG56" s="7"/>
      <c r="XDH56" s="7"/>
      <c r="XDI56" s="7"/>
      <c r="XDJ56" s="7"/>
      <c r="XDK56" s="7"/>
      <c r="XDL56" s="7"/>
      <c r="XDM56" s="7"/>
      <c r="XDN56" s="7"/>
      <c r="XDO56" s="7"/>
      <c r="XDP56" s="7"/>
      <c r="XDQ56" s="7"/>
      <c r="XDR56" s="7"/>
      <c r="XDS56" s="7"/>
      <c r="XDT56" s="7"/>
      <c r="XDU56" s="7"/>
      <c r="XDV56" s="7"/>
      <c r="XDW56" s="7"/>
      <c r="XDX56" s="7"/>
      <c r="XDY56" s="7"/>
      <c r="XDZ56" s="7"/>
      <c r="XEA56" s="7"/>
      <c r="XEB56" s="7"/>
      <c r="XEC56" s="7"/>
      <c r="XED56" s="7"/>
      <c r="XEE56" s="7"/>
    </row>
    <row r="57" s="1" customFormat="1" customHeight="1" spans="1:16359">
      <c r="A57" s="4"/>
      <c r="B57" s="20"/>
      <c r="C57" s="20"/>
      <c r="D57" s="21" t="str">
        <f>IF(C57="","-",VLOOKUP(C57,员工信息表!B:C,2,FALSE))</f>
        <v>-</v>
      </c>
      <c r="E57" s="21" t="str">
        <f>IF(C57="","-",VLOOKUP(C57,员工信息表!B:D,3,FALSE))</f>
        <v>-</v>
      </c>
      <c r="F57" s="20"/>
      <c r="G57" s="20"/>
      <c r="H57" s="20"/>
      <c r="I57" s="20"/>
      <c r="J57" s="27" t="str">
        <f t="shared" si="0"/>
        <v>0</v>
      </c>
      <c r="K57" s="27" t="str">
        <f>IF(C57="","0",SUMIFS(借支明细表!$H:$H,借支明细表!$F:$F,$C57,借支明细表!$D:$D,$D$2))</f>
        <v>0</v>
      </c>
      <c r="L57" s="27" t="str">
        <f t="shared" si="1"/>
        <v>0</v>
      </c>
      <c r="M57" s="28"/>
      <c r="XDA57" s="7"/>
      <c r="XDB57" s="7"/>
      <c r="XDC57" s="7"/>
      <c r="XDD57" s="7"/>
      <c r="XDE57" s="7"/>
      <c r="XDF57" s="7"/>
      <c r="XDG57" s="7"/>
      <c r="XDH57" s="7"/>
      <c r="XDI57" s="7"/>
      <c r="XDJ57" s="7"/>
      <c r="XDK57" s="7"/>
      <c r="XDL57" s="7"/>
      <c r="XDM57" s="7"/>
      <c r="XDN57" s="7"/>
      <c r="XDO57" s="7"/>
      <c r="XDP57" s="7"/>
      <c r="XDQ57" s="7"/>
      <c r="XDR57" s="7"/>
      <c r="XDS57" s="7"/>
      <c r="XDT57" s="7"/>
      <c r="XDU57" s="7"/>
      <c r="XDV57" s="7"/>
      <c r="XDW57" s="7"/>
      <c r="XDX57" s="7"/>
      <c r="XDY57" s="7"/>
      <c r="XDZ57" s="7"/>
      <c r="XEA57" s="7"/>
      <c r="XEB57" s="7"/>
      <c r="XEC57" s="7"/>
      <c r="XED57" s="7"/>
      <c r="XEE57" s="7"/>
    </row>
    <row r="58" s="1" customFormat="1" customHeight="1" spans="1:16359">
      <c r="A58" s="4"/>
      <c r="B58" s="20"/>
      <c r="C58" s="20"/>
      <c r="D58" s="21" t="str">
        <f>IF(C58="","-",VLOOKUP(C58,员工信息表!B:C,2,FALSE))</f>
        <v>-</v>
      </c>
      <c r="E58" s="21" t="str">
        <f>IF(C58="","-",VLOOKUP(C58,员工信息表!B:D,3,FALSE))</f>
        <v>-</v>
      </c>
      <c r="F58" s="20"/>
      <c r="G58" s="20"/>
      <c r="H58" s="20"/>
      <c r="I58" s="20"/>
      <c r="J58" s="27" t="str">
        <f t="shared" si="0"/>
        <v>0</v>
      </c>
      <c r="K58" s="27" t="str">
        <f>IF(C58="","0",SUMIFS(借支明细表!$H:$H,借支明细表!$F:$F,$C58,借支明细表!$D:$D,$D$2))</f>
        <v>0</v>
      </c>
      <c r="L58" s="27" t="str">
        <f t="shared" si="1"/>
        <v>0</v>
      </c>
      <c r="M58" s="28"/>
      <c r="XDA58" s="7"/>
      <c r="XDB58" s="7"/>
      <c r="XDC58" s="7"/>
      <c r="XDD58" s="7"/>
      <c r="XDE58" s="7"/>
      <c r="XDF58" s="7"/>
      <c r="XDG58" s="7"/>
      <c r="XDH58" s="7"/>
      <c r="XDI58" s="7"/>
      <c r="XDJ58" s="7"/>
      <c r="XDK58" s="7"/>
      <c r="XDL58" s="7"/>
      <c r="XDM58" s="7"/>
      <c r="XDN58" s="7"/>
      <c r="XDO58" s="7"/>
      <c r="XDP58" s="7"/>
      <c r="XDQ58" s="7"/>
      <c r="XDR58" s="7"/>
      <c r="XDS58" s="7"/>
      <c r="XDT58" s="7"/>
      <c r="XDU58" s="7"/>
      <c r="XDV58" s="7"/>
      <c r="XDW58" s="7"/>
      <c r="XDX58" s="7"/>
      <c r="XDY58" s="7"/>
      <c r="XDZ58" s="7"/>
      <c r="XEA58" s="7"/>
      <c r="XEB58" s="7"/>
      <c r="XEC58" s="7"/>
      <c r="XED58" s="7"/>
      <c r="XEE58" s="7"/>
    </row>
    <row r="59" s="1" customFormat="1" customHeight="1" spans="1:16359">
      <c r="A59" s="4"/>
      <c r="B59" s="20"/>
      <c r="C59" s="20"/>
      <c r="D59" s="21" t="str">
        <f>IF(C59="","-",VLOOKUP(C59,员工信息表!B:C,2,FALSE))</f>
        <v>-</v>
      </c>
      <c r="E59" s="21" t="str">
        <f>IF(C59="","-",VLOOKUP(C59,员工信息表!B:D,3,FALSE))</f>
        <v>-</v>
      </c>
      <c r="F59" s="20"/>
      <c r="G59" s="20"/>
      <c r="H59" s="20"/>
      <c r="I59" s="20"/>
      <c r="J59" s="27" t="str">
        <f t="shared" si="0"/>
        <v>0</v>
      </c>
      <c r="K59" s="27" t="str">
        <f>IF(C59="","0",SUMIFS(借支明细表!$H:$H,借支明细表!$F:$F,$C59,借支明细表!$D:$D,$D$2))</f>
        <v>0</v>
      </c>
      <c r="L59" s="27" t="str">
        <f t="shared" si="1"/>
        <v>0</v>
      </c>
      <c r="M59" s="28"/>
      <c r="XDA59" s="7"/>
      <c r="XDB59" s="7"/>
      <c r="XDC59" s="7"/>
      <c r="XDD59" s="7"/>
      <c r="XDE59" s="7"/>
      <c r="XDF59" s="7"/>
      <c r="XDG59" s="7"/>
      <c r="XDH59" s="7"/>
      <c r="XDI59" s="7"/>
      <c r="XDJ59" s="7"/>
      <c r="XDK59" s="7"/>
      <c r="XDL59" s="7"/>
      <c r="XDM59" s="7"/>
      <c r="XDN59" s="7"/>
      <c r="XDO59" s="7"/>
      <c r="XDP59" s="7"/>
      <c r="XDQ59" s="7"/>
      <c r="XDR59" s="7"/>
      <c r="XDS59" s="7"/>
      <c r="XDT59" s="7"/>
      <c r="XDU59" s="7"/>
      <c r="XDV59" s="7"/>
      <c r="XDW59" s="7"/>
      <c r="XDX59" s="7"/>
      <c r="XDY59" s="7"/>
      <c r="XDZ59" s="7"/>
      <c r="XEA59" s="7"/>
      <c r="XEB59" s="7"/>
      <c r="XEC59" s="7"/>
      <c r="XED59" s="7"/>
      <c r="XEE59" s="7"/>
    </row>
    <row r="60" s="1" customFormat="1" customHeight="1" spans="1:16359">
      <c r="A60" s="4"/>
      <c r="B60" s="20"/>
      <c r="C60" s="20"/>
      <c r="D60" s="21" t="str">
        <f>IF(C60="","-",VLOOKUP(C60,员工信息表!B:C,2,FALSE))</f>
        <v>-</v>
      </c>
      <c r="E60" s="21" t="str">
        <f>IF(C60="","-",VLOOKUP(C60,员工信息表!B:D,3,FALSE))</f>
        <v>-</v>
      </c>
      <c r="F60" s="20"/>
      <c r="G60" s="20"/>
      <c r="H60" s="20"/>
      <c r="I60" s="20"/>
      <c r="J60" s="27" t="str">
        <f t="shared" si="0"/>
        <v>0</v>
      </c>
      <c r="K60" s="27" t="str">
        <f>IF(C60="","0",SUMIFS(借支明细表!$H:$H,借支明细表!$F:$F,$C60,借支明细表!$D:$D,$D$2))</f>
        <v>0</v>
      </c>
      <c r="L60" s="27" t="str">
        <f t="shared" si="1"/>
        <v>0</v>
      </c>
      <c r="M60" s="28"/>
      <c r="XDA60" s="7"/>
      <c r="XDB60" s="7"/>
      <c r="XDC60" s="7"/>
      <c r="XDD60" s="7"/>
      <c r="XDE60" s="7"/>
      <c r="XDF60" s="7"/>
      <c r="XDG60" s="7"/>
      <c r="XDH60" s="7"/>
      <c r="XDI60" s="7"/>
      <c r="XDJ60" s="7"/>
      <c r="XDK60" s="7"/>
      <c r="XDL60" s="7"/>
      <c r="XDM60" s="7"/>
      <c r="XDN60" s="7"/>
      <c r="XDO60" s="7"/>
      <c r="XDP60" s="7"/>
      <c r="XDQ60" s="7"/>
      <c r="XDR60" s="7"/>
      <c r="XDS60" s="7"/>
      <c r="XDT60" s="7"/>
      <c r="XDU60" s="7"/>
      <c r="XDV60" s="7"/>
      <c r="XDW60" s="7"/>
      <c r="XDX60" s="7"/>
      <c r="XDY60" s="7"/>
      <c r="XDZ60" s="7"/>
      <c r="XEA60" s="7"/>
      <c r="XEB60" s="7"/>
      <c r="XEC60" s="7"/>
      <c r="XED60" s="7"/>
      <c r="XEE60" s="7"/>
    </row>
    <row r="61" s="1" customFormat="1" customHeight="1" spans="1:16359">
      <c r="A61" s="4"/>
      <c r="B61" s="20"/>
      <c r="C61" s="20"/>
      <c r="D61" s="21" t="str">
        <f>IF(C61="","-",VLOOKUP(C61,员工信息表!B:C,2,FALSE))</f>
        <v>-</v>
      </c>
      <c r="E61" s="21" t="str">
        <f>IF(C61="","-",VLOOKUP(C61,员工信息表!B:D,3,FALSE))</f>
        <v>-</v>
      </c>
      <c r="F61" s="20"/>
      <c r="G61" s="20"/>
      <c r="H61" s="20"/>
      <c r="I61" s="20"/>
      <c r="J61" s="27" t="str">
        <f t="shared" si="0"/>
        <v>0</v>
      </c>
      <c r="K61" s="27" t="str">
        <f>IF(C61="","0",SUMIFS(借支明细表!$H:$H,借支明细表!$F:$F,$C61,借支明细表!$D:$D,$D$2))</f>
        <v>0</v>
      </c>
      <c r="L61" s="27" t="str">
        <f t="shared" si="1"/>
        <v>0</v>
      </c>
      <c r="M61" s="28"/>
      <c r="XDA61" s="7"/>
      <c r="XDB61" s="7"/>
      <c r="XDC61" s="7"/>
      <c r="XDD61" s="7"/>
      <c r="XDE61" s="7"/>
      <c r="XDF61" s="7"/>
      <c r="XDG61" s="7"/>
      <c r="XDH61" s="7"/>
      <c r="XDI61" s="7"/>
      <c r="XDJ61" s="7"/>
      <c r="XDK61" s="7"/>
      <c r="XDL61" s="7"/>
      <c r="XDM61" s="7"/>
      <c r="XDN61" s="7"/>
      <c r="XDO61" s="7"/>
      <c r="XDP61" s="7"/>
      <c r="XDQ61" s="7"/>
      <c r="XDR61" s="7"/>
      <c r="XDS61" s="7"/>
      <c r="XDT61" s="7"/>
      <c r="XDU61" s="7"/>
      <c r="XDV61" s="7"/>
      <c r="XDW61" s="7"/>
      <c r="XDX61" s="7"/>
      <c r="XDY61" s="7"/>
      <c r="XDZ61" s="7"/>
      <c r="XEA61" s="7"/>
      <c r="XEB61" s="7"/>
      <c r="XEC61" s="7"/>
      <c r="XED61" s="7"/>
      <c r="XEE61" s="7"/>
    </row>
    <row r="62" s="1" customFormat="1" customHeight="1" spans="1:16359">
      <c r="A62" s="4"/>
      <c r="B62" s="20"/>
      <c r="C62" s="20"/>
      <c r="D62" s="21" t="str">
        <f>IF(C62="","-",VLOOKUP(C62,员工信息表!B:C,2,FALSE))</f>
        <v>-</v>
      </c>
      <c r="E62" s="21" t="str">
        <f>IF(C62="","-",VLOOKUP(C62,员工信息表!B:D,3,FALSE))</f>
        <v>-</v>
      </c>
      <c r="F62" s="20"/>
      <c r="G62" s="20"/>
      <c r="H62" s="20"/>
      <c r="I62" s="20"/>
      <c r="J62" s="27" t="str">
        <f t="shared" si="0"/>
        <v>0</v>
      </c>
      <c r="K62" s="27" t="str">
        <f>IF(C62="","0",SUMIFS(借支明细表!$H:$H,借支明细表!$F:$F,$C62,借支明细表!$D:$D,$D$2))</f>
        <v>0</v>
      </c>
      <c r="L62" s="27" t="str">
        <f t="shared" si="1"/>
        <v>0</v>
      </c>
      <c r="M62" s="28"/>
      <c r="XDA62" s="7"/>
      <c r="XDB62" s="7"/>
      <c r="XDC62" s="7"/>
      <c r="XDD62" s="7"/>
      <c r="XDE62" s="7"/>
      <c r="XDF62" s="7"/>
      <c r="XDG62" s="7"/>
      <c r="XDH62" s="7"/>
      <c r="XDI62" s="7"/>
      <c r="XDJ62" s="7"/>
      <c r="XDK62" s="7"/>
      <c r="XDL62" s="7"/>
      <c r="XDM62" s="7"/>
      <c r="XDN62" s="7"/>
      <c r="XDO62" s="7"/>
      <c r="XDP62" s="7"/>
      <c r="XDQ62" s="7"/>
      <c r="XDR62" s="7"/>
      <c r="XDS62" s="7"/>
      <c r="XDT62" s="7"/>
      <c r="XDU62" s="7"/>
      <c r="XDV62" s="7"/>
      <c r="XDW62" s="7"/>
      <c r="XDX62" s="7"/>
      <c r="XDY62" s="7"/>
      <c r="XDZ62" s="7"/>
      <c r="XEA62" s="7"/>
      <c r="XEB62" s="7"/>
      <c r="XEC62" s="7"/>
      <c r="XED62" s="7"/>
      <c r="XEE62" s="7"/>
    </row>
    <row r="63" s="1" customFormat="1" customHeight="1" spans="1:16359">
      <c r="A63" s="4"/>
      <c r="B63" s="20"/>
      <c r="C63" s="20"/>
      <c r="D63" s="21" t="str">
        <f>IF(C63="","-",VLOOKUP(C63,员工信息表!B:C,2,FALSE))</f>
        <v>-</v>
      </c>
      <c r="E63" s="21" t="str">
        <f>IF(C63="","-",VLOOKUP(C63,员工信息表!B:D,3,FALSE))</f>
        <v>-</v>
      </c>
      <c r="F63" s="20"/>
      <c r="G63" s="20"/>
      <c r="H63" s="20"/>
      <c r="I63" s="20"/>
      <c r="J63" s="27" t="str">
        <f t="shared" si="0"/>
        <v>0</v>
      </c>
      <c r="K63" s="27" t="str">
        <f>IF(C63="","0",SUMIFS(借支明细表!$H:$H,借支明细表!$F:$F,$C63,借支明细表!$D:$D,$D$2))</f>
        <v>0</v>
      </c>
      <c r="L63" s="27" t="str">
        <f t="shared" si="1"/>
        <v>0</v>
      </c>
      <c r="M63" s="28"/>
      <c r="XDA63" s="7"/>
      <c r="XDB63" s="7"/>
      <c r="XDC63" s="7"/>
      <c r="XDD63" s="7"/>
      <c r="XDE63" s="7"/>
      <c r="XDF63" s="7"/>
      <c r="XDG63" s="7"/>
      <c r="XDH63" s="7"/>
      <c r="XDI63" s="7"/>
      <c r="XDJ63" s="7"/>
      <c r="XDK63" s="7"/>
      <c r="XDL63" s="7"/>
      <c r="XDM63" s="7"/>
      <c r="XDN63" s="7"/>
      <c r="XDO63" s="7"/>
      <c r="XDP63" s="7"/>
      <c r="XDQ63" s="7"/>
      <c r="XDR63" s="7"/>
      <c r="XDS63" s="7"/>
      <c r="XDT63" s="7"/>
      <c r="XDU63" s="7"/>
      <c r="XDV63" s="7"/>
      <c r="XDW63" s="7"/>
      <c r="XDX63" s="7"/>
      <c r="XDY63" s="7"/>
      <c r="XDZ63" s="7"/>
      <c r="XEA63" s="7"/>
      <c r="XEB63" s="7"/>
      <c r="XEC63" s="7"/>
      <c r="XED63" s="7"/>
      <c r="XEE63" s="7"/>
    </row>
    <row r="64" s="1" customFormat="1" customHeight="1" spans="1:16359">
      <c r="A64" s="4"/>
      <c r="B64" s="20"/>
      <c r="C64" s="20"/>
      <c r="D64" s="21" t="str">
        <f>IF(C64="","-",VLOOKUP(C64,员工信息表!B:C,2,FALSE))</f>
        <v>-</v>
      </c>
      <c r="E64" s="21" t="str">
        <f>IF(C64="","-",VLOOKUP(C64,员工信息表!B:D,3,FALSE))</f>
        <v>-</v>
      </c>
      <c r="F64" s="20"/>
      <c r="G64" s="20"/>
      <c r="H64" s="20"/>
      <c r="I64" s="20"/>
      <c r="J64" s="27" t="str">
        <f t="shared" si="0"/>
        <v>0</v>
      </c>
      <c r="K64" s="27" t="str">
        <f>IF(C64="","0",SUMIFS(借支明细表!$H:$H,借支明细表!$F:$F,$C64,借支明细表!$D:$D,$D$2))</f>
        <v>0</v>
      </c>
      <c r="L64" s="27" t="str">
        <f t="shared" si="1"/>
        <v>0</v>
      </c>
      <c r="M64" s="28"/>
      <c r="XDA64" s="7"/>
      <c r="XDB64" s="7"/>
      <c r="XDC64" s="7"/>
      <c r="XDD64" s="7"/>
      <c r="XDE64" s="7"/>
      <c r="XDF64" s="7"/>
      <c r="XDG64" s="7"/>
      <c r="XDH64" s="7"/>
      <c r="XDI64" s="7"/>
      <c r="XDJ64" s="7"/>
      <c r="XDK64" s="7"/>
      <c r="XDL64" s="7"/>
      <c r="XDM64" s="7"/>
      <c r="XDN64" s="7"/>
      <c r="XDO64" s="7"/>
      <c r="XDP64" s="7"/>
      <c r="XDQ64" s="7"/>
      <c r="XDR64" s="7"/>
      <c r="XDS64" s="7"/>
      <c r="XDT64" s="7"/>
      <c r="XDU64" s="7"/>
      <c r="XDV64" s="7"/>
      <c r="XDW64" s="7"/>
      <c r="XDX64" s="7"/>
      <c r="XDY64" s="7"/>
      <c r="XDZ64" s="7"/>
      <c r="XEA64" s="7"/>
      <c r="XEB64" s="7"/>
      <c r="XEC64" s="7"/>
      <c r="XED64" s="7"/>
      <c r="XEE64" s="7"/>
    </row>
    <row r="65" s="1" customFormat="1" customHeight="1" spans="1:16359">
      <c r="A65" s="4"/>
      <c r="B65" s="20"/>
      <c r="C65" s="20"/>
      <c r="D65" s="21" t="str">
        <f>IF(C65="","-",VLOOKUP(C65,员工信息表!B:C,2,FALSE))</f>
        <v>-</v>
      </c>
      <c r="E65" s="21" t="str">
        <f>IF(C65="","-",VLOOKUP(C65,员工信息表!B:D,3,FALSE))</f>
        <v>-</v>
      </c>
      <c r="F65" s="20"/>
      <c r="G65" s="20"/>
      <c r="H65" s="20"/>
      <c r="I65" s="20"/>
      <c r="J65" s="27" t="str">
        <f t="shared" si="0"/>
        <v>0</v>
      </c>
      <c r="K65" s="27" t="str">
        <f>IF(C65="","0",SUMIFS(借支明细表!$H:$H,借支明细表!$F:$F,$C65,借支明细表!$D:$D,$D$2))</f>
        <v>0</v>
      </c>
      <c r="L65" s="27" t="str">
        <f t="shared" si="1"/>
        <v>0</v>
      </c>
      <c r="M65" s="28"/>
      <c r="XDA65" s="7"/>
      <c r="XDB65" s="7"/>
      <c r="XDC65" s="7"/>
      <c r="XDD65" s="7"/>
      <c r="XDE65" s="7"/>
      <c r="XDF65" s="7"/>
      <c r="XDG65" s="7"/>
      <c r="XDH65" s="7"/>
      <c r="XDI65" s="7"/>
      <c r="XDJ65" s="7"/>
      <c r="XDK65" s="7"/>
      <c r="XDL65" s="7"/>
      <c r="XDM65" s="7"/>
      <c r="XDN65" s="7"/>
      <c r="XDO65" s="7"/>
      <c r="XDP65" s="7"/>
      <c r="XDQ65" s="7"/>
      <c r="XDR65" s="7"/>
      <c r="XDS65" s="7"/>
      <c r="XDT65" s="7"/>
      <c r="XDU65" s="7"/>
      <c r="XDV65" s="7"/>
      <c r="XDW65" s="7"/>
      <c r="XDX65" s="7"/>
      <c r="XDY65" s="7"/>
      <c r="XDZ65" s="7"/>
      <c r="XEA65" s="7"/>
      <c r="XEB65" s="7"/>
      <c r="XEC65" s="7"/>
      <c r="XED65" s="7"/>
      <c r="XEE65" s="7"/>
    </row>
    <row r="66" s="1" customFormat="1" customHeight="1" spans="1:16359">
      <c r="A66" s="4"/>
      <c r="B66" s="20"/>
      <c r="C66" s="20"/>
      <c r="D66" s="21" t="str">
        <f>IF(C66="","-",VLOOKUP(C66,员工信息表!B:C,2,FALSE))</f>
        <v>-</v>
      </c>
      <c r="E66" s="21" t="str">
        <f>IF(C66="","-",VLOOKUP(C66,员工信息表!B:D,3,FALSE))</f>
        <v>-</v>
      </c>
      <c r="F66" s="20"/>
      <c r="G66" s="20"/>
      <c r="H66" s="20"/>
      <c r="I66" s="20"/>
      <c r="J66" s="27" t="str">
        <f t="shared" si="0"/>
        <v>0</v>
      </c>
      <c r="K66" s="27" t="str">
        <f>IF(C66="","0",SUMIFS(借支明细表!$H:$H,借支明细表!$F:$F,$C66,借支明细表!$D:$D,$D$2))</f>
        <v>0</v>
      </c>
      <c r="L66" s="27" t="str">
        <f t="shared" si="1"/>
        <v>0</v>
      </c>
      <c r="M66" s="28"/>
      <c r="XDA66" s="7"/>
      <c r="XDB66" s="7"/>
      <c r="XDC66" s="7"/>
      <c r="XDD66" s="7"/>
      <c r="XDE66" s="7"/>
      <c r="XDF66" s="7"/>
      <c r="XDG66" s="7"/>
      <c r="XDH66" s="7"/>
      <c r="XDI66" s="7"/>
      <c r="XDJ66" s="7"/>
      <c r="XDK66" s="7"/>
      <c r="XDL66" s="7"/>
      <c r="XDM66" s="7"/>
      <c r="XDN66" s="7"/>
      <c r="XDO66" s="7"/>
      <c r="XDP66" s="7"/>
      <c r="XDQ66" s="7"/>
      <c r="XDR66" s="7"/>
      <c r="XDS66" s="7"/>
      <c r="XDT66" s="7"/>
      <c r="XDU66" s="7"/>
      <c r="XDV66" s="7"/>
      <c r="XDW66" s="7"/>
      <c r="XDX66" s="7"/>
      <c r="XDY66" s="7"/>
      <c r="XDZ66" s="7"/>
      <c r="XEA66" s="7"/>
      <c r="XEB66" s="7"/>
      <c r="XEC66" s="7"/>
      <c r="XED66" s="7"/>
      <c r="XEE66" s="7"/>
    </row>
    <row r="67" s="1" customFormat="1" customHeight="1" spans="1:16359">
      <c r="A67" s="4"/>
      <c r="B67" s="20"/>
      <c r="C67" s="20"/>
      <c r="D67" s="21" t="str">
        <f>IF(C67="","-",VLOOKUP(C67,员工信息表!B:C,2,FALSE))</f>
        <v>-</v>
      </c>
      <c r="E67" s="21" t="str">
        <f>IF(C67="","-",VLOOKUP(C67,员工信息表!B:D,3,FALSE))</f>
        <v>-</v>
      </c>
      <c r="F67" s="20"/>
      <c r="G67" s="20"/>
      <c r="H67" s="20"/>
      <c r="I67" s="20"/>
      <c r="J67" s="27" t="str">
        <f t="shared" si="0"/>
        <v>0</v>
      </c>
      <c r="K67" s="27" t="str">
        <f>IF(C67="","0",SUMIFS(借支明细表!$H:$H,借支明细表!$F:$F,$C67,借支明细表!$D:$D,$D$2))</f>
        <v>0</v>
      </c>
      <c r="L67" s="27" t="str">
        <f t="shared" si="1"/>
        <v>0</v>
      </c>
      <c r="M67" s="28"/>
      <c r="XDA67" s="7"/>
      <c r="XDB67" s="7"/>
      <c r="XDC67" s="7"/>
      <c r="XDD67" s="7"/>
      <c r="XDE67" s="7"/>
      <c r="XDF67" s="7"/>
      <c r="XDG67" s="7"/>
      <c r="XDH67" s="7"/>
      <c r="XDI67" s="7"/>
      <c r="XDJ67" s="7"/>
      <c r="XDK67" s="7"/>
      <c r="XDL67" s="7"/>
      <c r="XDM67" s="7"/>
      <c r="XDN67" s="7"/>
      <c r="XDO67" s="7"/>
      <c r="XDP67" s="7"/>
      <c r="XDQ67" s="7"/>
      <c r="XDR67" s="7"/>
      <c r="XDS67" s="7"/>
      <c r="XDT67" s="7"/>
      <c r="XDU67" s="7"/>
      <c r="XDV67" s="7"/>
      <c r="XDW67" s="7"/>
      <c r="XDX67" s="7"/>
      <c r="XDY67" s="7"/>
      <c r="XDZ67" s="7"/>
      <c r="XEA67" s="7"/>
      <c r="XEB67" s="7"/>
      <c r="XEC67" s="7"/>
      <c r="XED67" s="7"/>
      <c r="XEE67" s="7"/>
    </row>
    <row r="68" s="1" customFormat="1" customHeight="1" spans="1:16359">
      <c r="A68" s="4"/>
      <c r="B68" s="20"/>
      <c r="C68" s="20"/>
      <c r="D68" s="21" t="str">
        <f>IF(C68="","-",VLOOKUP(C68,员工信息表!B:C,2,FALSE))</f>
        <v>-</v>
      </c>
      <c r="E68" s="21" t="str">
        <f>IF(C68="","-",VLOOKUP(C68,员工信息表!B:D,3,FALSE))</f>
        <v>-</v>
      </c>
      <c r="F68" s="20"/>
      <c r="G68" s="20"/>
      <c r="H68" s="20"/>
      <c r="I68" s="20"/>
      <c r="J68" s="27" t="str">
        <f t="shared" si="0"/>
        <v>0</v>
      </c>
      <c r="K68" s="27" t="str">
        <f>IF(C68="","0",SUMIFS(借支明细表!$H:$H,借支明细表!$F:$F,$C68,借支明细表!$D:$D,$D$2))</f>
        <v>0</v>
      </c>
      <c r="L68" s="27" t="str">
        <f t="shared" si="1"/>
        <v>0</v>
      </c>
      <c r="M68" s="28"/>
      <c r="XDA68" s="7"/>
      <c r="XDB68" s="7"/>
      <c r="XDC68" s="7"/>
      <c r="XDD68" s="7"/>
      <c r="XDE68" s="7"/>
      <c r="XDF68" s="7"/>
      <c r="XDG68" s="7"/>
      <c r="XDH68" s="7"/>
      <c r="XDI68" s="7"/>
      <c r="XDJ68" s="7"/>
      <c r="XDK68" s="7"/>
      <c r="XDL68" s="7"/>
      <c r="XDM68" s="7"/>
      <c r="XDN68" s="7"/>
      <c r="XDO68" s="7"/>
      <c r="XDP68" s="7"/>
      <c r="XDQ68" s="7"/>
      <c r="XDR68" s="7"/>
      <c r="XDS68" s="7"/>
      <c r="XDT68" s="7"/>
      <c r="XDU68" s="7"/>
      <c r="XDV68" s="7"/>
      <c r="XDW68" s="7"/>
      <c r="XDX68" s="7"/>
      <c r="XDY68" s="7"/>
      <c r="XDZ68" s="7"/>
      <c r="XEA68" s="7"/>
      <c r="XEB68" s="7"/>
      <c r="XEC68" s="7"/>
      <c r="XED68" s="7"/>
      <c r="XEE68" s="7"/>
    </row>
    <row r="69" s="1" customFormat="1" customHeight="1" spans="1:16359">
      <c r="A69" s="4"/>
      <c r="B69" s="20"/>
      <c r="C69" s="20"/>
      <c r="D69" s="21" t="str">
        <f>IF(C69="","-",VLOOKUP(C69,员工信息表!B:C,2,FALSE))</f>
        <v>-</v>
      </c>
      <c r="E69" s="21" t="str">
        <f>IF(C69="","-",VLOOKUP(C69,员工信息表!B:D,3,FALSE))</f>
        <v>-</v>
      </c>
      <c r="F69" s="20"/>
      <c r="G69" s="20"/>
      <c r="H69" s="20"/>
      <c r="I69" s="20"/>
      <c r="J69" s="27" t="str">
        <f t="shared" ref="J69:J132" si="2">IF(C69="","0",(E69*F69)+(G69*H69)+I69)</f>
        <v>0</v>
      </c>
      <c r="K69" s="27" t="str">
        <f>IF(C69="","0",SUMIFS(借支明细表!$H:$H,借支明细表!$F:$F,$C69,借支明细表!$D:$D,$D$2))</f>
        <v>0</v>
      </c>
      <c r="L69" s="27" t="str">
        <f t="shared" ref="L69:L132" si="3">IF(C69="","0",J69-K69)</f>
        <v>0</v>
      </c>
      <c r="M69" s="28"/>
      <c r="XDA69" s="7"/>
      <c r="XDB69" s="7"/>
      <c r="XDC69" s="7"/>
      <c r="XDD69" s="7"/>
      <c r="XDE69" s="7"/>
      <c r="XDF69" s="7"/>
      <c r="XDG69" s="7"/>
      <c r="XDH69" s="7"/>
      <c r="XDI69" s="7"/>
      <c r="XDJ69" s="7"/>
      <c r="XDK69" s="7"/>
      <c r="XDL69" s="7"/>
      <c r="XDM69" s="7"/>
      <c r="XDN69" s="7"/>
      <c r="XDO69" s="7"/>
      <c r="XDP69" s="7"/>
      <c r="XDQ69" s="7"/>
      <c r="XDR69" s="7"/>
      <c r="XDS69" s="7"/>
      <c r="XDT69" s="7"/>
      <c r="XDU69" s="7"/>
      <c r="XDV69" s="7"/>
      <c r="XDW69" s="7"/>
      <c r="XDX69" s="7"/>
      <c r="XDY69" s="7"/>
      <c r="XDZ69" s="7"/>
      <c r="XEA69" s="7"/>
      <c r="XEB69" s="7"/>
      <c r="XEC69" s="7"/>
      <c r="XED69" s="7"/>
      <c r="XEE69" s="7"/>
    </row>
    <row r="70" s="1" customFormat="1" customHeight="1" spans="1:16359">
      <c r="A70" s="4"/>
      <c r="B70" s="20"/>
      <c r="C70" s="20"/>
      <c r="D70" s="21" t="str">
        <f>IF(C70="","-",VLOOKUP(C70,员工信息表!B:C,2,FALSE))</f>
        <v>-</v>
      </c>
      <c r="E70" s="21" t="str">
        <f>IF(C70="","-",VLOOKUP(C70,员工信息表!B:D,3,FALSE))</f>
        <v>-</v>
      </c>
      <c r="F70" s="20"/>
      <c r="G70" s="20"/>
      <c r="H70" s="20"/>
      <c r="I70" s="20"/>
      <c r="J70" s="27" t="str">
        <f t="shared" si="2"/>
        <v>0</v>
      </c>
      <c r="K70" s="27" t="str">
        <f>IF(C70="","0",SUMIFS(借支明细表!$H:$H,借支明细表!$F:$F,$C70,借支明细表!$D:$D,$D$2))</f>
        <v>0</v>
      </c>
      <c r="L70" s="27" t="str">
        <f t="shared" si="3"/>
        <v>0</v>
      </c>
      <c r="M70" s="28"/>
      <c r="XDA70" s="7"/>
      <c r="XDB70" s="7"/>
      <c r="XDC70" s="7"/>
      <c r="XDD70" s="7"/>
      <c r="XDE70" s="7"/>
      <c r="XDF70" s="7"/>
      <c r="XDG70" s="7"/>
      <c r="XDH70" s="7"/>
      <c r="XDI70" s="7"/>
      <c r="XDJ70" s="7"/>
      <c r="XDK70" s="7"/>
      <c r="XDL70" s="7"/>
      <c r="XDM70" s="7"/>
      <c r="XDN70" s="7"/>
      <c r="XDO70" s="7"/>
      <c r="XDP70" s="7"/>
      <c r="XDQ70" s="7"/>
      <c r="XDR70" s="7"/>
      <c r="XDS70" s="7"/>
      <c r="XDT70" s="7"/>
      <c r="XDU70" s="7"/>
      <c r="XDV70" s="7"/>
      <c r="XDW70" s="7"/>
      <c r="XDX70" s="7"/>
      <c r="XDY70" s="7"/>
      <c r="XDZ70" s="7"/>
      <c r="XEA70" s="7"/>
      <c r="XEB70" s="7"/>
      <c r="XEC70" s="7"/>
      <c r="XED70" s="7"/>
      <c r="XEE70" s="7"/>
    </row>
    <row r="71" s="1" customFormat="1" customHeight="1" spans="1:16359">
      <c r="A71" s="4"/>
      <c r="B71" s="20"/>
      <c r="C71" s="20"/>
      <c r="D71" s="21" t="str">
        <f>IF(C71="","-",VLOOKUP(C71,员工信息表!B:C,2,FALSE))</f>
        <v>-</v>
      </c>
      <c r="E71" s="21" t="str">
        <f>IF(C71="","-",VLOOKUP(C71,员工信息表!B:D,3,FALSE))</f>
        <v>-</v>
      </c>
      <c r="F71" s="20"/>
      <c r="G71" s="20"/>
      <c r="H71" s="20"/>
      <c r="I71" s="20"/>
      <c r="J71" s="27" t="str">
        <f t="shared" si="2"/>
        <v>0</v>
      </c>
      <c r="K71" s="27" t="str">
        <f>IF(C71="","0",SUMIFS(借支明细表!$H:$H,借支明细表!$F:$F,$C71,借支明细表!$D:$D,$D$2))</f>
        <v>0</v>
      </c>
      <c r="L71" s="27" t="str">
        <f t="shared" si="3"/>
        <v>0</v>
      </c>
      <c r="M71" s="28"/>
      <c r="XDA71" s="7"/>
      <c r="XDB71" s="7"/>
      <c r="XDC71" s="7"/>
      <c r="XDD71" s="7"/>
      <c r="XDE71" s="7"/>
      <c r="XDF71" s="7"/>
      <c r="XDG71" s="7"/>
      <c r="XDH71" s="7"/>
      <c r="XDI71" s="7"/>
      <c r="XDJ71" s="7"/>
      <c r="XDK71" s="7"/>
      <c r="XDL71" s="7"/>
      <c r="XDM71" s="7"/>
      <c r="XDN71" s="7"/>
      <c r="XDO71" s="7"/>
      <c r="XDP71" s="7"/>
      <c r="XDQ71" s="7"/>
      <c r="XDR71" s="7"/>
      <c r="XDS71" s="7"/>
      <c r="XDT71" s="7"/>
      <c r="XDU71" s="7"/>
      <c r="XDV71" s="7"/>
      <c r="XDW71" s="7"/>
      <c r="XDX71" s="7"/>
      <c r="XDY71" s="7"/>
      <c r="XDZ71" s="7"/>
      <c r="XEA71" s="7"/>
      <c r="XEB71" s="7"/>
      <c r="XEC71" s="7"/>
      <c r="XED71" s="7"/>
      <c r="XEE71" s="7"/>
    </row>
    <row r="72" s="1" customFormat="1" customHeight="1" spans="1:16359">
      <c r="A72" s="4"/>
      <c r="B72" s="20"/>
      <c r="C72" s="20"/>
      <c r="D72" s="21" t="str">
        <f>IF(C72="","-",VLOOKUP(C72,员工信息表!B:C,2,FALSE))</f>
        <v>-</v>
      </c>
      <c r="E72" s="21" t="str">
        <f>IF(C72="","-",VLOOKUP(C72,员工信息表!B:D,3,FALSE))</f>
        <v>-</v>
      </c>
      <c r="F72" s="20"/>
      <c r="G72" s="20"/>
      <c r="H72" s="20"/>
      <c r="I72" s="20"/>
      <c r="J72" s="27" t="str">
        <f t="shared" si="2"/>
        <v>0</v>
      </c>
      <c r="K72" s="27" t="str">
        <f>IF(C72="","0",SUMIFS(借支明细表!$H:$H,借支明细表!$F:$F,$C72,借支明细表!$D:$D,$D$2))</f>
        <v>0</v>
      </c>
      <c r="L72" s="27" t="str">
        <f t="shared" si="3"/>
        <v>0</v>
      </c>
      <c r="M72" s="28"/>
      <c r="XDA72" s="7"/>
      <c r="XDB72" s="7"/>
      <c r="XDC72" s="7"/>
      <c r="XDD72" s="7"/>
      <c r="XDE72" s="7"/>
      <c r="XDF72" s="7"/>
      <c r="XDG72" s="7"/>
      <c r="XDH72" s="7"/>
      <c r="XDI72" s="7"/>
      <c r="XDJ72" s="7"/>
      <c r="XDK72" s="7"/>
      <c r="XDL72" s="7"/>
      <c r="XDM72" s="7"/>
      <c r="XDN72" s="7"/>
      <c r="XDO72" s="7"/>
      <c r="XDP72" s="7"/>
      <c r="XDQ72" s="7"/>
      <c r="XDR72" s="7"/>
      <c r="XDS72" s="7"/>
      <c r="XDT72" s="7"/>
      <c r="XDU72" s="7"/>
      <c r="XDV72" s="7"/>
      <c r="XDW72" s="7"/>
      <c r="XDX72" s="7"/>
      <c r="XDY72" s="7"/>
      <c r="XDZ72" s="7"/>
      <c r="XEA72" s="7"/>
      <c r="XEB72" s="7"/>
      <c r="XEC72" s="7"/>
      <c r="XED72" s="7"/>
      <c r="XEE72" s="7"/>
    </row>
    <row r="73" s="1" customFormat="1" customHeight="1" spans="1:16359">
      <c r="A73" s="4"/>
      <c r="B73" s="20"/>
      <c r="C73" s="20"/>
      <c r="D73" s="21" t="str">
        <f>IF(C73="","-",VLOOKUP(C73,员工信息表!B:C,2,FALSE))</f>
        <v>-</v>
      </c>
      <c r="E73" s="21" t="str">
        <f>IF(C73="","-",VLOOKUP(C73,员工信息表!B:D,3,FALSE))</f>
        <v>-</v>
      </c>
      <c r="F73" s="20"/>
      <c r="G73" s="20"/>
      <c r="H73" s="20"/>
      <c r="I73" s="20"/>
      <c r="J73" s="27" t="str">
        <f t="shared" si="2"/>
        <v>0</v>
      </c>
      <c r="K73" s="27" t="str">
        <f>IF(C73="","0",SUMIFS(借支明细表!$H:$H,借支明细表!$F:$F,$C73,借支明细表!$D:$D,$D$2))</f>
        <v>0</v>
      </c>
      <c r="L73" s="27" t="str">
        <f t="shared" si="3"/>
        <v>0</v>
      </c>
      <c r="M73" s="28"/>
      <c r="XDA73" s="7"/>
      <c r="XDB73" s="7"/>
      <c r="XDC73" s="7"/>
      <c r="XDD73" s="7"/>
      <c r="XDE73" s="7"/>
      <c r="XDF73" s="7"/>
      <c r="XDG73" s="7"/>
      <c r="XDH73" s="7"/>
      <c r="XDI73" s="7"/>
      <c r="XDJ73" s="7"/>
      <c r="XDK73" s="7"/>
      <c r="XDL73" s="7"/>
      <c r="XDM73" s="7"/>
      <c r="XDN73" s="7"/>
      <c r="XDO73" s="7"/>
      <c r="XDP73" s="7"/>
      <c r="XDQ73" s="7"/>
      <c r="XDR73" s="7"/>
      <c r="XDS73" s="7"/>
      <c r="XDT73" s="7"/>
      <c r="XDU73" s="7"/>
      <c r="XDV73" s="7"/>
      <c r="XDW73" s="7"/>
      <c r="XDX73" s="7"/>
      <c r="XDY73" s="7"/>
      <c r="XDZ73" s="7"/>
      <c r="XEA73" s="7"/>
      <c r="XEB73" s="7"/>
      <c r="XEC73" s="7"/>
      <c r="XED73" s="7"/>
      <c r="XEE73" s="7"/>
    </row>
    <row r="74" s="1" customFormat="1" customHeight="1" spans="1:16359">
      <c r="A74" s="4"/>
      <c r="B74" s="20"/>
      <c r="C74" s="20"/>
      <c r="D74" s="21" t="str">
        <f>IF(C74="","-",VLOOKUP(C74,员工信息表!B:C,2,FALSE))</f>
        <v>-</v>
      </c>
      <c r="E74" s="21" t="str">
        <f>IF(C74="","-",VLOOKUP(C74,员工信息表!B:D,3,FALSE))</f>
        <v>-</v>
      </c>
      <c r="F74" s="20"/>
      <c r="G74" s="20"/>
      <c r="H74" s="20"/>
      <c r="I74" s="20"/>
      <c r="J74" s="27" t="str">
        <f t="shared" si="2"/>
        <v>0</v>
      </c>
      <c r="K74" s="27" t="str">
        <f>IF(C74="","0",SUMIFS(借支明细表!$H:$H,借支明细表!$F:$F,$C74,借支明细表!$D:$D,$D$2))</f>
        <v>0</v>
      </c>
      <c r="L74" s="27" t="str">
        <f t="shared" si="3"/>
        <v>0</v>
      </c>
      <c r="M74" s="28"/>
      <c r="XDA74" s="7"/>
      <c r="XDB74" s="7"/>
      <c r="XDC74" s="7"/>
      <c r="XDD74" s="7"/>
      <c r="XDE74" s="7"/>
      <c r="XDF74" s="7"/>
      <c r="XDG74" s="7"/>
      <c r="XDH74" s="7"/>
      <c r="XDI74" s="7"/>
      <c r="XDJ74" s="7"/>
      <c r="XDK74" s="7"/>
      <c r="XDL74" s="7"/>
      <c r="XDM74" s="7"/>
      <c r="XDN74" s="7"/>
      <c r="XDO74" s="7"/>
      <c r="XDP74" s="7"/>
      <c r="XDQ74" s="7"/>
      <c r="XDR74" s="7"/>
      <c r="XDS74" s="7"/>
      <c r="XDT74" s="7"/>
      <c r="XDU74" s="7"/>
      <c r="XDV74" s="7"/>
      <c r="XDW74" s="7"/>
      <c r="XDX74" s="7"/>
      <c r="XDY74" s="7"/>
      <c r="XDZ74" s="7"/>
      <c r="XEA74" s="7"/>
      <c r="XEB74" s="7"/>
      <c r="XEC74" s="7"/>
      <c r="XED74" s="7"/>
      <c r="XEE74" s="7"/>
    </row>
    <row r="75" s="1" customFormat="1" customHeight="1" spans="1:16359">
      <c r="A75" s="4"/>
      <c r="B75" s="20"/>
      <c r="C75" s="20"/>
      <c r="D75" s="21" t="str">
        <f>IF(C75="","-",VLOOKUP(C75,员工信息表!B:C,2,FALSE))</f>
        <v>-</v>
      </c>
      <c r="E75" s="21" t="str">
        <f>IF(C75="","-",VLOOKUP(C75,员工信息表!B:D,3,FALSE))</f>
        <v>-</v>
      </c>
      <c r="F75" s="20"/>
      <c r="G75" s="20"/>
      <c r="H75" s="20"/>
      <c r="I75" s="20"/>
      <c r="J75" s="27" t="str">
        <f t="shared" si="2"/>
        <v>0</v>
      </c>
      <c r="K75" s="27" t="str">
        <f>IF(C75="","0",SUMIFS(借支明细表!$H:$H,借支明细表!$F:$F,$C75,借支明细表!$D:$D,$D$2))</f>
        <v>0</v>
      </c>
      <c r="L75" s="27" t="str">
        <f t="shared" si="3"/>
        <v>0</v>
      </c>
      <c r="M75" s="28"/>
      <c r="XDA75" s="7"/>
      <c r="XDB75" s="7"/>
      <c r="XDC75" s="7"/>
      <c r="XDD75" s="7"/>
      <c r="XDE75" s="7"/>
      <c r="XDF75" s="7"/>
      <c r="XDG75" s="7"/>
      <c r="XDH75" s="7"/>
      <c r="XDI75" s="7"/>
      <c r="XDJ75" s="7"/>
      <c r="XDK75" s="7"/>
      <c r="XDL75" s="7"/>
      <c r="XDM75" s="7"/>
      <c r="XDN75" s="7"/>
      <c r="XDO75" s="7"/>
      <c r="XDP75" s="7"/>
      <c r="XDQ75" s="7"/>
      <c r="XDR75" s="7"/>
      <c r="XDS75" s="7"/>
      <c r="XDT75" s="7"/>
      <c r="XDU75" s="7"/>
      <c r="XDV75" s="7"/>
      <c r="XDW75" s="7"/>
      <c r="XDX75" s="7"/>
      <c r="XDY75" s="7"/>
      <c r="XDZ75" s="7"/>
      <c r="XEA75" s="7"/>
      <c r="XEB75" s="7"/>
      <c r="XEC75" s="7"/>
      <c r="XED75" s="7"/>
      <c r="XEE75" s="7"/>
    </row>
    <row r="76" s="1" customFormat="1" customHeight="1" spans="1:16359">
      <c r="A76" s="4"/>
      <c r="B76" s="20"/>
      <c r="C76" s="20"/>
      <c r="D76" s="21" t="str">
        <f>IF(C76="","-",VLOOKUP(C76,员工信息表!B:C,2,FALSE))</f>
        <v>-</v>
      </c>
      <c r="E76" s="21" t="str">
        <f>IF(C76="","-",VLOOKUP(C76,员工信息表!B:D,3,FALSE))</f>
        <v>-</v>
      </c>
      <c r="F76" s="20"/>
      <c r="G76" s="20"/>
      <c r="H76" s="20"/>
      <c r="I76" s="20"/>
      <c r="J76" s="27" t="str">
        <f t="shared" si="2"/>
        <v>0</v>
      </c>
      <c r="K76" s="27" t="str">
        <f>IF(C76="","0",SUMIFS(借支明细表!$H:$H,借支明细表!$F:$F,$C76,借支明细表!$D:$D,$D$2))</f>
        <v>0</v>
      </c>
      <c r="L76" s="27" t="str">
        <f t="shared" si="3"/>
        <v>0</v>
      </c>
      <c r="M76" s="28"/>
      <c r="XDA76" s="7"/>
      <c r="XDB76" s="7"/>
      <c r="XDC76" s="7"/>
      <c r="XDD76" s="7"/>
      <c r="XDE76" s="7"/>
      <c r="XDF76" s="7"/>
      <c r="XDG76" s="7"/>
      <c r="XDH76" s="7"/>
      <c r="XDI76" s="7"/>
      <c r="XDJ76" s="7"/>
      <c r="XDK76" s="7"/>
      <c r="XDL76" s="7"/>
      <c r="XDM76" s="7"/>
      <c r="XDN76" s="7"/>
      <c r="XDO76" s="7"/>
      <c r="XDP76" s="7"/>
      <c r="XDQ76" s="7"/>
      <c r="XDR76" s="7"/>
      <c r="XDS76" s="7"/>
      <c r="XDT76" s="7"/>
      <c r="XDU76" s="7"/>
      <c r="XDV76" s="7"/>
      <c r="XDW76" s="7"/>
      <c r="XDX76" s="7"/>
      <c r="XDY76" s="7"/>
      <c r="XDZ76" s="7"/>
      <c r="XEA76" s="7"/>
      <c r="XEB76" s="7"/>
      <c r="XEC76" s="7"/>
      <c r="XED76" s="7"/>
      <c r="XEE76" s="7"/>
    </row>
    <row r="77" s="1" customFormat="1" customHeight="1" spans="1:16359">
      <c r="A77" s="4"/>
      <c r="B77" s="20"/>
      <c r="C77" s="20"/>
      <c r="D77" s="21" t="str">
        <f>IF(C77="","-",VLOOKUP(C77,员工信息表!B:C,2,FALSE))</f>
        <v>-</v>
      </c>
      <c r="E77" s="21" t="str">
        <f>IF(C77="","-",VLOOKUP(C77,员工信息表!B:D,3,FALSE))</f>
        <v>-</v>
      </c>
      <c r="F77" s="20"/>
      <c r="G77" s="20"/>
      <c r="H77" s="20"/>
      <c r="I77" s="20"/>
      <c r="J77" s="27" t="str">
        <f t="shared" si="2"/>
        <v>0</v>
      </c>
      <c r="K77" s="27" t="str">
        <f>IF(C77="","0",SUMIFS(借支明细表!$H:$H,借支明细表!$F:$F,$C77,借支明细表!$D:$D,$D$2))</f>
        <v>0</v>
      </c>
      <c r="L77" s="27" t="str">
        <f t="shared" si="3"/>
        <v>0</v>
      </c>
      <c r="M77" s="28"/>
      <c r="XDA77" s="7"/>
      <c r="XDB77" s="7"/>
      <c r="XDC77" s="7"/>
      <c r="XDD77" s="7"/>
      <c r="XDE77" s="7"/>
      <c r="XDF77" s="7"/>
      <c r="XDG77" s="7"/>
      <c r="XDH77" s="7"/>
      <c r="XDI77" s="7"/>
      <c r="XDJ77" s="7"/>
      <c r="XDK77" s="7"/>
      <c r="XDL77" s="7"/>
      <c r="XDM77" s="7"/>
      <c r="XDN77" s="7"/>
      <c r="XDO77" s="7"/>
      <c r="XDP77" s="7"/>
      <c r="XDQ77" s="7"/>
      <c r="XDR77" s="7"/>
      <c r="XDS77" s="7"/>
      <c r="XDT77" s="7"/>
      <c r="XDU77" s="7"/>
      <c r="XDV77" s="7"/>
      <c r="XDW77" s="7"/>
      <c r="XDX77" s="7"/>
      <c r="XDY77" s="7"/>
      <c r="XDZ77" s="7"/>
      <c r="XEA77" s="7"/>
      <c r="XEB77" s="7"/>
      <c r="XEC77" s="7"/>
      <c r="XED77" s="7"/>
      <c r="XEE77" s="7"/>
    </row>
    <row r="78" s="1" customFormat="1" customHeight="1" spans="1:16359">
      <c r="A78" s="4"/>
      <c r="B78" s="20"/>
      <c r="C78" s="20"/>
      <c r="D78" s="21" t="str">
        <f>IF(C78="","-",VLOOKUP(C78,员工信息表!B:C,2,FALSE))</f>
        <v>-</v>
      </c>
      <c r="E78" s="21" t="str">
        <f>IF(C78="","-",VLOOKUP(C78,员工信息表!B:D,3,FALSE))</f>
        <v>-</v>
      </c>
      <c r="F78" s="20"/>
      <c r="G78" s="20"/>
      <c r="H78" s="20"/>
      <c r="I78" s="20"/>
      <c r="J78" s="27" t="str">
        <f t="shared" si="2"/>
        <v>0</v>
      </c>
      <c r="K78" s="27" t="str">
        <f>IF(C78="","0",SUMIFS(借支明细表!$H:$H,借支明细表!$F:$F,$C78,借支明细表!$D:$D,$D$2))</f>
        <v>0</v>
      </c>
      <c r="L78" s="27" t="str">
        <f t="shared" si="3"/>
        <v>0</v>
      </c>
      <c r="M78" s="28"/>
      <c r="XDA78" s="7"/>
      <c r="XDB78" s="7"/>
      <c r="XDC78" s="7"/>
      <c r="XDD78" s="7"/>
      <c r="XDE78" s="7"/>
      <c r="XDF78" s="7"/>
      <c r="XDG78" s="7"/>
      <c r="XDH78" s="7"/>
      <c r="XDI78" s="7"/>
      <c r="XDJ78" s="7"/>
      <c r="XDK78" s="7"/>
      <c r="XDL78" s="7"/>
      <c r="XDM78" s="7"/>
      <c r="XDN78" s="7"/>
      <c r="XDO78" s="7"/>
      <c r="XDP78" s="7"/>
      <c r="XDQ78" s="7"/>
      <c r="XDR78" s="7"/>
      <c r="XDS78" s="7"/>
      <c r="XDT78" s="7"/>
      <c r="XDU78" s="7"/>
      <c r="XDV78" s="7"/>
      <c r="XDW78" s="7"/>
      <c r="XDX78" s="7"/>
      <c r="XDY78" s="7"/>
      <c r="XDZ78" s="7"/>
      <c r="XEA78" s="7"/>
      <c r="XEB78" s="7"/>
      <c r="XEC78" s="7"/>
      <c r="XED78" s="7"/>
      <c r="XEE78" s="7"/>
    </row>
    <row r="79" s="1" customFormat="1" customHeight="1" spans="1:16359">
      <c r="A79" s="4"/>
      <c r="B79" s="20"/>
      <c r="C79" s="20"/>
      <c r="D79" s="21" t="str">
        <f>IF(C79="","-",VLOOKUP(C79,员工信息表!B:C,2,FALSE))</f>
        <v>-</v>
      </c>
      <c r="E79" s="21" t="str">
        <f>IF(C79="","-",VLOOKUP(C79,员工信息表!B:D,3,FALSE))</f>
        <v>-</v>
      </c>
      <c r="F79" s="20"/>
      <c r="G79" s="20"/>
      <c r="H79" s="20"/>
      <c r="I79" s="20"/>
      <c r="J79" s="27" t="str">
        <f t="shared" si="2"/>
        <v>0</v>
      </c>
      <c r="K79" s="27" t="str">
        <f>IF(C79="","0",SUMIFS(借支明细表!$H:$H,借支明细表!$F:$F,$C79,借支明细表!$D:$D,$D$2))</f>
        <v>0</v>
      </c>
      <c r="L79" s="27" t="str">
        <f t="shared" si="3"/>
        <v>0</v>
      </c>
      <c r="M79" s="28"/>
      <c r="XDA79" s="7"/>
      <c r="XDB79" s="7"/>
      <c r="XDC79" s="7"/>
      <c r="XDD79" s="7"/>
      <c r="XDE79" s="7"/>
      <c r="XDF79" s="7"/>
      <c r="XDG79" s="7"/>
      <c r="XDH79" s="7"/>
      <c r="XDI79" s="7"/>
      <c r="XDJ79" s="7"/>
      <c r="XDK79" s="7"/>
      <c r="XDL79" s="7"/>
      <c r="XDM79" s="7"/>
      <c r="XDN79" s="7"/>
      <c r="XDO79" s="7"/>
      <c r="XDP79" s="7"/>
      <c r="XDQ79" s="7"/>
      <c r="XDR79" s="7"/>
      <c r="XDS79" s="7"/>
      <c r="XDT79" s="7"/>
      <c r="XDU79" s="7"/>
      <c r="XDV79" s="7"/>
      <c r="XDW79" s="7"/>
      <c r="XDX79" s="7"/>
      <c r="XDY79" s="7"/>
      <c r="XDZ79" s="7"/>
      <c r="XEA79" s="7"/>
      <c r="XEB79" s="7"/>
      <c r="XEC79" s="7"/>
      <c r="XED79" s="7"/>
      <c r="XEE79" s="7"/>
    </row>
    <row r="80" s="1" customFormat="1" customHeight="1" spans="1:16359">
      <c r="A80" s="4"/>
      <c r="B80" s="20"/>
      <c r="C80" s="20"/>
      <c r="D80" s="21" t="str">
        <f>IF(C80="","-",VLOOKUP(C80,员工信息表!B:C,2,FALSE))</f>
        <v>-</v>
      </c>
      <c r="E80" s="21" t="str">
        <f>IF(C80="","-",VLOOKUP(C80,员工信息表!B:D,3,FALSE))</f>
        <v>-</v>
      </c>
      <c r="F80" s="20"/>
      <c r="G80" s="20"/>
      <c r="H80" s="20"/>
      <c r="I80" s="20"/>
      <c r="J80" s="27" t="str">
        <f t="shared" si="2"/>
        <v>0</v>
      </c>
      <c r="K80" s="27" t="str">
        <f>IF(C80="","0",SUMIFS(借支明细表!$H:$H,借支明细表!$F:$F,$C80,借支明细表!$D:$D,$D$2))</f>
        <v>0</v>
      </c>
      <c r="L80" s="27" t="str">
        <f t="shared" si="3"/>
        <v>0</v>
      </c>
      <c r="M80" s="28"/>
      <c r="XDA80" s="7"/>
      <c r="XDB80" s="7"/>
      <c r="XDC80" s="7"/>
      <c r="XDD80" s="7"/>
      <c r="XDE80" s="7"/>
      <c r="XDF80" s="7"/>
      <c r="XDG80" s="7"/>
      <c r="XDH80" s="7"/>
      <c r="XDI80" s="7"/>
      <c r="XDJ80" s="7"/>
      <c r="XDK80" s="7"/>
      <c r="XDL80" s="7"/>
      <c r="XDM80" s="7"/>
      <c r="XDN80" s="7"/>
      <c r="XDO80" s="7"/>
      <c r="XDP80" s="7"/>
      <c r="XDQ80" s="7"/>
      <c r="XDR80" s="7"/>
      <c r="XDS80" s="7"/>
      <c r="XDT80" s="7"/>
      <c r="XDU80" s="7"/>
      <c r="XDV80" s="7"/>
      <c r="XDW80" s="7"/>
      <c r="XDX80" s="7"/>
      <c r="XDY80" s="7"/>
      <c r="XDZ80" s="7"/>
      <c r="XEA80" s="7"/>
      <c r="XEB80" s="7"/>
      <c r="XEC80" s="7"/>
      <c r="XED80" s="7"/>
      <c r="XEE80" s="7"/>
    </row>
    <row r="81" s="1" customFormat="1" customHeight="1" spans="1:16359">
      <c r="A81" s="4"/>
      <c r="B81" s="20"/>
      <c r="C81" s="20"/>
      <c r="D81" s="21" t="str">
        <f>IF(C81="","-",VLOOKUP(C81,员工信息表!B:C,2,FALSE))</f>
        <v>-</v>
      </c>
      <c r="E81" s="21" t="str">
        <f>IF(C81="","-",VLOOKUP(C81,员工信息表!B:D,3,FALSE))</f>
        <v>-</v>
      </c>
      <c r="F81" s="20"/>
      <c r="G81" s="20"/>
      <c r="H81" s="20"/>
      <c r="I81" s="20"/>
      <c r="J81" s="27" t="str">
        <f t="shared" si="2"/>
        <v>0</v>
      </c>
      <c r="K81" s="27" t="str">
        <f>IF(C81="","0",SUMIFS(借支明细表!$H:$H,借支明细表!$F:$F,$C81,借支明细表!$D:$D,$D$2))</f>
        <v>0</v>
      </c>
      <c r="L81" s="27" t="str">
        <f t="shared" si="3"/>
        <v>0</v>
      </c>
      <c r="M81" s="28"/>
      <c r="XDA81" s="7"/>
      <c r="XDB81" s="7"/>
      <c r="XDC81" s="7"/>
      <c r="XDD81" s="7"/>
      <c r="XDE81" s="7"/>
      <c r="XDF81" s="7"/>
      <c r="XDG81" s="7"/>
      <c r="XDH81" s="7"/>
      <c r="XDI81" s="7"/>
      <c r="XDJ81" s="7"/>
      <c r="XDK81" s="7"/>
      <c r="XDL81" s="7"/>
      <c r="XDM81" s="7"/>
      <c r="XDN81" s="7"/>
      <c r="XDO81" s="7"/>
      <c r="XDP81" s="7"/>
      <c r="XDQ81" s="7"/>
      <c r="XDR81" s="7"/>
      <c r="XDS81" s="7"/>
      <c r="XDT81" s="7"/>
      <c r="XDU81" s="7"/>
      <c r="XDV81" s="7"/>
      <c r="XDW81" s="7"/>
      <c r="XDX81" s="7"/>
      <c r="XDY81" s="7"/>
      <c r="XDZ81" s="7"/>
      <c r="XEA81" s="7"/>
      <c r="XEB81" s="7"/>
      <c r="XEC81" s="7"/>
      <c r="XED81" s="7"/>
      <c r="XEE81" s="7"/>
    </row>
    <row r="82" s="1" customFormat="1" customHeight="1" spans="1:16359">
      <c r="A82" s="4"/>
      <c r="B82" s="20"/>
      <c r="C82" s="20"/>
      <c r="D82" s="21" t="str">
        <f>IF(C82="","-",VLOOKUP(C82,员工信息表!B:C,2,FALSE))</f>
        <v>-</v>
      </c>
      <c r="E82" s="21" t="str">
        <f>IF(C82="","-",VLOOKUP(C82,员工信息表!B:D,3,FALSE))</f>
        <v>-</v>
      </c>
      <c r="F82" s="20"/>
      <c r="G82" s="20"/>
      <c r="H82" s="20"/>
      <c r="I82" s="20"/>
      <c r="J82" s="27" t="str">
        <f t="shared" si="2"/>
        <v>0</v>
      </c>
      <c r="K82" s="27" t="str">
        <f>IF(C82="","0",SUMIFS(借支明细表!$H:$H,借支明细表!$F:$F,$C82,借支明细表!$D:$D,$D$2))</f>
        <v>0</v>
      </c>
      <c r="L82" s="27" t="str">
        <f t="shared" si="3"/>
        <v>0</v>
      </c>
      <c r="M82" s="28"/>
      <c r="XDA82" s="7"/>
      <c r="XDB82" s="7"/>
      <c r="XDC82" s="7"/>
      <c r="XDD82" s="7"/>
      <c r="XDE82" s="7"/>
      <c r="XDF82" s="7"/>
      <c r="XDG82" s="7"/>
      <c r="XDH82" s="7"/>
      <c r="XDI82" s="7"/>
      <c r="XDJ82" s="7"/>
      <c r="XDK82" s="7"/>
      <c r="XDL82" s="7"/>
      <c r="XDM82" s="7"/>
      <c r="XDN82" s="7"/>
      <c r="XDO82" s="7"/>
      <c r="XDP82" s="7"/>
      <c r="XDQ82" s="7"/>
      <c r="XDR82" s="7"/>
      <c r="XDS82" s="7"/>
      <c r="XDT82" s="7"/>
      <c r="XDU82" s="7"/>
      <c r="XDV82" s="7"/>
      <c r="XDW82" s="7"/>
      <c r="XDX82" s="7"/>
      <c r="XDY82" s="7"/>
      <c r="XDZ82" s="7"/>
      <c r="XEA82" s="7"/>
      <c r="XEB82" s="7"/>
      <c r="XEC82" s="7"/>
      <c r="XED82" s="7"/>
      <c r="XEE82" s="7"/>
    </row>
    <row r="83" s="1" customFormat="1" customHeight="1" spans="1:16359">
      <c r="A83" s="4"/>
      <c r="B83" s="20"/>
      <c r="C83" s="20"/>
      <c r="D83" s="21" t="str">
        <f>IF(C83="","-",VLOOKUP(C83,员工信息表!B:C,2,FALSE))</f>
        <v>-</v>
      </c>
      <c r="E83" s="21" t="str">
        <f>IF(C83="","-",VLOOKUP(C83,员工信息表!B:D,3,FALSE))</f>
        <v>-</v>
      </c>
      <c r="F83" s="20"/>
      <c r="G83" s="20"/>
      <c r="H83" s="20"/>
      <c r="I83" s="20"/>
      <c r="J83" s="27" t="str">
        <f t="shared" si="2"/>
        <v>0</v>
      </c>
      <c r="K83" s="27" t="str">
        <f>IF(C83="","0",SUMIFS(借支明细表!$H:$H,借支明细表!$F:$F,$C83,借支明细表!$D:$D,$D$2))</f>
        <v>0</v>
      </c>
      <c r="L83" s="27" t="str">
        <f t="shared" si="3"/>
        <v>0</v>
      </c>
      <c r="M83" s="28"/>
      <c r="XDA83" s="7"/>
      <c r="XDB83" s="7"/>
      <c r="XDC83" s="7"/>
      <c r="XDD83" s="7"/>
      <c r="XDE83" s="7"/>
      <c r="XDF83" s="7"/>
      <c r="XDG83" s="7"/>
      <c r="XDH83" s="7"/>
      <c r="XDI83" s="7"/>
      <c r="XDJ83" s="7"/>
      <c r="XDK83" s="7"/>
      <c r="XDL83" s="7"/>
      <c r="XDM83" s="7"/>
      <c r="XDN83" s="7"/>
      <c r="XDO83" s="7"/>
      <c r="XDP83" s="7"/>
      <c r="XDQ83" s="7"/>
      <c r="XDR83" s="7"/>
      <c r="XDS83" s="7"/>
      <c r="XDT83" s="7"/>
      <c r="XDU83" s="7"/>
      <c r="XDV83" s="7"/>
      <c r="XDW83" s="7"/>
      <c r="XDX83" s="7"/>
      <c r="XDY83" s="7"/>
      <c r="XDZ83" s="7"/>
      <c r="XEA83" s="7"/>
      <c r="XEB83" s="7"/>
      <c r="XEC83" s="7"/>
      <c r="XED83" s="7"/>
      <c r="XEE83" s="7"/>
    </row>
    <row r="84" s="1" customFormat="1" customHeight="1" spans="1:16359">
      <c r="A84" s="4"/>
      <c r="B84" s="20"/>
      <c r="C84" s="20"/>
      <c r="D84" s="21" t="str">
        <f>IF(C84="","-",VLOOKUP(C84,员工信息表!B:C,2,FALSE))</f>
        <v>-</v>
      </c>
      <c r="E84" s="21" t="str">
        <f>IF(C84="","-",VLOOKUP(C84,员工信息表!B:D,3,FALSE))</f>
        <v>-</v>
      </c>
      <c r="F84" s="20"/>
      <c r="G84" s="20"/>
      <c r="H84" s="20"/>
      <c r="I84" s="20"/>
      <c r="J84" s="27" t="str">
        <f t="shared" si="2"/>
        <v>0</v>
      </c>
      <c r="K84" s="27" t="str">
        <f>IF(C84="","0",SUMIFS(借支明细表!$H:$H,借支明细表!$F:$F,$C84,借支明细表!$D:$D,$D$2))</f>
        <v>0</v>
      </c>
      <c r="L84" s="27" t="str">
        <f t="shared" si="3"/>
        <v>0</v>
      </c>
      <c r="M84" s="28"/>
      <c r="XDA84" s="7"/>
      <c r="XDB84" s="7"/>
      <c r="XDC84" s="7"/>
      <c r="XDD84" s="7"/>
      <c r="XDE84" s="7"/>
      <c r="XDF84" s="7"/>
      <c r="XDG84" s="7"/>
      <c r="XDH84" s="7"/>
      <c r="XDI84" s="7"/>
      <c r="XDJ84" s="7"/>
      <c r="XDK84" s="7"/>
      <c r="XDL84" s="7"/>
      <c r="XDM84" s="7"/>
      <c r="XDN84" s="7"/>
      <c r="XDO84" s="7"/>
      <c r="XDP84" s="7"/>
      <c r="XDQ84" s="7"/>
      <c r="XDR84" s="7"/>
      <c r="XDS84" s="7"/>
      <c r="XDT84" s="7"/>
      <c r="XDU84" s="7"/>
      <c r="XDV84" s="7"/>
      <c r="XDW84" s="7"/>
      <c r="XDX84" s="7"/>
      <c r="XDY84" s="7"/>
      <c r="XDZ84" s="7"/>
      <c r="XEA84" s="7"/>
      <c r="XEB84" s="7"/>
      <c r="XEC84" s="7"/>
      <c r="XED84" s="7"/>
      <c r="XEE84" s="7"/>
    </row>
    <row r="85" s="1" customFormat="1" customHeight="1" spans="1:16359">
      <c r="A85" s="4"/>
      <c r="B85" s="20"/>
      <c r="C85" s="20"/>
      <c r="D85" s="21" t="str">
        <f>IF(C85="","-",VLOOKUP(C85,员工信息表!B:C,2,FALSE))</f>
        <v>-</v>
      </c>
      <c r="E85" s="21" t="str">
        <f>IF(C85="","-",VLOOKUP(C85,员工信息表!B:D,3,FALSE))</f>
        <v>-</v>
      </c>
      <c r="F85" s="20"/>
      <c r="G85" s="20"/>
      <c r="H85" s="20"/>
      <c r="I85" s="20"/>
      <c r="J85" s="27" t="str">
        <f t="shared" si="2"/>
        <v>0</v>
      </c>
      <c r="K85" s="27" t="str">
        <f>IF(C85="","0",SUMIFS(借支明细表!$H:$H,借支明细表!$F:$F,$C85,借支明细表!$D:$D,$D$2))</f>
        <v>0</v>
      </c>
      <c r="L85" s="27" t="str">
        <f t="shared" si="3"/>
        <v>0</v>
      </c>
      <c r="M85" s="28"/>
      <c r="XDA85" s="7"/>
      <c r="XDB85" s="7"/>
      <c r="XDC85" s="7"/>
      <c r="XDD85" s="7"/>
      <c r="XDE85" s="7"/>
      <c r="XDF85" s="7"/>
      <c r="XDG85" s="7"/>
      <c r="XDH85" s="7"/>
      <c r="XDI85" s="7"/>
      <c r="XDJ85" s="7"/>
      <c r="XDK85" s="7"/>
      <c r="XDL85" s="7"/>
      <c r="XDM85" s="7"/>
      <c r="XDN85" s="7"/>
      <c r="XDO85" s="7"/>
      <c r="XDP85" s="7"/>
      <c r="XDQ85" s="7"/>
      <c r="XDR85" s="7"/>
      <c r="XDS85" s="7"/>
      <c r="XDT85" s="7"/>
      <c r="XDU85" s="7"/>
      <c r="XDV85" s="7"/>
      <c r="XDW85" s="7"/>
      <c r="XDX85" s="7"/>
      <c r="XDY85" s="7"/>
      <c r="XDZ85" s="7"/>
      <c r="XEA85" s="7"/>
      <c r="XEB85" s="7"/>
      <c r="XEC85" s="7"/>
      <c r="XED85" s="7"/>
      <c r="XEE85" s="7"/>
    </row>
    <row r="86" s="1" customFormat="1" customHeight="1" spans="1:16359">
      <c r="A86" s="4"/>
      <c r="B86" s="20"/>
      <c r="C86" s="20"/>
      <c r="D86" s="21" t="str">
        <f>IF(C86="","-",VLOOKUP(C86,员工信息表!B:C,2,FALSE))</f>
        <v>-</v>
      </c>
      <c r="E86" s="21" t="str">
        <f>IF(C86="","-",VLOOKUP(C86,员工信息表!B:D,3,FALSE))</f>
        <v>-</v>
      </c>
      <c r="F86" s="20"/>
      <c r="G86" s="20"/>
      <c r="H86" s="20"/>
      <c r="I86" s="20"/>
      <c r="J86" s="27" t="str">
        <f t="shared" si="2"/>
        <v>0</v>
      </c>
      <c r="K86" s="27" t="str">
        <f>IF(C86="","0",SUMIFS(借支明细表!$H:$H,借支明细表!$F:$F,$C86,借支明细表!$D:$D,$D$2))</f>
        <v>0</v>
      </c>
      <c r="L86" s="27" t="str">
        <f t="shared" si="3"/>
        <v>0</v>
      </c>
      <c r="M86" s="28"/>
      <c r="XDA86" s="7"/>
      <c r="XDB86" s="7"/>
      <c r="XDC86" s="7"/>
      <c r="XDD86" s="7"/>
      <c r="XDE86" s="7"/>
      <c r="XDF86" s="7"/>
      <c r="XDG86" s="7"/>
      <c r="XDH86" s="7"/>
      <c r="XDI86" s="7"/>
      <c r="XDJ86" s="7"/>
      <c r="XDK86" s="7"/>
      <c r="XDL86" s="7"/>
      <c r="XDM86" s="7"/>
      <c r="XDN86" s="7"/>
      <c r="XDO86" s="7"/>
      <c r="XDP86" s="7"/>
      <c r="XDQ86" s="7"/>
      <c r="XDR86" s="7"/>
      <c r="XDS86" s="7"/>
      <c r="XDT86" s="7"/>
      <c r="XDU86" s="7"/>
      <c r="XDV86" s="7"/>
      <c r="XDW86" s="7"/>
      <c r="XDX86" s="7"/>
      <c r="XDY86" s="7"/>
      <c r="XDZ86" s="7"/>
      <c r="XEA86" s="7"/>
      <c r="XEB86" s="7"/>
      <c r="XEC86" s="7"/>
      <c r="XED86" s="7"/>
      <c r="XEE86" s="7"/>
    </row>
    <row r="87" s="1" customFormat="1" customHeight="1" spans="1:16359">
      <c r="A87" s="4"/>
      <c r="B87" s="20"/>
      <c r="C87" s="20"/>
      <c r="D87" s="21" t="str">
        <f>IF(C87="","-",VLOOKUP(C87,员工信息表!B:C,2,FALSE))</f>
        <v>-</v>
      </c>
      <c r="E87" s="21" t="str">
        <f>IF(C87="","-",VLOOKUP(C87,员工信息表!B:D,3,FALSE))</f>
        <v>-</v>
      </c>
      <c r="F87" s="20"/>
      <c r="G87" s="20"/>
      <c r="H87" s="20"/>
      <c r="I87" s="20"/>
      <c r="J87" s="27" t="str">
        <f t="shared" si="2"/>
        <v>0</v>
      </c>
      <c r="K87" s="27" t="str">
        <f>IF(C87="","0",SUMIFS(借支明细表!$H:$H,借支明细表!$F:$F,$C87,借支明细表!$D:$D,$D$2))</f>
        <v>0</v>
      </c>
      <c r="L87" s="27" t="str">
        <f t="shared" si="3"/>
        <v>0</v>
      </c>
      <c r="M87" s="28"/>
      <c r="XDA87" s="7"/>
      <c r="XDB87" s="7"/>
      <c r="XDC87" s="7"/>
      <c r="XDD87" s="7"/>
      <c r="XDE87" s="7"/>
      <c r="XDF87" s="7"/>
      <c r="XDG87" s="7"/>
      <c r="XDH87" s="7"/>
      <c r="XDI87" s="7"/>
      <c r="XDJ87" s="7"/>
      <c r="XDK87" s="7"/>
      <c r="XDL87" s="7"/>
      <c r="XDM87" s="7"/>
      <c r="XDN87" s="7"/>
      <c r="XDO87" s="7"/>
      <c r="XDP87" s="7"/>
      <c r="XDQ87" s="7"/>
      <c r="XDR87" s="7"/>
      <c r="XDS87" s="7"/>
      <c r="XDT87" s="7"/>
      <c r="XDU87" s="7"/>
      <c r="XDV87" s="7"/>
      <c r="XDW87" s="7"/>
      <c r="XDX87" s="7"/>
      <c r="XDY87" s="7"/>
      <c r="XDZ87" s="7"/>
      <c r="XEA87" s="7"/>
      <c r="XEB87" s="7"/>
      <c r="XEC87" s="7"/>
      <c r="XED87" s="7"/>
      <c r="XEE87" s="7"/>
    </row>
    <row r="88" s="1" customFormat="1" customHeight="1" spans="1:16359">
      <c r="A88" s="4"/>
      <c r="B88" s="20"/>
      <c r="C88" s="20"/>
      <c r="D88" s="21" t="str">
        <f>IF(C88="","-",VLOOKUP(C88,员工信息表!B:C,2,FALSE))</f>
        <v>-</v>
      </c>
      <c r="E88" s="21" t="str">
        <f>IF(C88="","-",VLOOKUP(C88,员工信息表!B:D,3,FALSE))</f>
        <v>-</v>
      </c>
      <c r="F88" s="20"/>
      <c r="G88" s="20"/>
      <c r="H88" s="20"/>
      <c r="I88" s="20"/>
      <c r="J88" s="27" t="str">
        <f t="shared" si="2"/>
        <v>0</v>
      </c>
      <c r="K88" s="27" t="str">
        <f>IF(C88="","0",SUMIFS(借支明细表!$H:$H,借支明细表!$F:$F,$C88,借支明细表!$D:$D,$D$2))</f>
        <v>0</v>
      </c>
      <c r="L88" s="27" t="str">
        <f t="shared" si="3"/>
        <v>0</v>
      </c>
      <c r="M88" s="28"/>
      <c r="XDA88" s="7"/>
      <c r="XDB88" s="7"/>
      <c r="XDC88" s="7"/>
      <c r="XDD88" s="7"/>
      <c r="XDE88" s="7"/>
      <c r="XDF88" s="7"/>
      <c r="XDG88" s="7"/>
      <c r="XDH88" s="7"/>
      <c r="XDI88" s="7"/>
      <c r="XDJ88" s="7"/>
      <c r="XDK88" s="7"/>
      <c r="XDL88" s="7"/>
      <c r="XDM88" s="7"/>
      <c r="XDN88" s="7"/>
      <c r="XDO88" s="7"/>
      <c r="XDP88" s="7"/>
      <c r="XDQ88" s="7"/>
      <c r="XDR88" s="7"/>
      <c r="XDS88" s="7"/>
      <c r="XDT88" s="7"/>
      <c r="XDU88" s="7"/>
      <c r="XDV88" s="7"/>
      <c r="XDW88" s="7"/>
      <c r="XDX88" s="7"/>
      <c r="XDY88" s="7"/>
      <c r="XDZ88" s="7"/>
      <c r="XEA88" s="7"/>
      <c r="XEB88" s="7"/>
      <c r="XEC88" s="7"/>
      <c r="XED88" s="7"/>
      <c r="XEE88" s="7"/>
    </row>
    <row r="89" s="1" customFormat="1" customHeight="1" spans="1:16359">
      <c r="A89" s="4"/>
      <c r="B89" s="20"/>
      <c r="C89" s="20"/>
      <c r="D89" s="21" t="str">
        <f>IF(C89="","-",VLOOKUP(C89,员工信息表!B:C,2,FALSE))</f>
        <v>-</v>
      </c>
      <c r="E89" s="21" t="str">
        <f>IF(C89="","-",VLOOKUP(C89,员工信息表!B:D,3,FALSE))</f>
        <v>-</v>
      </c>
      <c r="F89" s="20"/>
      <c r="G89" s="20"/>
      <c r="H89" s="20"/>
      <c r="I89" s="20"/>
      <c r="J89" s="27" t="str">
        <f t="shared" si="2"/>
        <v>0</v>
      </c>
      <c r="K89" s="27" t="str">
        <f>IF(C89="","0",SUMIFS(借支明细表!$H:$H,借支明细表!$F:$F,$C89,借支明细表!$D:$D,$D$2))</f>
        <v>0</v>
      </c>
      <c r="L89" s="27" t="str">
        <f t="shared" si="3"/>
        <v>0</v>
      </c>
      <c r="M89" s="28"/>
      <c r="XDA89" s="7"/>
      <c r="XDB89" s="7"/>
      <c r="XDC89" s="7"/>
      <c r="XDD89" s="7"/>
      <c r="XDE89" s="7"/>
      <c r="XDF89" s="7"/>
      <c r="XDG89" s="7"/>
      <c r="XDH89" s="7"/>
      <c r="XDI89" s="7"/>
      <c r="XDJ89" s="7"/>
      <c r="XDK89" s="7"/>
      <c r="XDL89" s="7"/>
      <c r="XDM89" s="7"/>
      <c r="XDN89" s="7"/>
      <c r="XDO89" s="7"/>
      <c r="XDP89" s="7"/>
      <c r="XDQ89" s="7"/>
      <c r="XDR89" s="7"/>
      <c r="XDS89" s="7"/>
      <c r="XDT89" s="7"/>
      <c r="XDU89" s="7"/>
      <c r="XDV89" s="7"/>
      <c r="XDW89" s="7"/>
      <c r="XDX89" s="7"/>
      <c r="XDY89" s="7"/>
      <c r="XDZ89" s="7"/>
      <c r="XEA89" s="7"/>
      <c r="XEB89" s="7"/>
      <c r="XEC89" s="7"/>
      <c r="XED89" s="7"/>
      <c r="XEE89" s="7"/>
    </row>
    <row r="90" s="1" customFormat="1" customHeight="1" spans="1:16359">
      <c r="A90" s="4"/>
      <c r="B90" s="20"/>
      <c r="C90" s="20"/>
      <c r="D90" s="21" t="str">
        <f>IF(C90="","-",VLOOKUP(C90,员工信息表!B:C,2,FALSE))</f>
        <v>-</v>
      </c>
      <c r="E90" s="21" t="str">
        <f>IF(C90="","-",VLOOKUP(C90,员工信息表!B:D,3,FALSE))</f>
        <v>-</v>
      </c>
      <c r="F90" s="20"/>
      <c r="G90" s="20"/>
      <c r="H90" s="20"/>
      <c r="I90" s="20"/>
      <c r="J90" s="27" t="str">
        <f t="shared" si="2"/>
        <v>0</v>
      </c>
      <c r="K90" s="27" t="str">
        <f>IF(C90="","0",SUMIFS(借支明细表!$H:$H,借支明细表!$F:$F,$C90,借支明细表!$D:$D,$D$2))</f>
        <v>0</v>
      </c>
      <c r="L90" s="27" t="str">
        <f t="shared" si="3"/>
        <v>0</v>
      </c>
      <c r="M90" s="28"/>
      <c r="XDA90" s="7"/>
      <c r="XDB90" s="7"/>
      <c r="XDC90" s="7"/>
      <c r="XDD90" s="7"/>
      <c r="XDE90" s="7"/>
      <c r="XDF90" s="7"/>
      <c r="XDG90" s="7"/>
      <c r="XDH90" s="7"/>
      <c r="XDI90" s="7"/>
      <c r="XDJ90" s="7"/>
      <c r="XDK90" s="7"/>
      <c r="XDL90" s="7"/>
      <c r="XDM90" s="7"/>
      <c r="XDN90" s="7"/>
      <c r="XDO90" s="7"/>
      <c r="XDP90" s="7"/>
      <c r="XDQ90" s="7"/>
      <c r="XDR90" s="7"/>
      <c r="XDS90" s="7"/>
      <c r="XDT90" s="7"/>
      <c r="XDU90" s="7"/>
      <c r="XDV90" s="7"/>
      <c r="XDW90" s="7"/>
      <c r="XDX90" s="7"/>
      <c r="XDY90" s="7"/>
      <c r="XDZ90" s="7"/>
      <c r="XEA90" s="7"/>
      <c r="XEB90" s="7"/>
      <c r="XEC90" s="7"/>
      <c r="XED90" s="7"/>
      <c r="XEE90" s="7"/>
    </row>
    <row r="91" s="1" customFormat="1" customHeight="1" spans="1:16359">
      <c r="A91" s="4"/>
      <c r="B91" s="20"/>
      <c r="C91" s="20"/>
      <c r="D91" s="21" t="str">
        <f>IF(C91="","-",VLOOKUP(C91,员工信息表!B:C,2,FALSE))</f>
        <v>-</v>
      </c>
      <c r="E91" s="21" t="str">
        <f>IF(C91="","-",VLOOKUP(C91,员工信息表!B:D,3,FALSE))</f>
        <v>-</v>
      </c>
      <c r="F91" s="20"/>
      <c r="G91" s="20"/>
      <c r="H91" s="20"/>
      <c r="I91" s="20"/>
      <c r="J91" s="27" t="str">
        <f t="shared" si="2"/>
        <v>0</v>
      </c>
      <c r="K91" s="27" t="str">
        <f>IF(C91="","0",SUMIFS(借支明细表!$H:$H,借支明细表!$F:$F,$C91,借支明细表!$D:$D,$D$2))</f>
        <v>0</v>
      </c>
      <c r="L91" s="27" t="str">
        <f t="shared" si="3"/>
        <v>0</v>
      </c>
      <c r="M91" s="28"/>
      <c r="XDA91" s="7"/>
      <c r="XDB91" s="7"/>
      <c r="XDC91" s="7"/>
      <c r="XDD91" s="7"/>
      <c r="XDE91" s="7"/>
      <c r="XDF91" s="7"/>
      <c r="XDG91" s="7"/>
      <c r="XDH91" s="7"/>
      <c r="XDI91" s="7"/>
      <c r="XDJ91" s="7"/>
      <c r="XDK91" s="7"/>
      <c r="XDL91" s="7"/>
      <c r="XDM91" s="7"/>
      <c r="XDN91" s="7"/>
      <c r="XDO91" s="7"/>
      <c r="XDP91" s="7"/>
      <c r="XDQ91" s="7"/>
      <c r="XDR91" s="7"/>
      <c r="XDS91" s="7"/>
      <c r="XDT91" s="7"/>
      <c r="XDU91" s="7"/>
      <c r="XDV91" s="7"/>
      <c r="XDW91" s="7"/>
      <c r="XDX91" s="7"/>
      <c r="XDY91" s="7"/>
      <c r="XDZ91" s="7"/>
      <c r="XEA91" s="7"/>
      <c r="XEB91" s="7"/>
      <c r="XEC91" s="7"/>
      <c r="XED91" s="7"/>
      <c r="XEE91" s="7"/>
    </row>
    <row r="92" s="1" customFormat="1" customHeight="1" spans="1:16359">
      <c r="A92" s="4"/>
      <c r="B92" s="20"/>
      <c r="C92" s="20"/>
      <c r="D92" s="21" t="str">
        <f>IF(C92="","-",VLOOKUP(C92,员工信息表!B:C,2,FALSE))</f>
        <v>-</v>
      </c>
      <c r="E92" s="21" t="str">
        <f>IF(C92="","-",VLOOKUP(C92,员工信息表!B:D,3,FALSE))</f>
        <v>-</v>
      </c>
      <c r="F92" s="20"/>
      <c r="G92" s="20"/>
      <c r="H92" s="20"/>
      <c r="I92" s="20"/>
      <c r="J92" s="27" t="str">
        <f t="shared" si="2"/>
        <v>0</v>
      </c>
      <c r="K92" s="27" t="str">
        <f>IF(C92="","0",SUMIFS(借支明细表!$H:$H,借支明细表!$F:$F,$C92,借支明细表!$D:$D,$D$2))</f>
        <v>0</v>
      </c>
      <c r="L92" s="27" t="str">
        <f t="shared" si="3"/>
        <v>0</v>
      </c>
      <c r="M92" s="28"/>
      <c r="XDA92" s="7"/>
      <c r="XDB92" s="7"/>
      <c r="XDC92" s="7"/>
      <c r="XDD92" s="7"/>
      <c r="XDE92" s="7"/>
      <c r="XDF92" s="7"/>
      <c r="XDG92" s="7"/>
      <c r="XDH92" s="7"/>
      <c r="XDI92" s="7"/>
      <c r="XDJ92" s="7"/>
      <c r="XDK92" s="7"/>
      <c r="XDL92" s="7"/>
      <c r="XDM92" s="7"/>
      <c r="XDN92" s="7"/>
      <c r="XDO92" s="7"/>
      <c r="XDP92" s="7"/>
      <c r="XDQ92" s="7"/>
      <c r="XDR92" s="7"/>
      <c r="XDS92" s="7"/>
      <c r="XDT92" s="7"/>
      <c r="XDU92" s="7"/>
      <c r="XDV92" s="7"/>
      <c r="XDW92" s="7"/>
      <c r="XDX92" s="7"/>
      <c r="XDY92" s="7"/>
      <c r="XDZ92" s="7"/>
      <c r="XEA92" s="7"/>
      <c r="XEB92" s="7"/>
      <c r="XEC92" s="7"/>
      <c r="XED92" s="7"/>
      <c r="XEE92" s="7"/>
    </row>
    <row r="93" s="1" customFormat="1" customHeight="1" spans="1:16359">
      <c r="A93" s="4"/>
      <c r="B93" s="20"/>
      <c r="C93" s="20"/>
      <c r="D93" s="21" t="str">
        <f>IF(C93="","-",VLOOKUP(C93,员工信息表!B:C,2,FALSE))</f>
        <v>-</v>
      </c>
      <c r="E93" s="21" t="str">
        <f>IF(C93="","-",VLOOKUP(C93,员工信息表!B:D,3,FALSE))</f>
        <v>-</v>
      </c>
      <c r="F93" s="20"/>
      <c r="G93" s="20"/>
      <c r="H93" s="20"/>
      <c r="I93" s="20"/>
      <c r="J93" s="27" t="str">
        <f t="shared" si="2"/>
        <v>0</v>
      </c>
      <c r="K93" s="27" t="str">
        <f>IF(C93="","0",SUMIFS(借支明细表!$H:$H,借支明细表!$F:$F,$C93,借支明细表!$D:$D,$D$2))</f>
        <v>0</v>
      </c>
      <c r="L93" s="27" t="str">
        <f t="shared" si="3"/>
        <v>0</v>
      </c>
      <c r="M93" s="28"/>
      <c r="XDA93" s="7"/>
      <c r="XDB93" s="7"/>
      <c r="XDC93" s="7"/>
      <c r="XDD93" s="7"/>
      <c r="XDE93" s="7"/>
      <c r="XDF93" s="7"/>
      <c r="XDG93" s="7"/>
      <c r="XDH93" s="7"/>
      <c r="XDI93" s="7"/>
      <c r="XDJ93" s="7"/>
      <c r="XDK93" s="7"/>
      <c r="XDL93" s="7"/>
      <c r="XDM93" s="7"/>
      <c r="XDN93" s="7"/>
      <c r="XDO93" s="7"/>
      <c r="XDP93" s="7"/>
      <c r="XDQ93" s="7"/>
      <c r="XDR93" s="7"/>
      <c r="XDS93" s="7"/>
      <c r="XDT93" s="7"/>
      <c r="XDU93" s="7"/>
      <c r="XDV93" s="7"/>
      <c r="XDW93" s="7"/>
      <c r="XDX93" s="7"/>
      <c r="XDY93" s="7"/>
      <c r="XDZ93" s="7"/>
      <c r="XEA93" s="7"/>
      <c r="XEB93" s="7"/>
      <c r="XEC93" s="7"/>
      <c r="XED93" s="7"/>
      <c r="XEE93" s="7"/>
    </row>
    <row r="94" s="1" customFormat="1" customHeight="1" spans="1:16359">
      <c r="A94" s="4"/>
      <c r="B94" s="20"/>
      <c r="C94" s="20"/>
      <c r="D94" s="21" t="str">
        <f>IF(C94="","-",VLOOKUP(C94,员工信息表!B:C,2,FALSE))</f>
        <v>-</v>
      </c>
      <c r="E94" s="21" t="str">
        <f>IF(C94="","-",VLOOKUP(C94,员工信息表!B:D,3,FALSE))</f>
        <v>-</v>
      </c>
      <c r="F94" s="20"/>
      <c r="G94" s="20"/>
      <c r="H94" s="20"/>
      <c r="I94" s="20"/>
      <c r="J94" s="27" t="str">
        <f t="shared" si="2"/>
        <v>0</v>
      </c>
      <c r="K94" s="27" t="str">
        <f>IF(C94="","0",SUMIFS(借支明细表!$H:$H,借支明细表!$F:$F,$C94,借支明细表!$D:$D,$D$2))</f>
        <v>0</v>
      </c>
      <c r="L94" s="27" t="str">
        <f t="shared" si="3"/>
        <v>0</v>
      </c>
      <c r="M94" s="28"/>
      <c r="XDA94" s="7"/>
      <c r="XDB94" s="7"/>
      <c r="XDC94" s="7"/>
      <c r="XDD94" s="7"/>
      <c r="XDE94" s="7"/>
      <c r="XDF94" s="7"/>
      <c r="XDG94" s="7"/>
      <c r="XDH94" s="7"/>
      <c r="XDI94" s="7"/>
      <c r="XDJ94" s="7"/>
      <c r="XDK94" s="7"/>
      <c r="XDL94" s="7"/>
      <c r="XDM94" s="7"/>
      <c r="XDN94" s="7"/>
      <c r="XDO94" s="7"/>
      <c r="XDP94" s="7"/>
      <c r="XDQ94" s="7"/>
      <c r="XDR94" s="7"/>
      <c r="XDS94" s="7"/>
      <c r="XDT94" s="7"/>
      <c r="XDU94" s="7"/>
      <c r="XDV94" s="7"/>
      <c r="XDW94" s="7"/>
      <c r="XDX94" s="7"/>
      <c r="XDY94" s="7"/>
      <c r="XDZ94" s="7"/>
      <c r="XEA94" s="7"/>
      <c r="XEB94" s="7"/>
      <c r="XEC94" s="7"/>
      <c r="XED94" s="7"/>
      <c r="XEE94" s="7"/>
    </row>
    <row r="95" s="1" customFormat="1" customHeight="1" spans="1:16359">
      <c r="A95" s="4"/>
      <c r="B95" s="20"/>
      <c r="C95" s="20"/>
      <c r="D95" s="21" t="str">
        <f>IF(C95="","-",VLOOKUP(C95,员工信息表!B:C,2,FALSE))</f>
        <v>-</v>
      </c>
      <c r="E95" s="21" t="str">
        <f>IF(C95="","-",VLOOKUP(C95,员工信息表!B:D,3,FALSE))</f>
        <v>-</v>
      </c>
      <c r="F95" s="20"/>
      <c r="G95" s="20"/>
      <c r="H95" s="20"/>
      <c r="I95" s="20"/>
      <c r="J95" s="27" t="str">
        <f t="shared" si="2"/>
        <v>0</v>
      </c>
      <c r="K95" s="27" t="str">
        <f>IF(C95="","0",SUMIFS(借支明细表!$H:$H,借支明细表!$F:$F,$C95,借支明细表!$D:$D,$D$2))</f>
        <v>0</v>
      </c>
      <c r="L95" s="27" t="str">
        <f t="shared" si="3"/>
        <v>0</v>
      </c>
      <c r="M95" s="28"/>
      <c r="XDA95" s="7"/>
      <c r="XDB95" s="7"/>
      <c r="XDC95" s="7"/>
      <c r="XDD95" s="7"/>
      <c r="XDE95" s="7"/>
      <c r="XDF95" s="7"/>
      <c r="XDG95" s="7"/>
      <c r="XDH95" s="7"/>
      <c r="XDI95" s="7"/>
      <c r="XDJ95" s="7"/>
      <c r="XDK95" s="7"/>
      <c r="XDL95" s="7"/>
      <c r="XDM95" s="7"/>
      <c r="XDN95" s="7"/>
      <c r="XDO95" s="7"/>
      <c r="XDP95" s="7"/>
      <c r="XDQ95" s="7"/>
      <c r="XDR95" s="7"/>
      <c r="XDS95" s="7"/>
      <c r="XDT95" s="7"/>
      <c r="XDU95" s="7"/>
      <c r="XDV95" s="7"/>
      <c r="XDW95" s="7"/>
      <c r="XDX95" s="7"/>
      <c r="XDY95" s="7"/>
      <c r="XDZ95" s="7"/>
      <c r="XEA95" s="7"/>
      <c r="XEB95" s="7"/>
      <c r="XEC95" s="7"/>
      <c r="XED95" s="7"/>
      <c r="XEE95" s="7"/>
    </row>
    <row r="96" s="1" customFormat="1" customHeight="1" spans="1:16359">
      <c r="A96" s="4"/>
      <c r="B96" s="20"/>
      <c r="C96" s="20"/>
      <c r="D96" s="21" t="str">
        <f>IF(C96="","-",VLOOKUP(C96,员工信息表!B:C,2,FALSE))</f>
        <v>-</v>
      </c>
      <c r="E96" s="21" t="str">
        <f>IF(C96="","-",VLOOKUP(C96,员工信息表!B:D,3,FALSE))</f>
        <v>-</v>
      </c>
      <c r="F96" s="20"/>
      <c r="G96" s="20"/>
      <c r="H96" s="20"/>
      <c r="I96" s="20"/>
      <c r="J96" s="27" t="str">
        <f t="shared" si="2"/>
        <v>0</v>
      </c>
      <c r="K96" s="27" t="str">
        <f>IF(C96="","0",SUMIFS(借支明细表!$H:$H,借支明细表!$F:$F,$C96,借支明细表!$D:$D,$D$2))</f>
        <v>0</v>
      </c>
      <c r="L96" s="27" t="str">
        <f t="shared" si="3"/>
        <v>0</v>
      </c>
      <c r="M96" s="28"/>
      <c r="XDA96" s="7"/>
      <c r="XDB96" s="7"/>
      <c r="XDC96" s="7"/>
      <c r="XDD96" s="7"/>
      <c r="XDE96" s="7"/>
      <c r="XDF96" s="7"/>
      <c r="XDG96" s="7"/>
      <c r="XDH96" s="7"/>
      <c r="XDI96" s="7"/>
      <c r="XDJ96" s="7"/>
      <c r="XDK96" s="7"/>
      <c r="XDL96" s="7"/>
      <c r="XDM96" s="7"/>
      <c r="XDN96" s="7"/>
      <c r="XDO96" s="7"/>
      <c r="XDP96" s="7"/>
      <c r="XDQ96" s="7"/>
      <c r="XDR96" s="7"/>
      <c r="XDS96" s="7"/>
      <c r="XDT96" s="7"/>
      <c r="XDU96" s="7"/>
      <c r="XDV96" s="7"/>
      <c r="XDW96" s="7"/>
      <c r="XDX96" s="7"/>
      <c r="XDY96" s="7"/>
      <c r="XDZ96" s="7"/>
      <c r="XEA96" s="7"/>
      <c r="XEB96" s="7"/>
      <c r="XEC96" s="7"/>
      <c r="XED96" s="7"/>
      <c r="XEE96" s="7"/>
    </row>
    <row r="97" s="1" customFormat="1" customHeight="1" spans="1:16359">
      <c r="A97" s="4"/>
      <c r="B97" s="20"/>
      <c r="C97" s="20"/>
      <c r="D97" s="21" t="str">
        <f>IF(C97="","-",VLOOKUP(C97,员工信息表!B:C,2,FALSE))</f>
        <v>-</v>
      </c>
      <c r="E97" s="21" t="str">
        <f>IF(C97="","-",VLOOKUP(C97,员工信息表!B:D,3,FALSE))</f>
        <v>-</v>
      </c>
      <c r="F97" s="20"/>
      <c r="G97" s="20"/>
      <c r="H97" s="20"/>
      <c r="I97" s="20"/>
      <c r="J97" s="27" t="str">
        <f t="shared" si="2"/>
        <v>0</v>
      </c>
      <c r="K97" s="27" t="str">
        <f>IF(C97="","0",SUMIFS(借支明细表!$H:$H,借支明细表!$F:$F,$C97,借支明细表!$D:$D,$D$2))</f>
        <v>0</v>
      </c>
      <c r="L97" s="27" t="str">
        <f t="shared" si="3"/>
        <v>0</v>
      </c>
      <c r="M97" s="28"/>
      <c r="XDA97" s="7"/>
      <c r="XDB97" s="7"/>
      <c r="XDC97" s="7"/>
      <c r="XDD97" s="7"/>
      <c r="XDE97" s="7"/>
      <c r="XDF97" s="7"/>
      <c r="XDG97" s="7"/>
      <c r="XDH97" s="7"/>
      <c r="XDI97" s="7"/>
      <c r="XDJ97" s="7"/>
      <c r="XDK97" s="7"/>
      <c r="XDL97" s="7"/>
      <c r="XDM97" s="7"/>
      <c r="XDN97" s="7"/>
      <c r="XDO97" s="7"/>
      <c r="XDP97" s="7"/>
      <c r="XDQ97" s="7"/>
      <c r="XDR97" s="7"/>
      <c r="XDS97" s="7"/>
      <c r="XDT97" s="7"/>
      <c r="XDU97" s="7"/>
      <c r="XDV97" s="7"/>
      <c r="XDW97" s="7"/>
      <c r="XDX97" s="7"/>
      <c r="XDY97" s="7"/>
      <c r="XDZ97" s="7"/>
      <c r="XEA97" s="7"/>
      <c r="XEB97" s="7"/>
      <c r="XEC97" s="7"/>
      <c r="XED97" s="7"/>
      <c r="XEE97" s="7"/>
    </row>
    <row r="98" s="1" customFormat="1" customHeight="1" spans="1:16359">
      <c r="A98" s="4"/>
      <c r="B98" s="20"/>
      <c r="C98" s="20"/>
      <c r="D98" s="21" t="str">
        <f>IF(C98="","-",VLOOKUP(C98,员工信息表!B:C,2,FALSE))</f>
        <v>-</v>
      </c>
      <c r="E98" s="21" t="str">
        <f>IF(C98="","-",VLOOKUP(C98,员工信息表!B:D,3,FALSE))</f>
        <v>-</v>
      </c>
      <c r="F98" s="20"/>
      <c r="G98" s="20"/>
      <c r="H98" s="20"/>
      <c r="I98" s="20"/>
      <c r="J98" s="27" t="str">
        <f t="shared" si="2"/>
        <v>0</v>
      </c>
      <c r="K98" s="27" t="str">
        <f>IF(C98="","0",SUMIFS(借支明细表!$H:$H,借支明细表!$F:$F,$C98,借支明细表!$D:$D,$D$2))</f>
        <v>0</v>
      </c>
      <c r="L98" s="27" t="str">
        <f t="shared" si="3"/>
        <v>0</v>
      </c>
      <c r="M98" s="28"/>
      <c r="XDA98" s="7"/>
      <c r="XDB98" s="7"/>
      <c r="XDC98" s="7"/>
      <c r="XDD98" s="7"/>
      <c r="XDE98" s="7"/>
      <c r="XDF98" s="7"/>
      <c r="XDG98" s="7"/>
      <c r="XDH98" s="7"/>
      <c r="XDI98" s="7"/>
      <c r="XDJ98" s="7"/>
      <c r="XDK98" s="7"/>
      <c r="XDL98" s="7"/>
      <c r="XDM98" s="7"/>
      <c r="XDN98" s="7"/>
      <c r="XDO98" s="7"/>
      <c r="XDP98" s="7"/>
      <c r="XDQ98" s="7"/>
      <c r="XDR98" s="7"/>
      <c r="XDS98" s="7"/>
      <c r="XDT98" s="7"/>
      <c r="XDU98" s="7"/>
      <c r="XDV98" s="7"/>
      <c r="XDW98" s="7"/>
      <c r="XDX98" s="7"/>
      <c r="XDY98" s="7"/>
      <c r="XDZ98" s="7"/>
      <c r="XEA98" s="7"/>
      <c r="XEB98" s="7"/>
      <c r="XEC98" s="7"/>
      <c r="XED98" s="7"/>
      <c r="XEE98" s="7"/>
    </row>
    <row r="99" s="1" customFormat="1" customHeight="1" spans="1:16359">
      <c r="A99" s="4"/>
      <c r="B99" s="20"/>
      <c r="C99" s="20"/>
      <c r="D99" s="21" t="str">
        <f>IF(C99="","-",VLOOKUP(C99,员工信息表!B:C,2,FALSE))</f>
        <v>-</v>
      </c>
      <c r="E99" s="21" t="str">
        <f>IF(C99="","-",VLOOKUP(C99,员工信息表!B:D,3,FALSE))</f>
        <v>-</v>
      </c>
      <c r="F99" s="20"/>
      <c r="G99" s="20"/>
      <c r="H99" s="20"/>
      <c r="I99" s="20"/>
      <c r="J99" s="27" t="str">
        <f t="shared" si="2"/>
        <v>0</v>
      </c>
      <c r="K99" s="27" t="str">
        <f>IF(C99="","0",SUMIFS(借支明细表!$H:$H,借支明细表!$F:$F,$C99,借支明细表!$D:$D,$D$2))</f>
        <v>0</v>
      </c>
      <c r="L99" s="27" t="str">
        <f t="shared" si="3"/>
        <v>0</v>
      </c>
      <c r="M99" s="28"/>
      <c r="XDA99" s="7"/>
      <c r="XDB99" s="7"/>
      <c r="XDC99" s="7"/>
      <c r="XDD99" s="7"/>
      <c r="XDE99" s="7"/>
      <c r="XDF99" s="7"/>
      <c r="XDG99" s="7"/>
      <c r="XDH99" s="7"/>
      <c r="XDI99" s="7"/>
      <c r="XDJ99" s="7"/>
      <c r="XDK99" s="7"/>
      <c r="XDL99" s="7"/>
      <c r="XDM99" s="7"/>
      <c r="XDN99" s="7"/>
      <c r="XDO99" s="7"/>
      <c r="XDP99" s="7"/>
      <c r="XDQ99" s="7"/>
      <c r="XDR99" s="7"/>
      <c r="XDS99" s="7"/>
      <c r="XDT99" s="7"/>
      <c r="XDU99" s="7"/>
      <c r="XDV99" s="7"/>
      <c r="XDW99" s="7"/>
      <c r="XDX99" s="7"/>
      <c r="XDY99" s="7"/>
      <c r="XDZ99" s="7"/>
      <c r="XEA99" s="7"/>
      <c r="XEB99" s="7"/>
      <c r="XEC99" s="7"/>
      <c r="XED99" s="7"/>
      <c r="XEE99" s="7"/>
    </row>
    <row r="100" s="1" customFormat="1" customHeight="1" spans="1:16359">
      <c r="A100" s="4"/>
      <c r="B100" s="20"/>
      <c r="C100" s="20"/>
      <c r="D100" s="21" t="str">
        <f>IF(C100="","-",VLOOKUP(C100,员工信息表!B:C,2,FALSE))</f>
        <v>-</v>
      </c>
      <c r="E100" s="21" t="str">
        <f>IF(C100="","-",VLOOKUP(C100,员工信息表!B:D,3,FALSE))</f>
        <v>-</v>
      </c>
      <c r="F100" s="20"/>
      <c r="G100" s="20"/>
      <c r="H100" s="20"/>
      <c r="I100" s="20"/>
      <c r="J100" s="27" t="str">
        <f t="shared" si="2"/>
        <v>0</v>
      </c>
      <c r="K100" s="27" t="str">
        <f>IF(C100="","0",SUMIFS(借支明细表!$H:$H,借支明细表!$F:$F,$C100,借支明细表!$D:$D,$D$2))</f>
        <v>0</v>
      </c>
      <c r="L100" s="27" t="str">
        <f t="shared" si="3"/>
        <v>0</v>
      </c>
      <c r="M100" s="28"/>
      <c r="XDA100" s="7"/>
      <c r="XDB100" s="7"/>
      <c r="XDC100" s="7"/>
      <c r="XDD100" s="7"/>
      <c r="XDE100" s="7"/>
      <c r="XDF100" s="7"/>
      <c r="XDG100" s="7"/>
      <c r="XDH100" s="7"/>
      <c r="XDI100" s="7"/>
      <c r="XDJ100" s="7"/>
      <c r="XDK100" s="7"/>
      <c r="XDL100" s="7"/>
      <c r="XDM100" s="7"/>
      <c r="XDN100" s="7"/>
      <c r="XDO100" s="7"/>
      <c r="XDP100" s="7"/>
      <c r="XDQ100" s="7"/>
      <c r="XDR100" s="7"/>
      <c r="XDS100" s="7"/>
      <c r="XDT100" s="7"/>
      <c r="XDU100" s="7"/>
      <c r="XDV100" s="7"/>
      <c r="XDW100" s="7"/>
      <c r="XDX100" s="7"/>
      <c r="XDY100" s="7"/>
      <c r="XDZ100" s="7"/>
      <c r="XEA100" s="7"/>
      <c r="XEB100" s="7"/>
      <c r="XEC100" s="7"/>
      <c r="XED100" s="7"/>
      <c r="XEE100" s="7"/>
    </row>
    <row r="101" s="1" customFormat="1" customHeight="1" spans="1:16359">
      <c r="A101" s="4"/>
      <c r="B101" s="20"/>
      <c r="C101" s="20"/>
      <c r="D101" s="21" t="str">
        <f>IF(C101="","-",VLOOKUP(C101,员工信息表!B:C,2,FALSE))</f>
        <v>-</v>
      </c>
      <c r="E101" s="21" t="str">
        <f>IF(C101="","-",VLOOKUP(C101,员工信息表!B:D,3,FALSE))</f>
        <v>-</v>
      </c>
      <c r="F101" s="20"/>
      <c r="G101" s="20"/>
      <c r="H101" s="20"/>
      <c r="I101" s="20"/>
      <c r="J101" s="27" t="str">
        <f t="shared" si="2"/>
        <v>0</v>
      </c>
      <c r="K101" s="27" t="str">
        <f>IF(C101="","0",SUMIFS(借支明细表!$H:$H,借支明细表!$F:$F,$C101,借支明细表!$D:$D,$D$2))</f>
        <v>0</v>
      </c>
      <c r="L101" s="27" t="str">
        <f t="shared" si="3"/>
        <v>0</v>
      </c>
      <c r="M101" s="28"/>
      <c r="XDA101" s="7"/>
      <c r="XDB101" s="7"/>
      <c r="XDC101" s="7"/>
      <c r="XDD101" s="7"/>
      <c r="XDE101" s="7"/>
      <c r="XDF101" s="7"/>
      <c r="XDG101" s="7"/>
      <c r="XDH101" s="7"/>
      <c r="XDI101" s="7"/>
      <c r="XDJ101" s="7"/>
      <c r="XDK101" s="7"/>
      <c r="XDL101" s="7"/>
      <c r="XDM101" s="7"/>
      <c r="XDN101" s="7"/>
      <c r="XDO101" s="7"/>
      <c r="XDP101" s="7"/>
      <c r="XDQ101" s="7"/>
      <c r="XDR101" s="7"/>
      <c r="XDS101" s="7"/>
      <c r="XDT101" s="7"/>
      <c r="XDU101" s="7"/>
      <c r="XDV101" s="7"/>
      <c r="XDW101" s="7"/>
      <c r="XDX101" s="7"/>
      <c r="XDY101" s="7"/>
      <c r="XDZ101" s="7"/>
      <c r="XEA101" s="7"/>
      <c r="XEB101" s="7"/>
      <c r="XEC101" s="7"/>
      <c r="XED101" s="7"/>
      <c r="XEE101" s="7"/>
    </row>
    <row r="102" s="1" customFormat="1" customHeight="1" spans="1:16359">
      <c r="A102" s="4"/>
      <c r="B102" s="20"/>
      <c r="C102" s="20"/>
      <c r="D102" s="21" t="str">
        <f>IF(C102="","-",VLOOKUP(C102,员工信息表!B:C,2,FALSE))</f>
        <v>-</v>
      </c>
      <c r="E102" s="21" t="str">
        <f>IF(C102="","-",VLOOKUP(C102,员工信息表!B:D,3,FALSE))</f>
        <v>-</v>
      </c>
      <c r="F102" s="20"/>
      <c r="G102" s="20"/>
      <c r="H102" s="20"/>
      <c r="I102" s="20"/>
      <c r="J102" s="27" t="str">
        <f t="shared" si="2"/>
        <v>0</v>
      </c>
      <c r="K102" s="27" t="str">
        <f>IF(C102="","0",SUMIFS(借支明细表!$H:$H,借支明细表!$F:$F,$C102,借支明细表!$D:$D,$D$2))</f>
        <v>0</v>
      </c>
      <c r="L102" s="27" t="str">
        <f t="shared" si="3"/>
        <v>0</v>
      </c>
      <c r="M102" s="28"/>
      <c r="XDA102" s="7"/>
      <c r="XDB102" s="7"/>
      <c r="XDC102" s="7"/>
      <c r="XDD102" s="7"/>
      <c r="XDE102" s="7"/>
      <c r="XDF102" s="7"/>
      <c r="XDG102" s="7"/>
      <c r="XDH102" s="7"/>
      <c r="XDI102" s="7"/>
      <c r="XDJ102" s="7"/>
      <c r="XDK102" s="7"/>
      <c r="XDL102" s="7"/>
      <c r="XDM102" s="7"/>
      <c r="XDN102" s="7"/>
      <c r="XDO102" s="7"/>
      <c r="XDP102" s="7"/>
      <c r="XDQ102" s="7"/>
      <c r="XDR102" s="7"/>
      <c r="XDS102" s="7"/>
      <c r="XDT102" s="7"/>
      <c r="XDU102" s="7"/>
      <c r="XDV102" s="7"/>
      <c r="XDW102" s="7"/>
      <c r="XDX102" s="7"/>
      <c r="XDY102" s="7"/>
      <c r="XDZ102" s="7"/>
      <c r="XEA102" s="7"/>
      <c r="XEB102" s="7"/>
      <c r="XEC102" s="7"/>
      <c r="XED102" s="7"/>
      <c r="XEE102" s="7"/>
    </row>
    <row r="103" s="1" customFormat="1" customHeight="1" spans="1:16359">
      <c r="A103" s="4"/>
      <c r="B103" s="20"/>
      <c r="C103" s="20"/>
      <c r="D103" s="21" t="str">
        <f>IF(C103="","-",VLOOKUP(C103,员工信息表!B:C,2,FALSE))</f>
        <v>-</v>
      </c>
      <c r="E103" s="21" t="str">
        <f>IF(C103="","-",VLOOKUP(C103,员工信息表!B:D,3,FALSE))</f>
        <v>-</v>
      </c>
      <c r="F103" s="20"/>
      <c r="G103" s="20"/>
      <c r="H103" s="20"/>
      <c r="I103" s="20"/>
      <c r="J103" s="27" t="str">
        <f t="shared" si="2"/>
        <v>0</v>
      </c>
      <c r="K103" s="27" t="str">
        <f>IF(C103="","0",SUMIFS(借支明细表!$H:$H,借支明细表!$F:$F,$C103,借支明细表!$D:$D,$D$2))</f>
        <v>0</v>
      </c>
      <c r="L103" s="27" t="str">
        <f t="shared" si="3"/>
        <v>0</v>
      </c>
      <c r="M103" s="28"/>
      <c r="XDA103" s="7"/>
      <c r="XDB103" s="7"/>
      <c r="XDC103" s="7"/>
      <c r="XDD103" s="7"/>
      <c r="XDE103" s="7"/>
      <c r="XDF103" s="7"/>
      <c r="XDG103" s="7"/>
      <c r="XDH103" s="7"/>
      <c r="XDI103" s="7"/>
      <c r="XDJ103" s="7"/>
      <c r="XDK103" s="7"/>
      <c r="XDL103" s="7"/>
      <c r="XDM103" s="7"/>
      <c r="XDN103" s="7"/>
      <c r="XDO103" s="7"/>
      <c r="XDP103" s="7"/>
      <c r="XDQ103" s="7"/>
      <c r="XDR103" s="7"/>
      <c r="XDS103" s="7"/>
      <c r="XDT103" s="7"/>
      <c r="XDU103" s="7"/>
      <c r="XDV103" s="7"/>
      <c r="XDW103" s="7"/>
      <c r="XDX103" s="7"/>
      <c r="XDY103" s="7"/>
      <c r="XDZ103" s="7"/>
      <c r="XEA103" s="7"/>
      <c r="XEB103" s="7"/>
      <c r="XEC103" s="7"/>
      <c r="XED103" s="7"/>
      <c r="XEE103" s="7"/>
    </row>
    <row r="104" s="1" customFormat="1" customHeight="1" spans="1:16359">
      <c r="A104" s="4"/>
      <c r="B104" s="20"/>
      <c r="C104" s="20"/>
      <c r="D104" s="21" t="str">
        <f>IF(C104="","-",VLOOKUP(C104,员工信息表!B:C,2,FALSE))</f>
        <v>-</v>
      </c>
      <c r="E104" s="21" t="str">
        <f>IF(C104="","-",VLOOKUP(C104,员工信息表!B:D,3,FALSE))</f>
        <v>-</v>
      </c>
      <c r="F104" s="20"/>
      <c r="G104" s="20"/>
      <c r="H104" s="20"/>
      <c r="I104" s="20"/>
      <c r="J104" s="27" t="str">
        <f t="shared" si="2"/>
        <v>0</v>
      </c>
      <c r="K104" s="27" t="str">
        <f>IF(C104="","0",SUMIFS(借支明细表!$H:$H,借支明细表!$F:$F,$C104,借支明细表!$D:$D,$D$2))</f>
        <v>0</v>
      </c>
      <c r="L104" s="27" t="str">
        <f t="shared" si="3"/>
        <v>0</v>
      </c>
      <c r="M104" s="28"/>
      <c r="XDA104" s="7"/>
      <c r="XDB104" s="7"/>
      <c r="XDC104" s="7"/>
      <c r="XDD104" s="7"/>
      <c r="XDE104" s="7"/>
      <c r="XDF104" s="7"/>
      <c r="XDG104" s="7"/>
      <c r="XDH104" s="7"/>
      <c r="XDI104" s="7"/>
      <c r="XDJ104" s="7"/>
      <c r="XDK104" s="7"/>
      <c r="XDL104" s="7"/>
      <c r="XDM104" s="7"/>
      <c r="XDN104" s="7"/>
      <c r="XDO104" s="7"/>
      <c r="XDP104" s="7"/>
      <c r="XDQ104" s="7"/>
      <c r="XDR104" s="7"/>
      <c r="XDS104" s="7"/>
      <c r="XDT104" s="7"/>
      <c r="XDU104" s="7"/>
      <c r="XDV104" s="7"/>
      <c r="XDW104" s="7"/>
      <c r="XDX104" s="7"/>
      <c r="XDY104" s="7"/>
      <c r="XDZ104" s="7"/>
      <c r="XEA104" s="7"/>
      <c r="XEB104" s="7"/>
      <c r="XEC104" s="7"/>
      <c r="XED104" s="7"/>
      <c r="XEE104" s="7"/>
    </row>
    <row r="105" s="1" customFormat="1" customHeight="1" spans="1:16359">
      <c r="A105" s="4"/>
      <c r="B105" s="20"/>
      <c r="C105" s="20"/>
      <c r="D105" s="21" t="str">
        <f>IF(C105="","-",VLOOKUP(C105,员工信息表!B:C,2,FALSE))</f>
        <v>-</v>
      </c>
      <c r="E105" s="21" t="str">
        <f>IF(C105="","-",VLOOKUP(C105,员工信息表!B:D,3,FALSE))</f>
        <v>-</v>
      </c>
      <c r="F105" s="20"/>
      <c r="G105" s="20"/>
      <c r="H105" s="20"/>
      <c r="I105" s="20"/>
      <c r="J105" s="27" t="str">
        <f t="shared" si="2"/>
        <v>0</v>
      </c>
      <c r="K105" s="27" t="str">
        <f>IF(C105="","0",SUMIFS(借支明细表!$H:$H,借支明细表!$F:$F,$C105,借支明细表!$D:$D,$D$2))</f>
        <v>0</v>
      </c>
      <c r="L105" s="27" t="str">
        <f t="shared" si="3"/>
        <v>0</v>
      </c>
      <c r="M105" s="28"/>
      <c r="XDA105" s="7"/>
      <c r="XDB105" s="7"/>
      <c r="XDC105" s="7"/>
      <c r="XDD105" s="7"/>
      <c r="XDE105" s="7"/>
      <c r="XDF105" s="7"/>
      <c r="XDG105" s="7"/>
      <c r="XDH105" s="7"/>
      <c r="XDI105" s="7"/>
      <c r="XDJ105" s="7"/>
      <c r="XDK105" s="7"/>
      <c r="XDL105" s="7"/>
      <c r="XDM105" s="7"/>
      <c r="XDN105" s="7"/>
      <c r="XDO105" s="7"/>
      <c r="XDP105" s="7"/>
      <c r="XDQ105" s="7"/>
      <c r="XDR105" s="7"/>
      <c r="XDS105" s="7"/>
      <c r="XDT105" s="7"/>
      <c r="XDU105" s="7"/>
      <c r="XDV105" s="7"/>
      <c r="XDW105" s="7"/>
      <c r="XDX105" s="7"/>
      <c r="XDY105" s="7"/>
      <c r="XDZ105" s="7"/>
      <c r="XEA105" s="7"/>
      <c r="XEB105" s="7"/>
      <c r="XEC105" s="7"/>
      <c r="XED105" s="7"/>
      <c r="XEE105" s="7"/>
    </row>
    <row r="106" s="1" customFormat="1" customHeight="1" spans="1:16359">
      <c r="A106" s="4"/>
      <c r="B106" s="20"/>
      <c r="C106" s="20"/>
      <c r="D106" s="21" t="str">
        <f>IF(C106="","-",VLOOKUP(C106,员工信息表!B:C,2,FALSE))</f>
        <v>-</v>
      </c>
      <c r="E106" s="21" t="str">
        <f>IF(C106="","-",VLOOKUP(C106,员工信息表!B:D,3,FALSE))</f>
        <v>-</v>
      </c>
      <c r="F106" s="20"/>
      <c r="G106" s="20"/>
      <c r="H106" s="20"/>
      <c r="I106" s="20"/>
      <c r="J106" s="27" t="str">
        <f t="shared" si="2"/>
        <v>0</v>
      </c>
      <c r="K106" s="27" t="str">
        <f>IF(C106="","0",SUMIFS(借支明细表!$H:$H,借支明细表!$F:$F,$C106,借支明细表!$D:$D,$D$2))</f>
        <v>0</v>
      </c>
      <c r="L106" s="27" t="str">
        <f t="shared" si="3"/>
        <v>0</v>
      </c>
      <c r="M106" s="28"/>
      <c r="XDA106" s="7"/>
      <c r="XDB106" s="7"/>
      <c r="XDC106" s="7"/>
      <c r="XDD106" s="7"/>
      <c r="XDE106" s="7"/>
      <c r="XDF106" s="7"/>
      <c r="XDG106" s="7"/>
      <c r="XDH106" s="7"/>
      <c r="XDI106" s="7"/>
      <c r="XDJ106" s="7"/>
      <c r="XDK106" s="7"/>
      <c r="XDL106" s="7"/>
      <c r="XDM106" s="7"/>
      <c r="XDN106" s="7"/>
      <c r="XDO106" s="7"/>
      <c r="XDP106" s="7"/>
      <c r="XDQ106" s="7"/>
      <c r="XDR106" s="7"/>
      <c r="XDS106" s="7"/>
      <c r="XDT106" s="7"/>
      <c r="XDU106" s="7"/>
      <c r="XDV106" s="7"/>
      <c r="XDW106" s="7"/>
      <c r="XDX106" s="7"/>
      <c r="XDY106" s="7"/>
      <c r="XDZ106" s="7"/>
      <c r="XEA106" s="7"/>
      <c r="XEB106" s="7"/>
      <c r="XEC106" s="7"/>
      <c r="XED106" s="7"/>
      <c r="XEE106" s="7"/>
    </row>
    <row r="107" s="1" customFormat="1" customHeight="1" spans="1:16359">
      <c r="A107" s="4"/>
      <c r="B107" s="20"/>
      <c r="C107" s="20"/>
      <c r="D107" s="21" t="str">
        <f>IF(C107="","-",VLOOKUP(C107,员工信息表!B:C,2,FALSE))</f>
        <v>-</v>
      </c>
      <c r="E107" s="21" t="str">
        <f>IF(C107="","-",VLOOKUP(C107,员工信息表!B:D,3,FALSE))</f>
        <v>-</v>
      </c>
      <c r="F107" s="20"/>
      <c r="G107" s="20"/>
      <c r="H107" s="20"/>
      <c r="I107" s="20"/>
      <c r="J107" s="27" t="str">
        <f t="shared" si="2"/>
        <v>0</v>
      </c>
      <c r="K107" s="27" t="str">
        <f>IF(C107="","0",SUMIFS(借支明细表!$H:$H,借支明细表!$F:$F,$C107,借支明细表!$D:$D,$D$2))</f>
        <v>0</v>
      </c>
      <c r="L107" s="27" t="str">
        <f t="shared" si="3"/>
        <v>0</v>
      </c>
      <c r="M107" s="28"/>
      <c r="XDA107" s="7"/>
      <c r="XDB107" s="7"/>
      <c r="XDC107" s="7"/>
      <c r="XDD107" s="7"/>
      <c r="XDE107" s="7"/>
      <c r="XDF107" s="7"/>
      <c r="XDG107" s="7"/>
      <c r="XDH107" s="7"/>
      <c r="XDI107" s="7"/>
      <c r="XDJ107" s="7"/>
      <c r="XDK107" s="7"/>
      <c r="XDL107" s="7"/>
      <c r="XDM107" s="7"/>
      <c r="XDN107" s="7"/>
      <c r="XDO107" s="7"/>
      <c r="XDP107" s="7"/>
      <c r="XDQ107" s="7"/>
      <c r="XDR107" s="7"/>
      <c r="XDS107" s="7"/>
      <c r="XDT107" s="7"/>
      <c r="XDU107" s="7"/>
      <c r="XDV107" s="7"/>
      <c r="XDW107" s="7"/>
      <c r="XDX107" s="7"/>
      <c r="XDY107" s="7"/>
      <c r="XDZ107" s="7"/>
      <c r="XEA107" s="7"/>
      <c r="XEB107" s="7"/>
      <c r="XEC107" s="7"/>
      <c r="XED107" s="7"/>
      <c r="XEE107" s="7"/>
    </row>
    <row r="108" s="1" customFormat="1" customHeight="1" spans="1:16359">
      <c r="A108" s="4"/>
      <c r="B108" s="20"/>
      <c r="C108" s="20"/>
      <c r="D108" s="21" t="str">
        <f>IF(C108="","-",VLOOKUP(C108,员工信息表!B:C,2,FALSE))</f>
        <v>-</v>
      </c>
      <c r="E108" s="21" t="str">
        <f>IF(C108="","-",VLOOKUP(C108,员工信息表!B:D,3,FALSE))</f>
        <v>-</v>
      </c>
      <c r="F108" s="20"/>
      <c r="G108" s="20"/>
      <c r="H108" s="20"/>
      <c r="I108" s="20"/>
      <c r="J108" s="27" t="str">
        <f t="shared" si="2"/>
        <v>0</v>
      </c>
      <c r="K108" s="27" t="str">
        <f>IF(C108="","0",SUMIFS(借支明细表!$H:$H,借支明细表!$F:$F,$C108,借支明细表!$D:$D,$D$2))</f>
        <v>0</v>
      </c>
      <c r="L108" s="27" t="str">
        <f t="shared" si="3"/>
        <v>0</v>
      </c>
      <c r="M108" s="28"/>
      <c r="XDA108" s="7"/>
      <c r="XDB108" s="7"/>
      <c r="XDC108" s="7"/>
      <c r="XDD108" s="7"/>
      <c r="XDE108" s="7"/>
      <c r="XDF108" s="7"/>
      <c r="XDG108" s="7"/>
      <c r="XDH108" s="7"/>
      <c r="XDI108" s="7"/>
      <c r="XDJ108" s="7"/>
      <c r="XDK108" s="7"/>
      <c r="XDL108" s="7"/>
      <c r="XDM108" s="7"/>
      <c r="XDN108" s="7"/>
      <c r="XDO108" s="7"/>
      <c r="XDP108" s="7"/>
      <c r="XDQ108" s="7"/>
      <c r="XDR108" s="7"/>
      <c r="XDS108" s="7"/>
      <c r="XDT108" s="7"/>
      <c r="XDU108" s="7"/>
      <c r="XDV108" s="7"/>
      <c r="XDW108" s="7"/>
      <c r="XDX108" s="7"/>
      <c r="XDY108" s="7"/>
      <c r="XDZ108" s="7"/>
      <c r="XEA108" s="7"/>
      <c r="XEB108" s="7"/>
      <c r="XEC108" s="7"/>
      <c r="XED108" s="7"/>
      <c r="XEE108" s="7"/>
    </row>
    <row r="109" s="1" customFormat="1" customHeight="1" spans="1:16359">
      <c r="A109" s="4"/>
      <c r="B109" s="20"/>
      <c r="C109" s="20"/>
      <c r="D109" s="21" t="str">
        <f>IF(C109="","-",VLOOKUP(C109,员工信息表!B:C,2,FALSE))</f>
        <v>-</v>
      </c>
      <c r="E109" s="21" t="str">
        <f>IF(C109="","-",VLOOKUP(C109,员工信息表!B:D,3,FALSE))</f>
        <v>-</v>
      </c>
      <c r="F109" s="20"/>
      <c r="G109" s="20"/>
      <c r="H109" s="20"/>
      <c r="I109" s="20"/>
      <c r="J109" s="27" t="str">
        <f t="shared" si="2"/>
        <v>0</v>
      </c>
      <c r="K109" s="27" t="str">
        <f>IF(C109="","0",SUMIFS(借支明细表!$H:$H,借支明细表!$F:$F,$C109,借支明细表!$D:$D,$D$2))</f>
        <v>0</v>
      </c>
      <c r="L109" s="27" t="str">
        <f t="shared" si="3"/>
        <v>0</v>
      </c>
      <c r="M109" s="28"/>
      <c r="XDA109" s="7"/>
      <c r="XDB109" s="7"/>
      <c r="XDC109" s="7"/>
      <c r="XDD109" s="7"/>
      <c r="XDE109" s="7"/>
      <c r="XDF109" s="7"/>
      <c r="XDG109" s="7"/>
      <c r="XDH109" s="7"/>
      <c r="XDI109" s="7"/>
      <c r="XDJ109" s="7"/>
      <c r="XDK109" s="7"/>
      <c r="XDL109" s="7"/>
      <c r="XDM109" s="7"/>
      <c r="XDN109" s="7"/>
      <c r="XDO109" s="7"/>
      <c r="XDP109" s="7"/>
      <c r="XDQ109" s="7"/>
      <c r="XDR109" s="7"/>
      <c r="XDS109" s="7"/>
      <c r="XDT109" s="7"/>
      <c r="XDU109" s="7"/>
      <c r="XDV109" s="7"/>
      <c r="XDW109" s="7"/>
      <c r="XDX109" s="7"/>
      <c r="XDY109" s="7"/>
      <c r="XDZ109" s="7"/>
      <c r="XEA109" s="7"/>
      <c r="XEB109" s="7"/>
      <c r="XEC109" s="7"/>
      <c r="XED109" s="7"/>
      <c r="XEE109" s="7"/>
    </row>
    <row r="110" s="1" customFormat="1" customHeight="1" spans="1:16359">
      <c r="A110" s="4"/>
      <c r="B110" s="20"/>
      <c r="C110" s="20"/>
      <c r="D110" s="21" t="str">
        <f>IF(C110="","-",VLOOKUP(C110,员工信息表!B:C,2,FALSE))</f>
        <v>-</v>
      </c>
      <c r="E110" s="21" t="str">
        <f>IF(C110="","-",VLOOKUP(C110,员工信息表!B:D,3,FALSE))</f>
        <v>-</v>
      </c>
      <c r="F110" s="20"/>
      <c r="G110" s="20"/>
      <c r="H110" s="20"/>
      <c r="I110" s="20"/>
      <c r="J110" s="27" t="str">
        <f t="shared" si="2"/>
        <v>0</v>
      </c>
      <c r="K110" s="27" t="str">
        <f>IF(C110="","0",SUMIFS(借支明细表!$H:$H,借支明细表!$F:$F,$C110,借支明细表!$D:$D,$D$2))</f>
        <v>0</v>
      </c>
      <c r="L110" s="27" t="str">
        <f t="shared" si="3"/>
        <v>0</v>
      </c>
      <c r="M110" s="28"/>
      <c r="XDA110" s="7"/>
      <c r="XDB110" s="7"/>
      <c r="XDC110" s="7"/>
      <c r="XDD110" s="7"/>
      <c r="XDE110" s="7"/>
      <c r="XDF110" s="7"/>
      <c r="XDG110" s="7"/>
      <c r="XDH110" s="7"/>
      <c r="XDI110" s="7"/>
      <c r="XDJ110" s="7"/>
      <c r="XDK110" s="7"/>
      <c r="XDL110" s="7"/>
      <c r="XDM110" s="7"/>
      <c r="XDN110" s="7"/>
      <c r="XDO110" s="7"/>
      <c r="XDP110" s="7"/>
      <c r="XDQ110" s="7"/>
      <c r="XDR110" s="7"/>
      <c r="XDS110" s="7"/>
      <c r="XDT110" s="7"/>
      <c r="XDU110" s="7"/>
      <c r="XDV110" s="7"/>
      <c r="XDW110" s="7"/>
      <c r="XDX110" s="7"/>
      <c r="XDY110" s="7"/>
      <c r="XDZ110" s="7"/>
      <c r="XEA110" s="7"/>
      <c r="XEB110" s="7"/>
      <c r="XEC110" s="7"/>
      <c r="XED110" s="7"/>
      <c r="XEE110" s="7"/>
    </row>
    <row r="111" s="1" customFormat="1" customHeight="1" spans="1:16359">
      <c r="A111" s="4"/>
      <c r="B111" s="20"/>
      <c r="C111" s="20"/>
      <c r="D111" s="21" t="str">
        <f>IF(C111="","-",VLOOKUP(C111,员工信息表!B:C,2,FALSE))</f>
        <v>-</v>
      </c>
      <c r="E111" s="21" t="str">
        <f>IF(C111="","-",VLOOKUP(C111,员工信息表!B:D,3,FALSE))</f>
        <v>-</v>
      </c>
      <c r="F111" s="20"/>
      <c r="G111" s="20"/>
      <c r="H111" s="20"/>
      <c r="I111" s="20"/>
      <c r="J111" s="27" t="str">
        <f t="shared" si="2"/>
        <v>0</v>
      </c>
      <c r="K111" s="27" t="str">
        <f>IF(C111="","0",SUMIFS(借支明细表!$H:$H,借支明细表!$F:$F,$C111,借支明细表!$D:$D,$D$2))</f>
        <v>0</v>
      </c>
      <c r="L111" s="27" t="str">
        <f t="shared" si="3"/>
        <v>0</v>
      </c>
      <c r="M111" s="28"/>
      <c r="XDA111" s="7"/>
      <c r="XDB111" s="7"/>
      <c r="XDC111" s="7"/>
      <c r="XDD111" s="7"/>
      <c r="XDE111" s="7"/>
      <c r="XDF111" s="7"/>
      <c r="XDG111" s="7"/>
      <c r="XDH111" s="7"/>
      <c r="XDI111" s="7"/>
      <c r="XDJ111" s="7"/>
      <c r="XDK111" s="7"/>
      <c r="XDL111" s="7"/>
      <c r="XDM111" s="7"/>
      <c r="XDN111" s="7"/>
      <c r="XDO111" s="7"/>
      <c r="XDP111" s="7"/>
      <c r="XDQ111" s="7"/>
      <c r="XDR111" s="7"/>
      <c r="XDS111" s="7"/>
      <c r="XDT111" s="7"/>
      <c r="XDU111" s="7"/>
      <c r="XDV111" s="7"/>
      <c r="XDW111" s="7"/>
      <c r="XDX111" s="7"/>
      <c r="XDY111" s="7"/>
      <c r="XDZ111" s="7"/>
      <c r="XEA111" s="7"/>
      <c r="XEB111" s="7"/>
      <c r="XEC111" s="7"/>
      <c r="XED111" s="7"/>
      <c r="XEE111" s="7"/>
    </row>
    <row r="112" s="1" customFormat="1" customHeight="1" spans="1:16359">
      <c r="A112" s="4"/>
      <c r="B112" s="20"/>
      <c r="C112" s="20"/>
      <c r="D112" s="21" t="str">
        <f>IF(C112="","-",VLOOKUP(C112,员工信息表!B:C,2,FALSE))</f>
        <v>-</v>
      </c>
      <c r="E112" s="21" t="str">
        <f>IF(C112="","-",VLOOKUP(C112,员工信息表!B:D,3,FALSE))</f>
        <v>-</v>
      </c>
      <c r="F112" s="20"/>
      <c r="G112" s="20"/>
      <c r="H112" s="20"/>
      <c r="I112" s="20"/>
      <c r="J112" s="27" t="str">
        <f t="shared" si="2"/>
        <v>0</v>
      </c>
      <c r="K112" s="27" t="str">
        <f>IF(C112="","0",SUMIFS(借支明细表!$H:$H,借支明细表!$F:$F,$C112,借支明细表!$D:$D,$D$2))</f>
        <v>0</v>
      </c>
      <c r="L112" s="27" t="str">
        <f t="shared" si="3"/>
        <v>0</v>
      </c>
      <c r="M112" s="28"/>
      <c r="XDA112" s="7"/>
      <c r="XDB112" s="7"/>
      <c r="XDC112" s="7"/>
      <c r="XDD112" s="7"/>
      <c r="XDE112" s="7"/>
      <c r="XDF112" s="7"/>
      <c r="XDG112" s="7"/>
      <c r="XDH112" s="7"/>
      <c r="XDI112" s="7"/>
      <c r="XDJ112" s="7"/>
      <c r="XDK112" s="7"/>
      <c r="XDL112" s="7"/>
      <c r="XDM112" s="7"/>
      <c r="XDN112" s="7"/>
      <c r="XDO112" s="7"/>
      <c r="XDP112" s="7"/>
      <c r="XDQ112" s="7"/>
      <c r="XDR112" s="7"/>
      <c r="XDS112" s="7"/>
      <c r="XDT112" s="7"/>
      <c r="XDU112" s="7"/>
      <c r="XDV112" s="7"/>
      <c r="XDW112" s="7"/>
      <c r="XDX112" s="7"/>
      <c r="XDY112" s="7"/>
      <c r="XDZ112" s="7"/>
      <c r="XEA112" s="7"/>
      <c r="XEB112" s="7"/>
      <c r="XEC112" s="7"/>
      <c r="XED112" s="7"/>
      <c r="XEE112" s="7"/>
    </row>
    <row r="113" s="1" customFormat="1" customHeight="1" spans="1:16359">
      <c r="A113" s="4"/>
      <c r="B113" s="20"/>
      <c r="C113" s="20"/>
      <c r="D113" s="21" t="str">
        <f>IF(C113="","-",VLOOKUP(C113,员工信息表!B:C,2,FALSE))</f>
        <v>-</v>
      </c>
      <c r="E113" s="21" t="str">
        <f>IF(C113="","-",VLOOKUP(C113,员工信息表!B:D,3,FALSE))</f>
        <v>-</v>
      </c>
      <c r="F113" s="20"/>
      <c r="G113" s="20"/>
      <c r="H113" s="20"/>
      <c r="I113" s="20"/>
      <c r="J113" s="27" t="str">
        <f t="shared" si="2"/>
        <v>0</v>
      </c>
      <c r="K113" s="27" t="str">
        <f>IF(C113="","0",SUMIFS(借支明细表!$H:$H,借支明细表!$F:$F,$C113,借支明细表!$D:$D,$D$2))</f>
        <v>0</v>
      </c>
      <c r="L113" s="27" t="str">
        <f t="shared" si="3"/>
        <v>0</v>
      </c>
      <c r="M113" s="28"/>
      <c r="XDA113" s="7"/>
      <c r="XDB113" s="7"/>
      <c r="XDC113" s="7"/>
      <c r="XDD113" s="7"/>
      <c r="XDE113" s="7"/>
      <c r="XDF113" s="7"/>
      <c r="XDG113" s="7"/>
      <c r="XDH113" s="7"/>
      <c r="XDI113" s="7"/>
      <c r="XDJ113" s="7"/>
      <c r="XDK113" s="7"/>
      <c r="XDL113" s="7"/>
      <c r="XDM113" s="7"/>
      <c r="XDN113" s="7"/>
      <c r="XDO113" s="7"/>
      <c r="XDP113" s="7"/>
      <c r="XDQ113" s="7"/>
      <c r="XDR113" s="7"/>
      <c r="XDS113" s="7"/>
      <c r="XDT113" s="7"/>
      <c r="XDU113" s="7"/>
      <c r="XDV113" s="7"/>
      <c r="XDW113" s="7"/>
      <c r="XDX113" s="7"/>
      <c r="XDY113" s="7"/>
      <c r="XDZ113" s="7"/>
      <c r="XEA113" s="7"/>
      <c r="XEB113" s="7"/>
      <c r="XEC113" s="7"/>
      <c r="XED113" s="7"/>
      <c r="XEE113" s="7"/>
    </row>
    <row r="114" s="1" customFormat="1" customHeight="1" spans="1:16359">
      <c r="A114" s="4"/>
      <c r="B114" s="20"/>
      <c r="C114" s="20"/>
      <c r="D114" s="21" t="str">
        <f>IF(C114="","-",VLOOKUP(C114,员工信息表!B:C,2,FALSE))</f>
        <v>-</v>
      </c>
      <c r="E114" s="21" t="str">
        <f>IF(C114="","-",VLOOKUP(C114,员工信息表!B:D,3,FALSE))</f>
        <v>-</v>
      </c>
      <c r="F114" s="20"/>
      <c r="G114" s="20"/>
      <c r="H114" s="20"/>
      <c r="I114" s="20"/>
      <c r="J114" s="27" t="str">
        <f t="shared" si="2"/>
        <v>0</v>
      </c>
      <c r="K114" s="27" t="str">
        <f>IF(C114="","0",SUMIFS(借支明细表!$H:$H,借支明细表!$F:$F,$C114,借支明细表!$D:$D,$D$2))</f>
        <v>0</v>
      </c>
      <c r="L114" s="27" t="str">
        <f t="shared" si="3"/>
        <v>0</v>
      </c>
      <c r="M114" s="28"/>
      <c r="XDA114" s="7"/>
      <c r="XDB114" s="7"/>
      <c r="XDC114" s="7"/>
      <c r="XDD114" s="7"/>
      <c r="XDE114" s="7"/>
      <c r="XDF114" s="7"/>
      <c r="XDG114" s="7"/>
      <c r="XDH114" s="7"/>
      <c r="XDI114" s="7"/>
      <c r="XDJ114" s="7"/>
      <c r="XDK114" s="7"/>
      <c r="XDL114" s="7"/>
      <c r="XDM114" s="7"/>
      <c r="XDN114" s="7"/>
      <c r="XDO114" s="7"/>
      <c r="XDP114" s="7"/>
      <c r="XDQ114" s="7"/>
      <c r="XDR114" s="7"/>
      <c r="XDS114" s="7"/>
      <c r="XDT114" s="7"/>
      <c r="XDU114" s="7"/>
      <c r="XDV114" s="7"/>
      <c r="XDW114" s="7"/>
      <c r="XDX114" s="7"/>
      <c r="XDY114" s="7"/>
      <c r="XDZ114" s="7"/>
      <c r="XEA114" s="7"/>
      <c r="XEB114" s="7"/>
      <c r="XEC114" s="7"/>
      <c r="XED114" s="7"/>
      <c r="XEE114" s="7"/>
    </row>
    <row r="115" s="1" customFormat="1" customHeight="1" spans="1:16359">
      <c r="A115" s="4"/>
      <c r="B115" s="20"/>
      <c r="C115" s="20"/>
      <c r="D115" s="21" t="str">
        <f>IF(C115="","-",VLOOKUP(C115,员工信息表!B:C,2,FALSE))</f>
        <v>-</v>
      </c>
      <c r="E115" s="21" t="str">
        <f>IF(C115="","-",VLOOKUP(C115,员工信息表!B:D,3,FALSE))</f>
        <v>-</v>
      </c>
      <c r="F115" s="20"/>
      <c r="G115" s="20"/>
      <c r="H115" s="20"/>
      <c r="I115" s="20"/>
      <c r="J115" s="27" t="str">
        <f t="shared" si="2"/>
        <v>0</v>
      </c>
      <c r="K115" s="27" t="str">
        <f>IF(C115="","0",SUMIFS(借支明细表!$H:$H,借支明细表!$F:$F,$C115,借支明细表!$D:$D,$D$2))</f>
        <v>0</v>
      </c>
      <c r="L115" s="27" t="str">
        <f t="shared" si="3"/>
        <v>0</v>
      </c>
      <c r="M115" s="28"/>
      <c r="XDA115" s="7"/>
      <c r="XDB115" s="7"/>
      <c r="XDC115" s="7"/>
      <c r="XDD115" s="7"/>
      <c r="XDE115" s="7"/>
      <c r="XDF115" s="7"/>
      <c r="XDG115" s="7"/>
      <c r="XDH115" s="7"/>
      <c r="XDI115" s="7"/>
      <c r="XDJ115" s="7"/>
      <c r="XDK115" s="7"/>
      <c r="XDL115" s="7"/>
      <c r="XDM115" s="7"/>
      <c r="XDN115" s="7"/>
      <c r="XDO115" s="7"/>
      <c r="XDP115" s="7"/>
      <c r="XDQ115" s="7"/>
      <c r="XDR115" s="7"/>
      <c r="XDS115" s="7"/>
      <c r="XDT115" s="7"/>
      <c r="XDU115" s="7"/>
      <c r="XDV115" s="7"/>
      <c r="XDW115" s="7"/>
      <c r="XDX115" s="7"/>
      <c r="XDY115" s="7"/>
      <c r="XDZ115" s="7"/>
      <c r="XEA115" s="7"/>
      <c r="XEB115" s="7"/>
      <c r="XEC115" s="7"/>
      <c r="XED115" s="7"/>
      <c r="XEE115" s="7"/>
    </row>
    <row r="116" s="1" customFormat="1" customHeight="1" spans="1:16359">
      <c r="A116" s="4"/>
      <c r="B116" s="20"/>
      <c r="C116" s="20"/>
      <c r="D116" s="21" t="str">
        <f>IF(C116="","-",VLOOKUP(C116,员工信息表!B:C,2,FALSE))</f>
        <v>-</v>
      </c>
      <c r="E116" s="21" t="str">
        <f>IF(C116="","-",VLOOKUP(C116,员工信息表!B:D,3,FALSE))</f>
        <v>-</v>
      </c>
      <c r="F116" s="20"/>
      <c r="G116" s="20"/>
      <c r="H116" s="20"/>
      <c r="I116" s="20"/>
      <c r="J116" s="27" t="str">
        <f t="shared" si="2"/>
        <v>0</v>
      </c>
      <c r="K116" s="27" t="str">
        <f>IF(C116="","0",SUMIFS(借支明细表!$H:$H,借支明细表!$F:$F,$C116,借支明细表!$D:$D,$D$2))</f>
        <v>0</v>
      </c>
      <c r="L116" s="27" t="str">
        <f t="shared" si="3"/>
        <v>0</v>
      </c>
      <c r="M116" s="28"/>
      <c r="XDA116" s="7"/>
      <c r="XDB116" s="7"/>
      <c r="XDC116" s="7"/>
      <c r="XDD116" s="7"/>
      <c r="XDE116" s="7"/>
      <c r="XDF116" s="7"/>
      <c r="XDG116" s="7"/>
      <c r="XDH116" s="7"/>
      <c r="XDI116" s="7"/>
      <c r="XDJ116" s="7"/>
      <c r="XDK116" s="7"/>
      <c r="XDL116" s="7"/>
      <c r="XDM116" s="7"/>
      <c r="XDN116" s="7"/>
      <c r="XDO116" s="7"/>
      <c r="XDP116" s="7"/>
      <c r="XDQ116" s="7"/>
      <c r="XDR116" s="7"/>
      <c r="XDS116" s="7"/>
      <c r="XDT116" s="7"/>
      <c r="XDU116" s="7"/>
      <c r="XDV116" s="7"/>
      <c r="XDW116" s="7"/>
      <c r="XDX116" s="7"/>
      <c r="XDY116" s="7"/>
      <c r="XDZ116" s="7"/>
      <c r="XEA116" s="7"/>
      <c r="XEB116" s="7"/>
      <c r="XEC116" s="7"/>
      <c r="XED116" s="7"/>
      <c r="XEE116" s="7"/>
    </row>
    <row r="117" s="1" customFormat="1" customHeight="1" spans="1:16359">
      <c r="A117" s="4"/>
      <c r="B117" s="20"/>
      <c r="C117" s="20"/>
      <c r="D117" s="21" t="str">
        <f>IF(C117="","-",VLOOKUP(C117,员工信息表!B:C,2,FALSE))</f>
        <v>-</v>
      </c>
      <c r="E117" s="21" t="str">
        <f>IF(C117="","-",VLOOKUP(C117,员工信息表!B:D,3,FALSE))</f>
        <v>-</v>
      </c>
      <c r="F117" s="20"/>
      <c r="G117" s="20"/>
      <c r="H117" s="20"/>
      <c r="I117" s="20"/>
      <c r="J117" s="27" t="str">
        <f t="shared" si="2"/>
        <v>0</v>
      </c>
      <c r="K117" s="27" t="str">
        <f>IF(C117="","0",SUMIFS(借支明细表!$H:$H,借支明细表!$F:$F,$C117,借支明细表!$D:$D,$D$2))</f>
        <v>0</v>
      </c>
      <c r="L117" s="27" t="str">
        <f t="shared" si="3"/>
        <v>0</v>
      </c>
      <c r="M117" s="28"/>
      <c r="XDA117" s="7"/>
      <c r="XDB117" s="7"/>
      <c r="XDC117" s="7"/>
      <c r="XDD117" s="7"/>
      <c r="XDE117" s="7"/>
      <c r="XDF117" s="7"/>
      <c r="XDG117" s="7"/>
      <c r="XDH117" s="7"/>
      <c r="XDI117" s="7"/>
      <c r="XDJ117" s="7"/>
      <c r="XDK117" s="7"/>
      <c r="XDL117" s="7"/>
      <c r="XDM117" s="7"/>
      <c r="XDN117" s="7"/>
      <c r="XDO117" s="7"/>
      <c r="XDP117" s="7"/>
      <c r="XDQ117" s="7"/>
      <c r="XDR117" s="7"/>
      <c r="XDS117" s="7"/>
      <c r="XDT117" s="7"/>
      <c r="XDU117" s="7"/>
      <c r="XDV117" s="7"/>
      <c r="XDW117" s="7"/>
      <c r="XDX117" s="7"/>
      <c r="XDY117" s="7"/>
      <c r="XDZ117" s="7"/>
      <c r="XEA117" s="7"/>
      <c r="XEB117" s="7"/>
      <c r="XEC117" s="7"/>
      <c r="XED117" s="7"/>
      <c r="XEE117" s="7"/>
    </row>
    <row r="118" s="1" customFormat="1" customHeight="1" spans="1:16359">
      <c r="A118" s="4"/>
      <c r="B118" s="20"/>
      <c r="C118" s="20"/>
      <c r="D118" s="21" t="str">
        <f>IF(C118="","-",VLOOKUP(C118,员工信息表!B:C,2,FALSE))</f>
        <v>-</v>
      </c>
      <c r="E118" s="21" t="str">
        <f>IF(C118="","-",VLOOKUP(C118,员工信息表!B:D,3,FALSE))</f>
        <v>-</v>
      </c>
      <c r="F118" s="20"/>
      <c r="G118" s="20"/>
      <c r="H118" s="20"/>
      <c r="I118" s="20"/>
      <c r="J118" s="27" t="str">
        <f t="shared" si="2"/>
        <v>0</v>
      </c>
      <c r="K118" s="27" t="str">
        <f>IF(C118="","0",SUMIFS(借支明细表!$H:$H,借支明细表!$F:$F,$C118,借支明细表!$D:$D,$D$2))</f>
        <v>0</v>
      </c>
      <c r="L118" s="27" t="str">
        <f t="shared" si="3"/>
        <v>0</v>
      </c>
      <c r="M118" s="28"/>
      <c r="XDA118" s="7"/>
      <c r="XDB118" s="7"/>
      <c r="XDC118" s="7"/>
      <c r="XDD118" s="7"/>
      <c r="XDE118" s="7"/>
      <c r="XDF118" s="7"/>
      <c r="XDG118" s="7"/>
      <c r="XDH118" s="7"/>
      <c r="XDI118" s="7"/>
      <c r="XDJ118" s="7"/>
      <c r="XDK118" s="7"/>
      <c r="XDL118" s="7"/>
      <c r="XDM118" s="7"/>
      <c r="XDN118" s="7"/>
      <c r="XDO118" s="7"/>
      <c r="XDP118" s="7"/>
      <c r="XDQ118" s="7"/>
      <c r="XDR118" s="7"/>
      <c r="XDS118" s="7"/>
      <c r="XDT118" s="7"/>
      <c r="XDU118" s="7"/>
      <c r="XDV118" s="7"/>
      <c r="XDW118" s="7"/>
      <c r="XDX118" s="7"/>
      <c r="XDY118" s="7"/>
      <c r="XDZ118" s="7"/>
      <c r="XEA118" s="7"/>
      <c r="XEB118" s="7"/>
      <c r="XEC118" s="7"/>
      <c r="XED118" s="7"/>
      <c r="XEE118" s="7"/>
    </row>
    <row r="119" s="1" customFormat="1" customHeight="1" spans="1:16359">
      <c r="A119" s="4"/>
      <c r="B119" s="20"/>
      <c r="C119" s="20"/>
      <c r="D119" s="21" t="str">
        <f>IF(C119="","-",VLOOKUP(C119,员工信息表!B:C,2,FALSE))</f>
        <v>-</v>
      </c>
      <c r="E119" s="21" t="str">
        <f>IF(C119="","-",VLOOKUP(C119,员工信息表!B:D,3,FALSE))</f>
        <v>-</v>
      </c>
      <c r="F119" s="20"/>
      <c r="G119" s="20"/>
      <c r="H119" s="20"/>
      <c r="I119" s="20"/>
      <c r="J119" s="27" t="str">
        <f t="shared" si="2"/>
        <v>0</v>
      </c>
      <c r="K119" s="27" t="str">
        <f>IF(C119="","0",SUMIFS(借支明细表!$H:$H,借支明细表!$F:$F,$C119,借支明细表!$D:$D,$D$2))</f>
        <v>0</v>
      </c>
      <c r="L119" s="27" t="str">
        <f t="shared" si="3"/>
        <v>0</v>
      </c>
      <c r="M119" s="28"/>
      <c r="XDA119" s="7"/>
      <c r="XDB119" s="7"/>
      <c r="XDC119" s="7"/>
      <c r="XDD119" s="7"/>
      <c r="XDE119" s="7"/>
      <c r="XDF119" s="7"/>
      <c r="XDG119" s="7"/>
      <c r="XDH119" s="7"/>
      <c r="XDI119" s="7"/>
      <c r="XDJ119" s="7"/>
      <c r="XDK119" s="7"/>
      <c r="XDL119" s="7"/>
      <c r="XDM119" s="7"/>
      <c r="XDN119" s="7"/>
      <c r="XDO119" s="7"/>
      <c r="XDP119" s="7"/>
      <c r="XDQ119" s="7"/>
      <c r="XDR119" s="7"/>
      <c r="XDS119" s="7"/>
      <c r="XDT119" s="7"/>
      <c r="XDU119" s="7"/>
      <c r="XDV119" s="7"/>
      <c r="XDW119" s="7"/>
      <c r="XDX119" s="7"/>
      <c r="XDY119" s="7"/>
      <c r="XDZ119" s="7"/>
      <c r="XEA119" s="7"/>
      <c r="XEB119" s="7"/>
      <c r="XEC119" s="7"/>
      <c r="XED119" s="7"/>
      <c r="XEE119" s="7"/>
    </row>
    <row r="120" s="1" customFormat="1" customHeight="1" spans="1:16359">
      <c r="A120" s="4"/>
      <c r="B120" s="20"/>
      <c r="C120" s="20"/>
      <c r="D120" s="21" t="str">
        <f>IF(C120="","-",VLOOKUP(C120,员工信息表!B:C,2,FALSE))</f>
        <v>-</v>
      </c>
      <c r="E120" s="21" t="str">
        <f>IF(C120="","-",VLOOKUP(C120,员工信息表!B:D,3,FALSE))</f>
        <v>-</v>
      </c>
      <c r="F120" s="20"/>
      <c r="G120" s="20"/>
      <c r="H120" s="20"/>
      <c r="I120" s="20"/>
      <c r="J120" s="27" t="str">
        <f t="shared" si="2"/>
        <v>0</v>
      </c>
      <c r="K120" s="27" t="str">
        <f>IF(C120="","0",SUMIFS(借支明细表!$H:$H,借支明细表!$F:$F,$C120,借支明细表!$D:$D,$D$2))</f>
        <v>0</v>
      </c>
      <c r="L120" s="27" t="str">
        <f t="shared" si="3"/>
        <v>0</v>
      </c>
      <c r="M120" s="28"/>
      <c r="XDA120" s="7"/>
      <c r="XDB120" s="7"/>
      <c r="XDC120" s="7"/>
      <c r="XDD120" s="7"/>
      <c r="XDE120" s="7"/>
      <c r="XDF120" s="7"/>
      <c r="XDG120" s="7"/>
      <c r="XDH120" s="7"/>
      <c r="XDI120" s="7"/>
      <c r="XDJ120" s="7"/>
      <c r="XDK120" s="7"/>
      <c r="XDL120" s="7"/>
      <c r="XDM120" s="7"/>
      <c r="XDN120" s="7"/>
      <c r="XDO120" s="7"/>
      <c r="XDP120" s="7"/>
      <c r="XDQ120" s="7"/>
      <c r="XDR120" s="7"/>
      <c r="XDS120" s="7"/>
      <c r="XDT120" s="7"/>
      <c r="XDU120" s="7"/>
      <c r="XDV120" s="7"/>
      <c r="XDW120" s="7"/>
      <c r="XDX120" s="7"/>
      <c r="XDY120" s="7"/>
      <c r="XDZ120" s="7"/>
      <c r="XEA120" s="7"/>
      <c r="XEB120" s="7"/>
      <c r="XEC120" s="7"/>
      <c r="XED120" s="7"/>
      <c r="XEE120" s="7"/>
    </row>
    <row r="121" s="1" customFormat="1" customHeight="1" spans="1:16359">
      <c r="A121" s="4"/>
      <c r="B121" s="20"/>
      <c r="C121" s="20"/>
      <c r="D121" s="21" t="str">
        <f>IF(C121="","-",VLOOKUP(C121,员工信息表!B:C,2,FALSE))</f>
        <v>-</v>
      </c>
      <c r="E121" s="21" t="str">
        <f>IF(C121="","-",VLOOKUP(C121,员工信息表!B:D,3,FALSE))</f>
        <v>-</v>
      </c>
      <c r="F121" s="20"/>
      <c r="G121" s="20"/>
      <c r="H121" s="20"/>
      <c r="I121" s="20"/>
      <c r="J121" s="27" t="str">
        <f t="shared" si="2"/>
        <v>0</v>
      </c>
      <c r="K121" s="27" t="str">
        <f>IF(C121="","0",SUMIFS(借支明细表!$H:$H,借支明细表!$F:$F,$C121,借支明细表!$D:$D,$D$2))</f>
        <v>0</v>
      </c>
      <c r="L121" s="27" t="str">
        <f t="shared" si="3"/>
        <v>0</v>
      </c>
      <c r="M121" s="28"/>
      <c r="XDA121" s="7"/>
      <c r="XDB121" s="7"/>
      <c r="XDC121" s="7"/>
      <c r="XDD121" s="7"/>
      <c r="XDE121" s="7"/>
      <c r="XDF121" s="7"/>
      <c r="XDG121" s="7"/>
      <c r="XDH121" s="7"/>
      <c r="XDI121" s="7"/>
      <c r="XDJ121" s="7"/>
      <c r="XDK121" s="7"/>
      <c r="XDL121" s="7"/>
      <c r="XDM121" s="7"/>
      <c r="XDN121" s="7"/>
      <c r="XDO121" s="7"/>
      <c r="XDP121" s="7"/>
      <c r="XDQ121" s="7"/>
      <c r="XDR121" s="7"/>
      <c r="XDS121" s="7"/>
      <c r="XDT121" s="7"/>
      <c r="XDU121" s="7"/>
      <c r="XDV121" s="7"/>
      <c r="XDW121" s="7"/>
      <c r="XDX121" s="7"/>
      <c r="XDY121" s="7"/>
      <c r="XDZ121" s="7"/>
      <c r="XEA121" s="7"/>
      <c r="XEB121" s="7"/>
      <c r="XEC121" s="7"/>
      <c r="XED121" s="7"/>
      <c r="XEE121" s="7"/>
    </row>
    <row r="122" s="1" customFormat="1" customHeight="1" spans="1:16359">
      <c r="A122" s="4"/>
      <c r="B122" s="20"/>
      <c r="C122" s="20"/>
      <c r="D122" s="21" t="str">
        <f>IF(C122="","-",VLOOKUP(C122,员工信息表!B:C,2,FALSE))</f>
        <v>-</v>
      </c>
      <c r="E122" s="21" t="str">
        <f>IF(C122="","-",VLOOKUP(C122,员工信息表!B:D,3,FALSE))</f>
        <v>-</v>
      </c>
      <c r="F122" s="20"/>
      <c r="G122" s="20"/>
      <c r="H122" s="20"/>
      <c r="I122" s="20"/>
      <c r="J122" s="27" t="str">
        <f t="shared" si="2"/>
        <v>0</v>
      </c>
      <c r="K122" s="27" t="str">
        <f>IF(C122="","0",SUMIFS(借支明细表!$H:$H,借支明细表!$F:$F,$C122,借支明细表!$D:$D,$D$2))</f>
        <v>0</v>
      </c>
      <c r="L122" s="27" t="str">
        <f t="shared" si="3"/>
        <v>0</v>
      </c>
      <c r="M122" s="28"/>
      <c r="XDA122" s="7"/>
      <c r="XDB122" s="7"/>
      <c r="XDC122" s="7"/>
      <c r="XDD122" s="7"/>
      <c r="XDE122" s="7"/>
      <c r="XDF122" s="7"/>
      <c r="XDG122" s="7"/>
      <c r="XDH122" s="7"/>
      <c r="XDI122" s="7"/>
      <c r="XDJ122" s="7"/>
      <c r="XDK122" s="7"/>
      <c r="XDL122" s="7"/>
      <c r="XDM122" s="7"/>
      <c r="XDN122" s="7"/>
      <c r="XDO122" s="7"/>
      <c r="XDP122" s="7"/>
      <c r="XDQ122" s="7"/>
      <c r="XDR122" s="7"/>
      <c r="XDS122" s="7"/>
      <c r="XDT122" s="7"/>
      <c r="XDU122" s="7"/>
      <c r="XDV122" s="7"/>
      <c r="XDW122" s="7"/>
      <c r="XDX122" s="7"/>
      <c r="XDY122" s="7"/>
      <c r="XDZ122" s="7"/>
      <c r="XEA122" s="7"/>
      <c r="XEB122" s="7"/>
      <c r="XEC122" s="7"/>
      <c r="XED122" s="7"/>
      <c r="XEE122" s="7"/>
    </row>
    <row r="123" s="1" customFormat="1" customHeight="1" spans="1:16359">
      <c r="A123" s="4"/>
      <c r="B123" s="20"/>
      <c r="C123" s="20"/>
      <c r="D123" s="21" t="str">
        <f>IF(C123="","-",VLOOKUP(C123,员工信息表!B:C,2,FALSE))</f>
        <v>-</v>
      </c>
      <c r="E123" s="21" t="str">
        <f>IF(C123="","-",VLOOKUP(C123,员工信息表!B:D,3,FALSE))</f>
        <v>-</v>
      </c>
      <c r="F123" s="20"/>
      <c r="G123" s="20"/>
      <c r="H123" s="20"/>
      <c r="I123" s="20"/>
      <c r="J123" s="27" t="str">
        <f t="shared" si="2"/>
        <v>0</v>
      </c>
      <c r="K123" s="27" t="str">
        <f>IF(C123="","0",SUMIFS(借支明细表!$H:$H,借支明细表!$F:$F,$C123,借支明细表!$D:$D,$D$2))</f>
        <v>0</v>
      </c>
      <c r="L123" s="27" t="str">
        <f t="shared" si="3"/>
        <v>0</v>
      </c>
      <c r="M123" s="28"/>
      <c r="XDA123" s="7"/>
      <c r="XDB123" s="7"/>
      <c r="XDC123" s="7"/>
      <c r="XDD123" s="7"/>
      <c r="XDE123" s="7"/>
      <c r="XDF123" s="7"/>
      <c r="XDG123" s="7"/>
      <c r="XDH123" s="7"/>
      <c r="XDI123" s="7"/>
      <c r="XDJ123" s="7"/>
      <c r="XDK123" s="7"/>
      <c r="XDL123" s="7"/>
      <c r="XDM123" s="7"/>
      <c r="XDN123" s="7"/>
      <c r="XDO123" s="7"/>
      <c r="XDP123" s="7"/>
      <c r="XDQ123" s="7"/>
      <c r="XDR123" s="7"/>
      <c r="XDS123" s="7"/>
      <c r="XDT123" s="7"/>
      <c r="XDU123" s="7"/>
      <c r="XDV123" s="7"/>
      <c r="XDW123" s="7"/>
      <c r="XDX123" s="7"/>
      <c r="XDY123" s="7"/>
      <c r="XDZ123" s="7"/>
      <c r="XEA123" s="7"/>
      <c r="XEB123" s="7"/>
      <c r="XEC123" s="7"/>
      <c r="XED123" s="7"/>
      <c r="XEE123" s="7"/>
    </row>
    <row r="124" s="1" customFormat="1" customHeight="1" spans="1:16359">
      <c r="A124" s="4"/>
      <c r="B124" s="20"/>
      <c r="C124" s="20"/>
      <c r="D124" s="21" t="str">
        <f>IF(C124="","-",VLOOKUP(C124,员工信息表!B:C,2,FALSE))</f>
        <v>-</v>
      </c>
      <c r="E124" s="21" t="str">
        <f>IF(C124="","-",VLOOKUP(C124,员工信息表!B:D,3,FALSE))</f>
        <v>-</v>
      </c>
      <c r="F124" s="20"/>
      <c r="G124" s="20"/>
      <c r="H124" s="20"/>
      <c r="I124" s="20"/>
      <c r="J124" s="27" t="str">
        <f t="shared" si="2"/>
        <v>0</v>
      </c>
      <c r="K124" s="27" t="str">
        <f>IF(C124="","0",SUMIFS(借支明细表!$H:$H,借支明细表!$F:$F,$C124,借支明细表!$D:$D,$D$2))</f>
        <v>0</v>
      </c>
      <c r="L124" s="27" t="str">
        <f t="shared" si="3"/>
        <v>0</v>
      </c>
      <c r="M124" s="28"/>
      <c r="XDA124" s="7"/>
      <c r="XDB124" s="7"/>
      <c r="XDC124" s="7"/>
      <c r="XDD124" s="7"/>
      <c r="XDE124" s="7"/>
      <c r="XDF124" s="7"/>
      <c r="XDG124" s="7"/>
      <c r="XDH124" s="7"/>
      <c r="XDI124" s="7"/>
      <c r="XDJ124" s="7"/>
      <c r="XDK124" s="7"/>
      <c r="XDL124" s="7"/>
      <c r="XDM124" s="7"/>
      <c r="XDN124" s="7"/>
      <c r="XDO124" s="7"/>
      <c r="XDP124" s="7"/>
      <c r="XDQ124" s="7"/>
      <c r="XDR124" s="7"/>
      <c r="XDS124" s="7"/>
      <c r="XDT124" s="7"/>
      <c r="XDU124" s="7"/>
      <c r="XDV124" s="7"/>
      <c r="XDW124" s="7"/>
      <c r="XDX124" s="7"/>
      <c r="XDY124" s="7"/>
      <c r="XDZ124" s="7"/>
      <c r="XEA124" s="7"/>
      <c r="XEB124" s="7"/>
      <c r="XEC124" s="7"/>
      <c r="XED124" s="7"/>
      <c r="XEE124" s="7"/>
    </row>
    <row r="125" s="1" customFormat="1" customHeight="1" spans="1:16359">
      <c r="A125" s="4"/>
      <c r="B125" s="20"/>
      <c r="C125" s="20"/>
      <c r="D125" s="21" t="str">
        <f>IF(C125="","-",VLOOKUP(C125,员工信息表!B:C,2,FALSE))</f>
        <v>-</v>
      </c>
      <c r="E125" s="21" t="str">
        <f>IF(C125="","-",VLOOKUP(C125,员工信息表!B:D,3,FALSE))</f>
        <v>-</v>
      </c>
      <c r="F125" s="20"/>
      <c r="G125" s="20"/>
      <c r="H125" s="20"/>
      <c r="I125" s="20"/>
      <c r="J125" s="27" t="str">
        <f t="shared" si="2"/>
        <v>0</v>
      </c>
      <c r="K125" s="27" t="str">
        <f>IF(C125="","0",SUMIFS(借支明细表!$H:$H,借支明细表!$F:$F,$C125,借支明细表!$D:$D,$D$2))</f>
        <v>0</v>
      </c>
      <c r="L125" s="27" t="str">
        <f t="shared" si="3"/>
        <v>0</v>
      </c>
      <c r="M125" s="28"/>
      <c r="XDA125" s="7"/>
      <c r="XDB125" s="7"/>
      <c r="XDC125" s="7"/>
      <c r="XDD125" s="7"/>
      <c r="XDE125" s="7"/>
      <c r="XDF125" s="7"/>
      <c r="XDG125" s="7"/>
      <c r="XDH125" s="7"/>
      <c r="XDI125" s="7"/>
      <c r="XDJ125" s="7"/>
      <c r="XDK125" s="7"/>
      <c r="XDL125" s="7"/>
      <c r="XDM125" s="7"/>
      <c r="XDN125" s="7"/>
      <c r="XDO125" s="7"/>
      <c r="XDP125" s="7"/>
      <c r="XDQ125" s="7"/>
      <c r="XDR125" s="7"/>
      <c r="XDS125" s="7"/>
      <c r="XDT125" s="7"/>
      <c r="XDU125" s="7"/>
      <c r="XDV125" s="7"/>
      <c r="XDW125" s="7"/>
      <c r="XDX125" s="7"/>
      <c r="XDY125" s="7"/>
      <c r="XDZ125" s="7"/>
      <c r="XEA125" s="7"/>
      <c r="XEB125" s="7"/>
      <c r="XEC125" s="7"/>
      <c r="XED125" s="7"/>
      <c r="XEE125" s="7"/>
    </row>
    <row r="126" s="1" customFormat="1" customHeight="1" spans="1:16359">
      <c r="A126" s="4"/>
      <c r="B126" s="20"/>
      <c r="C126" s="20"/>
      <c r="D126" s="21" t="str">
        <f>IF(C126="","-",VLOOKUP(C126,员工信息表!B:C,2,FALSE))</f>
        <v>-</v>
      </c>
      <c r="E126" s="21" t="str">
        <f>IF(C126="","-",VLOOKUP(C126,员工信息表!B:D,3,FALSE))</f>
        <v>-</v>
      </c>
      <c r="F126" s="20"/>
      <c r="G126" s="20"/>
      <c r="H126" s="20"/>
      <c r="I126" s="20"/>
      <c r="J126" s="27" t="str">
        <f t="shared" si="2"/>
        <v>0</v>
      </c>
      <c r="K126" s="27" t="str">
        <f>IF(C126="","0",SUMIFS(借支明细表!$H:$H,借支明细表!$F:$F,$C126,借支明细表!$D:$D,$D$2))</f>
        <v>0</v>
      </c>
      <c r="L126" s="27" t="str">
        <f t="shared" si="3"/>
        <v>0</v>
      </c>
      <c r="M126" s="28"/>
      <c r="XDA126" s="7"/>
      <c r="XDB126" s="7"/>
      <c r="XDC126" s="7"/>
      <c r="XDD126" s="7"/>
      <c r="XDE126" s="7"/>
      <c r="XDF126" s="7"/>
      <c r="XDG126" s="7"/>
      <c r="XDH126" s="7"/>
      <c r="XDI126" s="7"/>
      <c r="XDJ126" s="7"/>
      <c r="XDK126" s="7"/>
      <c r="XDL126" s="7"/>
      <c r="XDM126" s="7"/>
      <c r="XDN126" s="7"/>
      <c r="XDO126" s="7"/>
      <c r="XDP126" s="7"/>
      <c r="XDQ126" s="7"/>
      <c r="XDR126" s="7"/>
      <c r="XDS126" s="7"/>
      <c r="XDT126" s="7"/>
      <c r="XDU126" s="7"/>
      <c r="XDV126" s="7"/>
      <c r="XDW126" s="7"/>
      <c r="XDX126" s="7"/>
      <c r="XDY126" s="7"/>
      <c r="XDZ126" s="7"/>
      <c r="XEA126" s="7"/>
      <c r="XEB126" s="7"/>
      <c r="XEC126" s="7"/>
      <c r="XED126" s="7"/>
      <c r="XEE126" s="7"/>
    </row>
    <row r="127" s="1" customFormat="1" customHeight="1" spans="1:16359">
      <c r="A127" s="4"/>
      <c r="B127" s="20"/>
      <c r="C127" s="20"/>
      <c r="D127" s="21" t="str">
        <f>IF(C127="","-",VLOOKUP(C127,员工信息表!B:C,2,FALSE))</f>
        <v>-</v>
      </c>
      <c r="E127" s="21" t="str">
        <f>IF(C127="","-",VLOOKUP(C127,员工信息表!B:D,3,FALSE))</f>
        <v>-</v>
      </c>
      <c r="F127" s="20"/>
      <c r="G127" s="20"/>
      <c r="H127" s="20"/>
      <c r="I127" s="20"/>
      <c r="J127" s="27" t="str">
        <f t="shared" si="2"/>
        <v>0</v>
      </c>
      <c r="K127" s="27" t="str">
        <f>IF(C127="","0",SUMIFS(借支明细表!$H:$H,借支明细表!$F:$F,$C127,借支明细表!$D:$D,$D$2))</f>
        <v>0</v>
      </c>
      <c r="L127" s="27" t="str">
        <f t="shared" si="3"/>
        <v>0</v>
      </c>
      <c r="M127" s="28"/>
      <c r="XDA127" s="7"/>
      <c r="XDB127" s="7"/>
      <c r="XDC127" s="7"/>
      <c r="XDD127" s="7"/>
      <c r="XDE127" s="7"/>
      <c r="XDF127" s="7"/>
      <c r="XDG127" s="7"/>
      <c r="XDH127" s="7"/>
      <c r="XDI127" s="7"/>
      <c r="XDJ127" s="7"/>
      <c r="XDK127" s="7"/>
      <c r="XDL127" s="7"/>
      <c r="XDM127" s="7"/>
      <c r="XDN127" s="7"/>
      <c r="XDO127" s="7"/>
      <c r="XDP127" s="7"/>
      <c r="XDQ127" s="7"/>
      <c r="XDR127" s="7"/>
      <c r="XDS127" s="7"/>
      <c r="XDT127" s="7"/>
      <c r="XDU127" s="7"/>
      <c r="XDV127" s="7"/>
      <c r="XDW127" s="7"/>
      <c r="XDX127" s="7"/>
      <c r="XDY127" s="7"/>
      <c r="XDZ127" s="7"/>
      <c r="XEA127" s="7"/>
      <c r="XEB127" s="7"/>
      <c r="XEC127" s="7"/>
      <c r="XED127" s="7"/>
      <c r="XEE127" s="7"/>
    </row>
    <row r="128" s="1" customFormat="1" customHeight="1" spans="1:16359">
      <c r="A128" s="4"/>
      <c r="B128" s="20"/>
      <c r="C128" s="20"/>
      <c r="D128" s="21" t="str">
        <f>IF(C128="","-",VLOOKUP(C128,员工信息表!B:C,2,FALSE))</f>
        <v>-</v>
      </c>
      <c r="E128" s="21" t="str">
        <f>IF(C128="","-",VLOOKUP(C128,员工信息表!B:D,3,FALSE))</f>
        <v>-</v>
      </c>
      <c r="F128" s="20"/>
      <c r="G128" s="20"/>
      <c r="H128" s="20"/>
      <c r="I128" s="20"/>
      <c r="J128" s="27" t="str">
        <f t="shared" si="2"/>
        <v>0</v>
      </c>
      <c r="K128" s="27" t="str">
        <f>IF(C128="","0",SUMIFS(借支明细表!$H:$H,借支明细表!$F:$F,$C128,借支明细表!$D:$D,$D$2))</f>
        <v>0</v>
      </c>
      <c r="L128" s="27" t="str">
        <f t="shared" si="3"/>
        <v>0</v>
      </c>
      <c r="M128" s="28"/>
      <c r="XDA128" s="7"/>
      <c r="XDB128" s="7"/>
      <c r="XDC128" s="7"/>
      <c r="XDD128" s="7"/>
      <c r="XDE128" s="7"/>
      <c r="XDF128" s="7"/>
      <c r="XDG128" s="7"/>
      <c r="XDH128" s="7"/>
      <c r="XDI128" s="7"/>
      <c r="XDJ128" s="7"/>
      <c r="XDK128" s="7"/>
      <c r="XDL128" s="7"/>
      <c r="XDM128" s="7"/>
      <c r="XDN128" s="7"/>
      <c r="XDO128" s="7"/>
      <c r="XDP128" s="7"/>
      <c r="XDQ128" s="7"/>
      <c r="XDR128" s="7"/>
      <c r="XDS128" s="7"/>
      <c r="XDT128" s="7"/>
      <c r="XDU128" s="7"/>
      <c r="XDV128" s="7"/>
      <c r="XDW128" s="7"/>
      <c r="XDX128" s="7"/>
      <c r="XDY128" s="7"/>
      <c r="XDZ128" s="7"/>
      <c r="XEA128" s="7"/>
      <c r="XEB128" s="7"/>
      <c r="XEC128" s="7"/>
      <c r="XED128" s="7"/>
      <c r="XEE128" s="7"/>
    </row>
    <row r="129" s="1" customFormat="1" customHeight="1" spans="1:16359">
      <c r="A129" s="4"/>
      <c r="B129" s="20"/>
      <c r="C129" s="20"/>
      <c r="D129" s="21" t="str">
        <f>IF(C129="","-",VLOOKUP(C129,员工信息表!B:C,2,FALSE))</f>
        <v>-</v>
      </c>
      <c r="E129" s="21" t="str">
        <f>IF(C129="","-",VLOOKUP(C129,员工信息表!B:D,3,FALSE))</f>
        <v>-</v>
      </c>
      <c r="F129" s="20"/>
      <c r="G129" s="20"/>
      <c r="H129" s="20"/>
      <c r="I129" s="20"/>
      <c r="J129" s="27" t="str">
        <f t="shared" si="2"/>
        <v>0</v>
      </c>
      <c r="K129" s="27" t="str">
        <f>IF(C129="","0",SUMIFS(借支明细表!$H:$H,借支明细表!$F:$F,$C129,借支明细表!$D:$D,$D$2))</f>
        <v>0</v>
      </c>
      <c r="L129" s="27" t="str">
        <f t="shared" si="3"/>
        <v>0</v>
      </c>
      <c r="M129" s="28"/>
      <c r="XDA129" s="7"/>
      <c r="XDB129" s="7"/>
      <c r="XDC129" s="7"/>
      <c r="XDD129" s="7"/>
      <c r="XDE129" s="7"/>
      <c r="XDF129" s="7"/>
      <c r="XDG129" s="7"/>
      <c r="XDH129" s="7"/>
      <c r="XDI129" s="7"/>
      <c r="XDJ129" s="7"/>
      <c r="XDK129" s="7"/>
      <c r="XDL129" s="7"/>
      <c r="XDM129" s="7"/>
      <c r="XDN129" s="7"/>
      <c r="XDO129" s="7"/>
      <c r="XDP129" s="7"/>
      <c r="XDQ129" s="7"/>
      <c r="XDR129" s="7"/>
      <c r="XDS129" s="7"/>
      <c r="XDT129" s="7"/>
      <c r="XDU129" s="7"/>
      <c r="XDV129" s="7"/>
      <c r="XDW129" s="7"/>
      <c r="XDX129" s="7"/>
      <c r="XDY129" s="7"/>
      <c r="XDZ129" s="7"/>
      <c r="XEA129" s="7"/>
      <c r="XEB129" s="7"/>
      <c r="XEC129" s="7"/>
      <c r="XED129" s="7"/>
      <c r="XEE129" s="7"/>
    </row>
    <row r="130" s="1" customFormat="1" customHeight="1" spans="1:16359">
      <c r="A130" s="4"/>
      <c r="B130" s="20"/>
      <c r="C130" s="20"/>
      <c r="D130" s="21" t="str">
        <f>IF(C130="","-",VLOOKUP(C130,员工信息表!B:C,2,FALSE))</f>
        <v>-</v>
      </c>
      <c r="E130" s="21" t="str">
        <f>IF(C130="","-",VLOOKUP(C130,员工信息表!B:D,3,FALSE))</f>
        <v>-</v>
      </c>
      <c r="F130" s="20"/>
      <c r="G130" s="20"/>
      <c r="H130" s="20"/>
      <c r="I130" s="20"/>
      <c r="J130" s="27" t="str">
        <f t="shared" si="2"/>
        <v>0</v>
      </c>
      <c r="K130" s="27" t="str">
        <f>IF(C130="","0",SUMIFS(借支明细表!$H:$H,借支明细表!$F:$F,$C130,借支明细表!$D:$D,$D$2))</f>
        <v>0</v>
      </c>
      <c r="L130" s="27" t="str">
        <f t="shared" si="3"/>
        <v>0</v>
      </c>
      <c r="M130" s="28"/>
      <c r="XDA130" s="7"/>
      <c r="XDB130" s="7"/>
      <c r="XDC130" s="7"/>
      <c r="XDD130" s="7"/>
      <c r="XDE130" s="7"/>
      <c r="XDF130" s="7"/>
      <c r="XDG130" s="7"/>
      <c r="XDH130" s="7"/>
      <c r="XDI130" s="7"/>
      <c r="XDJ130" s="7"/>
      <c r="XDK130" s="7"/>
      <c r="XDL130" s="7"/>
      <c r="XDM130" s="7"/>
      <c r="XDN130" s="7"/>
      <c r="XDO130" s="7"/>
      <c r="XDP130" s="7"/>
      <c r="XDQ130" s="7"/>
      <c r="XDR130" s="7"/>
      <c r="XDS130" s="7"/>
      <c r="XDT130" s="7"/>
      <c r="XDU130" s="7"/>
      <c r="XDV130" s="7"/>
      <c r="XDW130" s="7"/>
      <c r="XDX130" s="7"/>
      <c r="XDY130" s="7"/>
      <c r="XDZ130" s="7"/>
      <c r="XEA130" s="7"/>
      <c r="XEB130" s="7"/>
      <c r="XEC130" s="7"/>
      <c r="XED130" s="7"/>
      <c r="XEE130" s="7"/>
    </row>
    <row r="131" s="1" customFormat="1" customHeight="1" spans="1:16359">
      <c r="A131" s="4"/>
      <c r="B131" s="20"/>
      <c r="C131" s="20"/>
      <c r="D131" s="21" t="str">
        <f>IF(C131="","-",VLOOKUP(C131,员工信息表!B:C,2,FALSE))</f>
        <v>-</v>
      </c>
      <c r="E131" s="21" t="str">
        <f>IF(C131="","-",VLOOKUP(C131,员工信息表!B:D,3,FALSE))</f>
        <v>-</v>
      </c>
      <c r="F131" s="20"/>
      <c r="G131" s="20"/>
      <c r="H131" s="20"/>
      <c r="I131" s="20"/>
      <c r="J131" s="27" t="str">
        <f t="shared" si="2"/>
        <v>0</v>
      </c>
      <c r="K131" s="27" t="str">
        <f>IF(C131="","0",SUMIFS(借支明细表!$H:$H,借支明细表!$F:$F,$C131,借支明细表!$D:$D,$D$2))</f>
        <v>0</v>
      </c>
      <c r="L131" s="27" t="str">
        <f t="shared" si="3"/>
        <v>0</v>
      </c>
      <c r="M131" s="28"/>
      <c r="XDA131" s="7"/>
      <c r="XDB131" s="7"/>
      <c r="XDC131" s="7"/>
      <c r="XDD131" s="7"/>
      <c r="XDE131" s="7"/>
      <c r="XDF131" s="7"/>
      <c r="XDG131" s="7"/>
      <c r="XDH131" s="7"/>
      <c r="XDI131" s="7"/>
      <c r="XDJ131" s="7"/>
      <c r="XDK131" s="7"/>
      <c r="XDL131" s="7"/>
      <c r="XDM131" s="7"/>
      <c r="XDN131" s="7"/>
      <c r="XDO131" s="7"/>
      <c r="XDP131" s="7"/>
      <c r="XDQ131" s="7"/>
      <c r="XDR131" s="7"/>
      <c r="XDS131" s="7"/>
      <c r="XDT131" s="7"/>
      <c r="XDU131" s="7"/>
      <c r="XDV131" s="7"/>
      <c r="XDW131" s="7"/>
      <c r="XDX131" s="7"/>
      <c r="XDY131" s="7"/>
      <c r="XDZ131" s="7"/>
      <c r="XEA131" s="7"/>
      <c r="XEB131" s="7"/>
      <c r="XEC131" s="7"/>
      <c r="XED131" s="7"/>
      <c r="XEE131" s="7"/>
    </row>
    <row r="132" s="1" customFormat="1" customHeight="1" spans="1:16359">
      <c r="A132" s="4"/>
      <c r="B132" s="20"/>
      <c r="C132" s="20"/>
      <c r="D132" s="21" t="str">
        <f>IF(C132="","-",VLOOKUP(C132,员工信息表!B:C,2,FALSE))</f>
        <v>-</v>
      </c>
      <c r="E132" s="21" t="str">
        <f>IF(C132="","-",VLOOKUP(C132,员工信息表!B:D,3,FALSE))</f>
        <v>-</v>
      </c>
      <c r="F132" s="20"/>
      <c r="G132" s="20"/>
      <c r="H132" s="20"/>
      <c r="I132" s="20"/>
      <c r="J132" s="27" t="str">
        <f t="shared" si="2"/>
        <v>0</v>
      </c>
      <c r="K132" s="27" t="str">
        <f>IF(C132="","0",SUMIFS(借支明细表!$H:$H,借支明细表!$F:$F,$C132,借支明细表!$D:$D,$D$2))</f>
        <v>0</v>
      </c>
      <c r="L132" s="27" t="str">
        <f t="shared" si="3"/>
        <v>0</v>
      </c>
      <c r="M132" s="28"/>
      <c r="XDA132" s="7"/>
      <c r="XDB132" s="7"/>
      <c r="XDC132" s="7"/>
      <c r="XDD132" s="7"/>
      <c r="XDE132" s="7"/>
      <c r="XDF132" s="7"/>
      <c r="XDG132" s="7"/>
      <c r="XDH132" s="7"/>
      <c r="XDI132" s="7"/>
      <c r="XDJ132" s="7"/>
      <c r="XDK132" s="7"/>
      <c r="XDL132" s="7"/>
      <c r="XDM132" s="7"/>
      <c r="XDN132" s="7"/>
      <c r="XDO132" s="7"/>
      <c r="XDP132" s="7"/>
      <c r="XDQ132" s="7"/>
      <c r="XDR132" s="7"/>
      <c r="XDS132" s="7"/>
      <c r="XDT132" s="7"/>
      <c r="XDU132" s="7"/>
      <c r="XDV132" s="7"/>
      <c r="XDW132" s="7"/>
      <c r="XDX132" s="7"/>
      <c r="XDY132" s="7"/>
      <c r="XDZ132" s="7"/>
      <c r="XEA132" s="7"/>
      <c r="XEB132" s="7"/>
      <c r="XEC132" s="7"/>
      <c r="XED132" s="7"/>
      <c r="XEE132" s="7"/>
    </row>
    <row r="133" s="1" customFormat="1" customHeight="1" spans="1:16359">
      <c r="A133" s="4"/>
      <c r="B133" s="20"/>
      <c r="C133" s="20"/>
      <c r="D133" s="21" t="str">
        <f>IF(C133="","-",VLOOKUP(C133,员工信息表!B:C,2,FALSE))</f>
        <v>-</v>
      </c>
      <c r="E133" s="21" t="str">
        <f>IF(C133="","-",VLOOKUP(C133,员工信息表!B:D,3,FALSE))</f>
        <v>-</v>
      </c>
      <c r="F133" s="20"/>
      <c r="G133" s="20"/>
      <c r="H133" s="20"/>
      <c r="I133" s="20"/>
      <c r="J133" s="27" t="str">
        <f t="shared" ref="J133:J196" si="4">IF(C133="","0",(E133*F133)+(G133*H133)+I133)</f>
        <v>0</v>
      </c>
      <c r="K133" s="27" t="str">
        <f>IF(C133="","0",SUMIFS(借支明细表!$H:$H,借支明细表!$F:$F,$C133,借支明细表!$D:$D,$D$2))</f>
        <v>0</v>
      </c>
      <c r="L133" s="27" t="str">
        <f t="shared" ref="L133:L196" si="5">IF(C133="","0",J133-K133)</f>
        <v>0</v>
      </c>
      <c r="M133" s="28"/>
      <c r="XDA133" s="7"/>
      <c r="XDB133" s="7"/>
      <c r="XDC133" s="7"/>
      <c r="XDD133" s="7"/>
      <c r="XDE133" s="7"/>
      <c r="XDF133" s="7"/>
      <c r="XDG133" s="7"/>
      <c r="XDH133" s="7"/>
      <c r="XDI133" s="7"/>
      <c r="XDJ133" s="7"/>
      <c r="XDK133" s="7"/>
      <c r="XDL133" s="7"/>
      <c r="XDM133" s="7"/>
      <c r="XDN133" s="7"/>
      <c r="XDO133" s="7"/>
      <c r="XDP133" s="7"/>
      <c r="XDQ133" s="7"/>
      <c r="XDR133" s="7"/>
      <c r="XDS133" s="7"/>
      <c r="XDT133" s="7"/>
      <c r="XDU133" s="7"/>
      <c r="XDV133" s="7"/>
      <c r="XDW133" s="7"/>
      <c r="XDX133" s="7"/>
      <c r="XDY133" s="7"/>
      <c r="XDZ133" s="7"/>
      <c r="XEA133" s="7"/>
      <c r="XEB133" s="7"/>
      <c r="XEC133" s="7"/>
      <c r="XED133" s="7"/>
      <c r="XEE133" s="7"/>
    </row>
    <row r="134" s="1" customFormat="1" customHeight="1" spans="1:16359">
      <c r="A134" s="4"/>
      <c r="B134" s="20"/>
      <c r="C134" s="20"/>
      <c r="D134" s="21" t="str">
        <f>IF(C134="","-",VLOOKUP(C134,员工信息表!B:C,2,FALSE))</f>
        <v>-</v>
      </c>
      <c r="E134" s="21" t="str">
        <f>IF(C134="","-",VLOOKUP(C134,员工信息表!B:D,3,FALSE))</f>
        <v>-</v>
      </c>
      <c r="F134" s="20"/>
      <c r="G134" s="20"/>
      <c r="H134" s="20"/>
      <c r="I134" s="20"/>
      <c r="J134" s="27" t="str">
        <f t="shared" si="4"/>
        <v>0</v>
      </c>
      <c r="K134" s="27" t="str">
        <f>IF(C134="","0",SUMIFS(借支明细表!$H:$H,借支明细表!$F:$F,$C134,借支明细表!$D:$D,$D$2))</f>
        <v>0</v>
      </c>
      <c r="L134" s="27" t="str">
        <f t="shared" si="5"/>
        <v>0</v>
      </c>
      <c r="M134" s="28"/>
      <c r="XDA134" s="7"/>
      <c r="XDB134" s="7"/>
      <c r="XDC134" s="7"/>
      <c r="XDD134" s="7"/>
      <c r="XDE134" s="7"/>
      <c r="XDF134" s="7"/>
      <c r="XDG134" s="7"/>
      <c r="XDH134" s="7"/>
      <c r="XDI134" s="7"/>
      <c r="XDJ134" s="7"/>
      <c r="XDK134" s="7"/>
      <c r="XDL134" s="7"/>
      <c r="XDM134" s="7"/>
      <c r="XDN134" s="7"/>
      <c r="XDO134" s="7"/>
      <c r="XDP134" s="7"/>
      <c r="XDQ134" s="7"/>
      <c r="XDR134" s="7"/>
      <c r="XDS134" s="7"/>
      <c r="XDT134" s="7"/>
      <c r="XDU134" s="7"/>
      <c r="XDV134" s="7"/>
      <c r="XDW134" s="7"/>
      <c r="XDX134" s="7"/>
      <c r="XDY134" s="7"/>
      <c r="XDZ134" s="7"/>
      <c r="XEA134" s="7"/>
      <c r="XEB134" s="7"/>
      <c r="XEC134" s="7"/>
      <c r="XED134" s="7"/>
      <c r="XEE134" s="7"/>
    </row>
    <row r="135" s="1" customFormat="1" customHeight="1" spans="1:16359">
      <c r="A135" s="4"/>
      <c r="B135" s="20"/>
      <c r="C135" s="20"/>
      <c r="D135" s="21" t="str">
        <f>IF(C135="","-",VLOOKUP(C135,员工信息表!B:C,2,FALSE))</f>
        <v>-</v>
      </c>
      <c r="E135" s="21" t="str">
        <f>IF(C135="","-",VLOOKUP(C135,员工信息表!B:D,3,FALSE))</f>
        <v>-</v>
      </c>
      <c r="F135" s="20"/>
      <c r="G135" s="20"/>
      <c r="H135" s="20"/>
      <c r="I135" s="20"/>
      <c r="J135" s="27" t="str">
        <f t="shared" si="4"/>
        <v>0</v>
      </c>
      <c r="K135" s="27" t="str">
        <f>IF(C135="","0",SUMIFS(借支明细表!$H:$H,借支明细表!$F:$F,$C135,借支明细表!$D:$D,$D$2))</f>
        <v>0</v>
      </c>
      <c r="L135" s="27" t="str">
        <f t="shared" si="5"/>
        <v>0</v>
      </c>
      <c r="M135" s="28"/>
      <c r="XDA135" s="7"/>
      <c r="XDB135" s="7"/>
      <c r="XDC135" s="7"/>
      <c r="XDD135" s="7"/>
      <c r="XDE135" s="7"/>
      <c r="XDF135" s="7"/>
      <c r="XDG135" s="7"/>
      <c r="XDH135" s="7"/>
      <c r="XDI135" s="7"/>
      <c r="XDJ135" s="7"/>
      <c r="XDK135" s="7"/>
      <c r="XDL135" s="7"/>
      <c r="XDM135" s="7"/>
      <c r="XDN135" s="7"/>
      <c r="XDO135" s="7"/>
      <c r="XDP135" s="7"/>
      <c r="XDQ135" s="7"/>
      <c r="XDR135" s="7"/>
      <c r="XDS135" s="7"/>
      <c r="XDT135" s="7"/>
      <c r="XDU135" s="7"/>
      <c r="XDV135" s="7"/>
      <c r="XDW135" s="7"/>
      <c r="XDX135" s="7"/>
      <c r="XDY135" s="7"/>
      <c r="XDZ135" s="7"/>
      <c r="XEA135" s="7"/>
      <c r="XEB135" s="7"/>
      <c r="XEC135" s="7"/>
      <c r="XED135" s="7"/>
      <c r="XEE135" s="7"/>
    </row>
    <row r="136" s="1" customFormat="1" customHeight="1" spans="1:16359">
      <c r="A136" s="4"/>
      <c r="B136" s="20"/>
      <c r="C136" s="20"/>
      <c r="D136" s="21" t="str">
        <f>IF(C136="","-",VLOOKUP(C136,员工信息表!B:C,2,FALSE))</f>
        <v>-</v>
      </c>
      <c r="E136" s="21" t="str">
        <f>IF(C136="","-",VLOOKUP(C136,员工信息表!B:D,3,FALSE))</f>
        <v>-</v>
      </c>
      <c r="F136" s="20"/>
      <c r="G136" s="20"/>
      <c r="H136" s="20"/>
      <c r="I136" s="20"/>
      <c r="J136" s="27" t="str">
        <f t="shared" si="4"/>
        <v>0</v>
      </c>
      <c r="K136" s="27" t="str">
        <f>IF(C136="","0",SUMIFS(借支明细表!$H:$H,借支明细表!$F:$F,$C136,借支明细表!$D:$D,$D$2))</f>
        <v>0</v>
      </c>
      <c r="L136" s="27" t="str">
        <f t="shared" si="5"/>
        <v>0</v>
      </c>
      <c r="M136" s="28"/>
      <c r="XDA136" s="7"/>
      <c r="XDB136" s="7"/>
      <c r="XDC136" s="7"/>
      <c r="XDD136" s="7"/>
      <c r="XDE136" s="7"/>
      <c r="XDF136" s="7"/>
      <c r="XDG136" s="7"/>
      <c r="XDH136" s="7"/>
      <c r="XDI136" s="7"/>
      <c r="XDJ136" s="7"/>
      <c r="XDK136" s="7"/>
      <c r="XDL136" s="7"/>
      <c r="XDM136" s="7"/>
      <c r="XDN136" s="7"/>
      <c r="XDO136" s="7"/>
      <c r="XDP136" s="7"/>
      <c r="XDQ136" s="7"/>
      <c r="XDR136" s="7"/>
      <c r="XDS136" s="7"/>
      <c r="XDT136" s="7"/>
      <c r="XDU136" s="7"/>
      <c r="XDV136" s="7"/>
      <c r="XDW136" s="7"/>
      <c r="XDX136" s="7"/>
      <c r="XDY136" s="7"/>
      <c r="XDZ136" s="7"/>
      <c r="XEA136" s="7"/>
      <c r="XEB136" s="7"/>
      <c r="XEC136" s="7"/>
      <c r="XED136" s="7"/>
      <c r="XEE136" s="7"/>
    </row>
    <row r="137" s="1" customFormat="1" customHeight="1" spans="1:16359">
      <c r="A137" s="4"/>
      <c r="B137" s="20"/>
      <c r="C137" s="20"/>
      <c r="D137" s="21" t="str">
        <f>IF(C137="","-",VLOOKUP(C137,员工信息表!B:C,2,FALSE))</f>
        <v>-</v>
      </c>
      <c r="E137" s="21" t="str">
        <f>IF(C137="","-",VLOOKUP(C137,员工信息表!B:D,3,FALSE))</f>
        <v>-</v>
      </c>
      <c r="F137" s="20"/>
      <c r="G137" s="20"/>
      <c r="H137" s="20"/>
      <c r="I137" s="20"/>
      <c r="J137" s="27" t="str">
        <f t="shared" si="4"/>
        <v>0</v>
      </c>
      <c r="K137" s="27" t="str">
        <f>IF(C137="","0",SUMIFS(借支明细表!$H:$H,借支明细表!$F:$F,$C137,借支明细表!$D:$D,$D$2))</f>
        <v>0</v>
      </c>
      <c r="L137" s="27" t="str">
        <f t="shared" si="5"/>
        <v>0</v>
      </c>
      <c r="M137" s="28"/>
      <c r="XDA137" s="7"/>
      <c r="XDB137" s="7"/>
      <c r="XDC137" s="7"/>
      <c r="XDD137" s="7"/>
      <c r="XDE137" s="7"/>
      <c r="XDF137" s="7"/>
      <c r="XDG137" s="7"/>
      <c r="XDH137" s="7"/>
      <c r="XDI137" s="7"/>
      <c r="XDJ137" s="7"/>
      <c r="XDK137" s="7"/>
      <c r="XDL137" s="7"/>
      <c r="XDM137" s="7"/>
      <c r="XDN137" s="7"/>
      <c r="XDO137" s="7"/>
      <c r="XDP137" s="7"/>
      <c r="XDQ137" s="7"/>
      <c r="XDR137" s="7"/>
      <c r="XDS137" s="7"/>
      <c r="XDT137" s="7"/>
      <c r="XDU137" s="7"/>
      <c r="XDV137" s="7"/>
      <c r="XDW137" s="7"/>
      <c r="XDX137" s="7"/>
      <c r="XDY137" s="7"/>
      <c r="XDZ137" s="7"/>
      <c r="XEA137" s="7"/>
      <c r="XEB137" s="7"/>
      <c r="XEC137" s="7"/>
      <c r="XED137" s="7"/>
      <c r="XEE137" s="7"/>
    </row>
    <row r="138" s="1" customFormat="1" customHeight="1" spans="1:16359">
      <c r="A138" s="4"/>
      <c r="B138" s="20"/>
      <c r="C138" s="20"/>
      <c r="D138" s="21" t="str">
        <f>IF(C138="","-",VLOOKUP(C138,员工信息表!B:C,2,FALSE))</f>
        <v>-</v>
      </c>
      <c r="E138" s="21" t="str">
        <f>IF(C138="","-",VLOOKUP(C138,员工信息表!B:D,3,FALSE))</f>
        <v>-</v>
      </c>
      <c r="F138" s="20"/>
      <c r="G138" s="20"/>
      <c r="H138" s="20"/>
      <c r="I138" s="20"/>
      <c r="J138" s="27" t="str">
        <f t="shared" si="4"/>
        <v>0</v>
      </c>
      <c r="K138" s="27" t="str">
        <f>IF(C138="","0",SUMIFS(借支明细表!$H:$H,借支明细表!$F:$F,$C138,借支明细表!$D:$D,$D$2))</f>
        <v>0</v>
      </c>
      <c r="L138" s="27" t="str">
        <f t="shared" si="5"/>
        <v>0</v>
      </c>
      <c r="M138" s="28"/>
      <c r="XDA138" s="7"/>
      <c r="XDB138" s="7"/>
      <c r="XDC138" s="7"/>
      <c r="XDD138" s="7"/>
      <c r="XDE138" s="7"/>
      <c r="XDF138" s="7"/>
      <c r="XDG138" s="7"/>
      <c r="XDH138" s="7"/>
      <c r="XDI138" s="7"/>
      <c r="XDJ138" s="7"/>
      <c r="XDK138" s="7"/>
      <c r="XDL138" s="7"/>
      <c r="XDM138" s="7"/>
      <c r="XDN138" s="7"/>
      <c r="XDO138" s="7"/>
      <c r="XDP138" s="7"/>
      <c r="XDQ138" s="7"/>
      <c r="XDR138" s="7"/>
      <c r="XDS138" s="7"/>
      <c r="XDT138" s="7"/>
      <c r="XDU138" s="7"/>
      <c r="XDV138" s="7"/>
      <c r="XDW138" s="7"/>
      <c r="XDX138" s="7"/>
      <c r="XDY138" s="7"/>
      <c r="XDZ138" s="7"/>
      <c r="XEA138" s="7"/>
      <c r="XEB138" s="7"/>
      <c r="XEC138" s="7"/>
      <c r="XED138" s="7"/>
      <c r="XEE138" s="7"/>
    </row>
    <row r="139" s="1" customFormat="1" customHeight="1" spans="1:16359">
      <c r="A139" s="4"/>
      <c r="B139" s="20"/>
      <c r="C139" s="20"/>
      <c r="D139" s="21" t="str">
        <f>IF(C139="","-",VLOOKUP(C139,员工信息表!B:C,2,FALSE))</f>
        <v>-</v>
      </c>
      <c r="E139" s="21" t="str">
        <f>IF(C139="","-",VLOOKUP(C139,员工信息表!B:D,3,FALSE))</f>
        <v>-</v>
      </c>
      <c r="F139" s="20"/>
      <c r="G139" s="20"/>
      <c r="H139" s="20"/>
      <c r="I139" s="20"/>
      <c r="J139" s="27" t="str">
        <f t="shared" si="4"/>
        <v>0</v>
      </c>
      <c r="K139" s="27" t="str">
        <f>IF(C139="","0",SUMIFS(借支明细表!$H:$H,借支明细表!$F:$F,$C139,借支明细表!$D:$D,$D$2))</f>
        <v>0</v>
      </c>
      <c r="L139" s="27" t="str">
        <f t="shared" si="5"/>
        <v>0</v>
      </c>
      <c r="M139" s="28"/>
      <c r="XDA139" s="7"/>
      <c r="XDB139" s="7"/>
      <c r="XDC139" s="7"/>
      <c r="XDD139" s="7"/>
      <c r="XDE139" s="7"/>
      <c r="XDF139" s="7"/>
      <c r="XDG139" s="7"/>
      <c r="XDH139" s="7"/>
      <c r="XDI139" s="7"/>
      <c r="XDJ139" s="7"/>
      <c r="XDK139" s="7"/>
      <c r="XDL139" s="7"/>
      <c r="XDM139" s="7"/>
      <c r="XDN139" s="7"/>
      <c r="XDO139" s="7"/>
      <c r="XDP139" s="7"/>
      <c r="XDQ139" s="7"/>
      <c r="XDR139" s="7"/>
      <c r="XDS139" s="7"/>
      <c r="XDT139" s="7"/>
      <c r="XDU139" s="7"/>
      <c r="XDV139" s="7"/>
      <c r="XDW139" s="7"/>
      <c r="XDX139" s="7"/>
      <c r="XDY139" s="7"/>
      <c r="XDZ139" s="7"/>
      <c r="XEA139" s="7"/>
      <c r="XEB139" s="7"/>
      <c r="XEC139" s="7"/>
      <c r="XED139" s="7"/>
      <c r="XEE139" s="7"/>
    </row>
    <row r="140" s="1" customFormat="1" customHeight="1" spans="1:16359">
      <c r="A140" s="4"/>
      <c r="B140" s="20"/>
      <c r="C140" s="20"/>
      <c r="D140" s="21" t="str">
        <f>IF(C140="","-",VLOOKUP(C140,员工信息表!B:C,2,FALSE))</f>
        <v>-</v>
      </c>
      <c r="E140" s="21" t="str">
        <f>IF(C140="","-",VLOOKUP(C140,员工信息表!B:D,3,FALSE))</f>
        <v>-</v>
      </c>
      <c r="F140" s="20"/>
      <c r="G140" s="20"/>
      <c r="H140" s="20"/>
      <c r="I140" s="20"/>
      <c r="J140" s="27" t="str">
        <f t="shared" si="4"/>
        <v>0</v>
      </c>
      <c r="K140" s="27" t="str">
        <f>IF(C140="","0",SUMIFS(借支明细表!$H:$H,借支明细表!$F:$F,$C140,借支明细表!$D:$D,$D$2))</f>
        <v>0</v>
      </c>
      <c r="L140" s="27" t="str">
        <f t="shared" si="5"/>
        <v>0</v>
      </c>
      <c r="M140" s="28"/>
      <c r="XDA140" s="7"/>
      <c r="XDB140" s="7"/>
      <c r="XDC140" s="7"/>
      <c r="XDD140" s="7"/>
      <c r="XDE140" s="7"/>
      <c r="XDF140" s="7"/>
      <c r="XDG140" s="7"/>
      <c r="XDH140" s="7"/>
      <c r="XDI140" s="7"/>
      <c r="XDJ140" s="7"/>
      <c r="XDK140" s="7"/>
      <c r="XDL140" s="7"/>
      <c r="XDM140" s="7"/>
      <c r="XDN140" s="7"/>
      <c r="XDO140" s="7"/>
      <c r="XDP140" s="7"/>
      <c r="XDQ140" s="7"/>
      <c r="XDR140" s="7"/>
      <c r="XDS140" s="7"/>
      <c r="XDT140" s="7"/>
      <c r="XDU140" s="7"/>
      <c r="XDV140" s="7"/>
      <c r="XDW140" s="7"/>
      <c r="XDX140" s="7"/>
      <c r="XDY140" s="7"/>
      <c r="XDZ140" s="7"/>
      <c r="XEA140" s="7"/>
      <c r="XEB140" s="7"/>
      <c r="XEC140" s="7"/>
      <c r="XED140" s="7"/>
      <c r="XEE140" s="7"/>
    </row>
    <row r="141" s="1" customFormat="1" customHeight="1" spans="1:16359">
      <c r="A141" s="4"/>
      <c r="B141" s="20"/>
      <c r="C141" s="20"/>
      <c r="D141" s="21" t="str">
        <f>IF(C141="","-",VLOOKUP(C141,员工信息表!B:C,2,FALSE))</f>
        <v>-</v>
      </c>
      <c r="E141" s="21" t="str">
        <f>IF(C141="","-",VLOOKUP(C141,员工信息表!B:D,3,FALSE))</f>
        <v>-</v>
      </c>
      <c r="F141" s="20"/>
      <c r="G141" s="20"/>
      <c r="H141" s="20"/>
      <c r="I141" s="20"/>
      <c r="J141" s="27" t="str">
        <f t="shared" si="4"/>
        <v>0</v>
      </c>
      <c r="K141" s="27" t="str">
        <f>IF(C141="","0",SUMIFS(借支明细表!$H:$H,借支明细表!$F:$F,$C141,借支明细表!$D:$D,$D$2))</f>
        <v>0</v>
      </c>
      <c r="L141" s="27" t="str">
        <f t="shared" si="5"/>
        <v>0</v>
      </c>
      <c r="M141" s="28"/>
      <c r="XDA141" s="7"/>
      <c r="XDB141" s="7"/>
      <c r="XDC141" s="7"/>
      <c r="XDD141" s="7"/>
      <c r="XDE141" s="7"/>
      <c r="XDF141" s="7"/>
      <c r="XDG141" s="7"/>
      <c r="XDH141" s="7"/>
      <c r="XDI141" s="7"/>
      <c r="XDJ141" s="7"/>
      <c r="XDK141" s="7"/>
      <c r="XDL141" s="7"/>
      <c r="XDM141" s="7"/>
      <c r="XDN141" s="7"/>
      <c r="XDO141" s="7"/>
      <c r="XDP141" s="7"/>
      <c r="XDQ141" s="7"/>
      <c r="XDR141" s="7"/>
      <c r="XDS141" s="7"/>
      <c r="XDT141" s="7"/>
      <c r="XDU141" s="7"/>
      <c r="XDV141" s="7"/>
      <c r="XDW141" s="7"/>
      <c r="XDX141" s="7"/>
      <c r="XDY141" s="7"/>
      <c r="XDZ141" s="7"/>
      <c r="XEA141" s="7"/>
      <c r="XEB141" s="7"/>
      <c r="XEC141" s="7"/>
      <c r="XED141" s="7"/>
      <c r="XEE141" s="7"/>
    </row>
    <row r="142" s="1" customFormat="1" customHeight="1" spans="1:16359">
      <c r="A142" s="4"/>
      <c r="B142" s="20"/>
      <c r="C142" s="20"/>
      <c r="D142" s="21" t="str">
        <f>IF(C142="","-",VLOOKUP(C142,员工信息表!B:C,2,FALSE))</f>
        <v>-</v>
      </c>
      <c r="E142" s="21" t="str">
        <f>IF(C142="","-",VLOOKUP(C142,员工信息表!B:D,3,FALSE))</f>
        <v>-</v>
      </c>
      <c r="F142" s="20"/>
      <c r="G142" s="20"/>
      <c r="H142" s="20"/>
      <c r="I142" s="20"/>
      <c r="J142" s="27" t="str">
        <f t="shared" si="4"/>
        <v>0</v>
      </c>
      <c r="K142" s="27" t="str">
        <f>IF(C142="","0",SUMIFS(借支明细表!$H:$H,借支明细表!$F:$F,$C142,借支明细表!$D:$D,$D$2))</f>
        <v>0</v>
      </c>
      <c r="L142" s="27" t="str">
        <f t="shared" si="5"/>
        <v>0</v>
      </c>
      <c r="M142" s="28"/>
      <c r="XDA142" s="7"/>
      <c r="XDB142" s="7"/>
      <c r="XDC142" s="7"/>
      <c r="XDD142" s="7"/>
      <c r="XDE142" s="7"/>
      <c r="XDF142" s="7"/>
      <c r="XDG142" s="7"/>
      <c r="XDH142" s="7"/>
      <c r="XDI142" s="7"/>
      <c r="XDJ142" s="7"/>
      <c r="XDK142" s="7"/>
      <c r="XDL142" s="7"/>
      <c r="XDM142" s="7"/>
      <c r="XDN142" s="7"/>
      <c r="XDO142" s="7"/>
      <c r="XDP142" s="7"/>
      <c r="XDQ142" s="7"/>
      <c r="XDR142" s="7"/>
      <c r="XDS142" s="7"/>
      <c r="XDT142" s="7"/>
      <c r="XDU142" s="7"/>
      <c r="XDV142" s="7"/>
      <c r="XDW142" s="7"/>
      <c r="XDX142" s="7"/>
      <c r="XDY142" s="7"/>
      <c r="XDZ142" s="7"/>
      <c r="XEA142" s="7"/>
      <c r="XEB142" s="7"/>
      <c r="XEC142" s="7"/>
      <c r="XED142" s="7"/>
      <c r="XEE142" s="7"/>
    </row>
    <row r="143" s="1" customFormat="1" customHeight="1" spans="1:16359">
      <c r="A143" s="4"/>
      <c r="B143" s="20"/>
      <c r="C143" s="20"/>
      <c r="D143" s="21" t="str">
        <f>IF(C143="","-",VLOOKUP(C143,员工信息表!B:C,2,FALSE))</f>
        <v>-</v>
      </c>
      <c r="E143" s="21" t="str">
        <f>IF(C143="","-",VLOOKUP(C143,员工信息表!B:D,3,FALSE))</f>
        <v>-</v>
      </c>
      <c r="F143" s="20"/>
      <c r="G143" s="20"/>
      <c r="H143" s="20"/>
      <c r="I143" s="20"/>
      <c r="J143" s="27" t="str">
        <f t="shared" si="4"/>
        <v>0</v>
      </c>
      <c r="K143" s="27" t="str">
        <f>IF(C143="","0",SUMIFS(借支明细表!$H:$H,借支明细表!$F:$F,$C143,借支明细表!$D:$D,$D$2))</f>
        <v>0</v>
      </c>
      <c r="L143" s="27" t="str">
        <f t="shared" si="5"/>
        <v>0</v>
      </c>
      <c r="M143" s="28"/>
      <c r="XDA143" s="7"/>
      <c r="XDB143" s="7"/>
      <c r="XDC143" s="7"/>
      <c r="XDD143" s="7"/>
      <c r="XDE143" s="7"/>
      <c r="XDF143" s="7"/>
      <c r="XDG143" s="7"/>
      <c r="XDH143" s="7"/>
      <c r="XDI143" s="7"/>
      <c r="XDJ143" s="7"/>
      <c r="XDK143" s="7"/>
      <c r="XDL143" s="7"/>
      <c r="XDM143" s="7"/>
      <c r="XDN143" s="7"/>
      <c r="XDO143" s="7"/>
      <c r="XDP143" s="7"/>
      <c r="XDQ143" s="7"/>
      <c r="XDR143" s="7"/>
      <c r="XDS143" s="7"/>
      <c r="XDT143" s="7"/>
      <c r="XDU143" s="7"/>
      <c r="XDV143" s="7"/>
      <c r="XDW143" s="7"/>
      <c r="XDX143" s="7"/>
      <c r="XDY143" s="7"/>
      <c r="XDZ143" s="7"/>
      <c r="XEA143" s="7"/>
      <c r="XEB143" s="7"/>
      <c r="XEC143" s="7"/>
      <c r="XED143" s="7"/>
      <c r="XEE143" s="7"/>
    </row>
    <row r="144" s="1" customFormat="1" customHeight="1" spans="1:16359">
      <c r="A144" s="4"/>
      <c r="B144" s="20"/>
      <c r="C144" s="20"/>
      <c r="D144" s="21" t="str">
        <f>IF(C144="","-",VLOOKUP(C144,员工信息表!B:C,2,FALSE))</f>
        <v>-</v>
      </c>
      <c r="E144" s="21" t="str">
        <f>IF(C144="","-",VLOOKUP(C144,员工信息表!B:D,3,FALSE))</f>
        <v>-</v>
      </c>
      <c r="F144" s="20"/>
      <c r="G144" s="20"/>
      <c r="H144" s="20"/>
      <c r="I144" s="20"/>
      <c r="J144" s="27" t="str">
        <f t="shared" si="4"/>
        <v>0</v>
      </c>
      <c r="K144" s="27" t="str">
        <f>IF(C144="","0",SUMIFS(借支明细表!$H:$H,借支明细表!$F:$F,$C144,借支明细表!$D:$D,$D$2))</f>
        <v>0</v>
      </c>
      <c r="L144" s="27" t="str">
        <f t="shared" si="5"/>
        <v>0</v>
      </c>
      <c r="M144" s="28"/>
      <c r="XDA144" s="7"/>
      <c r="XDB144" s="7"/>
      <c r="XDC144" s="7"/>
      <c r="XDD144" s="7"/>
      <c r="XDE144" s="7"/>
      <c r="XDF144" s="7"/>
      <c r="XDG144" s="7"/>
      <c r="XDH144" s="7"/>
      <c r="XDI144" s="7"/>
      <c r="XDJ144" s="7"/>
      <c r="XDK144" s="7"/>
      <c r="XDL144" s="7"/>
      <c r="XDM144" s="7"/>
      <c r="XDN144" s="7"/>
      <c r="XDO144" s="7"/>
      <c r="XDP144" s="7"/>
      <c r="XDQ144" s="7"/>
      <c r="XDR144" s="7"/>
      <c r="XDS144" s="7"/>
      <c r="XDT144" s="7"/>
      <c r="XDU144" s="7"/>
      <c r="XDV144" s="7"/>
      <c r="XDW144" s="7"/>
      <c r="XDX144" s="7"/>
      <c r="XDY144" s="7"/>
      <c r="XDZ144" s="7"/>
      <c r="XEA144" s="7"/>
      <c r="XEB144" s="7"/>
      <c r="XEC144" s="7"/>
      <c r="XED144" s="7"/>
      <c r="XEE144" s="7"/>
    </row>
    <row r="145" s="1" customFormat="1" customHeight="1" spans="1:16359">
      <c r="A145" s="4"/>
      <c r="B145" s="20"/>
      <c r="C145" s="20"/>
      <c r="D145" s="21" t="str">
        <f>IF(C145="","-",VLOOKUP(C145,员工信息表!B:C,2,FALSE))</f>
        <v>-</v>
      </c>
      <c r="E145" s="21" t="str">
        <f>IF(C145="","-",VLOOKUP(C145,员工信息表!B:D,3,FALSE))</f>
        <v>-</v>
      </c>
      <c r="F145" s="20"/>
      <c r="G145" s="20"/>
      <c r="H145" s="20"/>
      <c r="I145" s="20"/>
      <c r="J145" s="27" t="str">
        <f t="shared" si="4"/>
        <v>0</v>
      </c>
      <c r="K145" s="27" t="str">
        <f>IF(C145="","0",SUMIFS(借支明细表!$H:$H,借支明细表!$F:$F,$C145,借支明细表!$D:$D,$D$2))</f>
        <v>0</v>
      </c>
      <c r="L145" s="27" t="str">
        <f t="shared" si="5"/>
        <v>0</v>
      </c>
      <c r="M145" s="28"/>
      <c r="XDA145" s="7"/>
      <c r="XDB145" s="7"/>
      <c r="XDC145" s="7"/>
      <c r="XDD145" s="7"/>
      <c r="XDE145" s="7"/>
      <c r="XDF145" s="7"/>
      <c r="XDG145" s="7"/>
      <c r="XDH145" s="7"/>
      <c r="XDI145" s="7"/>
      <c r="XDJ145" s="7"/>
      <c r="XDK145" s="7"/>
      <c r="XDL145" s="7"/>
      <c r="XDM145" s="7"/>
      <c r="XDN145" s="7"/>
      <c r="XDO145" s="7"/>
      <c r="XDP145" s="7"/>
      <c r="XDQ145" s="7"/>
      <c r="XDR145" s="7"/>
      <c r="XDS145" s="7"/>
      <c r="XDT145" s="7"/>
      <c r="XDU145" s="7"/>
      <c r="XDV145" s="7"/>
      <c r="XDW145" s="7"/>
      <c r="XDX145" s="7"/>
      <c r="XDY145" s="7"/>
      <c r="XDZ145" s="7"/>
      <c r="XEA145" s="7"/>
      <c r="XEB145" s="7"/>
      <c r="XEC145" s="7"/>
      <c r="XED145" s="7"/>
      <c r="XEE145" s="7"/>
    </row>
    <row r="146" s="1" customFormat="1" customHeight="1" spans="1:16359">
      <c r="A146" s="4"/>
      <c r="B146" s="20"/>
      <c r="C146" s="20"/>
      <c r="D146" s="21" t="str">
        <f>IF(C146="","-",VLOOKUP(C146,员工信息表!B:C,2,FALSE))</f>
        <v>-</v>
      </c>
      <c r="E146" s="21" t="str">
        <f>IF(C146="","-",VLOOKUP(C146,员工信息表!B:D,3,FALSE))</f>
        <v>-</v>
      </c>
      <c r="F146" s="20"/>
      <c r="G146" s="20"/>
      <c r="H146" s="20"/>
      <c r="I146" s="20"/>
      <c r="J146" s="27" t="str">
        <f t="shared" si="4"/>
        <v>0</v>
      </c>
      <c r="K146" s="27" t="str">
        <f>IF(C146="","0",SUMIFS(借支明细表!$H:$H,借支明细表!$F:$F,$C146,借支明细表!$D:$D,$D$2))</f>
        <v>0</v>
      </c>
      <c r="L146" s="27" t="str">
        <f t="shared" si="5"/>
        <v>0</v>
      </c>
      <c r="M146" s="28"/>
      <c r="XDA146" s="7"/>
      <c r="XDB146" s="7"/>
      <c r="XDC146" s="7"/>
      <c r="XDD146" s="7"/>
      <c r="XDE146" s="7"/>
      <c r="XDF146" s="7"/>
      <c r="XDG146" s="7"/>
      <c r="XDH146" s="7"/>
      <c r="XDI146" s="7"/>
      <c r="XDJ146" s="7"/>
      <c r="XDK146" s="7"/>
      <c r="XDL146" s="7"/>
      <c r="XDM146" s="7"/>
      <c r="XDN146" s="7"/>
      <c r="XDO146" s="7"/>
      <c r="XDP146" s="7"/>
      <c r="XDQ146" s="7"/>
      <c r="XDR146" s="7"/>
      <c r="XDS146" s="7"/>
      <c r="XDT146" s="7"/>
      <c r="XDU146" s="7"/>
      <c r="XDV146" s="7"/>
      <c r="XDW146" s="7"/>
      <c r="XDX146" s="7"/>
      <c r="XDY146" s="7"/>
      <c r="XDZ146" s="7"/>
      <c r="XEA146" s="7"/>
      <c r="XEB146" s="7"/>
      <c r="XEC146" s="7"/>
      <c r="XED146" s="7"/>
      <c r="XEE146" s="7"/>
    </row>
    <row r="147" s="1" customFormat="1" customHeight="1" spans="1:16359">
      <c r="A147" s="4"/>
      <c r="B147" s="20"/>
      <c r="C147" s="20"/>
      <c r="D147" s="21" t="str">
        <f>IF(C147="","-",VLOOKUP(C147,员工信息表!B:C,2,FALSE))</f>
        <v>-</v>
      </c>
      <c r="E147" s="21" t="str">
        <f>IF(C147="","-",VLOOKUP(C147,员工信息表!B:D,3,FALSE))</f>
        <v>-</v>
      </c>
      <c r="F147" s="20"/>
      <c r="G147" s="20"/>
      <c r="H147" s="20"/>
      <c r="I147" s="20"/>
      <c r="J147" s="27" t="str">
        <f t="shared" si="4"/>
        <v>0</v>
      </c>
      <c r="K147" s="27" t="str">
        <f>IF(C147="","0",SUMIFS(借支明细表!$H:$H,借支明细表!$F:$F,$C147,借支明细表!$D:$D,$D$2))</f>
        <v>0</v>
      </c>
      <c r="L147" s="27" t="str">
        <f t="shared" si="5"/>
        <v>0</v>
      </c>
      <c r="M147" s="28"/>
      <c r="XDA147" s="7"/>
      <c r="XDB147" s="7"/>
      <c r="XDC147" s="7"/>
      <c r="XDD147" s="7"/>
      <c r="XDE147" s="7"/>
      <c r="XDF147" s="7"/>
      <c r="XDG147" s="7"/>
      <c r="XDH147" s="7"/>
      <c r="XDI147" s="7"/>
      <c r="XDJ147" s="7"/>
      <c r="XDK147" s="7"/>
      <c r="XDL147" s="7"/>
      <c r="XDM147" s="7"/>
      <c r="XDN147" s="7"/>
      <c r="XDO147" s="7"/>
      <c r="XDP147" s="7"/>
      <c r="XDQ147" s="7"/>
      <c r="XDR147" s="7"/>
      <c r="XDS147" s="7"/>
      <c r="XDT147" s="7"/>
      <c r="XDU147" s="7"/>
      <c r="XDV147" s="7"/>
      <c r="XDW147" s="7"/>
      <c r="XDX147" s="7"/>
      <c r="XDY147" s="7"/>
      <c r="XDZ147" s="7"/>
      <c r="XEA147" s="7"/>
      <c r="XEB147" s="7"/>
      <c r="XEC147" s="7"/>
      <c r="XED147" s="7"/>
      <c r="XEE147" s="7"/>
    </row>
    <row r="148" s="1" customFormat="1" customHeight="1" spans="1:16359">
      <c r="A148" s="4"/>
      <c r="B148" s="20"/>
      <c r="C148" s="20"/>
      <c r="D148" s="21" t="str">
        <f>IF(C148="","-",VLOOKUP(C148,员工信息表!B:C,2,FALSE))</f>
        <v>-</v>
      </c>
      <c r="E148" s="21" t="str">
        <f>IF(C148="","-",VLOOKUP(C148,员工信息表!B:D,3,FALSE))</f>
        <v>-</v>
      </c>
      <c r="F148" s="20"/>
      <c r="G148" s="20"/>
      <c r="H148" s="20"/>
      <c r="I148" s="20"/>
      <c r="J148" s="27" t="str">
        <f t="shared" si="4"/>
        <v>0</v>
      </c>
      <c r="K148" s="27" t="str">
        <f>IF(C148="","0",SUMIFS(借支明细表!$H:$H,借支明细表!$F:$F,$C148,借支明细表!$D:$D,$D$2))</f>
        <v>0</v>
      </c>
      <c r="L148" s="27" t="str">
        <f t="shared" si="5"/>
        <v>0</v>
      </c>
      <c r="M148" s="28"/>
      <c r="XDA148" s="7"/>
      <c r="XDB148" s="7"/>
      <c r="XDC148" s="7"/>
      <c r="XDD148" s="7"/>
      <c r="XDE148" s="7"/>
      <c r="XDF148" s="7"/>
      <c r="XDG148" s="7"/>
      <c r="XDH148" s="7"/>
      <c r="XDI148" s="7"/>
      <c r="XDJ148" s="7"/>
      <c r="XDK148" s="7"/>
      <c r="XDL148" s="7"/>
      <c r="XDM148" s="7"/>
      <c r="XDN148" s="7"/>
      <c r="XDO148" s="7"/>
      <c r="XDP148" s="7"/>
      <c r="XDQ148" s="7"/>
      <c r="XDR148" s="7"/>
      <c r="XDS148" s="7"/>
      <c r="XDT148" s="7"/>
      <c r="XDU148" s="7"/>
      <c r="XDV148" s="7"/>
      <c r="XDW148" s="7"/>
      <c r="XDX148" s="7"/>
      <c r="XDY148" s="7"/>
      <c r="XDZ148" s="7"/>
      <c r="XEA148" s="7"/>
      <c r="XEB148" s="7"/>
      <c r="XEC148" s="7"/>
      <c r="XED148" s="7"/>
      <c r="XEE148" s="7"/>
    </row>
    <row r="149" s="1" customFormat="1" customHeight="1" spans="1:16359">
      <c r="A149" s="4"/>
      <c r="B149" s="20"/>
      <c r="C149" s="20"/>
      <c r="D149" s="21" t="str">
        <f>IF(C149="","-",VLOOKUP(C149,员工信息表!B:C,2,FALSE))</f>
        <v>-</v>
      </c>
      <c r="E149" s="21" t="str">
        <f>IF(C149="","-",VLOOKUP(C149,员工信息表!B:D,3,FALSE))</f>
        <v>-</v>
      </c>
      <c r="F149" s="20"/>
      <c r="G149" s="20"/>
      <c r="H149" s="20"/>
      <c r="I149" s="20"/>
      <c r="J149" s="27" t="str">
        <f t="shared" si="4"/>
        <v>0</v>
      </c>
      <c r="K149" s="27" t="str">
        <f>IF(C149="","0",SUMIFS(借支明细表!$H:$H,借支明细表!$F:$F,$C149,借支明细表!$D:$D,$D$2))</f>
        <v>0</v>
      </c>
      <c r="L149" s="27" t="str">
        <f t="shared" si="5"/>
        <v>0</v>
      </c>
      <c r="M149" s="28"/>
      <c r="XDA149" s="7"/>
      <c r="XDB149" s="7"/>
      <c r="XDC149" s="7"/>
      <c r="XDD149" s="7"/>
      <c r="XDE149" s="7"/>
      <c r="XDF149" s="7"/>
      <c r="XDG149" s="7"/>
      <c r="XDH149" s="7"/>
      <c r="XDI149" s="7"/>
      <c r="XDJ149" s="7"/>
      <c r="XDK149" s="7"/>
      <c r="XDL149" s="7"/>
      <c r="XDM149" s="7"/>
      <c r="XDN149" s="7"/>
      <c r="XDO149" s="7"/>
      <c r="XDP149" s="7"/>
      <c r="XDQ149" s="7"/>
      <c r="XDR149" s="7"/>
      <c r="XDS149" s="7"/>
      <c r="XDT149" s="7"/>
      <c r="XDU149" s="7"/>
      <c r="XDV149" s="7"/>
      <c r="XDW149" s="7"/>
      <c r="XDX149" s="7"/>
      <c r="XDY149" s="7"/>
      <c r="XDZ149" s="7"/>
      <c r="XEA149" s="7"/>
      <c r="XEB149" s="7"/>
      <c r="XEC149" s="7"/>
      <c r="XED149" s="7"/>
      <c r="XEE149" s="7"/>
    </row>
    <row r="150" s="1" customFormat="1" customHeight="1" spans="1:16359">
      <c r="A150" s="4"/>
      <c r="B150" s="20"/>
      <c r="C150" s="20"/>
      <c r="D150" s="21" t="str">
        <f>IF(C150="","-",VLOOKUP(C150,员工信息表!B:C,2,FALSE))</f>
        <v>-</v>
      </c>
      <c r="E150" s="21" t="str">
        <f>IF(C150="","-",VLOOKUP(C150,员工信息表!B:D,3,FALSE))</f>
        <v>-</v>
      </c>
      <c r="F150" s="20"/>
      <c r="G150" s="20"/>
      <c r="H150" s="20"/>
      <c r="I150" s="20"/>
      <c r="J150" s="27" t="str">
        <f t="shared" si="4"/>
        <v>0</v>
      </c>
      <c r="K150" s="27" t="str">
        <f>IF(C150="","0",SUMIFS(借支明细表!$H:$H,借支明细表!$F:$F,$C150,借支明细表!$D:$D,$D$2))</f>
        <v>0</v>
      </c>
      <c r="L150" s="27" t="str">
        <f t="shared" si="5"/>
        <v>0</v>
      </c>
      <c r="M150" s="28"/>
      <c r="XDA150" s="7"/>
      <c r="XDB150" s="7"/>
      <c r="XDC150" s="7"/>
      <c r="XDD150" s="7"/>
      <c r="XDE150" s="7"/>
      <c r="XDF150" s="7"/>
      <c r="XDG150" s="7"/>
      <c r="XDH150" s="7"/>
      <c r="XDI150" s="7"/>
      <c r="XDJ150" s="7"/>
      <c r="XDK150" s="7"/>
      <c r="XDL150" s="7"/>
      <c r="XDM150" s="7"/>
      <c r="XDN150" s="7"/>
      <c r="XDO150" s="7"/>
      <c r="XDP150" s="7"/>
      <c r="XDQ150" s="7"/>
      <c r="XDR150" s="7"/>
      <c r="XDS150" s="7"/>
      <c r="XDT150" s="7"/>
      <c r="XDU150" s="7"/>
      <c r="XDV150" s="7"/>
      <c r="XDW150" s="7"/>
      <c r="XDX150" s="7"/>
      <c r="XDY150" s="7"/>
      <c r="XDZ150" s="7"/>
      <c r="XEA150" s="7"/>
      <c r="XEB150" s="7"/>
      <c r="XEC150" s="7"/>
      <c r="XED150" s="7"/>
      <c r="XEE150" s="7"/>
    </row>
    <row r="151" s="1" customFormat="1" customHeight="1" spans="1:16359">
      <c r="A151" s="4"/>
      <c r="B151" s="20"/>
      <c r="C151" s="20"/>
      <c r="D151" s="21" t="str">
        <f>IF(C151="","-",VLOOKUP(C151,员工信息表!B:C,2,FALSE))</f>
        <v>-</v>
      </c>
      <c r="E151" s="21" t="str">
        <f>IF(C151="","-",VLOOKUP(C151,员工信息表!B:D,3,FALSE))</f>
        <v>-</v>
      </c>
      <c r="F151" s="20"/>
      <c r="G151" s="20"/>
      <c r="H151" s="20"/>
      <c r="I151" s="20"/>
      <c r="J151" s="27" t="str">
        <f t="shared" si="4"/>
        <v>0</v>
      </c>
      <c r="K151" s="27" t="str">
        <f>IF(C151="","0",SUMIFS(借支明细表!$H:$H,借支明细表!$F:$F,$C151,借支明细表!$D:$D,$D$2))</f>
        <v>0</v>
      </c>
      <c r="L151" s="27" t="str">
        <f t="shared" si="5"/>
        <v>0</v>
      </c>
      <c r="M151" s="28"/>
      <c r="XDA151" s="7"/>
      <c r="XDB151" s="7"/>
      <c r="XDC151" s="7"/>
      <c r="XDD151" s="7"/>
      <c r="XDE151" s="7"/>
      <c r="XDF151" s="7"/>
      <c r="XDG151" s="7"/>
      <c r="XDH151" s="7"/>
      <c r="XDI151" s="7"/>
      <c r="XDJ151" s="7"/>
      <c r="XDK151" s="7"/>
      <c r="XDL151" s="7"/>
      <c r="XDM151" s="7"/>
      <c r="XDN151" s="7"/>
      <c r="XDO151" s="7"/>
      <c r="XDP151" s="7"/>
      <c r="XDQ151" s="7"/>
      <c r="XDR151" s="7"/>
      <c r="XDS151" s="7"/>
      <c r="XDT151" s="7"/>
      <c r="XDU151" s="7"/>
      <c r="XDV151" s="7"/>
      <c r="XDW151" s="7"/>
      <c r="XDX151" s="7"/>
      <c r="XDY151" s="7"/>
      <c r="XDZ151" s="7"/>
      <c r="XEA151" s="7"/>
      <c r="XEB151" s="7"/>
      <c r="XEC151" s="7"/>
      <c r="XED151" s="7"/>
      <c r="XEE151" s="7"/>
    </row>
    <row r="152" s="1" customFormat="1" customHeight="1" spans="1:16359">
      <c r="A152" s="4"/>
      <c r="B152" s="20"/>
      <c r="C152" s="20"/>
      <c r="D152" s="21" t="str">
        <f>IF(C152="","-",VLOOKUP(C152,员工信息表!B:C,2,FALSE))</f>
        <v>-</v>
      </c>
      <c r="E152" s="21" t="str">
        <f>IF(C152="","-",VLOOKUP(C152,员工信息表!B:D,3,FALSE))</f>
        <v>-</v>
      </c>
      <c r="F152" s="20"/>
      <c r="G152" s="20"/>
      <c r="H152" s="20"/>
      <c r="I152" s="20"/>
      <c r="J152" s="27" t="str">
        <f t="shared" si="4"/>
        <v>0</v>
      </c>
      <c r="K152" s="27" t="str">
        <f>IF(C152="","0",SUMIFS(借支明细表!$H:$H,借支明细表!$F:$F,$C152,借支明细表!$D:$D,$D$2))</f>
        <v>0</v>
      </c>
      <c r="L152" s="27" t="str">
        <f t="shared" si="5"/>
        <v>0</v>
      </c>
      <c r="M152" s="28"/>
      <c r="XDA152" s="7"/>
      <c r="XDB152" s="7"/>
      <c r="XDC152" s="7"/>
      <c r="XDD152" s="7"/>
      <c r="XDE152" s="7"/>
      <c r="XDF152" s="7"/>
      <c r="XDG152" s="7"/>
      <c r="XDH152" s="7"/>
      <c r="XDI152" s="7"/>
      <c r="XDJ152" s="7"/>
      <c r="XDK152" s="7"/>
      <c r="XDL152" s="7"/>
      <c r="XDM152" s="7"/>
      <c r="XDN152" s="7"/>
      <c r="XDO152" s="7"/>
      <c r="XDP152" s="7"/>
      <c r="XDQ152" s="7"/>
      <c r="XDR152" s="7"/>
      <c r="XDS152" s="7"/>
      <c r="XDT152" s="7"/>
      <c r="XDU152" s="7"/>
      <c r="XDV152" s="7"/>
      <c r="XDW152" s="7"/>
      <c r="XDX152" s="7"/>
      <c r="XDY152" s="7"/>
      <c r="XDZ152" s="7"/>
      <c r="XEA152" s="7"/>
      <c r="XEB152" s="7"/>
      <c r="XEC152" s="7"/>
      <c r="XED152" s="7"/>
      <c r="XEE152" s="7"/>
    </row>
    <row r="153" s="1" customFormat="1" customHeight="1" spans="1:16359">
      <c r="A153" s="4"/>
      <c r="B153" s="20"/>
      <c r="C153" s="20"/>
      <c r="D153" s="21" t="str">
        <f>IF(C153="","-",VLOOKUP(C153,员工信息表!B:C,2,FALSE))</f>
        <v>-</v>
      </c>
      <c r="E153" s="21" t="str">
        <f>IF(C153="","-",VLOOKUP(C153,员工信息表!B:D,3,FALSE))</f>
        <v>-</v>
      </c>
      <c r="F153" s="20"/>
      <c r="G153" s="20"/>
      <c r="H153" s="20"/>
      <c r="I153" s="20"/>
      <c r="J153" s="27" t="str">
        <f t="shared" si="4"/>
        <v>0</v>
      </c>
      <c r="K153" s="27" t="str">
        <f>IF(C153="","0",SUMIFS(借支明细表!$H:$H,借支明细表!$F:$F,$C153,借支明细表!$D:$D,$D$2))</f>
        <v>0</v>
      </c>
      <c r="L153" s="27" t="str">
        <f t="shared" si="5"/>
        <v>0</v>
      </c>
      <c r="M153" s="28"/>
      <c r="XDA153" s="7"/>
      <c r="XDB153" s="7"/>
      <c r="XDC153" s="7"/>
      <c r="XDD153" s="7"/>
      <c r="XDE153" s="7"/>
      <c r="XDF153" s="7"/>
      <c r="XDG153" s="7"/>
      <c r="XDH153" s="7"/>
      <c r="XDI153" s="7"/>
      <c r="XDJ153" s="7"/>
      <c r="XDK153" s="7"/>
      <c r="XDL153" s="7"/>
      <c r="XDM153" s="7"/>
      <c r="XDN153" s="7"/>
      <c r="XDO153" s="7"/>
      <c r="XDP153" s="7"/>
      <c r="XDQ153" s="7"/>
      <c r="XDR153" s="7"/>
      <c r="XDS153" s="7"/>
      <c r="XDT153" s="7"/>
      <c r="XDU153" s="7"/>
      <c r="XDV153" s="7"/>
      <c r="XDW153" s="7"/>
      <c r="XDX153" s="7"/>
      <c r="XDY153" s="7"/>
      <c r="XDZ153" s="7"/>
      <c r="XEA153" s="7"/>
      <c r="XEB153" s="7"/>
      <c r="XEC153" s="7"/>
      <c r="XED153" s="7"/>
      <c r="XEE153" s="7"/>
    </row>
    <row r="154" s="1" customFormat="1" customHeight="1" spans="1:16359">
      <c r="A154" s="4"/>
      <c r="B154" s="20"/>
      <c r="C154" s="20"/>
      <c r="D154" s="21" t="str">
        <f>IF(C154="","-",VLOOKUP(C154,员工信息表!B:C,2,FALSE))</f>
        <v>-</v>
      </c>
      <c r="E154" s="21" t="str">
        <f>IF(C154="","-",VLOOKUP(C154,员工信息表!B:D,3,FALSE))</f>
        <v>-</v>
      </c>
      <c r="F154" s="20"/>
      <c r="G154" s="20"/>
      <c r="H154" s="20"/>
      <c r="I154" s="20"/>
      <c r="J154" s="27" t="str">
        <f t="shared" si="4"/>
        <v>0</v>
      </c>
      <c r="K154" s="27" t="str">
        <f>IF(C154="","0",SUMIFS(借支明细表!$H:$H,借支明细表!$F:$F,$C154,借支明细表!$D:$D,$D$2))</f>
        <v>0</v>
      </c>
      <c r="L154" s="27" t="str">
        <f t="shared" si="5"/>
        <v>0</v>
      </c>
      <c r="M154" s="28"/>
      <c r="XDA154" s="7"/>
      <c r="XDB154" s="7"/>
      <c r="XDC154" s="7"/>
      <c r="XDD154" s="7"/>
      <c r="XDE154" s="7"/>
      <c r="XDF154" s="7"/>
      <c r="XDG154" s="7"/>
      <c r="XDH154" s="7"/>
      <c r="XDI154" s="7"/>
      <c r="XDJ154" s="7"/>
      <c r="XDK154" s="7"/>
      <c r="XDL154" s="7"/>
      <c r="XDM154" s="7"/>
      <c r="XDN154" s="7"/>
      <c r="XDO154" s="7"/>
      <c r="XDP154" s="7"/>
      <c r="XDQ154" s="7"/>
      <c r="XDR154" s="7"/>
      <c r="XDS154" s="7"/>
      <c r="XDT154" s="7"/>
      <c r="XDU154" s="7"/>
      <c r="XDV154" s="7"/>
      <c r="XDW154" s="7"/>
      <c r="XDX154" s="7"/>
      <c r="XDY154" s="7"/>
      <c r="XDZ154" s="7"/>
      <c r="XEA154" s="7"/>
      <c r="XEB154" s="7"/>
      <c r="XEC154" s="7"/>
      <c r="XED154" s="7"/>
      <c r="XEE154" s="7"/>
    </row>
    <row r="155" s="1" customFormat="1" customHeight="1" spans="1:16359">
      <c r="A155" s="4"/>
      <c r="B155" s="20"/>
      <c r="C155" s="20"/>
      <c r="D155" s="21" t="str">
        <f>IF(C155="","-",VLOOKUP(C155,员工信息表!B:C,2,FALSE))</f>
        <v>-</v>
      </c>
      <c r="E155" s="21" t="str">
        <f>IF(C155="","-",VLOOKUP(C155,员工信息表!B:D,3,FALSE))</f>
        <v>-</v>
      </c>
      <c r="F155" s="20"/>
      <c r="G155" s="20"/>
      <c r="H155" s="20"/>
      <c r="I155" s="20"/>
      <c r="J155" s="27" t="str">
        <f t="shared" si="4"/>
        <v>0</v>
      </c>
      <c r="K155" s="27" t="str">
        <f>IF(C155="","0",SUMIFS(借支明细表!$H:$H,借支明细表!$F:$F,$C155,借支明细表!$D:$D,$D$2))</f>
        <v>0</v>
      </c>
      <c r="L155" s="27" t="str">
        <f t="shared" si="5"/>
        <v>0</v>
      </c>
      <c r="M155" s="28"/>
      <c r="XDA155" s="7"/>
      <c r="XDB155" s="7"/>
      <c r="XDC155" s="7"/>
      <c r="XDD155" s="7"/>
      <c r="XDE155" s="7"/>
      <c r="XDF155" s="7"/>
      <c r="XDG155" s="7"/>
      <c r="XDH155" s="7"/>
      <c r="XDI155" s="7"/>
      <c r="XDJ155" s="7"/>
      <c r="XDK155" s="7"/>
      <c r="XDL155" s="7"/>
      <c r="XDM155" s="7"/>
      <c r="XDN155" s="7"/>
      <c r="XDO155" s="7"/>
      <c r="XDP155" s="7"/>
      <c r="XDQ155" s="7"/>
      <c r="XDR155" s="7"/>
      <c r="XDS155" s="7"/>
      <c r="XDT155" s="7"/>
      <c r="XDU155" s="7"/>
      <c r="XDV155" s="7"/>
      <c r="XDW155" s="7"/>
      <c r="XDX155" s="7"/>
      <c r="XDY155" s="7"/>
      <c r="XDZ155" s="7"/>
      <c r="XEA155" s="7"/>
      <c r="XEB155" s="7"/>
      <c r="XEC155" s="7"/>
      <c r="XED155" s="7"/>
      <c r="XEE155" s="7"/>
    </row>
    <row r="156" s="1" customFormat="1" customHeight="1" spans="1:16359">
      <c r="A156" s="4"/>
      <c r="B156" s="20"/>
      <c r="C156" s="20"/>
      <c r="D156" s="21" t="str">
        <f>IF(C156="","-",VLOOKUP(C156,员工信息表!B:C,2,FALSE))</f>
        <v>-</v>
      </c>
      <c r="E156" s="21" t="str">
        <f>IF(C156="","-",VLOOKUP(C156,员工信息表!B:D,3,FALSE))</f>
        <v>-</v>
      </c>
      <c r="F156" s="20"/>
      <c r="G156" s="20"/>
      <c r="H156" s="20"/>
      <c r="I156" s="20"/>
      <c r="J156" s="27" t="str">
        <f t="shared" si="4"/>
        <v>0</v>
      </c>
      <c r="K156" s="27" t="str">
        <f>IF(C156="","0",SUMIFS(借支明细表!$H:$H,借支明细表!$F:$F,$C156,借支明细表!$D:$D,$D$2))</f>
        <v>0</v>
      </c>
      <c r="L156" s="27" t="str">
        <f t="shared" si="5"/>
        <v>0</v>
      </c>
      <c r="M156" s="28"/>
      <c r="XDA156" s="7"/>
      <c r="XDB156" s="7"/>
      <c r="XDC156" s="7"/>
      <c r="XDD156" s="7"/>
      <c r="XDE156" s="7"/>
      <c r="XDF156" s="7"/>
      <c r="XDG156" s="7"/>
      <c r="XDH156" s="7"/>
      <c r="XDI156" s="7"/>
      <c r="XDJ156" s="7"/>
      <c r="XDK156" s="7"/>
      <c r="XDL156" s="7"/>
      <c r="XDM156" s="7"/>
      <c r="XDN156" s="7"/>
      <c r="XDO156" s="7"/>
      <c r="XDP156" s="7"/>
      <c r="XDQ156" s="7"/>
      <c r="XDR156" s="7"/>
      <c r="XDS156" s="7"/>
      <c r="XDT156" s="7"/>
      <c r="XDU156" s="7"/>
      <c r="XDV156" s="7"/>
      <c r="XDW156" s="7"/>
      <c r="XDX156" s="7"/>
      <c r="XDY156" s="7"/>
      <c r="XDZ156" s="7"/>
      <c r="XEA156" s="7"/>
      <c r="XEB156" s="7"/>
      <c r="XEC156" s="7"/>
      <c r="XED156" s="7"/>
      <c r="XEE156" s="7"/>
    </row>
    <row r="157" s="1" customFormat="1" customHeight="1" spans="1:16359">
      <c r="A157" s="4"/>
      <c r="B157" s="20"/>
      <c r="C157" s="20"/>
      <c r="D157" s="21" t="str">
        <f>IF(C157="","-",VLOOKUP(C157,员工信息表!B:C,2,FALSE))</f>
        <v>-</v>
      </c>
      <c r="E157" s="21" t="str">
        <f>IF(C157="","-",VLOOKUP(C157,员工信息表!B:D,3,FALSE))</f>
        <v>-</v>
      </c>
      <c r="F157" s="20"/>
      <c r="G157" s="20"/>
      <c r="H157" s="20"/>
      <c r="I157" s="20"/>
      <c r="J157" s="27" t="str">
        <f t="shared" si="4"/>
        <v>0</v>
      </c>
      <c r="K157" s="27" t="str">
        <f>IF(C157="","0",SUMIFS(借支明细表!$H:$H,借支明细表!$F:$F,$C157,借支明细表!$D:$D,$D$2))</f>
        <v>0</v>
      </c>
      <c r="L157" s="27" t="str">
        <f t="shared" si="5"/>
        <v>0</v>
      </c>
      <c r="M157" s="28"/>
      <c r="XDA157" s="7"/>
      <c r="XDB157" s="7"/>
      <c r="XDC157" s="7"/>
      <c r="XDD157" s="7"/>
      <c r="XDE157" s="7"/>
      <c r="XDF157" s="7"/>
      <c r="XDG157" s="7"/>
      <c r="XDH157" s="7"/>
      <c r="XDI157" s="7"/>
      <c r="XDJ157" s="7"/>
      <c r="XDK157" s="7"/>
      <c r="XDL157" s="7"/>
      <c r="XDM157" s="7"/>
      <c r="XDN157" s="7"/>
      <c r="XDO157" s="7"/>
      <c r="XDP157" s="7"/>
      <c r="XDQ157" s="7"/>
      <c r="XDR157" s="7"/>
      <c r="XDS157" s="7"/>
      <c r="XDT157" s="7"/>
      <c r="XDU157" s="7"/>
      <c r="XDV157" s="7"/>
      <c r="XDW157" s="7"/>
      <c r="XDX157" s="7"/>
      <c r="XDY157" s="7"/>
      <c r="XDZ157" s="7"/>
      <c r="XEA157" s="7"/>
      <c r="XEB157" s="7"/>
      <c r="XEC157" s="7"/>
      <c r="XED157" s="7"/>
      <c r="XEE157" s="7"/>
    </row>
    <row r="158" s="1" customFormat="1" customHeight="1" spans="1:16359">
      <c r="A158" s="4"/>
      <c r="B158" s="20"/>
      <c r="C158" s="20"/>
      <c r="D158" s="21" t="str">
        <f>IF(C158="","-",VLOOKUP(C158,员工信息表!B:C,2,FALSE))</f>
        <v>-</v>
      </c>
      <c r="E158" s="21" t="str">
        <f>IF(C158="","-",VLOOKUP(C158,员工信息表!B:D,3,FALSE))</f>
        <v>-</v>
      </c>
      <c r="F158" s="20"/>
      <c r="G158" s="20"/>
      <c r="H158" s="20"/>
      <c r="I158" s="20"/>
      <c r="J158" s="27" t="str">
        <f t="shared" si="4"/>
        <v>0</v>
      </c>
      <c r="K158" s="27" t="str">
        <f>IF(C158="","0",SUMIFS(借支明细表!$H:$H,借支明细表!$F:$F,$C158,借支明细表!$D:$D,$D$2))</f>
        <v>0</v>
      </c>
      <c r="L158" s="27" t="str">
        <f t="shared" si="5"/>
        <v>0</v>
      </c>
      <c r="M158" s="28"/>
      <c r="XDA158" s="7"/>
      <c r="XDB158" s="7"/>
      <c r="XDC158" s="7"/>
      <c r="XDD158" s="7"/>
      <c r="XDE158" s="7"/>
      <c r="XDF158" s="7"/>
      <c r="XDG158" s="7"/>
      <c r="XDH158" s="7"/>
      <c r="XDI158" s="7"/>
      <c r="XDJ158" s="7"/>
      <c r="XDK158" s="7"/>
      <c r="XDL158" s="7"/>
      <c r="XDM158" s="7"/>
      <c r="XDN158" s="7"/>
      <c r="XDO158" s="7"/>
      <c r="XDP158" s="7"/>
      <c r="XDQ158" s="7"/>
      <c r="XDR158" s="7"/>
      <c r="XDS158" s="7"/>
      <c r="XDT158" s="7"/>
      <c r="XDU158" s="7"/>
      <c r="XDV158" s="7"/>
      <c r="XDW158" s="7"/>
      <c r="XDX158" s="7"/>
      <c r="XDY158" s="7"/>
      <c r="XDZ158" s="7"/>
      <c r="XEA158" s="7"/>
      <c r="XEB158" s="7"/>
      <c r="XEC158" s="7"/>
      <c r="XED158" s="7"/>
      <c r="XEE158" s="7"/>
    </row>
    <row r="159" s="1" customFormat="1" customHeight="1" spans="1:16359">
      <c r="A159" s="4"/>
      <c r="B159" s="20"/>
      <c r="C159" s="20"/>
      <c r="D159" s="21" t="str">
        <f>IF(C159="","-",VLOOKUP(C159,员工信息表!B:C,2,FALSE))</f>
        <v>-</v>
      </c>
      <c r="E159" s="21" t="str">
        <f>IF(C159="","-",VLOOKUP(C159,员工信息表!B:D,3,FALSE))</f>
        <v>-</v>
      </c>
      <c r="F159" s="20"/>
      <c r="G159" s="20"/>
      <c r="H159" s="20"/>
      <c r="I159" s="20"/>
      <c r="J159" s="27" t="str">
        <f t="shared" si="4"/>
        <v>0</v>
      </c>
      <c r="K159" s="27" t="str">
        <f>IF(C159="","0",SUMIFS(借支明细表!$H:$H,借支明细表!$F:$F,$C159,借支明细表!$D:$D,$D$2))</f>
        <v>0</v>
      </c>
      <c r="L159" s="27" t="str">
        <f t="shared" si="5"/>
        <v>0</v>
      </c>
      <c r="M159" s="28"/>
      <c r="XDA159" s="7"/>
      <c r="XDB159" s="7"/>
      <c r="XDC159" s="7"/>
      <c r="XDD159" s="7"/>
      <c r="XDE159" s="7"/>
      <c r="XDF159" s="7"/>
      <c r="XDG159" s="7"/>
      <c r="XDH159" s="7"/>
      <c r="XDI159" s="7"/>
      <c r="XDJ159" s="7"/>
      <c r="XDK159" s="7"/>
      <c r="XDL159" s="7"/>
      <c r="XDM159" s="7"/>
      <c r="XDN159" s="7"/>
      <c r="XDO159" s="7"/>
      <c r="XDP159" s="7"/>
      <c r="XDQ159" s="7"/>
      <c r="XDR159" s="7"/>
      <c r="XDS159" s="7"/>
      <c r="XDT159" s="7"/>
      <c r="XDU159" s="7"/>
      <c r="XDV159" s="7"/>
      <c r="XDW159" s="7"/>
      <c r="XDX159" s="7"/>
      <c r="XDY159" s="7"/>
      <c r="XDZ159" s="7"/>
      <c r="XEA159" s="7"/>
      <c r="XEB159" s="7"/>
      <c r="XEC159" s="7"/>
      <c r="XED159" s="7"/>
      <c r="XEE159" s="7"/>
    </row>
    <row r="160" s="1" customFormat="1" customHeight="1" spans="1:16359">
      <c r="A160" s="4"/>
      <c r="B160" s="20"/>
      <c r="C160" s="20"/>
      <c r="D160" s="21" t="str">
        <f>IF(C160="","-",VLOOKUP(C160,员工信息表!B:C,2,FALSE))</f>
        <v>-</v>
      </c>
      <c r="E160" s="21" t="str">
        <f>IF(C160="","-",VLOOKUP(C160,员工信息表!B:D,3,FALSE))</f>
        <v>-</v>
      </c>
      <c r="F160" s="20"/>
      <c r="G160" s="20"/>
      <c r="H160" s="20"/>
      <c r="I160" s="20"/>
      <c r="J160" s="27" t="str">
        <f t="shared" si="4"/>
        <v>0</v>
      </c>
      <c r="K160" s="27" t="str">
        <f>IF(C160="","0",SUMIFS(借支明细表!$H:$H,借支明细表!$F:$F,$C160,借支明细表!$D:$D,$D$2))</f>
        <v>0</v>
      </c>
      <c r="L160" s="27" t="str">
        <f t="shared" si="5"/>
        <v>0</v>
      </c>
      <c r="M160" s="28"/>
      <c r="XDA160" s="7"/>
      <c r="XDB160" s="7"/>
      <c r="XDC160" s="7"/>
      <c r="XDD160" s="7"/>
      <c r="XDE160" s="7"/>
      <c r="XDF160" s="7"/>
      <c r="XDG160" s="7"/>
      <c r="XDH160" s="7"/>
      <c r="XDI160" s="7"/>
      <c r="XDJ160" s="7"/>
      <c r="XDK160" s="7"/>
      <c r="XDL160" s="7"/>
      <c r="XDM160" s="7"/>
      <c r="XDN160" s="7"/>
      <c r="XDO160" s="7"/>
      <c r="XDP160" s="7"/>
      <c r="XDQ160" s="7"/>
      <c r="XDR160" s="7"/>
      <c r="XDS160" s="7"/>
      <c r="XDT160" s="7"/>
      <c r="XDU160" s="7"/>
      <c r="XDV160" s="7"/>
      <c r="XDW160" s="7"/>
      <c r="XDX160" s="7"/>
      <c r="XDY160" s="7"/>
      <c r="XDZ160" s="7"/>
      <c r="XEA160" s="7"/>
      <c r="XEB160" s="7"/>
      <c r="XEC160" s="7"/>
      <c r="XED160" s="7"/>
      <c r="XEE160" s="7"/>
    </row>
    <row r="161" s="1" customFormat="1" customHeight="1" spans="1:16359">
      <c r="A161" s="4"/>
      <c r="B161" s="20"/>
      <c r="C161" s="20"/>
      <c r="D161" s="21" t="str">
        <f>IF(C161="","-",VLOOKUP(C161,员工信息表!B:C,2,FALSE))</f>
        <v>-</v>
      </c>
      <c r="E161" s="21" t="str">
        <f>IF(C161="","-",VLOOKUP(C161,员工信息表!B:D,3,FALSE))</f>
        <v>-</v>
      </c>
      <c r="F161" s="20"/>
      <c r="G161" s="20"/>
      <c r="H161" s="20"/>
      <c r="I161" s="20"/>
      <c r="J161" s="27" t="str">
        <f t="shared" si="4"/>
        <v>0</v>
      </c>
      <c r="K161" s="27" t="str">
        <f>IF(C161="","0",SUMIFS(借支明细表!$H:$H,借支明细表!$F:$F,$C161,借支明细表!$D:$D,$D$2))</f>
        <v>0</v>
      </c>
      <c r="L161" s="27" t="str">
        <f t="shared" si="5"/>
        <v>0</v>
      </c>
      <c r="M161" s="28"/>
      <c r="XDA161" s="7"/>
      <c r="XDB161" s="7"/>
      <c r="XDC161" s="7"/>
      <c r="XDD161" s="7"/>
      <c r="XDE161" s="7"/>
      <c r="XDF161" s="7"/>
      <c r="XDG161" s="7"/>
      <c r="XDH161" s="7"/>
      <c r="XDI161" s="7"/>
      <c r="XDJ161" s="7"/>
      <c r="XDK161" s="7"/>
      <c r="XDL161" s="7"/>
      <c r="XDM161" s="7"/>
      <c r="XDN161" s="7"/>
      <c r="XDO161" s="7"/>
      <c r="XDP161" s="7"/>
      <c r="XDQ161" s="7"/>
      <c r="XDR161" s="7"/>
      <c r="XDS161" s="7"/>
      <c r="XDT161" s="7"/>
      <c r="XDU161" s="7"/>
      <c r="XDV161" s="7"/>
      <c r="XDW161" s="7"/>
      <c r="XDX161" s="7"/>
      <c r="XDY161" s="7"/>
      <c r="XDZ161" s="7"/>
      <c r="XEA161" s="7"/>
      <c r="XEB161" s="7"/>
      <c r="XEC161" s="7"/>
      <c r="XED161" s="7"/>
      <c r="XEE161" s="7"/>
    </row>
    <row r="162" s="1" customFormat="1" customHeight="1" spans="1:16359">
      <c r="A162" s="4"/>
      <c r="B162" s="20"/>
      <c r="C162" s="20"/>
      <c r="D162" s="21" t="str">
        <f>IF(C162="","-",VLOOKUP(C162,员工信息表!B:C,2,FALSE))</f>
        <v>-</v>
      </c>
      <c r="E162" s="21" t="str">
        <f>IF(C162="","-",VLOOKUP(C162,员工信息表!B:D,3,FALSE))</f>
        <v>-</v>
      </c>
      <c r="F162" s="20"/>
      <c r="G162" s="20"/>
      <c r="H162" s="20"/>
      <c r="I162" s="20"/>
      <c r="J162" s="27" t="str">
        <f t="shared" si="4"/>
        <v>0</v>
      </c>
      <c r="K162" s="27" t="str">
        <f>IF(C162="","0",SUMIFS(借支明细表!$H:$H,借支明细表!$F:$F,$C162,借支明细表!$D:$D,$D$2))</f>
        <v>0</v>
      </c>
      <c r="L162" s="27" t="str">
        <f t="shared" si="5"/>
        <v>0</v>
      </c>
      <c r="M162" s="28"/>
      <c r="XDA162" s="7"/>
      <c r="XDB162" s="7"/>
      <c r="XDC162" s="7"/>
      <c r="XDD162" s="7"/>
      <c r="XDE162" s="7"/>
      <c r="XDF162" s="7"/>
      <c r="XDG162" s="7"/>
      <c r="XDH162" s="7"/>
      <c r="XDI162" s="7"/>
      <c r="XDJ162" s="7"/>
      <c r="XDK162" s="7"/>
      <c r="XDL162" s="7"/>
      <c r="XDM162" s="7"/>
      <c r="XDN162" s="7"/>
      <c r="XDO162" s="7"/>
      <c r="XDP162" s="7"/>
      <c r="XDQ162" s="7"/>
      <c r="XDR162" s="7"/>
      <c r="XDS162" s="7"/>
      <c r="XDT162" s="7"/>
      <c r="XDU162" s="7"/>
      <c r="XDV162" s="7"/>
      <c r="XDW162" s="7"/>
      <c r="XDX162" s="7"/>
      <c r="XDY162" s="7"/>
      <c r="XDZ162" s="7"/>
      <c r="XEA162" s="7"/>
      <c r="XEB162" s="7"/>
      <c r="XEC162" s="7"/>
      <c r="XED162" s="7"/>
      <c r="XEE162" s="7"/>
    </row>
    <row r="163" s="1" customFormat="1" customHeight="1" spans="1:16359">
      <c r="A163" s="4"/>
      <c r="B163" s="20"/>
      <c r="C163" s="20"/>
      <c r="D163" s="21" t="str">
        <f>IF(C163="","-",VLOOKUP(C163,员工信息表!B:C,2,FALSE))</f>
        <v>-</v>
      </c>
      <c r="E163" s="21" t="str">
        <f>IF(C163="","-",VLOOKUP(C163,员工信息表!B:D,3,FALSE))</f>
        <v>-</v>
      </c>
      <c r="F163" s="20"/>
      <c r="G163" s="20"/>
      <c r="H163" s="20"/>
      <c r="I163" s="20"/>
      <c r="J163" s="27" t="str">
        <f t="shared" si="4"/>
        <v>0</v>
      </c>
      <c r="K163" s="27" t="str">
        <f>IF(C163="","0",SUMIFS(借支明细表!$H:$H,借支明细表!$F:$F,$C163,借支明细表!$D:$D,$D$2))</f>
        <v>0</v>
      </c>
      <c r="L163" s="27" t="str">
        <f t="shared" si="5"/>
        <v>0</v>
      </c>
      <c r="M163" s="28"/>
      <c r="XDA163" s="7"/>
      <c r="XDB163" s="7"/>
      <c r="XDC163" s="7"/>
      <c r="XDD163" s="7"/>
      <c r="XDE163" s="7"/>
      <c r="XDF163" s="7"/>
      <c r="XDG163" s="7"/>
      <c r="XDH163" s="7"/>
      <c r="XDI163" s="7"/>
      <c r="XDJ163" s="7"/>
      <c r="XDK163" s="7"/>
      <c r="XDL163" s="7"/>
      <c r="XDM163" s="7"/>
      <c r="XDN163" s="7"/>
      <c r="XDO163" s="7"/>
      <c r="XDP163" s="7"/>
      <c r="XDQ163" s="7"/>
      <c r="XDR163" s="7"/>
      <c r="XDS163" s="7"/>
      <c r="XDT163" s="7"/>
      <c r="XDU163" s="7"/>
      <c r="XDV163" s="7"/>
      <c r="XDW163" s="7"/>
      <c r="XDX163" s="7"/>
      <c r="XDY163" s="7"/>
      <c r="XDZ163" s="7"/>
      <c r="XEA163" s="7"/>
      <c r="XEB163" s="7"/>
      <c r="XEC163" s="7"/>
      <c r="XED163" s="7"/>
      <c r="XEE163" s="7"/>
    </row>
    <row r="164" s="1" customFormat="1" customHeight="1" spans="1:16359">
      <c r="A164" s="4"/>
      <c r="B164" s="20"/>
      <c r="C164" s="20"/>
      <c r="D164" s="21" t="str">
        <f>IF(C164="","-",VLOOKUP(C164,员工信息表!B:C,2,FALSE))</f>
        <v>-</v>
      </c>
      <c r="E164" s="21" t="str">
        <f>IF(C164="","-",VLOOKUP(C164,员工信息表!B:D,3,FALSE))</f>
        <v>-</v>
      </c>
      <c r="F164" s="20"/>
      <c r="G164" s="20"/>
      <c r="H164" s="20"/>
      <c r="I164" s="20"/>
      <c r="J164" s="27" t="str">
        <f t="shared" si="4"/>
        <v>0</v>
      </c>
      <c r="K164" s="27" t="str">
        <f>IF(C164="","0",SUMIFS(借支明细表!$H:$H,借支明细表!$F:$F,$C164,借支明细表!$D:$D,$D$2))</f>
        <v>0</v>
      </c>
      <c r="L164" s="27" t="str">
        <f t="shared" si="5"/>
        <v>0</v>
      </c>
      <c r="M164" s="28"/>
      <c r="XDA164" s="7"/>
      <c r="XDB164" s="7"/>
      <c r="XDC164" s="7"/>
      <c r="XDD164" s="7"/>
      <c r="XDE164" s="7"/>
      <c r="XDF164" s="7"/>
      <c r="XDG164" s="7"/>
      <c r="XDH164" s="7"/>
      <c r="XDI164" s="7"/>
      <c r="XDJ164" s="7"/>
      <c r="XDK164" s="7"/>
      <c r="XDL164" s="7"/>
      <c r="XDM164" s="7"/>
      <c r="XDN164" s="7"/>
      <c r="XDO164" s="7"/>
      <c r="XDP164" s="7"/>
      <c r="XDQ164" s="7"/>
      <c r="XDR164" s="7"/>
      <c r="XDS164" s="7"/>
      <c r="XDT164" s="7"/>
      <c r="XDU164" s="7"/>
      <c r="XDV164" s="7"/>
      <c r="XDW164" s="7"/>
      <c r="XDX164" s="7"/>
      <c r="XDY164" s="7"/>
      <c r="XDZ164" s="7"/>
      <c r="XEA164" s="7"/>
      <c r="XEB164" s="7"/>
      <c r="XEC164" s="7"/>
      <c r="XED164" s="7"/>
      <c r="XEE164" s="7"/>
    </row>
    <row r="165" s="1" customFormat="1" customHeight="1" spans="1:16359">
      <c r="A165" s="4"/>
      <c r="B165" s="20"/>
      <c r="C165" s="20"/>
      <c r="D165" s="21" t="str">
        <f>IF(C165="","-",VLOOKUP(C165,员工信息表!B:C,2,FALSE))</f>
        <v>-</v>
      </c>
      <c r="E165" s="21" t="str">
        <f>IF(C165="","-",VLOOKUP(C165,员工信息表!B:D,3,FALSE))</f>
        <v>-</v>
      </c>
      <c r="F165" s="20"/>
      <c r="G165" s="20"/>
      <c r="H165" s="20"/>
      <c r="I165" s="20"/>
      <c r="J165" s="27" t="str">
        <f t="shared" si="4"/>
        <v>0</v>
      </c>
      <c r="K165" s="27" t="str">
        <f>IF(C165="","0",SUMIFS(借支明细表!$H:$H,借支明细表!$F:$F,$C165,借支明细表!$D:$D,$D$2))</f>
        <v>0</v>
      </c>
      <c r="L165" s="27" t="str">
        <f t="shared" si="5"/>
        <v>0</v>
      </c>
      <c r="M165" s="28"/>
      <c r="XDA165" s="7"/>
      <c r="XDB165" s="7"/>
      <c r="XDC165" s="7"/>
      <c r="XDD165" s="7"/>
      <c r="XDE165" s="7"/>
      <c r="XDF165" s="7"/>
      <c r="XDG165" s="7"/>
      <c r="XDH165" s="7"/>
      <c r="XDI165" s="7"/>
      <c r="XDJ165" s="7"/>
      <c r="XDK165" s="7"/>
      <c r="XDL165" s="7"/>
      <c r="XDM165" s="7"/>
      <c r="XDN165" s="7"/>
      <c r="XDO165" s="7"/>
      <c r="XDP165" s="7"/>
      <c r="XDQ165" s="7"/>
      <c r="XDR165" s="7"/>
      <c r="XDS165" s="7"/>
      <c r="XDT165" s="7"/>
      <c r="XDU165" s="7"/>
      <c r="XDV165" s="7"/>
      <c r="XDW165" s="7"/>
      <c r="XDX165" s="7"/>
      <c r="XDY165" s="7"/>
      <c r="XDZ165" s="7"/>
      <c r="XEA165" s="7"/>
      <c r="XEB165" s="7"/>
      <c r="XEC165" s="7"/>
      <c r="XED165" s="7"/>
      <c r="XEE165" s="7"/>
    </row>
    <row r="166" s="1" customFormat="1" customHeight="1" spans="1:16359">
      <c r="A166" s="4"/>
      <c r="B166" s="20"/>
      <c r="C166" s="20"/>
      <c r="D166" s="21" t="str">
        <f>IF(C166="","-",VLOOKUP(C166,员工信息表!B:C,2,FALSE))</f>
        <v>-</v>
      </c>
      <c r="E166" s="21" t="str">
        <f>IF(C166="","-",VLOOKUP(C166,员工信息表!B:D,3,FALSE))</f>
        <v>-</v>
      </c>
      <c r="F166" s="20"/>
      <c r="G166" s="20"/>
      <c r="H166" s="20"/>
      <c r="I166" s="20"/>
      <c r="J166" s="27" t="str">
        <f t="shared" si="4"/>
        <v>0</v>
      </c>
      <c r="K166" s="27" t="str">
        <f>IF(C166="","0",SUMIFS(借支明细表!$H:$H,借支明细表!$F:$F,$C166,借支明细表!$D:$D,$D$2))</f>
        <v>0</v>
      </c>
      <c r="L166" s="27" t="str">
        <f t="shared" si="5"/>
        <v>0</v>
      </c>
      <c r="M166" s="28"/>
      <c r="XDA166" s="7"/>
      <c r="XDB166" s="7"/>
      <c r="XDC166" s="7"/>
      <c r="XDD166" s="7"/>
      <c r="XDE166" s="7"/>
      <c r="XDF166" s="7"/>
      <c r="XDG166" s="7"/>
      <c r="XDH166" s="7"/>
      <c r="XDI166" s="7"/>
      <c r="XDJ166" s="7"/>
      <c r="XDK166" s="7"/>
      <c r="XDL166" s="7"/>
      <c r="XDM166" s="7"/>
      <c r="XDN166" s="7"/>
      <c r="XDO166" s="7"/>
      <c r="XDP166" s="7"/>
      <c r="XDQ166" s="7"/>
      <c r="XDR166" s="7"/>
      <c r="XDS166" s="7"/>
      <c r="XDT166" s="7"/>
      <c r="XDU166" s="7"/>
      <c r="XDV166" s="7"/>
      <c r="XDW166" s="7"/>
      <c r="XDX166" s="7"/>
      <c r="XDY166" s="7"/>
      <c r="XDZ166" s="7"/>
      <c r="XEA166" s="7"/>
      <c r="XEB166" s="7"/>
      <c r="XEC166" s="7"/>
      <c r="XED166" s="7"/>
      <c r="XEE166" s="7"/>
    </row>
    <row r="167" s="1" customFormat="1" customHeight="1" spans="1:16359">
      <c r="A167" s="4"/>
      <c r="B167" s="20"/>
      <c r="C167" s="20"/>
      <c r="D167" s="21" t="str">
        <f>IF(C167="","-",VLOOKUP(C167,员工信息表!B:C,2,FALSE))</f>
        <v>-</v>
      </c>
      <c r="E167" s="21" t="str">
        <f>IF(C167="","-",VLOOKUP(C167,员工信息表!B:D,3,FALSE))</f>
        <v>-</v>
      </c>
      <c r="F167" s="20"/>
      <c r="G167" s="20"/>
      <c r="H167" s="20"/>
      <c r="I167" s="20"/>
      <c r="J167" s="27" t="str">
        <f t="shared" si="4"/>
        <v>0</v>
      </c>
      <c r="K167" s="27" t="str">
        <f>IF(C167="","0",SUMIFS(借支明细表!$H:$H,借支明细表!$F:$F,$C167,借支明细表!$D:$D,$D$2))</f>
        <v>0</v>
      </c>
      <c r="L167" s="27" t="str">
        <f t="shared" si="5"/>
        <v>0</v>
      </c>
      <c r="M167" s="28"/>
      <c r="XDA167" s="7"/>
      <c r="XDB167" s="7"/>
      <c r="XDC167" s="7"/>
      <c r="XDD167" s="7"/>
      <c r="XDE167" s="7"/>
      <c r="XDF167" s="7"/>
      <c r="XDG167" s="7"/>
      <c r="XDH167" s="7"/>
      <c r="XDI167" s="7"/>
      <c r="XDJ167" s="7"/>
      <c r="XDK167" s="7"/>
      <c r="XDL167" s="7"/>
      <c r="XDM167" s="7"/>
      <c r="XDN167" s="7"/>
      <c r="XDO167" s="7"/>
      <c r="XDP167" s="7"/>
      <c r="XDQ167" s="7"/>
      <c r="XDR167" s="7"/>
      <c r="XDS167" s="7"/>
      <c r="XDT167" s="7"/>
      <c r="XDU167" s="7"/>
      <c r="XDV167" s="7"/>
      <c r="XDW167" s="7"/>
      <c r="XDX167" s="7"/>
      <c r="XDY167" s="7"/>
      <c r="XDZ167" s="7"/>
      <c r="XEA167" s="7"/>
      <c r="XEB167" s="7"/>
      <c r="XEC167" s="7"/>
      <c r="XED167" s="7"/>
      <c r="XEE167" s="7"/>
    </row>
    <row r="168" s="1" customFormat="1" customHeight="1" spans="1:16359">
      <c r="A168" s="4"/>
      <c r="B168" s="20"/>
      <c r="C168" s="20"/>
      <c r="D168" s="21" t="str">
        <f>IF(C168="","-",VLOOKUP(C168,员工信息表!B:C,2,FALSE))</f>
        <v>-</v>
      </c>
      <c r="E168" s="21" t="str">
        <f>IF(C168="","-",VLOOKUP(C168,员工信息表!B:D,3,FALSE))</f>
        <v>-</v>
      </c>
      <c r="F168" s="20"/>
      <c r="G168" s="20"/>
      <c r="H168" s="20"/>
      <c r="I168" s="20"/>
      <c r="J168" s="27" t="str">
        <f t="shared" si="4"/>
        <v>0</v>
      </c>
      <c r="K168" s="27" t="str">
        <f>IF(C168="","0",SUMIFS(借支明细表!$H:$H,借支明细表!$F:$F,$C168,借支明细表!$D:$D,$D$2))</f>
        <v>0</v>
      </c>
      <c r="L168" s="27" t="str">
        <f t="shared" si="5"/>
        <v>0</v>
      </c>
      <c r="M168" s="28"/>
      <c r="XDA168" s="7"/>
      <c r="XDB168" s="7"/>
      <c r="XDC168" s="7"/>
      <c r="XDD168" s="7"/>
      <c r="XDE168" s="7"/>
      <c r="XDF168" s="7"/>
      <c r="XDG168" s="7"/>
      <c r="XDH168" s="7"/>
      <c r="XDI168" s="7"/>
      <c r="XDJ168" s="7"/>
      <c r="XDK168" s="7"/>
      <c r="XDL168" s="7"/>
      <c r="XDM168" s="7"/>
      <c r="XDN168" s="7"/>
      <c r="XDO168" s="7"/>
      <c r="XDP168" s="7"/>
      <c r="XDQ168" s="7"/>
      <c r="XDR168" s="7"/>
      <c r="XDS168" s="7"/>
      <c r="XDT168" s="7"/>
      <c r="XDU168" s="7"/>
      <c r="XDV168" s="7"/>
      <c r="XDW168" s="7"/>
      <c r="XDX168" s="7"/>
      <c r="XDY168" s="7"/>
      <c r="XDZ168" s="7"/>
      <c r="XEA168" s="7"/>
      <c r="XEB168" s="7"/>
      <c r="XEC168" s="7"/>
      <c r="XED168" s="7"/>
      <c r="XEE168" s="7"/>
    </row>
    <row r="169" s="1" customFormat="1" customHeight="1" spans="1:16359">
      <c r="A169" s="4"/>
      <c r="B169" s="20"/>
      <c r="C169" s="20"/>
      <c r="D169" s="21" t="str">
        <f>IF(C169="","-",VLOOKUP(C169,员工信息表!B:C,2,FALSE))</f>
        <v>-</v>
      </c>
      <c r="E169" s="21" t="str">
        <f>IF(C169="","-",VLOOKUP(C169,员工信息表!B:D,3,FALSE))</f>
        <v>-</v>
      </c>
      <c r="F169" s="20"/>
      <c r="G169" s="20"/>
      <c r="H169" s="20"/>
      <c r="I169" s="20"/>
      <c r="J169" s="27" t="str">
        <f t="shared" si="4"/>
        <v>0</v>
      </c>
      <c r="K169" s="27" t="str">
        <f>IF(C169="","0",SUMIFS(借支明细表!$H:$H,借支明细表!$F:$F,$C169,借支明细表!$D:$D,$D$2))</f>
        <v>0</v>
      </c>
      <c r="L169" s="27" t="str">
        <f t="shared" si="5"/>
        <v>0</v>
      </c>
      <c r="M169" s="28"/>
      <c r="XDA169" s="7"/>
      <c r="XDB169" s="7"/>
      <c r="XDC169" s="7"/>
      <c r="XDD169" s="7"/>
      <c r="XDE169" s="7"/>
      <c r="XDF169" s="7"/>
      <c r="XDG169" s="7"/>
      <c r="XDH169" s="7"/>
      <c r="XDI169" s="7"/>
      <c r="XDJ169" s="7"/>
      <c r="XDK169" s="7"/>
      <c r="XDL169" s="7"/>
      <c r="XDM169" s="7"/>
      <c r="XDN169" s="7"/>
      <c r="XDO169" s="7"/>
      <c r="XDP169" s="7"/>
      <c r="XDQ169" s="7"/>
      <c r="XDR169" s="7"/>
      <c r="XDS169" s="7"/>
      <c r="XDT169" s="7"/>
      <c r="XDU169" s="7"/>
      <c r="XDV169" s="7"/>
      <c r="XDW169" s="7"/>
      <c r="XDX169" s="7"/>
      <c r="XDY169" s="7"/>
      <c r="XDZ169" s="7"/>
      <c r="XEA169" s="7"/>
      <c r="XEB169" s="7"/>
      <c r="XEC169" s="7"/>
      <c r="XED169" s="7"/>
      <c r="XEE169" s="7"/>
    </row>
    <row r="170" s="1" customFormat="1" customHeight="1" spans="1:16359">
      <c r="A170" s="4"/>
      <c r="B170" s="20"/>
      <c r="C170" s="20"/>
      <c r="D170" s="21" t="str">
        <f>IF(C170="","-",VLOOKUP(C170,员工信息表!B:C,2,FALSE))</f>
        <v>-</v>
      </c>
      <c r="E170" s="21" t="str">
        <f>IF(C170="","-",VLOOKUP(C170,员工信息表!B:D,3,FALSE))</f>
        <v>-</v>
      </c>
      <c r="F170" s="20"/>
      <c r="G170" s="20"/>
      <c r="H170" s="20"/>
      <c r="I170" s="20"/>
      <c r="J170" s="27" t="str">
        <f t="shared" si="4"/>
        <v>0</v>
      </c>
      <c r="K170" s="27" t="str">
        <f>IF(C170="","0",SUMIFS(借支明细表!$H:$H,借支明细表!$F:$F,$C170,借支明细表!$D:$D,$D$2))</f>
        <v>0</v>
      </c>
      <c r="L170" s="27" t="str">
        <f t="shared" si="5"/>
        <v>0</v>
      </c>
      <c r="M170" s="28"/>
      <c r="XDA170" s="7"/>
      <c r="XDB170" s="7"/>
      <c r="XDC170" s="7"/>
      <c r="XDD170" s="7"/>
      <c r="XDE170" s="7"/>
      <c r="XDF170" s="7"/>
      <c r="XDG170" s="7"/>
      <c r="XDH170" s="7"/>
      <c r="XDI170" s="7"/>
      <c r="XDJ170" s="7"/>
      <c r="XDK170" s="7"/>
      <c r="XDL170" s="7"/>
      <c r="XDM170" s="7"/>
      <c r="XDN170" s="7"/>
      <c r="XDO170" s="7"/>
      <c r="XDP170" s="7"/>
      <c r="XDQ170" s="7"/>
      <c r="XDR170" s="7"/>
      <c r="XDS170" s="7"/>
      <c r="XDT170" s="7"/>
      <c r="XDU170" s="7"/>
      <c r="XDV170" s="7"/>
      <c r="XDW170" s="7"/>
      <c r="XDX170" s="7"/>
      <c r="XDY170" s="7"/>
      <c r="XDZ170" s="7"/>
      <c r="XEA170" s="7"/>
      <c r="XEB170" s="7"/>
      <c r="XEC170" s="7"/>
      <c r="XED170" s="7"/>
      <c r="XEE170" s="7"/>
    </row>
    <row r="171" s="1" customFormat="1" customHeight="1" spans="1:16359">
      <c r="A171" s="4"/>
      <c r="B171" s="20"/>
      <c r="C171" s="20"/>
      <c r="D171" s="21" t="str">
        <f>IF(C171="","-",VLOOKUP(C171,员工信息表!B:C,2,FALSE))</f>
        <v>-</v>
      </c>
      <c r="E171" s="21" t="str">
        <f>IF(C171="","-",VLOOKUP(C171,员工信息表!B:D,3,FALSE))</f>
        <v>-</v>
      </c>
      <c r="F171" s="20"/>
      <c r="G171" s="20"/>
      <c r="H171" s="20"/>
      <c r="I171" s="20"/>
      <c r="J171" s="27" t="str">
        <f t="shared" si="4"/>
        <v>0</v>
      </c>
      <c r="K171" s="27" t="str">
        <f>IF(C171="","0",SUMIFS(借支明细表!$H:$H,借支明细表!$F:$F,$C171,借支明细表!$D:$D,$D$2))</f>
        <v>0</v>
      </c>
      <c r="L171" s="27" t="str">
        <f t="shared" si="5"/>
        <v>0</v>
      </c>
      <c r="M171" s="28"/>
      <c r="XDA171" s="7"/>
      <c r="XDB171" s="7"/>
      <c r="XDC171" s="7"/>
      <c r="XDD171" s="7"/>
      <c r="XDE171" s="7"/>
      <c r="XDF171" s="7"/>
      <c r="XDG171" s="7"/>
      <c r="XDH171" s="7"/>
      <c r="XDI171" s="7"/>
      <c r="XDJ171" s="7"/>
      <c r="XDK171" s="7"/>
      <c r="XDL171" s="7"/>
      <c r="XDM171" s="7"/>
      <c r="XDN171" s="7"/>
      <c r="XDO171" s="7"/>
      <c r="XDP171" s="7"/>
      <c r="XDQ171" s="7"/>
      <c r="XDR171" s="7"/>
      <c r="XDS171" s="7"/>
      <c r="XDT171" s="7"/>
      <c r="XDU171" s="7"/>
      <c r="XDV171" s="7"/>
      <c r="XDW171" s="7"/>
      <c r="XDX171" s="7"/>
      <c r="XDY171" s="7"/>
      <c r="XDZ171" s="7"/>
      <c r="XEA171" s="7"/>
      <c r="XEB171" s="7"/>
      <c r="XEC171" s="7"/>
      <c r="XED171" s="7"/>
      <c r="XEE171" s="7"/>
    </row>
    <row r="172" s="1" customFormat="1" customHeight="1" spans="1:16359">
      <c r="A172" s="4"/>
      <c r="B172" s="20"/>
      <c r="C172" s="20"/>
      <c r="D172" s="21" t="str">
        <f>IF(C172="","-",VLOOKUP(C172,员工信息表!B:C,2,FALSE))</f>
        <v>-</v>
      </c>
      <c r="E172" s="21" t="str">
        <f>IF(C172="","-",VLOOKUP(C172,员工信息表!B:D,3,FALSE))</f>
        <v>-</v>
      </c>
      <c r="F172" s="20"/>
      <c r="G172" s="20"/>
      <c r="H172" s="20"/>
      <c r="I172" s="20"/>
      <c r="J172" s="27" t="str">
        <f t="shared" si="4"/>
        <v>0</v>
      </c>
      <c r="K172" s="27" t="str">
        <f>IF(C172="","0",SUMIFS(借支明细表!$H:$H,借支明细表!$F:$F,$C172,借支明细表!$D:$D,$D$2))</f>
        <v>0</v>
      </c>
      <c r="L172" s="27" t="str">
        <f t="shared" si="5"/>
        <v>0</v>
      </c>
      <c r="M172" s="28"/>
      <c r="XDA172" s="7"/>
      <c r="XDB172" s="7"/>
      <c r="XDC172" s="7"/>
      <c r="XDD172" s="7"/>
      <c r="XDE172" s="7"/>
      <c r="XDF172" s="7"/>
      <c r="XDG172" s="7"/>
      <c r="XDH172" s="7"/>
      <c r="XDI172" s="7"/>
      <c r="XDJ172" s="7"/>
      <c r="XDK172" s="7"/>
      <c r="XDL172" s="7"/>
      <c r="XDM172" s="7"/>
      <c r="XDN172" s="7"/>
      <c r="XDO172" s="7"/>
      <c r="XDP172" s="7"/>
      <c r="XDQ172" s="7"/>
      <c r="XDR172" s="7"/>
      <c r="XDS172" s="7"/>
      <c r="XDT172" s="7"/>
      <c r="XDU172" s="7"/>
      <c r="XDV172" s="7"/>
      <c r="XDW172" s="7"/>
      <c r="XDX172" s="7"/>
      <c r="XDY172" s="7"/>
      <c r="XDZ172" s="7"/>
      <c r="XEA172" s="7"/>
      <c r="XEB172" s="7"/>
      <c r="XEC172" s="7"/>
      <c r="XED172" s="7"/>
      <c r="XEE172" s="7"/>
    </row>
    <row r="173" s="1" customFormat="1" customHeight="1" spans="1:16359">
      <c r="A173" s="4"/>
      <c r="B173" s="20"/>
      <c r="C173" s="20"/>
      <c r="D173" s="21" t="str">
        <f>IF(C173="","-",VLOOKUP(C173,员工信息表!B:C,2,FALSE))</f>
        <v>-</v>
      </c>
      <c r="E173" s="21" t="str">
        <f>IF(C173="","-",VLOOKUP(C173,员工信息表!B:D,3,FALSE))</f>
        <v>-</v>
      </c>
      <c r="F173" s="20"/>
      <c r="G173" s="20"/>
      <c r="H173" s="20"/>
      <c r="I173" s="20"/>
      <c r="J173" s="27" t="str">
        <f t="shared" si="4"/>
        <v>0</v>
      </c>
      <c r="K173" s="27" t="str">
        <f>IF(C173="","0",SUMIFS(借支明细表!$H:$H,借支明细表!$F:$F,$C173,借支明细表!$D:$D,$D$2))</f>
        <v>0</v>
      </c>
      <c r="L173" s="27" t="str">
        <f t="shared" si="5"/>
        <v>0</v>
      </c>
      <c r="M173" s="28"/>
      <c r="XDA173" s="7"/>
      <c r="XDB173" s="7"/>
      <c r="XDC173" s="7"/>
      <c r="XDD173" s="7"/>
      <c r="XDE173" s="7"/>
      <c r="XDF173" s="7"/>
      <c r="XDG173" s="7"/>
      <c r="XDH173" s="7"/>
      <c r="XDI173" s="7"/>
      <c r="XDJ173" s="7"/>
      <c r="XDK173" s="7"/>
      <c r="XDL173" s="7"/>
      <c r="XDM173" s="7"/>
      <c r="XDN173" s="7"/>
      <c r="XDO173" s="7"/>
      <c r="XDP173" s="7"/>
      <c r="XDQ173" s="7"/>
      <c r="XDR173" s="7"/>
      <c r="XDS173" s="7"/>
      <c r="XDT173" s="7"/>
      <c r="XDU173" s="7"/>
      <c r="XDV173" s="7"/>
      <c r="XDW173" s="7"/>
      <c r="XDX173" s="7"/>
      <c r="XDY173" s="7"/>
      <c r="XDZ173" s="7"/>
      <c r="XEA173" s="7"/>
      <c r="XEB173" s="7"/>
      <c r="XEC173" s="7"/>
      <c r="XED173" s="7"/>
      <c r="XEE173" s="7"/>
    </row>
    <row r="174" s="1" customFormat="1" customHeight="1" spans="1:16359">
      <c r="A174" s="4"/>
      <c r="B174" s="20"/>
      <c r="C174" s="20"/>
      <c r="D174" s="21" t="str">
        <f>IF(C174="","-",VLOOKUP(C174,员工信息表!B:C,2,FALSE))</f>
        <v>-</v>
      </c>
      <c r="E174" s="21" t="str">
        <f>IF(C174="","-",VLOOKUP(C174,员工信息表!B:D,3,FALSE))</f>
        <v>-</v>
      </c>
      <c r="F174" s="20"/>
      <c r="G174" s="20"/>
      <c r="H174" s="20"/>
      <c r="I174" s="20"/>
      <c r="J174" s="27" t="str">
        <f t="shared" si="4"/>
        <v>0</v>
      </c>
      <c r="K174" s="27" t="str">
        <f>IF(C174="","0",SUMIFS(借支明细表!$H:$H,借支明细表!$F:$F,$C174,借支明细表!$D:$D,$D$2))</f>
        <v>0</v>
      </c>
      <c r="L174" s="27" t="str">
        <f t="shared" si="5"/>
        <v>0</v>
      </c>
      <c r="M174" s="28"/>
      <c r="XDA174" s="7"/>
      <c r="XDB174" s="7"/>
      <c r="XDC174" s="7"/>
      <c r="XDD174" s="7"/>
      <c r="XDE174" s="7"/>
      <c r="XDF174" s="7"/>
      <c r="XDG174" s="7"/>
      <c r="XDH174" s="7"/>
      <c r="XDI174" s="7"/>
      <c r="XDJ174" s="7"/>
      <c r="XDK174" s="7"/>
      <c r="XDL174" s="7"/>
      <c r="XDM174" s="7"/>
      <c r="XDN174" s="7"/>
      <c r="XDO174" s="7"/>
      <c r="XDP174" s="7"/>
      <c r="XDQ174" s="7"/>
      <c r="XDR174" s="7"/>
      <c r="XDS174" s="7"/>
      <c r="XDT174" s="7"/>
      <c r="XDU174" s="7"/>
      <c r="XDV174" s="7"/>
      <c r="XDW174" s="7"/>
      <c r="XDX174" s="7"/>
      <c r="XDY174" s="7"/>
      <c r="XDZ174" s="7"/>
      <c r="XEA174" s="7"/>
      <c r="XEB174" s="7"/>
      <c r="XEC174" s="7"/>
      <c r="XED174" s="7"/>
      <c r="XEE174" s="7"/>
    </row>
    <row r="175" s="1" customFormat="1" customHeight="1" spans="1:16359">
      <c r="A175" s="4"/>
      <c r="B175" s="20"/>
      <c r="C175" s="20"/>
      <c r="D175" s="21" t="str">
        <f>IF(C175="","-",VLOOKUP(C175,员工信息表!B:C,2,FALSE))</f>
        <v>-</v>
      </c>
      <c r="E175" s="21" t="str">
        <f>IF(C175="","-",VLOOKUP(C175,员工信息表!B:D,3,FALSE))</f>
        <v>-</v>
      </c>
      <c r="F175" s="20"/>
      <c r="G175" s="20"/>
      <c r="H175" s="20"/>
      <c r="I175" s="20"/>
      <c r="J175" s="27" t="str">
        <f t="shared" si="4"/>
        <v>0</v>
      </c>
      <c r="K175" s="27" t="str">
        <f>IF(C175="","0",SUMIFS(借支明细表!$H:$H,借支明细表!$F:$F,$C175,借支明细表!$D:$D,$D$2))</f>
        <v>0</v>
      </c>
      <c r="L175" s="27" t="str">
        <f t="shared" si="5"/>
        <v>0</v>
      </c>
      <c r="M175" s="28"/>
      <c r="XDA175" s="7"/>
      <c r="XDB175" s="7"/>
      <c r="XDC175" s="7"/>
      <c r="XDD175" s="7"/>
      <c r="XDE175" s="7"/>
      <c r="XDF175" s="7"/>
      <c r="XDG175" s="7"/>
      <c r="XDH175" s="7"/>
      <c r="XDI175" s="7"/>
      <c r="XDJ175" s="7"/>
      <c r="XDK175" s="7"/>
      <c r="XDL175" s="7"/>
      <c r="XDM175" s="7"/>
      <c r="XDN175" s="7"/>
      <c r="XDO175" s="7"/>
      <c r="XDP175" s="7"/>
      <c r="XDQ175" s="7"/>
      <c r="XDR175" s="7"/>
      <c r="XDS175" s="7"/>
      <c r="XDT175" s="7"/>
      <c r="XDU175" s="7"/>
      <c r="XDV175" s="7"/>
      <c r="XDW175" s="7"/>
      <c r="XDX175" s="7"/>
      <c r="XDY175" s="7"/>
      <c r="XDZ175" s="7"/>
      <c r="XEA175" s="7"/>
      <c r="XEB175" s="7"/>
      <c r="XEC175" s="7"/>
      <c r="XED175" s="7"/>
      <c r="XEE175" s="7"/>
    </row>
    <row r="176" s="1" customFormat="1" customHeight="1" spans="1:16359">
      <c r="A176" s="4"/>
      <c r="B176" s="20"/>
      <c r="C176" s="20"/>
      <c r="D176" s="21" t="str">
        <f>IF(C176="","-",VLOOKUP(C176,员工信息表!B:C,2,FALSE))</f>
        <v>-</v>
      </c>
      <c r="E176" s="21" t="str">
        <f>IF(C176="","-",VLOOKUP(C176,员工信息表!B:D,3,FALSE))</f>
        <v>-</v>
      </c>
      <c r="F176" s="20"/>
      <c r="G176" s="20"/>
      <c r="H176" s="20"/>
      <c r="I176" s="20"/>
      <c r="J176" s="27" t="str">
        <f t="shared" si="4"/>
        <v>0</v>
      </c>
      <c r="K176" s="27" t="str">
        <f>IF(C176="","0",SUMIFS(借支明细表!$H:$H,借支明细表!$F:$F,$C176,借支明细表!$D:$D,$D$2))</f>
        <v>0</v>
      </c>
      <c r="L176" s="27" t="str">
        <f t="shared" si="5"/>
        <v>0</v>
      </c>
      <c r="M176" s="28"/>
      <c r="XDA176" s="7"/>
      <c r="XDB176" s="7"/>
      <c r="XDC176" s="7"/>
      <c r="XDD176" s="7"/>
      <c r="XDE176" s="7"/>
      <c r="XDF176" s="7"/>
      <c r="XDG176" s="7"/>
      <c r="XDH176" s="7"/>
      <c r="XDI176" s="7"/>
      <c r="XDJ176" s="7"/>
      <c r="XDK176" s="7"/>
      <c r="XDL176" s="7"/>
      <c r="XDM176" s="7"/>
      <c r="XDN176" s="7"/>
      <c r="XDO176" s="7"/>
      <c r="XDP176" s="7"/>
      <c r="XDQ176" s="7"/>
      <c r="XDR176" s="7"/>
      <c r="XDS176" s="7"/>
      <c r="XDT176" s="7"/>
      <c r="XDU176" s="7"/>
      <c r="XDV176" s="7"/>
      <c r="XDW176" s="7"/>
      <c r="XDX176" s="7"/>
      <c r="XDY176" s="7"/>
      <c r="XDZ176" s="7"/>
      <c r="XEA176" s="7"/>
      <c r="XEB176" s="7"/>
      <c r="XEC176" s="7"/>
      <c r="XED176" s="7"/>
      <c r="XEE176" s="7"/>
    </row>
    <row r="177" s="1" customFormat="1" customHeight="1" spans="1:16359">
      <c r="A177" s="4"/>
      <c r="B177" s="20"/>
      <c r="C177" s="20"/>
      <c r="D177" s="21" t="str">
        <f>IF(C177="","-",VLOOKUP(C177,员工信息表!B:C,2,FALSE))</f>
        <v>-</v>
      </c>
      <c r="E177" s="21" t="str">
        <f>IF(C177="","-",VLOOKUP(C177,员工信息表!B:D,3,FALSE))</f>
        <v>-</v>
      </c>
      <c r="F177" s="20"/>
      <c r="G177" s="20"/>
      <c r="H177" s="20"/>
      <c r="I177" s="20"/>
      <c r="J177" s="27" t="str">
        <f t="shared" si="4"/>
        <v>0</v>
      </c>
      <c r="K177" s="27" t="str">
        <f>IF(C177="","0",SUMIFS(借支明细表!$H:$H,借支明细表!$F:$F,$C177,借支明细表!$D:$D,$D$2))</f>
        <v>0</v>
      </c>
      <c r="L177" s="27" t="str">
        <f t="shared" si="5"/>
        <v>0</v>
      </c>
      <c r="M177" s="28"/>
      <c r="XDA177" s="7"/>
      <c r="XDB177" s="7"/>
      <c r="XDC177" s="7"/>
      <c r="XDD177" s="7"/>
      <c r="XDE177" s="7"/>
      <c r="XDF177" s="7"/>
      <c r="XDG177" s="7"/>
      <c r="XDH177" s="7"/>
      <c r="XDI177" s="7"/>
      <c r="XDJ177" s="7"/>
      <c r="XDK177" s="7"/>
      <c r="XDL177" s="7"/>
      <c r="XDM177" s="7"/>
      <c r="XDN177" s="7"/>
      <c r="XDO177" s="7"/>
      <c r="XDP177" s="7"/>
      <c r="XDQ177" s="7"/>
      <c r="XDR177" s="7"/>
      <c r="XDS177" s="7"/>
      <c r="XDT177" s="7"/>
      <c r="XDU177" s="7"/>
      <c r="XDV177" s="7"/>
      <c r="XDW177" s="7"/>
      <c r="XDX177" s="7"/>
      <c r="XDY177" s="7"/>
      <c r="XDZ177" s="7"/>
      <c r="XEA177" s="7"/>
      <c r="XEB177" s="7"/>
      <c r="XEC177" s="7"/>
      <c r="XED177" s="7"/>
      <c r="XEE177" s="7"/>
    </row>
    <row r="178" s="1" customFormat="1" customHeight="1" spans="1:16359">
      <c r="A178" s="4"/>
      <c r="B178" s="20"/>
      <c r="C178" s="20"/>
      <c r="D178" s="21" t="str">
        <f>IF(C178="","-",VLOOKUP(C178,员工信息表!B:C,2,FALSE))</f>
        <v>-</v>
      </c>
      <c r="E178" s="21" t="str">
        <f>IF(C178="","-",VLOOKUP(C178,员工信息表!B:D,3,FALSE))</f>
        <v>-</v>
      </c>
      <c r="F178" s="20"/>
      <c r="G178" s="20"/>
      <c r="H178" s="20"/>
      <c r="I178" s="20"/>
      <c r="J178" s="27" t="str">
        <f t="shared" si="4"/>
        <v>0</v>
      </c>
      <c r="K178" s="27" t="str">
        <f>IF(C178="","0",SUMIFS(借支明细表!$H:$H,借支明细表!$F:$F,$C178,借支明细表!$D:$D,$D$2))</f>
        <v>0</v>
      </c>
      <c r="L178" s="27" t="str">
        <f t="shared" si="5"/>
        <v>0</v>
      </c>
      <c r="M178" s="28"/>
      <c r="XDA178" s="7"/>
      <c r="XDB178" s="7"/>
      <c r="XDC178" s="7"/>
      <c r="XDD178" s="7"/>
      <c r="XDE178" s="7"/>
      <c r="XDF178" s="7"/>
      <c r="XDG178" s="7"/>
      <c r="XDH178" s="7"/>
      <c r="XDI178" s="7"/>
      <c r="XDJ178" s="7"/>
      <c r="XDK178" s="7"/>
      <c r="XDL178" s="7"/>
      <c r="XDM178" s="7"/>
      <c r="XDN178" s="7"/>
      <c r="XDO178" s="7"/>
      <c r="XDP178" s="7"/>
      <c r="XDQ178" s="7"/>
      <c r="XDR178" s="7"/>
      <c r="XDS178" s="7"/>
      <c r="XDT178" s="7"/>
      <c r="XDU178" s="7"/>
      <c r="XDV178" s="7"/>
      <c r="XDW178" s="7"/>
      <c r="XDX178" s="7"/>
      <c r="XDY178" s="7"/>
      <c r="XDZ178" s="7"/>
      <c r="XEA178" s="7"/>
      <c r="XEB178" s="7"/>
      <c r="XEC178" s="7"/>
      <c r="XED178" s="7"/>
      <c r="XEE178" s="7"/>
    </row>
    <row r="179" s="1" customFormat="1" customHeight="1" spans="1:16359">
      <c r="A179" s="4"/>
      <c r="B179" s="20"/>
      <c r="C179" s="20"/>
      <c r="D179" s="21" t="str">
        <f>IF(C179="","-",VLOOKUP(C179,员工信息表!B:C,2,FALSE))</f>
        <v>-</v>
      </c>
      <c r="E179" s="21" t="str">
        <f>IF(C179="","-",VLOOKUP(C179,员工信息表!B:D,3,FALSE))</f>
        <v>-</v>
      </c>
      <c r="F179" s="20"/>
      <c r="G179" s="20"/>
      <c r="H179" s="20"/>
      <c r="I179" s="20"/>
      <c r="J179" s="27" t="str">
        <f t="shared" si="4"/>
        <v>0</v>
      </c>
      <c r="K179" s="27" t="str">
        <f>IF(C179="","0",SUMIFS(借支明细表!$H:$H,借支明细表!$F:$F,$C179,借支明细表!$D:$D,$D$2))</f>
        <v>0</v>
      </c>
      <c r="L179" s="27" t="str">
        <f t="shared" si="5"/>
        <v>0</v>
      </c>
      <c r="M179" s="28"/>
      <c r="XDA179" s="7"/>
      <c r="XDB179" s="7"/>
      <c r="XDC179" s="7"/>
      <c r="XDD179" s="7"/>
      <c r="XDE179" s="7"/>
      <c r="XDF179" s="7"/>
      <c r="XDG179" s="7"/>
      <c r="XDH179" s="7"/>
      <c r="XDI179" s="7"/>
      <c r="XDJ179" s="7"/>
      <c r="XDK179" s="7"/>
      <c r="XDL179" s="7"/>
      <c r="XDM179" s="7"/>
      <c r="XDN179" s="7"/>
      <c r="XDO179" s="7"/>
      <c r="XDP179" s="7"/>
      <c r="XDQ179" s="7"/>
      <c r="XDR179" s="7"/>
      <c r="XDS179" s="7"/>
      <c r="XDT179" s="7"/>
      <c r="XDU179" s="7"/>
      <c r="XDV179" s="7"/>
      <c r="XDW179" s="7"/>
      <c r="XDX179" s="7"/>
      <c r="XDY179" s="7"/>
      <c r="XDZ179" s="7"/>
      <c r="XEA179" s="7"/>
      <c r="XEB179" s="7"/>
      <c r="XEC179" s="7"/>
      <c r="XED179" s="7"/>
      <c r="XEE179" s="7"/>
    </row>
    <row r="180" s="1" customFormat="1" customHeight="1" spans="1:16359">
      <c r="A180" s="4"/>
      <c r="B180" s="20"/>
      <c r="C180" s="20"/>
      <c r="D180" s="21" t="str">
        <f>IF(C180="","-",VLOOKUP(C180,员工信息表!B:C,2,FALSE))</f>
        <v>-</v>
      </c>
      <c r="E180" s="21" t="str">
        <f>IF(C180="","-",VLOOKUP(C180,员工信息表!B:D,3,FALSE))</f>
        <v>-</v>
      </c>
      <c r="F180" s="20"/>
      <c r="G180" s="20"/>
      <c r="H180" s="20"/>
      <c r="I180" s="20"/>
      <c r="J180" s="27" t="str">
        <f t="shared" si="4"/>
        <v>0</v>
      </c>
      <c r="K180" s="27" t="str">
        <f>IF(C180="","0",SUMIFS(借支明细表!$H:$H,借支明细表!$F:$F,$C180,借支明细表!$D:$D,$D$2))</f>
        <v>0</v>
      </c>
      <c r="L180" s="27" t="str">
        <f t="shared" si="5"/>
        <v>0</v>
      </c>
      <c r="M180" s="28"/>
      <c r="XDA180" s="7"/>
      <c r="XDB180" s="7"/>
      <c r="XDC180" s="7"/>
      <c r="XDD180" s="7"/>
      <c r="XDE180" s="7"/>
      <c r="XDF180" s="7"/>
      <c r="XDG180" s="7"/>
      <c r="XDH180" s="7"/>
      <c r="XDI180" s="7"/>
      <c r="XDJ180" s="7"/>
      <c r="XDK180" s="7"/>
      <c r="XDL180" s="7"/>
      <c r="XDM180" s="7"/>
      <c r="XDN180" s="7"/>
      <c r="XDO180" s="7"/>
      <c r="XDP180" s="7"/>
      <c r="XDQ180" s="7"/>
      <c r="XDR180" s="7"/>
      <c r="XDS180" s="7"/>
      <c r="XDT180" s="7"/>
      <c r="XDU180" s="7"/>
      <c r="XDV180" s="7"/>
      <c r="XDW180" s="7"/>
      <c r="XDX180" s="7"/>
      <c r="XDY180" s="7"/>
      <c r="XDZ180" s="7"/>
      <c r="XEA180" s="7"/>
      <c r="XEB180" s="7"/>
      <c r="XEC180" s="7"/>
      <c r="XED180" s="7"/>
      <c r="XEE180" s="7"/>
    </row>
    <row r="181" s="1" customFormat="1" customHeight="1" spans="1:16359">
      <c r="A181" s="4"/>
      <c r="B181" s="20"/>
      <c r="C181" s="20"/>
      <c r="D181" s="21" t="str">
        <f>IF(C181="","-",VLOOKUP(C181,员工信息表!B:C,2,FALSE))</f>
        <v>-</v>
      </c>
      <c r="E181" s="21" t="str">
        <f>IF(C181="","-",VLOOKUP(C181,员工信息表!B:D,3,FALSE))</f>
        <v>-</v>
      </c>
      <c r="F181" s="20"/>
      <c r="G181" s="20"/>
      <c r="H181" s="20"/>
      <c r="I181" s="20"/>
      <c r="J181" s="27" t="str">
        <f t="shared" si="4"/>
        <v>0</v>
      </c>
      <c r="K181" s="27" t="str">
        <f>IF(C181="","0",SUMIFS(借支明细表!$H:$H,借支明细表!$F:$F,$C181,借支明细表!$D:$D,$D$2))</f>
        <v>0</v>
      </c>
      <c r="L181" s="27" t="str">
        <f t="shared" si="5"/>
        <v>0</v>
      </c>
      <c r="M181" s="28"/>
      <c r="XDA181" s="7"/>
      <c r="XDB181" s="7"/>
      <c r="XDC181" s="7"/>
      <c r="XDD181" s="7"/>
      <c r="XDE181" s="7"/>
      <c r="XDF181" s="7"/>
      <c r="XDG181" s="7"/>
      <c r="XDH181" s="7"/>
      <c r="XDI181" s="7"/>
      <c r="XDJ181" s="7"/>
      <c r="XDK181" s="7"/>
      <c r="XDL181" s="7"/>
      <c r="XDM181" s="7"/>
      <c r="XDN181" s="7"/>
      <c r="XDO181" s="7"/>
      <c r="XDP181" s="7"/>
      <c r="XDQ181" s="7"/>
      <c r="XDR181" s="7"/>
      <c r="XDS181" s="7"/>
      <c r="XDT181" s="7"/>
      <c r="XDU181" s="7"/>
      <c r="XDV181" s="7"/>
      <c r="XDW181" s="7"/>
      <c r="XDX181" s="7"/>
      <c r="XDY181" s="7"/>
      <c r="XDZ181" s="7"/>
      <c r="XEA181" s="7"/>
      <c r="XEB181" s="7"/>
      <c r="XEC181" s="7"/>
      <c r="XED181" s="7"/>
      <c r="XEE181" s="7"/>
    </row>
    <row r="182" s="1" customFormat="1" customHeight="1" spans="1:16359">
      <c r="A182" s="4"/>
      <c r="B182" s="20"/>
      <c r="C182" s="20"/>
      <c r="D182" s="21" t="str">
        <f>IF(C182="","-",VLOOKUP(C182,员工信息表!B:C,2,FALSE))</f>
        <v>-</v>
      </c>
      <c r="E182" s="21" t="str">
        <f>IF(C182="","-",VLOOKUP(C182,员工信息表!B:D,3,FALSE))</f>
        <v>-</v>
      </c>
      <c r="F182" s="20"/>
      <c r="G182" s="20"/>
      <c r="H182" s="20"/>
      <c r="I182" s="20"/>
      <c r="J182" s="27" t="str">
        <f t="shared" si="4"/>
        <v>0</v>
      </c>
      <c r="K182" s="27" t="str">
        <f>IF(C182="","0",SUMIFS(借支明细表!$H:$H,借支明细表!$F:$F,$C182,借支明细表!$D:$D,$D$2))</f>
        <v>0</v>
      </c>
      <c r="L182" s="27" t="str">
        <f t="shared" si="5"/>
        <v>0</v>
      </c>
      <c r="M182" s="28"/>
      <c r="XDA182" s="7"/>
      <c r="XDB182" s="7"/>
      <c r="XDC182" s="7"/>
      <c r="XDD182" s="7"/>
      <c r="XDE182" s="7"/>
      <c r="XDF182" s="7"/>
      <c r="XDG182" s="7"/>
      <c r="XDH182" s="7"/>
      <c r="XDI182" s="7"/>
      <c r="XDJ182" s="7"/>
      <c r="XDK182" s="7"/>
      <c r="XDL182" s="7"/>
      <c r="XDM182" s="7"/>
      <c r="XDN182" s="7"/>
      <c r="XDO182" s="7"/>
      <c r="XDP182" s="7"/>
      <c r="XDQ182" s="7"/>
      <c r="XDR182" s="7"/>
      <c r="XDS182" s="7"/>
      <c r="XDT182" s="7"/>
      <c r="XDU182" s="7"/>
      <c r="XDV182" s="7"/>
      <c r="XDW182" s="7"/>
      <c r="XDX182" s="7"/>
      <c r="XDY182" s="7"/>
      <c r="XDZ182" s="7"/>
      <c r="XEA182" s="7"/>
      <c r="XEB182" s="7"/>
      <c r="XEC182" s="7"/>
      <c r="XED182" s="7"/>
      <c r="XEE182" s="7"/>
    </row>
    <row r="183" s="1" customFormat="1" customHeight="1" spans="1:16359">
      <c r="A183" s="4"/>
      <c r="B183" s="20"/>
      <c r="C183" s="20"/>
      <c r="D183" s="21" t="str">
        <f>IF(C183="","-",VLOOKUP(C183,员工信息表!B:C,2,FALSE))</f>
        <v>-</v>
      </c>
      <c r="E183" s="21" t="str">
        <f>IF(C183="","-",VLOOKUP(C183,员工信息表!B:D,3,FALSE))</f>
        <v>-</v>
      </c>
      <c r="F183" s="20"/>
      <c r="G183" s="20"/>
      <c r="H183" s="20"/>
      <c r="I183" s="20"/>
      <c r="J183" s="27" t="str">
        <f t="shared" si="4"/>
        <v>0</v>
      </c>
      <c r="K183" s="27" t="str">
        <f>IF(C183="","0",SUMIFS(借支明细表!$H:$H,借支明细表!$F:$F,$C183,借支明细表!$D:$D,$D$2))</f>
        <v>0</v>
      </c>
      <c r="L183" s="27" t="str">
        <f t="shared" si="5"/>
        <v>0</v>
      </c>
      <c r="M183" s="28"/>
      <c r="XDA183" s="7"/>
      <c r="XDB183" s="7"/>
      <c r="XDC183" s="7"/>
      <c r="XDD183" s="7"/>
      <c r="XDE183" s="7"/>
      <c r="XDF183" s="7"/>
      <c r="XDG183" s="7"/>
      <c r="XDH183" s="7"/>
      <c r="XDI183" s="7"/>
      <c r="XDJ183" s="7"/>
      <c r="XDK183" s="7"/>
      <c r="XDL183" s="7"/>
      <c r="XDM183" s="7"/>
      <c r="XDN183" s="7"/>
      <c r="XDO183" s="7"/>
      <c r="XDP183" s="7"/>
      <c r="XDQ183" s="7"/>
      <c r="XDR183" s="7"/>
      <c r="XDS183" s="7"/>
      <c r="XDT183" s="7"/>
      <c r="XDU183" s="7"/>
      <c r="XDV183" s="7"/>
      <c r="XDW183" s="7"/>
      <c r="XDX183" s="7"/>
      <c r="XDY183" s="7"/>
      <c r="XDZ183" s="7"/>
      <c r="XEA183" s="7"/>
      <c r="XEB183" s="7"/>
      <c r="XEC183" s="7"/>
      <c r="XED183" s="7"/>
      <c r="XEE183" s="7"/>
    </row>
    <row r="184" s="1" customFormat="1" customHeight="1" spans="1:16359">
      <c r="A184" s="4"/>
      <c r="B184" s="20"/>
      <c r="C184" s="20"/>
      <c r="D184" s="21" t="str">
        <f>IF(C184="","-",VLOOKUP(C184,员工信息表!B:C,2,FALSE))</f>
        <v>-</v>
      </c>
      <c r="E184" s="21" t="str">
        <f>IF(C184="","-",VLOOKUP(C184,员工信息表!B:D,3,FALSE))</f>
        <v>-</v>
      </c>
      <c r="F184" s="20"/>
      <c r="G184" s="20"/>
      <c r="H184" s="20"/>
      <c r="I184" s="20"/>
      <c r="J184" s="27" t="str">
        <f t="shared" si="4"/>
        <v>0</v>
      </c>
      <c r="K184" s="27" t="str">
        <f>IF(C184="","0",SUMIFS(借支明细表!$H:$H,借支明细表!$F:$F,$C184,借支明细表!$D:$D,$D$2))</f>
        <v>0</v>
      </c>
      <c r="L184" s="27" t="str">
        <f t="shared" si="5"/>
        <v>0</v>
      </c>
      <c r="M184" s="28"/>
      <c r="XDA184" s="7"/>
      <c r="XDB184" s="7"/>
      <c r="XDC184" s="7"/>
      <c r="XDD184" s="7"/>
      <c r="XDE184" s="7"/>
      <c r="XDF184" s="7"/>
      <c r="XDG184" s="7"/>
      <c r="XDH184" s="7"/>
      <c r="XDI184" s="7"/>
      <c r="XDJ184" s="7"/>
      <c r="XDK184" s="7"/>
      <c r="XDL184" s="7"/>
      <c r="XDM184" s="7"/>
      <c r="XDN184" s="7"/>
      <c r="XDO184" s="7"/>
      <c r="XDP184" s="7"/>
      <c r="XDQ184" s="7"/>
      <c r="XDR184" s="7"/>
      <c r="XDS184" s="7"/>
      <c r="XDT184" s="7"/>
      <c r="XDU184" s="7"/>
      <c r="XDV184" s="7"/>
      <c r="XDW184" s="7"/>
      <c r="XDX184" s="7"/>
      <c r="XDY184" s="7"/>
      <c r="XDZ184" s="7"/>
      <c r="XEA184" s="7"/>
      <c r="XEB184" s="7"/>
      <c r="XEC184" s="7"/>
      <c r="XED184" s="7"/>
      <c r="XEE184" s="7"/>
    </row>
    <row r="185" s="1" customFormat="1" customHeight="1" spans="1:16359">
      <c r="A185" s="4"/>
      <c r="B185" s="20"/>
      <c r="C185" s="20"/>
      <c r="D185" s="21" t="str">
        <f>IF(C185="","-",VLOOKUP(C185,员工信息表!B:C,2,FALSE))</f>
        <v>-</v>
      </c>
      <c r="E185" s="21" t="str">
        <f>IF(C185="","-",VLOOKUP(C185,员工信息表!B:D,3,FALSE))</f>
        <v>-</v>
      </c>
      <c r="F185" s="20"/>
      <c r="G185" s="20"/>
      <c r="H185" s="20"/>
      <c r="I185" s="20"/>
      <c r="J185" s="27" t="str">
        <f t="shared" si="4"/>
        <v>0</v>
      </c>
      <c r="K185" s="27" t="str">
        <f>IF(C185="","0",SUMIFS(借支明细表!$H:$H,借支明细表!$F:$F,$C185,借支明细表!$D:$D,$D$2))</f>
        <v>0</v>
      </c>
      <c r="L185" s="27" t="str">
        <f t="shared" si="5"/>
        <v>0</v>
      </c>
      <c r="M185" s="28"/>
      <c r="XDA185" s="7"/>
      <c r="XDB185" s="7"/>
      <c r="XDC185" s="7"/>
      <c r="XDD185" s="7"/>
      <c r="XDE185" s="7"/>
      <c r="XDF185" s="7"/>
      <c r="XDG185" s="7"/>
      <c r="XDH185" s="7"/>
      <c r="XDI185" s="7"/>
      <c r="XDJ185" s="7"/>
      <c r="XDK185" s="7"/>
      <c r="XDL185" s="7"/>
      <c r="XDM185" s="7"/>
      <c r="XDN185" s="7"/>
      <c r="XDO185" s="7"/>
      <c r="XDP185" s="7"/>
      <c r="XDQ185" s="7"/>
      <c r="XDR185" s="7"/>
      <c r="XDS185" s="7"/>
      <c r="XDT185" s="7"/>
      <c r="XDU185" s="7"/>
      <c r="XDV185" s="7"/>
      <c r="XDW185" s="7"/>
      <c r="XDX185" s="7"/>
      <c r="XDY185" s="7"/>
      <c r="XDZ185" s="7"/>
      <c r="XEA185" s="7"/>
      <c r="XEB185" s="7"/>
      <c r="XEC185" s="7"/>
      <c r="XED185" s="7"/>
      <c r="XEE185" s="7"/>
    </row>
    <row r="186" s="1" customFormat="1" customHeight="1" spans="1:16359">
      <c r="A186" s="4"/>
      <c r="B186" s="20"/>
      <c r="C186" s="20"/>
      <c r="D186" s="21" t="str">
        <f>IF(C186="","-",VLOOKUP(C186,员工信息表!B:C,2,FALSE))</f>
        <v>-</v>
      </c>
      <c r="E186" s="21" t="str">
        <f>IF(C186="","-",VLOOKUP(C186,员工信息表!B:D,3,FALSE))</f>
        <v>-</v>
      </c>
      <c r="F186" s="20"/>
      <c r="G186" s="20"/>
      <c r="H186" s="20"/>
      <c r="I186" s="20"/>
      <c r="J186" s="27" t="str">
        <f t="shared" si="4"/>
        <v>0</v>
      </c>
      <c r="K186" s="27" t="str">
        <f>IF(C186="","0",SUMIFS(借支明细表!$H:$H,借支明细表!$F:$F,$C186,借支明细表!$D:$D,$D$2))</f>
        <v>0</v>
      </c>
      <c r="L186" s="27" t="str">
        <f t="shared" si="5"/>
        <v>0</v>
      </c>
      <c r="M186" s="28"/>
      <c r="XDA186" s="7"/>
      <c r="XDB186" s="7"/>
      <c r="XDC186" s="7"/>
      <c r="XDD186" s="7"/>
      <c r="XDE186" s="7"/>
      <c r="XDF186" s="7"/>
      <c r="XDG186" s="7"/>
      <c r="XDH186" s="7"/>
      <c r="XDI186" s="7"/>
      <c r="XDJ186" s="7"/>
      <c r="XDK186" s="7"/>
      <c r="XDL186" s="7"/>
      <c r="XDM186" s="7"/>
      <c r="XDN186" s="7"/>
      <c r="XDO186" s="7"/>
      <c r="XDP186" s="7"/>
      <c r="XDQ186" s="7"/>
      <c r="XDR186" s="7"/>
      <c r="XDS186" s="7"/>
      <c r="XDT186" s="7"/>
      <c r="XDU186" s="7"/>
      <c r="XDV186" s="7"/>
      <c r="XDW186" s="7"/>
      <c r="XDX186" s="7"/>
      <c r="XDY186" s="7"/>
      <c r="XDZ186" s="7"/>
      <c r="XEA186" s="7"/>
      <c r="XEB186" s="7"/>
      <c r="XEC186" s="7"/>
      <c r="XED186" s="7"/>
      <c r="XEE186" s="7"/>
    </row>
    <row r="187" s="1" customFormat="1" customHeight="1" spans="1:16359">
      <c r="A187" s="4"/>
      <c r="B187" s="20"/>
      <c r="C187" s="20"/>
      <c r="D187" s="21" t="str">
        <f>IF(C187="","-",VLOOKUP(C187,员工信息表!B:C,2,FALSE))</f>
        <v>-</v>
      </c>
      <c r="E187" s="21" t="str">
        <f>IF(C187="","-",VLOOKUP(C187,员工信息表!B:D,3,FALSE))</f>
        <v>-</v>
      </c>
      <c r="F187" s="20"/>
      <c r="G187" s="20"/>
      <c r="H187" s="20"/>
      <c r="I187" s="20"/>
      <c r="J187" s="27" t="str">
        <f t="shared" si="4"/>
        <v>0</v>
      </c>
      <c r="K187" s="27" t="str">
        <f>IF(C187="","0",SUMIFS(借支明细表!$H:$H,借支明细表!$F:$F,$C187,借支明细表!$D:$D,$D$2))</f>
        <v>0</v>
      </c>
      <c r="L187" s="27" t="str">
        <f t="shared" si="5"/>
        <v>0</v>
      </c>
      <c r="M187" s="28"/>
      <c r="XDA187" s="7"/>
      <c r="XDB187" s="7"/>
      <c r="XDC187" s="7"/>
      <c r="XDD187" s="7"/>
      <c r="XDE187" s="7"/>
      <c r="XDF187" s="7"/>
      <c r="XDG187" s="7"/>
      <c r="XDH187" s="7"/>
      <c r="XDI187" s="7"/>
      <c r="XDJ187" s="7"/>
      <c r="XDK187" s="7"/>
      <c r="XDL187" s="7"/>
      <c r="XDM187" s="7"/>
      <c r="XDN187" s="7"/>
      <c r="XDO187" s="7"/>
      <c r="XDP187" s="7"/>
      <c r="XDQ187" s="7"/>
      <c r="XDR187" s="7"/>
      <c r="XDS187" s="7"/>
      <c r="XDT187" s="7"/>
      <c r="XDU187" s="7"/>
      <c r="XDV187" s="7"/>
      <c r="XDW187" s="7"/>
      <c r="XDX187" s="7"/>
      <c r="XDY187" s="7"/>
      <c r="XDZ187" s="7"/>
      <c r="XEA187" s="7"/>
      <c r="XEB187" s="7"/>
      <c r="XEC187" s="7"/>
      <c r="XED187" s="7"/>
      <c r="XEE187" s="7"/>
    </row>
    <row r="188" s="1" customFormat="1" customHeight="1" spans="1:16359">
      <c r="A188" s="4"/>
      <c r="B188" s="20"/>
      <c r="C188" s="20"/>
      <c r="D188" s="21" t="str">
        <f>IF(C188="","-",VLOOKUP(C188,员工信息表!B:C,2,FALSE))</f>
        <v>-</v>
      </c>
      <c r="E188" s="21" t="str">
        <f>IF(C188="","-",VLOOKUP(C188,员工信息表!B:D,3,FALSE))</f>
        <v>-</v>
      </c>
      <c r="F188" s="20"/>
      <c r="G188" s="20"/>
      <c r="H188" s="20"/>
      <c r="I188" s="20"/>
      <c r="J188" s="27" t="str">
        <f t="shared" si="4"/>
        <v>0</v>
      </c>
      <c r="K188" s="27" t="str">
        <f>IF(C188="","0",SUMIFS(借支明细表!$H:$H,借支明细表!$F:$F,$C188,借支明细表!$D:$D,$D$2))</f>
        <v>0</v>
      </c>
      <c r="L188" s="27" t="str">
        <f t="shared" si="5"/>
        <v>0</v>
      </c>
      <c r="M188" s="28"/>
      <c r="XDA188" s="7"/>
      <c r="XDB188" s="7"/>
      <c r="XDC188" s="7"/>
      <c r="XDD188" s="7"/>
      <c r="XDE188" s="7"/>
      <c r="XDF188" s="7"/>
      <c r="XDG188" s="7"/>
      <c r="XDH188" s="7"/>
      <c r="XDI188" s="7"/>
      <c r="XDJ188" s="7"/>
      <c r="XDK188" s="7"/>
      <c r="XDL188" s="7"/>
      <c r="XDM188" s="7"/>
      <c r="XDN188" s="7"/>
      <c r="XDO188" s="7"/>
      <c r="XDP188" s="7"/>
      <c r="XDQ188" s="7"/>
      <c r="XDR188" s="7"/>
      <c r="XDS188" s="7"/>
      <c r="XDT188" s="7"/>
      <c r="XDU188" s="7"/>
      <c r="XDV188" s="7"/>
      <c r="XDW188" s="7"/>
      <c r="XDX188" s="7"/>
      <c r="XDY188" s="7"/>
      <c r="XDZ188" s="7"/>
      <c r="XEA188" s="7"/>
      <c r="XEB188" s="7"/>
      <c r="XEC188" s="7"/>
      <c r="XED188" s="7"/>
      <c r="XEE188" s="7"/>
    </row>
    <row r="189" s="1" customFormat="1" customHeight="1" spans="1:16359">
      <c r="A189" s="4"/>
      <c r="B189" s="20"/>
      <c r="C189" s="20"/>
      <c r="D189" s="21" t="str">
        <f>IF(C189="","-",VLOOKUP(C189,员工信息表!B:C,2,FALSE))</f>
        <v>-</v>
      </c>
      <c r="E189" s="21" t="str">
        <f>IF(C189="","-",VLOOKUP(C189,员工信息表!B:D,3,FALSE))</f>
        <v>-</v>
      </c>
      <c r="F189" s="20"/>
      <c r="G189" s="20"/>
      <c r="H189" s="20"/>
      <c r="I189" s="20"/>
      <c r="J189" s="27" t="str">
        <f t="shared" si="4"/>
        <v>0</v>
      </c>
      <c r="K189" s="27" t="str">
        <f>IF(C189="","0",SUMIFS(借支明细表!$H:$H,借支明细表!$F:$F,$C189,借支明细表!$D:$D,$D$2))</f>
        <v>0</v>
      </c>
      <c r="L189" s="27" t="str">
        <f t="shared" si="5"/>
        <v>0</v>
      </c>
      <c r="M189" s="28"/>
      <c r="XDA189" s="7"/>
      <c r="XDB189" s="7"/>
      <c r="XDC189" s="7"/>
      <c r="XDD189" s="7"/>
      <c r="XDE189" s="7"/>
      <c r="XDF189" s="7"/>
      <c r="XDG189" s="7"/>
      <c r="XDH189" s="7"/>
      <c r="XDI189" s="7"/>
      <c r="XDJ189" s="7"/>
      <c r="XDK189" s="7"/>
      <c r="XDL189" s="7"/>
      <c r="XDM189" s="7"/>
      <c r="XDN189" s="7"/>
      <c r="XDO189" s="7"/>
      <c r="XDP189" s="7"/>
      <c r="XDQ189" s="7"/>
      <c r="XDR189" s="7"/>
      <c r="XDS189" s="7"/>
      <c r="XDT189" s="7"/>
      <c r="XDU189" s="7"/>
      <c r="XDV189" s="7"/>
      <c r="XDW189" s="7"/>
      <c r="XDX189" s="7"/>
      <c r="XDY189" s="7"/>
      <c r="XDZ189" s="7"/>
      <c r="XEA189" s="7"/>
      <c r="XEB189" s="7"/>
      <c r="XEC189" s="7"/>
      <c r="XED189" s="7"/>
      <c r="XEE189" s="7"/>
    </row>
    <row r="190" s="1" customFormat="1" customHeight="1" spans="1:16359">
      <c r="A190" s="4"/>
      <c r="B190" s="20"/>
      <c r="C190" s="20"/>
      <c r="D190" s="21" t="str">
        <f>IF(C190="","-",VLOOKUP(C190,员工信息表!B:C,2,FALSE))</f>
        <v>-</v>
      </c>
      <c r="E190" s="21" t="str">
        <f>IF(C190="","-",VLOOKUP(C190,员工信息表!B:D,3,FALSE))</f>
        <v>-</v>
      </c>
      <c r="F190" s="20"/>
      <c r="G190" s="20"/>
      <c r="H190" s="20"/>
      <c r="I190" s="20"/>
      <c r="J190" s="27" t="str">
        <f t="shared" si="4"/>
        <v>0</v>
      </c>
      <c r="K190" s="27" t="str">
        <f>IF(C190="","0",SUMIFS(借支明细表!$H:$H,借支明细表!$F:$F,$C190,借支明细表!$D:$D,$D$2))</f>
        <v>0</v>
      </c>
      <c r="L190" s="27" t="str">
        <f t="shared" si="5"/>
        <v>0</v>
      </c>
      <c r="M190" s="28"/>
      <c r="XDA190" s="7"/>
      <c r="XDB190" s="7"/>
      <c r="XDC190" s="7"/>
      <c r="XDD190" s="7"/>
      <c r="XDE190" s="7"/>
      <c r="XDF190" s="7"/>
      <c r="XDG190" s="7"/>
      <c r="XDH190" s="7"/>
      <c r="XDI190" s="7"/>
      <c r="XDJ190" s="7"/>
      <c r="XDK190" s="7"/>
      <c r="XDL190" s="7"/>
      <c r="XDM190" s="7"/>
      <c r="XDN190" s="7"/>
      <c r="XDO190" s="7"/>
      <c r="XDP190" s="7"/>
      <c r="XDQ190" s="7"/>
      <c r="XDR190" s="7"/>
      <c r="XDS190" s="7"/>
      <c r="XDT190" s="7"/>
      <c r="XDU190" s="7"/>
      <c r="XDV190" s="7"/>
      <c r="XDW190" s="7"/>
      <c r="XDX190" s="7"/>
      <c r="XDY190" s="7"/>
      <c r="XDZ190" s="7"/>
      <c r="XEA190" s="7"/>
      <c r="XEB190" s="7"/>
      <c r="XEC190" s="7"/>
      <c r="XED190" s="7"/>
      <c r="XEE190" s="7"/>
    </row>
    <row r="191" s="1" customFormat="1" customHeight="1" spans="1:16359">
      <c r="A191" s="4"/>
      <c r="B191" s="20"/>
      <c r="C191" s="20"/>
      <c r="D191" s="21" t="str">
        <f>IF(C191="","-",VLOOKUP(C191,员工信息表!B:C,2,FALSE))</f>
        <v>-</v>
      </c>
      <c r="E191" s="21" t="str">
        <f>IF(C191="","-",VLOOKUP(C191,员工信息表!B:D,3,FALSE))</f>
        <v>-</v>
      </c>
      <c r="F191" s="20"/>
      <c r="G191" s="20"/>
      <c r="H191" s="20"/>
      <c r="I191" s="20"/>
      <c r="J191" s="27" t="str">
        <f t="shared" si="4"/>
        <v>0</v>
      </c>
      <c r="K191" s="27" t="str">
        <f>IF(C191="","0",SUMIFS(借支明细表!$H:$H,借支明细表!$F:$F,$C191,借支明细表!$D:$D,$D$2))</f>
        <v>0</v>
      </c>
      <c r="L191" s="27" t="str">
        <f t="shared" si="5"/>
        <v>0</v>
      </c>
      <c r="M191" s="28"/>
      <c r="XDA191" s="7"/>
      <c r="XDB191" s="7"/>
      <c r="XDC191" s="7"/>
      <c r="XDD191" s="7"/>
      <c r="XDE191" s="7"/>
      <c r="XDF191" s="7"/>
      <c r="XDG191" s="7"/>
      <c r="XDH191" s="7"/>
      <c r="XDI191" s="7"/>
      <c r="XDJ191" s="7"/>
      <c r="XDK191" s="7"/>
      <c r="XDL191" s="7"/>
      <c r="XDM191" s="7"/>
      <c r="XDN191" s="7"/>
      <c r="XDO191" s="7"/>
      <c r="XDP191" s="7"/>
      <c r="XDQ191" s="7"/>
      <c r="XDR191" s="7"/>
      <c r="XDS191" s="7"/>
      <c r="XDT191" s="7"/>
      <c r="XDU191" s="7"/>
      <c r="XDV191" s="7"/>
      <c r="XDW191" s="7"/>
      <c r="XDX191" s="7"/>
      <c r="XDY191" s="7"/>
      <c r="XDZ191" s="7"/>
      <c r="XEA191" s="7"/>
      <c r="XEB191" s="7"/>
      <c r="XEC191" s="7"/>
      <c r="XED191" s="7"/>
      <c r="XEE191" s="7"/>
    </row>
    <row r="192" s="1" customFormat="1" customHeight="1" spans="1:16359">
      <c r="A192" s="4"/>
      <c r="B192" s="20"/>
      <c r="C192" s="20"/>
      <c r="D192" s="21" t="str">
        <f>IF(C192="","-",VLOOKUP(C192,员工信息表!B:C,2,FALSE))</f>
        <v>-</v>
      </c>
      <c r="E192" s="21" t="str">
        <f>IF(C192="","-",VLOOKUP(C192,员工信息表!B:D,3,FALSE))</f>
        <v>-</v>
      </c>
      <c r="F192" s="20"/>
      <c r="G192" s="20"/>
      <c r="H192" s="20"/>
      <c r="I192" s="20"/>
      <c r="J192" s="27" t="str">
        <f t="shared" si="4"/>
        <v>0</v>
      </c>
      <c r="K192" s="27" t="str">
        <f>IF(C192="","0",SUMIFS(借支明细表!$H:$H,借支明细表!$F:$F,$C192,借支明细表!$D:$D,$D$2))</f>
        <v>0</v>
      </c>
      <c r="L192" s="27" t="str">
        <f t="shared" si="5"/>
        <v>0</v>
      </c>
      <c r="M192" s="28"/>
      <c r="XDA192" s="7"/>
      <c r="XDB192" s="7"/>
      <c r="XDC192" s="7"/>
      <c r="XDD192" s="7"/>
      <c r="XDE192" s="7"/>
      <c r="XDF192" s="7"/>
      <c r="XDG192" s="7"/>
      <c r="XDH192" s="7"/>
      <c r="XDI192" s="7"/>
      <c r="XDJ192" s="7"/>
      <c r="XDK192" s="7"/>
      <c r="XDL192" s="7"/>
      <c r="XDM192" s="7"/>
      <c r="XDN192" s="7"/>
      <c r="XDO192" s="7"/>
      <c r="XDP192" s="7"/>
      <c r="XDQ192" s="7"/>
      <c r="XDR192" s="7"/>
      <c r="XDS192" s="7"/>
      <c r="XDT192" s="7"/>
      <c r="XDU192" s="7"/>
      <c r="XDV192" s="7"/>
      <c r="XDW192" s="7"/>
      <c r="XDX192" s="7"/>
      <c r="XDY192" s="7"/>
      <c r="XDZ192" s="7"/>
      <c r="XEA192" s="7"/>
      <c r="XEB192" s="7"/>
      <c r="XEC192" s="7"/>
      <c r="XED192" s="7"/>
      <c r="XEE192" s="7"/>
    </row>
    <row r="193" s="1" customFormat="1" customHeight="1" spans="1:16359">
      <c r="A193" s="4"/>
      <c r="B193" s="20"/>
      <c r="C193" s="20"/>
      <c r="D193" s="21" t="str">
        <f>IF(C193="","-",VLOOKUP(C193,员工信息表!B:C,2,FALSE))</f>
        <v>-</v>
      </c>
      <c r="E193" s="21" t="str">
        <f>IF(C193="","-",VLOOKUP(C193,员工信息表!B:D,3,FALSE))</f>
        <v>-</v>
      </c>
      <c r="F193" s="20"/>
      <c r="G193" s="20"/>
      <c r="H193" s="20"/>
      <c r="I193" s="20"/>
      <c r="J193" s="27" t="str">
        <f t="shared" si="4"/>
        <v>0</v>
      </c>
      <c r="K193" s="27" t="str">
        <f>IF(C193="","0",SUMIFS(借支明细表!$H:$H,借支明细表!$F:$F,$C193,借支明细表!$D:$D,$D$2))</f>
        <v>0</v>
      </c>
      <c r="L193" s="27" t="str">
        <f t="shared" si="5"/>
        <v>0</v>
      </c>
      <c r="M193" s="28"/>
      <c r="XDA193" s="7"/>
      <c r="XDB193" s="7"/>
      <c r="XDC193" s="7"/>
      <c r="XDD193" s="7"/>
      <c r="XDE193" s="7"/>
      <c r="XDF193" s="7"/>
      <c r="XDG193" s="7"/>
      <c r="XDH193" s="7"/>
      <c r="XDI193" s="7"/>
      <c r="XDJ193" s="7"/>
      <c r="XDK193" s="7"/>
      <c r="XDL193" s="7"/>
      <c r="XDM193" s="7"/>
      <c r="XDN193" s="7"/>
      <c r="XDO193" s="7"/>
      <c r="XDP193" s="7"/>
      <c r="XDQ193" s="7"/>
      <c r="XDR193" s="7"/>
      <c r="XDS193" s="7"/>
      <c r="XDT193" s="7"/>
      <c r="XDU193" s="7"/>
      <c r="XDV193" s="7"/>
      <c r="XDW193" s="7"/>
      <c r="XDX193" s="7"/>
      <c r="XDY193" s="7"/>
      <c r="XDZ193" s="7"/>
      <c r="XEA193" s="7"/>
      <c r="XEB193" s="7"/>
      <c r="XEC193" s="7"/>
      <c r="XED193" s="7"/>
      <c r="XEE193" s="7"/>
    </row>
    <row r="194" s="1" customFormat="1" customHeight="1" spans="1:16359">
      <c r="A194" s="4"/>
      <c r="B194" s="20"/>
      <c r="C194" s="20"/>
      <c r="D194" s="21" t="str">
        <f>IF(C194="","-",VLOOKUP(C194,员工信息表!B:C,2,FALSE))</f>
        <v>-</v>
      </c>
      <c r="E194" s="21" t="str">
        <f>IF(C194="","-",VLOOKUP(C194,员工信息表!B:D,3,FALSE))</f>
        <v>-</v>
      </c>
      <c r="F194" s="20"/>
      <c r="G194" s="20"/>
      <c r="H194" s="20"/>
      <c r="I194" s="20"/>
      <c r="J194" s="27" t="str">
        <f t="shared" si="4"/>
        <v>0</v>
      </c>
      <c r="K194" s="27" t="str">
        <f>IF(C194="","0",SUMIFS(借支明细表!$H:$H,借支明细表!$F:$F,$C194,借支明细表!$D:$D,$D$2))</f>
        <v>0</v>
      </c>
      <c r="L194" s="27" t="str">
        <f t="shared" si="5"/>
        <v>0</v>
      </c>
      <c r="M194" s="28"/>
      <c r="XDA194" s="7"/>
      <c r="XDB194" s="7"/>
      <c r="XDC194" s="7"/>
      <c r="XDD194" s="7"/>
      <c r="XDE194" s="7"/>
      <c r="XDF194" s="7"/>
      <c r="XDG194" s="7"/>
      <c r="XDH194" s="7"/>
      <c r="XDI194" s="7"/>
      <c r="XDJ194" s="7"/>
      <c r="XDK194" s="7"/>
      <c r="XDL194" s="7"/>
      <c r="XDM194" s="7"/>
      <c r="XDN194" s="7"/>
      <c r="XDO194" s="7"/>
      <c r="XDP194" s="7"/>
      <c r="XDQ194" s="7"/>
      <c r="XDR194" s="7"/>
      <c r="XDS194" s="7"/>
      <c r="XDT194" s="7"/>
      <c r="XDU194" s="7"/>
      <c r="XDV194" s="7"/>
      <c r="XDW194" s="7"/>
      <c r="XDX194" s="7"/>
      <c r="XDY194" s="7"/>
      <c r="XDZ194" s="7"/>
      <c r="XEA194" s="7"/>
      <c r="XEB194" s="7"/>
      <c r="XEC194" s="7"/>
      <c r="XED194" s="7"/>
      <c r="XEE194" s="7"/>
    </row>
    <row r="195" s="1" customFormat="1" customHeight="1" spans="1:16359">
      <c r="A195" s="4"/>
      <c r="B195" s="20"/>
      <c r="C195" s="20"/>
      <c r="D195" s="21" t="str">
        <f>IF(C195="","-",VLOOKUP(C195,员工信息表!B:C,2,FALSE))</f>
        <v>-</v>
      </c>
      <c r="E195" s="21" t="str">
        <f>IF(C195="","-",VLOOKUP(C195,员工信息表!B:D,3,FALSE))</f>
        <v>-</v>
      </c>
      <c r="F195" s="20"/>
      <c r="G195" s="20"/>
      <c r="H195" s="20"/>
      <c r="I195" s="20"/>
      <c r="J195" s="27" t="str">
        <f t="shared" si="4"/>
        <v>0</v>
      </c>
      <c r="K195" s="27" t="str">
        <f>IF(C195="","0",SUMIFS(借支明细表!$H:$H,借支明细表!$F:$F,$C195,借支明细表!$D:$D,$D$2))</f>
        <v>0</v>
      </c>
      <c r="L195" s="27" t="str">
        <f t="shared" si="5"/>
        <v>0</v>
      </c>
      <c r="M195" s="28"/>
      <c r="XDA195" s="7"/>
      <c r="XDB195" s="7"/>
      <c r="XDC195" s="7"/>
      <c r="XDD195" s="7"/>
      <c r="XDE195" s="7"/>
      <c r="XDF195" s="7"/>
      <c r="XDG195" s="7"/>
      <c r="XDH195" s="7"/>
      <c r="XDI195" s="7"/>
      <c r="XDJ195" s="7"/>
      <c r="XDK195" s="7"/>
      <c r="XDL195" s="7"/>
      <c r="XDM195" s="7"/>
      <c r="XDN195" s="7"/>
      <c r="XDO195" s="7"/>
      <c r="XDP195" s="7"/>
      <c r="XDQ195" s="7"/>
      <c r="XDR195" s="7"/>
      <c r="XDS195" s="7"/>
      <c r="XDT195" s="7"/>
      <c r="XDU195" s="7"/>
      <c r="XDV195" s="7"/>
      <c r="XDW195" s="7"/>
      <c r="XDX195" s="7"/>
      <c r="XDY195" s="7"/>
      <c r="XDZ195" s="7"/>
      <c r="XEA195" s="7"/>
      <c r="XEB195" s="7"/>
      <c r="XEC195" s="7"/>
      <c r="XED195" s="7"/>
      <c r="XEE195" s="7"/>
    </row>
    <row r="196" s="1" customFormat="1" customHeight="1" spans="1:16359">
      <c r="A196" s="4"/>
      <c r="B196" s="20"/>
      <c r="C196" s="20"/>
      <c r="D196" s="21" t="str">
        <f>IF(C196="","-",VLOOKUP(C196,员工信息表!B:C,2,FALSE))</f>
        <v>-</v>
      </c>
      <c r="E196" s="21" t="str">
        <f>IF(C196="","-",VLOOKUP(C196,员工信息表!B:D,3,FALSE))</f>
        <v>-</v>
      </c>
      <c r="F196" s="20"/>
      <c r="G196" s="20"/>
      <c r="H196" s="20"/>
      <c r="I196" s="20"/>
      <c r="J196" s="27" t="str">
        <f t="shared" si="4"/>
        <v>0</v>
      </c>
      <c r="K196" s="27" t="str">
        <f>IF(C196="","0",SUMIFS(借支明细表!$H:$H,借支明细表!$F:$F,$C196,借支明细表!$D:$D,$D$2))</f>
        <v>0</v>
      </c>
      <c r="L196" s="27" t="str">
        <f t="shared" si="5"/>
        <v>0</v>
      </c>
      <c r="M196" s="28"/>
      <c r="XDA196" s="7"/>
      <c r="XDB196" s="7"/>
      <c r="XDC196" s="7"/>
      <c r="XDD196" s="7"/>
      <c r="XDE196" s="7"/>
      <c r="XDF196" s="7"/>
      <c r="XDG196" s="7"/>
      <c r="XDH196" s="7"/>
      <c r="XDI196" s="7"/>
      <c r="XDJ196" s="7"/>
      <c r="XDK196" s="7"/>
      <c r="XDL196" s="7"/>
      <c r="XDM196" s="7"/>
      <c r="XDN196" s="7"/>
      <c r="XDO196" s="7"/>
      <c r="XDP196" s="7"/>
      <c r="XDQ196" s="7"/>
      <c r="XDR196" s="7"/>
      <c r="XDS196" s="7"/>
      <c r="XDT196" s="7"/>
      <c r="XDU196" s="7"/>
      <c r="XDV196" s="7"/>
      <c r="XDW196" s="7"/>
      <c r="XDX196" s="7"/>
      <c r="XDY196" s="7"/>
      <c r="XDZ196" s="7"/>
      <c r="XEA196" s="7"/>
      <c r="XEB196" s="7"/>
      <c r="XEC196" s="7"/>
      <c r="XED196" s="7"/>
      <c r="XEE196" s="7"/>
    </row>
    <row r="197" s="1" customFormat="1" customHeight="1" spans="1:16359">
      <c r="A197" s="4"/>
      <c r="B197" s="20"/>
      <c r="C197" s="20"/>
      <c r="D197" s="21" t="str">
        <f>IF(C197="","-",VLOOKUP(C197,员工信息表!B:C,2,FALSE))</f>
        <v>-</v>
      </c>
      <c r="E197" s="21" t="str">
        <f>IF(C197="","-",VLOOKUP(C197,员工信息表!B:D,3,FALSE))</f>
        <v>-</v>
      </c>
      <c r="F197" s="20"/>
      <c r="G197" s="20"/>
      <c r="H197" s="20"/>
      <c r="I197" s="20"/>
      <c r="J197" s="27" t="str">
        <f t="shared" ref="J197:J260" si="6">IF(C197="","0",(E197*F197)+(G197*H197)+I197)</f>
        <v>0</v>
      </c>
      <c r="K197" s="27" t="str">
        <f>IF(C197="","0",SUMIFS(借支明细表!$H:$H,借支明细表!$F:$F,$C197,借支明细表!$D:$D,$D$2))</f>
        <v>0</v>
      </c>
      <c r="L197" s="27" t="str">
        <f t="shared" ref="L197:L260" si="7">IF(C197="","0",J197-K197)</f>
        <v>0</v>
      </c>
      <c r="M197" s="28"/>
      <c r="XDA197" s="7"/>
      <c r="XDB197" s="7"/>
      <c r="XDC197" s="7"/>
      <c r="XDD197" s="7"/>
      <c r="XDE197" s="7"/>
      <c r="XDF197" s="7"/>
      <c r="XDG197" s="7"/>
      <c r="XDH197" s="7"/>
      <c r="XDI197" s="7"/>
      <c r="XDJ197" s="7"/>
      <c r="XDK197" s="7"/>
      <c r="XDL197" s="7"/>
      <c r="XDM197" s="7"/>
      <c r="XDN197" s="7"/>
      <c r="XDO197" s="7"/>
      <c r="XDP197" s="7"/>
      <c r="XDQ197" s="7"/>
      <c r="XDR197" s="7"/>
      <c r="XDS197" s="7"/>
      <c r="XDT197" s="7"/>
      <c r="XDU197" s="7"/>
      <c r="XDV197" s="7"/>
      <c r="XDW197" s="7"/>
      <c r="XDX197" s="7"/>
      <c r="XDY197" s="7"/>
      <c r="XDZ197" s="7"/>
      <c r="XEA197" s="7"/>
      <c r="XEB197" s="7"/>
      <c r="XEC197" s="7"/>
      <c r="XED197" s="7"/>
      <c r="XEE197" s="7"/>
    </row>
    <row r="198" s="1" customFormat="1" customHeight="1" spans="1:16359">
      <c r="A198" s="4"/>
      <c r="B198" s="20"/>
      <c r="C198" s="20"/>
      <c r="D198" s="21" t="str">
        <f>IF(C198="","-",VLOOKUP(C198,员工信息表!B:C,2,FALSE))</f>
        <v>-</v>
      </c>
      <c r="E198" s="21" t="str">
        <f>IF(C198="","-",VLOOKUP(C198,员工信息表!B:D,3,FALSE))</f>
        <v>-</v>
      </c>
      <c r="F198" s="20"/>
      <c r="G198" s="20"/>
      <c r="H198" s="20"/>
      <c r="I198" s="20"/>
      <c r="J198" s="27" t="str">
        <f t="shared" si="6"/>
        <v>0</v>
      </c>
      <c r="K198" s="27" t="str">
        <f>IF(C198="","0",SUMIFS(借支明细表!$H:$H,借支明细表!$F:$F,$C198,借支明细表!$D:$D,$D$2))</f>
        <v>0</v>
      </c>
      <c r="L198" s="27" t="str">
        <f t="shared" si="7"/>
        <v>0</v>
      </c>
      <c r="M198" s="28"/>
      <c r="XDA198" s="7"/>
      <c r="XDB198" s="7"/>
      <c r="XDC198" s="7"/>
      <c r="XDD198" s="7"/>
      <c r="XDE198" s="7"/>
      <c r="XDF198" s="7"/>
      <c r="XDG198" s="7"/>
      <c r="XDH198" s="7"/>
      <c r="XDI198" s="7"/>
      <c r="XDJ198" s="7"/>
      <c r="XDK198" s="7"/>
      <c r="XDL198" s="7"/>
      <c r="XDM198" s="7"/>
      <c r="XDN198" s="7"/>
      <c r="XDO198" s="7"/>
      <c r="XDP198" s="7"/>
      <c r="XDQ198" s="7"/>
      <c r="XDR198" s="7"/>
      <c r="XDS198" s="7"/>
      <c r="XDT198" s="7"/>
      <c r="XDU198" s="7"/>
      <c r="XDV198" s="7"/>
      <c r="XDW198" s="7"/>
      <c r="XDX198" s="7"/>
      <c r="XDY198" s="7"/>
      <c r="XDZ198" s="7"/>
      <c r="XEA198" s="7"/>
      <c r="XEB198" s="7"/>
      <c r="XEC198" s="7"/>
      <c r="XED198" s="7"/>
      <c r="XEE198" s="7"/>
    </row>
    <row r="199" s="1" customFormat="1" customHeight="1" spans="1:16359">
      <c r="A199" s="4"/>
      <c r="B199" s="20"/>
      <c r="C199" s="20"/>
      <c r="D199" s="21" t="str">
        <f>IF(C199="","-",VLOOKUP(C199,员工信息表!B:C,2,FALSE))</f>
        <v>-</v>
      </c>
      <c r="E199" s="21" t="str">
        <f>IF(C199="","-",VLOOKUP(C199,员工信息表!B:D,3,FALSE))</f>
        <v>-</v>
      </c>
      <c r="F199" s="20"/>
      <c r="G199" s="20"/>
      <c r="H199" s="20"/>
      <c r="I199" s="20"/>
      <c r="J199" s="27" t="str">
        <f t="shared" si="6"/>
        <v>0</v>
      </c>
      <c r="K199" s="27" t="str">
        <f>IF(C199="","0",SUMIFS(借支明细表!$H:$H,借支明细表!$F:$F,$C199,借支明细表!$D:$D,$D$2))</f>
        <v>0</v>
      </c>
      <c r="L199" s="27" t="str">
        <f t="shared" si="7"/>
        <v>0</v>
      </c>
      <c r="M199" s="28"/>
      <c r="XDA199" s="7"/>
      <c r="XDB199" s="7"/>
      <c r="XDC199" s="7"/>
      <c r="XDD199" s="7"/>
      <c r="XDE199" s="7"/>
      <c r="XDF199" s="7"/>
      <c r="XDG199" s="7"/>
      <c r="XDH199" s="7"/>
      <c r="XDI199" s="7"/>
      <c r="XDJ199" s="7"/>
      <c r="XDK199" s="7"/>
      <c r="XDL199" s="7"/>
      <c r="XDM199" s="7"/>
      <c r="XDN199" s="7"/>
      <c r="XDO199" s="7"/>
      <c r="XDP199" s="7"/>
      <c r="XDQ199" s="7"/>
      <c r="XDR199" s="7"/>
      <c r="XDS199" s="7"/>
      <c r="XDT199" s="7"/>
      <c r="XDU199" s="7"/>
      <c r="XDV199" s="7"/>
      <c r="XDW199" s="7"/>
      <c r="XDX199" s="7"/>
      <c r="XDY199" s="7"/>
      <c r="XDZ199" s="7"/>
      <c r="XEA199" s="7"/>
      <c r="XEB199" s="7"/>
      <c r="XEC199" s="7"/>
      <c r="XED199" s="7"/>
      <c r="XEE199" s="7"/>
    </row>
    <row r="200" s="1" customFormat="1" customHeight="1" spans="1:16359">
      <c r="A200" s="4"/>
      <c r="B200" s="20"/>
      <c r="C200" s="20"/>
      <c r="D200" s="21" t="str">
        <f>IF(C200="","-",VLOOKUP(C200,员工信息表!B:C,2,FALSE))</f>
        <v>-</v>
      </c>
      <c r="E200" s="21" t="str">
        <f>IF(C200="","-",VLOOKUP(C200,员工信息表!B:D,3,FALSE))</f>
        <v>-</v>
      </c>
      <c r="F200" s="20"/>
      <c r="G200" s="20"/>
      <c r="H200" s="20"/>
      <c r="I200" s="20"/>
      <c r="J200" s="27" t="str">
        <f t="shared" si="6"/>
        <v>0</v>
      </c>
      <c r="K200" s="27" t="str">
        <f>IF(C200="","0",SUMIFS(借支明细表!$H:$H,借支明细表!$F:$F,$C200,借支明细表!$D:$D,$D$2))</f>
        <v>0</v>
      </c>
      <c r="L200" s="27" t="str">
        <f t="shared" si="7"/>
        <v>0</v>
      </c>
      <c r="M200" s="28"/>
      <c r="XDA200" s="7"/>
      <c r="XDB200" s="7"/>
      <c r="XDC200" s="7"/>
      <c r="XDD200" s="7"/>
      <c r="XDE200" s="7"/>
      <c r="XDF200" s="7"/>
      <c r="XDG200" s="7"/>
      <c r="XDH200" s="7"/>
      <c r="XDI200" s="7"/>
      <c r="XDJ200" s="7"/>
      <c r="XDK200" s="7"/>
      <c r="XDL200" s="7"/>
      <c r="XDM200" s="7"/>
      <c r="XDN200" s="7"/>
      <c r="XDO200" s="7"/>
      <c r="XDP200" s="7"/>
      <c r="XDQ200" s="7"/>
      <c r="XDR200" s="7"/>
      <c r="XDS200" s="7"/>
      <c r="XDT200" s="7"/>
      <c r="XDU200" s="7"/>
      <c r="XDV200" s="7"/>
      <c r="XDW200" s="7"/>
      <c r="XDX200" s="7"/>
      <c r="XDY200" s="7"/>
      <c r="XDZ200" s="7"/>
      <c r="XEA200" s="7"/>
      <c r="XEB200" s="7"/>
      <c r="XEC200" s="7"/>
      <c r="XED200" s="7"/>
      <c r="XEE200" s="7"/>
    </row>
    <row r="201" s="1" customFormat="1" customHeight="1" spans="1:16359">
      <c r="A201" s="4"/>
      <c r="B201" s="20"/>
      <c r="C201" s="20"/>
      <c r="D201" s="21" t="str">
        <f>IF(C201="","-",VLOOKUP(C201,员工信息表!B:C,2,FALSE))</f>
        <v>-</v>
      </c>
      <c r="E201" s="21" t="str">
        <f>IF(C201="","-",VLOOKUP(C201,员工信息表!B:D,3,FALSE))</f>
        <v>-</v>
      </c>
      <c r="F201" s="20"/>
      <c r="G201" s="20"/>
      <c r="H201" s="20"/>
      <c r="I201" s="20"/>
      <c r="J201" s="27" t="str">
        <f t="shared" si="6"/>
        <v>0</v>
      </c>
      <c r="K201" s="27" t="str">
        <f>IF(C201="","0",SUMIFS(借支明细表!$H:$H,借支明细表!$F:$F,$C201,借支明细表!$D:$D,$D$2))</f>
        <v>0</v>
      </c>
      <c r="L201" s="27" t="str">
        <f t="shared" si="7"/>
        <v>0</v>
      </c>
      <c r="M201" s="28"/>
      <c r="XDA201" s="7"/>
      <c r="XDB201" s="7"/>
      <c r="XDC201" s="7"/>
      <c r="XDD201" s="7"/>
      <c r="XDE201" s="7"/>
      <c r="XDF201" s="7"/>
      <c r="XDG201" s="7"/>
      <c r="XDH201" s="7"/>
      <c r="XDI201" s="7"/>
      <c r="XDJ201" s="7"/>
      <c r="XDK201" s="7"/>
      <c r="XDL201" s="7"/>
      <c r="XDM201" s="7"/>
      <c r="XDN201" s="7"/>
      <c r="XDO201" s="7"/>
      <c r="XDP201" s="7"/>
      <c r="XDQ201" s="7"/>
      <c r="XDR201" s="7"/>
      <c r="XDS201" s="7"/>
      <c r="XDT201" s="7"/>
      <c r="XDU201" s="7"/>
      <c r="XDV201" s="7"/>
      <c r="XDW201" s="7"/>
      <c r="XDX201" s="7"/>
      <c r="XDY201" s="7"/>
      <c r="XDZ201" s="7"/>
      <c r="XEA201" s="7"/>
      <c r="XEB201" s="7"/>
      <c r="XEC201" s="7"/>
      <c r="XED201" s="7"/>
      <c r="XEE201" s="7"/>
    </row>
    <row r="202" s="1" customFormat="1" customHeight="1" spans="1:16359">
      <c r="A202" s="4"/>
      <c r="B202" s="20"/>
      <c r="C202" s="20"/>
      <c r="D202" s="21" t="str">
        <f>IF(C202="","-",VLOOKUP(C202,员工信息表!B:C,2,FALSE))</f>
        <v>-</v>
      </c>
      <c r="E202" s="21" t="str">
        <f>IF(C202="","-",VLOOKUP(C202,员工信息表!B:D,3,FALSE))</f>
        <v>-</v>
      </c>
      <c r="F202" s="20"/>
      <c r="G202" s="20"/>
      <c r="H202" s="20"/>
      <c r="I202" s="20"/>
      <c r="J202" s="27" t="str">
        <f t="shared" si="6"/>
        <v>0</v>
      </c>
      <c r="K202" s="27" t="str">
        <f>IF(C202="","0",SUMIFS(借支明细表!$H:$H,借支明细表!$F:$F,$C202,借支明细表!$D:$D,$D$2))</f>
        <v>0</v>
      </c>
      <c r="L202" s="27" t="str">
        <f t="shared" si="7"/>
        <v>0</v>
      </c>
      <c r="M202" s="28"/>
      <c r="XDA202" s="7"/>
      <c r="XDB202" s="7"/>
      <c r="XDC202" s="7"/>
      <c r="XDD202" s="7"/>
      <c r="XDE202" s="7"/>
      <c r="XDF202" s="7"/>
      <c r="XDG202" s="7"/>
      <c r="XDH202" s="7"/>
      <c r="XDI202" s="7"/>
      <c r="XDJ202" s="7"/>
      <c r="XDK202" s="7"/>
      <c r="XDL202" s="7"/>
      <c r="XDM202" s="7"/>
      <c r="XDN202" s="7"/>
      <c r="XDO202" s="7"/>
      <c r="XDP202" s="7"/>
      <c r="XDQ202" s="7"/>
      <c r="XDR202" s="7"/>
      <c r="XDS202" s="7"/>
      <c r="XDT202" s="7"/>
      <c r="XDU202" s="7"/>
      <c r="XDV202" s="7"/>
      <c r="XDW202" s="7"/>
      <c r="XDX202" s="7"/>
      <c r="XDY202" s="7"/>
      <c r="XDZ202" s="7"/>
      <c r="XEA202" s="7"/>
      <c r="XEB202" s="7"/>
      <c r="XEC202" s="7"/>
      <c r="XED202" s="7"/>
      <c r="XEE202" s="7"/>
    </row>
    <row r="203" s="1" customFormat="1" customHeight="1" spans="1:16359">
      <c r="A203" s="4"/>
      <c r="B203" s="20"/>
      <c r="C203" s="20"/>
      <c r="D203" s="21" t="str">
        <f>IF(C203="","-",VLOOKUP(C203,员工信息表!B:C,2,FALSE))</f>
        <v>-</v>
      </c>
      <c r="E203" s="21" t="str">
        <f>IF(C203="","-",VLOOKUP(C203,员工信息表!B:D,3,FALSE))</f>
        <v>-</v>
      </c>
      <c r="F203" s="20"/>
      <c r="G203" s="20"/>
      <c r="H203" s="20"/>
      <c r="I203" s="20"/>
      <c r="J203" s="27" t="str">
        <f t="shared" si="6"/>
        <v>0</v>
      </c>
      <c r="K203" s="27" t="str">
        <f>IF(C203="","0",SUMIFS(借支明细表!$H:$H,借支明细表!$F:$F,$C203,借支明细表!$D:$D,$D$2))</f>
        <v>0</v>
      </c>
      <c r="L203" s="27" t="str">
        <f t="shared" si="7"/>
        <v>0</v>
      </c>
      <c r="M203" s="28"/>
      <c r="XDA203" s="7"/>
      <c r="XDB203" s="7"/>
      <c r="XDC203" s="7"/>
      <c r="XDD203" s="7"/>
      <c r="XDE203" s="7"/>
      <c r="XDF203" s="7"/>
      <c r="XDG203" s="7"/>
      <c r="XDH203" s="7"/>
      <c r="XDI203" s="7"/>
      <c r="XDJ203" s="7"/>
      <c r="XDK203" s="7"/>
      <c r="XDL203" s="7"/>
      <c r="XDM203" s="7"/>
      <c r="XDN203" s="7"/>
      <c r="XDO203" s="7"/>
      <c r="XDP203" s="7"/>
      <c r="XDQ203" s="7"/>
      <c r="XDR203" s="7"/>
      <c r="XDS203" s="7"/>
      <c r="XDT203" s="7"/>
      <c r="XDU203" s="7"/>
      <c r="XDV203" s="7"/>
      <c r="XDW203" s="7"/>
      <c r="XDX203" s="7"/>
      <c r="XDY203" s="7"/>
      <c r="XDZ203" s="7"/>
      <c r="XEA203" s="7"/>
      <c r="XEB203" s="7"/>
      <c r="XEC203" s="7"/>
      <c r="XED203" s="7"/>
      <c r="XEE203" s="7"/>
    </row>
    <row r="204" s="1" customFormat="1" customHeight="1" spans="1:16359">
      <c r="A204" s="4"/>
      <c r="B204" s="20"/>
      <c r="C204" s="20"/>
      <c r="D204" s="21" t="str">
        <f>IF(C204="","-",VLOOKUP(C204,员工信息表!B:C,2,FALSE))</f>
        <v>-</v>
      </c>
      <c r="E204" s="21" t="str">
        <f>IF(C204="","-",VLOOKUP(C204,员工信息表!B:D,3,FALSE))</f>
        <v>-</v>
      </c>
      <c r="F204" s="20"/>
      <c r="G204" s="20"/>
      <c r="H204" s="20"/>
      <c r="I204" s="20"/>
      <c r="J204" s="27" t="str">
        <f t="shared" si="6"/>
        <v>0</v>
      </c>
      <c r="K204" s="27" t="str">
        <f>IF(C204="","0",SUMIFS(借支明细表!$H:$H,借支明细表!$F:$F,$C204,借支明细表!$D:$D,$D$2))</f>
        <v>0</v>
      </c>
      <c r="L204" s="27" t="str">
        <f t="shared" si="7"/>
        <v>0</v>
      </c>
      <c r="M204" s="28"/>
      <c r="XDA204" s="7"/>
      <c r="XDB204" s="7"/>
      <c r="XDC204" s="7"/>
      <c r="XDD204" s="7"/>
      <c r="XDE204" s="7"/>
      <c r="XDF204" s="7"/>
      <c r="XDG204" s="7"/>
      <c r="XDH204" s="7"/>
      <c r="XDI204" s="7"/>
      <c r="XDJ204" s="7"/>
      <c r="XDK204" s="7"/>
      <c r="XDL204" s="7"/>
      <c r="XDM204" s="7"/>
      <c r="XDN204" s="7"/>
      <c r="XDO204" s="7"/>
      <c r="XDP204" s="7"/>
      <c r="XDQ204" s="7"/>
      <c r="XDR204" s="7"/>
      <c r="XDS204" s="7"/>
      <c r="XDT204" s="7"/>
      <c r="XDU204" s="7"/>
      <c r="XDV204" s="7"/>
      <c r="XDW204" s="7"/>
      <c r="XDX204" s="7"/>
      <c r="XDY204" s="7"/>
      <c r="XDZ204" s="7"/>
      <c r="XEA204" s="7"/>
      <c r="XEB204" s="7"/>
      <c r="XEC204" s="7"/>
      <c r="XED204" s="7"/>
      <c r="XEE204" s="7"/>
    </row>
    <row r="205" s="1" customFormat="1" customHeight="1" spans="1:16359">
      <c r="A205" s="4"/>
      <c r="B205" s="20"/>
      <c r="C205" s="20"/>
      <c r="D205" s="21" t="str">
        <f>IF(C205="","-",VLOOKUP(C205,员工信息表!B:C,2,FALSE))</f>
        <v>-</v>
      </c>
      <c r="E205" s="21" t="str">
        <f>IF(C205="","-",VLOOKUP(C205,员工信息表!B:D,3,FALSE))</f>
        <v>-</v>
      </c>
      <c r="F205" s="20"/>
      <c r="G205" s="20"/>
      <c r="H205" s="20"/>
      <c r="I205" s="20"/>
      <c r="J205" s="27" t="str">
        <f t="shared" si="6"/>
        <v>0</v>
      </c>
      <c r="K205" s="27" t="str">
        <f>IF(C205="","0",SUMIFS(借支明细表!$H:$H,借支明细表!$F:$F,$C205,借支明细表!$D:$D,$D$2))</f>
        <v>0</v>
      </c>
      <c r="L205" s="27" t="str">
        <f t="shared" si="7"/>
        <v>0</v>
      </c>
      <c r="M205" s="28"/>
      <c r="XDA205" s="7"/>
      <c r="XDB205" s="7"/>
      <c r="XDC205" s="7"/>
      <c r="XDD205" s="7"/>
      <c r="XDE205" s="7"/>
      <c r="XDF205" s="7"/>
      <c r="XDG205" s="7"/>
      <c r="XDH205" s="7"/>
      <c r="XDI205" s="7"/>
      <c r="XDJ205" s="7"/>
      <c r="XDK205" s="7"/>
      <c r="XDL205" s="7"/>
      <c r="XDM205" s="7"/>
      <c r="XDN205" s="7"/>
      <c r="XDO205" s="7"/>
      <c r="XDP205" s="7"/>
      <c r="XDQ205" s="7"/>
      <c r="XDR205" s="7"/>
      <c r="XDS205" s="7"/>
      <c r="XDT205" s="7"/>
      <c r="XDU205" s="7"/>
      <c r="XDV205" s="7"/>
      <c r="XDW205" s="7"/>
      <c r="XDX205" s="7"/>
      <c r="XDY205" s="7"/>
      <c r="XDZ205" s="7"/>
      <c r="XEA205" s="7"/>
      <c r="XEB205" s="7"/>
      <c r="XEC205" s="7"/>
      <c r="XED205" s="7"/>
      <c r="XEE205" s="7"/>
    </row>
    <row r="206" s="1" customFormat="1" customHeight="1" spans="1:16359">
      <c r="A206" s="4"/>
      <c r="B206" s="20"/>
      <c r="C206" s="20"/>
      <c r="D206" s="21" t="str">
        <f>IF(C206="","-",VLOOKUP(C206,员工信息表!B:C,2,FALSE))</f>
        <v>-</v>
      </c>
      <c r="E206" s="21" t="str">
        <f>IF(C206="","-",VLOOKUP(C206,员工信息表!B:D,3,FALSE))</f>
        <v>-</v>
      </c>
      <c r="F206" s="20"/>
      <c r="G206" s="20"/>
      <c r="H206" s="20"/>
      <c r="I206" s="20"/>
      <c r="J206" s="27" t="str">
        <f t="shared" si="6"/>
        <v>0</v>
      </c>
      <c r="K206" s="27" t="str">
        <f>IF(C206="","0",SUMIFS(借支明细表!$H:$H,借支明细表!$F:$F,$C206,借支明细表!$D:$D,$D$2))</f>
        <v>0</v>
      </c>
      <c r="L206" s="27" t="str">
        <f t="shared" si="7"/>
        <v>0</v>
      </c>
      <c r="M206" s="28"/>
      <c r="XDA206" s="7"/>
      <c r="XDB206" s="7"/>
      <c r="XDC206" s="7"/>
      <c r="XDD206" s="7"/>
      <c r="XDE206" s="7"/>
      <c r="XDF206" s="7"/>
      <c r="XDG206" s="7"/>
      <c r="XDH206" s="7"/>
      <c r="XDI206" s="7"/>
      <c r="XDJ206" s="7"/>
      <c r="XDK206" s="7"/>
      <c r="XDL206" s="7"/>
      <c r="XDM206" s="7"/>
      <c r="XDN206" s="7"/>
      <c r="XDO206" s="7"/>
      <c r="XDP206" s="7"/>
      <c r="XDQ206" s="7"/>
      <c r="XDR206" s="7"/>
      <c r="XDS206" s="7"/>
      <c r="XDT206" s="7"/>
      <c r="XDU206" s="7"/>
      <c r="XDV206" s="7"/>
      <c r="XDW206" s="7"/>
      <c r="XDX206" s="7"/>
      <c r="XDY206" s="7"/>
      <c r="XDZ206" s="7"/>
      <c r="XEA206" s="7"/>
      <c r="XEB206" s="7"/>
      <c r="XEC206" s="7"/>
      <c r="XED206" s="7"/>
      <c r="XEE206" s="7"/>
    </row>
    <row r="207" s="1" customFormat="1" customHeight="1" spans="1:16359">
      <c r="A207" s="4"/>
      <c r="B207" s="20"/>
      <c r="C207" s="20"/>
      <c r="D207" s="21" t="str">
        <f>IF(C207="","-",VLOOKUP(C207,员工信息表!B:C,2,FALSE))</f>
        <v>-</v>
      </c>
      <c r="E207" s="21" t="str">
        <f>IF(C207="","-",VLOOKUP(C207,员工信息表!B:D,3,FALSE))</f>
        <v>-</v>
      </c>
      <c r="F207" s="20"/>
      <c r="G207" s="20"/>
      <c r="H207" s="20"/>
      <c r="I207" s="20"/>
      <c r="J207" s="27" t="str">
        <f t="shared" si="6"/>
        <v>0</v>
      </c>
      <c r="K207" s="27" t="str">
        <f>IF(C207="","0",SUMIFS(借支明细表!$H:$H,借支明细表!$F:$F,$C207,借支明细表!$D:$D,$D$2))</f>
        <v>0</v>
      </c>
      <c r="L207" s="27" t="str">
        <f t="shared" si="7"/>
        <v>0</v>
      </c>
      <c r="M207" s="28"/>
      <c r="XDA207" s="7"/>
      <c r="XDB207" s="7"/>
      <c r="XDC207" s="7"/>
      <c r="XDD207" s="7"/>
      <c r="XDE207" s="7"/>
      <c r="XDF207" s="7"/>
      <c r="XDG207" s="7"/>
      <c r="XDH207" s="7"/>
      <c r="XDI207" s="7"/>
      <c r="XDJ207" s="7"/>
      <c r="XDK207" s="7"/>
      <c r="XDL207" s="7"/>
      <c r="XDM207" s="7"/>
      <c r="XDN207" s="7"/>
      <c r="XDO207" s="7"/>
      <c r="XDP207" s="7"/>
      <c r="XDQ207" s="7"/>
      <c r="XDR207" s="7"/>
      <c r="XDS207" s="7"/>
      <c r="XDT207" s="7"/>
      <c r="XDU207" s="7"/>
      <c r="XDV207" s="7"/>
      <c r="XDW207" s="7"/>
      <c r="XDX207" s="7"/>
      <c r="XDY207" s="7"/>
      <c r="XDZ207" s="7"/>
      <c r="XEA207" s="7"/>
      <c r="XEB207" s="7"/>
      <c r="XEC207" s="7"/>
      <c r="XED207" s="7"/>
      <c r="XEE207" s="7"/>
    </row>
    <row r="208" s="1" customFormat="1" customHeight="1" spans="1:16359">
      <c r="A208" s="4"/>
      <c r="B208" s="20"/>
      <c r="C208" s="20"/>
      <c r="D208" s="21" t="str">
        <f>IF(C208="","-",VLOOKUP(C208,员工信息表!B:C,2,FALSE))</f>
        <v>-</v>
      </c>
      <c r="E208" s="21" t="str">
        <f>IF(C208="","-",VLOOKUP(C208,员工信息表!B:D,3,FALSE))</f>
        <v>-</v>
      </c>
      <c r="F208" s="20"/>
      <c r="G208" s="20"/>
      <c r="H208" s="20"/>
      <c r="I208" s="20"/>
      <c r="J208" s="27" t="str">
        <f t="shared" si="6"/>
        <v>0</v>
      </c>
      <c r="K208" s="27" t="str">
        <f>IF(C208="","0",SUMIFS(借支明细表!$H:$H,借支明细表!$F:$F,$C208,借支明细表!$D:$D,$D$2))</f>
        <v>0</v>
      </c>
      <c r="L208" s="27" t="str">
        <f t="shared" si="7"/>
        <v>0</v>
      </c>
      <c r="M208" s="28"/>
      <c r="XDA208" s="7"/>
      <c r="XDB208" s="7"/>
      <c r="XDC208" s="7"/>
      <c r="XDD208" s="7"/>
      <c r="XDE208" s="7"/>
      <c r="XDF208" s="7"/>
      <c r="XDG208" s="7"/>
      <c r="XDH208" s="7"/>
      <c r="XDI208" s="7"/>
      <c r="XDJ208" s="7"/>
      <c r="XDK208" s="7"/>
      <c r="XDL208" s="7"/>
      <c r="XDM208" s="7"/>
      <c r="XDN208" s="7"/>
      <c r="XDO208" s="7"/>
      <c r="XDP208" s="7"/>
      <c r="XDQ208" s="7"/>
      <c r="XDR208" s="7"/>
      <c r="XDS208" s="7"/>
      <c r="XDT208" s="7"/>
      <c r="XDU208" s="7"/>
      <c r="XDV208" s="7"/>
      <c r="XDW208" s="7"/>
      <c r="XDX208" s="7"/>
      <c r="XDY208" s="7"/>
      <c r="XDZ208" s="7"/>
      <c r="XEA208" s="7"/>
      <c r="XEB208" s="7"/>
      <c r="XEC208" s="7"/>
      <c r="XED208" s="7"/>
      <c r="XEE208" s="7"/>
    </row>
    <row r="209" s="1" customFormat="1" customHeight="1" spans="1:16359">
      <c r="A209" s="4"/>
      <c r="B209" s="20"/>
      <c r="C209" s="20"/>
      <c r="D209" s="21" t="str">
        <f>IF(C209="","-",VLOOKUP(C209,员工信息表!B:C,2,FALSE))</f>
        <v>-</v>
      </c>
      <c r="E209" s="21" t="str">
        <f>IF(C209="","-",VLOOKUP(C209,员工信息表!B:D,3,FALSE))</f>
        <v>-</v>
      </c>
      <c r="F209" s="20"/>
      <c r="G209" s="20"/>
      <c r="H209" s="20"/>
      <c r="I209" s="20"/>
      <c r="J209" s="27" t="str">
        <f t="shared" si="6"/>
        <v>0</v>
      </c>
      <c r="K209" s="27" t="str">
        <f>IF(C209="","0",SUMIFS(借支明细表!$H:$H,借支明细表!$F:$F,$C209,借支明细表!$D:$D,$D$2))</f>
        <v>0</v>
      </c>
      <c r="L209" s="27" t="str">
        <f t="shared" si="7"/>
        <v>0</v>
      </c>
      <c r="M209" s="28"/>
      <c r="XDA209" s="7"/>
      <c r="XDB209" s="7"/>
      <c r="XDC209" s="7"/>
      <c r="XDD209" s="7"/>
      <c r="XDE209" s="7"/>
      <c r="XDF209" s="7"/>
      <c r="XDG209" s="7"/>
      <c r="XDH209" s="7"/>
      <c r="XDI209" s="7"/>
      <c r="XDJ209" s="7"/>
      <c r="XDK209" s="7"/>
      <c r="XDL209" s="7"/>
      <c r="XDM209" s="7"/>
      <c r="XDN209" s="7"/>
      <c r="XDO209" s="7"/>
      <c r="XDP209" s="7"/>
      <c r="XDQ209" s="7"/>
      <c r="XDR209" s="7"/>
      <c r="XDS209" s="7"/>
      <c r="XDT209" s="7"/>
      <c r="XDU209" s="7"/>
      <c r="XDV209" s="7"/>
      <c r="XDW209" s="7"/>
      <c r="XDX209" s="7"/>
      <c r="XDY209" s="7"/>
      <c r="XDZ209" s="7"/>
      <c r="XEA209" s="7"/>
      <c r="XEB209" s="7"/>
      <c r="XEC209" s="7"/>
      <c r="XED209" s="7"/>
      <c r="XEE209" s="7"/>
    </row>
    <row r="210" s="1" customFormat="1" customHeight="1" spans="1:16359">
      <c r="A210" s="4"/>
      <c r="B210" s="20"/>
      <c r="C210" s="20"/>
      <c r="D210" s="21" t="str">
        <f>IF(C210="","-",VLOOKUP(C210,员工信息表!B:C,2,FALSE))</f>
        <v>-</v>
      </c>
      <c r="E210" s="21" t="str">
        <f>IF(C210="","-",VLOOKUP(C210,员工信息表!B:D,3,FALSE))</f>
        <v>-</v>
      </c>
      <c r="F210" s="20"/>
      <c r="G210" s="20"/>
      <c r="H210" s="20"/>
      <c r="I210" s="20"/>
      <c r="J210" s="27" t="str">
        <f t="shared" si="6"/>
        <v>0</v>
      </c>
      <c r="K210" s="27" t="str">
        <f>IF(C210="","0",SUMIFS(借支明细表!$H:$H,借支明细表!$F:$F,$C210,借支明细表!$D:$D,$D$2))</f>
        <v>0</v>
      </c>
      <c r="L210" s="27" t="str">
        <f t="shared" si="7"/>
        <v>0</v>
      </c>
      <c r="M210" s="28"/>
      <c r="XDA210" s="7"/>
      <c r="XDB210" s="7"/>
      <c r="XDC210" s="7"/>
      <c r="XDD210" s="7"/>
      <c r="XDE210" s="7"/>
      <c r="XDF210" s="7"/>
      <c r="XDG210" s="7"/>
      <c r="XDH210" s="7"/>
      <c r="XDI210" s="7"/>
      <c r="XDJ210" s="7"/>
      <c r="XDK210" s="7"/>
      <c r="XDL210" s="7"/>
      <c r="XDM210" s="7"/>
      <c r="XDN210" s="7"/>
      <c r="XDO210" s="7"/>
      <c r="XDP210" s="7"/>
      <c r="XDQ210" s="7"/>
      <c r="XDR210" s="7"/>
      <c r="XDS210" s="7"/>
      <c r="XDT210" s="7"/>
      <c r="XDU210" s="7"/>
      <c r="XDV210" s="7"/>
      <c r="XDW210" s="7"/>
      <c r="XDX210" s="7"/>
      <c r="XDY210" s="7"/>
      <c r="XDZ210" s="7"/>
      <c r="XEA210" s="7"/>
      <c r="XEB210" s="7"/>
      <c r="XEC210" s="7"/>
      <c r="XED210" s="7"/>
      <c r="XEE210" s="7"/>
    </row>
    <row r="211" s="1" customFormat="1" customHeight="1" spans="1:16359">
      <c r="A211" s="4"/>
      <c r="B211" s="20"/>
      <c r="C211" s="20"/>
      <c r="D211" s="21" t="str">
        <f>IF(C211="","-",VLOOKUP(C211,员工信息表!B:C,2,FALSE))</f>
        <v>-</v>
      </c>
      <c r="E211" s="21" t="str">
        <f>IF(C211="","-",VLOOKUP(C211,员工信息表!B:D,3,FALSE))</f>
        <v>-</v>
      </c>
      <c r="F211" s="20"/>
      <c r="G211" s="20"/>
      <c r="H211" s="20"/>
      <c r="I211" s="20"/>
      <c r="J211" s="27" t="str">
        <f t="shared" si="6"/>
        <v>0</v>
      </c>
      <c r="K211" s="27" t="str">
        <f>IF(C211="","0",SUMIFS(借支明细表!$H:$H,借支明细表!$F:$F,$C211,借支明细表!$D:$D,$D$2))</f>
        <v>0</v>
      </c>
      <c r="L211" s="27" t="str">
        <f t="shared" si="7"/>
        <v>0</v>
      </c>
      <c r="M211" s="28"/>
      <c r="XDA211" s="7"/>
      <c r="XDB211" s="7"/>
      <c r="XDC211" s="7"/>
      <c r="XDD211" s="7"/>
      <c r="XDE211" s="7"/>
      <c r="XDF211" s="7"/>
      <c r="XDG211" s="7"/>
      <c r="XDH211" s="7"/>
      <c r="XDI211" s="7"/>
      <c r="XDJ211" s="7"/>
      <c r="XDK211" s="7"/>
      <c r="XDL211" s="7"/>
      <c r="XDM211" s="7"/>
      <c r="XDN211" s="7"/>
      <c r="XDO211" s="7"/>
      <c r="XDP211" s="7"/>
      <c r="XDQ211" s="7"/>
      <c r="XDR211" s="7"/>
      <c r="XDS211" s="7"/>
      <c r="XDT211" s="7"/>
      <c r="XDU211" s="7"/>
      <c r="XDV211" s="7"/>
      <c r="XDW211" s="7"/>
      <c r="XDX211" s="7"/>
      <c r="XDY211" s="7"/>
      <c r="XDZ211" s="7"/>
      <c r="XEA211" s="7"/>
      <c r="XEB211" s="7"/>
      <c r="XEC211" s="7"/>
      <c r="XED211" s="7"/>
      <c r="XEE211" s="7"/>
    </row>
    <row r="212" s="1" customFormat="1" customHeight="1" spans="1:16359">
      <c r="A212" s="4"/>
      <c r="B212" s="20"/>
      <c r="C212" s="20"/>
      <c r="D212" s="21" t="str">
        <f>IF(C212="","-",VLOOKUP(C212,员工信息表!B:C,2,FALSE))</f>
        <v>-</v>
      </c>
      <c r="E212" s="21" t="str">
        <f>IF(C212="","-",VLOOKUP(C212,员工信息表!B:D,3,FALSE))</f>
        <v>-</v>
      </c>
      <c r="F212" s="20"/>
      <c r="G212" s="20"/>
      <c r="H212" s="20"/>
      <c r="I212" s="20"/>
      <c r="J212" s="27" t="str">
        <f t="shared" si="6"/>
        <v>0</v>
      </c>
      <c r="K212" s="27" t="str">
        <f>IF(C212="","0",SUMIFS(借支明细表!$H:$H,借支明细表!$F:$F,$C212,借支明细表!$D:$D,$D$2))</f>
        <v>0</v>
      </c>
      <c r="L212" s="27" t="str">
        <f t="shared" si="7"/>
        <v>0</v>
      </c>
      <c r="M212" s="28"/>
      <c r="XDA212" s="7"/>
      <c r="XDB212" s="7"/>
      <c r="XDC212" s="7"/>
      <c r="XDD212" s="7"/>
      <c r="XDE212" s="7"/>
      <c r="XDF212" s="7"/>
      <c r="XDG212" s="7"/>
      <c r="XDH212" s="7"/>
      <c r="XDI212" s="7"/>
      <c r="XDJ212" s="7"/>
      <c r="XDK212" s="7"/>
      <c r="XDL212" s="7"/>
      <c r="XDM212" s="7"/>
      <c r="XDN212" s="7"/>
      <c r="XDO212" s="7"/>
      <c r="XDP212" s="7"/>
      <c r="XDQ212" s="7"/>
      <c r="XDR212" s="7"/>
      <c r="XDS212" s="7"/>
      <c r="XDT212" s="7"/>
      <c r="XDU212" s="7"/>
      <c r="XDV212" s="7"/>
      <c r="XDW212" s="7"/>
      <c r="XDX212" s="7"/>
      <c r="XDY212" s="7"/>
      <c r="XDZ212" s="7"/>
      <c r="XEA212" s="7"/>
      <c r="XEB212" s="7"/>
      <c r="XEC212" s="7"/>
      <c r="XED212" s="7"/>
      <c r="XEE212" s="7"/>
    </row>
    <row r="213" s="1" customFormat="1" customHeight="1" spans="1:16359">
      <c r="A213" s="4"/>
      <c r="B213" s="20"/>
      <c r="C213" s="20"/>
      <c r="D213" s="21" t="str">
        <f>IF(C213="","-",VLOOKUP(C213,员工信息表!B:C,2,FALSE))</f>
        <v>-</v>
      </c>
      <c r="E213" s="21" t="str">
        <f>IF(C213="","-",VLOOKUP(C213,员工信息表!B:D,3,FALSE))</f>
        <v>-</v>
      </c>
      <c r="F213" s="20"/>
      <c r="G213" s="20"/>
      <c r="H213" s="20"/>
      <c r="I213" s="20"/>
      <c r="J213" s="27" t="str">
        <f t="shared" si="6"/>
        <v>0</v>
      </c>
      <c r="K213" s="27" t="str">
        <f>IF(C213="","0",SUMIFS(借支明细表!$H:$H,借支明细表!$F:$F,$C213,借支明细表!$D:$D,$D$2))</f>
        <v>0</v>
      </c>
      <c r="L213" s="27" t="str">
        <f t="shared" si="7"/>
        <v>0</v>
      </c>
      <c r="M213" s="28"/>
      <c r="XDA213" s="7"/>
      <c r="XDB213" s="7"/>
      <c r="XDC213" s="7"/>
      <c r="XDD213" s="7"/>
      <c r="XDE213" s="7"/>
      <c r="XDF213" s="7"/>
      <c r="XDG213" s="7"/>
      <c r="XDH213" s="7"/>
      <c r="XDI213" s="7"/>
      <c r="XDJ213" s="7"/>
      <c r="XDK213" s="7"/>
      <c r="XDL213" s="7"/>
      <c r="XDM213" s="7"/>
      <c r="XDN213" s="7"/>
      <c r="XDO213" s="7"/>
      <c r="XDP213" s="7"/>
      <c r="XDQ213" s="7"/>
      <c r="XDR213" s="7"/>
      <c r="XDS213" s="7"/>
      <c r="XDT213" s="7"/>
      <c r="XDU213" s="7"/>
      <c r="XDV213" s="7"/>
      <c r="XDW213" s="7"/>
      <c r="XDX213" s="7"/>
      <c r="XDY213" s="7"/>
      <c r="XDZ213" s="7"/>
      <c r="XEA213" s="7"/>
      <c r="XEB213" s="7"/>
      <c r="XEC213" s="7"/>
      <c r="XED213" s="7"/>
      <c r="XEE213" s="7"/>
    </row>
    <row r="214" s="1" customFormat="1" customHeight="1" spans="1:16359">
      <c r="A214" s="4"/>
      <c r="B214" s="20"/>
      <c r="C214" s="20"/>
      <c r="D214" s="21" t="str">
        <f>IF(C214="","-",VLOOKUP(C214,员工信息表!B:C,2,FALSE))</f>
        <v>-</v>
      </c>
      <c r="E214" s="21" t="str">
        <f>IF(C214="","-",VLOOKUP(C214,员工信息表!B:D,3,FALSE))</f>
        <v>-</v>
      </c>
      <c r="F214" s="20"/>
      <c r="G214" s="20"/>
      <c r="H214" s="20"/>
      <c r="I214" s="20"/>
      <c r="J214" s="27" t="str">
        <f t="shared" si="6"/>
        <v>0</v>
      </c>
      <c r="K214" s="27" t="str">
        <f>IF(C214="","0",SUMIFS(借支明细表!$H:$H,借支明细表!$F:$F,$C214,借支明细表!$D:$D,$D$2))</f>
        <v>0</v>
      </c>
      <c r="L214" s="27" t="str">
        <f t="shared" si="7"/>
        <v>0</v>
      </c>
      <c r="M214" s="28"/>
      <c r="XDA214" s="7"/>
      <c r="XDB214" s="7"/>
      <c r="XDC214" s="7"/>
      <c r="XDD214" s="7"/>
      <c r="XDE214" s="7"/>
      <c r="XDF214" s="7"/>
      <c r="XDG214" s="7"/>
      <c r="XDH214" s="7"/>
      <c r="XDI214" s="7"/>
      <c r="XDJ214" s="7"/>
      <c r="XDK214" s="7"/>
      <c r="XDL214" s="7"/>
      <c r="XDM214" s="7"/>
      <c r="XDN214" s="7"/>
      <c r="XDO214" s="7"/>
      <c r="XDP214" s="7"/>
      <c r="XDQ214" s="7"/>
      <c r="XDR214" s="7"/>
      <c r="XDS214" s="7"/>
      <c r="XDT214" s="7"/>
      <c r="XDU214" s="7"/>
      <c r="XDV214" s="7"/>
      <c r="XDW214" s="7"/>
      <c r="XDX214" s="7"/>
      <c r="XDY214" s="7"/>
      <c r="XDZ214" s="7"/>
      <c r="XEA214" s="7"/>
      <c r="XEB214" s="7"/>
      <c r="XEC214" s="7"/>
      <c r="XED214" s="7"/>
      <c r="XEE214" s="7"/>
    </row>
    <row r="215" s="1" customFormat="1" customHeight="1" spans="1:16359">
      <c r="A215" s="4"/>
      <c r="B215" s="20"/>
      <c r="C215" s="20"/>
      <c r="D215" s="21" t="str">
        <f>IF(C215="","-",VLOOKUP(C215,员工信息表!B:C,2,FALSE))</f>
        <v>-</v>
      </c>
      <c r="E215" s="21" t="str">
        <f>IF(C215="","-",VLOOKUP(C215,员工信息表!B:D,3,FALSE))</f>
        <v>-</v>
      </c>
      <c r="F215" s="20"/>
      <c r="G215" s="20"/>
      <c r="H215" s="20"/>
      <c r="I215" s="20"/>
      <c r="J215" s="27" t="str">
        <f t="shared" si="6"/>
        <v>0</v>
      </c>
      <c r="K215" s="27" t="str">
        <f>IF(C215="","0",SUMIFS(借支明细表!$H:$H,借支明细表!$F:$F,$C215,借支明细表!$D:$D,$D$2))</f>
        <v>0</v>
      </c>
      <c r="L215" s="27" t="str">
        <f t="shared" si="7"/>
        <v>0</v>
      </c>
      <c r="M215" s="28"/>
      <c r="XDA215" s="7"/>
      <c r="XDB215" s="7"/>
      <c r="XDC215" s="7"/>
      <c r="XDD215" s="7"/>
      <c r="XDE215" s="7"/>
      <c r="XDF215" s="7"/>
      <c r="XDG215" s="7"/>
      <c r="XDH215" s="7"/>
      <c r="XDI215" s="7"/>
      <c r="XDJ215" s="7"/>
      <c r="XDK215" s="7"/>
      <c r="XDL215" s="7"/>
      <c r="XDM215" s="7"/>
      <c r="XDN215" s="7"/>
      <c r="XDO215" s="7"/>
      <c r="XDP215" s="7"/>
      <c r="XDQ215" s="7"/>
      <c r="XDR215" s="7"/>
      <c r="XDS215" s="7"/>
      <c r="XDT215" s="7"/>
      <c r="XDU215" s="7"/>
      <c r="XDV215" s="7"/>
      <c r="XDW215" s="7"/>
      <c r="XDX215" s="7"/>
      <c r="XDY215" s="7"/>
      <c r="XDZ215" s="7"/>
      <c r="XEA215" s="7"/>
      <c r="XEB215" s="7"/>
      <c r="XEC215" s="7"/>
      <c r="XED215" s="7"/>
      <c r="XEE215" s="7"/>
    </row>
    <row r="216" s="1" customFormat="1" customHeight="1" spans="1:16359">
      <c r="A216" s="4"/>
      <c r="B216" s="20"/>
      <c r="C216" s="20"/>
      <c r="D216" s="21" t="str">
        <f>IF(C216="","-",VLOOKUP(C216,员工信息表!B:C,2,FALSE))</f>
        <v>-</v>
      </c>
      <c r="E216" s="21" t="str">
        <f>IF(C216="","-",VLOOKUP(C216,员工信息表!B:D,3,FALSE))</f>
        <v>-</v>
      </c>
      <c r="F216" s="20"/>
      <c r="G216" s="20"/>
      <c r="H216" s="20"/>
      <c r="I216" s="20"/>
      <c r="J216" s="27" t="str">
        <f t="shared" si="6"/>
        <v>0</v>
      </c>
      <c r="K216" s="27" t="str">
        <f>IF(C216="","0",SUMIFS(借支明细表!$H:$H,借支明细表!$F:$F,$C216,借支明细表!$D:$D,$D$2))</f>
        <v>0</v>
      </c>
      <c r="L216" s="27" t="str">
        <f t="shared" si="7"/>
        <v>0</v>
      </c>
      <c r="M216" s="28"/>
      <c r="XDA216" s="7"/>
      <c r="XDB216" s="7"/>
      <c r="XDC216" s="7"/>
      <c r="XDD216" s="7"/>
      <c r="XDE216" s="7"/>
      <c r="XDF216" s="7"/>
      <c r="XDG216" s="7"/>
      <c r="XDH216" s="7"/>
      <c r="XDI216" s="7"/>
      <c r="XDJ216" s="7"/>
      <c r="XDK216" s="7"/>
      <c r="XDL216" s="7"/>
      <c r="XDM216" s="7"/>
      <c r="XDN216" s="7"/>
      <c r="XDO216" s="7"/>
      <c r="XDP216" s="7"/>
      <c r="XDQ216" s="7"/>
      <c r="XDR216" s="7"/>
      <c r="XDS216" s="7"/>
      <c r="XDT216" s="7"/>
      <c r="XDU216" s="7"/>
      <c r="XDV216" s="7"/>
      <c r="XDW216" s="7"/>
      <c r="XDX216" s="7"/>
      <c r="XDY216" s="7"/>
      <c r="XDZ216" s="7"/>
      <c r="XEA216" s="7"/>
      <c r="XEB216" s="7"/>
      <c r="XEC216" s="7"/>
      <c r="XED216" s="7"/>
      <c r="XEE216" s="7"/>
    </row>
    <row r="217" s="1" customFormat="1" customHeight="1" spans="1:16359">
      <c r="A217" s="4"/>
      <c r="B217" s="20"/>
      <c r="C217" s="20"/>
      <c r="D217" s="21" t="str">
        <f>IF(C217="","-",VLOOKUP(C217,员工信息表!B:C,2,FALSE))</f>
        <v>-</v>
      </c>
      <c r="E217" s="21" t="str">
        <f>IF(C217="","-",VLOOKUP(C217,员工信息表!B:D,3,FALSE))</f>
        <v>-</v>
      </c>
      <c r="F217" s="20"/>
      <c r="G217" s="20"/>
      <c r="H217" s="20"/>
      <c r="I217" s="20"/>
      <c r="J217" s="27" t="str">
        <f t="shared" si="6"/>
        <v>0</v>
      </c>
      <c r="K217" s="27" t="str">
        <f>IF(C217="","0",SUMIFS(借支明细表!$H:$H,借支明细表!$F:$F,$C217,借支明细表!$D:$D,$D$2))</f>
        <v>0</v>
      </c>
      <c r="L217" s="27" t="str">
        <f t="shared" si="7"/>
        <v>0</v>
      </c>
      <c r="M217" s="28"/>
      <c r="XDA217" s="7"/>
      <c r="XDB217" s="7"/>
      <c r="XDC217" s="7"/>
      <c r="XDD217" s="7"/>
      <c r="XDE217" s="7"/>
      <c r="XDF217" s="7"/>
      <c r="XDG217" s="7"/>
      <c r="XDH217" s="7"/>
      <c r="XDI217" s="7"/>
      <c r="XDJ217" s="7"/>
      <c r="XDK217" s="7"/>
      <c r="XDL217" s="7"/>
      <c r="XDM217" s="7"/>
      <c r="XDN217" s="7"/>
      <c r="XDO217" s="7"/>
      <c r="XDP217" s="7"/>
      <c r="XDQ217" s="7"/>
      <c r="XDR217" s="7"/>
      <c r="XDS217" s="7"/>
      <c r="XDT217" s="7"/>
      <c r="XDU217" s="7"/>
      <c r="XDV217" s="7"/>
      <c r="XDW217" s="7"/>
      <c r="XDX217" s="7"/>
      <c r="XDY217" s="7"/>
      <c r="XDZ217" s="7"/>
      <c r="XEA217" s="7"/>
      <c r="XEB217" s="7"/>
      <c r="XEC217" s="7"/>
      <c r="XED217" s="7"/>
      <c r="XEE217" s="7"/>
    </row>
    <row r="218" s="1" customFormat="1" customHeight="1" spans="1:16359">
      <c r="A218" s="4"/>
      <c r="B218" s="20"/>
      <c r="C218" s="20"/>
      <c r="D218" s="21" t="str">
        <f>IF(C218="","-",VLOOKUP(C218,员工信息表!B:C,2,FALSE))</f>
        <v>-</v>
      </c>
      <c r="E218" s="21" t="str">
        <f>IF(C218="","-",VLOOKUP(C218,员工信息表!B:D,3,FALSE))</f>
        <v>-</v>
      </c>
      <c r="F218" s="20"/>
      <c r="G218" s="20"/>
      <c r="H218" s="20"/>
      <c r="I218" s="20"/>
      <c r="J218" s="27" t="str">
        <f t="shared" si="6"/>
        <v>0</v>
      </c>
      <c r="K218" s="27" t="str">
        <f>IF(C218="","0",SUMIFS(借支明细表!$H:$H,借支明细表!$F:$F,$C218,借支明细表!$D:$D,$D$2))</f>
        <v>0</v>
      </c>
      <c r="L218" s="27" t="str">
        <f t="shared" si="7"/>
        <v>0</v>
      </c>
      <c r="M218" s="28"/>
      <c r="XDA218" s="7"/>
      <c r="XDB218" s="7"/>
      <c r="XDC218" s="7"/>
      <c r="XDD218" s="7"/>
      <c r="XDE218" s="7"/>
      <c r="XDF218" s="7"/>
      <c r="XDG218" s="7"/>
      <c r="XDH218" s="7"/>
      <c r="XDI218" s="7"/>
      <c r="XDJ218" s="7"/>
      <c r="XDK218" s="7"/>
      <c r="XDL218" s="7"/>
      <c r="XDM218" s="7"/>
      <c r="XDN218" s="7"/>
      <c r="XDO218" s="7"/>
      <c r="XDP218" s="7"/>
      <c r="XDQ218" s="7"/>
      <c r="XDR218" s="7"/>
      <c r="XDS218" s="7"/>
      <c r="XDT218" s="7"/>
      <c r="XDU218" s="7"/>
      <c r="XDV218" s="7"/>
      <c r="XDW218" s="7"/>
      <c r="XDX218" s="7"/>
      <c r="XDY218" s="7"/>
      <c r="XDZ218" s="7"/>
      <c r="XEA218" s="7"/>
      <c r="XEB218" s="7"/>
      <c r="XEC218" s="7"/>
      <c r="XED218" s="7"/>
      <c r="XEE218" s="7"/>
    </row>
    <row r="219" s="1" customFormat="1" customHeight="1" spans="1:16359">
      <c r="A219" s="4"/>
      <c r="B219" s="20"/>
      <c r="C219" s="20"/>
      <c r="D219" s="21" t="str">
        <f>IF(C219="","-",VLOOKUP(C219,员工信息表!B:C,2,FALSE))</f>
        <v>-</v>
      </c>
      <c r="E219" s="21" t="str">
        <f>IF(C219="","-",VLOOKUP(C219,员工信息表!B:D,3,FALSE))</f>
        <v>-</v>
      </c>
      <c r="F219" s="20"/>
      <c r="G219" s="20"/>
      <c r="H219" s="20"/>
      <c r="I219" s="20"/>
      <c r="J219" s="27" t="str">
        <f t="shared" si="6"/>
        <v>0</v>
      </c>
      <c r="K219" s="27" t="str">
        <f>IF(C219="","0",SUMIFS(借支明细表!$H:$H,借支明细表!$F:$F,$C219,借支明细表!$D:$D,$D$2))</f>
        <v>0</v>
      </c>
      <c r="L219" s="27" t="str">
        <f t="shared" si="7"/>
        <v>0</v>
      </c>
      <c r="M219" s="28"/>
      <c r="XDA219" s="7"/>
      <c r="XDB219" s="7"/>
      <c r="XDC219" s="7"/>
      <c r="XDD219" s="7"/>
      <c r="XDE219" s="7"/>
      <c r="XDF219" s="7"/>
      <c r="XDG219" s="7"/>
      <c r="XDH219" s="7"/>
      <c r="XDI219" s="7"/>
      <c r="XDJ219" s="7"/>
      <c r="XDK219" s="7"/>
      <c r="XDL219" s="7"/>
      <c r="XDM219" s="7"/>
      <c r="XDN219" s="7"/>
      <c r="XDO219" s="7"/>
      <c r="XDP219" s="7"/>
      <c r="XDQ219" s="7"/>
      <c r="XDR219" s="7"/>
      <c r="XDS219" s="7"/>
      <c r="XDT219" s="7"/>
      <c r="XDU219" s="7"/>
      <c r="XDV219" s="7"/>
      <c r="XDW219" s="7"/>
      <c r="XDX219" s="7"/>
      <c r="XDY219" s="7"/>
      <c r="XDZ219" s="7"/>
      <c r="XEA219" s="7"/>
      <c r="XEB219" s="7"/>
      <c r="XEC219" s="7"/>
      <c r="XED219" s="7"/>
      <c r="XEE219" s="7"/>
    </row>
    <row r="220" s="1" customFormat="1" customHeight="1" spans="1:16359">
      <c r="A220" s="4"/>
      <c r="B220" s="20"/>
      <c r="C220" s="20"/>
      <c r="D220" s="21" t="str">
        <f>IF(C220="","-",VLOOKUP(C220,员工信息表!B:C,2,FALSE))</f>
        <v>-</v>
      </c>
      <c r="E220" s="21" t="str">
        <f>IF(C220="","-",VLOOKUP(C220,员工信息表!B:D,3,FALSE))</f>
        <v>-</v>
      </c>
      <c r="F220" s="20"/>
      <c r="G220" s="20"/>
      <c r="H220" s="20"/>
      <c r="I220" s="20"/>
      <c r="J220" s="27" t="str">
        <f t="shared" si="6"/>
        <v>0</v>
      </c>
      <c r="K220" s="27" t="str">
        <f>IF(C220="","0",SUMIFS(借支明细表!$H:$H,借支明细表!$F:$F,$C220,借支明细表!$D:$D,$D$2))</f>
        <v>0</v>
      </c>
      <c r="L220" s="27" t="str">
        <f t="shared" si="7"/>
        <v>0</v>
      </c>
      <c r="M220" s="28"/>
      <c r="XDA220" s="7"/>
      <c r="XDB220" s="7"/>
      <c r="XDC220" s="7"/>
      <c r="XDD220" s="7"/>
      <c r="XDE220" s="7"/>
      <c r="XDF220" s="7"/>
      <c r="XDG220" s="7"/>
      <c r="XDH220" s="7"/>
      <c r="XDI220" s="7"/>
      <c r="XDJ220" s="7"/>
      <c r="XDK220" s="7"/>
      <c r="XDL220" s="7"/>
      <c r="XDM220" s="7"/>
      <c r="XDN220" s="7"/>
      <c r="XDO220" s="7"/>
      <c r="XDP220" s="7"/>
      <c r="XDQ220" s="7"/>
      <c r="XDR220" s="7"/>
      <c r="XDS220" s="7"/>
      <c r="XDT220" s="7"/>
      <c r="XDU220" s="7"/>
      <c r="XDV220" s="7"/>
      <c r="XDW220" s="7"/>
      <c r="XDX220" s="7"/>
      <c r="XDY220" s="7"/>
      <c r="XDZ220" s="7"/>
      <c r="XEA220" s="7"/>
      <c r="XEB220" s="7"/>
      <c r="XEC220" s="7"/>
      <c r="XED220" s="7"/>
      <c r="XEE220" s="7"/>
    </row>
    <row r="221" s="1" customFormat="1" customHeight="1" spans="1:16359">
      <c r="A221" s="4"/>
      <c r="B221" s="20"/>
      <c r="C221" s="20"/>
      <c r="D221" s="21" t="str">
        <f>IF(C221="","-",VLOOKUP(C221,员工信息表!B:C,2,FALSE))</f>
        <v>-</v>
      </c>
      <c r="E221" s="21" t="str">
        <f>IF(C221="","-",VLOOKUP(C221,员工信息表!B:D,3,FALSE))</f>
        <v>-</v>
      </c>
      <c r="F221" s="20"/>
      <c r="G221" s="20"/>
      <c r="H221" s="20"/>
      <c r="I221" s="20"/>
      <c r="J221" s="27" t="str">
        <f t="shared" si="6"/>
        <v>0</v>
      </c>
      <c r="K221" s="27" t="str">
        <f>IF(C221="","0",SUMIFS(借支明细表!$H:$H,借支明细表!$F:$F,$C221,借支明细表!$D:$D,$D$2))</f>
        <v>0</v>
      </c>
      <c r="L221" s="27" t="str">
        <f t="shared" si="7"/>
        <v>0</v>
      </c>
      <c r="M221" s="28"/>
      <c r="XDA221" s="7"/>
      <c r="XDB221" s="7"/>
      <c r="XDC221" s="7"/>
      <c r="XDD221" s="7"/>
      <c r="XDE221" s="7"/>
      <c r="XDF221" s="7"/>
      <c r="XDG221" s="7"/>
      <c r="XDH221" s="7"/>
      <c r="XDI221" s="7"/>
      <c r="XDJ221" s="7"/>
      <c r="XDK221" s="7"/>
      <c r="XDL221" s="7"/>
      <c r="XDM221" s="7"/>
      <c r="XDN221" s="7"/>
      <c r="XDO221" s="7"/>
      <c r="XDP221" s="7"/>
      <c r="XDQ221" s="7"/>
      <c r="XDR221" s="7"/>
      <c r="XDS221" s="7"/>
      <c r="XDT221" s="7"/>
      <c r="XDU221" s="7"/>
      <c r="XDV221" s="7"/>
      <c r="XDW221" s="7"/>
      <c r="XDX221" s="7"/>
      <c r="XDY221" s="7"/>
      <c r="XDZ221" s="7"/>
      <c r="XEA221" s="7"/>
      <c r="XEB221" s="7"/>
      <c r="XEC221" s="7"/>
      <c r="XED221" s="7"/>
      <c r="XEE221" s="7"/>
    </row>
    <row r="222" s="1" customFormat="1" customHeight="1" spans="1:16359">
      <c r="A222" s="4"/>
      <c r="B222" s="20"/>
      <c r="C222" s="20"/>
      <c r="D222" s="21" t="str">
        <f>IF(C222="","-",VLOOKUP(C222,员工信息表!B:C,2,FALSE))</f>
        <v>-</v>
      </c>
      <c r="E222" s="21" t="str">
        <f>IF(C222="","-",VLOOKUP(C222,员工信息表!B:D,3,FALSE))</f>
        <v>-</v>
      </c>
      <c r="F222" s="20"/>
      <c r="G222" s="20"/>
      <c r="H222" s="20"/>
      <c r="I222" s="20"/>
      <c r="J222" s="27" t="str">
        <f t="shared" si="6"/>
        <v>0</v>
      </c>
      <c r="K222" s="27" t="str">
        <f>IF(C222="","0",SUMIFS(借支明细表!$H:$H,借支明细表!$F:$F,$C222,借支明细表!$D:$D,$D$2))</f>
        <v>0</v>
      </c>
      <c r="L222" s="27" t="str">
        <f t="shared" si="7"/>
        <v>0</v>
      </c>
      <c r="M222" s="28"/>
      <c r="XDA222" s="7"/>
      <c r="XDB222" s="7"/>
      <c r="XDC222" s="7"/>
      <c r="XDD222" s="7"/>
      <c r="XDE222" s="7"/>
      <c r="XDF222" s="7"/>
      <c r="XDG222" s="7"/>
      <c r="XDH222" s="7"/>
      <c r="XDI222" s="7"/>
      <c r="XDJ222" s="7"/>
      <c r="XDK222" s="7"/>
      <c r="XDL222" s="7"/>
      <c r="XDM222" s="7"/>
      <c r="XDN222" s="7"/>
      <c r="XDO222" s="7"/>
      <c r="XDP222" s="7"/>
      <c r="XDQ222" s="7"/>
      <c r="XDR222" s="7"/>
      <c r="XDS222" s="7"/>
      <c r="XDT222" s="7"/>
      <c r="XDU222" s="7"/>
      <c r="XDV222" s="7"/>
      <c r="XDW222" s="7"/>
      <c r="XDX222" s="7"/>
      <c r="XDY222" s="7"/>
      <c r="XDZ222" s="7"/>
      <c r="XEA222" s="7"/>
      <c r="XEB222" s="7"/>
      <c r="XEC222" s="7"/>
      <c r="XED222" s="7"/>
      <c r="XEE222" s="7"/>
    </row>
    <row r="223" s="1" customFormat="1" customHeight="1" spans="1:16359">
      <c r="A223" s="4"/>
      <c r="B223" s="20"/>
      <c r="C223" s="20"/>
      <c r="D223" s="21" t="str">
        <f>IF(C223="","-",VLOOKUP(C223,员工信息表!B:C,2,FALSE))</f>
        <v>-</v>
      </c>
      <c r="E223" s="21" t="str">
        <f>IF(C223="","-",VLOOKUP(C223,员工信息表!B:D,3,FALSE))</f>
        <v>-</v>
      </c>
      <c r="F223" s="20"/>
      <c r="G223" s="20"/>
      <c r="H223" s="20"/>
      <c r="I223" s="20"/>
      <c r="J223" s="27" t="str">
        <f t="shared" si="6"/>
        <v>0</v>
      </c>
      <c r="K223" s="27" t="str">
        <f>IF(C223="","0",SUMIFS(借支明细表!$H:$H,借支明细表!$F:$F,$C223,借支明细表!$D:$D,$D$2))</f>
        <v>0</v>
      </c>
      <c r="L223" s="27" t="str">
        <f t="shared" si="7"/>
        <v>0</v>
      </c>
      <c r="M223" s="28"/>
      <c r="XDA223" s="7"/>
      <c r="XDB223" s="7"/>
      <c r="XDC223" s="7"/>
      <c r="XDD223" s="7"/>
      <c r="XDE223" s="7"/>
      <c r="XDF223" s="7"/>
      <c r="XDG223" s="7"/>
      <c r="XDH223" s="7"/>
      <c r="XDI223" s="7"/>
      <c r="XDJ223" s="7"/>
      <c r="XDK223" s="7"/>
      <c r="XDL223" s="7"/>
      <c r="XDM223" s="7"/>
      <c r="XDN223" s="7"/>
      <c r="XDO223" s="7"/>
      <c r="XDP223" s="7"/>
      <c r="XDQ223" s="7"/>
      <c r="XDR223" s="7"/>
      <c r="XDS223" s="7"/>
      <c r="XDT223" s="7"/>
      <c r="XDU223" s="7"/>
      <c r="XDV223" s="7"/>
      <c r="XDW223" s="7"/>
      <c r="XDX223" s="7"/>
      <c r="XDY223" s="7"/>
      <c r="XDZ223" s="7"/>
      <c r="XEA223" s="7"/>
      <c r="XEB223" s="7"/>
      <c r="XEC223" s="7"/>
      <c r="XED223" s="7"/>
      <c r="XEE223" s="7"/>
    </row>
    <row r="224" s="1" customFormat="1" customHeight="1" spans="1:16359">
      <c r="A224" s="4"/>
      <c r="B224" s="20"/>
      <c r="C224" s="20"/>
      <c r="D224" s="21" t="str">
        <f>IF(C224="","-",VLOOKUP(C224,员工信息表!B:C,2,FALSE))</f>
        <v>-</v>
      </c>
      <c r="E224" s="21" t="str">
        <f>IF(C224="","-",VLOOKUP(C224,员工信息表!B:D,3,FALSE))</f>
        <v>-</v>
      </c>
      <c r="F224" s="20"/>
      <c r="G224" s="20"/>
      <c r="H224" s="20"/>
      <c r="I224" s="20"/>
      <c r="J224" s="27" t="str">
        <f t="shared" si="6"/>
        <v>0</v>
      </c>
      <c r="K224" s="27" t="str">
        <f>IF(C224="","0",SUMIFS(借支明细表!$H:$H,借支明细表!$F:$F,$C224,借支明细表!$D:$D,$D$2))</f>
        <v>0</v>
      </c>
      <c r="L224" s="27" t="str">
        <f t="shared" si="7"/>
        <v>0</v>
      </c>
      <c r="M224" s="28"/>
      <c r="XDA224" s="7"/>
      <c r="XDB224" s="7"/>
      <c r="XDC224" s="7"/>
      <c r="XDD224" s="7"/>
      <c r="XDE224" s="7"/>
      <c r="XDF224" s="7"/>
      <c r="XDG224" s="7"/>
      <c r="XDH224" s="7"/>
      <c r="XDI224" s="7"/>
      <c r="XDJ224" s="7"/>
      <c r="XDK224" s="7"/>
      <c r="XDL224" s="7"/>
      <c r="XDM224" s="7"/>
      <c r="XDN224" s="7"/>
      <c r="XDO224" s="7"/>
      <c r="XDP224" s="7"/>
      <c r="XDQ224" s="7"/>
      <c r="XDR224" s="7"/>
      <c r="XDS224" s="7"/>
      <c r="XDT224" s="7"/>
      <c r="XDU224" s="7"/>
      <c r="XDV224" s="7"/>
      <c r="XDW224" s="7"/>
      <c r="XDX224" s="7"/>
      <c r="XDY224" s="7"/>
      <c r="XDZ224" s="7"/>
      <c r="XEA224" s="7"/>
      <c r="XEB224" s="7"/>
      <c r="XEC224" s="7"/>
      <c r="XED224" s="7"/>
      <c r="XEE224" s="7"/>
    </row>
    <row r="225" s="1" customFormat="1" customHeight="1" spans="1:16359">
      <c r="A225" s="4"/>
      <c r="B225" s="20"/>
      <c r="C225" s="20"/>
      <c r="D225" s="21" t="str">
        <f>IF(C225="","-",VLOOKUP(C225,员工信息表!B:C,2,FALSE))</f>
        <v>-</v>
      </c>
      <c r="E225" s="21" t="str">
        <f>IF(C225="","-",VLOOKUP(C225,员工信息表!B:D,3,FALSE))</f>
        <v>-</v>
      </c>
      <c r="F225" s="20"/>
      <c r="G225" s="20"/>
      <c r="H225" s="20"/>
      <c r="I225" s="20"/>
      <c r="J225" s="27" t="str">
        <f t="shared" si="6"/>
        <v>0</v>
      </c>
      <c r="K225" s="27" t="str">
        <f>IF(C225="","0",SUMIFS(借支明细表!$H:$H,借支明细表!$F:$F,$C225,借支明细表!$D:$D,$D$2))</f>
        <v>0</v>
      </c>
      <c r="L225" s="27" t="str">
        <f t="shared" si="7"/>
        <v>0</v>
      </c>
      <c r="M225" s="28"/>
      <c r="XDA225" s="7"/>
      <c r="XDB225" s="7"/>
      <c r="XDC225" s="7"/>
      <c r="XDD225" s="7"/>
      <c r="XDE225" s="7"/>
      <c r="XDF225" s="7"/>
      <c r="XDG225" s="7"/>
      <c r="XDH225" s="7"/>
      <c r="XDI225" s="7"/>
      <c r="XDJ225" s="7"/>
      <c r="XDK225" s="7"/>
      <c r="XDL225" s="7"/>
      <c r="XDM225" s="7"/>
      <c r="XDN225" s="7"/>
      <c r="XDO225" s="7"/>
      <c r="XDP225" s="7"/>
      <c r="XDQ225" s="7"/>
      <c r="XDR225" s="7"/>
      <c r="XDS225" s="7"/>
      <c r="XDT225" s="7"/>
      <c r="XDU225" s="7"/>
      <c r="XDV225" s="7"/>
      <c r="XDW225" s="7"/>
      <c r="XDX225" s="7"/>
      <c r="XDY225" s="7"/>
      <c r="XDZ225" s="7"/>
      <c r="XEA225" s="7"/>
      <c r="XEB225" s="7"/>
      <c r="XEC225" s="7"/>
      <c r="XED225" s="7"/>
      <c r="XEE225" s="7"/>
    </row>
    <row r="226" s="1" customFormat="1" customHeight="1" spans="1:16359">
      <c r="A226" s="4"/>
      <c r="B226" s="20"/>
      <c r="C226" s="20"/>
      <c r="D226" s="21" t="str">
        <f>IF(C226="","-",VLOOKUP(C226,员工信息表!B:C,2,FALSE))</f>
        <v>-</v>
      </c>
      <c r="E226" s="21" t="str">
        <f>IF(C226="","-",VLOOKUP(C226,员工信息表!B:D,3,FALSE))</f>
        <v>-</v>
      </c>
      <c r="F226" s="20"/>
      <c r="G226" s="20"/>
      <c r="H226" s="20"/>
      <c r="I226" s="20"/>
      <c r="J226" s="27" t="str">
        <f t="shared" si="6"/>
        <v>0</v>
      </c>
      <c r="K226" s="27" t="str">
        <f>IF(C226="","0",SUMIFS(借支明细表!$H:$H,借支明细表!$F:$F,$C226,借支明细表!$D:$D,$D$2))</f>
        <v>0</v>
      </c>
      <c r="L226" s="27" t="str">
        <f t="shared" si="7"/>
        <v>0</v>
      </c>
      <c r="M226" s="28"/>
      <c r="XDA226" s="7"/>
      <c r="XDB226" s="7"/>
      <c r="XDC226" s="7"/>
      <c r="XDD226" s="7"/>
      <c r="XDE226" s="7"/>
      <c r="XDF226" s="7"/>
      <c r="XDG226" s="7"/>
      <c r="XDH226" s="7"/>
      <c r="XDI226" s="7"/>
      <c r="XDJ226" s="7"/>
      <c r="XDK226" s="7"/>
      <c r="XDL226" s="7"/>
      <c r="XDM226" s="7"/>
      <c r="XDN226" s="7"/>
      <c r="XDO226" s="7"/>
      <c r="XDP226" s="7"/>
      <c r="XDQ226" s="7"/>
      <c r="XDR226" s="7"/>
      <c r="XDS226" s="7"/>
      <c r="XDT226" s="7"/>
      <c r="XDU226" s="7"/>
      <c r="XDV226" s="7"/>
      <c r="XDW226" s="7"/>
      <c r="XDX226" s="7"/>
      <c r="XDY226" s="7"/>
      <c r="XDZ226" s="7"/>
      <c r="XEA226" s="7"/>
      <c r="XEB226" s="7"/>
      <c r="XEC226" s="7"/>
      <c r="XED226" s="7"/>
      <c r="XEE226" s="7"/>
    </row>
    <row r="227" s="1" customFormat="1" customHeight="1" spans="1:16359">
      <c r="A227" s="4"/>
      <c r="B227" s="20"/>
      <c r="C227" s="20"/>
      <c r="D227" s="21" t="str">
        <f>IF(C227="","-",VLOOKUP(C227,员工信息表!B:C,2,FALSE))</f>
        <v>-</v>
      </c>
      <c r="E227" s="21" t="str">
        <f>IF(C227="","-",VLOOKUP(C227,员工信息表!B:D,3,FALSE))</f>
        <v>-</v>
      </c>
      <c r="F227" s="20"/>
      <c r="G227" s="20"/>
      <c r="H227" s="20"/>
      <c r="I227" s="20"/>
      <c r="J227" s="27" t="str">
        <f t="shared" si="6"/>
        <v>0</v>
      </c>
      <c r="K227" s="27" t="str">
        <f>IF(C227="","0",SUMIFS(借支明细表!$H:$H,借支明细表!$F:$F,$C227,借支明细表!$D:$D,$D$2))</f>
        <v>0</v>
      </c>
      <c r="L227" s="27" t="str">
        <f t="shared" si="7"/>
        <v>0</v>
      </c>
      <c r="M227" s="28"/>
      <c r="XDA227" s="7"/>
      <c r="XDB227" s="7"/>
      <c r="XDC227" s="7"/>
      <c r="XDD227" s="7"/>
      <c r="XDE227" s="7"/>
      <c r="XDF227" s="7"/>
      <c r="XDG227" s="7"/>
      <c r="XDH227" s="7"/>
      <c r="XDI227" s="7"/>
      <c r="XDJ227" s="7"/>
      <c r="XDK227" s="7"/>
      <c r="XDL227" s="7"/>
      <c r="XDM227" s="7"/>
      <c r="XDN227" s="7"/>
      <c r="XDO227" s="7"/>
      <c r="XDP227" s="7"/>
      <c r="XDQ227" s="7"/>
      <c r="XDR227" s="7"/>
      <c r="XDS227" s="7"/>
      <c r="XDT227" s="7"/>
      <c r="XDU227" s="7"/>
      <c r="XDV227" s="7"/>
      <c r="XDW227" s="7"/>
      <c r="XDX227" s="7"/>
      <c r="XDY227" s="7"/>
      <c r="XDZ227" s="7"/>
      <c r="XEA227" s="7"/>
      <c r="XEB227" s="7"/>
      <c r="XEC227" s="7"/>
      <c r="XED227" s="7"/>
      <c r="XEE227" s="7"/>
    </row>
    <row r="228" s="1" customFormat="1" customHeight="1" spans="1:16359">
      <c r="A228" s="4"/>
      <c r="B228" s="20"/>
      <c r="C228" s="20"/>
      <c r="D228" s="21" t="str">
        <f>IF(C228="","-",VLOOKUP(C228,员工信息表!B:C,2,FALSE))</f>
        <v>-</v>
      </c>
      <c r="E228" s="21" t="str">
        <f>IF(C228="","-",VLOOKUP(C228,员工信息表!B:D,3,FALSE))</f>
        <v>-</v>
      </c>
      <c r="F228" s="20"/>
      <c r="G228" s="20"/>
      <c r="H228" s="20"/>
      <c r="I228" s="20"/>
      <c r="J228" s="27" t="str">
        <f t="shared" si="6"/>
        <v>0</v>
      </c>
      <c r="K228" s="27" t="str">
        <f>IF(C228="","0",SUMIFS(借支明细表!$H:$H,借支明细表!$F:$F,$C228,借支明细表!$D:$D,$D$2))</f>
        <v>0</v>
      </c>
      <c r="L228" s="27" t="str">
        <f t="shared" si="7"/>
        <v>0</v>
      </c>
      <c r="M228" s="28"/>
      <c r="XDA228" s="7"/>
      <c r="XDB228" s="7"/>
      <c r="XDC228" s="7"/>
      <c r="XDD228" s="7"/>
      <c r="XDE228" s="7"/>
      <c r="XDF228" s="7"/>
      <c r="XDG228" s="7"/>
      <c r="XDH228" s="7"/>
      <c r="XDI228" s="7"/>
      <c r="XDJ228" s="7"/>
      <c r="XDK228" s="7"/>
      <c r="XDL228" s="7"/>
      <c r="XDM228" s="7"/>
      <c r="XDN228" s="7"/>
      <c r="XDO228" s="7"/>
      <c r="XDP228" s="7"/>
      <c r="XDQ228" s="7"/>
      <c r="XDR228" s="7"/>
      <c r="XDS228" s="7"/>
      <c r="XDT228" s="7"/>
      <c r="XDU228" s="7"/>
      <c r="XDV228" s="7"/>
      <c r="XDW228" s="7"/>
      <c r="XDX228" s="7"/>
      <c r="XDY228" s="7"/>
      <c r="XDZ228" s="7"/>
      <c r="XEA228" s="7"/>
      <c r="XEB228" s="7"/>
      <c r="XEC228" s="7"/>
      <c r="XED228" s="7"/>
      <c r="XEE228" s="7"/>
    </row>
    <row r="229" s="1" customFormat="1" customHeight="1" spans="1:16359">
      <c r="A229" s="4"/>
      <c r="B229" s="20"/>
      <c r="C229" s="20"/>
      <c r="D229" s="21" t="str">
        <f>IF(C229="","-",VLOOKUP(C229,员工信息表!B:C,2,FALSE))</f>
        <v>-</v>
      </c>
      <c r="E229" s="21" t="str">
        <f>IF(C229="","-",VLOOKUP(C229,员工信息表!B:D,3,FALSE))</f>
        <v>-</v>
      </c>
      <c r="F229" s="20"/>
      <c r="G229" s="20"/>
      <c r="H229" s="20"/>
      <c r="I229" s="20"/>
      <c r="J229" s="27" t="str">
        <f t="shared" si="6"/>
        <v>0</v>
      </c>
      <c r="K229" s="27" t="str">
        <f>IF(C229="","0",SUMIFS(借支明细表!$H:$H,借支明细表!$F:$F,$C229,借支明细表!$D:$D,$D$2))</f>
        <v>0</v>
      </c>
      <c r="L229" s="27" t="str">
        <f t="shared" si="7"/>
        <v>0</v>
      </c>
      <c r="M229" s="28"/>
      <c r="XDA229" s="7"/>
      <c r="XDB229" s="7"/>
      <c r="XDC229" s="7"/>
      <c r="XDD229" s="7"/>
      <c r="XDE229" s="7"/>
      <c r="XDF229" s="7"/>
      <c r="XDG229" s="7"/>
      <c r="XDH229" s="7"/>
      <c r="XDI229" s="7"/>
      <c r="XDJ229" s="7"/>
      <c r="XDK229" s="7"/>
      <c r="XDL229" s="7"/>
      <c r="XDM229" s="7"/>
      <c r="XDN229" s="7"/>
      <c r="XDO229" s="7"/>
      <c r="XDP229" s="7"/>
      <c r="XDQ229" s="7"/>
      <c r="XDR229" s="7"/>
      <c r="XDS229" s="7"/>
      <c r="XDT229" s="7"/>
      <c r="XDU229" s="7"/>
      <c r="XDV229" s="7"/>
      <c r="XDW229" s="7"/>
      <c r="XDX229" s="7"/>
      <c r="XDY229" s="7"/>
      <c r="XDZ229" s="7"/>
      <c r="XEA229" s="7"/>
      <c r="XEB229" s="7"/>
      <c r="XEC229" s="7"/>
      <c r="XED229" s="7"/>
      <c r="XEE229" s="7"/>
    </row>
    <row r="230" s="1" customFormat="1" customHeight="1" spans="1:16359">
      <c r="A230" s="4"/>
      <c r="B230" s="20"/>
      <c r="C230" s="20"/>
      <c r="D230" s="21" t="str">
        <f>IF(C230="","-",VLOOKUP(C230,员工信息表!B:C,2,FALSE))</f>
        <v>-</v>
      </c>
      <c r="E230" s="21" t="str">
        <f>IF(C230="","-",VLOOKUP(C230,员工信息表!B:D,3,FALSE))</f>
        <v>-</v>
      </c>
      <c r="F230" s="20"/>
      <c r="G230" s="20"/>
      <c r="H230" s="20"/>
      <c r="I230" s="20"/>
      <c r="J230" s="27" t="str">
        <f t="shared" si="6"/>
        <v>0</v>
      </c>
      <c r="K230" s="27" t="str">
        <f>IF(C230="","0",SUMIFS(借支明细表!$H:$H,借支明细表!$F:$F,$C230,借支明细表!$D:$D,$D$2))</f>
        <v>0</v>
      </c>
      <c r="L230" s="27" t="str">
        <f t="shared" si="7"/>
        <v>0</v>
      </c>
      <c r="M230" s="28"/>
      <c r="XDA230" s="7"/>
      <c r="XDB230" s="7"/>
      <c r="XDC230" s="7"/>
      <c r="XDD230" s="7"/>
      <c r="XDE230" s="7"/>
      <c r="XDF230" s="7"/>
      <c r="XDG230" s="7"/>
      <c r="XDH230" s="7"/>
      <c r="XDI230" s="7"/>
      <c r="XDJ230" s="7"/>
      <c r="XDK230" s="7"/>
      <c r="XDL230" s="7"/>
      <c r="XDM230" s="7"/>
      <c r="XDN230" s="7"/>
      <c r="XDO230" s="7"/>
      <c r="XDP230" s="7"/>
      <c r="XDQ230" s="7"/>
      <c r="XDR230" s="7"/>
      <c r="XDS230" s="7"/>
      <c r="XDT230" s="7"/>
      <c r="XDU230" s="7"/>
      <c r="XDV230" s="7"/>
      <c r="XDW230" s="7"/>
      <c r="XDX230" s="7"/>
      <c r="XDY230" s="7"/>
      <c r="XDZ230" s="7"/>
      <c r="XEA230" s="7"/>
      <c r="XEB230" s="7"/>
      <c r="XEC230" s="7"/>
      <c r="XED230" s="7"/>
      <c r="XEE230" s="7"/>
    </row>
    <row r="231" s="1" customFormat="1" customHeight="1" spans="1:16359">
      <c r="A231" s="4"/>
      <c r="B231" s="20"/>
      <c r="C231" s="20"/>
      <c r="D231" s="21" t="str">
        <f>IF(C231="","-",VLOOKUP(C231,员工信息表!B:C,2,FALSE))</f>
        <v>-</v>
      </c>
      <c r="E231" s="21" t="str">
        <f>IF(C231="","-",VLOOKUP(C231,员工信息表!B:D,3,FALSE))</f>
        <v>-</v>
      </c>
      <c r="F231" s="20"/>
      <c r="G231" s="20"/>
      <c r="H231" s="20"/>
      <c r="I231" s="20"/>
      <c r="J231" s="27" t="str">
        <f t="shared" si="6"/>
        <v>0</v>
      </c>
      <c r="K231" s="27" t="str">
        <f>IF(C231="","0",SUMIFS(借支明细表!$H:$H,借支明细表!$F:$F,$C231,借支明细表!$D:$D,$D$2))</f>
        <v>0</v>
      </c>
      <c r="L231" s="27" t="str">
        <f t="shared" si="7"/>
        <v>0</v>
      </c>
      <c r="M231" s="28"/>
      <c r="XDA231" s="7"/>
      <c r="XDB231" s="7"/>
      <c r="XDC231" s="7"/>
      <c r="XDD231" s="7"/>
      <c r="XDE231" s="7"/>
      <c r="XDF231" s="7"/>
      <c r="XDG231" s="7"/>
      <c r="XDH231" s="7"/>
      <c r="XDI231" s="7"/>
      <c r="XDJ231" s="7"/>
      <c r="XDK231" s="7"/>
      <c r="XDL231" s="7"/>
      <c r="XDM231" s="7"/>
      <c r="XDN231" s="7"/>
      <c r="XDO231" s="7"/>
      <c r="XDP231" s="7"/>
      <c r="XDQ231" s="7"/>
      <c r="XDR231" s="7"/>
      <c r="XDS231" s="7"/>
      <c r="XDT231" s="7"/>
      <c r="XDU231" s="7"/>
      <c r="XDV231" s="7"/>
      <c r="XDW231" s="7"/>
      <c r="XDX231" s="7"/>
      <c r="XDY231" s="7"/>
      <c r="XDZ231" s="7"/>
      <c r="XEA231" s="7"/>
      <c r="XEB231" s="7"/>
      <c r="XEC231" s="7"/>
      <c r="XED231" s="7"/>
      <c r="XEE231" s="7"/>
    </row>
    <row r="232" s="1" customFormat="1" customHeight="1" spans="1:16359">
      <c r="A232" s="4"/>
      <c r="B232" s="20"/>
      <c r="C232" s="20"/>
      <c r="D232" s="21" t="str">
        <f>IF(C232="","-",VLOOKUP(C232,员工信息表!B:C,2,FALSE))</f>
        <v>-</v>
      </c>
      <c r="E232" s="21" t="str">
        <f>IF(C232="","-",VLOOKUP(C232,员工信息表!B:D,3,FALSE))</f>
        <v>-</v>
      </c>
      <c r="F232" s="20"/>
      <c r="G232" s="20"/>
      <c r="H232" s="20"/>
      <c r="I232" s="20"/>
      <c r="J232" s="27" t="str">
        <f t="shared" si="6"/>
        <v>0</v>
      </c>
      <c r="K232" s="27" t="str">
        <f>IF(C232="","0",SUMIFS(借支明细表!$H:$H,借支明细表!$F:$F,$C232,借支明细表!$D:$D,$D$2))</f>
        <v>0</v>
      </c>
      <c r="L232" s="27" t="str">
        <f t="shared" si="7"/>
        <v>0</v>
      </c>
      <c r="M232" s="28"/>
      <c r="XDA232" s="7"/>
      <c r="XDB232" s="7"/>
      <c r="XDC232" s="7"/>
      <c r="XDD232" s="7"/>
      <c r="XDE232" s="7"/>
      <c r="XDF232" s="7"/>
      <c r="XDG232" s="7"/>
      <c r="XDH232" s="7"/>
      <c r="XDI232" s="7"/>
      <c r="XDJ232" s="7"/>
      <c r="XDK232" s="7"/>
      <c r="XDL232" s="7"/>
      <c r="XDM232" s="7"/>
      <c r="XDN232" s="7"/>
      <c r="XDO232" s="7"/>
      <c r="XDP232" s="7"/>
      <c r="XDQ232" s="7"/>
      <c r="XDR232" s="7"/>
      <c r="XDS232" s="7"/>
      <c r="XDT232" s="7"/>
      <c r="XDU232" s="7"/>
      <c r="XDV232" s="7"/>
      <c r="XDW232" s="7"/>
      <c r="XDX232" s="7"/>
      <c r="XDY232" s="7"/>
      <c r="XDZ232" s="7"/>
      <c r="XEA232" s="7"/>
      <c r="XEB232" s="7"/>
      <c r="XEC232" s="7"/>
      <c r="XED232" s="7"/>
      <c r="XEE232" s="7"/>
    </row>
    <row r="233" s="1" customFormat="1" customHeight="1" spans="1:16359">
      <c r="A233" s="4"/>
      <c r="B233" s="20"/>
      <c r="C233" s="20"/>
      <c r="D233" s="21" t="str">
        <f>IF(C233="","-",VLOOKUP(C233,员工信息表!B:C,2,FALSE))</f>
        <v>-</v>
      </c>
      <c r="E233" s="21" t="str">
        <f>IF(C233="","-",VLOOKUP(C233,员工信息表!B:D,3,FALSE))</f>
        <v>-</v>
      </c>
      <c r="F233" s="20"/>
      <c r="G233" s="20"/>
      <c r="H233" s="20"/>
      <c r="I233" s="20"/>
      <c r="J233" s="27" t="str">
        <f t="shared" si="6"/>
        <v>0</v>
      </c>
      <c r="K233" s="27" t="str">
        <f>IF(C233="","0",SUMIFS(借支明细表!$H:$H,借支明细表!$F:$F,$C233,借支明细表!$D:$D,$D$2))</f>
        <v>0</v>
      </c>
      <c r="L233" s="27" t="str">
        <f t="shared" si="7"/>
        <v>0</v>
      </c>
      <c r="M233" s="28"/>
      <c r="XDA233" s="7"/>
      <c r="XDB233" s="7"/>
      <c r="XDC233" s="7"/>
      <c r="XDD233" s="7"/>
      <c r="XDE233" s="7"/>
      <c r="XDF233" s="7"/>
      <c r="XDG233" s="7"/>
      <c r="XDH233" s="7"/>
      <c r="XDI233" s="7"/>
      <c r="XDJ233" s="7"/>
      <c r="XDK233" s="7"/>
      <c r="XDL233" s="7"/>
      <c r="XDM233" s="7"/>
      <c r="XDN233" s="7"/>
      <c r="XDO233" s="7"/>
      <c r="XDP233" s="7"/>
      <c r="XDQ233" s="7"/>
      <c r="XDR233" s="7"/>
      <c r="XDS233" s="7"/>
      <c r="XDT233" s="7"/>
      <c r="XDU233" s="7"/>
      <c r="XDV233" s="7"/>
      <c r="XDW233" s="7"/>
      <c r="XDX233" s="7"/>
      <c r="XDY233" s="7"/>
      <c r="XDZ233" s="7"/>
      <c r="XEA233" s="7"/>
      <c r="XEB233" s="7"/>
      <c r="XEC233" s="7"/>
      <c r="XED233" s="7"/>
      <c r="XEE233" s="7"/>
    </row>
    <row r="234" s="1" customFormat="1" customHeight="1" spans="1:16359">
      <c r="A234" s="4"/>
      <c r="B234" s="20"/>
      <c r="C234" s="20"/>
      <c r="D234" s="21" t="str">
        <f>IF(C234="","-",VLOOKUP(C234,员工信息表!B:C,2,FALSE))</f>
        <v>-</v>
      </c>
      <c r="E234" s="21" t="str">
        <f>IF(C234="","-",VLOOKUP(C234,员工信息表!B:D,3,FALSE))</f>
        <v>-</v>
      </c>
      <c r="F234" s="20"/>
      <c r="G234" s="20"/>
      <c r="H234" s="20"/>
      <c r="I234" s="20"/>
      <c r="J234" s="27" t="str">
        <f t="shared" si="6"/>
        <v>0</v>
      </c>
      <c r="K234" s="27" t="str">
        <f>IF(C234="","0",SUMIFS(借支明细表!$H:$H,借支明细表!$F:$F,$C234,借支明细表!$D:$D,$D$2))</f>
        <v>0</v>
      </c>
      <c r="L234" s="27" t="str">
        <f t="shared" si="7"/>
        <v>0</v>
      </c>
      <c r="M234" s="28"/>
      <c r="XDA234" s="7"/>
      <c r="XDB234" s="7"/>
      <c r="XDC234" s="7"/>
      <c r="XDD234" s="7"/>
      <c r="XDE234" s="7"/>
      <c r="XDF234" s="7"/>
      <c r="XDG234" s="7"/>
      <c r="XDH234" s="7"/>
      <c r="XDI234" s="7"/>
      <c r="XDJ234" s="7"/>
      <c r="XDK234" s="7"/>
      <c r="XDL234" s="7"/>
      <c r="XDM234" s="7"/>
      <c r="XDN234" s="7"/>
      <c r="XDO234" s="7"/>
      <c r="XDP234" s="7"/>
      <c r="XDQ234" s="7"/>
      <c r="XDR234" s="7"/>
      <c r="XDS234" s="7"/>
      <c r="XDT234" s="7"/>
      <c r="XDU234" s="7"/>
      <c r="XDV234" s="7"/>
      <c r="XDW234" s="7"/>
      <c r="XDX234" s="7"/>
      <c r="XDY234" s="7"/>
      <c r="XDZ234" s="7"/>
      <c r="XEA234" s="7"/>
      <c r="XEB234" s="7"/>
      <c r="XEC234" s="7"/>
      <c r="XED234" s="7"/>
      <c r="XEE234" s="7"/>
    </row>
    <row r="235" s="1" customFormat="1" customHeight="1" spans="1:16359">
      <c r="A235" s="4"/>
      <c r="B235" s="20"/>
      <c r="C235" s="20"/>
      <c r="D235" s="21" t="str">
        <f>IF(C235="","-",VLOOKUP(C235,员工信息表!B:C,2,FALSE))</f>
        <v>-</v>
      </c>
      <c r="E235" s="21" t="str">
        <f>IF(C235="","-",VLOOKUP(C235,员工信息表!B:D,3,FALSE))</f>
        <v>-</v>
      </c>
      <c r="F235" s="20"/>
      <c r="G235" s="20"/>
      <c r="H235" s="20"/>
      <c r="I235" s="20"/>
      <c r="J235" s="27" t="str">
        <f t="shared" si="6"/>
        <v>0</v>
      </c>
      <c r="K235" s="27" t="str">
        <f>IF(C235="","0",SUMIFS(借支明细表!$H:$H,借支明细表!$F:$F,$C235,借支明细表!$D:$D,$D$2))</f>
        <v>0</v>
      </c>
      <c r="L235" s="27" t="str">
        <f t="shared" si="7"/>
        <v>0</v>
      </c>
      <c r="M235" s="28"/>
      <c r="XDA235" s="7"/>
      <c r="XDB235" s="7"/>
      <c r="XDC235" s="7"/>
      <c r="XDD235" s="7"/>
      <c r="XDE235" s="7"/>
      <c r="XDF235" s="7"/>
      <c r="XDG235" s="7"/>
      <c r="XDH235" s="7"/>
      <c r="XDI235" s="7"/>
      <c r="XDJ235" s="7"/>
      <c r="XDK235" s="7"/>
      <c r="XDL235" s="7"/>
      <c r="XDM235" s="7"/>
      <c r="XDN235" s="7"/>
      <c r="XDO235" s="7"/>
      <c r="XDP235" s="7"/>
      <c r="XDQ235" s="7"/>
      <c r="XDR235" s="7"/>
      <c r="XDS235" s="7"/>
      <c r="XDT235" s="7"/>
      <c r="XDU235" s="7"/>
      <c r="XDV235" s="7"/>
      <c r="XDW235" s="7"/>
      <c r="XDX235" s="7"/>
      <c r="XDY235" s="7"/>
      <c r="XDZ235" s="7"/>
      <c r="XEA235" s="7"/>
      <c r="XEB235" s="7"/>
      <c r="XEC235" s="7"/>
      <c r="XED235" s="7"/>
      <c r="XEE235" s="7"/>
    </row>
    <row r="236" s="1" customFormat="1" customHeight="1" spans="1:16359">
      <c r="A236" s="4"/>
      <c r="B236" s="20"/>
      <c r="C236" s="20"/>
      <c r="D236" s="21" t="str">
        <f>IF(C236="","-",VLOOKUP(C236,员工信息表!B:C,2,FALSE))</f>
        <v>-</v>
      </c>
      <c r="E236" s="21" t="str">
        <f>IF(C236="","-",VLOOKUP(C236,员工信息表!B:D,3,FALSE))</f>
        <v>-</v>
      </c>
      <c r="F236" s="20"/>
      <c r="G236" s="20"/>
      <c r="H236" s="20"/>
      <c r="I236" s="20"/>
      <c r="J236" s="27" t="str">
        <f t="shared" si="6"/>
        <v>0</v>
      </c>
      <c r="K236" s="27" t="str">
        <f>IF(C236="","0",SUMIFS(借支明细表!$H:$H,借支明细表!$F:$F,$C236,借支明细表!$D:$D,$D$2))</f>
        <v>0</v>
      </c>
      <c r="L236" s="27" t="str">
        <f t="shared" si="7"/>
        <v>0</v>
      </c>
      <c r="M236" s="28"/>
      <c r="XDA236" s="7"/>
      <c r="XDB236" s="7"/>
      <c r="XDC236" s="7"/>
      <c r="XDD236" s="7"/>
      <c r="XDE236" s="7"/>
      <c r="XDF236" s="7"/>
      <c r="XDG236" s="7"/>
      <c r="XDH236" s="7"/>
      <c r="XDI236" s="7"/>
      <c r="XDJ236" s="7"/>
      <c r="XDK236" s="7"/>
      <c r="XDL236" s="7"/>
      <c r="XDM236" s="7"/>
      <c r="XDN236" s="7"/>
      <c r="XDO236" s="7"/>
      <c r="XDP236" s="7"/>
      <c r="XDQ236" s="7"/>
      <c r="XDR236" s="7"/>
      <c r="XDS236" s="7"/>
      <c r="XDT236" s="7"/>
      <c r="XDU236" s="7"/>
      <c r="XDV236" s="7"/>
      <c r="XDW236" s="7"/>
      <c r="XDX236" s="7"/>
      <c r="XDY236" s="7"/>
      <c r="XDZ236" s="7"/>
      <c r="XEA236" s="7"/>
      <c r="XEB236" s="7"/>
      <c r="XEC236" s="7"/>
      <c r="XED236" s="7"/>
      <c r="XEE236" s="7"/>
    </row>
    <row r="237" s="1" customFormat="1" customHeight="1" spans="1:16359">
      <c r="A237" s="4"/>
      <c r="B237" s="20"/>
      <c r="C237" s="20"/>
      <c r="D237" s="21" t="str">
        <f>IF(C237="","-",VLOOKUP(C237,员工信息表!B:C,2,FALSE))</f>
        <v>-</v>
      </c>
      <c r="E237" s="21" t="str">
        <f>IF(C237="","-",VLOOKUP(C237,员工信息表!B:D,3,FALSE))</f>
        <v>-</v>
      </c>
      <c r="F237" s="20"/>
      <c r="G237" s="20"/>
      <c r="H237" s="20"/>
      <c r="I237" s="20"/>
      <c r="J237" s="27" t="str">
        <f t="shared" si="6"/>
        <v>0</v>
      </c>
      <c r="K237" s="27" t="str">
        <f>IF(C237="","0",SUMIFS(借支明细表!$H:$H,借支明细表!$F:$F,$C237,借支明细表!$D:$D,$D$2))</f>
        <v>0</v>
      </c>
      <c r="L237" s="27" t="str">
        <f t="shared" si="7"/>
        <v>0</v>
      </c>
      <c r="M237" s="28"/>
      <c r="XDA237" s="7"/>
      <c r="XDB237" s="7"/>
      <c r="XDC237" s="7"/>
      <c r="XDD237" s="7"/>
      <c r="XDE237" s="7"/>
      <c r="XDF237" s="7"/>
      <c r="XDG237" s="7"/>
      <c r="XDH237" s="7"/>
      <c r="XDI237" s="7"/>
      <c r="XDJ237" s="7"/>
      <c r="XDK237" s="7"/>
      <c r="XDL237" s="7"/>
      <c r="XDM237" s="7"/>
      <c r="XDN237" s="7"/>
      <c r="XDO237" s="7"/>
      <c r="XDP237" s="7"/>
      <c r="XDQ237" s="7"/>
      <c r="XDR237" s="7"/>
      <c r="XDS237" s="7"/>
      <c r="XDT237" s="7"/>
      <c r="XDU237" s="7"/>
      <c r="XDV237" s="7"/>
      <c r="XDW237" s="7"/>
      <c r="XDX237" s="7"/>
      <c r="XDY237" s="7"/>
      <c r="XDZ237" s="7"/>
      <c r="XEA237" s="7"/>
      <c r="XEB237" s="7"/>
      <c r="XEC237" s="7"/>
      <c r="XED237" s="7"/>
      <c r="XEE237" s="7"/>
    </row>
    <row r="238" s="1" customFormat="1" customHeight="1" spans="1:16359">
      <c r="A238" s="4"/>
      <c r="B238" s="20"/>
      <c r="C238" s="20"/>
      <c r="D238" s="21" t="str">
        <f>IF(C238="","-",VLOOKUP(C238,员工信息表!B:C,2,FALSE))</f>
        <v>-</v>
      </c>
      <c r="E238" s="21" t="str">
        <f>IF(C238="","-",VLOOKUP(C238,员工信息表!B:D,3,FALSE))</f>
        <v>-</v>
      </c>
      <c r="F238" s="20"/>
      <c r="G238" s="20"/>
      <c r="H238" s="20"/>
      <c r="I238" s="20"/>
      <c r="J238" s="27" t="str">
        <f t="shared" si="6"/>
        <v>0</v>
      </c>
      <c r="K238" s="27" t="str">
        <f>IF(C238="","0",SUMIFS(借支明细表!$H:$H,借支明细表!$F:$F,$C238,借支明细表!$D:$D,$D$2))</f>
        <v>0</v>
      </c>
      <c r="L238" s="27" t="str">
        <f t="shared" si="7"/>
        <v>0</v>
      </c>
      <c r="M238" s="28"/>
      <c r="XDA238" s="7"/>
      <c r="XDB238" s="7"/>
      <c r="XDC238" s="7"/>
      <c r="XDD238" s="7"/>
      <c r="XDE238" s="7"/>
      <c r="XDF238" s="7"/>
      <c r="XDG238" s="7"/>
      <c r="XDH238" s="7"/>
      <c r="XDI238" s="7"/>
      <c r="XDJ238" s="7"/>
      <c r="XDK238" s="7"/>
      <c r="XDL238" s="7"/>
      <c r="XDM238" s="7"/>
      <c r="XDN238" s="7"/>
      <c r="XDO238" s="7"/>
      <c r="XDP238" s="7"/>
      <c r="XDQ238" s="7"/>
      <c r="XDR238" s="7"/>
      <c r="XDS238" s="7"/>
      <c r="XDT238" s="7"/>
      <c r="XDU238" s="7"/>
      <c r="XDV238" s="7"/>
      <c r="XDW238" s="7"/>
      <c r="XDX238" s="7"/>
      <c r="XDY238" s="7"/>
      <c r="XDZ238" s="7"/>
      <c r="XEA238" s="7"/>
      <c r="XEB238" s="7"/>
      <c r="XEC238" s="7"/>
      <c r="XED238" s="7"/>
      <c r="XEE238" s="7"/>
    </row>
    <row r="239" s="1" customFormat="1" customHeight="1" spans="1:16359">
      <c r="A239" s="4"/>
      <c r="B239" s="20"/>
      <c r="C239" s="20"/>
      <c r="D239" s="21" t="str">
        <f>IF(C239="","-",VLOOKUP(C239,员工信息表!B:C,2,FALSE))</f>
        <v>-</v>
      </c>
      <c r="E239" s="21" t="str">
        <f>IF(C239="","-",VLOOKUP(C239,员工信息表!B:D,3,FALSE))</f>
        <v>-</v>
      </c>
      <c r="F239" s="20"/>
      <c r="G239" s="20"/>
      <c r="H239" s="20"/>
      <c r="I239" s="20"/>
      <c r="J239" s="27" t="str">
        <f t="shared" si="6"/>
        <v>0</v>
      </c>
      <c r="K239" s="27" t="str">
        <f>IF(C239="","0",SUMIFS(借支明细表!$H:$H,借支明细表!$F:$F,$C239,借支明细表!$D:$D,$D$2))</f>
        <v>0</v>
      </c>
      <c r="L239" s="27" t="str">
        <f t="shared" si="7"/>
        <v>0</v>
      </c>
      <c r="M239" s="28"/>
      <c r="XDA239" s="7"/>
      <c r="XDB239" s="7"/>
      <c r="XDC239" s="7"/>
      <c r="XDD239" s="7"/>
      <c r="XDE239" s="7"/>
      <c r="XDF239" s="7"/>
      <c r="XDG239" s="7"/>
      <c r="XDH239" s="7"/>
      <c r="XDI239" s="7"/>
      <c r="XDJ239" s="7"/>
      <c r="XDK239" s="7"/>
      <c r="XDL239" s="7"/>
      <c r="XDM239" s="7"/>
      <c r="XDN239" s="7"/>
      <c r="XDO239" s="7"/>
      <c r="XDP239" s="7"/>
      <c r="XDQ239" s="7"/>
      <c r="XDR239" s="7"/>
      <c r="XDS239" s="7"/>
      <c r="XDT239" s="7"/>
      <c r="XDU239" s="7"/>
      <c r="XDV239" s="7"/>
      <c r="XDW239" s="7"/>
      <c r="XDX239" s="7"/>
      <c r="XDY239" s="7"/>
      <c r="XDZ239" s="7"/>
      <c r="XEA239" s="7"/>
      <c r="XEB239" s="7"/>
      <c r="XEC239" s="7"/>
      <c r="XED239" s="7"/>
      <c r="XEE239" s="7"/>
    </row>
    <row r="240" s="1" customFormat="1" customHeight="1" spans="1:16359">
      <c r="A240" s="4"/>
      <c r="B240" s="20"/>
      <c r="C240" s="20"/>
      <c r="D240" s="21" t="str">
        <f>IF(C240="","-",VLOOKUP(C240,员工信息表!B:C,2,FALSE))</f>
        <v>-</v>
      </c>
      <c r="E240" s="21" t="str">
        <f>IF(C240="","-",VLOOKUP(C240,员工信息表!B:D,3,FALSE))</f>
        <v>-</v>
      </c>
      <c r="F240" s="20"/>
      <c r="G240" s="20"/>
      <c r="H240" s="20"/>
      <c r="I240" s="20"/>
      <c r="J240" s="27" t="str">
        <f t="shared" si="6"/>
        <v>0</v>
      </c>
      <c r="K240" s="27" t="str">
        <f>IF(C240="","0",SUMIFS(借支明细表!$H:$H,借支明细表!$F:$F,$C240,借支明细表!$D:$D,$D$2))</f>
        <v>0</v>
      </c>
      <c r="L240" s="27" t="str">
        <f t="shared" si="7"/>
        <v>0</v>
      </c>
      <c r="M240" s="28"/>
      <c r="XDA240" s="7"/>
      <c r="XDB240" s="7"/>
      <c r="XDC240" s="7"/>
      <c r="XDD240" s="7"/>
      <c r="XDE240" s="7"/>
      <c r="XDF240" s="7"/>
      <c r="XDG240" s="7"/>
      <c r="XDH240" s="7"/>
      <c r="XDI240" s="7"/>
      <c r="XDJ240" s="7"/>
      <c r="XDK240" s="7"/>
      <c r="XDL240" s="7"/>
      <c r="XDM240" s="7"/>
      <c r="XDN240" s="7"/>
      <c r="XDO240" s="7"/>
      <c r="XDP240" s="7"/>
      <c r="XDQ240" s="7"/>
      <c r="XDR240" s="7"/>
      <c r="XDS240" s="7"/>
      <c r="XDT240" s="7"/>
      <c r="XDU240" s="7"/>
      <c r="XDV240" s="7"/>
      <c r="XDW240" s="7"/>
      <c r="XDX240" s="7"/>
      <c r="XDY240" s="7"/>
      <c r="XDZ240" s="7"/>
      <c r="XEA240" s="7"/>
      <c r="XEB240" s="7"/>
      <c r="XEC240" s="7"/>
      <c r="XED240" s="7"/>
      <c r="XEE240" s="7"/>
    </row>
    <row r="241" s="1" customFormat="1" customHeight="1" spans="1:16359">
      <c r="A241" s="4"/>
      <c r="B241" s="20"/>
      <c r="C241" s="20"/>
      <c r="D241" s="21" t="str">
        <f>IF(C241="","-",VLOOKUP(C241,员工信息表!B:C,2,FALSE))</f>
        <v>-</v>
      </c>
      <c r="E241" s="21" t="str">
        <f>IF(C241="","-",VLOOKUP(C241,员工信息表!B:D,3,FALSE))</f>
        <v>-</v>
      </c>
      <c r="F241" s="20"/>
      <c r="G241" s="20"/>
      <c r="H241" s="20"/>
      <c r="I241" s="20"/>
      <c r="J241" s="27" t="str">
        <f t="shared" si="6"/>
        <v>0</v>
      </c>
      <c r="K241" s="27" t="str">
        <f>IF(C241="","0",SUMIFS(借支明细表!$H:$H,借支明细表!$F:$F,$C241,借支明细表!$D:$D,$D$2))</f>
        <v>0</v>
      </c>
      <c r="L241" s="27" t="str">
        <f t="shared" si="7"/>
        <v>0</v>
      </c>
      <c r="M241" s="28"/>
      <c r="XDA241" s="7"/>
      <c r="XDB241" s="7"/>
      <c r="XDC241" s="7"/>
      <c r="XDD241" s="7"/>
      <c r="XDE241" s="7"/>
      <c r="XDF241" s="7"/>
      <c r="XDG241" s="7"/>
      <c r="XDH241" s="7"/>
      <c r="XDI241" s="7"/>
      <c r="XDJ241" s="7"/>
      <c r="XDK241" s="7"/>
      <c r="XDL241" s="7"/>
      <c r="XDM241" s="7"/>
      <c r="XDN241" s="7"/>
      <c r="XDO241" s="7"/>
      <c r="XDP241" s="7"/>
      <c r="XDQ241" s="7"/>
      <c r="XDR241" s="7"/>
      <c r="XDS241" s="7"/>
      <c r="XDT241" s="7"/>
      <c r="XDU241" s="7"/>
      <c r="XDV241" s="7"/>
      <c r="XDW241" s="7"/>
      <c r="XDX241" s="7"/>
      <c r="XDY241" s="7"/>
      <c r="XDZ241" s="7"/>
      <c r="XEA241" s="7"/>
      <c r="XEB241" s="7"/>
      <c r="XEC241" s="7"/>
      <c r="XED241" s="7"/>
      <c r="XEE241" s="7"/>
    </row>
    <row r="242" s="1" customFormat="1" customHeight="1" spans="1:16359">
      <c r="A242" s="4"/>
      <c r="B242" s="20"/>
      <c r="C242" s="20"/>
      <c r="D242" s="21" t="str">
        <f>IF(C242="","-",VLOOKUP(C242,员工信息表!B:C,2,FALSE))</f>
        <v>-</v>
      </c>
      <c r="E242" s="21" t="str">
        <f>IF(C242="","-",VLOOKUP(C242,员工信息表!B:D,3,FALSE))</f>
        <v>-</v>
      </c>
      <c r="F242" s="20"/>
      <c r="G242" s="20"/>
      <c r="H242" s="20"/>
      <c r="I242" s="20"/>
      <c r="J242" s="27" t="str">
        <f t="shared" si="6"/>
        <v>0</v>
      </c>
      <c r="K242" s="27" t="str">
        <f>IF(C242="","0",SUMIFS(借支明细表!$H:$H,借支明细表!$F:$F,$C242,借支明细表!$D:$D,$D$2))</f>
        <v>0</v>
      </c>
      <c r="L242" s="27" t="str">
        <f t="shared" si="7"/>
        <v>0</v>
      </c>
      <c r="M242" s="28"/>
      <c r="XDA242" s="7"/>
      <c r="XDB242" s="7"/>
      <c r="XDC242" s="7"/>
      <c r="XDD242" s="7"/>
      <c r="XDE242" s="7"/>
      <c r="XDF242" s="7"/>
      <c r="XDG242" s="7"/>
      <c r="XDH242" s="7"/>
      <c r="XDI242" s="7"/>
      <c r="XDJ242" s="7"/>
      <c r="XDK242" s="7"/>
      <c r="XDL242" s="7"/>
      <c r="XDM242" s="7"/>
      <c r="XDN242" s="7"/>
      <c r="XDO242" s="7"/>
      <c r="XDP242" s="7"/>
      <c r="XDQ242" s="7"/>
      <c r="XDR242" s="7"/>
      <c r="XDS242" s="7"/>
      <c r="XDT242" s="7"/>
      <c r="XDU242" s="7"/>
      <c r="XDV242" s="7"/>
      <c r="XDW242" s="7"/>
      <c r="XDX242" s="7"/>
      <c r="XDY242" s="7"/>
      <c r="XDZ242" s="7"/>
      <c r="XEA242" s="7"/>
      <c r="XEB242" s="7"/>
      <c r="XEC242" s="7"/>
      <c r="XED242" s="7"/>
      <c r="XEE242" s="7"/>
    </row>
    <row r="243" s="1" customFormat="1" customHeight="1" spans="1:16359">
      <c r="A243" s="4"/>
      <c r="B243" s="20"/>
      <c r="C243" s="20"/>
      <c r="D243" s="21" t="str">
        <f>IF(C243="","-",VLOOKUP(C243,员工信息表!B:C,2,FALSE))</f>
        <v>-</v>
      </c>
      <c r="E243" s="21" t="str">
        <f>IF(C243="","-",VLOOKUP(C243,员工信息表!B:D,3,FALSE))</f>
        <v>-</v>
      </c>
      <c r="F243" s="20"/>
      <c r="G243" s="20"/>
      <c r="H243" s="20"/>
      <c r="I243" s="20"/>
      <c r="J243" s="27" t="str">
        <f t="shared" si="6"/>
        <v>0</v>
      </c>
      <c r="K243" s="27" t="str">
        <f>IF(C243="","0",SUMIFS(借支明细表!$H:$H,借支明细表!$F:$F,$C243,借支明细表!$D:$D,$D$2))</f>
        <v>0</v>
      </c>
      <c r="L243" s="27" t="str">
        <f t="shared" si="7"/>
        <v>0</v>
      </c>
      <c r="M243" s="28"/>
      <c r="XDA243" s="7"/>
      <c r="XDB243" s="7"/>
      <c r="XDC243" s="7"/>
      <c r="XDD243" s="7"/>
      <c r="XDE243" s="7"/>
      <c r="XDF243" s="7"/>
      <c r="XDG243" s="7"/>
      <c r="XDH243" s="7"/>
      <c r="XDI243" s="7"/>
      <c r="XDJ243" s="7"/>
      <c r="XDK243" s="7"/>
      <c r="XDL243" s="7"/>
      <c r="XDM243" s="7"/>
      <c r="XDN243" s="7"/>
      <c r="XDO243" s="7"/>
      <c r="XDP243" s="7"/>
      <c r="XDQ243" s="7"/>
      <c r="XDR243" s="7"/>
      <c r="XDS243" s="7"/>
      <c r="XDT243" s="7"/>
      <c r="XDU243" s="7"/>
      <c r="XDV243" s="7"/>
      <c r="XDW243" s="7"/>
      <c r="XDX243" s="7"/>
      <c r="XDY243" s="7"/>
      <c r="XDZ243" s="7"/>
      <c r="XEA243" s="7"/>
      <c r="XEB243" s="7"/>
      <c r="XEC243" s="7"/>
      <c r="XED243" s="7"/>
      <c r="XEE243" s="7"/>
    </row>
    <row r="244" s="1" customFormat="1" customHeight="1" spans="1:16359">
      <c r="A244" s="4"/>
      <c r="B244" s="20"/>
      <c r="C244" s="20"/>
      <c r="D244" s="21" t="str">
        <f>IF(C244="","-",VLOOKUP(C244,员工信息表!B:C,2,FALSE))</f>
        <v>-</v>
      </c>
      <c r="E244" s="21" t="str">
        <f>IF(C244="","-",VLOOKUP(C244,员工信息表!B:D,3,FALSE))</f>
        <v>-</v>
      </c>
      <c r="F244" s="20"/>
      <c r="G244" s="20"/>
      <c r="H244" s="20"/>
      <c r="I244" s="20"/>
      <c r="J244" s="27" t="str">
        <f t="shared" si="6"/>
        <v>0</v>
      </c>
      <c r="K244" s="27" t="str">
        <f>IF(C244="","0",SUMIFS(借支明细表!$H:$H,借支明细表!$F:$F,$C244,借支明细表!$D:$D,$D$2))</f>
        <v>0</v>
      </c>
      <c r="L244" s="27" t="str">
        <f t="shared" si="7"/>
        <v>0</v>
      </c>
      <c r="M244" s="28"/>
      <c r="XDA244" s="7"/>
      <c r="XDB244" s="7"/>
      <c r="XDC244" s="7"/>
      <c r="XDD244" s="7"/>
      <c r="XDE244" s="7"/>
      <c r="XDF244" s="7"/>
      <c r="XDG244" s="7"/>
      <c r="XDH244" s="7"/>
      <c r="XDI244" s="7"/>
      <c r="XDJ244" s="7"/>
      <c r="XDK244" s="7"/>
      <c r="XDL244" s="7"/>
      <c r="XDM244" s="7"/>
      <c r="XDN244" s="7"/>
      <c r="XDO244" s="7"/>
      <c r="XDP244" s="7"/>
      <c r="XDQ244" s="7"/>
      <c r="XDR244" s="7"/>
      <c r="XDS244" s="7"/>
      <c r="XDT244" s="7"/>
      <c r="XDU244" s="7"/>
      <c r="XDV244" s="7"/>
      <c r="XDW244" s="7"/>
      <c r="XDX244" s="7"/>
      <c r="XDY244" s="7"/>
      <c r="XDZ244" s="7"/>
      <c r="XEA244" s="7"/>
      <c r="XEB244" s="7"/>
      <c r="XEC244" s="7"/>
      <c r="XED244" s="7"/>
      <c r="XEE244" s="7"/>
    </row>
    <row r="245" s="1" customFormat="1" customHeight="1" spans="1:16359">
      <c r="A245" s="4"/>
      <c r="B245" s="20"/>
      <c r="C245" s="20"/>
      <c r="D245" s="21" t="str">
        <f>IF(C245="","-",VLOOKUP(C245,员工信息表!B:C,2,FALSE))</f>
        <v>-</v>
      </c>
      <c r="E245" s="21" t="str">
        <f>IF(C245="","-",VLOOKUP(C245,员工信息表!B:D,3,FALSE))</f>
        <v>-</v>
      </c>
      <c r="F245" s="20"/>
      <c r="G245" s="20"/>
      <c r="H245" s="20"/>
      <c r="I245" s="20"/>
      <c r="J245" s="27" t="str">
        <f t="shared" si="6"/>
        <v>0</v>
      </c>
      <c r="K245" s="27" t="str">
        <f>IF(C245="","0",SUMIFS(借支明细表!$H:$H,借支明细表!$F:$F,$C245,借支明细表!$D:$D,$D$2))</f>
        <v>0</v>
      </c>
      <c r="L245" s="27" t="str">
        <f t="shared" si="7"/>
        <v>0</v>
      </c>
      <c r="M245" s="28"/>
      <c r="XDA245" s="7"/>
      <c r="XDB245" s="7"/>
      <c r="XDC245" s="7"/>
      <c r="XDD245" s="7"/>
      <c r="XDE245" s="7"/>
      <c r="XDF245" s="7"/>
      <c r="XDG245" s="7"/>
      <c r="XDH245" s="7"/>
      <c r="XDI245" s="7"/>
      <c r="XDJ245" s="7"/>
      <c r="XDK245" s="7"/>
      <c r="XDL245" s="7"/>
      <c r="XDM245" s="7"/>
      <c r="XDN245" s="7"/>
      <c r="XDO245" s="7"/>
      <c r="XDP245" s="7"/>
      <c r="XDQ245" s="7"/>
      <c r="XDR245" s="7"/>
      <c r="XDS245" s="7"/>
      <c r="XDT245" s="7"/>
      <c r="XDU245" s="7"/>
      <c r="XDV245" s="7"/>
      <c r="XDW245" s="7"/>
      <c r="XDX245" s="7"/>
      <c r="XDY245" s="7"/>
      <c r="XDZ245" s="7"/>
      <c r="XEA245" s="7"/>
      <c r="XEB245" s="7"/>
      <c r="XEC245" s="7"/>
      <c r="XED245" s="7"/>
      <c r="XEE245" s="7"/>
    </row>
    <row r="246" s="1" customFormat="1" customHeight="1" spans="1:16359">
      <c r="A246" s="4"/>
      <c r="B246" s="20"/>
      <c r="C246" s="20"/>
      <c r="D246" s="21" t="str">
        <f>IF(C246="","-",VLOOKUP(C246,员工信息表!B:C,2,FALSE))</f>
        <v>-</v>
      </c>
      <c r="E246" s="21" t="str">
        <f>IF(C246="","-",VLOOKUP(C246,员工信息表!B:D,3,FALSE))</f>
        <v>-</v>
      </c>
      <c r="F246" s="20"/>
      <c r="G246" s="20"/>
      <c r="H246" s="20"/>
      <c r="I246" s="20"/>
      <c r="J246" s="27" t="str">
        <f t="shared" si="6"/>
        <v>0</v>
      </c>
      <c r="K246" s="27" t="str">
        <f>IF(C246="","0",SUMIFS(借支明细表!$H:$H,借支明细表!$F:$F,$C246,借支明细表!$D:$D,$D$2))</f>
        <v>0</v>
      </c>
      <c r="L246" s="27" t="str">
        <f t="shared" si="7"/>
        <v>0</v>
      </c>
      <c r="M246" s="28"/>
      <c r="XDA246" s="7"/>
      <c r="XDB246" s="7"/>
      <c r="XDC246" s="7"/>
      <c r="XDD246" s="7"/>
      <c r="XDE246" s="7"/>
      <c r="XDF246" s="7"/>
      <c r="XDG246" s="7"/>
      <c r="XDH246" s="7"/>
      <c r="XDI246" s="7"/>
      <c r="XDJ246" s="7"/>
      <c r="XDK246" s="7"/>
      <c r="XDL246" s="7"/>
      <c r="XDM246" s="7"/>
      <c r="XDN246" s="7"/>
      <c r="XDO246" s="7"/>
      <c r="XDP246" s="7"/>
      <c r="XDQ246" s="7"/>
      <c r="XDR246" s="7"/>
      <c r="XDS246" s="7"/>
      <c r="XDT246" s="7"/>
      <c r="XDU246" s="7"/>
      <c r="XDV246" s="7"/>
      <c r="XDW246" s="7"/>
      <c r="XDX246" s="7"/>
      <c r="XDY246" s="7"/>
      <c r="XDZ246" s="7"/>
      <c r="XEA246" s="7"/>
      <c r="XEB246" s="7"/>
      <c r="XEC246" s="7"/>
      <c r="XED246" s="7"/>
      <c r="XEE246" s="7"/>
    </row>
    <row r="247" s="1" customFormat="1" customHeight="1" spans="1:16359">
      <c r="A247" s="4"/>
      <c r="B247" s="20"/>
      <c r="C247" s="20"/>
      <c r="D247" s="21" t="str">
        <f>IF(C247="","-",VLOOKUP(C247,员工信息表!B:C,2,FALSE))</f>
        <v>-</v>
      </c>
      <c r="E247" s="21" t="str">
        <f>IF(C247="","-",VLOOKUP(C247,员工信息表!B:D,3,FALSE))</f>
        <v>-</v>
      </c>
      <c r="F247" s="20"/>
      <c r="G247" s="20"/>
      <c r="H247" s="20"/>
      <c r="I247" s="20"/>
      <c r="J247" s="27" t="str">
        <f t="shared" si="6"/>
        <v>0</v>
      </c>
      <c r="K247" s="27" t="str">
        <f>IF(C247="","0",SUMIFS(借支明细表!$H:$H,借支明细表!$F:$F,$C247,借支明细表!$D:$D,$D$2))</f>
        <v>0</v>
      </c>
      <c r="L247" s="27" t="str">
        <f t="shared" si="7"/>
        <v>0</v>
      </c>
      <c r="M247" s="28"/>
      <c r="XDA247" s="7"/>
      <c r="XDB247" s="7"/>
      <c r="XDC247" s="7"/>
      <c r="XDD247" s="7"/>
      <c r="XDE247" s="7"/>
      <c r="XDF247" s="7"/>
      <c r="XDG247" s="7"/>
      <c r="XDH247" s="7"/>
      <c r="XDI247" s="7"/>
      <c r="XDJ247" s="7"/>
      <c r="XDK247" s="7"/>
      <c r="XDL247" s="7"/>
      <c r="XDM247" s="7"/>
      <c r="XDN247" s="7"/>
      <c r="XDO247" s="7"/>
      <c r="XDP247" s="7"/>
      <c r="XDQ247" s="7"/>
      <c r="XDR247" s="7"/>
      <c r="XDS247" s="7"/>
      <c r="XDT247" s="7"/>
      <c r="XDU247" s="7"/>
      <c r="XDV247" s="7"/>
      <c r="XDW247" s="7"/>
      <c r="XDX247" s="7"/>
      <c r="XDY247" s="7"/>
      <c r="XDZ247" s="7"/>
      <c r="XEA247" s="7"/>
      <c r="XEB247" s="7"/>
      <c r="XEC247" s="7"/>
      <c r="XED247" s="7"/>
      <c r="XEE247" s="7"/>
    </row>
    <row r="248" s="1" customFormat="1" customHeight="1" spans="1:16359">
      <c r="A248" s="4"/>
      <c r="B248" s="20"/>
      <c r="C248" s="20"/>
      <c r="D248" s="21" t="str">
        <f>IF(C248="","-",VLOOKUP(C248,员工信息表!B:C,2,FALSE))</f>
        <v>-</v>
      </c>
      <c r="E248" s="21" t="str">
        <f>IF(C248="","-",VLOOKUP(C248,员工信息表!B:D,3,FALSE))</f>
        <v>-</v>
      </c>
      <c r="F248" s="20"/>
      <c r="G248" s="20"/>
      <c r="H248" s="20"/>
      <c r="I248" s="20"/>
      <c r="J248" s="27" t="str">
        <f t="shared" si="6"/>
        <v>0</v>
      </c>
      <c r="K248" s="27" t="str">
        <f>IF(C248="","0",SUMIFS(借支明细表!$H:$H,借支明细表!$F:$F,$C248,借支明细表!$D:$D,$D$2))</f>
        <v>0</v>
      </c>
      <c r="L248" s="27" t="str">
        <f t="shared" si="7"/>
        <v>0</v>
      </c>
      <c r="M248" s="28"/>
      <c r="XDA248" s="7"/>
      <c r="XDB248" s="7"/>
      <c r="XDC248" s="7"/>
      <c r="XDD248" s="7"/>
      <c r="XDE248" s="7"/>
      <c r="XDF248" s="7"/>
      <c r="XDG248" s="7"/>
      <c r="XDH248" s="7"/>
      <c r="XDI248" s="7"/>
      <c r="XDJ248" s="7"/>
      <c r="XDK248" s="7"/>
      <c r="XDL248" s="7"/>
      <c r="XDM248" s="7"/>
      <c r="XDN248" s="7"/>
      <c r="XDO248" s="7"/>
      <c r="XDP248" s="7"/>
      <c r="XDQ248" s="7"/>
      <c r="XDR248" s="7"/>
      <c r="XDS248" s="7"/>
      <c r="XDT248" s="7"/>
      <c r="XDU248" s="7"/>
      <c r="XDV248" s="7"/>
      <c r="XDW248" s="7"/>
      <c r="XDX248" s="7"/>
      <c r="XDY248" s="7"/>
      <c r="XDZ248" s="7"/>
      <c r="XEA248" s="7"/>
      <c r="XEB248" s="7"/>
      <c r="XEC248" s="7"/>
      <c r="XED248" s="7"/>
      <c r="XEE248" s="7"/>
    </row>
    <row r="249" s="1" customFormat="1" customHeight="1" spans="1:16359">
      <c r="A249" s="4"/>
      <c r="B249" s="20"/>
      <c r="C249" s="20"/>
      <c r="D249" s="21" t="str">
        <f>IF(C249="","-",VLOOKUP(C249,员工信息表!B:C,2,FALSE))</f>
        <v>-</v>
      </c>
      <c r="E249" s="21" t="str">
        <f>IF(C249="","-",VLOOKUP(C249,员工信息表!B:D,3,FALSE))</f>
        <v>-</v>
      </c>
      <c r="F249" s="20"/>
      <c r="G249" s="20"/>
      <c r="H249" s="20"/>
      <c r="I249" s="20"/>
      <c r="J249" s="27" t="str">
        <f t="shared" si="6"/>
        <v>0</v>
      </c>
      <c r="K249" s="27" t="str">
        <f>IF(C249="","0",SUMIFS(借支明细表!$H:$H,借支明细表!$F:$F,$C249,借支明细表!$D:$D,$D$2))</f>
        <v>0</v>
      </c>
      <c r="L249" s="27" t="str">
        <f t="shared" si="7"/>
        <v>0</v>
      </c>
      <c r="M249" s="28"/>
      <c r="XDA249" s="7"/>
      <c r="XDB249" s="7"/>
      <c r="XDC249" s="7"/>
      <c r="XDD249" s="7"/>
      <c r="XDE249" s="7"/>
      <c r="XDF249" s="7"/>
      <c r="XDG249" s="7"/>
      <c r="XDH249" s="7"/>
      <c r="XDI249" s="7"/>
      <c r="XDJ249" s="7"/>
      <c r="XDK249" s="7"/>
      <c r="XDL249" s="7"/>
      <c r="XDM249" s="7"/>
      <c r="XDN249" s="7"/>
      <c r="XDO249" s="7"/>
      <c r="XDP249" s="7"/>
      <c r="XDQ249" s="7"/>
      <c r="XDR249" s="7"/>
      <c r="XDS249" s="7"/>
      <c r="XDT249" s="7"/>
      <c r="XDU249" s="7"/>
      <c r="XDV249" s="7"/>
      <c r="XDW249" s="7"/>
      <c r="XDX249" s="7"/>
      <c r="XDY249" s="7"/>
      <c r="XDZ249" s="7"/>
      <c r="XEA249" s="7"/>
      <c r="XEB249" s="7"/>
      <c r="XEC249" s="7"/>
      <c r="XED249" s="7"/>
      <c r="XEE249" s="7"/>
    </row>
    <row r="250" s="1" customFormat="1" customHeight="1" spans="1:16359">
      <c r="A250" s="4"/>
      <c r="B250" s="20"/>
      <c r="C250" s="20"/>
      <c r="D250" s="21" t="str">
        <f>IF(C250="","-",VLOOKUP(C250,员工信息表!B:C,2,FALSE))</f>
        <v>-</v>
      </c>
      <c r="E250" s="21" t="str">
        <f>IF(C250="","-",VLOOKUP(C250,员工信息表!B:D,3,FALSE))</f>
        <v>-</v>
      </c>
      <c r="F250" s="20"/>
      <c r="G250" s="20"/>
      <c r="H250" s="20"/>
      <c r="I250" s="20"/>
      <c r="J250" s="27" t="str">
        <f t="shared" si="6"/>
        <v>0</v>
      </c>
      <c r="K250" s="27" t="str">
        <f>IF(C250="","0",SUMIFS(借支明细表!$H:$H,借支明细表!$F:$F,$C250,借支明细表!$D:$D,$D$2))</f>
        <v>0</v>
      </c>
      <c r="L250" s="27" t="str">
        <f t="shared" si="7"/>
        <v>0</v>
      </c>
      <c r="M250" s="28"/>
      <c r="XDA250" s="7"/>
      <c r="XDB250" s="7"/>
      <c r="XDC250" s="7"/>
      <c r="XDD250" s="7"/>
      <c r="XDE250" s="7"/>
      <c r="XDF250" s="7"/>
      <c r="XDG250" s="7"/>
      <c r="XDH250" s="7"/>
      <c r="XDI250" s="7"/>
      <c r="XDJ250" s="7"/>
      <c r="XDK250" s="7"/>
      <c r="XDL250" s="7"/>
      <c r="XDM250" s="7"/>
      <c r="XDN250" s="7"/>
      <c r="XDO250" s="7"/>
      <c r="XDP250" s="7"/>
      <c r="XDQ250" s="7"/>
      <c r="XDR250" s="7"/>
      <c r="XDS250" s="7"/>
      <c r="XDT250" s="7"/>
      <c r="XDU250" s="7"/>
      <c r="XDV250" s="7"/>
      <c r="XDW250" s="7"/>
      <c r="XDX250" s="7"/>
      <c r="XDY250" s="7"/>
      <c r="XDZ250" s="7"/>
      <c r="XEA250" s="7"/>
      <c r="XEB250" s="7"/>
      <c r="XEC250" s="7"/>
      <c r="XED250" s="7"/>
      <c r="XEE250" s="7"/>
    </row>
    <row r="251" s="1" customFormat="1" customHeight="1" spans="1:16359">
      <c r="A251" s="4"/>
      <c r="B251" s="20"/>
      <c r="C251" s="20"/>
      <c r="D251" s="21" t="str">
        <f>IF(C251="","-",VLOOKUP(C251,员工信息表!B:C,2,FALSE))</f>
        <v>-</v>
      </c>
      <c r="E251" s="21" t="str">
        <f>IF(C251="","-",VLOOKUP(C251,员工信息表!B:D,3,FALSE))</f>
        <v>-</v>
      </c>
      <c r="F251" s="20"/>
      <c r="G251" s="20"/>
      <c r="H251" s="20"/>
      <c r="I251" s="20"/>
      <c r="J251" s="27" t="str">
        <f t="shared" si="6"/>
        <v>0</v>
      </c>
      <c r="K251" s="27" t="str">
        <f>IF(C251="","0",SUMIFS(借支明细表!$H:$H,借支明细表!$F:$F,$C251,借支明细表!$D:$D,$D$2))</f>
        <v>0</v>
      </c>
      <c r="L251" s="27" t="str">
        <f t="shared" si="7"/>
        <v>0</v>
      </c>
      <c r="M251" s="28"/>
      <c r="XDA251" s="7"/>
      <c r="XDB251" s="7"/>
      <c r="XDC251" s="7"/>
      <c r="XDD251" s="7"/>
      <c r="XDE251" s="7"/>
      <c r="XDF251" s="7"/>
      <c r="XDG251" s="7"/>
      <c r="XDH251" s="7"/>
      <c r="XDI251" s="7"/>
      <c r="XDJ251" s="7"/>
      <c r="XDK251" s="7"/>
      <c r="XDL251" s="7"/>
      <c r="XDM251" s="7"/>
      <c r="XDN251" s="7"/>
      <c r="XDO251" s="7"/>
      <c r="XDP251" s="7"/>
      <c r="XDQ251" s="7"/>
      <c r="XDR251" s="7"/>
      <c r="XDS251" s="7"/>
      <c r="XDT251" s="7"/>
      <c r="XDU251" s="7"/>
      <c r="XDV251" s="7"/>
      <c r="XDW251" s="7"/>
      <c r="XDX251" s="7"/>
      <c r="XDY251" s="7"/>
      <c r="XDZ251" s="7"/>
      <c r="XEA251" s="7"/>
      <c r="XEB251" s="7"/>
      <c r="XEC251" s="7"/>
      <c r="XED251" s="7"/>
      <c r="XEE251" s="7"/>
    </row>
    <row r="252" s="1" customFormat="1" customHeight="1" spans="1:16359">
      <c r="A252" s="4"/>
      <c r="B252" s="20"/>
      <c r="C252" s="20"/>
      <c r="D252" s="21" t="str">
        <f>IF(C252="","-",VLOOKUP(C252,员工信息表!B:C,2,FALSE))</f>
        <v>-</v>
      </c>
      <c r="E252" s="21" t="str">
        <f>IF(C252="","-",VLOOKUP(C252,员工信息表!B:D,3,FALSE))</f>
        <v>-</v>
      </c>
      <c r="F252" s="20"/>
      <c r="G252" s="20"/>
      <c r="H252" s="20"/>
      <c r="I252" s="20"/>
      <c r="J252" s="27" t="str">
        <f t="shared" si="6"/>
        <v>0</v>
      </c>
      <c r="K252" s="27" t="str">
        <f>IF(C252="","0",SUMIFS(借支明细表!$H:$H,借支明细表!$F:$F,$C252,借支明细表!$D:$D,$D$2))</f>
        <v>0</v>
      </c>
      <c r="L252" s="27" t="str">
        <f t="shared" si="7"/>
        <v>0</v>
      </c>
      <c r="M252" s="28"/>
      <c r="XDA252" s="7"/>
      <c r="XDB252" s="7"/>
      <c r="XDC252" s="7"/>
      <c r="XDD252" s="7"/>
      <c r="XDE252" s="7"/>
      <c r="XDF252" s="7"/>
      <c r="XDG252" s="7"/>
      <c r="XDH252" s="7"/>
      <c r="XDI252" s="7"/>
      <c r="XDJ252" s="7"/>
      <c r="XDK252" s="7"/>
      <c r="XDL252" s="7"/>
      <c r="XDM252" s="7"/>
      <c r="XDN252" s="7"/>
      <c r="XDO252" s="7"/>
      <c r="XDP252" s="7"/>
      <c r="XDQ252" s="7"/>
      <c r="XDR252" s="7"/>
      <c r="XDS252" s="7"/>
      <c r="XDT252" s="7"/>
      <c r="XDU252" s="7"/>
      <c r="XDV252" s="7"/>
      <c r="XDW252" s="7"/>
      <c r="XDX252" s="7"/>
      <c r="XDY252" s="7"/>
      <c r="XDZ252" s="7"/>
      <c r="XEA252" s="7"/>
      <c r="XEB252" s="7"/>
      <c r="XEC252" s="7"/>
      <c r="XED252" s="7"/>
      <c r="XEE252" s="7"/>
    </row>
    <row r="253" s="1" customFormat="1" customHeight="1" spans="1:16359">
      <c r="A253" s="4"/>
      <c r="B253" s="20"/>
      <c r="C253" s="20"/>
      <c r="D253" s="21" t="str">
        <f>IF(C253="","-",VLOOKUP(C253,员工信息表!B:C,2,FALSE))</f>
        <v>-</v>
      </c>
      <c r="E253" s="21" t="str">
        <f>IF(C253="","-",VLOOKUP(C253,员工信息表!B:D,3,FALSE))</f>
        <v>-</v>
      </c>
      <c r="F253" s="20"/>
      <c r="G253" s="20"/>
      <c r="H253" s="20"/>
      <c r="I253" s="20"/>
      <c r="J253" s="27" t="str">
        <f t="shared" si="6"/>
        <v>0</v>
      </c>
      <c r="K253" s="27" t="str">
        <f>IF(C253="","0",SUMIFS(借支明细表!$H:$H,借支明细表!$F:$F,$C253,借支明细表!$D:$D,$D$2))</f>
        <v>0</v>
      </c>
      <c r="L253" s="27" t="str">
        <f t="shared" si="7"/>
        <v>0</v>
      </c>
      <c r="M253" s="28"/>
      <c r="XDA253" s="7"/>
      <c r="XDB253" s="7"/>
      <c r="XDC253" s="7"/>
      <c r="XDD253" s="7"/>
      <c r="XDE253" s="7"/>
      <c r="XDF253" s="7"/>
      <c r="XDG253" s="7"/>
      <c r="XDH253" s="7"/>
      <c r="XDI253" s="7"/>
      <c r="XDJ253" s="7"/>
      <c r="XDK253" s="7"/>
      <c r="XDL253" s="7"/>
      <c r="XDM253" s="7"/>
      <c r="XDN253" s="7"/>
      <c r="XDO253" s="7"/>
      <c r="XDP253" s="7"/>
      <c r="XDQ253" s="7"/>
      <c r="XDR253" s="7"/>
      <c r="XDS253" s="7"/>
      <c r="XDT253" s="7"/>
      <c r="XDU253" s="7"/>
      <c r="XDV253" s="7"/>
      <c r="XDW253" s="7"/>
      <c r="XDX253" s="7"/>
      <c r="XDY253" s="7"/>
      <c r="XDZ253" s="7"/>
      <c r="XEA253" s="7"/>
      <c r="XEB253" s="7"/>
      <c r="XEC253" s="7"/>
      <c r="XED253" s="7"/>
      <c r="XEE253" s="7"/>
    </row>
    <row r="254" s="1" customFormat="1" customHeight="1" spans="1:16359">
      <c r="A254" s="4"/>
      <c r="B254" s="20"/>
      <c r="C254" s="20"/>
      <c r="D254" s="21" t="str">
        <f>IF(C254="","-",VLOOKUP(C254,员工信息表!B:C,2,FALSE))</f>
        <v>-</v>
      </c>
      <c r="E254" s="21" t="str">
        <f>IF(C254="","-",VLOOKUP(C254,员工信息表!B:D,3,FALSE))</f>
        <v>-</v>
      </c>
      <c r="F254" s="20"/>
      <c r="G254" s="20"/>
      <c r="H254" s="20"/>
      <c r="I254" s="20"/>
      <c r="J254" s="27" t="str">
        <f t="shared" si="6"/>
        <v>0</v>
      </c>
      <c r="K254" s="27" t="str">
        <f>IF(C254="","0",SUMIFS(借支明细表!$H:$H,借支明细表!$F:$F,$C254,借支明细表!$D:$D,$D$2))</f>
        <v>0</v>
      </c>
      <c r="L254" s="27" t="str">
        <f t="shared" si="7"/>
        <v>0</v>
      </c>
      <c r="M254" s="28"/>
      <c r="XDA254" s="7"/>
      <c r="XDB254" s="7"/>
      <c r="XDC254" s="7"/>
      <c r="XDD254" s="7"/>
      <c r="XDE254" s="7"/>
      <c r="XDF254" s="7"/>
      <c r="XDG254" s="7"/>
      <c r="XDH254" s="7"/>
      <c r="XDI254" s="7"/>
      <c r="XDJ254" s="7"/>
      <c r="XDK254" s="7"/>
      <c r="XDL254" s="7"/>
      <c r="XDM254" s="7"/>
      <c r="XDN254" s="7"/>
      <c r="XDO254" s="7"/>
      <c r="XDP254" s="7"/>
      <c r="XDQ254" s="7"/>
      <c r="XDR254" s="7"/>
      <c r="XDS254" s="7"/>
      <c r="XDT254" s="7"/>
      <c r="XDU254" s="7"/>
      <c r="XDV254" s="7"/>
      <c r="XDW254" s="7"/>
      <c r="XDX254" s="7"/>
      <c r="XDY254" s="7"/>
      <c r="XDZ254" s="7"/>
      <c r="XEA254" s="7"/>
      <c r="XEB254" s="7"/>
      <c r="XEC254" s="7"/>
      <c r="XED254" s="7"/>
      <c r="XEE254" s="7"/>
    </row>
    <row r="255" s="1" customFormat="1" customHeight="1" spans="1:16359">
      <c r="A255" s="4"/>
      <c r="B255" s="20"/>
      <c r="C255" s="20"/>
      <c r="D255" s="21" t="str">
        <f>IF(C255="","-",VLOOKUP(C255,员工信息表!B:C,2,FALSE))</f>
        <v>-</v>
      </c>
      <c r="E255" s="21" t="str">
        <f>IF(C255="","-",VLOOKUP(C255,员工信息表!B:D,3,FALSE))</f>
        <v>-</v>
      </c>
      <c r="F255" s="20"/>
      <c r="G255" s="20"/>
      <c r="H255" s="20"/>
      <c r="I255" s="20"/>
      <c r="J255" s="27" t="str">
        <f t="shared" si="6"/>
        <v>0</v>
      </c>
      <c r="K255" s="27" t="str">
        <f>IF(C255="","0",SUMIFS(借支明细表!$H:$H,借支明细表!$F:$F,$C255,借支明细表!$D:$D,$D$2))</f>
        <v>0</v>
      </c>
      <c r="L255" s="27" t="str">
        <f t="shared" si="7"/>
        <v>0</v>
      </c>
      <c r="M255" s="28"/>
      <c r="XDA255" s="7"/>
      <c r="XDB255" s="7"/>
      <c r="XDC255" s="7"/>
      <c r="XDD255" s="7"/>
      <c r="XDE255" s="7"/>
      <c r="XDF255" s="7"/>
      <c r="XDG255" s="7"/>
      <c r="XDH255" s="7"/>
      <c r="XDI255" s="7"/>
      <c r="XDJ255" s="7"/>
      <c r="XDK255" s="7"/>
      <c r="XDL255" s="7"/>
      <c r="XDM255" s="7"/>
      <c r="XDN255" s="7"/>
      <c r="XDO255" s="7"/>
      <c r="XDP255" s="7"/>
      <c r="XDQ255" s="7"/>
      <c r="XDR255" s="7"/>
      <c r="XDS255" s="7"/>
      <c r="XDT255" s="7"/>
      <c r="XDU255" s="7"/>
      <c r="XDV255" s="7"/>
      <c r="XDW255" s="7"/>
      <c r="XDX255" s="7"/>
      <c r="XDY255" s="7"/>
      <c r="XDZ255" s="7"/>
      <c r="XEA255" s="7"/>
      <c r="XEB255" s="7"/>
      <c r="XEC255" s="7"/>
      <c r="XED255" s="7"/>
      <c r="XEE255" s="7"/>
    </row>
    <row r="256" s="1" customFormat="1" customHeight="1" spans="1:16359">
      <c r="A256" s="4"/>
      <c r="B256" s="20"/>
      <c r="C256" s="20"/>
      <c r="D256" s="21" t="str">
        <f>IF(C256="","-",VLOOKUP(C256,员工信息表!B:C,2,FALSE))</f>
        <v>-</v>
      </c>
      <c r="E256" s="21" t="str">
        <f>IF(C256="","-",VLOOKUP(C256,员工信息表!B:D,3,FALSE))</f>
        <v>-</v>
      </c>
      <c r="F256" s="20"/>
      <c r="G256" s="20"/>
      <c r="H256" s="20"/>
      <c r="I256" s="20"/>
      <c r="J256" s="27" t="str">
        <f t="shared" si="6"/>
        <v>0</v>
      </c>
      <c r="K256" s="27" t="str">
        <f>IF(C256="","0",SUMIFS(借支明细表!$H:$H,借支明细表!$F:$F,$C256,借支明细表!$D:$D,$D$2))</f>
        <v>0</v>
      </c>
      <c r="L256" s="27" t="str">
        <f t="shared" si="7"/>
        <v>0</v>
      </c>
      <c r="M256" s="28"/>
      <c r="XDA256" s="7"/>
      <c r="XDB256" s="7"/>
      <c r="XDC256" s="7"/>
      <c r="XDD256" s="7"/>
      <c r="XDE256" s="7"/>
      <c r="XDF256" s="7"/>
      <c r="XDG256" s="7"/>
      <c r="XDH256" s="7"/>
      <c r="XDI256" s="7"/>
      <c r="XDJ256" s="7"/>
      <c r="XDK256" s="7"/>
      <c r="XDL256" s="7"/>
      <c r="XDM256" s="7"/>
      <c r="XDN256" s="7"/>
      <c r="XDO256" s="7"/>
      <c r="XDP256" s="7"/>
      <c r="XDQ256" s="7"/>
      <c r="XDR256" s="7"/>
      <c r="XDS256" s="7"/>
      <c r="XDT256" s="7"/>
      <c r="XDU256" s="7"/>
      <c r="XDV256" s="7"/>
      <c r="XDW256" s="7"/>
      <c r="XDX256" s="7"/>
      <c r="XDY256" s="7"/>
      <c r="XDZ256" s="7"/>
      <c r="XEA256" s="7"/>
      <c r="XEB256" s="7"/>
      <c r="XEC256" s="7"/>
      <c r="XED256" s="7"/>
      <c r="XEE256" s="7"/>
    </row>
    <row r="257" s="1" customFormat="1" customHeight="1" spans="1:16359">
      <c r="A257" s="4"/>
      <c r="B257" s="20"/>
      <c r="C257" s="20"/>
      <c r="D257" s="21" t="str">
        <f>IF(C257="","-",VLOOKUP(C257,员工信息表!B:C,2,FALSE))</f>
        <v>-</v>
      </c>
      <c r="E257" s="21" t="str">
        <f>IF(C257="","-",VLOOKUP(C257,员工信息表!B:D,3,FALSE))</f>
        <v>-</v>
      </c>
      <c r="F257" s="20"/>
      <c r="G257" s="20"/>
      <c r="H257" s="20"/>
      <c r="I257" s="20"/>
      <c r="J257" s="27" t="str">
        <f t="shared" si="6"/>
        <v>0</v>
      </c>
      <c r="K257" s="27" t="str">
        <f>IF(C257="","0",SUMIFS(借支明细表!$H:$H,借支明细表!$F:$F,$C257,借支明细表!$D:$D,$D$2))</f>
        <v>0</v>
      </c>
      <c r="L257" s="27" t="str">
        <f t="shared" si="7"/>
        <v>0</v>
      </c>
      <c r="M257" s="28"/>
      <c r="XDA257" s="7"/>
      <c r="XDB257" s="7"/>
      <c r="XDC257" s="7"/>
      <c r="XDD257" s="7"/>
      <c r="XDE257" s="7"/>
      <c r="XDF257" s="7"/>
      <c r="XDG257" s="7"/>
      <c r="XDH257" s="7"/>
      <c r="XDI257" s="7"/>
      <c r="XDJ257" s="7"/>
      <c r="XDK257" s="7"/>
      <c r="XDL257" s="7"/>
      <c r="XDM257" s="7"/>
      <c r="XDN257" s="7"/>
      <c r="XDO257" s="7"/>
      <c r="XDP257" s="7"/>
      <c r="XDQ257" s="7"/>
      <c r="XDR257" s="7"/>
      <c r="XDS257" s="7"/>
      <c r="XDT257" s="7"/>
      <c r="XDU257" s="7"/>
      <c r="XDV257" s="7"/>
      <c r="XDW257" s="7"/>
      <c r="XDX257" s="7"/>
      <c r="XDY257" s="7"/>
      <c r="XDZ257" s="7"/>
      <c r="XEA257" s="7"/>
      <c r="XEB257" s="7"/>
      <c r="XEC257" s="7"/>
      <c r="XED257" s="7"/>
      <c r="XEE257" s="7"/>
    </row>
    <row r="258" s="1" customFormat="1" customHeight="1" spans="1:16359">
      <c r="A258" s="4"/>
      <c r="B258" s="20"/>
      <c r="C258" s="20"/>
      <c r="D258" s="21" t="str">
        <f>IF(C258="","-",VLOOKUP(C258,员工信息表!B:C,2,FALSE))</f>
        <v>-</v>
      </c>
      <c r="E258" s="21" t="str">
        <f>IF(C258="","-",VLOOKUP(C258,员工信息表!B:D,3,FALSE))</f>
        <v>-</v>
      </c>
      <c r="F258" s="20"/>
      <c r="G258" s="20"/>
      <c r="H258" s="20"/>
      <c r="I258" s="20"/>
      <c r="J258" s="27" t="str">
        <f t="shared" si="6"/>
        <v>0</v>
      </c>
      <c r="K258" s="27" t="str">
        <f>IF(C258="","0",SUMIFS(借支明细表!$H:$H,借支明细表!$F:$F,$C258,借支明细表!$D:$D,$D$2))</f>
        <v>0</v>
      </c>
      <c r="L258" s="27" t="str">
        <f t="shared" si="7"/>
        <v>0</v>
      </c>
      <c r="M258" s="28"/>
      <c r="XDA258" s="7"/>
      <c r="XDB258" s="7"/>
      <c r="XDC258" s="7"/>
      <c r="XDD258" s="7"/>
      <c r="XDE258" s="7"/>
      <c r="XDF258" s="7"/>
      <c r="XDG258" s="7"/>
      <c r="XDH258" s="7"/>
      <c r="XDI258" s="7"/>
      <c r="XDJ258" s="7"/>
      <c r="XDK258" s="7"/>
      <c r="XDL258" s="7"/>
      <c r="XDM258" s="7"/>
      <c r="XDN258" s="7"/>
      <c r="XDO258" s="7"/>
      <c r="XDP258" s="7"/>
      <c r="XDQ258" s="7"/>
      <c r="XDR258" s="7"/>
      <c r="XDS258" s="7"/>
      <c r="XDT258" s="7"/>
      <c r="XDU258" s="7"/>
      <c r="XDV258" s="7"/>
      <c r="XDW258" s="7"/>
      <c r="XDX258" s="7"/>
      <c r="XDY258" s="7"/>
      <c r="XDZ258" s="7"/>
      <c r="XEA258" s="7"/>
      <c r="XEB258" s="7"/>
      <c r="XEC258" s="7"/>
      <c r="XED258" s="7"/>
      <c r="XEE258" s="7"/>
    </row>
    <row r="259" s="1" customFormat="1" customHeight="1" spans="1:16359">
      <c r="A259" s="4"/>
      <c r="B259" s="20"/>
      <c r="C259" s="20"/>
      <c r="D259" s="21" t="str">
        <f>IF(C259="","-",VLOOKUP(C259,员工信息表!B:C,2,FALSE))</f>
        <v>-</v>
      </c>
      <c r="E259" s="21" t="str">
        <f>IF(C259="","-",VLOOKUP(C259,员工信息表!B:D,3,FALSE))</f>
        <v>-</v>
      </c>
      <c r="F259" s="20"/>
      <c r="G259" s="20"/>
      <c r="H259" s="20"/>
      <c r="I259" s="20"/>
      <c r="J259" s="27" t="str">
        <f t="shared" si="6"/>
        <v>0</v>
      </c>
      <c r="K259" s="27" t="str">
        <f>IF(C259="","0",SUMIFS(借支明细表!$H:$H,借支明细表!$F:$F,$C259,借支明细表!$D:$D,$D$2))</f>
        <v>0</v>
      </c>
      <c r="L259" s="27" t="str">
        <f t="shared" si="7"/>
        <v>0</v>
      </c>
      <c r="M259" s="28"/>
      <c r="XDA259" s="7"/>
      <c r="XDB259" s="7"/>
      <c r="XDC259" s="7"/>
      <c r="XDD259" s="7"/>
      <c r="XDE259" s="7"/>
      <c r="XDF259" s="7"/>
      <c r="XDG259" s="7"/>
      <c r="XDH259" s="7"/>
      <c r="XDI259" s="7"/>
      <c r="XDJ259" s="7"/>
      <c r="XDK259" s="7"/>
      <c r="XDL259" s="7"/>
      <c r="XDM259" s="7"/>
      <c r="XDN259" s="7"/>
      <c r="XDO259" s="7"/>
      <c r="XDP259" s="7"/>
      <c r="XDQ259" s="7"/>
      <c r="XDR259" s="7"/>
      <c r="XDS259" s="7"/>
      <c r="XDT259" s="7"/>
      <c r="XDU259" s="7"/>
      <c r="XDV259" s="7"/>
      <c r="XDW259" s="7"/>
      <c r="XDX259" s="7"/>
      <c r="XDY259" s="7"/>
      <c r="XDZ259" s="7"/>
      <c r="XEA259" s="7"/>
      <c r="XEB259" s="7"/>
      <c r="XEC259" s="7"/>
      <c r="XED259" s="7"/>
      <c r="XEE259" s="7"/>
    </row>
    <row r="260" s="1" customFormat="1" customHeight="1" spans="1:16359">
      <c r="A260" s="4"/>
      <c r="B260" s="20"/>
      <c r="C260" s="20"/>
      <c r="D260" s="21" t="str">
        <f>IF(C260="","-",VLOOKUP(C260,员工信息表!B:C,2,FALSE))</f>
        <v>-</v>
      </c>
      <c r="E260" s="21" t="str">
        <f>IF(C260="","-",VLOOKUP(C260,员工信息表!B:D,3,FALSE))</f>
        <v>-</v>
      </c>
      <c r="F260" s="20"/>
      <c r="G260" s="20"/>
      <c r="H260" s="20"/>
      <c r="I260" s="20"/>
      <c r="J260" s="27" t="str">
        <f t="shared" si="6"/>
        <v>0</v>
      </c>
      <c r="K260" s="27" t="str">
        <f>IF(C260="","0",SUMIFS(借支明细表!$H:$H,借支明细表!$F:$F,$C260,借支明细表!$D:$D,$D$2))</f>
        <v>0</v>
      </c>
      <c r="L260" s="27" t="str">
        <f t="shared" si="7"/>
        <v>0</v>
      </c>
      <c r="M260" s="28"/>
      <c r="XDA260" s="7"/>
      <c r="XDB260" s="7"/>
      <c r="XDC260" s="7"/>
      <c r="XDD260" s="7"/>
      <c r="XDE260" s="7"/>
      <c r="XDF260" s="7"/>
      <c r="XDG260" s="7"/>
      <c r="XDH260" s="7"/>
      <c r="XDI260" s="7"/>
      <c r="XDJ260" s="7"/>
      <c r="XDK260" s="7"/>
      <c r="XDL260" s="7"/>
      <c r="XDM260" s="7"/>
      <c r="XDN260" s="7"/>
      <c r="XDO260" s="7"/>
      <c r="XDP260" s="7"/>
      <c r="XDQ260" s="7"/>
      <c r="XDR260" s="7"/>
      <c r="XDS260" s="7"/>
      <c r="XDT260" s="7"/>
      <c r="XDU260" s="7"/>
      <c r="XDV260" s="7"/>
      <c r="XDW260" s="7"/>
      <c r="XDX260" s="7"/>
      <c r="XDY260" s="7"/>
      <c r="XDZ260" s="7"/>
      <c r="XEA260" s="7"/>
      <c r="XEB260" s="7"/>
      <c r="XEC260" s="7"/>
      <c r="XED260" s="7"/>
      <c r="XEE260" s="7"/>
    </row>
    <row r="261" s="1" customFormat="1" customHeight="1" spans="1:16359">
      <c r="A261" s="4"/>
      <c r="B261" s="20"/>
      <c r="C261" s="20"/>
      <c r="D261" s="21" t="str">
        <f>IF(C261="","-",VLOOKUP(C261,员工信息表!B:C,2,FALSE))</f>
        <v>-</v>
      </c>
      <c r="E261" s="21" t="str">
        <f>IF(C261="","-",VLOOKUP(C261,员工信息表!B:D,3,FALSE))</f>
        <v>-</v>
      </c>
      <c r="F261" s="20"/>
      <c r="G261" s="20"/>
      <c r="H261" s="20"/>
      <c r="I261" s="20"/>
      <c r="J261" s="27" t="str">
        <f t="shared" ref="J261:J324" si="8">IF(C261="","0",(E261*F261)+(G261*H261)+I261)</f>
        <v>0</v>
      </c>
      <c r="K261" s="27" t="str">
        <f>IF(C261="","0",SUMIFS(借支明细表!$H:$H,借支明细表!$F:$F,$C261,借支明细表!$D:$D,$D$2))</f>
        <v>0</v>
      </c>
      <c r="L261" s="27" t="str">
        <f t="shared" ref="L261:L324" si="9">IF(C261="","0",J261-K261)</f>
        <v>0</v>
      </c>
      <c r="M261" s="28"/>
      <c r="XDA261" s="7"/>
      <c r="XDB261" s="7"/>
      <c r="XDC261" s="7"/>
      <c r="XDD261" s="7"/>
      <c r="XDE261" s="7"/>
      <c r="XDF261" s="7"/>
      <c r="XDG261" s="7"/>
      <c r="XDH261" s="7"/>
      <c r="XDI261" s="7"/>
      <c r="XDJ261" s="7"/>
      <c r="XDK261" s="7"/>
      <c r="XDL261" s="7"/>
      <c r="XDM261" s="7"/>
      <c r="XDN261" s="7"/>
      <c r="XDO261" s="7"/>
      <c r="XDP261" s="7"/>
      <c r="XDQ261" s="7"/>
      <c r="XDR261" s="7"/>
      <c r="XDS261" s="7"/>
      <c r="XDT261" s="7"/>
      <c r="XDU261" s="7"/>
      <c r="XDV261" s="7"/>
      <c r="XDW261" s="7"/>
      <c r="XDX261" s="7"/>
      <c r="XDY261" s="7"/>
      <c r="XDZ261" s="7"/>
      <c r="XEA261" s="7"/>
      <c r="XEB261" s="7"/>
      <c r="XEC261" s="7"/>
      <c r="XED261" s="7"/>
      <c r="XEE261" s="7"/>
    </row>
    <row r="262" s="1" customFormat="1" customHeight="1" spans="1:16359">
      <c r="A262" s="4"/>
      <c r="B262" s="20"/>
      <c r="C262" s="20"/>
      <c r="D262" s="21" t="str">
        <f>IF(C262="","-",VLOOKUP(C262,员工信息表!B:C,2,FALSE))</f>
        <v>-</v>
      </c>
      <c r="E262" s="21" t="str">
        <f>IF(C262="","-",VLOOKUP(C262,员工信息表!B:D,3,FALSE))</f>
        <v>-</v>
      </c>
      <c r="F262" s="20"/>
      <c r="G262" s="20"/>
      <c r="H262" s="20"/>
      <c r="I262" s="20"/>
      <c r="J262" s="27" t="str">
        <f t="shared" si="8"/>
        <v>0</v>
      </c>
      <c r="K262" s="27" t="str">
        <f>IF(C262="","0",SUMIFS(借支明细表!$H:$H,借支明细表!$F:$F,$C262,借支明细表!$D:$D,$D$2))</f>
        <v>0</v>
      </c>
      <c r="L262" s="27" t="str">
        <f t="shared" si="9"/>
        <v>0</v>
      </c>
      <c r="M262" s="28"/>
      <c r="XDA262" s="7"/>
      <c r="XDB262" s="7"/>
      <c r="XDC262" s="7"/>
      <c r="XDD262" s="7"/>
      <c r="XDE262" s="7"/>
      <c r="XDF262" s="7"/>
      <c r="XDG262" s="7"/>
      <c r="XDH262" s="7"/>
      <c r="XDI262" s="7"/>
      <c r="XDJ262" s="7"/>
      <c r="XDK262" s="7"/>
      <c r="XDL262" s="7"/>
      <c r="XDM262" s="7"/>
      <c r="XDN262" s="7"/>
      <c r="XDO262" s="7"/>
      <c r="XDP262" s="7"/>
      <c r="XDQ262" s="7"/>
      <c r="XDR262" s="7"/>
      <c r="XDS262" s="7"/>
      <c r="XDT262" s="7"/>
      <c r="XDU262" s="7"/>
      <c r="XDV262" s="7"/>
      <c r="XDW262" s="7"/>
      <c r="XDX262" s="7"/>
      <c r="XDY262" s="7"/>
      <c r="XDZ262" s="7"/>
      <c r="XEA262" s="7"/>
      <c r="XEB262" s="7"/>
      <c r="XEC262" s="7"/>
      <c r="XED262" s="7"/>
      <c r="XEE262" s="7"/>
    </row>
    <row r="263" s="1" customFormat="1" customHeight="1" spans="1:16359">
      <c r="A263" s="4"/>
      <c r="B263" s="20"/>
      <c r="C263" s="20"/>
      <c r="D263" s="21" t="str">
        <f>IF(C263="","-",VLOOKUP(C263,员工信息表!B:C,2,FALSE))</f>
        <v>-</v>
      </c>
      <c r="E263" s="21" t="str">
        <f>IF(C263="","-",VLOOKUP(C263,员工信息表!B:D,3,FALSE))</f>
        <v>-</v>
      </c>
      <c r="F263" s="20"/>
      <c r="G263" s="20"/>
      <c r="H263" s="20"/>
      <c r="I263" s="20"/>
      <c r="J263" s="27" t="str">
        <f t="shared" si="8"/>
        <v>0</v>
      </c>
      <c r="K263" s="27" t="str">
        <f>IF(C263="","0",SUMIFS(借支明细表!$H:$H,借支明细表!$F:$F,$C263,借支明细表!$D:$D,$D$2))</f>
        <v>0</v>
      </c>
      <c r="L263" s="27" t="str">
        <f t="shared" si="9"/>
        <v>0</v>
      </c>
      <c r="M263" s="28"/>
      <c r="XDA263" s="7"/>
      <c r="XDB263" s="7"/>
      <c r="XDC263" s="7"/>
      <c r="XDD263" s="7"/>
      <c r="XDE263" s="7"/>
      <c r="XDF263" s="7"/>
      <c r="XDG263" s="7"/>
      <c r="XDH263" s="7"/>
      <c r="XDI263" s="7"/>
      <c r="XDJ263" s="7"/>
      <c r="XDK263" s="7"/>
      <c r="XDL263" s="7"/>
      <c r="XDM263" s="7"/>
      <c r="XDN263" s="7"/>
      <c r="XDO263" s="7"/>
      <c r="XDP263" s="7"/>
      <c r="XDQ263" s="7"/>
      <c r="XDR263" s="7"/>
      <c r="XDS263" s="7"/>
      <c r="XDT263" s="7"/>
      <c r="XDU263" s="7"/>
      <c r="XDV263" s="7"/>
      <c r="XDW263" s="7"/>
      <c r="XDX263" s="7"/>
      <c r="XDY263" s="7"/>
      <c r="XDZ263" s="7"/>
      <c r="XEA263" s="7"/>
      <c r="XEB263" s="7"/>
      <c r="XEC263" s="7"/>
      <c r="XED263" s="7"/>
      <c r="XEE263" s="7"/>
    </row>
    <row r="264" s="1" customFormat="1" customHeight="1" spans="1:16359">
      <c r="A264" s="4"/>
      <c r="B264" s="20"/>
      <c r="C264" s="20"/>
      <c r="D264" s="21" t="str">
        <f>IF(C264="","-",VLOOKUP(C264,员工信息表!B:C,2,FALSE))</f>
        <v>-</v>
      </c>
      <c r="E264" s="21" t="str">
        <f>IF(C264="","-",VLOOKUP(C264,员工信息表!B:D,3,FALSE))</f>
        <v>-</v>
      </c>
      <c r="F264" s="20"/>
      <c r="G264" s="20"/>
      <c r="H264" s="20"/>
      <c r="I264" s="20"/>
      <c r="J264" s="27" t="str">
        <f t="shared" si="8"/>
        <v>0</v>
      </c>
      <c r="K264" s="27" t="str">
        <f>IF(C264="","0",SUMIFS(借支明细表!$H:$H,借支明细表!$F:$F,$C264,借支明细表!$D:$D,$D$2))</f>
        <v>0</v>
      </c>
      <c r="L264" s="27" t="str">
        <f t="shared" si="9"/>
        <v>0</v>
      </c>
      <c r="M264" s="28"/>
      <c r="XDA264" s="7"/>
      <c r="XDB264" s="7"/>
      <c r="XDC264" s="7"/>
      <c r="XDD264" s="7"/>
      <c r="XDE264" s="7"/>
      <c r="XDF264" s="7"/>
      <c r="XDG264" s="7"/>
      <c r="XDH264" s="7"/>
      <c r="XDI264" s="7"/>
      <c r="XDJ264" s="7"/>
      <c r="XDK264" s="7"/>
      <c r="XDL264" s="7"/>
      <c r="XDM264" s="7"/>
      <c r="XDN264" s="7"/>
      <c r="XDO264" s="7"/>
      <c r="XDP264" s="7"/>
      <c r="XDQ264" s="7"/>
      <c r="XDR264" s="7"/>
      <c r="XDS264" s="7"/>
      <c r="XDT264" s="7"/>
      <c r="XDU264" s="7"/>
      <c r="XDV264" s="7"/>
      <c r="XDW264" s="7"/>
      <c r="XDX264" s="7"/>
      <c r="XDY264" s="7"/>
      <c r="XDZ264" s="7"/>
      <c r="XEA264" s="7"/>
      <c r="XEB264" s="7"/>
      <c r="XEC264" s="7"/>
      <c r="XED264" s="7"/>
      <c r="XEE264" s="7"/>
    </row>
    <row r="265" s="1" customFormat="1" customHeight="1" spans="1:16359">
      <c r="A265" s="4"/>
      <c r="B265" s="20"/>
      <c r="C265" s="20"/>
      <c r="D265" s="21" t="str">
        <f>IF(C265="","-",VLOOKUP(C265,员工信息表!B:C,2,FALSE))</f>
        <v>-</v>
      </c>
      <c r="E265" s="21" t="str">
        <f>IF(C265="","-",VLOOKUP(C265,员工信息表!B:D,3,FALSE))</f>
        <v>-</v>
      </c>
      <c r="F265" s="20"/>
      <c r="G265" s="20"/>
      <c r="H265" s="20"/>
      <c r="I265" s="20"/>
      <c r="J265" s="27" t="str">
        <f t="shared" si="8"/>
        <v>0</v>
      </c>
      <c r="K265" s="27" t="str">
        <f>IF(C265="","0",SUMIFS(借支明细表!$H:$H,借支明细表!$F:$F,$C265,借支明细表!$D:$D,$D$2))</f>
        <v>0</v>
      </c>
      <c r="L265" s="27" t="str">
        <f t="shared" si="9"/>
        <v>0</v>
      </c>
      <c r="M265" s="28"/>
      <c r="XDA265" s="7"/>
      <c r="XDB265" s="7"/>
      <c r="XDC265" s="7"/>
      <c r="XDD265" s="7"/>
      <c r="XDE265" s="7"/>
      <c r="XDF265" s="7"/>
      <c r="XDG265" s="7"/>
      <c r="XDH265" s="7"/>
      <c r="XDI265" s="7"/>
      <c r="XDJ265" s="7"/>
      <c r="XDK265" s="7"/>
      <c r="XDL265" s="7"/>
      <c r="XDM265" s="7"/>
      <c r="XDN265" s="7"/>
      <c r="XDO265" s="7"/>
      <c r="XDP265" s="7"/>
      <c r="XDQ265" s="7"/>
      <c r="XDR265" s="7"/>
      <c r="XDS265" s="7"/>
      <c r="XDT265" s="7"/>
      <c r="XDU265" s="7"/>
      <c r="XDV265" s="7"/>
      <c r="XDW265" s="7"/>
      <c r="XDX265" s="7"/>
      <c r="XDY265" s="7"/>
      <c r="XDZ265" s="7"/>
      <c r="XEA265" s="7"/>
      <c r="XEB265" s="7"/>
      <c r="XEC265" s="7"/>
      <c r="XED265" s="7"/>
      <c r="XEE265" s="7"/>
    </row>
    <row r="266" s="1" customFormat="1" customHeight="1" spans="1:16359">
      <c r="A266" s="4"/>
      <c r="B266" s="20"/>
      <c r="C266" s="20"/>
      <c r="D266" s="21" t="str">
        <f>IF(C266="","-",VLOOKUP(C266,员工信息表!B:C,2,FALSE))</f>
        <v>-</v>
      </c>
      <c r="E266" s="21" t="str">
        <f>IF(C266="","-",VLOOKUP(C266,员工信息表!B:D,3,FALSE))</f>
        <v>-</v>
      </c>
      <c r="F266" s="20"/>
      <c r="G266" s="20"/>
      <c r="H266" s="20"/>
      <c r="I266" s="20"/>
      <c r="J266" s="27" t="str">
        <f t="shared" si="8"/>
        <v>0</v>
      </c>
      <c r="K266" s="27" t="str">
        <f>IF(C266="","0",SUMIFS(借支明细表!$H:$H,借支明细表!$F:$F,$C266,借支明细表!$D:$D,$D$2))</f>
        <v>0</v>
      </c>
      <c r="L266" s="27" t="str">
        <f t="shared" si="9"/>
        <v>0</v>
      </c>
      <c r="M266" s="28"/>
      <c r="XDA266" s="7"/>
      <c r="XDB266" s="7"/>
      <c r="XDC266" s="7"/>
      <c r="XDD266" s="7"/>
      <c r="XDE266" s="7"/>
      <c r="XDF266" s="7"/>
      <c r="XDG266" s="7"/>
      <c r="XDH266" s="7"/>
      <c r="XDI266" s="7"/>
      <c r="XDJ266" s="7"/>
      <c r="XDK266" s="7"/>
      <c r="XDL266" s="7"/>
      <c r="XDM266" s="7"/>
      <c r="XDN266" s="7"/>
      <c r="XDO266" s="7"/>
      <c r="XDP266" s="7"/>
      <c r="XDQ266" s="7"/>
      <c r="XDR266" s="7"/>
      <c r="XDS266" s="7"/>
      <c r="XDT266" s="7"/>
      <c r="XDU266" s="7"/>
      <c r="XDV266" s="7"/>
      <c r="XDW266" s="7"/>
      <c r="XDX266" s="7"/>
      <c r="XDY266" s="7"/>
      <c r="XDZ266" s="7"/>
      <c r="XEA266" s="7"/>
      <c r="XEB266" s="7"/>
      <c r="XEC266" s="7"/>
      <c r="XED266" s="7"/>
      <c r="XEE266" s="7"/>
    </row>
    <row r="267" s="1" customFormat="1" customHeight="1" spans="1:16359">
      <c r="A267" s="4"/>
      <c r="B267" s="20"/>
      <c r="C267" s="20"/>
      <c r="D267" s="21" t="str">
        <f>IF(C267="","-",VLOOKUP(C267,员工信息表!B:C,2,FALSE))</f>
        <v>-</v>
      </c>
      <c r="E267" s="21" t="str">
        <f>IF(C267="","-",VLOOKUP(C267,员工信息表!B:D,3,FALSE))</f>
        <v>-</v>
      </c>
      <c r="F267" s="20"/>
      <c r="G267" s="20"/>
      <c r="H267" s="20"/>
      <c r="I267" s="20"/>
      <c r="J267" s="27" t="str">
        <f t="shared" si="8"/>
        <v>0</v>
      </c>
      <c r="K267" s="27" t="str">
        <f>IF(C267="","0",SUMIFS(借支明细表!$H:$H,借支明细表!$F:$F,$C267,借支明细表!$D:$D,$D$2))</f>
        <v>0</v>
      </c>
      <c r="L267" s="27" t="str">
        <f t="shared" si="9"/>
        <v>0</v>
      </c>
      <c r="M267" s="28"/>
      <c r="XDA267" s="7"/>
      <c r="XDB267" s="7"/>
      <c r="XDC267" s="7"/>
      <c r="XDD267" s="7"/>
      <c r="XDE267" s="7"/>
      <c r="XDF267" s="7"/>
      <c r="XDG267" s="7"/>
      <c r="XDH267" s="7"/>
      <c r="XDI267" s="7"/>
      <c r="XDJ267" s="7"/>
      <c r="XDK267" s="7"/>
      <c r="XDL267" s="7"/>
      <c r="XDM267" s="7"/>
      <c r="XDN267" s="7"/>
      <c r="XDO267" s="7"/>
      <c r="XDP267" s="7"/>
      <c r="XDQ267" s="7"/>
      <c r="XDR267" s="7"/>
      <c r="XDS267" s="7"/>
      <c r="XDT267" s="7"/>
      <c r="XDU267" s="7"/>
      <c r="XDV267" s="7"/>
      <c r="XDW267" s="7"/>
      <c r="XDX267" s="7"/>
      <c r="XDY267" s="7"/>
      <c r="XDZ267" s="7"/>
      <c r="XEA267" s="7"/>
      <c r="XEB267" s="7"/>
      <c r="XEC267" s="7"/>
      <c r="XED267" s="7"/>
      <c r="XEE267" s="7"/>
    </row>
    <row r="268" s="1" customFormat="1" customHeight="1" spans="1:16359">
      <c r="A268" s="4"/>
      <c r="B268" s="20"/>
      <c r="C268" s="20"/>
      <c r="D268" s="21" t="str">
        <f>IF(C268="","-",VLOOKUP(C268,员工信息表!B:C,2,FALSE))</f>
        <v>-</v>
      </c>
      <c r="E268" s="21" t="str">
        <f>IF(C268="","-",VLOOKUP(C268,员工信息表!B:D,3,FALSE))</f>
        <v>-</v>
      </c>
      <c r="F268" s="20"/>
      <c r="G268" s="20"/>
      <c r="H268" s="20"/>
      <c r="I268" s="20"/>
      <c r="J268" s="27" t="str">
        <f t="shared" si="8"/>
        <v>0</v>
      </c>
      <c r="K268" s="27" t="str">
        <f>IF(C268="","0",SUMIFS(借支明细表!$H:$H,借支明细表!$F:$F,$C268,借支明细表!$D:$D,$D$2))</f>
        <v>0</v>
      </c>
      <c r="L268" s="27" t="str">
        <f t="shared" si="9"/>
        <v>0</v>
      </c>
      <c r="M268" s="28"/>
      <c r="XDA268" s="7"/>
      <c r="XDB268" s="7"/>
      <c r="XDC268" s="7"/>
      <c r="XDD268" s="7"/>
      <c r="XDE268" s="7"/>
      <c r="XDF268" s="7"/>
      <c r="XDG268" s="7"/>
      <c r="XDH268" s="7"/>
      <c r="XDI268" s="7"/>
      <c r="XDJ268" s="7"/>
      <c r="XDK268" s="7"/>
      <c r="XDL268" s="7"/>
      <c r="XDM268" s="7"/>
      <c r="XDN268" s="7"/>
      <c r="XDO268" s="7"/>
      <c r="XDP268" s="7"/>
      <c r="XDQ268" s="7"/>
      <c r="XDR268" s="7"/>
      <c r="XDS268" s="7"/>
      <c r="XDT268" s="7"/>
      <c r="XDU268" s="7"/>
      <c r="XDV268" s="7"/>
      <c r="XDW268" s="7"/>
      <c r="XDX268" s="7"/>
      <c r="XDY268" s="7"/>
      <c r="XDZ268" s="7"/>
      <c r="XEA268" s="7"/>
      <c r="XEB268" s="7"/>
      <c r="XEC268" s="7"/>
      <c r="XED268" s="7"/>
      <c r="XEE268" s="7"/>
    </row>
    <row r="269" s="1" customFormat="1" customHeight="1" spans="1:16359">
      <c r="A269" s="4"/>
      <c r="B269" s="20"/>
      <c r="C269" s="20"/>
      <c r="D269" s="21" t="str">
        <f>IF(C269="","-",VLOOKUP(C269,员工信息表!B:C,2,FALSE))</f>
        <v>-</v>
      </c>
      <c r="E269" s="21" t="str">
        <f>IF(C269="","-",VLOOKUP(C269,员工信息表!B:D,3,FALSE))</f>
        <v>-</v>
      </c>
      <c r="F269" s="20"/>
      <c r="G269" s="20"/>
      <c r="H269" s="20"/>
      <c r="I269" s="20"/>
      <c r="J269" s="27" t="str">
        <f t="shared" si="8"/>
        <v>0</v>
      </c>
      <c r="K269" s="27" t="str">
        <f>IF(C269="","0",SUMIFS(借支明细表!$H:$H,借支明细表!$F:$F,$C269,借支明细表!$D:$D,$D$2))</f>
        <v>0</v>
      </c>
      <c r="L269" s="27" t="str">
        <f t="shared" si="9"/>
        <v>0</v>
      </c>
      <c r="M269" s="28"/>
      <c r="XDA269" s="7"/>
      <c r="XDB269" s="7"/>
      <c r="XDC269" s="7"/>
      <c r="XDD269" s="7"/>
      <c r="XDE269" s="7"/>
      <c r="XDF269" s="7"/>
      <c r="XDG269" s="7"/>
      <c r="XDH269" s="7"/>
      <c r="XDI269" s="7"/>
      <c r="XDJ269" s="7"/>
      <c r="XDK269" s="7"/>
      <c r="XDL269" s="7"/>
      <c r="XDM269" s="7"/>
      <c r="XDN269" s="7"/>
      <c r="XDO269" s="7"/>
      <c r="XDP269" s="7"/>
      <c r="XDQ269" s="7"/>
      <c r="XDR269" s="7"/>
      <c r="XDS269" s="7"/>
      <c r="XDT269" s="7"/>
      <c r="XDU269" s="7"/>
      <c r="XDV269" s="7"/>
      <c r="XDW269" s="7"/>
      <c r="XDX269" s="7"/>
      <c r="XDY269" s="7"/>
      <c r="XDZ269" s="7"/>
      <c r="XEA269" s="7"/>
      <c r="XEB269" s="7"/>
      <c r="XEC269" s="7"/>
      <c r="XED269" s="7"/>
      <c r="XEE269" s="7"/>
    </row>
    <row r="270" s="1" customFormat="1" customHeight="1" spans="1:16359">
      <c r="A270" s="4"/>
      <c r="B270" s="20"/>
      <c r="C270" s="20"/>
      <c r="D270" s="21" t="str">
        <f>IF(C270="","-",VLOOKUP(C270,员工信息表!B:C,2,FALSE))</f>
        <v>-</v>
      </c>
      <c r="E270" s="21" t="str">
        <f>IF(C270="","-",VLOOKUP(C270,员工信息表!B:D,3,FALSE))</f>
        <v>-</v>
      </c>
      <c r="F270" s="20"/>
      <c r="G270" s="20"/>
      <c r="H270" s="20"/>
      <c r="I270" s="20"/>
      <c r="J270" s="27" t="str">
        <f t="shared" si="8"/>
        <v>0</v>
      </c>
      <c r="K270" s="27" t="str">
        <f>IF(C270="","0",SUMIFS(借支明细表!$H:$H,借支明细表!$F:$F,$C270,借支明细表!$D:$D,$D$2))</f>
        <v>0</v>
      </c>
      <c r="L270" s="27" t="str">
        <f t="shared" si="9"/>
        <v>0</v>
      </c>
      <c r="M270" s="28"/>
      <c r="XDA270" s="7"/>
      <c r="XDB270" s="7"/>
      <c r="XDC270" s="7"/>
      <c r="XDD270" s="7"/>
      <c r="XDE270" s="7"/>
      <c r="XDF270" s="7"/>
      <c r="XDG270" s="7"/>
      <c r="XDH270" s="7"/>
      <c r="XDI270" s="7"/>
      <c r="XDJ270" s="7"/>
      <c r="XDK270" s="7"/>
      <c r="XDL270" s="7"/>
      <c r="XDM270" s="7"/>
      <c r="XDN270" s="7"/>
      <c r="XDO270" s="7"/>
      <c r="XDP270" s="7"/>
      <c r="XDQ270" s="7"/>
      <c r="XDR270" s="7"/>
      <c r="XDS270" s="7"/>
      <c r="XDT270" s="7"/>
      <c r="XDU270" s="7"/>
      <c r="XDV270" s="7"/>
      <c r="XDW270" s="7"/>
      <c r="XDX270" s="7"/>
      <c r="XDY270" s="7"/>
      <c r="XDZ270" s="7"/>
      <c r="XEA270" s="7"/>
      <c r="XEB270" s="7"/>
      <c r="XEC270" s="7"/>
      <c r="XED270" s="7"/>
      <c r="XEE270" s="7"/>
    </row>
    <row r="271" s="1" customFormat="1" customHeight="1" spans="1:16359">
      <c r="A271" s="4"/>
      <c r="B271" s="20"/>
      <c r="C271" s="20"/>
      <c r="D271" s="21" t="str">
        <f>IF(C271="","-",VLOOKUP(C271,员工信息表!B:C,2,FALSE))</f>
        <v>-</v>
      </c>
      <c r="E271" s="21" t="str">
        <f>IF(C271="","-",VLOOKUP(C271,员工信息表!B:D,3,FALSE))</f>
        <v>-</v>
      </c>
      <c r="F271" s="20"/>
      <c r="G271" s="20"/>
      <c r="H271" s="20"/>
      <c r="I271" s="20"/>
      <c r="J271" s="27" t="str">
        <f t="shared" si="8"/>
        <v>0</v>
      </c>
      <c r="K271" s="27" t="str">
        <f>IF(C271="","0",SUMIFS(借支明细表!$H:$H,借支明细表!$F:$F,$C271,借支明细表!$D:$D,$D$2))</f>
        <v>0</v>
      </c>
      <c r="L271" s="27" t="str">
        <f t="shared" si="9"/>
        <v>0</v>
      </c>
      <c r="M271" s="28"/>
      <c r="XDA271" s="7"/>
      <c r="XDB271" s="7"/>
      <c r="XDC271" s="7"/>
      <c r="XDD271" s="7"/>
      <c r="XDE271" s="7"/>
      <c r="XDF271" s="7"/>
      <c r="XDG271" s="7"/>
      <c r="XDH271" s="7"/>
      <c r="XDI271" s="7"/>
      <c r="XDJ271" s="7"/>
      <c r="XDK271" s="7"/>
      <c r="XDL271" s="7"/>
      <c r="XDM271" s="7"/>
      <c r="XDN271" s="7"/>
      <c r="XDO271" s="7"/>
      <c r="XDP271" s="7"/>
      <c r="XDQ271" s="7"/>
      <c r="XDR271" s="7"/>
      <c r="XDS271" s="7"/>
      <c r="XDT271" s="7"/>
      <c r="XDU271" s="7"/>
      <c r="XDV271" s="7"/>
      <c r="XDW271" s="7"/>
      <c r="XDX271" s="7"/>
      <c r="XDY271" s="7"/>
      <c r="XDZ271" s="7"/>
      <c r="XEA271" s="7"/>
      <c r="XEB271" s="7"/>
      <c r="XEC271" s="7"/>
      <c r="XED271" s="7"/>
      <c r="XEE271" s="7"/>
    </row>
    <row r="272" s="1" customFormat="1" customHeight="1" spans="1:16359">
      <c r="A272" s="4"/>
      <c r="B272" s="20"/>
      <c r="C272" s="20"/>
      <c r="D272" s="21" t="str">
        <f>IF(C272="","-",VLOOKUP(C272,员工信息表!B:C,2,FALSE))</f>
        <v>-</v>
      </c>
      <c r="E272" s="21" t="str">
        <f>IF(C272="","-",VLOOKUP(C272,员工信息表!B:D,3,FALSE))</f>
        <v>-</v>
      </c>
      <c r="F272" s="20"/>
      <c r="G272" s="20"/>
      <c r="H272" s="20"/>
      <c r="I272" s="20"/>
      <c r="J272" s="27" t="str">
        <f t="shared" si="8"/>
        <v>0</v>
      </c>
      <c r="K272" s="27" t="str">
        <f>IF(C272="","0",SUMIFS(借支明细表!$H:$H,借支明细表!$F:$F,$C272,借支明细表!$D:$D,$D$2))</f>
        <v>0</v>
      </c>
      <c r="L272" s="27" t="str">
        <f t="shared" si="9"/>
        <v>0</v>
      </c>
      <c r="M272" s="28"/>
      <c r="XDA272" s="7"/>
      <c r="XDB272" s="7"/>
      <c r="XDC272" s="7"/>
      <c r="XDD272" s="7"/>
      <c r="XDE272" s="7"/>
      <c r="XDF272" s="7"/>
      <c r="XDG272" s="7"/>
      <c r="XDH272" s="7"/>
      <c r="XDI272" s="7"/>
      <c r="XDJ272" s="7"/>
      <c r="XDK272" s="7"/>
      <c r="XDL272" s="7"/>
      <c r="XDM272" s="7"/>
      <c r="XDN272" s="7"/>
      <c r="XDO272" s="7"/>
      <c r="XDP272" s="7"/>
      <c r="XDQ272" s="7"/>
      <c r="XDR272" s="7"/>
      <c r="XDS272" s="7"/>
      <c r="XDT272" s="7"/>
      <c r="XDU272" s="7"/>
      <c r="XDV272" s="7"/>
      <c r="XDW272" s="7"/>
      <c r="XDX272" s="7"/>
      <c r="XDY272" s="7"/>
      <c r="XDZ272" s="7"/>
      <c r="XEA272" s="7"/>
      <c r="XEB272" s="7"/>
      <c r="XEC272" s="7"/>
      <c r="XED272" s="7"/>
      <c r="XEE272" s="7"/>
    </row>
    <row r="273" s="1" customFormat="1" customHeight="1" spans="1:16359">
      <c r="A273" s="4"/>
      <c r="B273" s="20"/>
      <c r="C273" s="20"/>
      <c r="D273" s="21" t="str">
        <f>IF(C273="","-",VLOOKUP(C273,员工信息表!B:C,2,FALSE))</f>
        <v>-</v>
      </c>
      <c r="E273" s="21" t="str">
        <f>IF(C273="","-",VLOOKUP(C273,员工信息表!B:D,3,FALSE))</f>
        <v>-</v>
      </c>
      <c r="F273" s="20"/>
      <c r="G273" s="20"/>
      <c r="H273" s="20"/>
      <c r="I273" s="20"/>
      <c r="J273" s="27" t="str">
        <f t="shared" si="8"/>
        <v>0</v>
      </c>
      <c r="K273" s="27" t="str">
        <f>IF(C273="","0",SUMIFS(借支明细表!$H:$H,借支明细表!$F:$F,$C273,借支明细表!$D:$D,$D$2))</f>
        <v>0</v>
      </c>
      <c r="L273" s="27" t="str">
        <f t="shared" si="9"/>
        <v>0</v>
      </c>
      <c r="M273" s="28"/>
      <c r="XDA273" s="7"/>
      <c r="XDB273" s="7"/>
      <c r="XDC273" s="7"/>
      <c r="XDD273" s="7"/>
      <c r="XDE273" s="7"/>
      <c r="XDF273" s="7"/>
      <c r="XDG273" s="7"/>
      <c r="XDH273" s="7"/>
      <c r="XDI273" s="7"/>
      <c r="XDJ273" s="7"/>
      <c r="XDK273" s="7"/>
      <c r="XDL273" s="7"/>
      <c r="XDM273" s="7"/>
      <c r="XDN273" s="7"/>
      <c r="XDO273" s="7"/>
      <c r="XDP273" s="7"/>
      <c r="XDQ273" s="7"/>
      <c r="XDR273" s="7"/>
      <c r="XDS273" s="7"/>
      <c r="XDT273" s="7"/>
      <c r="XDU273" s="7"/>
      <c r="XDV273" s="7"/>
      <c r="XDW273" s="7"/>
      <c r="XDX273" s="7"/>
      <c r="XDY273" s="7"/>
      <c r="XDZ273" s="7"/>
      <c r="XEA273" s="7"/>
      <c r="XEB273" s="7"/>
      <c r="XEC273" s="7"/>
      <c r="XED273" s="7"/>
      <c r="XEE273" s="7"/>
    </row>
    <row r="274" s="1" customFormat="1" customHeight="1" spans="1:16359">
      <c r="A274" s="4"/>
      <c r="B274" s="20"/>
      <c r="C274" s="20"/>
      <c r="D274" s="21" t="str">
        <f>IF(C274="","-",VLOOKUP(C274,员工信息表!B:C,2,FALSE))</f>
        <v>-</v>
      </c>
      <c r="E274" s="21" t="str">
        <f>IF(C274="","-",VLOOKUP(C274,员工信息表!B:D,3,FALSE))</f>
        <v>-</v>
      </c>
      <c r="F274" s="20"/>
      <c r="G274" s="20"/>
      <c r="H274" s="20"/>
      <c r="I274" s="20"/>
      <c r="J274" s="27" t="str">
        <f t="shared" si="8"/>
        <v>0</v>
      </c>
      <c r="K274" s="27" t="str">
        <f>IF(C274="","0",SUMIFS(借支明细表!$H:$H,借支明细表!$F:$F,$C274,借支明细表!$D:$D,$D$2))</f>
        <v>0</v>
      </c>
      <c r="L274" s="27" t="str">
        <f t="shared" si="9"/>
        <v>0</v>
      </c>
      <c r="M274" s="28"/>
      <c r="XDA274" s="7"/>
      <c r="XDB274" s="7"/>
      <c r="XDC274" s="7"/>
      <c r="XDD274" s="7"/>
      <c r="XDE274" s="7"/>
      <c r="XDF274" s="7"/>
      <c r="XDG274" s="7"/>
      <c r="XDH274" s="7"/>
      <c r="XDI274" s="7"/>
      <c r="XDJ274" s="7"/>
      <c r="XDK274" s="7"/>
      <c r="XDL274" s="7"/>
      <c r="XDM274" s="7"/>
      <c r="XDN274" s="7"/>
      <c r="XDO274" s="7"/>
      <c r="XDP274" s="7"/>
      <c r="XDQ274" s="7"/>
      <c r="XDR274" s="7"/>
      <c r="XDS274" s="7"/>
      <c r="XDT274" s="7"/>
      <c r="XDU274" s="7"/>
      <c r="XDV274" s="7"/>
      <c r="XDW274" s="7"/>
      <c r="XDX274" s="7"/>
      <c r="XDY274" s="7"/>
      <c r="XDZ274" s="7"/>
      <c r="XEA274" s="7"/>
      <c r="XEB274" s="7"/>
      <c r="XEC274" s="7"/>
      <c r="XED274" s="7"/>
      <c r="XEE274" s="7"/>
    </row>
    <row r="275" s="1" customFormat="1" customHeight="1" spans="1:16359">
      <c r="A275" s="4"/>
      <c r="B275" s="20"/>
      <c r="C275" s="20"/>
      <c r="D275" s="21" t="str">
        <f>IF(C275="","-",VLOOKUP(C275,员工信息表!B:C,2,FALSE))</f>
        <v>-</v>
      </c>
      <c r="E275" s="21" t="str">
        <f>IF(C275="","-",VLOOKUP(C275,员工信息表!B:D,3,FALSE))</f>
        <v>-</v>
      </c>
      <c r="F275" s="20"/>
      <c r="G275" s="20"/>
      <c r="H275" s="20"/>
      <c r="I275" s="20"/>
      <c r="J275" s="27" t="str">
        <f t="shared" si="8"/>
        <v>0</v>
      </c>
      <c r="K275" s="27" t="str">
        <f>IF(C275="","0",SUMIFS(借支明细表!$H:$H,借支明细表!$F:$F,$C275,借支明细表!$D:$D,$D$2))</f>
        <v>0</v>
      </c>
      <c r="L275" s="27" t="str">
        <f t="shared" si="9"/>
        <v>0</v>
      </c>
      <c r="M275" s="28"/>
      <c r="XDA275" s="7"/>
      <c r="XDB275" s="7"/>
      <c r="XDC275" s="7"/>
      <c r="XDD275" s="7"/>
      <c r="XDE275" s="7"/>
      <c r="XDF275" s="7"/>
      <c r="XDG275" s="7"/>
      <c r="XDH275" s="7"/>
      <c r="XDI275" s="7"/>
      <c r="XDJ275" s="7"/>
      <c r="XDK275" s="7"/>
      <c r="XDL275" s="7"/>
      <c r="XDM275" s="7"/>
      <c r="XDN275" s="7"/>
      <c r="XDO275" s="7"/>
      <c r="XDP275" s="7"/>
      <c r="XDQ275" s="7"/>
      <c r="XDR275" s="7"/>
      <c r="XDS275" s="7"/>
      <c r="XDT275" s="7"/>
      <c r="XDU275" s="7"/>
      <c r="XDV275" s="7"/>
      <c r="XDW275" s="7"/>
      <c r="XDX275" s="7"/>
      <c r="XDY275" s="7"/>
      <c r="XDZ275" s="7"/>
      <c r="XEA275" s="7"/>
      <c r="XEB275" s="7"/>
      <c r="XEC275" s="7"/>
      <c r="XED275" s="7"/>
      <c r="XEE275" s="7"/>
    </row>
    <row r="276" s="1" customFormat="1" customHeight="1" spans="1:16359">
      <c r="A276" s="4"/>
      <c r="B276" s="20"/>
      <c r="C276" s="20"/>
      <c r="D276" s="21" t="str">
        <f>IF(C276="","-",VLOOKUP(C276,员工信息表!B:C,2,FALSE))</f>
        <v>-</v>
      </c>
      <c r="E276" s="21" t="str">
        <f>IF(C276="","-",VLOOKUP(C276,员工信息表!B:D,3,FALSE))</f>
        <v>-</v>
      </c>
      <c r="F276" s="20"/>
      <c r="G276" s="20"/>
      <c r="H276" s="20"/>
      <c r="I276" s="20"/>
      <c r="J276" s="27" t="str">
        <f t="shared" si="8"/>
        <v>0</v>
      </c>
      <c r="K276" s="27" t="str">
        <f>IF(C276="","0",SUMIFS(借支明细表!$H:$H,借支明细表!$F:$F,$C276,借支明细表!$D:$D,$D$2))</f>
        <v>0</v>
      </c>
      <c r="L276" s="27" t="str">
        <f t="shared" si="9"/>
        <v>0</v>
      </c>
      <c r="M276" s="28"/>
      <c r="XDA276" s="7"/>
      <c r="XDB276" s="7"/>
      <c r="XDC276" s="7"/>
      <c r="XDD276" s="7"/>
      <c r="XDE276" s="7"/>
      <c r="XDF276" s="7"/>
      <c r="XDG276" s="7"/>
      <c r="XDH276" s="7"/>
      <c r="XDI276" s="7"/>
      <c r="XDJ276" s="7"/>
      <c r="XDK276" s="7"/>
      <c r="XDL276" s="7"/>
      <c r="XDM276" s="7"/>
      <c r="XDN276" s="7"/>
      <c r="XDO276" s="7"/>
      <c r="XDP276" s="7"/>
      <c r="XDQ276" s="7"/>
      <c r="XDR276" s="7"/>
      <c r="XDS276" s="7"/>
      <c r="XDT276" s="7"/>
      <c r="XDU276" s="7"/>
      <c r="XDV276" s="7"/>
      <c r="XDW276" s="7"/>
      <c r="XDX276" s="7"/>
      <c r="XDY276" s="7"/>
      <c r="XDZ276" s="7"/>
      <c r="XEA276" s="7"/>
      <c r="XEB276" s="7"/>
      <c r="XEC276" s="7"/>
      <c r="XED276" s="7"/>
      <c r="XEE276" s="7"/>
    </row>
    <row r="277" s="1" customFormat="1" customHeight="1" spans="1:16359">
      <c r="A277" s="4"/>
      <c r="B277" s="20"/>
      <c r="C277" s="20"/>
      <c r="D277" s="21" t="str">
        <f>IF(C277="","-",VLOOKUP(C277,员工信息表!B:C,2,FALSE))</f>
        <v>-</v>
      </c>
      <c r="E277" s="21" t="str">
        <f>IF(C277="","-",VLOOKUP(C277,员工信息表!B:D,3,FALSE))</f>
        <v>-</v>
      </c>
      <c r="F277" s="20"/>
      <c r="G277" s="20"/>
      <c r="H277" s="20"/>
      <c r="I277" s="20"/>
      <c r="J277" s="27" t="str">
        <f t="shared" si="8"/>
        <v>0</v>
      </c>
      <c r="K277" s="27" t="str">
        <f>IF(C277="","0",SUMIFS(借支明细表!$H:$H,借支明细表!$F:$F,$C277,借支明细表!$D:$D,$D$2))</f>
        <v>0</v>
      </c>
      <c r="L277" s="27" t="str">
        <f t="shared" si="9"/>
        <v>0</v>
      </c>
      <c r="M277" s="28"/>
      <c r="XDA277" s="7"/>
      <c r="XDB277" s="7"/>
      <c r="XDC277" s="7"/>
      <c r="XDD277" s="7"/>
      <c r="XDE277" s="7"/>
      <c r="XDF277" s="7"/>
      <c r="XDG277" s="7"/>
      <c r="XDH277" s="7"/>
      <c r="XDI277" s="7"/>
      <c r="XDJ277" s="7"/>
      <c r="XDK277" s="7"/>
      <c r="XDL277" s="7"/>
      <c r="XDM277" s="7"/>
      <c r="XDN277" s="7"/>
      <c r="XDO277" s="7"/>
      <c r="XDP277" s="7"/>
      <c r="XDQ277" s="7"/>
      <c r="XDR277" s="7"/>
      <c r="XDS277" s="7"/>
      <c r="XDT277" s="7"/>
      <c r="XDU277" s="7"/>
      <c r="XDV277" s="7"/>
      <c r="XDW277" s="7"/>
      <c r="XDX277" s="7"/>
      <c r="XDY277" s="7"/>
      <c r="XDZ277" s="7"/>
      <c r="XEA277" s="7"/>
      <c r="XEB277" s="7"/>
      <c r="XEC277" s="7"/>
      <c r="XED277" s="7"/>
      <c r="XEE277" s="7"/>
    </row>
    <row r="278" s="1" customFormat="1" customHeight="1" spans="1:16359">
      <c r="A278" s="4"/>
      <c r="B278" s="20"/>
      <c r="C278" s="20"/>
      <c r="D278" s="21" t="str">
        <f>IF(C278="","-",VLOOKUP(C278,员工信息表!B:C,2,FALSE))</f>
        <v>-</v>
      </c>
      <c r="E278" s="21" t="str">
        <f>IF(C278="","-",VLOOKUP(C278,员工信息表!B:D,3,FALSE))</f>
        <v>-</v>
      </c>
      <c r="F278" s="20"/>
      <c r="G278" s="20"/>
      <c r="H278" s="20"/>
      <c r="I278" s="20"/>
      <c r="J278" s="27" t="str">
        <f t="shared" si="8"/>
        <v>0</v>
      </c>
      <c r="K278" s="27" t="str">
        <f>IF(C278="","0",SUMIFS(借支明细表!$H:$H,借支明细表!$F:$F,$C278,借支明细表!$D:$D,$D$2))</f>
        <v>0</v>
      </c>
      <c r="L278" s="27" t="str">
        <f t="shared" si="9"/>
        <v>0</v>
      </c>
      <c r="M278" s="28"/>
      <c r="XDA278" s="7"/>
      <c r="XDB278" s="7"/>
      <c r="XDC278" s="7"/>
      <c r="XDD278" s="7"/>
      <c r="XDE278" s="7"/>
      <c r="XDF278" s="7"/>
      <c r="XDG278" s="7"/>
      <c r="XDH278" s="7"/>
      <c r="XDI278" s="7"/>
      <c r="XDJ278" s="7"/>
      <c r="XDK278" s="7"/>
      <c r="XDL278" s="7"/>
      <c r="XDM278" s="7"/>
      <c r="XDN278" s="7"/>
      <c r="XDO278" s="7"/>
      <c r="XDP278" s="7"/>
      <c r="XDQ278" s="7"/>
      <c r="XDR278" s="7"/>
      <c r="XDS278" s="7"/>
      <c r="XDT278" s="7"/>
      <c r="XDU278" s="7"/>
      <c r="XDV278" s="7"/>
      <c r="XDW278" s="7"/>
      <c r="XDX278" s="7"/>
      <c r="XDY278" s="7"/>
      <c r="XDZ278" s="7"/>
      <c r="XEA278" s="7"/>
      <c r="XEB278" s="7"/>
      <c r="XEC278" s="7"/>
      <c r="XED278" s="7"/>
      <c r="XEE278" s="7"/>
    </row>
    <row r="279" s="1" customFormat="1" customHeight="1" spans="1:16359">
      <c r="A279" s="4"/>
      <c r="B279" s="20"/>
      <c r="C279" s="20"/>
      <c r="D279" s="21" t="str">
        <f>IF(C279="","-",VLOOKUP(C279,员工信息表!B:C,2,FALSE))</f>
        <v>-</v>
      </c>
      <c r="E279" s="21" t="str">
        <f>IF(C279="","-",VLOOKUP(C279,员工信息表!B:D,3,FALSE))</f>
        <v>-</v>
      </c>
      <c r="F279" s="20"/>
      <c r="G279" s="20"/>
      <c r="H279" s="20"/>
      <c r="I279" s="20"/>
      <c r="J279" s="27" t="str">
        <f t="shared" si="8"/>
        <v>0</v>
      </c>
      <c r="K279" s="27" t="str">
        <f>IF(C279="","0",SUMIFS(借支明细表!$H:$H,借支明细表!$F:$F,$C279,借支明细表!$D:$D,$D$2))</f>
        <v>0</v>
      </c>
      <c r="L279" s="27" t="str">
        <f t="shared" si="9"/>
        <v>0</v>
      </c>
      <c r="M279" s="28"/>
      <c r="XDA279" s="7"/>
      <c r="XDB279" s="7"/>
      <c r="XDC279" s="7"/>
      <c r="XDD279" s="7"/>
      <c r="XDE279" s="7"/>
      <c r="XDF279" s="7"/>
      <c r="XDG279" s="7"/>
      <c r="XDH279" s="7"/>
      <c r="XDI279" s="7"/>
      <c r="XDJ279" s="7"/>
      <c r="XDK279" s="7"/>
      <c r="XDL279" s="7"/>
      <c r="XDM279" s="7"/>
      <c r="XDN279" s="7"/>
      <c r="XDO279" s="7"/>
      <c r="XDP279" s="7"/>
      <c r="XDQ279" s="7"/>
      <c r="XDR279" s="7"/>
      <c r="XDS279" s="7"/>
      <c r="XDT279" s="7"/>
      <c r="XDU279" s="7"/>
      <c r="XDV279" s="7"/>
      <c r="XDW279" s="7"/>
      <c r="XDX279" s="7"/>
      <c r="XDY279" s="7"/>
      <c r="XDZ279" s="7"/>
      <c r="XEA279" s="7"/>
      <c r="XEB279" s="7"/>
      <c r="XEC279" s="7"/>
      <c r="XED279" s="7"/>
      <c r="XEE279" s="7"/>
    </row>
    <row r="280" s="1" customFormat="1" customHeight="1" spans="1:16359">
      <c r="A280" s="4"/>
      <c r="B280" s="20"/>
      <c r="C280" s="20"/>
      <c r="D280" s="21" t="str">
        <f>IF(C280="","-",VLOOKUP(C280,员工信息表!B:C,2,FALSE))</f>
        <v>-</v>
      </c>
      <c r="E280" s="21" t="str">
        <f>IF(C280="","-",VLOOKUP(C280,员工信息表!B:D,3,FALSE))</f>
        <v>-</v>
      </c>
      <c r="F280" s="20"/>
      <c r="G280" s="20"/>
      <c r="H280" s="20"/>
      <c r="I280" s="20"/>
      <c r="J280" s="27" t="str">
        <f t="shared" si="8"/>
        <v>0</v>
      </c>
      <c r="K280" s="27" t="str">
        <f>IF(C280="","0",SUMIFS(借支明细表!$H:$H,借支明细表!$F:$F,$C280,借支明细表!$D:$D,$D$2))</f>
        <v>0</v>
      </c>
      <c r="L280" s="27" t="str">
        <f t="shared" si="9"/>
        <v>0</v>
      </c>
      <c r="M280" s="28"/>
      <c r="XDA280" s="7"/>
      <c r="XDB280" s="7"/>
      <c r="XDC280" s="7"/>
      <c r="XDD280" s="7"/>
      <c r="XDE280" s="7"/>
      <c r="XDF280" s="7"/>
      <c r="XDG280" s="7"/>
      <c r="XDH280" s="7"/>
      <c r="XDI280" s="7"/>
      <c r="XDJ280" s="7"/>
      <c r="XDK280" s="7"/>
      <c r="XDL280" s="7"/>
      <c r="XDM280" s="7"/>
      <c r="XDN280" s="7"/>
      <c r="XDO280" s="7"/>
      <c r="XDP280" s="7"/>
      <c r="XDQ280" s="7"/>
      <c r="XDR280" s="7"/>
      <c r="XDS280" s="7"/>
      <c r="XDT280" s="7"/>
      <c r="XDU280" s="7"/>
      <c r="XDV280" s="7"/>
      <c r="XDW280" s="7"/>
      <c r="XDX280" s="7"/>
      <c r="XDY280" s="7"/>
      <c r="XDZ280" s="7"/>
      <c r="XEA280" s="7"/>
      <c r="XEB280" s="7"/>
      <c r="XEC280" s="7"/>
      <c r="XED280" s="7"/>
      <c r="XEE280" s="7"/>
    </row>
    <row r="281" s="1" customFormat="1" customHeight="1" spans="1:16359">
      <c r="A281" s="4"/>
      <c r="B281" s="20"/>
      <c r="C281" s="20"/>
      <c r="D281" s="21" t="str">
        <f>IF(C281="","-",VLOOKUP(C281,员工信息表!B:C,2,FALSE))</f>
        <v>-</v>
      </c>
      <c r="E281" s="21" t="str">
        <f>IF(C281="","-",VLOOKUP(C281,员工信息表!B:D,3,FALSE))</f>
        <v>-</v>
      </c>
      <c r="F281" s="20"/>
      <c r="G281" s="20"/>
      <c r="H281" s="20"/>
      <c r="I281" s="20"/>
      <c r="J281" s="27" t="str">
        <f t="shared" si="8"/>
        <v>0</v>
      </c>
      <c r="K281" s="27" t="str">
        <f>IF(C281="","0",SUMIFS(借支明细表!$H:$H,借支明细表!$F:$F,$C281,借支明细表!$D:$D,$D$2))</f>
        <v>0</v>
      </c>
      <c r="L281" s="27" t="str">
        <f t="shared" si="9"/>
        <v>0</v>
      </c>
      <c r="M281" s="28"/>
      <c r="XDA281" s="7"/>
      <c r="XDB281" s="7"/>
      <c r="XDC281" s="7"/>
      <c r="XDD281" s="7"/>
      <c r="XDE281" s="7"/>
      <c r="XDF281" s="7"/>
      <c r="XDG281" s="7"/>
      <c r="XDH281" s="7"/>
      <c r="XDI281" s="7"/>
      <c r="XDJ281" s="7"/>
      <c r="XDK281" s="7"/>
      <c r="XDL281" s="7"/>
      <c r="XDM281" s="7"/>
      <c r="XDN281" s="7"/>
      <c r="XDO281" s="7"/>
      <c r="XDP281" s="7"/>
      <c r="XDQ281" s="7"/>
      <c r="XDR281" s="7"/>
      <c r="XDS281" s="7"/>
      <c r="XDT281" s="7"/>
      <c r="XDU281" s="7"/>
      <c r="XDV281" s="7"/>
      <c r="XDW281" s="7"/>
      <c r="XDX281" s="7"/>
      <c r="XDY281" s="7"/>
      <c r="XDZ281" s="7"/>
      <c r="XEA281" s="7"/>
      <c r="XEB281" s="7"/>
      <c r="XEC281" s="7"/>
      <c r="XED281" s="7"/>
      <c r="XEE281" s="7"/>
    </row>
    <row r="282" s="1" customFormat="1" customHeight="1" spans="1:16359">
      <c r="A282" s="4"/>
      <c r="B282" s="20"/>
      <c r="C282" s="20"/>
      <c r="D282" s="21" t="str">
        <f>IF(C282="","-",VLOOKUP(C282,员工信息表!B:C,2,FALSE))</f>
        <v>-</v>
      </c>
      <c r="E282" s="21" t="str">
        <f>IF(C282="","-",VLOOKUP(C282,员工信息表!B:D,3,FALSE))</f>
        <v>-</v>
      </c>
      <c r="F282" s="20"/>
      <c r="G282" s="20"/>
      <c r="H282" s="20"/>
      <c r="I282" s="20"/>
      <c r="J282" s="27" t="str">
        <f t="shared" si="8"/>
        <v>0</v>
      </c>
      <c r="K282" s="27" t="str">
        <f>IF(C282="","0",SUMIFS(借支明细表!$H:$H,借支明细表!$F:$F,$C282,借支明细表!$D:$D,$D$2))</f>
        <v>0</v>
      </c>
      <c r="L282" s="27" t="str">
        <f t="shared" si="9"/>
        <v>0</v>
      </c>
      <c r="M282" s="28"/>
      <c r="XDA282" s="7"/>
      <c r="XDB282" s="7"/>
      <c r="XDC282" s="7"/>
      <c r="XDD282" s="7"/>
      <c r="XDE282" s="7"/>
      <c r="XDF282" s="7"/>
      <c r="XDG282" s="7"/>
      <c r="XDH282" s="7"/>
      <c r="XDI282" s="7"/>
      <c r="XDJ282" s="7"/>
      <c r="XDK282" s="7"/>
      <c r="XDL282" s="7"/>
      <c r="XDM282" s="7"/>
      <c r="XDN282" s="7"/>
      <c r="XDO282" s="7"/>
      <c r="XDP282" s="7"/>
      <c r="XDQ282" s="7"/>
      <c r="XDR282" s="7"/>
      <c r="XDS282" s="7"/>
      <c r="XDT282" s="7"/>
      <c r="XDU282" s="7"/>
      <c r="XDV282" s="7"/>
      <c r="XDW282" s="7"/>
      <c r="XDX282" s="7"/>
      <c r="XDY282" s="7"/>
      <c r="XDZ282" s="7"/>
      <c r="XEA282" s="7"/>
      <c r="XEB282" s="7"/>
      <c r="XEC282" s="7"/>
      <c r="XED282" s="7"/>
      <c r="XEE282" s="7"/>
    </row>
    <row r="283" s="1" customFormat="1" customHeight="1" spans="1:16359">
      <c r="A283" s="4"/>
      <c r="B283" s="20"/>
      <c r="C283" s="20"/>
      <c r="D283" s="21" t="str">
        <f>IF(C283="","-",VLOOKUP(C283,员工信息表!B:C,2,FALSE))</f>
        <v>-</v>
      </c>
      <c r="E283" s="21" t="str">
        <f>IF(C283="","-",VLOOKUP(C283,员工信息表!B:D,3,FALSE))</f>
        <v>-</v>
      </c>
      <c r="F283" s="20"/>
      <c r="G283" s="20"/>
      <c r="H283" s="20"/>
      <c r="I283" s="20"/>
      <c r="J283" s="27" t="str">
        <f t="shared" si="8"/>
        <v>0</v>
      </c>
      <c r="K283" s="27" t="str">
        <f>IF(C283="","0",SUMIFS(借支明细表!$H:$H,借支明细表!$F:$F,$C283,借支明细表!$D:$D,$D$2))</f>
        <v>0</v>
      </c>
      <c r="L283" s="27" t="str">
        <f t="shared" si="9"/>
        <v>0</v>
      </c>
      <c r="M283" s="28"/>
      <c r="XDA283" s="7"/>
      <c r="XDB283" s="7"/>
      <c r="XDC283" s="7"/>
      <c r="XDD283" s="7"/>
      <c r="XDE283" s="7"/>
      <c r="XDF283" s="7"/>
      <c r="XDG283" s="7"/>
      <c r="XDH283" s="7"/>
      <c r="XDI283" s="7"/>
      <c r="XDJ283" s="7"/>
      <c r="XDK283" s="7"/>
      <c r="XDL283" s="7"/>
      <c r="XDM283" s="7"/>
      <c r="XDN283" s="7"/>
      <c r="XDO283" s="7"/>
      <c r="XDP283" s="7"/>
      <c r="XDQ283" s="7"/>
      <c r="XDR283" s="7"/>
      <c r="XDS283" s="7"/>
      <c r="XDT283" s="7"/>
      <c r="XDU283" s="7"/>
      <c r="XDV283" s="7"/>
      <c r="XDW283" s="7"/>
      <c r="XDX283" s="7"/>
      <c r="XDY283" s="7"/>
      <c r="XDZ283" s="7"/>
      <c r="XEA283" s="7"/>
      <c r="XEB283" s="7"/>
      <c r="XEC283" s="7"/>
      <c r="XED283" s="7"/>
      <c r="XEE283" s="7"/>
    </row>
    <row r="284" s="1" customFormat="1" customHeight="1" spans="1:16359">
      <c r="A284" s="4"/>
      <c r="B284" s="20"/>
      <c r="C284" s="20"/>
      <c r="D284" s="21" t="str">
        <f>IF(C284="","-",VLOOKUP(C284,员工信息表!B:C,2,FALSE))</f>
        <v>-</v>
      </c>
      <c r="E284" s="21" t="str">
        <f>IF(C284="","-",VLOOKUP(C284,员工信息表!B:D,3,FALSE))</f>
        <v>-</v>
      </c>
      <c r="F284" s="20"/>
      <c r="G284" s="20"/>
      <c r="H284" s="20"/>
      <c r="I284" s="20"/>
      <c r="J284" s="27" t="str">
        <f t="shared" si="8"/>
        <v>0</v>
      </c>
      <c r="K284" s="27" t="str">
        <f>IF(C284="","0",SUMIFS(借支明细表!$H:$H,借支明细表!$F:$F,$C284,借支明细表!$D:$D,$D$2))</f>
        <v>0</v>
      </c>
      <c r="L284" s="27" t="str">
        <f t="shared" si="9"/>
        <v>0</v>
      </c>
      <c r="M284" s="28"/>
      <c r="XDA284" s="7"/>
      <c r="XDB284" s="7"/>
      <c r="XDC284" s="7"/>
      <c r="XDD284" s="7"/>
      <c r="XDE284" s="7"/>
      <c r="XDF284" s="7"/>
      <c r="XDG284" s="7"/>
      <c r="XDH284" s="7"/>
      <c r="XDI284" s="7"/>
      <c r="XDJ284" s="7"/>
      <c r="XDK284" s="7"/>
      <c r="XDL284" s="7"/>
      <c r="XDM284" s="7"/>
      <c r="XDN284" s="7"/>
      <c r="XDO284" s="7"/>
      <c r="XDP284" s="7"/>
      <c r="XDQ284" s="7"/>
      <c r="XDR284" s="7"/>
      <c r="XDS284" s="7"/>
      <c r="XDT284" s="7"/>
      <c r="XDU284" s="7"/>
      <c r="XDV284" s="7"/>
      <c r="XDW284" s="7"/>
      <c r="XDX284" s="7"/>
      <c r="XDY284" s="7"/>
      <c r="XDZ284" s="7"/>
      <c r="XEA284" s="7"/>
      <c r="XEB284" s="7"/>
      <c r="XEC284" s="7"/>
      <c r="XED284" s="7"/>
      <c r="XEE284" s="7"/>
    </row>
    <row r="285" s="1" customFormat="1" customHeight="1" spans="1:16359">
      <c r="A285" s="4"/>
      <c r="B285" s="20"/>
      <c r="C285" s="20"/>
      <c r="D285" s="21" t="str">
        <f>IF(C285="","-",VLOOKUP(C285,员工信息表!B:C,2,FALSE))</f>
        <v>-</v>
      </c>
      <c r="E285" s="21" t="str">
        <f>IF(C285="","-",VLOOKUP(C285,员工信息表!B:D,3,FALSE))</f>
        <v>-</v>
      </c>
      <c r="F285" s="20"/>
      <c r="G285" s="20"/>
      <c r="H285" s="20"/>
      <c r="I285" s="20"/>
      <c r="J285" s="27" t="str">
        <f t="shared" si="8"/>
        <v>0</v>
      </c>
      <c r="K285" s="27" t="str">
        <f>IF(C285="","0",SUMIFS(借支明细表!$H:$H,借支明细表!$F:$F,$C285,借支明细表!$D:$D,$D$2))</f>
        <v>0</v>
      </c>
      <c r="L285" s="27" t="str">
        <f t="shared" si="9"/>
        <v>0</v>
      </c>
      <c r="M285" s="28"/>
      <c r="XDA285" s="7"/>
      <c r="XDB285" s="7"/>
      <c r="XDC285" s="7"/>
      <c r="XDD285" s="7"/>
      <c r="XDE285" s="7"/>
      <c r="XDF285" s="7"/>
      <c r="XDG285" s="7"/>
      <c r="XDH285" s="7"/>
      <c r="XDI285" s="7"/>
      <c r="XDJ285" s="7"/>
      <c r="XDK285" s="7"/>
      <c r="XDL285" s="7"/>
      <c r="XDM285" s="7"/>
      <c r="XDN285" s="7"/>
      <c r="XDO285" s="7"/>
      <c r="XDP285" s="7"/>
      <c r="XDQ285" s="7"/>
      <c r="XDR285" s="7"/>
      <c r="XDS285" s="7"/>
      <c r="XDT285" s="7"/>
      <c r="XDU285" s="7"/>
      <c r="XDV285" s="7"/>
      <c r="XDW285" s="7"/>
      <c r="XDX285" s="7"/>
      <c r="XDY285" s="7"/>
      <c r="XDZ285" s="7"/>
      <c r="XEA285" s="7"/>
      <c r="XEB285" s="7"/>
      <c r="XEC285" s="7"/>
      <c r="XED285" s="7"/>
      <c r="XEE285" s="7"/>
    </row>
    <row r="286" s="1" customFormat="1" customHeight="1" spans="1:16359">
      <c r="A286" s="4"/>
      <c r="B286" s="20"/>
      <c r="C286" s="20"/>
      <c r="D286" s="21" t="str">
        <f>IF(C286="","-",VLOOKUP(C286,员工信息表!B:C,2,FALSE))</f>
        <v>-</v>
      </c>
      <c r="E286" s="21" t="str">
        <f>IF(C286="","-",VLOOKUP(C286,员工信息表!B:D,3,FALSE))</f>
        <v>-</v>
      </c>
      <c r="F286" s="20"/>
      <c r="G286" s="20"/>
      <c r="H286" s="20"/>
      <c r="I286" s="20"/>
      <c r="J286" s="27" t="str">
        <f t="shared" si="8"/>
        <v>0</v>
      </c>
      <c r="K286" s="27" t="str">
        <f>IF(C286="","0",SUMIFS(借支明细表!$H:$H,借支明细表!$F:$F,$C286,借支明细表!$D:$D,$D$2))</f>
        <v>0</v>
      </c>
      <c r="L286" s="27" t="str">
        <f t="shared" si="9"/>
        <v>0</v>
      </c>
      <c r="M286" s="28"/>
      <c r="XDA286" s="7"/>
      <c r="XDB286" s="7"/>
      <c r="XDC286" s="7"/>
      <c r="XDD286" s="7"/>
      <c r="XDE286" s="7"/>
      <c r="XDF286" s="7"/>
      <c r="XDG286" s="7"/>
      <c r="XDH286" s="7"/>
      <c r="XDI286" s="7"/>
      <c r="XDJ286" s="7"/>
      <c r="XDK286" s="7"/>
      <c r="XDL286" s="7"/>
      <c r="XDM286" s="7"/>
      <c r="XDN286" s="7"/>
      <c r="XDO286" s="7"/>
      <c r="XDP286" s="7"/>
      <c r="XDQ286" s="7"/>
      <c r="XDR286" s="7"/>
      <c r="XDS286" s="7"/>
      <c r="XDT286" s="7"/>
      <c r="XDU286" s="7"/>
      <c r="XDV286" s="7"/>
      <c r="XDW286" s="7"/>
      <c r="XDX286" s="7"/>
      <c r="XDY286" s="7"/>
      <c r="XDZ286" s="7"/>
      <c r="XEA286" s="7"/>
      <c r="XEB286" s="7"/>
      <c r="XEC286" s="7"/>
      <c r="XED286" s="7"/>
      <c r="XEE286" s="7"/>
    </row>
    <row r="287" s="1" customFormat="1" customHeight="1" spans="1:16359">
      <c r="A287" s="4"/>
      <c r="B287" s="20"/>
      <c r="C287" s="20"/>
      <c r="D287" s="21" t="str">
        <f>IF(C287="","-",VLOOKUP(C287,员工信息表!B:C,2,FALSE))</f>
        <v>-</v>
      </c>
      <c r="E287" s="21" t="str">
        <f>IF(C287="","-",VLOOKUP(C287,员工信息表!B:D,3,FALSE))</f>
        <v>-</v>
      </c>
      <c r="F287" s="20"/>
      <c r="G287" s="20"/>
      <c r="H287" s="20"/>
      <c r="I287" s="20"/>
      <c r="J287" s="27" t="str">
        <f t="shared" si="8"/>
        <v>0</v>
      </c>
      <c r="K287" s="27" t="str">
        <f>IF(C287="","0",SUMIFS(借支明细表!$H:$H,借支明细表!$F:$F,$C287,借支明细表!$D:$D,$D$2))</f>
        <v>0</v>
      </c>
      <c r="L287" s="27" t="str">
        <f t="shared" si="9"/>
        <v>0</v>
      </c>
      <c r="M287" s="28"/>
      <c r="XDA287" s="7"/>
      <c r="XDB287" s="7"/>
      <c r="XDC287" s="7"/>
      <c r="XDD287" s="7"/>
      <c r="XDE287" s="7"/>
      <c r="XDF287" s="7"/>
      <c r="XDG287" s="7"/>
      <c r="XDH287" s="7"/>
      <c r="XDI287" s="7"/>
      <c r="XDJ287" s="7"/>
      <c r="XDK287" s="7"/>
      <c r="XDL287" s="7"/>
      <c r="XDM287" s="7"/>
      <c r="XDN287" s="7"/>
      <c r="XDO287" s="7"/>
      <c r="XDP287" s="7"/>
      <c r="XDQ287" s="7"/>
      <c r="XDR287" s="7"/>
      <c r="XDS287" s="7"/>
      <c r="XDT287" s="7"/>
      <c r="XDU287" s="7"/>
      <c r="XDV287" s="7"/>
      <c r="XDW287" s="7"/>
      <c r="XDX287" s="7"/>
      <c r="XDY287" s="7"/>
      <c r="XDZ287" s="7"/>
      <c r="XEA287" s="7"/>
      <c r="XEB287" s="7"/>
      <c r="XEC287" s="7"/>
      <c r="XED287" s="7"/>
      <c r="XEE287" s="7"/>
    </row>
    <row r="288" s="1" customFormat="1" customHeight="1" spans="1:16359">
      <c r="A288" s="4"/>
      <c r="B288" s="20"/>
      <c r="C288" s="20"/>
      <c r="D288" s="21" t="str">
        <f>IF(C288="","-",VLOOKUP(C288,员工信息表!B:C,2,FALSE))</f>
        <v>-</v>
      </c>
      <c r="E288" s="21" t="str">
        <f>IF(C288="","-",VLOOKUP(C288,员工信息表!B:D,3,FALSE))</f>
        <v>-</v>
      </c>
      <c r="F288" s="20"/>
      <c r="G288" s="20"/>
      <c r="H288" s="20"/>
      <c r="I288" s="20"/>
      <c r="J288" s="27" t="str">
        <f t="shared" si="8"/>
        <v>0</v>
      </c>
      <c r="K288" s="27" t="str">
        <f>IF(C288="","0",SUMIFS(借支明细表!$H:$H,借支明细表!$F:$F,$C288,借支明细表!$D:$D,$D$2))</f>
        <v>0</v>
      </c>
      <c r="L288" s="27" t="str">
        <f t="shared" si="9"/>
        <v>0</v>
      </c>
      <c r="M288" s="28"/>
      <c r="XDA288" s="7"/>
      <c r="XDB288" s="7"/>
      <c r="XDC288" s="7"/>
      <c r="XDD288" s="7"/>
      <c r="XDE288" s="7"/>
      <c r="XDF288" s="7"/>
      <c r="XDG288" s="7"/>
      <c r="XDH288" s="7"/>
      <c r="XDI288" s="7"/>
      <c r="XDJ288" s="7"/>
      <c r="XDK288" s="7"/>
      <c r="XDL288" s="7"/>
      <c r="XDM288" s="7"/>
      <c r="XDN288" s="7"/>
      <c r="XDO288" s="7"/>
      <c r="XDP288" s="7"/>
      <c r="XDQ288" s="7"/>
      <c r="XDR288" s="7"/>
      <c r="XDS288" s="7"/>
      <c r="XDT288" s="7"/>
      <c r="XDU288" s="7"/>
      <c r="XDV288" s="7"/>
      <c r="XDW288" s="7"/>
      <c r="XDX288" s="7"/>
      <c r="XDY288" s="7"/>
      <c r="XDZ288" s="7"/>
      <c r="XEA288" s="7"/>
      <c r="XEB288" s="7"/>
      <c r="XEC288" s="7"/>
      <c r="XED288" s="7"/>
      <c r="XEE288" s="7"/>
    </row>
    <row r="289" s="1" customFormat="1" customHeight="1" spans="1:16359">
      <c r="A289" s="4"/>
      <c r="B289" s="20"/>
      <c r="C289" s="20"/>
      <c r="D289" s="21" t="str">
        <f>IF(C289="","-",VLOOKUP(C289,员工信息表!B:C,2,FALSE))</f>
        <v>-</v>
      </c>
      <c r="E289" s="21" t="str">
        <f>IF(C289="","-",VLOOKUP(C289,员工信息表!B:D,3,FALSE))</f>
        <v>-</v>
      </c>
      <c r="F289" s="20"/>
      <c r="G289" s="20"/>
      <c r="H289" s="20"/>
      <c r="I289" s="20"/>
      <c r="J289" s="27" t="str">
        <f t="shared" si="8"/>
        <v>0</v>
      </c>
      <c r="K289" s="27" t="str">
        <f>IF(C289="","0",SUMIFS(借支明细表!$H:$H,借支明细表!$F:$F,$C289,借支明细表!$D:$D,$D$2))</f>
        <v>0</v>
      </c>
      <c r="L289" s="27" t="str">
        <f t="shared" si="9"/>
        <v>0</v>
      </c>
      <c r="M289" s="28"/>
      <c r="XDA289" s="7"/>
      <c r="XDB289" s="7"/>
      <c r="XDC289" s="7"/>
      <c r="XDD289" s="7"/>
      <c r="XDE289" s="7"/>
      <c r="XDF289" s="7"/>
      <c r="XDG289" s="7"/>
      <c r="XDH289" s="7"/>
      <c r="XDI289" s="7"/>
      <c r="XDJ289" s="7"/>
      <c r="XDK289" s="7"/>
      <c r="XDL289" s="7"/>
      <c r="XDM289" s="7"/>
      <c r="XDN289" s="7"/>
      <c r="XDO289" s="7"/>
      <c r="XDP289" s="7"/>
      <c r="XDQ289" s="7"/>
      <c r="XDR289" s="7"/>
      <c r="XDS289" s="7"/>
      <c r="XDT289" s="7"/>
      <c r="XDU289" s="7"/>
      <c r="XDV289" s="7"/>
      <c r="XDW289" s="7"/>
      <c r="XDX289" s="7"/>
      <c r="XDY289" s="7"/>
      <c r="XDZ289" s="7"/>
      <c r="XEA289" s="7"/>
      <c r="XEB289" s="7"/>
      <c r="XEC289" s="7"/>
      <c r="XED289" s="7"/>
      <c r="XEE289" s="7"/>
    </row>
    <row r="290" s="1" customFormat="1" customHeight="1" spans="1:16359">
      <c r="A290" s="4"/>
      <c r="B290" s="20"/>
      <c r="C290" s="20"/>
      <c r="D290" s="21" t="str">
        <f>IF(C290="","-",VLOOKUP(C290,员工信息表!B:C,2,FALSE))</f>
        <v>-</v>
      </c>
      <c r="E290" s="21" t="str">
        <f>IF(C290="","-",VLOOKUP(C290,员工信息表!B:D,3,FALSE))</f>
        <v>-</v>
      </c>
      <c r="F290" s="20"/>
      <c r="G290" s="20"/>
      <c r="H290" s="20"/>
      <c r="I290" s="20"/>
      <c r="J290" s="27" t="str">
        <f t="shared" si="8"/>
        <v>0</v>
      </c>
      <c r="K290" s="27" t="str">
        <f>IF(C290="","0",SUMIFS(借支明细表!$H:$H,借支明细表!$F:$F,$C290,借支明细表!$D:$D,$D$2))</f>
        <v>0</v>
      </c>
      <c r="L290" s="27" t="str">
        <f t="shared" si="9"/>
        <v>0</v>
      </c>
      <c r="M290" s="28"/>
      <c r="XDA290" s="7"/>
      <c r="XDB290" s="7"/>
      <c r="XDC290" s="7"/>
      <c r="XDD290" s="7"/>
      <c r="XDE290" s="7"/>
      <c r="XDF290" s="7"/>
      <c r="XDG290" s="7"/>
      <c r="XDH290" s="7"/>
      <c r="XDI290" s="7"/>
      <c r="XDJ290" s="7"/>
      <c r="XDK290" s="7"/>
      <c r="XDL290" s="7"/>
      <c r="XDM290" s="7"/>
      <c r="XDN290" s="7"/>
      <c r="XDO290" s="7"/>
      <c r="XDP290" s="7"/>
      <c r="XDQ290" s="7"/>
      <c r="XDR290" s="7"/>
      <c r="XDS290" s="7"/>
      <c r="XDT290" s="7"/>
      <c r="XDU290" s="7"/>
      <c r="XDV290" s="7"/>
      <c r="XDW290" s="7"/>
      <c r="XDX290" s="7"/>
      <c r="XDY290" s="7"/>
      <c r="XDZ290" s="7"/>
      <c r="XEA290" s="7"/>
      <c r="XEB290" s="7"/>
      <c r="XEC290" s="7"/>
      <c r="XED290" s="7"/>
      <c r="XEE290" s="7"/>
    </row>
    <row r="291" s="1" customFormat="1" customHeight="1" spans="1:16359">
      <c r="A291" s="4"/>
      <c r="B291" s="20"/>
      <c r="C291" s="20"/>
      <c r="D291" s="21" t="str">
        <f>IF(C291="","-",VLOOKUP(C291,员工信息表!B:C,2,FALSE))</f>
        <v>-</v>
      </c>
      <c r="E291" s="21" t="str">
        <f>IF(C291="","-",VLOOKUP(C291,员工信息表!B:D,3,FALSE))</f>
        <v>-</v>
      </c>
      <c r="F291" s="20"/>
      <c r="G291" s="20"/>
      <c r="H291" s="20"/>
      <c r="I291" s="20"/>
      <c r="J291" s="27" t="str">
        <f t="shared" si="8"/>
        <v>0</v>
      </c>
      <c r="K291" s="27" t="str">
        <f>IF(C291="","0",SUMIFS(借支明细表!$H:$H,借支明细表!$F:$F,$C291,借支明细表!$D:$D,$D$2))</f>
        <v>0</v>
      </c>
      <c r="L291" s="27" t="str">
        <f t="shared" si="9"/>
        <v>0</v>
      </c>
      <c r="M291" s="28"/>
      <c r="XDA291" s="7"/>
      <c r="XDB291" s="7"/>
      <c r="XDC291" s="7"/>
      <c r="XDD291" s="7"/>
      <c r="XDE291" s="7"/>
      <c r="XDF291" s="7"/>
      <c r="XDG291" s="7"/>
      <c r="XDH291" s="7"/>
      <c r="XDI291" s="7"/>
      <c r="XDJ291" s="7"/>
      <c r="XDK291" s="7"/>
      <c r="XDL291" s="7"/>
      <c r="XDM291" s="7"/>
      <c r="XDN291" s="7"/>
      <c r="XDO291" s="7"/>
      <c r="XDP291" s="7"/>
      <c r="XDQ291" s="7"/>
      <c r="XDR291" s="7"/>
      <c r="XDS291" s="7"/>
      <c r="XDT291" s="7"/>
      <c r="XDU291" s="7"/>
      <c r="XDV291" s="7"/>
      <c r="XDW291" s="7"/>
      <c r="XDX291" s="7"/>
      <c r="XDY291" s="7"/>
      <c r="XDZ291" s="7"/>
      <c r="XEA291" s="7"/>
      <c r="XEB291" s="7"/>
      <c r="XEC291" s="7"/>
      <c r="XED291" s="7"/>
      <c r="XEE291" s="7"/>
    </row>
    <row r="292" s="1" customFormat="1" customHeight="1" spans="1:16359">
      <c r="A292" s="4"/>
      <c r="B292" s="20"/>
      <c r="C292" s="20"/>
      <c r="D292" s="21" t="str">
        <f>IF(C292="","-",VLOOKUP(C292,员工信息表!B:C,2,FALSE))</f>
        <v>-</v>
      </c>
      <c r="E292" s="21" t="str">
        <f>IF(C292="","-",VLOOKUP(C292,员工信息表!B:D,3,FALSE))</f>
        <v>-</v>
      </c>
      <c r="F292" s="20"/>
      <c r="G292" s="20"/>
      <c r="H292" s="20"/>
      <c r="I292" s="20"/>
      <c r="J292" s="27" t="str">
        <f t="shared" si="8"/>
        <v>0</v>
      </c>
      <c r="K292" s="27" t="str">
        <f>IF(C292="","0",SUMIFS(借支明细表!$H:$H,借支明细表!$F:$F,$C292,借支明细表!$D:$D,$D$2))</f>
        <v>0</v>
      </c>
      <c r="L292" s="27" t="str">
        <f t="shared" si="9"/>
        <v>0</v>
      </c>
      <c r="M292" s="28"/>
      <c r="XDA292" s="7"/>
      <c r="XDB292" s="7"/>
      <c r="XDC292" s="7"/>
      <c r="XDD292" s="7"/>
      <c r="XDE292" s="7"/>
      <c r="XDF292" s="7"/>
      <c r="XDG292" s="7"/>
      <c r="XDH292" s="7"/>
      <c r="XDI292" s="7"/>
      <c r="XDJ292" s="7"/>
      <c r="XDK292" s="7"/>
      <c r="XDL292" s="7"/>
      <c r="XDM292" s="7"/>
      <c r="XDN292" s="7"/>
      <c r="XDO292" s="7"/>
      <c r="XDP292" s="7"/>
      <c r="XDQ292" s="7"/>
      <c r="XDR292" s="7"/>
      <c r="XDS292" s="7"/>
      <c r="XDT292" s="7"/>
      <c r="XDU292" s="7"/>
      <c r="XDV292" s="7"/>
      <c r="XDW292" s="7"/>
      <c r="XDX292" s="7"/>
      <c r="XDY292" s="7"/>
      <c r="XDZ292" s="7"/>
      <c r="XEA292" s="7"/>
      <c r="XEB292" s="7"/>
      <c r="XEC292" s="7"/>
      <c r="XED292" s="7"/>
      <c r="XEE292" s="7"/>
    </row>
    <row r="293" s="1" customFormat="1" customHeight="1" spans="1:16359">
      <c r="A293" s="4"/>
      <c r="B293" s="20"/>
      <c r="C293" s="20"/>
      <c r="D293" s="21" t="str">
        <f>IF(C293="","-",VLOOKUP(C293,员工信息表!B:C,2,FALSE))</f>
        <v>-</v>
      </c>
      <c r="E293" s="21" t="str">
        <f>IF(C293="","-",VLOOKUP(C293,员工信息表!B:D,3,FALSE))</f>
        <v>-</v>
      </c>
      <c r="F293" s="20"/>
      <c r="G293" s="20"/>
      <c r="H293" s="20"/>
      <c r="I293" s="20"/>
      <c r="J293" s="27" t="str">
        <f t="shared" si="8"/>
        <v>0</v>
      </c>
      <c r="K293" s="27" t="str">
        <f>IF(C293="","0",SUMIFS(借支明细表!$H:$H,借支明细表!$F:$F,$C293,借支明细表!$D:$D,$D$2))</f>
        <v>0</v>
      </c>
      <c r="L293" s="27" t="str">
        <f t="shared" si="9"/>
        <v>0</v>
      </c>
      <c r="M293" s="28"/>
      <c r="XDA293" s="7"/>
      <c r="XDB293" s="7"/>
      <c r="XDC293" s="7"/>
      <c r="XDD293" s="7"/>
      <c r="XDE293" s="7"/>
      <c r="XDF293" s="7"/>
      <c r="XDG293" s="7"/>
      <c r="XDH293" s="7"/>
      <c r="XDI293" s="7"/>
      <c r="XDJ293" s="7"/>
      <c r="XDK293" s="7"/>
      <c r="XDL293" s="7"/>
      <c r="XDM293" s="7"/>
      <c r="XDN293" s="7"/>
      <c r="XDO293" s="7"/>
      <c r="XDP293" s="7"/>
      <c r="XDQ293" s="7"/>
      <c r="XDR293" s="7"/>
      <c r="XDS293" s="7"/>
      <c r="XDT293" s="7"/>
      <c r="XDU293" s="7"/>
      <c r="XDV293" s="7"/>
      <c r="XDW293" s="7"/>
      <c r="XDX293" s="7"/>
      <c r="XDY293" s="7"/>
      <c r="XDZ293" s="7"/>
      <c r="XEA293" s="7"/>
      <c r="XEB293" s="7"/>
      <c r="XEC293" s="7"/>
      <c r="XED293" s="7"/>
      <c r="XEE293" s="7"/>
    </row>
    <row r="294" s="1" customFormat="1" customHeight="1" spans="1:16359">
      <c r="A294" s="4"/>
      <c r="B294" s="20"/>
      <c r="C294" s="20"/>
      <c r="D294" s="21" t="str">
        <f>IF(C294="","-",VLOOKUP(C294,员工信息表!B:C,2,FALSE))</f>
        <v>-</v>
      </c>
      <c r="E294" s="21" t="str">
        <f>IF(C294="","-",VLOOKUP(C294,员工信息表!B:D,3,FALSE))</f>
        <v>-</v>
      </c>
      <c r="F294" s="20"/>
      <c r="G294" s="20"/>
      <c r="H294" s="20"/>
      <c r="I294" s="20"/>
      <c r="J294" s="27" t="str">
        <f t="shared" si="8"/>
        <v>0</v>
      </c>
      <c r="K294" s="27" t="str">
        <f>IF(C294="","0",SUMIFS(借支明细表!$H:$H,借支明细表!$F:$F,$C294,借支明细表!$D:$D,$D$2))</f>
        <v>0</v>
      </c>
      <c r="L294" s="27" t="str">
        <f t="shared" si="9"/>
        <v>0</v>
      </c>
      <c r="M294" s="28"/>
      <c r="XDA294" s="7"/>
      <c r="XDB294" s="7"/>
      <c r="XDC294" s="7"/>
      <c r="XDD294" s="7"/>
      <c r="XDE294" s="7"/>
      <c r="XDF294" s="7"/>
      <c r="XDG294" s="7"/>
      <c r="XDH294" s="7"/>
      <c r="XDI294" s="7"/>
      <c r="XDJ294" s="7"/>
      <c r="XDK294" s="7"/>
      <c r="XDL294" s="7"/>
      <c r="XDM294" s="7"/>
      <c r="XDN294" s="7"/>
      <c r="XDO294" s="7"/>
      <c r="XDP294" s="7"/>
      <c r="XDQ294" s="7"/>
      <c r="XDR294" s="7"/>
      <c r="XDS294" s="7"/>
      <c r="XDT294" s="7"/>
      <c r="XDU294" s="7"/>
      <c r="XDV294" s="7"/>
      <c r="XDW294" s="7"/>
      <c r="XDX294" s="7"/>
      <c r="XDY294" s="7"/>
      <c r="XDZ294" s="7"/>
      <c r="XEA294" s="7"/>
      <c r="XEB294" s="7"/>
      <c r="XEC294" s="7"/>
      <c r="XED294" s="7"/>
      <c r="XEE294" s="7"/>
    </row>
    <row r="295" s="1" customFormat="1" customHeight="1" spans="1:16359">
      <c r="A295" s="4"/>
      <c r="B295" s="20"/>
      <c r="C295" s="20"/>
      <c r="D295" s="21" t="str">
        <f>IF(C295="","-",VLOOKUP(C295,员工信息表!B:C,2,FALSE))</f>
        <v>-</v>
      </c>
      <c r="E295" s="21" t="str">
        <f>IF(C295="","-",VLOOKUP(C295,员工信息表!B:D,3,FALSE))</f>
        <v>-</v>
      </c>
      <c r="F295" s="20"/>
      <c r="G295" s="20"/>
      <c r="H295" s="20"/>
      <c r="I295" s="20"/>
      <c r="J295" s="27" t="str">
        <f t="shared" si="8"/>
        <v>0</v>
      </c>
      <c r="K295" s="27" t="str">
        <f>IF(C295="","0",SUMIFS(借支明细表!$H:$H,借支明细表!$F:$F,$C295,借支明细表!$D:$D,$D$2))</f>
        <v>0</v>
      </c>
      <c r="L295" s="27" t="str">
        <f t="shared" si="9"/>
        <v>0</v>
      </c>
      <c r="M295" s="28"/>
      <c r="XDA295" s="7"/>
      <c r="XDB295" s="7"/>
      <c r="XDC295" s="7"/>
      <c r="XDD295" s="7"/>
      <c r="XDE295" s="7"/>
      <c r="XDF295" s="7"/>
      <c r="XDG295" s="7"/>
      <c r="XDH295" s="7"/>
      <c r="XDI295" s="7"/>
      <c r="XDJ295" s="7"/>
      <c r="XDK295" s="7"/>
      <c r="XDL295" s="7"/>
      <c r="XDM295" s="7"/>
      <c r="XDN295" s="7"/>
      <c r="XDO295" s="7"/>
      <c r="XDP295" s="7"/>
      <c r="XDQ295" s="7"/>
      <c r="XDR295" s="7"/>
      <c r="XDS295" s="7"/>
      <c r="XDT295" s="7"/>
      <c r="XDU295" s="7"/>
      <c r="XDV295" s="7"/>
      <c r="XDW295" s="7"/>
      <c r="XDX295" s="7"/>
      <c r="XDY295" s="7"/>
      <c r="XDZ295" s="7"/>
      <c r="XEA295" s="7"/>
      <c r="XEB295" s="7"/>
      <c r="XEC295" s="7"/>
      <c r="XED295" s="7"/>
      <c r="XEE295" s="7"/>
    </row>
    <row r="296" s="1" customFormat="1" customHeight="1" spans="1:16359">
      <c r="A296" s="4"/>
      <c r="B296" s="20"/>
      <c r="C296" s="20"/>
      <c r="D296" s="21" t="str">
        <f>IF(C296="","-",VLOOKUP(C296,员工信息表!B:C,2,FALSE))</f>
        <v>-</v>
      </c>
      <c r="E296" s="21" t="str">
        <f>IF(C296="","-",VLOOKUP(C296,员工信息表!B:D,3,FALSE))</f>
        <v>-</v>
      </c>
      <c r="F296" s="20"/>
      <c r="G296" s="20"/>
      <c r="H296" s="20"/>
      <c r="I296" s="20"/>
      <c r="J296" s="27" t="str">
        <f t="shared" si="8"/>
        <v>0</v>
      </c>
      <c r="K296" s="27" t="str">
        <f>IF(C296="","0",SUMIFS(借支明细表!$H:$H,借支明细表!$F:$F,$C296,借支明细表!$D:$D,$D$2))</f>
        <v>0</v>
      </c>
      <c r="L296" s="27" t="str">
        <f t="shared" si="9"/>
        <v>0</v>
      </c>
      <c r="M296" s="28"/>
      <c r="XDA296" s="7"/>
      <c r="XDB296" s="7"/>
      <c r="XDC296" s="7"/>
      <c r="XDD296" s="7"/>
      <c r="XDE296" s="7"/>
      <c r="XDF296" s="7"/>
      <c r="XDG296" s="7"/>
      <c r="XDH296" s="7"/>
      <c r="XDI296" s="7"/>
      <c r="XDJ296" s="7"/>
      <c r="XDK296" s="7"/>
      <c r="XDL296" s="7"/>
      <c r="XDM296" s="7"/>
      <c r="XDN296" s="7"/>
      <c r="XDO296" s="7"/>
      <c r="XDP296" s="7"/>
      <c r="XDQ296" s="7"/>
      <c r="XDR296" s="7"/>
      <c r="XDS296" s="7"/>
      <c r="XDT296" s="7"/>
      <c r="XDU296" s="7"/>
      <c r="XDV296" s="7"/>
      <c r="XDW296" s="7"/>
      <c r="XDX296" s="7"/>
      <c r="XDY296" s="7"/>
      <c r="XDZ296" s="7"/>
      <c r="XEA296" s="7"/>
      <c r="XEB296" s="7"/>
      <c r="XEC296" s="7"/>
      <c r="XED296" s="7"/>
      <c r="XEE296" s="7"/>
    </row>
    <row r="297" s="1" customFormat="1" customHeight="1" spans="1:16359">
      <c r="A297" s="4"/>
      <c r="B297" s="20"/>
      <c r="C297" s="20"/>
      <c r="D297" s="21" t="str">
        <f>IF(C297="","-",VLOOKUP(C297,员工信息表!B:C,2,FALSE))</f>
        <v>-</v>
      </c>
      <c r="E297" s="21" t="str">
        <f>IF(C297="","-",VLOOKUP(C297,员工信息表!B:D,3,FALSE))</f>
        <v>-</v>
      </c>
      <c r="F297" s="20"/>
      <c r="G297" s="20"/>
      <c r="H297" s="20"/>
      <c r="I297" s="20"/>
      <c r="J297" s="27" t="str">
        <f t="shared" si="8"/>
        <v>0</v>
      </c>
      <c r="K297" s="27" t="str">
        <f>IF(C297="","0",SUMIFS(借支明细表!$H:$H,借支明细表!$F:$F,$C297,借支明细表!$D:$D,$D$2))</f>
        <v>0</v>
      </c>
      <c r="L297" s="27" t="str">
        <f t="shared" si="9"/>
        <v>0</v>
      </c>
      <c r="M297" s="28"/>
      <c r="XDA297" s="7"/>
      <c r="XDB297" s="7"/>
      <c r="XDC297" s="7"/>
      <c r="XDD297" s="7"/>
      <c r="XDE297" s="7"/>
      <c r="XDF297" s="7"/>
      <c r="XDG297" s="7"/>
      <c r="XDH297" s="7"/>
      <c r="XDI297" s="7"/>
      <c r="XDJ297" s="7"/>
      <c r="XDK297" s="7"/>
      <c r="XDL297" s="7"/>
      <c r="XDM297" s="7"/>
      <c r="XDN297" s="7"/>
      <c r="XDO297" s="7"/>
      <c r="XDP297" s="7"/>
      <c r="XDQ297" s="7"/>
      <c r="XDR297" s="7"/>
      <c r="XDS297" s="7"/>
      <c r="XDT297" s="7"/>
      <c r="XDU297" s="7"/>
      <c r="XDV297" s="7"/>
      <c r="XDW297" s="7"/>
      <c r="XDX297" s="7"/>
      <c r="XDY297" s="7"/>
      <c r="XDZ297" s="7"/>
      <c r="XEA297" s="7"/>
      <c r="XEB297" s="7"/>
      <c r="XEC297" s="7"/>
      <c r="XED297" s="7"/>
      <c r="XEE297" s="7"/>
    </row>
    <row r="298" s="1" customFormat="1" customHeight="1" spans="1:16359">
      <c r="A298" s="4"/>
      <c r="B298" s="20"/>
      <c r="C298" s="20"/>
      <c r="D298" s="21" t="str">
        <f>IF(C298="","-",VLOOKUP(C298,员工信息表!B:C,2,FALSE))</f>
        <v>-</v>
      </c>
      <c r="E298" s="21" t="str">
        <f>IF(C298="","-",VLOOKUP(C298,员工信息表!B:D,3,FALSE))</f>
        <v>-</v>
      </c>
      <c r="F298" s="20"/>
      <c r="G298" s="20"/>
      <c r="H298" s="20"/>
      <c r="I298" s="20"/>
      <c r="J298" s="27" t="str">
        <f t="shared" si="8"/>
        <v>0</v>
      </c>
      <c r="K298" s="27" t="str">
        <f>IF(C298="","0",SUMIFS(借支明细表!$H:$H,借支明细表!$F:$F,$C298,借支明细表!$D:$D,$D$2))</f>
        <v>0</v>
      </c>
      <c r="L298" s="27" t="str">
        <f t="shared" si="9"/>
        <v>0</v>
      </c>
      <c r="M298" s="28"/>
      <c r="XDA298" s="7"/>
      <c r="XDB298" s="7"/>
      <c r="XDC298" s="7"/>
      <c r="XDD298" s="7"/>
      <c r="XDE298" s="7"/>
      <c r="XDF298" s="7"/>
      <c r="XDG298" s="7"/>
      <c r="XDH298" s="7"/>
      <c r="XDI298" s="7"/>
      <c r="XDJ298" s="7"/>
      <c r="XDK298" s="7"/>
      <c r="XDL298" s="7"/>
      <c r="XDM298" s="7"/>
      <c r="XDN298" s="7"/>
      <c r="XDO298" s="7"/>
      <c r="XDP298" s="7"/>
      <c r="XDQ298" s="7"/>
      <c r="XDR298" s="7"/>
      <c r="XDS298" s="7"/>
      <c r="XDT298" s="7"/>
      <c r="XDU298" s="7"/>
      <c r="XDV298" s="7"/>
      <c r="XDW298" s="7"/>
      <c r="XDX298" s="7"/>
      <c r="XDY298" s="7"/>
      <c r="XDZ298" s="7"/>
      <c r="XEA298" s="7"/>
      <c r="XEB298" s="7"/>
      <c r="XEC298" s="7"/>
      <c r="XED298" s="7"/>
      <c r="XEE298" s="7"/>
    </row>
    <row r="299" s="1" customFormat="1" customHeight="1" spans="1:16359">
      <c r="A299" s="4"/>
      <c r="B299" s="20"/>
      <c r="C299" s="20"/>
      <c r="D299" s="21" t="str">
        <f>IF(C299="","-",VLOOKUP(C299,员工信息表!B:C,2,FALSE))</f>
        <v>-</v>
      </c>
      <c r="E299" s="21" t="str">
        <f>IF(C299="","-",VLOOKUP(C299,员工信息表!B:D,3,FALSE))</f>
        <v>-</v>
      </c>
      <c r="F299" s="20"/>
      <c r="G299" s="20"/>
      <c r="H299" s="20"/>
      <c r="I299" s="20"/>
      <c r="J299" s="27" t="str">
        <f t="shared" si="8"/>
        <v>0</v>
      </c>
      <c r="K299" s="27" t="str">
        <f>IF(C299="","0",SUMIFS(借支明细表!$H:$H,借支明细表!$F:$F,$C299,借支明细表!$D:$D,$D$2))</f>
        <v>0</v>
      </c>
      <c r="L299" s="27" t="str">
        <f t="shared" si="9"/>
        <v>0</v>
      </c>
      <c r="M299" s="28"/>
      <c r="XDA299" s="7"/>
      <c r="XDB299" s="7"/>
      <c r="XDC299" s="7"/>
      <c r="XDD299" s="7"/>
      <c r="XDE299" s="7"/>
      <c r="XDF299" s="7"/>
      <c r="XDG299" s="7"/>
      <c r="XDH299" s="7"/>
      <c r="XDI299" s="7"/>
      <c r="XDJ299" s="7"/>
      <c r="XDK299" s="7"/>
      <c r="XDL299" s="7"/>
      <c r="XDM299" s="7"/>
      <c r="XDN299" s="7"/>
      <c r="XDO299" s="7"/>
      <c r="XDP299" s="7"/>
      <c r="XDQ299" s="7"/>
      <c r="XDR299" s="7"/>
      <c r="XDS299" s="7"/>
      <c r="XDT299" s="7"/>
      <c r="XDU299" s="7"/>
      <c r="XDV299" s="7"/>
      <c r="XDW299" s="7"/>
      <c r="XDX299" s="7"/>
      <c r="XDY299" s="7"/>
      <c r="XDZ299" s="7"/>
      <c r="XEA299" s="7"/>
      <c r="XEB299" s="7"/>
      <c r="XEC299" s="7"/>
      <c r="XED299" s="7"/>
      <c r="XEE299" s="7"/>
    </row>
    <row r="300" s="1" customFormat="1" customHeight="1" spans="1:16359">
      <c r="A300" s="4"/>
      <c r="B300" s="20"/>
      <c r="C300" s="20"/>
      <c r="D300" s="21" t="str">
        <f>IF(C300="","-",VLOOKUP(C300,员工信息表!B:C,2,FALSE))</f>
        <v>-</v>
      </c>
      <c r="E300" s="21" t="str">
        <f>IF(C300="","-",VLOOKUP(C300,员工信息表!B:D,3,FALSE))</f>
        <v>-</v>
      </c>
      <c r="F300" s="20"/>
      <c r="G300" s="20"/>
      <c r="H300" s="20"/>
      <c r="I300" s="20"/>
      <c r="J300" s="27" t="str">
        <f t="shared" si="8"/>
        <v>0</v>
      </c>
      <c r="K300" s="27" t="str">
        <f>IF(C300="","0",SUMIFS(借支明细表!$H:$H,借支明细表!$F:$F,$C300,借支明细表!$D:$D,$D$2))</f>
        <v>0</v>
      </c>
      <c r="L300" s="27" t="str">
        <f t="shared" si="9"/>
        <v>0</v>
      </c>
      <c r="M300" s="28"/>
      <c r="XDA300" s="7"/>
      <c r="XDB300" s="7"/>
      <c r="XDC300" s="7"/>
      <c r="XDD300" s="7"/>
      <c r="XDE300" s="7"/>
      <c r="XDF300" s="7"/>
      <c r="XDG300" s="7"/>
      <c r="XDH300" s="7"/>
      <c r="XDI300" s="7"/>
      <c r="XDJ300" s="7"/>
      <c r="XDK300" s="7"/>
      <c r="XDL300" s="7"/>
      <c r="XDM300" s="7"/>
      <c r="XDN300" s="7"/>
      <c r="XDO300" s="7"/>
      <c r="XDP300" s="7"/>
      <c r="XDQ300" s="7"/>
      <c r="XDR300" s="7"/>
      <c r="XDS300" s="7"/>
      <c r="XDT300" s="7"/>
      <c r="XDU300" s="7"/>
      <c r="XDV300" s="7"/>
      <c r="XDW300" s="7"/>
      <c r="XDX300" s="7"/>
      <c r="XDY300" s="7"/>
      <c r="XDZ300" s="7"/>
      <c r="XEA300" s="7"/>
      <c r="XEB300" s="7"/>
      <c r="XEC300" s="7"/>
      <c r="XED300" s="7"/>
      <c r="XEE300" s="7"/>
    </row>
    <row r="301" s="1" customFormat="1" customHeight="1" spans="1:16359">
      <c r="A301" s="4"/>
      <c r="B301" s="20"/>
      <c r="C301" s="20"/>
      <c r="D301" s="21" t="str">
        <f>IF(C301="","-",VLOOKUP(C301,员工信息表!B:C,2,FALSE))</f>
        <v>-</v>
      </c>
      <c r="E301" s="21" t="str">
        <f>IF(C301="","-",VLOOKUP(C301,员工信息表!B:D,3,FALSE))</f>
        <v>-</v>
      </c>
      <c r="F301" s="20"/>
      <c r="G301" s="20"/>
      <c r="H301" s="20"/>
      <c r="I301" s="20"/>
      <c r="J301" s="27" t="str">
        <f t="shared" si="8"/>
        <v>0</v>
      </c>
      <c r="K301" s="27" t="str">
        <f>IF(C301="","0",SUMIFS(借支明细表!$H:$H,借支明细表!$F:$F,$C301,借支明细表!$D:$D,$D$2))</f>
        <v>0</v>
      </c>
      <c r="L301" s="27" t="str">
        <f t="shared" si="9"/>
        <v>0</v>
      </c>
      <c r="M301" s="28"/>
      <c r="XDA301" s="7"/>
      <c r="XDB301" s="7"/>
      <c r="XDC301" s="7"/>
      <c r="XDD301" s="7"/>
      <c r="XDE301" s="7"/>
      <c r="XDF301" s="7"/>
      <c r="XDG301" s="7"/>
      <c r="XDH301" s="7"/>
      <c r="XDI301" s="7"/>
      <c r="XDJ301" s="7"/>
      <c r="XDK301" s="7"/>
      <c r="XDL301" s="7"/>
      <c r="XDM301" s="7"/>
      <c r="XDN301" s="7"/>
      <c r="XDO301" s="7"/>
      <c r="XDP301" s="7"/>
      <c r="XDQ301" s="7"/>
      <c r="XDR301" s="7"/>
      <c r="XDS301" s="7"/>
      <c r="XDT301" s="7"/>
      <c r="XDU301" s="7"/>
      <c r="XDV301" s="7"/>
      <c r="XDW301" s="7"/>
      <c r="XDX301" s="7"/>
      <c r="XDY301" s="7"/>
      <c r="XDZ301" s="7"/>
      <c r="XEA301" s="7"/>
      <c r="XEB301" s="7"/>
      <c r="XEC301" s="7"/>
      <c r="XED301" s="7"/>
      <c r="XEE301" s="7"/>
    </row>
    <row r="302" s="1" customFormat="1" customHeight="1" spans="1:16359">
      <c r="A302" s="4"/>
      <c r="B302" s="20"/>
      <c r="C302" s="20"/>
      <c r="D302" s="21" t="str">
        <f>IF(C302="","-",VLOOKUP(C302,员工信息表!B:C,2,FALSE))</f>
        <v>-</v>
      </c>
      <c r="E302" s="21" t="str">
        <f>IF(C302="","-",VLOOKUP(C302,员工信息表!B:D,3,FALSE))</f>
        <v>-</v>
      </c>
      <c r="F302" s="20"/>
      <c r="G302" s="20"/>
      <c r="H302" s="20"/>
      <c r="I302" s="20"/>
      <c r="J302" s="27" t="str">
        <f t="shared" si="8"/>
        <v>0</v>
      </c>
      <c r="K302" s="27" t="str">
        <f>IF(C302="","0",SUMIFS(借支明细表!$H:$H,借支明细表!$F:$F,$C302,借支明细表!$D:$D,$D$2))</f>
        <v>0</v>
      </c>
      <c r="L302" s="27" t="str">
        <f t="shared" si="9"/>
        <v>0</v>
      </c>
      <c r="M302" s="28"/>
      <c r="XDA302" s="7"/>
      <c r="XDB302" s="7"/>
      <c r="XDC302" s="7"/>
      <c r="XDD302" s="7"/>
      <c r="XDE302" s="7"/>
      <c r="XDF302" s="7"/>
      <c r="XDG302" s="7"/>
      <c r="XDH302" s="7"/>
      <c r="XDI302" s="7"/>
      <c r="XDJ302" s="7"/>
      <c r="XDK302" s="7"/>
      <c r="XDL302" s="7"/>
      <c r="XDM302" s="7"/>
      <c r="XDN302" s="7"/>
      <c r="XDO302" s="7"/>
      <c r="XDP302" s="7"/>
      <c r="XDQ302" s="7"/>
      <c r="XDR302" s="7"/>
      <c r="XDS302" s="7"/>
      <c r="XDT302" s="7"/>
      <c r="XDU302" s="7"/>
      <c r="XDV302" s="7"/>
      <c r="XDW302" s="7"/>
      <c r="XDX302" s="7"/>
      <c r="XDY302" s="7"/>
      <c r="XDZ302" s="7"/>
      <c r="XEA302" s="7"/>
      <c r="XEB302" s="7"/>
      <c r="XEC302" s="7"/>
      <c r="XED302" s="7"/>
      <c r="XEE302" s="7"/>
    </row>
    <row r="303" s="1" customFormat="1" customHeight="1" spans="1:16359">
      <c r="A303" s="4"/>
      <c r="B303" s="20"/>
      <c r="C303" s="20"/>
      <c r="D303" s="21" t="str">
        <f>IF(C303="","-",VLOOKUP(C303,员工信息表!B:C,2,FALSE))</f>
        <v>-</v>
      </c>
      <c r="E303" s="21" t="str">
        <f>IF(C303="","-",VLOOKUP(C303,员工信息表!B:D,3,FALSE))</f>
        <v>-</v>
      </c>
      <c r="F303" s="20"/>
      <c r="G303" s="20"/>
      <c r="H303" s="20"/>
      <c r="I303" s="20"/>
      <c r="J303" s="27" t="str">
        <f t="shared" si="8"/>
        <v>0</v>
      </c>
      <c r="K303" s="27" t="str">
        <f>IF(C303="","0",SUMIFS(借支明细表!$H:$H,借支明细表!$F:$F,$C303,借支明细表!$D:$D,$D$2))</f>
        <v>0</v>
      </c>
      <c r="L303" s="27" t="str">
        <f t="shared" si="9"/>
        <v>0</v>
      </c>
      <c r="M303" s="28"/>
      <c r="XDA303" s="7"/>
      <c r="XDB303" s="7"/>
      <c r="XDC303" s="7"/>
      <c r="XDD303" s="7"/>
      <c r="XDE303" s="7"/>
      <c r="XDF303" s="7"/>
      <c r="XDG303" s="7"/>
      <c r="XDH303" s="7"/>
      <c r="XDI303" s="7"/>
      <c r="XDJ303" s="7"/>
      <c r="XDK303" s="7"/>
      <c r="XDL303" s="7"/>
      <c r="XDM303" s="7"/>
      <c r="XDN303" s="7"/>
      <c r="XDO303" s="7"/>
      <c r="XDP303" s="7"/>
      <c r="XDQ303" s="7"/>
      <c r="XDR303" s="7"/>
      <c r="XDS303" s="7"/>
      <c r="XDT303" s="7"/>
      <c r="XDU303" s="7"/>
      <c r="XDV303" s="7"/>
      <c r="XDW303" s="7"/>
      <c r="XDX303" s="7"/>
      <c r="XDY303" s="7"/>
      <c r="XDZ303" s="7"/>
      <c r="XEA303" s="7"/>
      <c r="XEB303" s="7"/>
      <c r="XEC303" s="7"/>
      <c r="XED303" s="7"/>
      <c r="XEE303" s="7"/>
    </row>
    <row r="304" s="1" customFormat="1" customHeight="1" spans="1:16359">
      <c r="A304" s="4"/>
      <c r="B304" s="20"/>
      <c r="C304" s="20"/>
      <c r="D304" s="21" t="str">
        <f>IF(C304="","-",VLOOKUP(C304,员工信息表!B:C,2,FALSE))</f>
        <v>-</v>
      </c>
      <c r="E304" s="21" t="str">
        <f>IF(C304="","-",VLOOKUP(C304,员工信息表!B:D,3,FALSE))</f>
        <v>-</v>
      </c>
      <c r="F304" s="20"/>
      <c r="G304" s="20"/>
      <c r="H304" s="20"/>
      <c r="I304" s="20"/>
      <c r="J304" s="27" t="str">
        <f t="shared" si="8"/>
        <v>0</v>
      </c>
      <c r="K304" s="27" t="str">
        <f>IF(C304="","0",SUMIFS(借支明细表!$H:$H,借支明细表!$F:$F,$C304,借支明细表!$D:$D,$D$2))</f>
        <v>0</v>
      </c>
      <c r="L304" s="27" t="str">
        <f t="shared" si="9"/>
        <v>0</v>
      </c>
      <c r="M304" s="28"/>
      <c r="XDA304" s="7"/>
      <c r="XDB304" s="7"/>
      <c r="XDC304" s="7"/>
      <c r="XDD304" s="7"/>
      <c r="XDE304" s="7"/>
      <c r="XDF304" s="7"/>
      <c r="XDG304" s="7"/>
      <c r="XDH304" s="7"/>
      <c r="XDI304" s="7"/>
      <c r="XDJ304" s="7"/>
      <c r="XDK304" s="7"/>
      <c r="XDL304" s="7"/>
      <c r="XDM304" s="7"/>
      <c r="XDN304" s="7"/>
      <c r="XDO304" s="7"/>
      <c r="XDP304" s="7"/>
      <c r="XDQ304" s="7"/>
      <c r="XDR304" s="7"/>
      <c r="XDS304" s="7"/>
      <c r="XDT304" s="7"/>
      <c r="XDU304" s="7"/>
      <c r="XDV304" s="7"/>
      <c r="XDW304" s="7"/>
      <c r="XDX304" s="7"/>
      <c r="XDY304" s="7"/>
      <c r="XDZ304" s="7"/>
      <c r="XEA304" s="7"/>
      <c r="XEB304" s="7"/>
      <c r="XEC304" s="7"/>
      <c r="XED304" s="7"/>
      <c r="XEE304" s="7"/>
    </row>
    <row r="305" s="1" customFormat="1" customHeight="1" spans="1:16359">
      <c r="A305" s="4"/>
      <c r="B305" s="20"/>
      <c r="C305" s="20"/>
      <c r="D305" s="21" t="str">
        <f>IF(C305="","-",VLOOKUP(C305,员工信息表!B:C,2,FALSE))</f>
        <v>-</v>
      </c>
      <c r="E305" s="21" t="str">
        <f>IF(C305="","-",VLOOKUP(C305,员工信息表!B:D,3,FALSE))</f>
        <v>-</v>
      </c>
      <c r="F305" s="20"/>
      <c r="G305" s="20"/>
      <c r="H305" s="20"/>
      <c r="I305" s="20"/>
      <c r="J305" s="27" t="str">
        <f t="shared" si="8"/>
        <v>0</v>
      </c>
      <c r="K305" s="27" t="str">
        <f>IF(C305="","0",SUMIFS(借支明细表!$H:$H,借支明细表!$F:$F,$C305,借支明细表!$D:$D,$D$2))</f>
        <v>0</v>
      </c>
      <c r="L305" s="27" t="str">
        <f t="shared" si="9"/>
        <v>0</v>
      </c>
      <c r="M305" s="28"/>
      <c r="XDA305" s="7"/>
      <c r="XDB305" s="7"/>
      <c r="XDC305" s="7"/>
      <c r="XDD305" s="7"/>
      <c r="XDE305" s="7"/>
      <c r="XDF305" s="7"/>
      <c r="XDG305" s="7"/>
      <c r="XDH305" s="7"/>
      <c r="XDI305" s="7"/>
      <c r="XDJ305" s="7"/>
      <c r="XDK305" s="7"/>
      <c r="XDL305" s="7"/>
      <c r="XDM305" s="7"/>
      <c r="XDN305" s="7"/>
      <c r="XDO305" s="7"/>
      <c r="XDP305" s="7"/>
      <c r="XDQ305" s="7"/>
      <c r="XDR305" s="7"/>
      <c r="XDS305" s="7"/>
      <c r="XDT305" s="7"/>
      <c r="XDU305" s="7"/>
      <c r="XDV305" s="7"/>
      <c r="XDW305" s="7"/>
      <c r="XDX305" s="7"/>
      <c r="XDY305" s="7"/>
      <c r="XDZ305" s="7"/>
      <c r="XEA305" s="7"/>
      <c r="XEB305" s="7"/>
      <c r="XEC305" s="7"/>
      <c r="XED305" s="7"/>
      <c r="XEE305" s="7"/>
    </row>
    <row r="306" s="1" customFormat="1" customHeight="1" spans="1:16359">
      <c r="A306" s="4"/>
      <c r="B306" s="20"/>
      <c r="C306" s="20"/>
      <c r="D306" s="21" t="str">
        <f>IF(C306="","-",VLOOKUP(C306,员工信息表!B:C,2,FALSE))</f>
        <v>-</v>
      </c>
      <c r="E306" s="21" t="str">
        <f>IF(C306="","-",VLOOKUP(C306,员工信息表!B:D,3,FALSE))</f>
        <v>-</v>
      </c>
      <c r="F306" s="20"/>
      <c r="G306" s="20"/>
      <c r="H306" s="20"/>
      <c r="I306" s="20"/>
      <c r="J306" s="27" t="str">
        <f t="shared" si="8"/>
        <v>0</v>
      </c>
      <c r="K306" s="27" t="str">
        <f>IF(C306="","0",SUMIFS(借支明细表!$H:$H,借支明细表!$F:$F,$C306,借支明细表!$D:$D,$D$2))</f>
        <v>0</v>
      </c>
      <c r="L306" s="27" t="str">
        <f t="shared" si="9"/>
        <v>0</v>
      </c>
      <c r="M306" s="28"/>
      <c r="XDA306" s="7"/>
      <c r="XDB306" s="7"/>
      <c r="XDC306" s="7"/>
      <c r="XDD306" s="7"/>
      <c r="XDE306" s="7"/>
      <c r="XDF306" s="7"/>
      <c r="XDG306" s="7"/>
      <c r="XDH306" s="7"/>
      <c r="XDI306" s="7"/>
      <c r="XDJ306" s="7"/>
      <c r="XDK306" s="7"/>
      <c r="XDL306" s="7"/>
      <c r="XDM306" s="7"/>
      <c r="XDN306" s="7"/>
      <c r="XDO306" s="7"/>
      <c r="XDP306" s="7"/>
      <c r="XDQ306" s="7"/>
      <c r="XDR306" s="7"/>
      <c r="XDS306" s="7"/>
      <c r="XDT306" s="7"/>
      <c r="XDU306" s="7"/>
      <c r="XDV306" s="7"/>
      <c r="XDW306" s="7"/>
      <c r="XDX306" s="7"/>
      <c r="XDY306" s="7"/>
      <c r="XDZ306" s="7"/>
      <c r="XEA306" s="7"/>
      <c r="XEB306" s="7"/>
      <c r="XEC306" s="7"/>
      <c r="XED306" s="7"/>
      <c r="XEE306" s="7"/>
    </row>
    <row r="307" s="1" customFormat="1" customHeight="1" spans="1:16359">
      <c r="A307" s="4"/>
      <c r="B307" s="20"/>
      <c r="C307" s="20"/>
      <c r="D307" s="21" t="str">
        <f>IF(C307="","-",VLOOKUP(C307,员工信息表!B:C,2,FALSE))</f>
        <v>-</v>
      </c>
      <c r="E307" s="21" t="str">
        <f>IF(C307="","-",VLOOKUP(C307,员工信息表!B:D,3,FALSE))</f>
        <v>-</v>
      </c>
      <c r="F307" s="20"/>
      <c r="G307" s="20"/>
      <c r="H307" s="20"/>
      <c r="I307" s="20"/>
      <c r="J307" s="27" t="str">
        <f t="shared" si="8"/>
        <v>0</v>
      </c>
      <c r="K307" s="27" t="str">
        <f>IF(C307="","0",SUMIFS(借支明细表!$H:$H,借支明细表!$F:$F,$C307,借支明细表!$D:$D,$D$2))</f>
        <v>0</v>
      </c>
      <c r="L307" s="27" t="str">
        <f t="shared" si="9"/>
        <v>0</v>
      </c>
      <c r="M307" s="28"/>
      <c r="XDA307" s="7"/>
      <c r="XDB307" s="7"/>
      <c r="XDC307" s="7"/>
      <c r="XDD307" s="7"/>
      <c r="XDE307" s="7"/>
      <c r="XDF307" s="7"/>
      <c r="XDG307" s="7"/>
      <c r="XDH307" s="7"/>
      <c r="XDI307" s="7"/>
      <c r="XDJ307" s="7"/>
      <c r="XDK307" s="7"/>
      <c r="XDL307" s="7"/>
      <c r="XDM307" s="7"/>
      <c r="XDN307" s="7"/>
      <c r="XDO307" s="7"/>
      <c r="XDP307" s="7"/>
      <c r="XDQ307" s="7"/>
      <c r="XDR307" s="7"/>
      <c r="XDS307" s="7"/>
      <c r="XDT307" s="7"/>
      <c r="XDU307" s="7"/>
      <c r="XDV307" s="7"/>
      <c r="XDW307" s="7"/>
      <c r="XDX307" s="7"/>
      <c r="XDY307" s="7"/>
      <c r="XDZ307" s="7"/>
      <c r="XEA307" s="7"/>
      <c r="XEB307" s="7"/>
      <c r="XEC307" s="7"/>
      <c r="XED307" s="7"/>
      <c r="XEE307" s="7"/>
    </row>
    <row r="308" s="1" customFormat="1" customHeight="1" spans="1:16359">
      <c r="A308" s="4"/>
      <c r="B308" s="20"/>
      <c r="C308" s="20"/>
      <c r="D308" s="21" t="str">
        <f>IF(C308="","-",VLOOKUP(C308,员工信息表!B:C,2,FALSE))</f>
        <v>-</v>
      </c>
      <c r="E308" s="21" t="str">
        <f>IF(C308="","-",VLOOKUP(C308,员工信息表!B:D,3,FALSE))</f>
        <v>-</v>
      </c>
      <c r="F308" s="20"/>
      <c r="G308" s="20"/>
      <c r="H308" s="20"/>
      <c r="I308" s="20"/>
      <c r="J308" s="27" t="str">
        <f t="shared" si="8"/>
        <v>0</v>
      </c>
      <c r="K308" s="27" t="str">
        <f>IF(C308="","0",SUMIFS(借支明细表!$H:$H,借支明细表!$F:$F,$C308,借支明细表!$D:$D,$D$2))</f>
        <v>0</v>
      </c>
      <c r="L308" s="27" t="str">
        <f t="shared" si="9"/>
        <v>0</v>
      </c>
      <c r="M308" s="28"/>
      <c r="XDA308" s="7"/>
      <c r="XDB308" s="7"/>
      <c r="XDC308" s="7"/>
      <c r="XDD308" s="7"/>
      <c r="XDE308" s="7"/>
      <c r="XDF308" s="7"/>
      <c r="XDG308" s="7"/>
      <c r="XDH308" s="7"/>
      <c r="XDI308" s="7"/>
      <c r="XDJ308" s="7"/>
      <c r="XDK308" s="7"/>
      <c r="XDL308" s="7"/>
      <c r="XDM308" s="7"/>
      <c r="XDN308" s="7"/>
      <c r="XDO308" s="7"/>
      <c r="XDP308" s="7"/>
      <c r="XDQ308" s="7"/>
      <c r="XDR308" s="7"/>
      <c r="XDS308" s="7"/>
      <c r="XDT308" s="7"/>
      <c r="XDU308" s="7"/>
      <c r="XDV308" s="7"/>
      <c r="XDW308" s="7"/>
      <c r="XDX308" s="7"/>
      <c r="XDY308" s="7"/>
      <c r="XDZ308" s="7"/>
      <c r="XEA308" s="7"/>
      <c r="XEB308" s="7"/>
      <c r="XEC308" s="7"/>
      <c r="XED308" s="7"/>
      <c r="XEE308" s="7"/>
    </row>
    <row r="309" s="1" customFormat="1" customHeight="1" spans="1:16359">
      <c r="A309" s="4"/>
      <c r="B309" s="20"/>
      <c r="C309" s="20"/>
      <c r="D309" s="21" t="str">
        <f>IF(C309="","-",VLOOKUP(C309,员工信息表!B:C,2,FALSE))</f>
        <v>-</v>
      </c>
      <c r="E309" s="21" t="str">
        <f>IF(C309="","-",VLOOKUP(C309,员工信息表!B:D,3,FALSE))</f>
        <v>-</v>
      </c>
      <c r="F309" s="20"/>
      <c r="G309" s="20"/>
      <c r="H309" s="20"/>
      <c r="I309" s="20"/>
      <c r="J309" s="27" t="str">
        <f t="shared" si="8"/>
        <v>0</v>
      </c>
      <c r="K309" s="27" t="str">
        <f>IF(C309="","0",SUMIFS(借支明细表!$H:$H,借支明细表!$F:$F,$C309,借支明细表!$D:$D,$D$2))</f>
        <v>0</v>
      </c>
      <c r="L309" s="27" t="str">
        <f t="shared" si="9"/>
        <v>0</v>
      </c>
      <c r="M309" s="28"/>
      <c r="XDA309" s="7"/>
      <c r="XDB309" s="7"/>
      <c r="XDC309" s="7"/>
      <c r="XDD309" s="7"/>
      <c r="XDE309" s="7"/>
      <c r="XDF309" s="7"/>
      <c r="XDG309" s="7"/>
      <c r="XDH309" s="7"/>
      <c r="XDI309" s="7"/>
      <c r="XDJ309" s="7"/>
      <c r="XDK309" s="7"/>
      <c r="XDL309" s="7"/>
      <c r="XDM309" s="7"/>
      <c r="XDN309" s="7"/>
      <c r="XDO309" s="7"/>
      <c r="XDP309" s="7"/>
      <c r="XDQ309" s="7"/>
      <c r="XDR309" s="7"/>
      <c r="XDS309" s="7"/>
      <c r="XDT309" s="7"/>
      <c r="XDU309" s="7"/>
      <c r="XDV309" s="7"/>
      <c r="XDW309" s="7"/>
      <c r="XDX309" s="7"/>
      <c r="XDY309" s="7"/>
      <c r="XDZ309" s="7"/>
      <c r="XEA309" s="7"/>
      <c r="XEB309" s="7"/>
      <c r="XEC309" s="7"/>
      <c r="XED309" s="7"/>
      <c r="XEE309" s="7"/>
    </row>
    <row r="310" s="1" customFormat="1" customHeight="1" spans="1:16359">
      <c r="A310" s="4"/>
      <c r="B310" s="20"/>
      <c r="C310" s="20"/>
      <c r="D310" s="21" t="str">
        <f>IF(C310="","-",VLOOKUP(C310,员工信息表!B:C,2,FALSE))</f>
        <v>-</v>
      </c>
      <c r="E310" s="21" t="str">
        <f>IF(C310="","-",VLOOKUP(C310,员工信息表!B:D,3,FALSE))</f>
        <v>-</v>
      </c>
      <c r="F310" s="20"/>
      <c r="G310" s="20"/>
      <c r="H310" s="20"/>
      <c r="I310" s="20"/>
      <c r="J310" s="27" t="str">
        <f t="shared" si="8"/>
        <v>0</v>
      </c>
      <c r="K310" s="27" t="str">
        <f>IF(C310="","0",SUMIFS(借支明细表!$H:$H,借支明细表!$F:$F,$C310,借支明细表!$D:$D,$D$2))</f>
        <v>0</v>
      </c>
      <c r="L310" s="27" t="str">
        <f t="shared" si="9"/>
        <v>0</v>
      </c>
      <c r="M310" s="28"/>
      <c r="XDA310" s="7"/>
      <c r="XDB310" s="7"/>
      <c r="XDC310" s="7"/>
      <c r="XDD310" s="7"/>
      <c r="XDE310" s="7"/>
      <c r="XDF310" s="7"/>
      <c r="XDG310" s="7"/>
      <c r="XDH310" s="7"/>
      <c r="XDI310" s="7"/>
      <c r="XDJ310" s="7"/>
      <c r="XDK310" s="7"/>
      <c r="XDL310" s="7"/>
      <c r="XDM310" s="7"/>
      <c r="XDN310" s="7"/>
      <c r="XDO310" s="7"/>
      <c r="XDP310" s="7"/>
      <c r="XDQ310" s="7"/>
      <c r="XDR310" s="7"/>
      <c r="XDS310" s="7"/>
      <c r="XDT310" s="7"/>
      <c r="XDU310" s="7"/>
      <c r="XDV310" s="7"/>
      <c r="XDW310" s="7"/>
      <c r="XDX310" s="7"/>
      <c r="XDY310" s="7"/>
      <c r="XDZ310" s="7"/>
      <c r="XEA310" s="7"/>
      <c r="XEB310" s="7"/>
      <c r="XEC310" s="7"/>
      <c r="XED310" s="7"/>
      <c r="XEE310" s="7"/>
    </row>
    <row r="311" s="1" customFormat="1" customHeight="1" spans="1:16359">
      <c r="A311" s="4"/>
      <c r="B311" s="20"/>
      <c r="C311" s="20"/>
      <c r="D311" s="21" t="str">
        <f>IF(C311="","-",VLOOKUP(C311,员工信息表!B:C,2,FALSE))</f>
        <v>-</v>
      </c>
      <c r="E311" s="21" t="str">
        <f>IF(C311="","-",VLOOKUP(C311,员工信息表!B:D,3,FALSE))</f>
        <v>-</v>
      </c>
      <c r="F311" s="20"/>
      <c r="G311" s="20"/>
      <c r="H311" s="20"/>
      <c r="I311" s="20"/>
      <c r="J311" s="27" t="str">
        <f t="shared" si="8"/>
        <v>0</v>
      </c>
      <c r="K311" s="27" t="str">
        <f>IF(C311="","0",SUMIFS(借支明细表!$H:$H,借支明细表!$F:$F,$C311,借支明细表!$D:$D,$D$2))</f>
        <v>0</v>
      </c>
      <c r="L311" s="27" t="str">
        <f t="shared" si="9"/>
        <v>0</v>
      </c>
      <c r="M311" s="28"/>
      <c r="XDA311" s="7"/>
      <c r="XDB311" s="7"/>
      <c r="XDC311" s="7"/>
      <c r="XDD311" s="7"/>
      <c r="XDE311" s="7"/>
      <c r="XDF311" s="7"/>
      <c r="XDG311" s="7"/>
      <c r="XDH311" s="7"/>
      <c r="XDI311" s="7"/>
      <c r="XDJ311" s="7"/>
      <c r="XDK311" s="7"/>
      <c r="XDL311" s="7"/>
      <c r="XDM311" s="7"/>
      <c r="XDN311" s="7"/>
      <c r="XDO311" s="7"/>
      <c r="XDP311" s="7"/>
      <c r="XDQ311" s="7"/>
      <c r="XDR311" s="7"/>
      <c r="XDS311" s="7"/>
      <c r="XDT311" s="7"/>
      <c r="XDU311" s="7"/>
      <c r="XDV311" s="7"/>
      <c r="XDW311" s="7"/>
      <c r="XDX311" s="7"/>
      <c r="XDY311" s="7"/>
      <c r="XDZ311" s="7"/>
      <c r="XEA311" s="7"/>
      <c r="XEB311" s="7"/>
      <c r="XEC311" s="7"/>
      <c r="XED311" s="7"/>
      <c r="XEE311" s="7"/>
    </row>
    <row r="312" s="1" customFormat="1" customHeight="1" spans="1:16359">
      <c r="A312" s="4"/>
      <c r="B312" s="20"/>
      <c r="C312" s="20"/>
      <c r="D312" s="21" t="str">
        <f>IF(C312="","-",VLOOKUP(C312,员工信息表!B:C,2,FALSE))</f>
        <v>-</v>
      </c>
      <c r="E312" s="21" t="str">
        <f>IF(C312="","-",VLOOKUP(C312,员工信息表!B:D,3,FALSE))</f>
        <v>-</v>
      </c>
      <c r="F312" s="20"/>
      <c r="G312" s="20"/>
      <c r="H312" s="20"/>
      <c r="I312" s="20"/>
      <c r="J312" s="27" t="str">
        <f t="shared" si="8"/>
        <v>0</v>
      </c>
      <c r="K312" s="27" t="str">
        <f>IF(C312="","0",SUMIFS(借支明细表!$H:$H,借支明细表!$F:$F,$C312,借支明细表!$D:$D,$D$2))</f>
        <v>0</v>
      </c>
      <c r="L312" s="27" t="str">
        <f t="shared" si="9"/>
        <v>0</v>
      </c>
      <c r="M312" s="28"/>
      <c r="XDA312" s="7"/>
      <c r="XDB312" s="7"/>
      <c r="XDC312" s="7"/>
      <c r="XDD312" s="7"/>
      <c r="XDE312" s="7"/>
      <c r="XDF312" s="7"/>
      <c r="XDG312" s="7"/>
      <c r="XDH312" s="7"/>
      <c r="XDI312" s="7"/>
      <c r="XDJ312" s="7"/>
      <c r="XDK312" s="7"/>
      <c r="XDL312" s="7"/>
      <c r="XDM312" s="7"/>
      <c r="XDN312" s="7"/>
      <c r="XDO312" s="7"/>
      <c r="XDP312" s="7"/>
      <c r="XDQ312" s="7"/>
      <c r="XDR312" s="7"/>
      <c r="XDS312" s="7"/>
      <c r="XDT312" s="7"/>
      <c r="XDU312" s="7"/>
      <c r="XDV312" s="7"/>
      <c r="XDW312" s="7"/>
      <c r="XDX312" s="7"/>
      <c r="XDY312" s="7"/>
      <c r="XDZ312" s="7"/>
      <c r="XEA312" s="7"/>
      <c r="XEB312" s="7"/>
      <c r="XEC312" s="7"/>
      <c r="XED312" s="7"/>
      <c r="XEE312" s="7"/>
    </row>
    <row r="313" s="1" customFormat="1" customHeight="1" spans="1:16359">
      <c r="A313" s="4"/>
      <c r="B313" s="20"/>
      <c r="C313" s="20"/>
      <c r="D313" s="21" t="str">
        <f>IF(C313="","-",VLOOKUP(C313,员工信息表!B:C,2,FALSE))</f>
        <v>-</v>
      </c>
      <c r="E313" s="21" t="str">
        <f>IF(C313="","-",VLOOKUP(C313,员工信息表!B:D,3,FALSE))</f>
        <v>-</v>
      </c>
      <c r="F313" s="20"/>
      <c r="G313" s="20"/>
      <c r="H313" s="20"/>
      <c r="I313" s="20"/>
      <c r="J313" s="27" t="str">
        <f t="shared" si="8"/>
        <v>0</v>
      </c>
      <c r="K313" s="27" t="str">
        <f>IF(C313="","0",SUMIFS(借支明细表!$H:$H,借支明细表!$F:$F,$C313,借支明细表!$D:$D,$D$2))</f>
        <v>0</v>
      </c>
      <c r="L313" s="27" t="str">
        <f t="shared" si="9"/>
        <v>0</v>
      </c>
      <c r="M313" s="28"/>
      <c r="XDA313" s="7"/>
      <c r="XDB313" s="7"/>
      <c r="XDC313" s="7"/>
      <c r="XDD313" s="7"/>
      <c r="XDE313" s="7"/>
      <c r="XDF313" s="7"/>
      <c r="XDG313" s="7"/>
      <c r="XDH313" s="7"/>
      <c r="XDI313" s="7"/>
      <c r="XDJ313" s="7"/>
      <c r="XDK313" s="7"/>
      <c r="XDL313" s="7"/>
      <c r="XDM313" s="7"/>
      <c r="XDN313" s="7"/>
      <c r="XDO313" s="7"/>
      <c r="XDP313" s="7"/>
      <c r="XDQ313" s="7"/>
      <c r="XDR313" s="7"/>
      <c r="XDS313" s="7"/>
      <c r="XDT313" s="7"/>
      <c r="XDU313" s="7"/>
      <c r="XDV313" s="7"/>
      <c r="XDW313" s="7"/>
      <c r="XDX313" s="7"/>
      <c r="XDY313" s="7"/>
      <c r="XDZ313" s="7"/>
      <c r="XEA313" s="7"/>
      <c r="XEB313" s="7"/>
      <c r="XEC313" s="7"/>
      <c r="XED313" s="7"/>
      <c r="XEE313" s="7"/>
    </row>
    <row r="314" s="1" customFormat="1" customHeight="1" spans="1:16359">
      <c r="A314" s="4"/>
      <c r="B314" s="20"/>
      <c r="C314" s="20"/>
      <c r="D314" s="21" t="str">
        <f>IF(C314="","-",VLOOKUP(C314,员工信息表!B:C,2,FALSE))</f>
        <v>-</v>
      </c>
      <c r="E314" s="21" t="str">
        <f>IF(C314="","-",VLOOKUP(C314,员工信息表!B:D,3,FALSE))</f>
        <v>-</v>
      </c>
      <c r="F314" s="20"/>
      <c r="G314" s="20"/>
      <c r="H314" s="20"/>
      <c r="I314" s="20"/>
      <c r="J314" s="27" t="str">
        <f t="shared" si="8"/>
        <v>0</v>
      </c>
      <c r="K314" s="27" t="str">
        <f>IF(C314="","0",SUMIFS(借支明细表!$H:$H,借支明细表!$F:$F,$C314,借支明细表!$D:$D,$D$2))</f>
        <v>0</v>
      </c>
      <c r="L314" s="27" t="str">
        <f t="shared" si="9"/>
        <v>0</v>
      </c>
      <c r="M314" s="28"/>
      <c r="XDA314" s="7"/>
      <c r="XDB314" s="7"/>
      <c r="XDC314" s="7"/>
      <c r="XDD314" s="7"/>
      <c r="XDE314" s="7"/>
      <c r="XDF314" s="7"/>
      <c r="XDG314" s="7"/>
      <c r="XDH314" s="7"/>
      <c r="XDI314" s="7"/>
      <c r="XDJ314" s="7"/>
      <c r="XDK314" s="7"/>
      <c r="XDL314" s="7"/>
      <c r="XDM314" s="7"/>
      <c r="XDN314" s="7"/>
      <c r="XDO314" s="7"/>
      <c r="XDP314" s="7"/>
      <c r="XDQ314" s="7"/>
      <c r="XDR314" s="7"/>
      <c r="XDS314" s="7"/>
      <c r="XDT314" s="7"/>
      <c r="XDU314" s="7"/>
      <c r="XDV314" s="7"/>
      <c r="XDW314" s="7"/>
      <c r="XDX314" s="7"/>
      <c r="XDY314" s="7"/>
      <c r="XDZ314" s="7"/>
      <c r="XEA314" s="7"/>
      <c r="XEB314" s="7"/>
      <c r="XEC314" s="7"/>
      <c r="XED314" s="7"/>
      <c r="XEE314" s="7"/>
    </row>
    <row r="315" s="1" customFormat="1" customHeight="1" spans="1:16359">
      <c r="A315" s="4"/>
      <c r="B315" s="20"/>
      <c r="C315" s="20"/>
      <c r="D315" s="21" t="str">
        <f>IF(C315="","-",VLOOKUP(C315,员工信息表!B:C,2,FALSE))</f>
        <v>-</v>
      </c>
      <c r="E315" s="21" t="str">
        <f>IF(C315="","-",VLOOKUP(C315,员工信息表!B:D,3,FALSE))</f>
        <v>-</v>
      </c>
      <c r="F315" s="20"/>
      <c r="G315" s="20"/>
      <c r="H315" s="20"/>
      <c r="I315" s="20"/>
      <c r="J315" s="27" t="str">
        <f t="shared" si="8"/>
        <v>0</v>
      </c>
      <c r="K315" s="27" t="str">
        <f>IF(C315="","0",SUMIFS(借支明细表!$H:$H,借支明细表!$F:$F,$C315,借支明细表!$D:$D,$D$2))</f>
        <v>0</v>
      </c>
      <c r="L315" s="27" t="str">
        <f t="shared" si="9"/>
        <v>0</v>
      </c>
      <c r="M315" s="28"/>
      <c r="XDA315" s="7"/>
      <c r="XDB315" s="7"/>
      <c r="XDC315" s="7"/>
      <c r="XDD315" s="7"/>
      <c r="XDE315" s="7"/>
      <c r="XDF315" s="7"/>
      <c r="XDG315" s="7"/>
      <c r="XDH315" s="7"/>
      <c r="XDI315" s="7"/>
      <c r="XDJ315" s="7"/>
      <c r="XDK315" s="7"/>
      <c r="XDL315" s="7"/>
      <c r="XDM315" s="7"/>
      <c r="XDN315" s="7"/>
      <c r="XDO315" s="7"/>
      <c r="XDP315" s="7"/>
      <c r="XDQ315" s="7"/>
      <c r="XDR315" s="7"/>
      <c r="XDS315" s="7"/>
      <c r="XDT315" s="7"/>
      <c r="XDU315" s="7"/>
      <c r="XDV315" s="7"/>
      <c r="XDW315" s="7"/>
      <c r="XDX315" s="7"/>
      <c r="XDY315" s="7"/>
      <c r="XDZ315" s="7"/>
      <c r="XEA315" s="7"/>
      <c r="XEB315" s="7"/>
      <c r="XEC315" s="7"/>
      <c r="XED315" s="7"/>
      <c r="XEE315" s="7"/>
    </row>
    <row r="316" s="1" customFormat="1" customHeight="1" spans="1:16359">
      <c r="A316" s="4"/>
      <c r="B316" s="20"/>
      <c r="C316" s="20"/>
      <c r="D316" s="21" t="str">
        <f>IF(C316="","-",VLOOKUP(C316,员工信息表!B:C,2,FALSE))</f>
        <v>-</v>
      </c>
      <c r="E316" s="21" t="str">
        <f>IF(C316="","-",VLOOKUP(C316,员工信息表!B:D,3,FALSE))</f>
        <v>-</v>
      </c>
      <c r="F316" s="20"/>
      <c r="G316" s="20"/>
      <c r="H316" s="20"/>
      <c r="I316" s="20"/>
      <c r="J316" s="27" t="str">
        <f t="shared" si="8"/>
        <v>0</v>
      </c>
      <c r="K316" s="27" t="str">
        <f>IF(C316="","0",SUMIFS(借支明细表!$H:$H,借支明细表!$F:$F,$C316,借支明细表!$D:$D,$D$2))</f>
        <v>0</v>
      </c>
      <c r="L316" s="27" t="str">
        <f t="shared" si="9"/>
        <v>0</v>
      </c>
      <c r="M316" s="28"/>
      <c r="XDA316" s="7"/>
      <c r="XDB316" s="7"/>
      <c r="XDC316" s="7"/>
      <c r="XDD316" s="7"/>
      <c r="XDE316" s="7"/>
      <c r="XDF316" s="7"/>
      <c r="XDG316" s="7"/>
      <c r="XDH316" s="7"/>
      <c r="XDI316" s="7"/>
      <c r="XDJ316" s="7"/>
      <c r="XDK316" s="7"/>
      <c r="XDL316" s="7"/>
      <c r="XDM316" s="7"/>
      <c r="XDN316" s="7"/>
      <c r="XDO316" s="7"/>
      <c r="XDP316" s="7"/>
      <c r="XDQ316" s="7"/>
      <c r="XDR316" s="7"/>
      <c r="XDS316" s="7"/>
      <c r="XDT316" s="7"/>
      <c r="XDU316" s="7"/>
      <c r="XDV316" s="7"/>
      <c r="XDW316" s="7"/>
      <c r="XDX316" s="7"/>
      <c r="XDY316" s="7"/>
      <c r="XDZ316" s="7"/>
      <c r="XEA316" s="7"/>
      <c r="XEB316" s="7"/>
      <c r="XEC316" s="7"/>
      <c r="XED316" s="7"/>
      <c r="XEE316" s="7"/>
    </row>
    <row r="317" s="1" customFormat="1" customHeight="1" spans="1:16359">
      <c r="A317" s="4"/>
      <c r="B317" s="20"/>
      <c r="C317" s="20"/>
      <c r="D317" s="21" t="str">
        <f>IF(C317="","-",VLOOKUP(C317,员工信息表!B:C,2,FALSE))</f>
        <v>-</v>
      </c>
      <c r="E317" s="21" t="str">
        <f>IF(C317="","-",VLOOKUP(C317,员工信息表!B:D,3,FALSE))</f>
        <v>-</v>
      </c>
      <c r="F317" s="20"/>
      <c r="G317" s="20"/>
      <c r="H317" s="20"/>
      <c r="I317" s="20"/>
      <c r="J317" s="27" t="str">
        <f t="shared" si="8"/>
        <v>0</v>
      </c>
      <c r="K317" s="27" t="str">
        <f>IF(C317="","0",SUMIFS(借支明细表!$H:$H,借支明细表!$F:$F,$C317,借支明细表!$D:$D,$D$2))</f>
        <v>0</v>
      </c>
      <c r="L317" s="27" t="str">
        <f t="shared" si="9"/>
        <v>0</v>
      </c>
      <c r="M317" s="28"/>
      <c r="XDA317" s="7"/>
      <c r="XDB317" s="7"/>
      <c r="XDC317" s="7"/>
      <c r="XDD317" s="7"/>
      <c r="XDE317" s="7"/>
      <c r="XDF317" s="7"/>
      <c r="XDG317" s="7"/>
      <c r="XDH317" s="7"/>
      <c r="XDI317" s="7"/>
      <c r="XDJ317" s="7"/>
      <c r="XDK317" s="7"/>
      <c r="XDL317" s="7"/>
      <c r="XDM317" s="7"/>
      <c r="XDN317" s="7"/>
      <c r="XDO317" s="7"/>
      <c r="XDP317" s="7"/>
      <c r="XDQ317" s="7"/>
      <c r="XDR317" s="7"/>
      <c r="XDS317" s="7"/>
      <c r="XDT317" s="7"/>
      <c r="XDU317" s="7"/>
      <c r="XDV317" s="7"/>
      <c r="XDW317" s="7"/>
      <c r="XDX317" s="7"/>
      <c r="XDY317" s="7"/>
      <c r="XDZ317" s="7"/>
      <c r="XEA317" s="7"/>
      <c r="XEB317" s="7"/>
      <c r="XEC317" s="7"/>
      <c r="XED317" s="7"/>
      <c r="XEE317" s="7"/>
    </row>
    <row r="318" s="1" customFormat="1" customHeight="1" spans="1:16359">
      <c r="A318" s="4"/>
      <c r="B318" s="20"/>
      <c r="C318" s="20"/>
      <c r="D318" s="21" t="str">
        <f>IF(C318="","-",VLOOKUP(C318,员工信息表!B:C,2,FALSE))</f>
        <v>-</v>
      </c>
      <c r="E318" s="21" t="str">
        <f>IF(C318="","-",VLOOKUP(C318,员工信息表!B:D,3,FALSE))</f>
        <v>-</v>
      </c>
      <c r="F318" s="20"/>
      <c r="G318" s="20"/>
      <c r="H318" s="20"/>
      <c r="I318" s="20"/>
      <c r="J318" s="27" t="str">
        <f t="shared" si="8"/>
        <v>0</v>
      </c>
      <c r="K318" s="27" t="str">
        <f>IF(C318="","0",SUMIFS(借支明细表!$H:$H,借支明细表!$F:$F,$C318,借支明细表!$D:$D,$D$2))</f>
        <v>0</v>
      </c>
      <c r="L318" s="27" t="str">
        <f t="shared" si="9"/>
        <v>0</v>
      </c>
      <c r="M318" s="28"/>
      <c r="XDA318" s="7"/>
      <c r="XDB318" s="7"/>
      <c r="XDC318" s="7"/>
      <c r="XDD318" s="7"/>
      <c r="XDE318" s="7"/>
      <c r="XDF318" s="7"/>
      <c r="XDG318" s="7"/>
      <c r="XDH318" s="7"/>
      <c r="XDI318" s="7"/>
      <c r="XDJ318" s="7"/>
      <c r="XDK318" s="7"/>
      <c r="XDL318" s="7"/>
      <c r="XDM318" s="7"/>
      <c r="XDN318" s="7"/>
      <c r="XDO318" s="7"/>
      <c r="XDP318" s="7"/>
      <c r="XDQ318" s="7"/>
      <c r="XDR318" s="7"/>
      <c r="XDS318" s="7"/>
      <c r="XDT318" s="7"/>
      <c r="XDU318" s="7"/>
      <c r="XDV318" s="7"/>
      <c r="XDW318" s="7"/>
      <c r="XDX318" s="7"/>
      <c r="XDY318" s="7"/>
      <c r="XDZ318" s="7"/>
      <c r="XEA318" s="7"/>
      <c r="XEB318" s="7"/>
      <c r="XEC318" s="7"/>
      <c r="XED318" s="7"/>
      <c r="XEE318" s="7"/>
    </row>
    <row r="319" customHeight="1" spans="2:13">
      <c r="B319" s="20"/>
      <c r="C319" s="20"/>
      <c r="D319" s="21" t="str">
        <f>IF(C319="","-",VLOOKUP(C319,员工信息表!B:C,2,FALSE))</f>
        <v>-</v>
      </c>
      <c r="E319" s="21" t="str">
        <f>IF(C319="","-",VLOOKUP(C319,员工信息表!B:D,3,FALSE))</f>
        <v>-</v>
      </c>
      <c r="F319" s="20"/>
      <c r="G319" s="20"/>
      <c r="H319" s="20"/>
      <c r="I319" s="20"/>
      <c r="J319" s="27" t="str">
        <f t="shared" si="8"/>
        <v>0</v>
      </c>
      <c r="K319" s="27" t="str">
        <f>IF(C319="","0",SUMIFS(借支明细表!$H:$H,借支明细表!$F:$F,$C319,借支明细表!$D:$D,$D$2))</f>
        <v>0</v>
      </c>
      <c r="L319" s="27" t="str">
        <f t="shared" si="9"/>
        <v>0</v>
      </c>
      <c r="M319" s="28"/>
    </row>
    <row r="320" customHeight="1" spans="2:13">
      <c r="B320" s="20"/>
      <c r="C320" s="20"/>
      <c r="D320" s="21" t="str">
        <f>IF(C320="","-",VLOOKUP(C320,员工信息表!B:C,2,FALSE))</f>
        <v>-</v>
      </c>
      <c r="E320" s="21" t="str">
        <f>IF(C320="","-",VLOOKUP(C320,员工信息表!B:D,3,FALSE))</f>
        <v>-</v>
      </c>
      <c r="F320" s="20"/>
      <c r="G320" s="20"/>
      <c r="H320" s="20"/>
      <c r="I320" s="20"/>
      <c r="J320" s="27" t="str">
        <f t="shared" si="8"/>
        <v>0</v>
      </c>
      <c r="K320" s="27" t="str">
        <f>IF(C320="","0",SUMIFS(借支明细表!$H:$H,借支明细表!$F:$F,$C320,借支明细表!$D:$D,$D$2))</f>
        <v>0</v>
      </c>
      <c r="L320" s="27" t="str">
        <f t="shared" si="9"/>
        <v>0</v>
      </c>
      <c r="M320" s="28"/>
    </row>
    <row r="321" customHeight="1" spans="2:13">
      <c r="B321" s="20"/>
      <c r="C321" s="20"/>
      <c r="D321" s="21" t="str">
        <f>IF(C321="","-",VLOOKUP(C321,员工信息表!B:C,2,FALSE))</f>
        <v>-</v>
      </c>
      <c r="E321" s="21" t="str">
        <f>IF(C321="","-",VLOOKUP(C321,员工信息表!B:D,3,FALSE))</f>
        <v>-</v>
      </c>
      <c r="F321" s="20"/>
      <c r="G321" s="20"/>
      <c r="H321" s="20"/>
      <c r="I321" s="20"/>
      <c r="J321" s="27" t="str">
        <f t="shared" si="8"/>
        <v>0</v>
      </c>
      <c r="K321" s="27" t="str">
        <f>IF(C321="","0",SUMIFS(借支明细表!$H:$H,借支明细表!$F:$F,$C321,借支明细表!$D:$D,$D$2))</f>
        <v>0</v>
      </c>
      <c r="L321" s="27" t="str">
        <f t="shared" si="9"/>
        <v>0</v>
      </c>
      <c r="M321" s="28"/>
    </row>
    <row r="322" customHeight="1" spans="2:13">
      <c r="B322" s="20"/>
      <c r="C322" s="20"/>
      <c r="D322" s="21" t="str">
        <f>IF(C322="","-",VLOOKUP(C322,员工信息表!B:C,2,FALSE))</f>
        <v>-</v>
      </c>
      <c r="E322" s="21" t="str">
        <f>IF(C322="","-",VLOOKUP(C322,员工信息表!B:D,3,FALSE))</f>
        <v>-</v>
      </c>
      <c r="F322" s="20"/>
      <c r="G322" s="20"/>
      <c r="H322" s="20"/>
      <c r="I322" s="20"/>
      <c r="J322" s="27" t="str">
        <f t="shared" si="8"/>
        <v>0</v>
      </c>
      <c r="K322" s="27" t="str">
        <f>IF(C322="","0",SUMIFS(借支明细表!$H:$H,借支明细表!$F:$F,$C322,借支明细表!$D:$D,$D$2))</f>
        <v>0</v>
      </c>
      <c r="L322" s="27" t="str">
        <f t="shared" si="9"/>
        <v>0</v>
      </c>
      <c r="M322" s="28"/>
    </row>
    <row r="323" customHeight="1" spans="2:13">
      <c r="B323" s="20"/>
      <c r="C323" s="20"/>
      <c r="D323" s="21" t="str">
        <f>IF(C323="","-",VLOOKUP(C323,员工信息表!B:C,2,FALSE))</f>
        <v>-</v>
      </c>
      <c r="E323" s="21" t="str">
        <f>IF(C323="","-",VLOOKUP(C323,员工信息表!B:D,3,FALSE))</f>
        <v>-</v>
      </c>
      <c r="F323" s="20"/>
      <c r="G323" s="20"/>
      <c r="H323" s="20"/>
      <c r="I323" s="20"/>
      <c r="J323" s="27" t="str">
        <f t="shared" si="8"/>
        <v>0</v>
      </c>
      <c r="K323" s="27" t="str">
        <f>IF(C323="","0",SUMIFS(借支明细表!$H:$H,借支明细表!$F:$F,$C323,借支明细表!$D:$D,$D$2))</f>
        <v>0</v>
      </c>
      <c r="L323" s="27" t="str">
        <f t="shared" si="9"/>
        <v>0</v>
      </c>
      <c r="M323" s="28"/>
    </row>
    <row r="324" customHeight="1" spans="2:13">
      <c r="B324" s="20"/>
      <c r="C324" s="20"/>
      <c r="D324" s="21" t="str">
        <f>IF(C324="","-",VLOOKUP(C324,员工信息表!B:C,2,FALSE))</f>
        <v>-</v>
      </c>
      <c r="E324" s="21" t="str">
        <f>IF(C324="","-",VLOOKUP(C324,员工信息表!B:D,3,FALSE))</f>
        <v>-</v>
      </c>
      <c r="F324" s="20"/>
      <c r="G324" s="20"/>
      <c r="H324" s="20"/>
      <c r="I324" s="20"/>
      <c r="J324" s="27" t="str">
        <f t="shared" si="8"/>
        <v>0</v>
      </c>
      <c r="K324" s="27" t="str">
        <f>IF(C324="","0",SUMIFS(借支明细表!$H:$H,借支明细表!$F:$F,$C324,借支明细表!$D:$D,$D$2))</f>
        <v>0</v>
      </c>
      <c r="L324" s="27" t="str">
        <f t="shared" si="9"/>
        <v>0</v>
      </c>
      <c r="M324" s="28"/>
    </row>
    <row r="325" customHeight="1" spans="2:13">
      <c r="B325" s="20"/>
      <c r="C325" s="20"/>
      <c r="D325" s="21" t="str">
        <f>IF(C325="","-",VLOOKUP(C325,员工信息表!B:C,2,FALSE))</f>
        <v>-</v>
      </c>
      <c r="E325" s="21" t="str">
        <f>IF(C325="","-",VLOOKUP(C325,员工信息表!B:D,3,FALSE))</f>
        <v>-</v>
      </c>
      <c r="F325" s="20"/>
      <c r="G325" s="20"/>
      <c r="H325" s="20"/>
      <c r="I325" s="20"/>
      <c r="J325" s="27" t="str">
        <f>IF(C325="","0",(E325*F325)+(G325*H325)+I325)</f>
        <v>0</v>
      </c>
      <c r="K325" s="27" t="str">
        <f>IF(C325="","0",SUMIFS(借支明细表!$H:$H,借支明细表!$F:$F,$C325,借支明细表!$D:$D,$D$2))</f>
        <v>0</v>
      </c>
      <c r="L325" s="27" t="str">
        <f>IF(C325="","0",J325-K325)</f>
        <v>0</v>
      </c>
      <c r="M325" s="28"/>
    </row>
    <row r="326" customHeight="1" spans="2:13">
      <c r="B326" s="20"/>
      <c r="C326" s="20"/>
      <c r="D326" s="21" t="str">
        <f>IF(C326="","-",VLOOKUP(C326,员工信息表!B:C,2,FALSE))</f>
        <v>-</v>
      </c>
      <c r="E326" s="21" t="str">
        <f>IF(C326="","-",VLOOKUP(C326,员工信息表!B:D,3,FALSE))</f>
        <v>-</v>
      </c>
      <c r="F326" s="20"/>
      <c r="G326" s="20"/>
      <c r="H326" s="20"/>
      <c r="I326" s="20"/>
      <c r="J326" s="27" t="str">
        <f>IF(C326="","0",(E326*F326)+(G326*H326)+I326)</f>
        <v>0</v>
      </c>
      <c r="K326" s="27" t="str">
        <f>IF(C326="","0",SUMIFS(借支明细表!$H:$H,借支明细表!$F:$F,$C326,借支明细表!$D:$D,$D$2))</f>
        <v>0</v>
      </c>
      <c r="L326" s="27" t="str">
        <f>IF(C326="","0",J326-K326)</f>
        <v>0</v>
      </c>
      <c r="M326" s="28"/>
    </row>
    <row r="327" customHeight="1" spans="2:13">
      <c r="B327" s="20"/>
      <c r="C327" s="20"/>
      <c r="D327" s="21" t="str">
        <f>IF(C327="","-",VLOOKUP(C327,员工信息表!B:C,2,FALSE))</f>
        <v>-</v>
      </c>
      <c r="E327" s="21" t="str">
        <f>IF(C327="","-",VLOOKUP(C327,员工信息表!B:D,3,FALSE))</f>
        <v>-</v>
      </c>
      <c r="F327" s="20"/>
      <c r="G327" s="20"/>
      <c r="H327" s="20"/>
      <c r="I327" s="20"/>
      <c r="J327" s="27" t="str">
        <f>IF(C327="","0",(E327*F327)+(G327*H327)+I327)</f>
        <v>0</v>
      </c>
      <c r="K327" s="27" t="str">
        <f>IF(C327="","0",SUMIFS(借支明细表!$H:$H,借支明细表!$F:$F,$C327,借支明细表!$D:$D,$D$2))</f>
        <v>0</v>
      </c>
      <c r="L327" s="27" t="str">
        <f>IF(C327="","0",J327-K327)</f>
        <v>0</v>
      </c>
      <c r="M327" s="28"/>
    </row>
  </sheetData>
  <sheetProtection formatCells="0" formatColumns="0" formatRows="0"/>
  <mergeCells count="4">
    <mergeCell ref="B1:M1"/>
    <mergeCell ref="B2:C2"/>
    <mergeCell ref="G2:I2"/>
    <mergeCell ref="K2:M2"/>
  </mergeCells>
  <dataValidations count="3">
    <dataValidation type="list" allowBlank="1" showInputMessage="1" showErrorMessage="1" sqref="B2:C2">
      <formula1>年份</formula1>
    </dataValidation>
    <dataValidation type="list" allowBlank="1" showInputMessage="1" showErrorMessage="1" sqref="D2">
      <formula1>月份</formula1>
    </dataValidation>
    <dataValidation type="list" allowBlank="1" showInputMessage="1" showErrorMessage="1" sqref="C4:C1048576">
      <formula1>员工信息表!$B$3:$B$3000</formula1>
    </dataValidation>
  </dataValidations>
  <printOptions horizontalCentered="1"/>
  <pageMargins left="0.196527777777778" right="0.196527777777778" top="0.196527777777778" bottom="0.196527777777778" header="0" footer="0"/>
  <pageSetup paperSize="9" scale="53" fitToHeight="0" pageOrder="overThenDown" orientation="landscape" horizontalDpi="600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XFD327"/>
  <sheetViews>
    <sheetView showGridLines="0" topLeftCell="A4" workbookViewId="0">
      <selection activeCell="J4" sqref="J4:L327"/>
    </sheetView>
  </sheetViews>
  <sheetFormatPr defaultColWidth="9" defaultRowHeight="19" customHeight="1"/>
  <cols>
    <col min="1" max="1" width="18.875" style="4" customWidth="1"/>
    <col min="2" max="2" width="6.00833333333333" style="5" customWidth="1"/>
    <col min="3" max="3" width="7.75833333333333" style="5" customWidth="1"/>
    <col min="4" max="4" width="12.5" style="5" customWidth="1"/>
    <col min="5" max="5" width="13.125" style="5" customWidth="1"/>
    <col min="6" max="6" width="13.375" style="5" customWidth="1"/>
    <col min="7" max="7" width="11.625" style="6" customWidth="1"/>
    <col min="8" max="8" width="14.625" style="5" customWidth="1"/>
    <col min="9" max="9" width="11.125" style="5" customWidth="1"/>
    <col min="10" max="11" width="11.375" style="5" customWidth="1"/>
    <col min="12" max="12" width="11.875" style="5" customWidth="1"/>
    <col min="13" max="13" width="12.5" style="5" customWidth="1"/>
    <col min="14" max="14" width="2.625" style="1" customWidth="1"/>
    <col min="15" max="16328" width="9" style="1"/>
    <col min="16329" max="16384" width="9" style="7"/>
  </cols>
  <sheetData>
    <row r="1" s="1" customFormat="1" ht="39" customHeight="1" spans="1:13">
      <c r="A1" s="24"/>
      <c r="B1" s="9" t="str">
        <f>D2&amp;"月工资明细表"</f>
        <v>8月工资明细表</v>
      </c>
      <c r="C1" s="9"/>
      <c r="D1" s="9"/>
      <c r="E1" s="9"/>
      <c r="F1" s="9"/>
      <c r="G1" s="10"/>
      <c r="H1" s="9"/>
      <c r="I1" s="9"/>
      <c r="J1" s="9"/>
      <c r="K1" s="9"/>
      <c r="L1" s="9"/>
      <c r="M1" s="9"/>
    </row>
    <row r="2" s="2" customFormat="1" ht="20" customHeight="1" spans="1:16384">
      <c r="A2" s="11"/>
      <c r="B2" s="12">
        <v>2021</v>
      </c>
      <c r="C2" s="12"/>
      <c r="D2" s="13">
        <v>8</v>
      </c>
      <c r="F2" s="14"/>
      <c r="G2" s="15" t="str">
        <f>"本月 "&amp;DAY(DATE(B2,D2+1,1)-1)&amp;" 天"</f>
        <v>本月 31 天</v>
      </c>
      <c r="H2" s="16"/>
      <c r="I2" s="16"/>
      <c r="J2" s="25"/>
      <c r="K2" s="26"/>
      <c r="L2" s="26"/>
      <c r="M2" s="26"/>
      <c r="XDA2" s="29"/>
      <c r="XDB2" s="29"/>
      <c r="XDC2" s="29"/>
      <c r="XDD2" s="29"/>
      <c r="XDE2" s="29"/>
      <c r="XDF2" s="29"/>
      <c r="XDG2" s="29"/>
      <c r="XDH2" s="29"/>
      <c r="XDI2" s="29"/>
      <c r="XDJ2" s="29"/>
      <c r="XDK2" s="29"/>
      <c r="XDL2" s="29"/>
      <c r="XDM2" s="29"/>
      <c r="XDN2" s="29"/>
      <c r="XDO2" s="29"/>
      <c r="XDP2" s="29"/>
      <c r="XDQ2" s="29"/>
      <c r="XDR2" s="29"/>
      <c r="XDS2" s="29"/>
      <c r="XDT2" s="29"/>
      <c r="XDU2" s="29"/>
      <c r="XDV2" s="29"/>
      <c r="XDW2" s="29"/>
      <c r="XDX2" s="29"/>
      <c r="XDY2" s="29"/>
      <c r="XDZ2" s="29"/>
      <c r="XEA2" s="29"/>
      <c r="XEB2" s="29"/>
      <c r="XEC2" s="29"/>
      <c r="XED2" s="29"/>
      <c r="XEE2" s="29"/>
      <c r="XEF2" s="29"/>
      <c r="XEG2" s="29"/>
      <c r="XEH2" s="29"/>
      <c r="XEI2" s="29"/>
      <c r="XEJ2" s="29"/>
      <c r="XEK2" s="29"/>
      <c r="XEL2" s="29"/>
      <c r="XEM2" s="29"/>
      <c r="XEN2" s="29"/>
      <c r="XEO2" s="29"/>
      <c r="XEP2" s="29"/>
      <c r="XEQ2" s="29"/>
      <c r="XER2" s="29"/>
      <c r="XES2" s="29"/>
      <c r="XET2" s="29"/>
      <c r="XEU2" s="29"/>
      <c r="XEV2" s="29"/>
      <c r="XEW2" s="29"/>
      <c r="XEX2" s="29"/>
      <c r="XEY2" s="29"/>
      <c r="XEZ2" s="29"/>
      <c r="XFA2" s="29"/>
      <c r="XFB2" s="29"/>
      <c r="XFC2" s="29"/>
      <c r="XFD2" s="29"/>
    </row>
    <row r="3" s="3" customFormat="1" ht="27" customHeight="1" spans="1:16384">
      <c r="A3" s="17" t="s">
        <v>75</v>
      </c>
      <c r="B3" s="18" t="s">
        <v>76</v>
      </c>
      <c r="C3" s="18" t="s">
        <v>2</v>
      </c>
      <c r="D3" s="18" t="s">
        <v>77</v>
      </c>
      <c r="E3" s="18" t="s">
        <v>4</v>
      </c>
      <c r="F3" s="18" t="s">
        <v>55</v>
      </c>
      <c r="G3" s="18" t="s">
        <v>62</v>
      </c>
      <c r="H3" s="18" t="s">
        <v>63</v>
      </c>
      <c r="I3" s="18" t="s">
        <v>64</v>
      </c>
      <c r="J3" s="18" t="s">
        <v>56</v>
      </c>
      <c r="K3" s="18" t="s">
        <v>70</v>
      </c>
      <c r="L3" s="18" t="s">
        <v>71</v>
      </c>
      <c r="M3" s="18" t="s">
        <v>78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9"/>
      <c r="XDB3" s="29"/>
      <c r="XDC3" s="29"/>
      <c r="XDD3" s="29"/>
      <c r="XDE3" s="29"/>
      <c r="XDF3" s="29"/>
      <c r="XDG3" s="29"/>
      <c r="XDH3" s="29"/>
      <c r="XDI3" s="29"/>
      <c r="XDJ3" s="29"/>
      <c r="XDK3" s="29"/>
      <c r="XDL3" s="29"/>
      <c r="XDM3" s="29"/>
      <c r="XDN3" s="29"/>
      <c r="XDO3" s="29"/>
      <c r="XDP3" s="29"/>
      <c r="XDQ3" s="29"/>
      <c r="XDR3" s="29"/>
      <c r="XDS3" s="29"/>
      <c r="XDT3" s="29"/>
      <c r="XDU3" s="29"/>
      <c r="XDV3" s="29"/>
      <c r="XDW3" s="29"/>
      <c r="XDX3" s="29"/>
      <c r="XDY3" s="29"/>
      <c r="XDZ3" s="29"/>
      <c r="XEA3" s="29"/>
      <c r="XEB3" s="29"/>
      <c r="XEC3" s="29"/>
      <c r="XED3" s="29"/>
      <c r="XEE3" s="29"/>
      <c r="XEF3" s="29"/>
      <c r="XEG3" s="29"/>
      <c r="XEH3" s="29"/>
      <c r="XEI3" s="29"/>
      <c r="XEJ3" s="29"/>
      <c r="XEK3" s="29"/>
      <c r="XEL3" s="29"/>
      <c r="XEM3" s="29"/>
      <c r="XEN3" s="29"/>
      <c r="XEO3" s="29"/>
      <c r="XEP3" s="29"/>
      <c r="XEQ3" s="29"/>
      <c r="XER3" s="29"/>
      <c r="XES3" s="29"/>
      <c r="XET3" s="29"/>
      <c r="XEU3" s="29"/>
      <c r="XEV3" s="29"/>
      <c r="XEW3" s="29"/>
      <c r="XEX3" s="29"/>
      <c r="XEY3" s="29"/>
      <c r="XEZ3" s="29"/>
      <c r="XFA3" s="29"/>
      <c r="XFB3" s="29"/>
      <c r="XFC3" s="29"/>
      <c r="XFD3" s="29"/>
    </row>
    <row r="4" s="1" customFormat="1" customHeight="1" spans="1:13">
      <c r="A4" s="19">
        <f>SUM(J4:J10001)</f>
        <v>7275</v>
      </c>
      <c r="B4" s="20">
        <v>1</v>
      </c>
      <c r="C4" s="20" t="s">
        <v>15</v>
      </c>
      <c r="D4" s="21" t="str">
        <f>IF(C4="","-",VLOOKUP(C4,员工信息表!B:C,2,FALSE))</f>
        <v>技工</v>
      </c>
      <c r="E4" s="21">
        <f>IF(C4="","-",VLOOKUP(C4,员工信息表!B:D,3,FALSE))</f>
        <v>350</v>
      </c>
      <c r="F4" s="20">
        <v>20</v>
      </c>
      <c r="G4" s="20">
        <v>3.5</v>
      </c>
      <c r="H4" s="20">
        <v>50</v>
      </c>
      <c r="I4" s="20">
        <v>100</v>
      </c>
      <c r="J4" s="27">
        <f>IF(C4="","0",(E4*F4)+(G4*H4)+I4)</f>
        <v>7275</v>
      </c>
      <c r="K4" s="27">
        <f>IF(C4="","0",SUMIFS(借支明细表!$H:$H,借支明细表!$F:$F,$C4,借支明细表!$D:$D,$D$2))</f>
        <v>0</v>
      </c>
      <c r="L4" s="27">
        <f>IF(C4="","0",J4-K4)</f>
        <v>7275</v>
      </c>
      <c r="M4" s="28"/>
    </row>
    <row r="5" s="1" customFormat="1" customHeight="1" spans="1:13">
      <c r="A5" s="17" t="s">
        <v>79</v>
      </c>
      <c r="B5" s="20">
        <v>2</v>
      </c>
      <c r="C5" s="20"/>
      <c r="D5" s="21" t="str">
        <f>IF(C5="","-",VLOOKUP(C5,员工信息表!B:C,2,FALSE))</f>
        <v>-</v>
      </c>
      <c r="E5" s="21" t="str">
        <f>IF(C5="","-",VLOOKUP(C5,员工信息表!B:D,3,FALSE))</f>
        <v>-</v>
      </c>
      <c r="F5" s="20"/>
      <c r="G5" s="20"/>
      <c r="H5" s="20"/>
      <c r="I5" s="20"/>
      <c r="J5" s="27" t="str">
        <f t="shared" ref="J5:J68" si="0">IF(C5="","0",(E5*F5)+(G5*H5)+I5)</f>
        <v>0</v>
      </c>
      <c r="K5" s="27" t="str">
        <f>IF(C5="","0",SUMIFS(借支明细表!$H:$H,借支明细表!$F:$F,$C5,借支明细表!$D:$D,$D$2))</f>
        <v>0</v>
      </c>
      <c r="L5" s="27" t="str">
        <f t="shared" ref="L5:L68" si="1">IF(C5="","0",J5-K5)</f>
        <v>0</v>
      </c>
      <c r="M5" s="28"/>
    </row>
    <row r="6" s="1" customFormat="1" customHeight="1" spans="1:13">
      <c r="A6" s="22">
        <f>SUM(K4:K10001)</f>
        <v>0</v>
      </c>
      <c r="B6" s="20">
        <v>3</v>
      </c>
      <c r="C6" s="20"/>
      <c r="D6" s="21" t="str">
        <f>IF(C6="","-",VLOOKUP(C6,员工信息表!B:C,2,FALSE))</f>
        <v>-</v>
      </c>
      <c r="E6" s="21" t="str">
        <f>IF(C6="","-",VLOOKUP(C6,员工信息表!B:D,3,FALSE))</f>
        <v>-</v>
      </c>
      <c r="F6" s="20"/>
      <c r="G6" s="20"/>
      <c r="H6" s="20"/>
      <c r="I6" s="20"/>
      <c r="J6" s="27" t="str">
        <f t="shared" si="0"/>
        <v>0</v>
      </c>
      <c r="K6" s="27" t="str">
        <f>IF(C6="","0",SUMIFS(借支明细表!$H:$H,借支明细表!$F:$F,$C6,借支明细表!$D:$D,$D$2))</f>
        <v>0</v>
      </c>
      <c r="L6" s="27" t="str">
        <f t="shared" si="1"/>
        <v>0</v>
      </c>
      <c r="M6" s="28"/>
    </row>
    <row r="7" s="1" customFormat="1" customHeight="1" spans="1:13">
      <c r="A7" s="17" t="s">
        <v>80</v>
      </c>
      <c r="B7" s="20">
        <v>4</v>
      </c>
      <c r="C7" s="20"/>
      <c r="D7" s="21" t="str">
        <f>IF(C7="","-",VLOOKUP(C7,员工信息表!B:C,2,FALSE))</f>
        <v>-</v>
      </c>
      <c r="E7" s="21" t="str">
        <f>IF(C7="","-",VLOOKUP(C7,员工信息表!B:D,3,FALSE))</f>
        <v>-</v>
      </c>
      <c r="F7" s="20"/>
      <c r="G7" s="20"/>
      <c r="H7" s="20"/>
      <c r="I7" s="20"/>
      <c r="J7" s="27" t="str">
        <f t="shared" si="0"/>
        <v>0</v>
      </c>
      <c r="K7" s="27" t="str">
        <f>IF(C7="","0",SUMIFS(借支明细表!$H:$H,借支明细表!$F:$F,$C7,借支明细表!$D:$D,$D$2))</f>
        <v>0</v>
      </c>
      <c r="L7" s="27" t="str">
        <f t="shared" si="1"/>
        <v>0</v>
      </c>
      <c r="M7" s="28"/>
    </row>
    <row r="8" s="1" customFormat="1" customHeight="1" spans="1:13">
      <c r="A8" s="23">
        <f>SUM(L4:L10001)</f>
        <v>7275</v>
      </c>
      <c r="B8" s="20">
        <v>5</v>
      </c>
      <c r="C8" s="20"/>
      <c r="D8" s="21" t="str">
        <f>IF(C8="","-",VLOOKUP(C8,员工信息表!B:C,2,FALSE))</f>
        <v>-</v>
      </c>
      <c r="E8" s="21" t="str">
        <f>IF(C8="","-",VLOOKUP(C8,员工信息表!B:D,3,FALSE))</f>
        <v>-</v>
      </c>
      <c r="F8" s="20"/>
      <c r="G8" s="20"/>
      <c r="H8" s="20"/>
      <c r="I8" s="20"/>
      <c r="J8" s="27" t="str">
        <f t="shared" si="0"/>
        <v>0</v>
      </c>
      <c r="K8" s="27" t="str">
        <f>IF(C8="","0",SUMIFS(借支明细表!$H:$H,借支明细表!$F:$F,$C8,借支明细表!$D:$D,$D$2))</f>
        <v>0</v>
      </c>
      <c r="L8" s="27" t="str">
        <f t="shared" si="1"/>
        <v>0</v>
      </c>
      <c r="M8" s="28"/>
    </row>
    <row r="9" s="1" customFormat="1" customHeight="1" spans="1:13">
      <c r="A9" s="24"/>
      <c r="B9" s="20">
        <v>6</v>
      </c>
      <c r="C9" s="20"/>
      <c r="D9" s="21" t="str">
        <f>IF(C9="","-",VLOOKUP(C9,员工信息表!B:C,2,FALSE))</f>
        <v>-</v>
      </c>
      <c r="E9" s="21" t="str">
        <f>IF(C9="","-",VLOOKUP(C9,员工信息表!B:D,3,FALSE))</f>
        <v>-</v>
      </c>
      <c r="F9" s="20"/>
      <c r="G9" s="20"/>
      <c r="H9" s="20"/>
      <c r="I9" s="20"/>
      <c r="J9" s="27" t="str">
        <f t="shared" si="0"/>
        <v>0</v>
      </c>
      <c r="K9" s="27" t="str">
        <f>IF(C9="","0",SUMIFS(借支明细表!$H:$H,借支明细表!$F:$F,$C9,借支明细表!$D:$D,$D$2))</f>
        <v>0</v>
      </c>
      <c r="L9" s="27" t="str">
        <f t="shared" si="1"/>
        <v>0</v>
      </c>
      <c r="M9" s="28"/>
    </row>
    <row r="10" s="1" customFormat="1" customHeight="1" spans="1:13">
      <c r="A10" s="24"/>
      <c r="B10" s="20">
        <v>7</v>
      </c>
      <c r="C10" s="20"/>
      <c r="D10" s="21" t="str">
        <f>IF(C10="","-",VLOOKUP(C10,员工信息表!B:C,2,FALSE))</f>
        <v>-</v>
      </c>
      <c r="E10" s="21" t="str">
        <f>IF(C10="","-",VLOOKUP(C10,员工信息表!B:D,3,FALSE))</f>
        <v>-</v>
      </c>
      <c r="F10" s="20"/>
      <c r="G10" s="20"/>
      <c r="H10" s="20"/>
      <c r="I10" s="20"/>
      <c r="J10" s="27" t="str">
        <f t="shared" si="0"/>
        <v>0</v>
      </c>
      <c r="K10" s="27" t="str">
        <f>IF(C10="","0",SUMIFS(借支明细表!$H:$H,借支明细表!$F:$F,$C10,借支明细表!$D:$D,$D$2))</f>
        <v>0</v>
      </c>
      <c r="L10" s="27" t="str">
        <f t="shared" si="1"/>
        <v>0</v>
      </c>
      <c r="M10" s="28"/>
    </row>
    <row r="11" s="1" customFormat="1" customHeight="1" spans="1:13">
      <c r="A11" s="24"/>
      <c r="B11" s="20">
        <v>8</v>
      </c>
      <c r="C11" s="20"/>
      <c r="D11" s="21" t="str">
        <f>IF(C11="","-",VLOOKUP(C11,员工信息表!B:C,2,FALSE))</f>
        <v>-</v>
      </c>
      <c r="E11" s="21" t="str">
        <f>IF(C11="","-",VLOOKUP(C11,员工信息表!B:D,3,FALSE))</f>
        <v>-</v>
      </c>
      <c r="F11" s="20"/>
      <c r="G11" s="20"/>
      <c r="H11" s="20"/>
      <c r="I11" s="20"/>
      <c r="J11" s="27" t="str">
        <f t="shared" si="0"/>
        <v>0</v>
      </c>
      <c r="K11" s="27" t="str">
        <f>IF(C11="","0",SUMIFS(借支明细表!$H:$H,借支明细表!$F:$F,$C11,借支明细表!$D:$D,$D$2))</f>
        <v>0</v>
      </c>
      <c r="L11" s="27" t="str">
        <f t="shared" si="1"/>
        <v>0</v>
      </c>
      <c r="M11" s="28"/>
    </row>
    <row r="12" s="1" customFormat="1" customHeight="1" spans="1:13">
      <c r="A12" s="24"/>
      <c r="B12" s="20">
        <v>9</v>
      </c>
      <c r="C12" s="20"/>
      <c r="D12" s="21" t="str">
        <f>IF(C12="","-",VLOOKUP(C12,员工信息表!B:C,2,FALSE))</f>
        <v>-</v>
      </c>
      <c r="E12" s="21" t="str">
        <f>IF(C12="","-",VLOOKUP(C12,员工信息表!B:D,3,FALSE))</f>
        <v>-</v>
      </c>
      <c r="F12" s="20"/>
      <c r="G12" s="20"/>
      <c r="H12" s="20"/>
      <c r="I12" s="20"/>
      <c r="J12" s="27" t="str">
        <f t="shared" si="0"/>
        <v>0</v>
      </c>
      <c r="K12" s="27" t="str">
        <f>IF(C12="","0",SUMIFS(借支明细表!$H:$H,借支明细表!$F:$F,$C12,借支明细表!$D:$D,$D$2))</f>
        <v>0</v>
      </c>
      <c r="L12" s="27" t="str">
        <f t="shared" si="1"/>
        <v>0</v>
      </c>
      <c r="M12" s="28"/>
    </row>
    <row r="13" s="1" customFormat="1" customHeight="1" spans="1:13">
      <c r="A13" s="24"/>
      <c r="B13" s="20">
        <v>10</v>
      </c>
      <c r="C13" s="20"/>
      <c r="D13" s="21" t="str">
        <f>IF(C13="","-",VLOOKUP(C13,员工信息表!B:C,2,FALSE))</f>
        <v>-</v>
      </c>
      <c r="E13" s="21" t="str">
        <f>IF(C13="","-",VLOOKUP(C13,员工信息表!B:D,3,FALSE))</f>
        <v>-</v>
      </c>
      <c r="F13" s="20"/>
      <c r="G13" s="20"/>
      <c r="H13" s="20"/>
      <c r="I13" s="20"/>
      <c r="J13" s="27" t="str">
        <f t="shared" si="0"/>
        <v>0</v>
      </c>
      <c r="K13" s="27" t="str">
        <f>IF(C13="","0",SUMIFS(借支明细表!$H:$H,借支明细表!$F:$F,$C13,借支明细表!$D:$D,$D$2))</f>
        <v>0</v>
      </c>
      <c r="L13" s="27" t="str">
        <f t="shared" si="1"/>
        <v>0</v>
      </c>
      <c r="M13" s="28"/>
    </row>
    <row r="14" s="1" customFormat="1" customHeight="1" spans="1:13">
      <c r="A14" s="24"/>
      <c r="B14" s="20">
        <v>11</v>
      </c>
      <c r="C14" s="20"/>
      <c r="D14" s="21" t="str">
        <f>IF(C14="","-",VLOOKUP(C14,员工信息表!B:C,2,FALSE))</f>
        <v>-</v>
      </c>
      <c r="E14" s="21" t="str">
        <f>IF(C14="","-",VLOOKUP(C14,员工信息表!B:D,3,FALSE))</f>
        <v>-</v>
      </c>
      <c r="F14" s="20"/>
      <c r="G14" s="20"/>
      <c r="H14" s="20"/>
      <c r="I14" s="20"/>
      <c r="J14" s="27" t="str">
        <f t="shared" si="0"/>
        <v>0</v>
      </c>
      <c r="K14" s="27" t="str">
        <f>IF(C14="","0",SUMIFS(借支明细表!$H:$H,借支明细表!$F:$F,$C14,借支明细表!$D:$D,$D$2))</f>
        <v>0</v>
      </c>
      <c r="L14" s="27" t="str">
        <f t="shared" si="1"/>
        <v>0</v>
      </c>
      <c r="M14" s="28"/>
    </row>
    <row r="15" s="1" customFormat="1" customHeight="1" spans="1:13">
      <c r="A15" s="24"/>
      <c r="B15" s="20">
        <v>12</v>
      </c>
      <c r="C15" s="20"/>
      <c r="D15" s="21" t="str">
        <f>IF(C15="","-",VLOOKUP(C15,员工信息表!B:C,2,FALSE))</f>
        <v>-</v>
      </c>
      <c r="E15" s="21" t="str">
        <f>IF(C15="","-",VLOOKUP(C15,员工信息表!B:D,3,FALSE))</f>
        <v>-</v>
      </c>
      <c r="F15" s="20"/>
      <c r="G15" s="20"/>
      <c r="H15" s="20"/>
      <c r="I15" s="20"/>
      <c r="J15" s="27" t="str">
        <f t="shared" si="0"/>
        <v>0</v>
      </c>
      <c r="K15" s="27" t="str">
        <f>IF(C15="","0",SUMIFS(借支明细表!$H:$H,借支明细表!$F:$F,$C15,借支明细表!$D:$D,$D$2))</f>
        <v>0</v>
      </c>
      <c r="L15" s="27" t="str">
        <f t="shared" si="1"/>
        <v>0</v>
      </c>
      <c r="M15" s="28"/>
    </row>
    <row r="16" s="1" customFormat="1" customHeight="1" spans="1:13">
      <c r="A16" s="24"/>
      <c r="B16" s="20">
        <v>13</v>
      </c>
      <c r="C16" s="20"/>
      <c r="D16" s="21" t="str">
        <f>IF(C16="","-",VLOOKUP(C16,员工信息表!B:C,2,FALSE))</f>
        <v>-</v>
      </c>
      <c r="E16" s="21" t="str">
        <f>IF(C16="","-",VLOOKUP(C16,员工信息表!B:D,3,FALSE))</f>
        <v>-</v>
      </c>
      <c r="F16" s="20"/>
      <c r="G16" s="20"/>
      <c r="H16" s="20"/>
      <c r="I16" s="20"/>
      <c r="J16" s="27" t="str">
        <f t="shared" si="0"/>
        <v>0</v>
      </c>
      <c r="K16" s="27" t="str">
        <f>IF(C16="","0",SUMIFS(借支明细表!$H:$H,借支明细表!$F:$F,$C16,借支明细表!$D:$D,$D$2))</f>
        <v>0</v>
      </c>
      <c r="L16" s="27" t="str">
        <f t="shared" si="1"/>
        <v>0</v>
      </c>
      <c r="M16" s="28"/>
    </row>
    <row r="17" s="1" customFormat="1" customHeight="1" spans="1:13">
      <c r="A17" s="24"/>
      <c r="B17" s="20">
        <v>14</v>
      </c>
      <c r="C17" s="20"/>
      <c r="D17" s="21" t="str">
        <f>IF(C17="","-",VLOOKUP(C17,员工信息表!B:C,2,FALSE))</f>
        <v>-</v>
      </c>
      <c r="E17" s="21" t="str">
        <f>IF(C17="","-",VLOOKUP(C17,员工信息表!B:D,3,FALSE))</f>
        <v>-</v>
      </c>
      <c r="F17" s="20"/>
      <c r="G17" s="20"/>
      <c r="H17" s="20"/>
      <c r="I17" s="20"/>
      <c r="J17" s="27" t="str">
        <f t="shared" si="0"/>
        <v>0</v>
      </c>
      <c r="K17" s="27" t="str">
        <f>IF(C17="","0",SUMIFS(借支明细表!$H:$H,借支明细表!$F:$F,$C17,借支明细表!$D:$D,$D$2))</f>
        <v>0</v>
      </c>
      <c r="L17" s="27" t="str">
        <f t="shared" si="1"/>
        <v>0</v>
      </c>
      <c r="M17" s="28"/>
    </row>
    <row r="18" s="1" customFormat="1" customHeight="1" spans="1:13">
      <c r="A18" s="24"/>
      <c r="B18" s="20">
        <v>15</v>
      </c>
      <c r="C18" s="20"/>
      <c r="D18" s="21" t="str">
        <f>IF(C18="","-",VLOOKUP(C18,员工信息表!B:C,2,FALSE))</f>
        <v>-</v>
      </c>
      <c r="E18" s="21" t="str">
        <f>IF(C18="","-",VLOOKUP(C18,员工信息表!B:D,3,FALSE))</f>
        <v>-</v>
      </c>
      <c r="F18" s="20"/>
      <c r="G18" s="20"/>
      <c r="H18" s="20"/>
      <c r="I18" s="20"/>
      <c r="J18" s="27" t="str">
        <f t="shared" si="0"/>
        <v>0</v>
      </c>
      <c r="K18" s="27" t="str">
        <f>IF(C18="","0",SUMIFS(借支明细表!$H:$H,借支明细表!$F:$F,$C18,借支明细表!$D:$D,$D$2))</f>
        <v>0</v>
      </c>
      <c r="L18" s="27" t="str">
        <f t="shared" si="1"/>
        <v>0</v>
      </c>
      <c r="M18" s="28"/>
    </row>
    <row r="19" s="1" customFormat="1" customHeight="1" spans="1:13">
      <c r="A19" s="24"/>
      <c r="B19" s="20">
        <v>16</v>
      </c>
      <c r="C19" s="20"/>
      <c r="D19" s="21" t="str">
        <f>IF(C19="","-",VLOOKUP(C19,员工信息表!B:C,2,FALSE))</f>
        <v>-</v>
      </c>
      <c r="E19" s="21" t="str">
        <f>IF(C19="","-",VLOOKUP(C19,员工信息表!B:D,3,FALSE))</f>
        <v>-</v>
      </c>
      <c r="F19" s="20"/>
      <c r="G19" s="20"/>
      <c r="H19" s="20"/>
      <c r="I19" s="20"/>
      <c r="J19" s="27" t="str">
        <f t="shared" si="0"/>
        <v>0</v>
      </c>
      <c r="K19" s="27" t="str">
        <f>IF(C19="","0",SUMIFS(借支明细表!$H:$H,借支明细表!$F:$F,$C19,借支明细表!$D:$D,$D$2))</f>
        <v>0</v>
      </c>
      <c r="L19" s="27" t="str">
        <f t="shared" si="1"/>
        <v>0</v>
      </c>
      <c r="M19" s="28"/>
    </row>
    <row r="20" s="1" customFormat="1" customHeight="1" spans="1:13">
      <c r="A20" s="24"/>
      <c r="B20" s="20">
        <v>17</v>
      </c>
      <c r="C20" s="20"/>
      <c r="D20" s="21" t="str">
        <f>IF(C20="","-",VLOOKUP(C20,员工信息表!B:C,2,FALSE))</f>
        <v>-</v>
      </c>
      <c r="E20" s="21" t="str">
        <f>IF(C20="","-",VLOOKUP(C20,员工信息表!B:D,3,FALSE))</f>
        <v>-</v>
      </c>
      <c r="F20" s="20"/>
      <c r="G20" s="20"/>
      <c r="H20" s="20"/>
      <c r="I20" s="20"/>
      <c r="J20" s="27" t="str">
        <f t="shared" si="0"/>
        <v>0</v>
      </c>
      <c r="K20" s="27" t="str">
        <f>IF(C20="","0",SUMIFS(借支明细表!$H:$H,借支明细表!$F:$F,$C20,借支明细表!$D:$D,$D$2))</f>
        <v>0</v>
      </c>
      <c r="L20" s="27" t="str">
        <f t="shared" si="1"/>
        <v>0</v>
      </c>
      <c r="M20" s="28"/>
    </row>
    <row r="21" s="1" customFormat="1" customHeight="1" spans="1:13">
      <c r="A21" s="24"/>
      <c r="B21" s="20">
        <v>18</v>
      </c>
      <c r="C21" s="20"/>
      <c r="D21" s="21" t="str">
        <f>IF(C21="","-",VLOOKUP(C21,员工信息表!B:C,2,FALSE))</f>
        <v>-</v>
      </c>
      <c r="E21" s="21" t="str">
        <f>IF(C21="","-",VLOOKUP(C21,员工信息表!B:D,3,FALSE))</f>
        <v>-</v>
      </c>
      <c r="F21" s="20"/>
      <c r="G21" s="20"/>
      <c r="H21" s="20"/>
      <c r="I21" s="20"/>
      <c r="J21" s="27" t="str">
        <f t="shared" si="0"/>
        <v>0</v>
      </c>
      <c r="K21" s="27" t="str">
        <f>IF(C21="","0",SUMIFS(借支明细表!$H:$H,借支明细表!$F:$F,$C21,借支明细表!$D:$D,$D$2))</f>
        <v>0</v>
      </c>
      <c r="L21" s="27" t="str">
        <f t="shared" si="1"/>
        <v>0</v>
      </c>
      <c r="M21" s="28"/>
    </row>
    <row r="22" s="1" customFormat="1" customHeight="1" spans="1:13">
      <c r="A22" s="24"/>
      <c r="B22" s="20">
        <v>19</v>
      </c>
      <c r="C22" s="20"/>
      <c r="D22" s="21" t="str">
        <f>IF(C22="","-",VLOOKUP(C22,员工信息表!B:C,2,FALSE))</f>
        <v>-</v>
      </c>
      <c r="E22" s="21" t="str">
        <f>IF(C22="","-",VLOOKUP(C22,员工信息表!B:D,3,FALSE))</f>
        <v>-</v>
      </c>
      <c r="F22" s="20"/>
      <c r="G22" s="20"/>
      <c r="H22" s="20"/>
      <c r="I22" s="20"/>
      <c r="J22" s="27" t="str">
        <f t="shared" si="0"/>
        <v>0</v>
      </c>
      <c r="K22" s="27" t="str">
        <f>IF(C22="","0",SUMIFS(借支明细表!$H:$H,借支明细表!$F:$F,$C22,借支明细表!$D:$D,$D$2))</f>
        <v>0</v>
      </c>
      <c r="L22" s="27" t="str">
        <f t="shared" si="1"/>
        <v>0</v>
      </c>
      <c r="M22" s="28"/>
    </row>
    <row r="23" s="1" customFormat="1" customHeight="1" spans="1:13">
      <c r="A23" s="24"/>
      <c r="B23" s="20">
        <v>20</v>
      </c>
      <c r="C23" s="20"/>
      <c r="D23" s="21" t="str">
        <f>IF(C23="","-",VLOOKUP(C23,员工信息表!B:C,2,FALSE))</f>
        <v>-</v>
      </c>
      <c r="E23" s="21" t="str">
        <f>IF(C23="","-",VLOOKUP(C23,员工信息表!B:D,3,FALSE))</f>
        <v>-</v>
      </c>
      <c r="F23" s="20"/>
      <c r="G23" s="20"/>
      <c r="H23" s="20"/>
      <c r="I23" s="20"/>
      <c r="J23" s="27" t="str">
        <f t="shared" si="0"/>
        <v>0</v>
      </c>
      <c r="K23" s="27" t="str">
        <f>IF(C23="","0",SUMIFS(借支明细表!$H:$H,借支明细表!$F:$F,$C23,借支明细表!$D:$D,$D$2))</f>
        <v>0</v>
      </c>
      <c r="L23" s="27" t="str">
        <f t="shared" si="1"/>
        <v>0</v>
      </c>
      <c r="M23" s="28"/>
    </row>
    <row r="24" s="1" customFormat="1" customHeight="1" spans="1:13">
      <c r="A24" s="24"/>
      <c r="B24" s="20">
        <v>21</v>
      </c>
      <c r="C24" s="20"/>
      <c r="D24" s="21" t="str">
        <f>IF(C24="","-",VLOOKUP(C24,员工信息表!B:C,2,FALSE))</f>
        <v>-</v>
      </c>
      <c r="E24" s="21" t="str">
        <f>IF(C24="","-",VLOOKUP(C24,员工信息表!B:D,3,FALSE))</f>
        <v>-</v>
      </c>
      <c r="F24" s="20"/>
      <c r="G24" s="20"/>
      <c r="H24" s="20"/>
      <c r="I24" s="20"/>
      <c r="J24" s="27" t="str">
        <f t="shared" si="0"/>
        <v>0</v>
      </c>
      <c r="K24" s="27" t="str">
        <f>IF(C24="","0",SUMIFS(借支明细表!$H:$H,借支明细表!$F:$F,$C24,借支明细表!$D:$D,$D$2))</f>
        <v>0</v>
      </c>
      <c r="L24" s="27" t="str">
        <f t="shared" si="1"/>
        <v>0</v>
      </c>
      <c r="M24" s="28"/>
    </row>
    <row r="25" s="1" customFormat="1" customHeight="1" spans="1:13">
      <c r="A25" s="24"/>
      <c r="B25" s="20">
        <v>22</v>
      </c>
      <c r="C25" s="20"/>
      <c r="D25" s="21" t="str">
        <f>IF(C25="","-",VLOOKUP(C25,员工信息表!B:C,2,FALSE))</f>
        <v>-</v>
      </c>
      <c r="E25" s="21" t="str">
        <f>IF(C25="","-",VLOOKUP(C25,员工信息表!B:D,3,FALSE))</f>
        <v>-</v>
      </c>
      <c r="F25" s="20"/>
      <c r="G25" s="20"/>
      <c r="H25" s="20"/>
      <c r="I25" s="20"/>
      <c r="J25" s="27" t="str">
        <f t="shared" si="0"/>
        <v>0</v>
      </c>
      <c r="K25" s="27" t="str">
        <f>IF(C25="","0",SUMIFS(借支明细表!$H:$H,借支明细表!$F:$F,$C25,借支明细表!$D:$D,$D$2))</f>
        <v>0</v>
      </c>
      <c r="L25" s="27" t="str">
        <f t="shared" si="1"/>
        <v>0</v>
      </c>
      <c r="M25" s="28"/>
    </row>
    <row r="26" s="1" customFormat="1" customHeight="1" spans="1:13">
      <c r="A26" s="24"/>
      <c r="B26" s="20">
        <v>23</v>
      </c>
      <c r="C26" s="20"/>
      <c r="D26" s="21" t="str">
        <f>IF(C26="","-",VLOOKUP(C26,员工信息表!B:C,2,FALSE))</f>
        <v>-</v>
      </c>
      <c r="E26" s="21" t="str">
        <f>IF(C26="","-",VLOOKUP(C26,员工信息表!B:D,3,FALSE))</f>
        <v>-</v>
      </c>
      <c r="F26" s="20"/>
      <c r="G26" s="20"/>
      <c r="H26" s="20"/>
      <c r="I26" s="20"/>
      <c r="J26" s="27" t="str">
        <f t="shared" si="0"/>
        <v>0</v>
      </c>
      <c r="K26" s="27" t="str">
        <f>IF(C26="","0",SUMIFS(借支明细表!$H:$H,借支明细表!$F:$F,$C26,借支明细表!$D:$D,$D$2))</f>
        <v>0</v>
      </c>
      <c r="L26" s="27" t="str">
        <f t="shared" si="1"/>
        <v>0</v>
      </c>
      <c r="M26" s="28"/>
    </row>
    <row r="27" s="1" customFormat="1" customHeight="1" spans="1:13">
      <c r="A27" s="24"/>
      <c r="B27" s="20">
        <v>24</v>
      </c>
      <c r="C27" s="20"/>
      <c r="D27" s="21" t="str">
        <f>IF(C27="","-",VLOOKUP(C27,员工信息表!B:C,2,FALSE))</f>
        <v>-</v>
      </c>
      <c r="E27" s="21" t="str">
        <f>IF(C27="","-",VLOOKUP(C27,员工信息表!B:D,3,FALSE))</f>
        <v>-</v>
      </c>
      <c r="F27" s="20"/>
      <c r="G27" s="20"/>
      <c r="H27" s="20"/>
      <c r="I27" s="20"/>
      <c r="J27" s="27" t="str">
        <f t="shared" si="0"/>
        <v>0</v>
      </c>
      <c r="K27" s="27" t="str">
        <f>IF(C27="","0",SUMIFS(借支明细表!$H:$H,借支明细表!$F:$F,$C27,借支明细表!$D:$D,$D$2))</f>
        <v>0</v>
      </c>
      <c r="L27" s="27" t="str">
        <f t="shared" si="1"/>
        <v>0</v>
      </c>
      <c r="M27" s="28"/>
    </row>
    <row r="28" s="1" customFormat="1" customHeight="1" spans="1:13">
      <c r="A28" s="24"/>
      <c r="B28" s="20">
        <v>25</v>
      </c>
      <c r="C28" s="20"/>
      <c r="D28" s="21" t="str">
        <f>IF(C28="","-",VLOOKUP(C28,员工信息表!B:C,2,FALSE))</f>
        <v>-</v>
      </c>
      <c r="E28" s="21" t="str">
        <f>IF(C28="","-",VLOOKUP(C28,员工信息表!B:D,3,FALSE))</f>
        <v>-</v>
      </c>
      <c r="F28" s="20"/>
      <c r="G28" s="20"/>
      <c r="H28" s="20"/>
      <c r="I28" s="20"/>
      <c r="J28" s="27" t="str">
        <f t="shared" si="0"/>
        <v>0</v>
      </c>
      <c r="K28" s="27" t="str">
        <f>IF(C28="","0",SUMIFS(借支明细表!$H:$H,借支明细表!$F:$F,$C28,借支明细表!$D:$D,$D$2))</f>
        <v>0</v>
      </c>
      <c r="L28" s="27" t="str">
        <f t="shared" si="1"/>
        <v>0</v>
      </c>
      <c r="M28" s="28"/>
    </row>
    <row r="29" s="1" customFormat="1" customHeight="1" spans="1:13">
      <c r="A29" s="24"/>
      <c r="B29" s="20">
        <v>26</v>
      </c>
      <c r="C29" s="20"/>
      <c r="D29" s="21" t="str">
        <f>IF(C29="","-",VLOOKUP(C29,员工信息表!B:C,2,FALSE))</f>
        <v>-</v>
      </c>
      <c r="E29" s="21" t="str">
        <f>IF(C29="","-",VLOOKUP(C29,员工信息表!B:D,3,FALSE))</f>
        <v>-</v>
      </c>
      <c r="F29" s="20"/>
      <c r="G29" s="20"/>
      <c r="H29" s="20"/>
      <c r="I29" s="20"/>
      <c r="J29" s="27" t="str">
        <f t="shared" si="0"/>
        <v>0</v>
      </c>
      <c r="K29" s="27" t="str">
        <f>IF(C29="","0",SUMIFS(借支明细表!$H:$H,借支明细表!$F:$F,$C29,借支明细表!$D:$D,$D$2))</f>
        <v>0</v>
      </c>
      <c r="L29" s="27" t="str">
        <f t="shared" si="1"/>
        <v>0</v>
      </c>
      <c r="M29" s="28"/>
    </row>
    <row r="30" s="1" customFormat="1" customHeight="1" spans="1:13">
      <c r="A30" s="24"/>
      <c r="B30" s="20">
        <v>27</v>
      </c>
      <c r="C30" s="20"/>
      <c r="D30" s="21" t="str">
        <f>IF(C30="","-",VLOOKUP(C30,员工信息表!B:C,2,FALSE))</f>
        <v>-</v>
      </c>
      <c r="E30" s="21" t="str">
        <f>IF(C30="","-",VLOOKUP(C30,员工信息表!B:D,3,FALSE))</f>
        <v>-</v>
      </c>
      <c r="F30" s="20"/>
      <c r="G30" s="20"/>
      <c r="H30" s="20"/>
      <c r="I30" s="20"/>
      <c r="J30" s="27" t="str">
        <f t="shared" si="0"/>
        <v>0</v>
      </c>
      <c r="K30" s="27" t="str">
        <f>IF(C30="","0",SUMIFS(借支明细表!$H:$H,借支明细表!$F:$F,$C30,借支明细表!$D:$D,$D$2))</f>
        <v>0</v>
      </c>
      <c r="L30" s="27" t="str">
        <f t="shared" si="1"/>
        <v>0</v>
      </c>
      <c r="M30" s="28"/>
    </row>
    <row r="31" s="1" customFormat="1" customHeight="1" spans="1:13">
      <c r="A31" s="24"/>
      <c r="B31" s="20"/>
      <c r="C31" s="20"/>
      <c r="D31" s="21" t="str">
        <f>IF(C31="","-",VLOOKUP(C31,员工信息表!B:C,2,FALSE))</f>
        <v>-</v>
      </c>
      <c r="E31" s="21" t="str">
        <f>IF(C31="","-",VLOOKUP(C31,员工信息表!B:D,3,FALSE))</f>
        <v>-</v>
      </c>
      <c r="F31" s="20"/>
      <c r="G31" s="20"/>
      <c r="H31" s="20"/>
      <c r="I31" s="20"/>
      <c r="J31" s="27" t="str">
        <f t="shared" si="0"/>
        <v>0</v>
      </c>
      <c r="K31" s="27" t="str">
        <f>IF(C31="","0",SUMIFS(借支明细表!$H:$H,借支明细表!$F:$F,$C31,借支明细表!$D:$D,$D$2))</f>
        <v>0</v>
      </c>
      <c r="L31" s="27" t="str">
        <f t="shared" si="1"/>
        <v>0</v>
      </c>
      <c r="M31" s="28"/>
    </row>
    <row r="32" s="1" customFormat="1" customHeight="1" spans="1:13">
      <c r="A32" s="24"/>
      <c r="B32" s="20"/>
      <c r="C32" s="20"/>
      <c r="D32" s="21" t="str">
        <f>IF(C32="","-",VLOOKUP(C32,员工信息表!B:C,2,FALSE))</f>
        <v>-</v>
      </c>
      <c r="E32" s="21" t="str">
        <f>IF(C32="","-",VLOOKUP(C32,员工信息表!B:D,3,FALSE))</f>
        <v>-</v>
      </c>
      <c r="F32" s="20"/>
      <c r="G32" s="20"/>
      <c r="H32" s="20"/>
      <c r="I32" s="20"/>
      <c r="J32" s="27" t="str">
        <f t="shared" si="0"/>
        <v>0</v>
      </c>
      <c r="K32" s="27" t="str">
        <f>IF(C32="","0",SUMIFS(借支明细表!$H:$H,借支明细表!$F:$F,$C32,借支明细表!$D:$D,$D$2))</f>
        <v>0</v>
      </c>
      <c r="L32" s="27" t="str">
        <f t="shared" si="1"/>
        <v>0</v>
      </c>
      <c r="M32" s="28"/>
    </row>
    <row r="33" s="1" customFormat="1" customHeight="1" spans="1:13">
      <c r="A33" s="24"/>
      <c r="B33" s="20"/>
      <c r="C33" s="20"/>
      <c r="D33" s="21" t="str">
        <f>IF(C33="","-",VLOOKUP(C33,员工信息表!B:C,2,FALSE))</f>
        <v>-</v>
      </c>
      <c r="E33" s="21" t="str">
        <f>IF(C33="","-",VLOOKUP(C33,员工信息表!B:D,3,FALSE))</f>
        <v>-</v>
      </c>
      <c r="F33" s="20"/>
      <c r="G33" s="20"/>
      <c r="H33" s="20"/>
      <c r="I33" s="20"/>
      <c r="J33" s="27" t="str">
        <f t="shared" si="0"/>
        <v>0</v>
      </c>
      <c r="K33" s="27" t="str">
        <f>IF(C33="","0",SUMIFS(借支明细表!$H:$H,借支明细表!$F:$F,$C33,借支明细表!$D:$D,$D$2))</f>
        <v>0</v>
      </c>
      <c r="L33" s="27" t="str">
        <f t="shared" si="1"/>
        <v>0</v>
      </c>
      <c r="M33" s="28"/>
    </row>
    <row r="34" s="1" customFormat="1" customHeight="1" spans="1:13">
      <c r="A34" s="24"/>
      <c r="B34" s="20"/>
      <c r="C34" s="20"/>
      <c r="D34" s="21" t="str">
        <f>IF(C34="","-",VLOOKUP(C34,员工信息表!B:C,2,FALSE))</f>
        <v>-</v>
      </c>
      <c r="E34" s="21" t="str">
        <f>IF(C34="","-",VLOOKUP(C34,员工信息表!B:D,3,FALSE))</f>
        <v>-</v>
      </c>
      <c r="F34" s="20"/>
      <c r="G34" s="20"/>
      <c r="H34" s="20"/>
      <c r="I34" s="20"/>
      <c r="J34" s="27" t="str">
        <f t="shared" si="0"/>
        <v>0</v>
      </c>
      <c r="K34" s="27" t="str">
        <f>IF(C34="","0",SUMIFS(借支明细表!$H:$H,借支明细表!$F:$F,$C34,借支明细表!$D:$D,$D$2))</f>
        <v>0</v>
      </c>
      <c r="L34" s="27" t="str">
        <f t="shared" si="1"/>
        <v>0</v>
      </c>
      <c r="M34" s="28"/>
    </row>
    <row r="35" s="1" customFormat="1" customHeight="1" spans="1:13">
      <c r="A35" s="24"/>
      <c r="B35" s="20"/>
      <c r="C35" s="20"/>
      <c r="D35" s="21" t="str">
        <f>IF(C35="","-",VLOOKUP(C35,员工信息表!B:C,2,FALSE))</f>
        <v>-</v>
      </c>
      <c r="E35" s="21" t="str">
        <f>IF(C35="","-",VLOOKUP(C35,员工信息表!B:D,3,FALSE))</f>
        <v>-</v>
      </c>
      <c r="F35" s="20"/>
      <c r="G35" s="20"/>
      <c r="H35" s="20"/>
      <c r="I35" s="20"/>
      <c r="J35" s="27" t="str">
        <f t="shared" si="0"/>
        <v>0</v>
      </c>
      <c r="K35" s="27" t="str">
        <f>IF(C35="","0",SUMIFS(借支明细表!$H:$H,借支明细表!$F:$F,$C35,借支明细表!$D:$D,$D$2))</f>
        <v>0</v>
      </c>
      <c r="L35" s="27" t="str">
        <f t="shared" si="1"/>
        <v>0</v>
      </c>
      <c r="M35" s="28"/>
    </row>
    <row r="36" s="1" customFormat="1" customHeight="1" spans="1:13">
      <c r="A36" s="24"/>
      <c r="B36" s="20"/>
      <c r="C36" s="20"/>
      <c r="D36" s="21" t="str">
        <f>IF(C36="","-",VLOOKUP(C36,员工信息表!B:C,2,FALSE))</f>
        <v>-</v>
      </c>
      <c r="E36" s="21" t="str">
        <f>IF(C36="","-",VLOOKUP(C36,员工信息表!B:D,3,FALSE))</f>
        <v>-</v>
      </c>
      <c r="F36" s="20"/>
      <c r="G36" s="20"/>
      <c r="H36" s="20"/>
      <c r="I36" s="20"/>
      <c r="J36" s="27" t="str">
        <f t="shared" si="0"/>
        <v>0</v>
      </c>
      <c r="K36" s="27" t="str">
        <f>IF(C36="","0",SUMIFS(借支明细表!$H:$H,借支明细表!$F:$F,$C36,借支明细表!$D:$D,$D$2))</f>
        <v>0</v>
      </c>
      <c r="L36" s="27" t="str">
        <f t="shared" si="1"/>
        <v>0</v>
      </c>
      <c r="M36" s="28"/>
    </row>
    <row r="37" s="1" customFormat="1" customHeight="1" spans="1:16359">
      <c r="A37" s="4"/>
      <c r="B37" s="20"/>
      <c r="C37" s="20"/>
      <c r="D37" s="21" t="str">
        <f>IF(C37="","-",VLOOKUP(C37,员工信息表!B:C,2,FALSE))</f>
        <v>-</v>
      </c>
      <c r="E37" s="21" t="str">
        <f>IF(C37="","-",VLOOKUP(C37,员工信息表!B:D,3,FALSE))</f>
        <v>-</v>
      </c>
      <c r="F37" s="20"/>
      <c r="G37" s="20"/>
      <c r="H37" s="20"/>
      <c r="I37" s="20"/>
      <c r="J37" s="27" t="str">
        <f t="shared" si="0"/>
        <v>0</v>
      </c>
      <c r="K37" s="27" t="str">
        <f>IF(C37="","0",SUMIFS(借支明细表!$H:$H,借支明细表!$F:$F,$C37,借支明细表!$D:$D,$D$2))</f>
        <v>0</v>
      </c>
      <c r="L37" s="27" t="str">
        <f t="shared" si="1"/>
        <v>0</v>
      </c>
      <c r="M37" s="28"/>
      <c r="XDA37" s="7"/>
      <c r="XDB37" s="7"/>
      <c r="XDC37" s="7"/>
      <c r="XDD37" s="7"/>
      <c r="XDE37" s="7"/>
      <c r="XDF37" s="7"/>
      <c r="XDG37" s="7"/>
      <c r="XDH37" s="7"/>
      <c r="XDI37" s="7"/>
      <c r="XDJ37" s="7"/>
      <c r="XDK37" s="7"/>
      <c r="XDL37" s="7"/>
      <c r="XDM37" s="7"/>
      <c r="XDN37" s="7"/>
      <c r="XDO37" s="7"/>
      <c r="XDP37" s="7"/>
      <c r="XDQ37" s="7"/>
      <c r="XDR37" s="7"/>
      <c r="XDS37" s="7"/>
      <c r="XDT37" s="7"/>
      <c r="XDU37" s="7"/>
      <c r="XDV37" s="7"/>
      <c r="XDW37" s="7"/>
      <c r="XDX37" s="7"/>
      <c r="XDY37" s="7"/>
      <c r="XDZ37" s="7"/>
      <c r="XEA37" s="7"/>
      <c r="XEB37" s="7"/>
      <c r="XEC37" s="7"/>
      <c r="XED37" s="7"/>
      <c r="XEE37" s="7"/>
    </row>
    <row r="38" s="1" customFormat="1" customHeight="1" spans="1:16359">
      <c r="A38" s="4"/>
      <c r="B38" s="20"/>
      <c r="C38" s="20"/>
      <c r="D38" s="21" t="str">
        <f>IF(C38="","-",VLOOKUP(C38,员工信息表!B:C,2,FALSE))</f>
        <v>-</v>
      </c>
      <c r="E38" s="21" t="str">
        <f>IF(C38="","-",VLOOKUP(C38,员工信息表!B:D,3,FALSE))</f>
        <v>-</v>
      </c>
      <c r="F38" s="20"/>
      <c r="G38" s="20"/>
      <c r="H38" s="20"/>
      <c r="I38" s="20"/>
      <c r="J38" s="27" t="str">
        <f t="shared" si="0"/>
        <v>0</v>
      </c>
      <c r="K38" s="27" t="str">
        <f>IF(C38="","0",SUMIFS(借支明细表!$H:$H,借支明细表!$F:$F,$C38,借支明细表!$D:$D,$D$2))</f>
        <v>0</v>
      </c>
      <c r="L38" s="27" t="str">
        <f t="shared" si="1"/>
        <v>0</v>
      </c>
      <c r="M38" s="28"/>
      <c r="XDA38" s="7"/>
      <c r="XDB38" s="7"/>
      <c r="XDC38" s="7"/>
      <c r="XDD38" s="7"/>
      <c r="XDE38" s="7"/>
      <c r="XDF38" s="7"/>
      <c r="XDG38" s="7"/>
      <c r="XDH38" s="7"/>
      <c r="XDI38" s="7"/>
      <c r="XDJ38" s="7"/>
      <c r="XDK38" s="7"/>
      <c r="XDL38" s="7"/>
      <c r="XDM38" s="7"/>
      <c r="XDN38" s="7"/>
      <c r="XDO38" s="7"/>
      <c r="XDP38" s="7"/>
      <c r="XDQ38" s="7"/>
      <c r="XDR38" s="7"/>
      <c r="XDS38" s="7"/>
      <c r="XDT38" s="7"/>
      <c r="XDU38" s="7"/>
      <c r="XDV38" s="7"/>
      <c r="XDW38" s="7"/>
      <c r="XDX38" s="7"/>
      <c r="XDY38" s="7"/>
      <c r="XDZ38" s="7"/>
      <c r="XEA38" s="7"/>
      <c r="XEB38" s="7"/>
      <c r="XEC38" s="7"/>
      <c r="XED38" s="7"/>
      <c r="XEE38" s="7"/>
    </row>
    <row r="39" s="1" customFormat="1" customHeight="1" spans="1:16359">
      <c r="A39" s="4"/>
      <c r="B39" s="20"/>
      <c r="C39" s="20"/>
      <c r="D39" s="21" t="str">
        <f>IF(C39="","-",VLOOKUP(C39,员工信息表!B:C,2,FALSE))</f>
        <v>-</v>
      </c>
      <c r="E39" s="21" t="str">
        <f>IF(C39="","-",VLOOKUP(C39,员工信息表!B:D,3,FALSE))</f>
        <v>-</v>
      </c>
      <c r="F39" s="20"/>
      <c r="G39" s="20"/>
      <c r="H39" s="20"/>
      <c r="I39" s="20"/>
      <c r="J39" s="27" t="str">
        <f t="shared" si="0"/>
        <v>0</v>
      </c>
      <c r="K39" s="27" t="str">
        <f>IF(C39="","0",SUMIFS(借支明细表!$H:$H,借支明细表!$F:$F,$C39,借支明细表!$D:$D,$D$2))</f>
        <v>0</v>
      </c>
      <c r="L39" s="27" t="str">
        <f t="shared" si="1"/>
        <v>0</v>
      </c>
      <c r="M39" s="28"/>
      <c r="XDA39" s="7"/>
      <c r="XDB39" s="7"/>
      <c r="XDC39" s="7"/>
      <c r="XDD39" s="7"/>
      <c r="XDE39" s="7"/>
      <c r="XDF39" s="7"/>
      <c r="XDG39" s="7"/>
      <c r="XDH39" s="7"/>
      <c r="XDI39" s="7"/>
      <c r="XDJ39" s="7"/>
      <c r="XDK39" s="7"/>
      <c r="XDL39" s="7"/>
      <c r="XDM39" s="7"/>
      <c r="XDN39" s="7"/>
      <c r="XDO39" s="7"/>
      <c r="XDP39" s="7"/>
      <c r="XDQ39" s="7"/>
      <c r="XDR39" s="7"/>
      <c r="XDS39" s="7"/>
      <c r="XDT39" s="7"/>
      <c r="XDU39" s="7"/>
      <c r="XDV39" s="7"/>
      <c r="XDW39" s="7"/>
      <c r="XDX39" s="7"/>
      <c r="XDY39" s="7"/>
      <c r="XDZ39" s="7"/>
      <c r="XEA39" s="7"/>
      <c r="XEB39" s="7"/>
      <c r="XEC39" s="7"/>
      <c r="XED39" s="7"/>
      <c r="XEE39" s="7"/>
    </row>
    <row r="40" s="1" customFormat="1" customHeight="1" spans="1:16359">
      <c r="A40" s="4"/>
      <c r="B40" s="20"/>
      <c r="C40" s="20"/>
      <c r="D40" s="21" t="str">
        <f>IF(C40="","-",VLOOKUP(C40,员工信息表!B:C,2,FALSE))</f>
        <v>-</v>
      </c>
      <c r="E40" s="21" t="str">
        <f>IF(C40="","-",VLOOKUP(C40,员工信息表!B:D,3,FALSE))</f>
        <v>-</v>
      </c>
      <c r="F40" s="20"/>
      <c r="G40" s="20"/>
      <c r="H40" s="20"/>
      <c r="I40" s="20"/>
      <c r="J40" s="27" t="str">
        <f t="shared" si="0"/>
        <v>0</v>
      </c>
      <c r="K40" s="27" t="str">
        <f>IF(C40="","0",SUMIFS(借支明细表!$H:$H,借支明细表!$F:$F,$C40,借支明细表!$D:$D,$D$2))</f>
        <v>0</v>
      </c>
      <c r="L40" s="27" t="str">
        <f t="shared" si="1"/>
        <v>0</v>
      </c>
      <c r="M40" s="28"/>
      <c r="XDA40" s="7"/>
      <c r="XDB40" s="7"/>
      <c r="XDC40" s="7"/>
      <c r="XDD40" s="7"/>
      <c r="XDE40" s="7"/>
      <c r="XDF40" s="7"/>
      <c r="XDG40" s="7"/>
      <c r="XDH40" s="7"/>
      <c r="XDI40" s="7"/>
      <c r="XDJ40" s="7"/>
      <c r="XDK40" s="7"/>
      <c r="XDL40" s="7"/>
      <c r="XDM40" s="7"/>
      <c r="XDN40" s="7"/>
      <c r="XDO40" s="7"/>
      <c r="XDP40" s="7"/>
      <c r="XDQ40" s="7"/>
      <c r="XDR40" s="7"/>
      <c r="XDS40" s="7"/>
      <c r="XDT40" s="7"/>
      <c r="XDU40" s="7"/>
      <c r="XDV40" s="7"/>
      <c r="XDW40" s="7"/>
      <c r="XDX40" s="7"/>
      <c r="XDY40" s="7"/>
      <c r="XDZ40" s="7"/>
      <c r="XEA40" s="7"/>
      <c r="XEB40" s="7"/>
      <c r="XEC40" s="7"/>
      <c r="XED40" s="7"/>
      <c r="XEE40" s="7"/>
    </row>
    <row r="41" s="1" customFormat="1" customHeight="1" spans="1:16359">
      <c r="A41" s="4"/>
      <c r="B41" s="20"/>
      <c r="C41" s="20"/>
      <c r="D41" s="21" t="str">
        <f>IF(C41="","-",VLOOKUP(C41,员工信息表!B:C,2,FALSE))</f>
        <v>-</v>
      </c>
      <c r="E41" s="21" t="str">
        <f>IF(C41="","-",VLOOKUP(C41,员工信息表!B:D,3,FALSE))</f>
        <v>-</v>
      </c>
      <c r="F41" s="20"/>
      <c r="G41" s="20"/>
      <c r="H41" s="20"/>
      <c r="I41" s="20"/>
      <c r="J41" s="27" t="str">
        <f t="shared" si="0"/>
        <v>0</v>
      </c>
      <c r="K41" s="27" t="str">
        <f>IF(C41="","0",SUMIFS(借支明细表!$H:$H,借支明细表!$F:$F,$C41,借支明细表!$D:$D,$D$2))</f>
        <v>0</v>
      </c>
      <c r="L41" s="27" t="str">
        <f t="shared" si="1"/>
        <v>0</v>
      </c>
      <c r="M41" s="28"/>
      <c r="XDA41" s="7"/>
      <c r="XDB41" s="7"/>
      <c r="XDC41" s="7"/>
      <c r="XDD41" s="7"/>
      <c r="XDE41" s="7"/>
      <c r="XDF41" s="7"/>
      <c r="XDG41" s="7"/>
      <c r="XDH41" s="7"/>
      <c r="XDI41" s="7"/>
      <c r="XDJ41" s="7"/>
      <c r="XDK41" s="7"/>
      <c r="XDL41" s="7"/>
      <c r="XDM41" s="7"/>
      <c r="XDN41" s="7"/>
      <c r="XDO41" s="7"/>
      <c r="XDP41" s="7"/>
      <c r="XDQ41" s="7"/>
      <c r="XDR41" s="7"/>
      <c r="XDS41" s="7"/>
      <c r="XDT41" s="7"/>
      <c r="XDU41" s="7"/>
      <c r="XDV41" s="7"/>
      <c r="XDW41" s="7"/>
      <c r="XDX41" s="7"/>
      <c r="XDY41" s="7"/>
      <c r="XDZ41" s="7"/>
      <c r="XEA41" s="7"/>
      <c r="XEB41" s="7"/>
      <c r="XEC41" s="7"/>
      <c r="XED41" s="7"/>
      <c r="XEE41" s="7"/>
    </row>
    <row r="42" s="1" customFormat="1" customHeight="1" spans="1:16359">
      <c r="A42" s="4"/>
      <c r="B42" s="20"/>
      <c r="C42" s="20"/>
      <c r="D42" s="21" t="str">
        <f>IF(C42="","-",VLOOKUP(C42,员工信息表!B:C,2,FALSE))</f>
        <v>-</v>
      </c>
      <c r="E42" s="21" t="str">
        <f>IF(C42="","-",VLOOKUP(C42,员工信息表!B:D,3,FALSE))</f>
        <v>-</v>
      </c>
      <c r="F42" s="20"/>
      <c r="G42" s="20"/>
      <c r="H42" s="20"/>
      <c r="I42" s="20"/>
      <c r="J42" s="27" t="str">
        <f t="shared" si="0"/>
        <v>0</v>
      </c>
      <c r="K42" s="27" t="str">
        <f>IF(C42="","0",SUMIFS(借支明细表!$H:$H,借支明细表!$F:$F,$C42,借支明细表!$D:$D,$D$2))</f>
        <v>0</v>
      </c>
      <c r="L42" s="27" t="str">
        <f t="shared" si="1"/>
        <v>0</v>
      </c>
      <c r="M42" s="28"/>
      <c r="XDA42" s="7"/>
      <c r="XDB42" s="7"/>
      <c r="XDC42" s="7"/>
      <c r="XDD42" s="7"/>
      <c r="XDE42" s="7"/>
      <c r="XDF42" s="7"/>
      <c r="XDG42" s="7"/>
      <c r="XDH42" s="7"/>
      <c r="XDI42" s="7"/>
      <c r="XDJ42" s="7"/>
      <c r="XDK42" s="7"/>
      <c r="XDL42" s="7"/>
      <c r="XDM42" s="7"/>
      <c r="XDN42" s="7"/>
      <c r="XDO42" s="7"/>
      <c r="XDP42" s="7"/>
      <c r="XDQ42" s="7"/>
      <c r="XDR42" s="7"/>
      <c r="XDS42" s="7"/>
      <c r="XDT42" s="7"/>
      <c r="XDU42" s="7"/>
      <c r="XDV42" s="7"/>
      <c r="XDW42" s="7"/>
      <c r="XDX42" s="7"/>
      <c r="XDY42" s="7"/>
      <c r="XDZ42" s="7"/>
      <c r="XEA42" s="7"/>
      <c r="XEB42" s="7"/>
      <c r="XEC42" s="7"/>
      <c r="XED42" s="7"/>
      <c r="XEE42" s="7"/>
    </row>
    <row r="43" s="1" customFormat="1" customHeight="1" spans="1:16359">
      <c r="A43" s="4"/>
      <c r="B43" s="20"/>
      <c r="C43" s="20"/>
      <c r="D43" s="21" t="str">
        <f>IF(C43="","-",VLOOKUP(C43,员工信息表!B:C,2,FALSE))</f>
        <v>-</v>
      </c>
      <c r="E43" s="21" t="str">
        <f>IF(C43="","-",VLOOKUP(C43,员工信息表!B:D,3,FALSE))</f>
        <v>-</v>
      </c>
      <c r="F43" s="20"/>
      <c r="G43" s="20"/>
      <c r="H43" s="20"/>
      <c r="I43" s="20"/>
      <c r="J43" s="27" t="str">
        <f t="shared" si="0"/>
        <v>0</v>
      </c>
      <c r="K43" s="27" t="str">
        <f>IF(C43="","0",SUMIFS(借支明细表!$H:$H,借支明细表!$F:$F,$C43,借支明细表!$D:$D,$D$2))</f>
        <v>0</v>
      </c>
      <c r="L43" s="27" t="str">
        <f t="shared" si="1"/>
        <v>0</v>
      </c>
      <c r="M43" s="28"/>
      <c r="XDA43" s="7"/>
      <c r="XDB43" s="7"/>
      <c r="XDC43" s="7"/>
      <c r="XDD43" s="7"/>
      <c r="XDE43" s="7"/>
      <c r="XDF43" s="7"/>
      <c r="XDG43" s="7"/>
      <c r="XDH43" s="7"/>
      <c r="XDI43" s="7"/>
      <c r="XDJ43" s="7"/>
      <c r="XDK43" s="7"/>
      <c r="XDL43" s="7"/>
      <c r="XDM43" s="7"/>
      <c r="XDN43" s="7"/>
      <c r="XDO43" s="7"/>
      <c r="XDP43" s="7"/>
      <c r="XDQ43" s="7"/>
      <c r="XDR43" s="7"/>
      <c r="XDS43" s="7"/>
      <c r="XDT43" s="7"/>
      <c r="XDU43" s="7"/>
      <c r="XDV43" s="7"/>
      <c r="XDW43" s="7"/>
      <c r="XDX43" s="7"/>
      <c r="XDY43" s="7"/>
      <c r="XDZ43" s="7"/>
      <c r="XEA43" s="7"/>
      <c r="XEB43" s="7"/>
      <c r="XEC43" s="7"/>
      <c r="XED43" s="7"/>
      <c r="XEE43" s="7"/>
    </row>
    <row r="44" s="1" customFormat="1" customHeight="1" spans="1:16359">
      <c r="A44" s="4"/>
      <c r="B44" s="20"/>
      <c r="C44" s="20"/>
      <c r="D44" s="21" t="str">
        <f>IF(C44="","-",VLOOKUP(C44,员工信息表!B:C,2,FALSE))</f>
        <v>-</v>
      </c>
      <c r="E44" s="21" t="str">
        <f>IF(C44="","-",VLOOKUP(C44,员工信息表!B:D,3,FALSE))</f>
        <v>-</v>
      </c>
      <c r="F44" s="20"/>
      <c r="G44" s="20"/>
      <c r="H44" s="20"/>
      <c r="I44" s="20"/>
      <c r="J44" s="27" t="str">
        <f t="shared" si="0"/>
        <v>0</v>
      </c>
      <c r="K44" s="27" t="str">
        <f>IF(C44="","0",SUMIFS(借支明细表!$H:$H,借支明细表!$F:$F,$C44,借支明细表!$D:$D,$D$2))</f>
        <v>0</v>
      </c>
      <c r="L44" s="27" t="str">
        <f t="shared" si="1"/>
        <v>0</v>
      </c>
      <c r="M44" s="28"/>
      <c r="XDA44" s="7"/>
      <c r="XDB44" s="7"/>
      <c r="XDC44" s="7"/>
      <c r="XDD44" s="7"/>
      <c r="XDE44" s="7"/>
      <c r="XDF44" s="7"/>
      <c r="XDG44" s="7"/>
      <c r="XDH44" s="7"/>
      <c r="XDI44" s="7"/>
      <c r="XDJ44" s="7"/>
      <c r="XDK44" s="7"/>
      <c r="XDL44" s="7"/>
      <c r="XDM44" s="7"/>
      <c r="XDN44" s="7"/>
      <c r="XDO44" s="7"/>
      <c r="XDP44" s="7"/>
      <c r="XDQ44" s="7"/>
      <c r="XDR44" s="7"/>
      <c r="XDS44" s="7"/>
      <c r="XDT44" s="7"/>
      <c r="XDU44" s="7"/>
      <c r="XDV44" s="7"/>
      <c r="XDW44" s="7"/>
      <c r="XDX44" s="7"/>
      <c r="XDY44" s="7"/>
      <c r="XDZ44" s="7"/>
      <c r="XEA44" s="7"/>
      <c r="XEB44" s="7"/>
      <c r="XEC44" s="7"/>
      <c r="XED44" s="7"/>
      <c r="XEE44" s="7"/>
    </row>
    <row r="45" s="1" customFormat="1" customHeight="1" spans="1:16359">
      <c r="A45" s="4"/>
      <c r="B45" s="20"/>
      <c r="C45" s="20"/>
      <c r="D45" s="21" t="str">
        <f>IF(C45="","-",VLOOKUP(C45,员工信息表!B:C,2,FALSE))</f>
        <v>-</v>
      </c>
      <c r="E45" s="21" t="str">
        <f>IF(C45="","-",VLOOKUP(C45,员工信息表!B:D,3,FALSE))</f>
        <v>-</v>
      </c>
      <c r="F45" s="20"/>
      <c r="G45" s="20"/>
      <c r="H45" s="20"/>
      <c r="I45" s="20"/>
      <c r="J45" s="27" t="str">
        <f t="shared" si="0"/>
        <v>0</v>
      </c>
      <c r="K45" s="27" t="str">
        <f>IF(C45="","0",SUMIFS(借支明细表!$H:$H,借支明细表!$F:$F,$C45,借支明细表!$D:$D,$D$2))</f>
        <v>0</v>
      </c>
      <c r="L45" s="27" t="str">
        <f t="shared" si="1"/>
        <v>0</v>
      </c>
      <c r="M45" s="28"/>
      <c r="XDA45" s="7"/>
      <c r="XDB45" s="7"/>
      <c r="XDC45" s="7"/>
      <c r="XDD45" s="7"/>
      <c r="XDE45" s="7"/>
      <c r="XDF45" s="7"/>
      <c r="XDG45" s="7"/>
      <c r="XDH45" s="7"/>
      <c r="XDI45" s="7"/>
      <c r="XDJ45" s="7"/>
      <c r="XDK45" s="7"/>
      <c r="XDL45" s="7"/>
      <c r="XDM45" s="7"/>
      <c r="XDN45" s="7"/>
      <c r="XDO45" s="7"/>
      <c r="XDP45" s="7"/>
      <c r="XDQ45" s="7"/>
      <c r="XDR45" s="7"/>
      <c r="XDS45" s="7"/>
      <c r="XDT45" s="7"/>
      <c r="XDU45" s="7"/>
      <c r="XDV45" s="7"/>
      <c r="XDW45" s="7"/>
      <c r="XDX45" s="7"/>
      <c r="XDY45" s="7"/>
      <c r="XDZ45" s="7"/>
      <c r="XEA45" s="7"/>
      <c r="XEB45" s="7"/>
      <c r="XEC45" s="7"/>
      <c r="XED45" s="7"/>
      <c r="XEE45" s="7"/>
    </row>
    <row r="46" s="1" customFormat="1" customHeight="1" spans="1:16359">
      <c r="A46" s="4"/>
      <c r="B46" s="20"/>
      <c r="C46" s="20"/>
      <c r="D46" s="21" t="str">
        <f>IF(C46="","-",VLOOKUP(C46,员工信息表!B:C,2,FALSE))</f>
        <v>-</v>
      </c>
      <c r="E46" s="21" t="str">
        <f>IF(C46="","-",VLOOKUP(C46,员工信息表!B:D,3,FALSE))</f>
        <v>-</v>
      </c>
      <c r="F46" s="20"/>
      <c r="G46" s="20"/>
      <c r="H46" s="20"/>
      <c r="I46" s="20"/>
      <c r="J46" s="27" t="str">
        <f t="shared" si="0"/>
        <v>0</v>
      </c>
      <c r="K46" s="27" t="str">
        <f>IF(C46="","0",SUMIFS(借支明细表!$H:$H,借支明细表!$F:$F,$C46,借支明细表!$D:$D,$D$2))</f>
        <v>0</v>
      </c>
      <c r="L46" s="27" t="str">
        <f t="shared" si="1"/>
        <v>0</v>
      </c>
      <c r="M46" s="28"/>
      <c r="XDA46" s="7"/>
      <c r="XDB46" s="7"/>
      <c r="XDC46" s="7"/>
      <c r="XDD46" s="7"/>
      <c r="XDE46" s="7"/>
      <c r="XDF46" s="7"/>
      <c r="XDG46" s="7"/>
      <c r="XDH46" s="7"/>
      <c r="XDI46" s="7"/>
      <c r="XDJ46" s="7"/>
      <c r="XDK46" s="7"/>
      <c r="XDL46" s="7"/>
      <c r="XDM46" s="7"/>
      <c r="XDN46" s="7"/>
      <c r="XDO46" s="7"/>
      <c r="XDP46" s="7"/>
      <c r="XDQ46" s="7"/>
      <c r="XDR46" s="7"/>
      <c r="XDS46" s="7"/>
      <c r="XDT46" s="7"/>
      <c r="XDU46" s="7"/>
      <c r="XDV46" s="7"/>
      <c r="XDW46" s="7"/>
      <c r="XDX46" s="7"/>
      <c r="XDY46" s="7"/>
      <c r="XDZ46" s="7"/>
      <c r="XEA46" s="7"/>
      <c r="XEB46" s="7"/>
      <c r="XEC46" s="7"/>
      <c r="XED46" s="7"/>
      <c r="XEE46" s="7"/>
    </row>
    <row r="47" s="1" customFormat="1" customHeight="1" spans="1:16359">
      <c r="A47" s="4"/>
      <c r="B47" s="20"/>
      <c r="C47" s="20"/>
      <c r="D47" s="21" t="str">
        <f>IF(C47="","-",VLOOKUP(C47,员工信息表!B:C,2,FALSE))</f>
        <v>-</v>
      </c>
      <c r="E47" s="21" t="str">
        <f>IF(C47="","-",VLOOKUP(C47,员工信息表!B:D,3,FALSE))</f>
        <v>-</v>
      </c>
      <c r="F47" s="20"/>
      <c r="G47" s="20"/>
      <c r="H47" s="20"/>
      <c r="I47" s="20"/>
      <c r="J47" s="27" t="str">
        <f t="shared" si="0"/>
        <v>0</v>
      </c>
      <c r="K47" s="27" t="str">
        <f>IF(C47="","0",SUMIFS(借支明细表!$H:$H,借支明细表!$F:$F,$C47,借支明细表!$D:$D,$D$2))</f>
        <v>0</v>
      </c>
      <c r="L47" s="27" t="str">
        <f t="shared" si="1"/>
        <v>0</v>
      </c>
      <c r="M47" s="28"/>
      <c r="XDA47" s="7"/>
      <c r="XDB47" s="7"/>
      <c r="XDC47" s="7"/>
      <c r="XDD47" s="7"/>
      <c r="XDE47" s="7"/>
      <c r="XDF47" s="7"/>
      <c r="XDG47" s="7"/>
      <c r="XDH47" s="7"/>
      <c r="XDI47" s="7"/>
      <c r="XDJ47" s="7"/>
      <c r="XDK47" s="7"/>
      <c r="XDL47" s="7"/>
      <c r="XDM47" s="7"/>
      <c r="XDN47" s="7"/>
      <c r="XDO47" s="7"/>
      <c r="XDP47" s="7"/>
      <c r="XDQ47" s="7"/>
      <c r="XDR47" s="7"/>
      <c r="XDS47" s="7"/>
      <c r="XDT47" s="7"/>
      <c r="XDU47" s="7"/>
      <c r="XDV47" s="7"/>
      <c r="XDW47" s="7"/>
      <c r="XDX47" s="7"/>
      <c r="XDY47" s="7"/>
      <c r="XDZ47" s="7"/>
      <c r="XEA47" s="7"/>
      <c r="XEB47" s="7"/>
      <c r="XEC47" s="7"/>
      <c r="XED47" s="7"/>
      <c r="XEE47" s="7"/>
    </row>
    <row r="48" s="1" customFormat="1" customHeight="1" spans="1:16359">
      <c r="A48" s="4"/>
      <c r="B48" s="20"/>
      <c r="C48" s="20"/>
      <c r="D48" s="21" t="str">
        <f>IF(C48="","-",VLOOKUP(C48,员工信息表!B:C,2,FALSE))</f>
        <v>-</v>
      </c>
      <c r="E48" s="21" t="str">
        <f>IF(C48="","-",VLOOKUP(C48,员工信息表!B:D,3,FALSE))</f>
        <v>-</v>
      </c>
      <c r="F48" s="20"/>
      <c r="G48" s="20"/>
      <c r="H48" s="20"/>
      <c r="I48" s="20"/>
      <c r="J48" s="27" t="str">
        <f t="shared" si="0"/>
        <v>0</v>
      </c>
      <c r="K48" s="27" t="str">
        <f>IF(C48="","0",SUMIFS(借支明细表!$H:$H,借支明细表!$F:$F,$C48,借支明细表!$D:$D,$D$2))</f>
        <v>0</v>
      </c>
      <c r="L48" s="27" t="str">
        <f t="shared" si="1"/>
        <v>0</v>
      </c>
      <c r="M48" s="28"/>
      <c r="XDA48" s="7"/>
      <c r="XDB48" s="7"/>
      <c r="XDC48" s="7"/>
      <c r="XDD48" s="7"/>
      <c r="XDE48" s="7"/>
      <c r="XDF48" s="7"/>
      <c r="XDG48" s="7"/>
      <c r="XDH48" s="7"/>
      <c r="XDI48" s="7"/>
      <c r="XDJ48" s="7"/>
      <c r="XDK48" s="7"/>
      <c r="XDL48" s="7"/>
      <c r="XDM48" s="7"/>
      <c r="XDN48" s="7"/>
      <c r="XDO48" s="7"/>
      <c r="XDP48" s="7"/>
      <c r="XDQ48" s="7"/>
      <c r="XDR48" s="7"/>
      <c r="XDS48" s="7"/>
      <c r="XDT48" s="7"/>
      <c r="XDU48" s="7"/>
      <c r="XDV48" s="7"/>
      <c r="XDW48" s="7"/>
      <c r="XDX48" s="7"/>
      <c r="XDY48" s="7"/>
      <c r="XDZ48" s="7"/>
      <c r="XEA48" s="7"/>
      <c r="XEB48" s="7"/>
      <c r="XEC48" s="7"/>
      <c r="XED48" s="7"/>
      <c r="XEE48" s="7"/>
    </row>
    <row r="49" s="1" customFormat="1" customHeight="1" spans="1:16359">
      <c r="A49" s="4"/>
      <c r="B49" s="20"/>
      <c r="C49" s="20"/>
      <c r="D49" s="21" t="str">
        <f>IF(C49="","-",VLOOKUP(C49,员工信息表!B:C,2,FALSE))</f>
        <v>-</v>
      </c>
      <c r="E49" s="21" t="str">
        <f>IF(C49="","-",VLOOKUP(C49,员工信息表!B:D,3,FALSE))</f>
        <v>-</v>
      </c>
      <c r="F49" s="20"/>
      <c r="G49" s="20"/>
      <c r="H49" s="20"/>
      <c r="I49" s="20"/>
      <c r="J49" s="27" t="str">
        <f t="shared" si="0"/>
        <v>0</v>
      </c>
      <c r="K49" s="27" t="str">
        <f>IF(C49="","0",SUMIFS(借支明细表!$H:$H,借支明细表!$F:$F,$C49,借支明细表!$D:$D,$D$2))</f>
        <v>0</v>
      </c>
      <c r="L49" s="27" t="str">
        <f t="shared" si="1"/>
        <v>0</v>
      </c>
      <c r="M49" s="28"/>
      <c r="XDA49" s="7"/>
      <c r="XDB49" s="7"/>
      <c r="XDC49" s="7"/>
      <c r="XDD49" s="7"/>
      <c r="XDE49" s="7"/>
      <c r="XDF49" s="7"/>
      <c r="XDG49" s="7"/>
      <c r="XDH49" s="7"/>
      <c r="XDI49" s="7"/>
      <c r="XDJ49" s="7"/>
      <c r="XDK49" s="7"/>
      <c r="XDL49" s="7"/>
      <c r="XDM49" s="7"/>
      <c r="XDN49" s="7"/>
      <c r="XDO49" s="7"/>
      <c r="XDP49" s="7"/>
      <c r="XDQ49" s="7"/>
      <c r="XDR49" s="7"/>
      <c r="XDS49" s="7"/>
      <c r="XDT49" s="7"/>
      <c r="XDU49" s="7"/>
      <c r="XDV49" s="7"/>
      <c r="XDW49" s="7"/>
      <c r="XDX49" s="7"/>
      <c r="XDY49" s="7"/>
      <c r="XDZ49" s="7"/>
      <c r="XEA49" s="7"/>
      <c r="XEB49" s="7"/>
      <c r="XEC49" s="7"/>
      <c r="XED49" s="7"/>
      <c r="XEE49" s="7"/>
    </row>
    <row r="50" s="1" customFormat="1" customHeight="1" spans="1:16359">
      <c r="A50" s="4"/>
      <c r="B50" s="20"/>
      <c r="C50" s="20"/>
      <c r="D50" s="21" t="str">
        <f>IF(C50="","-",VLOOKUP(C50,员工信息表!B:C,2,FALSE))</f>
        <v>-</v>
      </c>
      <c r="E50" s="21" t="str">
        <f>IF(C50="","-",VLOOKUP(C50,员工信息表!B:D,3,FALSE))</f>
        <v>-</v>
      </c>
      <c r="F50" s="20"/>
      <c r="G50" s="20"/>
      <c r="H50" s="20"/>
      <c r="I50" s="20"/>
      <c r="J50" s="27" t="str">
        <f t="shared" si="0"/>
        <v>0</v>
      </c>
      <c r="K50" s="27" t="str">
        <f>IF(C50="","0",SUMIFS(借支明细表!$H:$H,借支明细表!$F:$F,$C50,借支明细表!$D:$D,$D$2))</f>
        <v>0</v>
      </c>
      <c r="L50" s="27" t="str">
        <f t="shared" si="1"/>
        <v>0</v>
      </c>
      <c r="M50" s="28"/>
      <c r="XDA50" s="7"/>
      <c r="XDB50" s="7"/>
      <c r="XDC50" s="7"/>
      <c r="XDD50" s="7"/>
      <c r="XDE50" s="7"/>
      <c r="XDF50" s="7"/>
      <c r="XDG50" s="7"/>
      <c r="XDH50" s="7"/>
      <c r="XDI50" s="7"/>
      <c r="XDJ50" s="7"/>
      <c r="XDK50" s="7"/>
      <c r="XDL50" s="7"/>
      <c r="XDM50" s="7"/>
      <c r="XDN50" s="7"/>
      <c r="XDO50" s="7"/>
      <c r="XDP50" s="7"/>
      <c r="XDQ50" s="7"/>
      <c r="XDR50" s="7"/>
      <c r="XDS50" s="7"/>
      <c r="XDT50" s="7"/>
      <c r="XDU50" s="7"/>
      <c r="XDV50" s="7"/>
      <c r="XDW50" s="7"/>
      <c r="XDX50" s="7"/>
      <c r="XDY50" s="7"/>
      <c r="XDZ50" s="7"/>
      <c r="XEA50" s="7"/>
      <c r="XEB50" s="7"/>
      <c r="XEC50" s="7"/>
      <c r="XED50" s="7"/>
      <c r="XEE50" s="7"/>
    </row>
    <row r="51" s="1" customFormat="1" customHeight="1" spans="1:16359">
      <c r="A51" s="4"/>
      <c r="B51" s="20"/>
      <c r="C51" s="20"/>
      <c r="D51" s="21" t="str">
        <f>IF(C51="","-",VLOOKUP(C51,员工信息表!B:C,2,FALSE))</f>
        <v>-</v>
      </c>
      <c r="E51" s="21" t="str">
        <f>IF(C51="","-",VLOOKUP(C51,员工信息表!B:D,3,FALSE))</f>
        <v>-</v>
      </c>
      <c r="F51" s="20"/>
      <c r="G51" s="20"/>
      <c r="H51" s="20"/>
      <c r="I51" s="20"/>
      <c r="J51" s="27" t="str">
        <f t="shared" si="0"/>
        <v>0</v>
      </c>
      <c r="K51" s="27" t="str">
        <f>IF(C51="","0",SUMIFS(借支明细表!$H:$H,借支明细表!$F:$F,$C51,借支明细表!$D:$D,$D$2))</f>
        <v>0</v>
      </c>
      <c r="L51" s="27" t="str">
        <f t="shared" si="1"/>
        <v>0</v>
      </c>
      <c r="M51" s="28"/>
      <c r="XDA51" s="7"/>
      <c r="XDB51" s="7"/>
      <c r="XDC51" s="7"/>
      <c r="XDD51" s="7"/>
      <c r="XDE51" s="7"/>
      <c r="XDF51" s="7"/>
      <c r="XDG51" s="7"/>
      <c r="XDH51" s="7"/>
      <c r="XDI51" s="7"/>
      <c r="XDJ51" s="7"/>
      <c r="XDK51" s="7"/>
      <c r="XDL51" s="7"/>
      <c r="XDM51" s="7"/>
      <c r="XDN51" s="7"/>
      <c r="XDO51" s="7"/>
      <c r="XDP51" s="7"/>
      <c r="XDQ51" s="7"/>
      <c r="XDR51" s="7"/>
      <c r="XDS51" s="7"/>
      <c r="XDT51" s="7"/>
      <c r="XDU51" s="7"/>
      <c r="XDV51" s="7"/>
      <c r="XDW51" s="7"/>
      <c r="XDX51" s="7"/>
      <c r="XDY51" s="7"/>
      <c r="XDZ51" s="7"/>
      <c r="XEA51" s="7"/>
      <c r="XEB51" s="7"/>
      <c r="XEC51" s="7"/>
      <c r="XED51" s="7"/>
      <c r="XEE51" s="7"/>
    </row>
    <row r="52" s="1" customFormat="1" customHeight="1" spans="1:16359">
      <c r="A52" s="4"/>
      <c r="B52" s="20"/>
      <c r="C52" s="20"/>
      <c r="D52" s="21" t="str">
        <f>IF(C52="","-",VLOOKUP(C52,员工信息表!B:C,2,FALSE))</f>
        <v>-</v>
      </c>
      <c r="E52" s="21" t="str">
        <f>IF(C52="","-",VLOOKUP(C52,员工信息表!B:D,3,FALSE))</f>
        <v>-</v>
      </c>
      <c r="F52" s="20"/>
      <c r="G52" s="20"/>
      <c r="H52" s="20"/>
      <c r="I52" s="20"/>
      <c r="J52" s="27" t="str">
        <f t="shared" si="0"/>
        <v>0</v>
      </c>
      <c r="K52" s="27" t="str">
        <f>IF(C52="","0",SUMIFS(借支明细表!$H:$H,借支明细表!$F:$F,$C52,借支明细表!$D:$D,$D$2))</f>
        <v>0</v>
      </c>
      <c r="L52" s="27" t="str">
        <f t="shared" si="1"/>
        <v>0</v>
      </c>
      <c r="M52" s="28"/>
      <c r="XDA52" s="7"/>
      <c r="XDB52" s="7"/>
      <c r="XDC52" s="7"/>
      <c r="XDD52" s="7"/>
      <c r="XDE52" s="7"/>
      <c r="XDF52" s="7"/>
      <c r="XDG52" s="7"/>
      <c r="XDH52" s="7"/>
      <c r="XDI52" s="7"/>
      <c r="XDJ52" s="7"/>
      <c r="XDK52" s="7"/>
      <c r="XDL52" s="7"/>
      <c r="XDM52" s="7"/>
      <c r="XDN52" s="7"/>
      <c r="XDO52" s="7"/>
      <c r="XDP52" s="7"/>
      <c r="XDQ52" s="7"/>
      <c r="XDR52" s="7"/>
      <c r="XDS52" s="7"/>
      <c r="XDT52" s="7"/>
      <c r="XDU52" s="7"/>
      <c r="XDV52" s="7"/>
      <c r="XDW52" s="7"/>
      <c r="XDX52" s="7"/>
      <c r="XDY52" s="7"/>
      <c r="XDZ52" s="7"/>
      <c r="XEA52" s="7"/>
      <c r="XEB52" s="7"/>
      <c r="XEC52" s="7"/>
      <c r="XED52" s="7"/>
      <c r="XEE52" s="7"/>
    </row>
    <row r="53" s="1" customFormat="1" customHeight="1" spans="1:16359">
      <c r="A53" s="4"/>
      <c r="B53" s="20"/>
      <c r="C53" s="20"/>
      <c r="D53" s="21" t="str">
        <f>IF(C53="","-",VLOOKUP(C53,员工信息表!B:C,2,FALSE))</f>
        <v>-</v>
      </c>
      <c r="E53" s="21" t="str">
        <f>IF(C53="","-",VLOOKUP(C53,员工信息表!B:D,3,FALSE))</f>
        <v>-</v>
      </c>
      <c r="F53" s="20"/>
      <c r="G53" s="20"/>
      <c r="H53" s="20"/>
      <c r="I53" s="20"/>
      <c r="J53" s="27" t="str">
        <f t="shared" si="0"/>
        <v>0</v>
      </c>
      <c r="K53" s="27" t="str">
        <f>IF(C53="","0",SUMIFS(借支明细表!$H:$H,借支明细表!$F:$F,$C53,借支明细表!$D:$D,$D$2))</f>
        <v>0</v>
      </c>
      <c r="L53" s="27" t="str">
        <f t="shared" si="1"/>
        <v>0</v>
      </c>
      <c r="M53" s="28"/>
      <c r="XDA53" s="7"/>
      <c r="XDB53" s="7"/>
      <c r="XDC53" s="7"/>
      <c r="XDD53" s="7"/>
      <c r="XDE53" s="7"/>
      <c r="XDF53" s="7"/>
      <c r="XDG53" s="7"/>
      <c r="XDH53" s="7"/>
      <c r="XDI53" s="7"/>
      <c r="XDJ53" s="7"/>
      <c r="XDK53" s="7"/>
      <c r="XDL53" s="7"/>
      <c r="XDM53" s="7"/>
      <c r="XDN53" s="7"/>
      <c r="XDO53" s="7"/>
      <c r="XDP53" s="7"/>
      <c r="XDQ53" s="7"/>
      <c r="XDR53" s="7"/>
      <c r="XDS53" s="7"/>
      <c r="XDT53" s="7"/>
      <c r="XDU53" s="7"/>
      <c r="XDV53" s="7"/>
      <c r="XDW53" s="7"/>
      <c r="XDX53" s="7"/>
      <c r="XDY53" s="7"/>
      <c r="XDZ53" s="7"/>
      <c r="XEA53" s="7"/>
      <c r="XEB53" s="7"/>
      <c r="XEC53" s="7"/>
      <c r="XED53" s="7"/>
      <c r="XEE53" s="7"/>
    </row>
    <row r="54" s="1" customFormat="1" customHeight="1" spans="1:16359">
      <c r="A54" s="4"/>
      <c r="B54" s="20"/>
      <c r="C54" s="20"/>
      <c r="D54" s="21" t="str">
        <f>IF(C54="","-",VLOOKUP(C54,员工信息表!B:C,2,FALSE))</f>
        <v>-</v>
      </c>
      <c r="E54" s="21" t="str">
        <f>IF(C54="","-",VLOOKUP(C54,员工信息表!B:D,3,FALSE))</f>
        <v>-</v>
      </c>
      <c r="F54" s="20"/>
      <c r="G54" s="20"/>
      <c r="H54" s="20"/>
      <c r="I54" s="20"/>
      <c r="J54" s="27" t="str">
        <f t="shared" si="0"/>
        <v>0</v>
      </c>
      <c r="K54" s="27" t="str">
        <f>IF(C54="","0",SUMIFS(借支明细表!$H:$H,借支明细表!$F:$F,$C54,借支明细表!$D:$D,$D$2))</f>
        <v>0</v>
      </c>
      <c r="L54" s="27" t="str">
        <f t="shared" si="1"/>
        <v>0</v>
      </c>
      <c r="M54" s="28"/>
      <c r="XDA54" s="7"/>
      <c r="XDB54" s="7"/>
      <c r="XDC54" s="7"/>
      <c r="XDD54" s="7"/>
      <c r="XDE54" s="7"/>
      <c r="XDF54" s="7"/>
      <c r="XDG54" s="7"/>
      <c r="XDH54" s="7"/>
      <c r="XDI54" s="7"/>
      <c r="XDJ54" s="7"/>
      <c r="XDK54" s="7"/>
      <c r="XDL54" s="7"/>
      <c r="XDM54" s="7"/>
      <c r="XDN54" s="7"/>
      <c r="XDO54" s="7"/>
      <c r="XDP54" s="7"/>
      <c r="XDQ54" s="7"/>
      <c r="XDR54" s="7"/>
      <c r="XDS54" s="7"/>
      <c r="XDT54" s="7"/>
      <c r="XDU54" s="7"/>
      <c r="XDV54" s="7"/>
      <c r="XDW54" s="7"/>
      <c r="XDX54" s="7"/>
      <c r="XDY54" s="7"/>
      <c r="XDZ54" s="7"/>
      <c r="XEA54" s="7"/>
      <c r="XEB54" s="7"/>
      <c r="XEC54" s="7"/>
      <c r="XED54" s="7"/>
      <c r="XEE54" s="7"/>
    </row>
    <row r="55" s="1" customFormat="1" customHeight="1" spans="1:16359">
      <c r="A55" s="4"/>
      <c r="B55" s="20"/>
      <c r="C55" s="20"/>
      <c r="D55" s="21" t="str">
        <f>IF(C55="","-",VLOOKUP(C55,员工信息表!B:C,2,FALSE))</f>
        <v>-</v>
      </c>
      <c r="E55" s="21" t="str">
        <f>IF(C55="","-",VLOOKUP(C55,员工信息表!B:D,3,FALSE))</f>
        <v>-</v>
      </c>
      <c r="F55" s="20"/>
      <c r="G55" s="20"/>
      <c r="H55" s="20"/>
      <c r="I55" s="20"/>
      <c r="J55" s="27" t="str">
        <f t="shared" si="0"/>
        <v>0</v>
      </c>
      <c r="K55" s="27" t="str">
        <f>IF(C55="","0",SUMIFS(借支明细表!$H:$H,借支明细表!$F:$F,$C55,借支明细表!$D:$D,$D$2))</f>
        <v>0</v>
      </c>
      <c r="L55" s="27" t="str">
        <f t="shared" si="1"/>
        <v>0</v>
      </c>
      <c r="M55" s="28"/>
      <c r="XDA55" s="7"/>
      <c r="XDB55" s="7"/>
      <c r="XDC55" s="7"/>
      <c r="XDD55" s="7"/>
      <c r="XDE55" s="7"/>
      <c r="XDF55" s="7"/>
      <c r="XDG55" s="7"/>
      <c r="XDH55" s="7"/>
      <c r="XDI55" s="7"/>
      <c r="XDJ55" s="7"/>
      <c r="XDK55" s="7"/>
      <c r="XDL55" s="7"/>
      <c r="XDM55" s="7"/>
      <c r="XDN55" s="7"/>
      <c r="XDO55" s="7"/>
      <c r="XDP55" s="7"/>
      <c r="XDQ55" s="7"/>
      <c r="XDR55" s="7"/>
      <c r="XDS55" s="7"/>
      <c r="XDT55" s="7"/>
      <c r="XDU55" s="7"/>
      <c r="XDV55" s="7"/>
      <c r="XDW55" s="7"/>
      <c r="XDX55" s="7"/>
      <c r="XDY55" s="7"/>
      <c r="XDZ55" s="7"/>
      <c r="XEA55" s="7"/>
      <c r="XEB55" s="7"/>
      <c r="XEC55" s="7"/>
      <c r="XED55" s="7"/>
      <c r="XEE55" s="7"/>
    </row>
    <row r="56" s="1" customFormat="1" customHeight="1" spans="1:16359">
      <c r="A56" s="4"/>
      <c r="B56" s="20"/>
      <c r="C56" s="20"/>
      <c r="D56" s="21" t="str">
        <f>IF(C56="","-",VLOOKUP(C56,员工信息表!B:C,2,FALSE))</f>
        <v>-</v>
      </c>
      <c r="E56" s="21" t="str">
        <f>IF(C56="","-",VLOOKUP(C56,员工信息表!B:D,3,FALSE))</f>
        <v>-</v>
      </c>
      <c r="F56" s="20"/>
      <c r="G56" s="20"/>
      <c r="H56" s="20"/>
      <c r="I56" s="20"/>
      <c r="J56" s="27" t="str">
        <f t="shared" si="0"/>
        <v>0</v>
      </c>
      <c r="K56" s="27" t="str">
        <f>IF(C56="","0",SUMIFS(借支明细表!$H:$H,借支明细表!$F:$F,$C56,借支明细表!$D:$D,$D$2))</f>
        <v>0</v>
      </c>
      <c r="L56" s="27" t="str">
        <f t="shared" si="1"/>
        <v>0</v>
      </c>
      <c r="M56" s="28"/>
      <c r="XDA56" s="7"/>
      <c r="XDB56" s="7"/>
      <c r="XDC56" s="7"/>
      <c r="XDD56" s="7"/>
      <c r="XDE56" s="7"/>
      <c r="XDF56" s="7"/>
      <c r="XDG56" s="7"/>
      <c r="XDH56" s="7"/>
      <c r="XDI56" s="7"/>
      <c r="XDJ56" s="7"/>
      <c r="XDK56" s="7"/>
      <c r="XDL56" s="7"/>
      <c r="XDM56" s="7"/>
      <c r="XDN56" s="7"/>
      <c r="XDO56" s="7"/>
      <c r="XDP56" s="7"/>
      <c r="XDQ56" s="7"/>
      <c r="XDR56" s="7"/>
      <c r="XDS56" s="7"/>
      <c r="XDT56" s="7"/>
      <c r="XDU56" s="7"/>
      <c r="XDV56" s="7"/>
      <c r="XDW56" s="7"/>
      <c r="XDX56" s="7"/>
      <c r="XDY56" s="7"/>
      <c r="XDZ56" s="7"/>
      <c r="XEA56" s="7"/>
      <c r="XEB56" s="7"/>
      <c r="XEC56" s="7"/>
      <c r="XED56" s="7"/>
      <c r="XEE56" s="7"/>
    </row>
    <row r="57" s="1" customFormat="1" customHeight="1" spans="1:16359">
      <c r="A57" s="4"/>
      <c r="B57" s="20"/>
      <c r="C57" s="20"/>
      <c r="D57" s="21" t="str">
        <f>IF(C57="","-",VLOOKUP(C57,员工信息表!B:C,2,FALSE))</f>
        <v>-</v>
      </c>
      <c r="E57" s="21" t="str">
        <f>IF(C57="","-",VLOOKUP(C57,员工信息表!B:D,3,FALSE))</f>
        <v>-</v>
      </c>
      <c r="F57" s="20"/>
      <c r="G57" s="20"/>
      <c r="H57" s="20"/>
      <c r="I57" s="20"/>
      <c r="J57" s="27" t="str">
        <f t="shared" si="0"/>
        <v>0</v>
      </c>
      <c r="K57" s="27" t="str">
        <f>IF(C57="","0",SUMIFS(借支明细表!$H:$H,借支明细表!$F:$F,$C57,借支明细表!$D:$D,$D$2))</f>
        <v>0</v>
      </c>
      <c r="L57" s="27" t="str">
        <f t="shared" si="1"/>
        <v>0</v>
      </c>
      <c r="M57" s="28"/>
      <c r="XDA57" s="7"/>
      <c r="XDB57" s="7"/>
      <c r="XDC57" s="7"/>
      <c r="XDD57" s="7"/>
      <c r="XDE57" s="7"/>
      <c r="XDF57" s="7"/>
      <c r="XDG57" s="7"/>
      <c r="XDH57" s="7"/>
      <c r="XDI57" s="7"/>
      <c r="XDJ57" s="7"/>
      <c r="XDK57" s="7"/>
      <c r="XDL57" s="7"/>
      <c r="XDM57" s="7"/>
      <c r="XDN57" s="7"/>
      <c r="XDO57" s="7"/>
      <c r="XDP57" s="7"/>
      <c r="XDQ57" s="7"/>
      <c r="XDR57" s="7"/>
      <c r="XDS57" s="7"/>
      <c r="XDT57" s="7"/>
      <c r="XDU57" s="7"/>
      <c r="XDV57" s="7"/>
      <c r="XDW57" s="7"/>
      <c r="XDX57" s="7"/>
      <c r="XDY57" s="7"/>
      <c r="XDZ57" s="7"/>
      <c r="XEA57" s="7"/>
      <c r="XEB57" s="7"/>
      <c r="XEC57" s="7"/>
      <c r="XED57" s="7"/>
      <c r="XEE57" s="7"/>
    </row>
    <row r="58" s="1" customFormat="1" customHeight="1" spans="1:16359">
      <c r="A58" s="4"/>
      <c r="B58" s="20"/>
      <c r="C58" s="20"/>
      <c r="D58" s="21" t="str">
        <f>IF(C58="","-",VLOOKUP(C58,员工信息表!B:C,2,FALSE))</f>
        <v>-</v>
      </c>
      <c r="E58" s="21" t="str">
        <f>IF(C58="","-",VLOOKUP(C58,员工信息表!B:D,3,FALSE))</f>
        <v>-</v>
      </c>
      <c r="F58" s="20"/>
      <c r="G58" s="20"/>
      <c r="H58" s="20"/>
      <c r="I58" s="20"/>
      <c r="J58" s="27" t="str">
        <f t="shared" si="0"/>
        <v>0</v>
      </c>
      <c r="K58" s="27" t="str">
        <f>IF(C58="","0",SUMIFS(借支明细表!$H:$H,借支明细表!$F:$F,$C58,借支明细表!$D:$D,$D$2))</f>
        <v>0</v>
      </c>
      <c r="L58" s="27" t="str">
        <f t="shared" si="1"/>
        <v>0</v>
      </c>
      <c r="M58" s="28"/>
      <c r="XDA58" s="7"/>
      <c r="XDB58" s="7"/>
      <c r="XDC58" s="7"/>
      <c r="XDD58" s="7"/>
      <c r="XDE58" s="7"/>
      <c r="XDF58" s="7"/>
      <c r="XDG58" s="7"/>
      <c r="XDH58" s="7"/>
      <c r="XDI58" s="7"/>
      <c r="XDJ58" s="7"/>
      <c r="XDK58" s="7"/>
      <c r="XDL58" s="7"/>
      <c r="XDM58" s="7"/>
      <c r="XDN58" s="7"/>
      <c r="XDO58" s="7"/>
      <c r="XDP58" s="7"/>
      <c r="XDQ58" s="7"/>
      <c r="XDR58" s="7"/>
      <c r="XDS58" s="7"/>
      <c r="XDT58" s="7"/>
      <c r="XDU58" s="7"/>
      <c r="XDV58" s="7"/>
      <c r="XDW58" s="7"/>
      <c r="XDX58" s="7"/>
      <c r="XDY58" s="7"/>
      <c r="XDZ58" s="7"/>
      <c r="XEA58" s="7"/>
      <c r="XEB58" s="7"/>
      <c r="XEC58" s="7"/>
      <c r="XED58" s="7"/>
      <c r="XEE58" s="7"/>
    </row>
    <row r="59" s="1" customFormat="1" customHeight="1" spans="1:16359">
      <c r="A59" s="4"/>
      <c r="B59" s="20"/>
      <c r="C59" s="20"/>
      <c r="D59" s="21" t="str">
        <f>IF(C59="","-",VLOOKUP(C59,员工信息表!B:C,2,FALSE))</f>
        <v>-</v>
      </c>
      <c r="E59" s="21" t="str">
        <f>IF(C59="","-",VLOOKUP(C59,员工信息表!B:D,3,FALSE))</f>
        <v>-</v>
      </c>
      <c r="F59" s="20"/>
      <c r="G59" s="20"/>
      <c r="H59" s="20"/>
      <c r="I59" s="20"/>
      <c r="J59" s="27" t="str">
        <f t="shared" si="0"/>
        <v>0</v>
      </c>
      <c r="K59" s="27" t="str">
        <f>IF(C59="","0",SUMIFS(借支明细表!$H:$H,借支明细表!$F:$F,$C59,借支明细表!$D:$D,$D$2))</f>
        <v>0</v>
      </c>
      <c r="L59" s="27" t="str">
        <f t="shared" si="1"/>
        <v>0</v>
      </c>
      <c r="M59" s="28"/>
      <c r="XDA59" s="7"/>
      <c r="XDB59" s="7"/>
      <c r="XDC59" s="7"/>
      <c r="XDD59" s="7"/>
      <c r="XDE59" s="7"/>
      <c r="XDF59" s="7"/>
      <c r="XDG59" s="7"/>
      <c r="XDH59" s="7"/>
      <c r="XDI59" s="7"/>
      <c r="XDJ59" s="7"/>
      <c r="XDK59" s="7"/>
      <c r="XDL59" s="7"/>
      <c r="XDM59" s="7"/>
      <c r="XDN59" s="7"/>
      <c r="XDO59" s="7"/>
      <c r="XDP59" s="7"/>
      <c r="XDQ59" s="7"/>
      <c r="XDR59" s="7"/>
      <c r="XDS59" s="7"/>
      <c r="XDT59" s="7"/>
      <c r="XDU59" s="7"/>
      <c r="XDV59" s="7"/>
      <c r="XDW59" s="7"/>
      <c r="XDX59" s="7"/>
      <c r="XDY59" s="7"/>
      <c r="XDZ59" s="7"/>
      <c r="XEA59" s="7"/>
      <c r="XEB59" s="7"/>
      <c r="XEC59" s="7"/>
      <c r="XED59" s="7"/>
      <c r="XEE59" s="7"/>
    </row>
    <row r="60" s="1" customFormat="1" customHeight="1" spans="1:16359">
      <c r="A60" s="4"/>
      <c r="B60" s="20"/>
      <c r="C60" s="20"/>
      <c r="D60" s="21" t="str">
        <f>IF(C60="","-",VLOOKUP(C60,员工信息表!B:C,2,FALSE))</f>
        <v>-</v>
      </c>
      <c r="E60" s="21" t="str">
        <f>IF(C60="","-",VLOOKUP(C60,员工信息表!B:D,3,FALSE))</f>
        <v>-</v>
      </c>
      <c r="F60" s="20"/>
      <c r="G60" s="20"/>
      <c r="H60" s="20"/>
      <c r="I60" s="20"/>
      <c r="J60" s="27" t="str">
        <f t="shared" si="0"/>
        <v>0</v>
      </c>
      <c r="K60" s="27" t="str">
        <f>IF(C60="","0",SUMIFS(借支明细表!$H:$H,借支明细表!$F:$F,$C60,借支明细表!$D:$D,$D$2))</f>
        <v>0</v>
      </c>
      <c r="L60" s="27" t="str">
        <f t="shared" si="1"/>
        <v>0</v>
      </c>
      <c r="M60" s="28"/>
      <c r="XDA60" s="7"/>
      <c r="XDB60" s="7"/>
      <c r="XDC60" s="7"/>
      <c r="XDD60" s="7"/>
      <c r="XDE60" s="7"/>
      <c r="XDF60" s="7"/>
      <c r="XDG60" s="7"/>
      <c r="XDH60" s="7"/>
      <c r="XDI60" s="7"/>
      <c r="XDJ60" s="7"/>
      <c r="XDK60" s="7"/>
      <c r="XDL60" s="7"/>
      <c r="XDM60" s="7"/>
      <c r="XDN60" s="7"/>
      <c r="XDO60" s="7"/>
      <c r="XDP60" s="7"/>
      <c r="XDQ60" s="7"/>
      <c r="XDR60" s="7"/>
      <c r="XDS60" s="7"/>
      <c r="XDT60" s="7"/>
      <c r="XDU60" s="7"/>
      <c r="XDV60" s="7"/>
      <c r="XDW60" s="7"/>
      <c r="XDX60" s="7"/>
      <c r="XDY60" s="7"/>
      <c r="XDZ60" s="7"/>
      <c r="XEA60" s="7"/>
      <c r="XEB60" s="7"/>
      <c r="XEC60" s="7"/>
      <c r="XED60" s="7"/>
      <c r="XEE60" s="7"/>
    </row>
    <row r="61" s="1" customFormat="1" customHeight="1" spans="1:16359">
      <c r="A61" s="4"/>
      <c r="B61" s="20"/>
      <c r="C61" s="20"/>
      <c r="D61" s="21" t="str">
        <f>IF(C61="","-",VLOOKUP(C61,员工信息表!B:C,2,FALSE))</f>
        <v>-</v>
      </c>
      <c r="E61" s="21" t="str">
        <f>IF(C61="","-",VLOOKUP(C61,员工信息表!B:D,3,FALSE))</f>
        <v>-</v>
      </c>
      <c r="F61" s="20"/>
      <c r="G61" s="20"/>
      <c r="H61" s="20"/>
      <c r="I61" s="20"/>
      <c r="J61" s="27" t="str">
        <f t="shared" si="0"/>
        <v>0</v>
      </c>
      <c r="K61" s="27" t="str">
        <f>IF(C61="","0",SUMIFS(借支明细表!$H:$H,借支明细表!$F:$F,$C61,借支明细表!$D:$D,$D$2))</f>
        <v>0</v>
      </c>
      <c r="L61" s="27" t="str">
        <f t="shared" si="1"/>
        <v>0</v>
      </c>
      <c r="M61" s="28"/>
      <c r="XDA61" s="7"/>
      <c r="XDB61" s="7"/>
      <c r="XDC61" s="7"/>
      <c r="XDD61" s="7"/>
      <c r="XDE61" s="7"/>
      <c r="XDF61" s="7"/>
      <c r="XDG61" s="7"/>
      <c r="XDH61" s="7"/>
      <c r="XDI61" s="7"/>
      <c r="XDJ61" s="7"/>
      <c r="XDK61" s="7"/>
      <c r="XDL61" s="7"/>
      <c r="XDM61" s="7"/>
      <c r="XDN61" s="7"/>
      <c r="XDO61" s="7"/>
      <c r="XDP61" s="7"/>
      <c r="XDQ61" s="7"/>
      <c r="XDR61" s="7"/>
      <c r="XDS61" s="7"/>
      <c r="XDT61" s="7"/>
      <c r="XDU61" s="7"/>
      <c r="XDV61" s="7"/>
      <c r="XDW61" s="7"/>
      <c r="XDX61" s="7"/>
      <c r="XDY61" s="7"/>
      <c r="XDZ61" s="7"/>
      <c r="XEA61" s="7"/>
      <c r="XEB61" s="7"/>
      <c r="XEC61" s="7"/>
      <c r="XED61" s="7"/>
      <c r="XEE61" s="7"/>
    </row>
    <row r="62" s="1" customFormat="1" customHeight="1" spans="1:16359">
      <c r="A62" s="4"/>
      <c r="B62" s="20"/>
      <c r="C62" s="20"/>
      <c r="D62" s="21" t="str">
        <f>IF(C62="","-",VLOOKUP(C62,员工信息表!B:C,2,FALSE))</f>
        <v>-</v>
      </c>
      <c r="E62" s="21" t="str">
        <f>IF(C62="","-",VLOOKUP(C62,员工信息表!B:D,3,FALSE))</f>
        <v>-</v>
      </c>
      <c r="F62" s="20"/>
      <c r="G62" s="20"/>
      <c r="H62" s="20"/>
      <c r="I62" s="20"/>
      <c r="J62" s="27" t="str">
        <f t="shared" si="0"/>
        <v>0</v>
      </c>
      <c r="K62" s="27" t="str">
        <f>IF(C62="","0",SUMIFS(借支明细表!$H:$H,借支明细表!$F:$F,$C62,借支明细表!$D:$D,$D$2))</f>
        <v>0</v>
      </c>
      <c r="L62" s="27" t="str">
        <f t="shared" si="1"/>
        <v>0</v>
      </c>
      <c r="M62" s="28"/>
      <c r="XDA62" s="7"/>
      <c r="XDB62" s="7"/>
      <c r="XDC62" s="7"/>
      <c r="XDD62" s="7"/>
      <c r="XDE62" s="7"/>
      <c r="XDF62" s="7"/>
      <c r="XDG62" s="7"/>
      <c r="XDH62" s="7"/>
      <c r="XDI62" s="7"/>
      <c r="XDJ62" s="7"/>
      <c r="XDK62" s="7"/>
      <c r="XDL62" s="7"/>
      <c r="XDM62" s="7"/>
      <c r="XDN62" s="7"/>
      <c r="XDO62" s="7"/>
      <c r="XDP62" s="7"/>
      <c r="XDQ62" s="7"/>
      <c r="XDR62" s="7"/>
      <c r="XDS62" s="7"/>
      <c r="XDT62" s="7"/>
      <c r="XDU62" s="7"/>
      <c r="XDV62" s="7"/>
      <c r="XDW62" s="7"/>
      <c r="XDX62" s="7"/>
      <c r="XDY62" s="7"/>
      <c r="XDZ62" s="7"/>
      <c r="XEA62" s="7"/>
      <c r="XEB62" s="7"/>
      <c r="XEC62" s="7"/>
      <c r="XED62" s="7"/>
      <c r="XEE62" s="7"/>
    </row>
    <row r="63" s="1" customFormat="1" customHeight="1" spans="1:16359">
      <c r="A63" s="4"/>
      <c r="B63" s="20"/>
      <c r="C63" s="20"/>
      <c r="D63" s="21" t="str">
        <f>IF(C63="","-",VLOOKUP(C63,员工信息表!B:C,2,FALSE))</f>
        <v>-</v>
      </c>
      <c r="E63" s="21" t="str">
        <f>IF(C63="","-",VLOOKUP(C63,员工信息表!B:D,3,FALSE))</f>
        <v>-</v>
      </c>
      <c r="F63" s="20"/>
      <c r="G63" s="20"/>
      <c r="H63" s="20"/>
      <c r="I63" s="20"/>
      <c r="J63" s="27" t="str">
        <f t="shared" si="0"/>
        <v>0</v>
      </c>
      <c r="K63" s="27" t="str">
        <f>IF(C63="","0",SUMIFS(借支明细表!$H:$H,借支明细表!$F:$F,$C63,借支明细表!$D:$D,$D$2))</f>
        <v>0</v>
      </c>
      <c r="L63" s="27" t="str">
        <f t="shared" si="1"/>
        <v>0</v>
      </c>
      <c r="M63" s="28"/>
      <c r="XDA63" s="7"/>
      <c r="XDB63" s="7"/>
      <c r="XDC63" s="7"/>
      <c r="XDD63" s="7"/>
      <c r="XDE63" s="7"/>
      <c r="XDF63" s="7"/>
      <c r="XDG63" s="7"/>
      <c r="XDH63" s="7"/>
      <c r="XDI63" s="7"/>
      <c r="XDJ63" s="7"/>
      <c r="XDK63" s="7"/>
      <c r="XDL63" s="7"/>
      <c r="XDM63" s="7"/>
      <c r="XDN63" s="7"/>
      <c r="XDO63" s="7"/>
      <c r="XDP63" s="7"/>
      <c r="XDQ63" s="7"/>
      <c r="XDR63" s="7"/>
      <c r="XDS63" s="7"/>
      <c r="XDT63" s="7"/>
      <c r="XDU63" s="7"/>
      <c r="XDV63" s="7"/>
      <c r="XDW63" s="7"/>
      <c r="XDX63" s="7"/>
      <c r="XDY63" s="7"/>
      <c r="XDZ63" s="7"/>
      <c r="XEA63" s="7"/>
      <c r="XEB63" s="7"/>
      <c r="XEC63" s="7"/>
      <c r="XED63" s="7"/>
      <c r="XEE63" s="7"/>
    </row>
    <row r="64" s="1" customFormat="1" customHeight="1" spans="1:16359">
      <c r="A64" s="4"/>
      <c r="B64" s="20"/>
      <c r="C64" s="20"/>
      <c r="D64" s="21" t="str">
        <f>IF(C64="","-",VLOOKUP(C64,员工信息表!B:C,2,FALSE))</f>
        <v>-</v>
      </c>
      <c r="E64" s="21" t="str">
        <f>IF(C64="","-",VLOOKUP(C64,员工信息表!B:D,3,FALSE))</f>
        <v>-</v>
      </c>
      <c r="F64" s="20"/>
      <c r="G64" s="20"/>
      <c r="H64" s="20"/>
      <c r="I64" s="20"/>
      <c r="J64" s="27" t="str">
        <f t="shared" si="0"/>
        <v>0</v>
      </c>
      <c r="K64" s="27" t="str">
        <f>IF(C64="","0",SUMIFS(借支明细表!$H:$H,借支明细表!$F:$F,$C64,借支明细表!$D:$D,$D$2))</f>
        <v>0</v>
      </c>
      <c r="L64" s="27" t="str">
        <f t="shared" si="1"/>
        <v>0</v>
      </c>
      <c r="M64" s="28"/>
      <c r="XDA64" s="7"/>
      <c r="XDB64" s="7"/>
      <c r="XDC64" s="7"/>
      <c r="XDD64" s="7"/>
      <c r="XDE64" s="7"/>
      <c r="XDF64" s="7"/>
      <c r="XDG64" s="7"/>
      <c r="XDH64" s="7"/>
      <c r="XDI64" s="7"/>
      <c r="XDJ64" s="7"/>
      <c r="XDK64" s="7"/>
      <c r="XDL64" s="7"/>
      <c r="XDM64" s="7"/>
      <c r="XDN64" s="7"/>
      <c r="XDO64" s="7"/>
      <c r="XDP64" s="7"/>
      <c r="XDQ64" s="7"/>
      <c r="XDR64" s="7"/>
      <c r="XDS64" s="7"/>
      <c r="XDT64" s="7"/>
      <c r="XDU64" s="7"/>
      <c r="XDV64" s="7"/>
      <c r="XDW64" s="7"/>
      <c r="XDX64" s="7"/>
      <c r="XDY64" s="7"/>
      <c r="XDZ64" s="7"/>
      <c r="XEA64" s="7"/>
      <c r="XEB64" s="7"/>
      <c r="XEC64" s="7"/>
      <c r="XED64" s="7"/>
      <c r="XEE64" s="7"/>
    </row>
    <row r="65" s="1" customFormat="1" customHeight="1" spans="1:16359">
      <c r="A65" s="4"/>
      <c r="B65" s="20"/>
      <c r="C65" s="20"/>
      <c r="D65" s="21" t="str">
        <f>IF(C65="","-",VLOOKUP(C65,员工信息表!B:C,2,FALSE))</f>
        <v>-</v>
      </c>
      <c r="E65" s="21" t="str">
        <f>IF(C65="","-",VLOOKUP(C65,员工信息表!B:D,3,FALSE))</f>
        <v>-</v>
      </c>
      <c r="F65" s="20"/>
      <c r="G65" s="20"/>
      <c r="H65" s="20"/>
      <c r="I65" s="20"/>
      <c r="J65" s="27" t="str">
        <f t="shared" si="0"/>
        <v>0</v>
      </c>
      <c r="K65" s="27" t="str">
        <f>IF(C65="","0",SUMIFS(借支明细表!$H:$H,借支明细表!$F:$F,$C65,借支明细表!$D:$D,$D$2))</f>
        <v>0</v>
      </c>
      <c r="L65" s="27" t="str">
        <f t="shared" si="1"/>
        <v>0</v>
      </c>
      <c r="M65" s="28"/>
      <c r="XDA65" s="7"/>
      <c r="XDB65" s="7"/>
      <c r="XDC65" s="7"/>
      <c r="XDD65" s="7"/>
      <c r="XDE65" s="7"/>
      <c r="XDF65" s="7"/>
      <c r="XDG65" s="7"/>
      <c r="XDH65" s="7"/>
      <c r="XDI65" s="7"/>
      <c r="XDJ65" s="7"/>
      <c r="XDK65" s="7"/>
      <c r="XDL65" s="7"/>
      <c r="XDM65" s="7"/>
      <c r="XDN65" s="7"/>
      <c r="XDO65" s="7"/>
      <c r="XDP65" s="7"/>
      <c r="XDQ65" s="7"/>
      <c r="XDR65" s="7"/>
      <c r="XDS65" s="7"/>
      <c r="XDT65" s="7"/>
      <c r="XDU65" s="7"/>
      <c r="XDV65" s="7"/>
      <c r="XDW65" s="7"/>
      <c r="XDX65" s="7"/>
      <c r="XDY65" s="7"/>
      <c r="XDZ65" s="7"/>
      <c r="XEA65" s="7"/>
      <c r="XEB65" s="7"/>
      <c r="XEC65" s="7"/>
      <c r="XED65" s="7"/>
      <c r="XEE65" s="7"/>
    </row>
    <row r="66" s="1" customFormat="1" customHeight="1" spans="1:16359">
      <c r="A66" s="4"/>
      <c r="B66" s="20"/>
      <c r="C66" s="20"/>
      <c r="D66" s="21" t="str">
        <f>IF(C66="","-",VLOOKUP(C66,员工信息表!B:C,2,FALSE))</f>
        <v>-</v>
      </c>
      <c r="E66" s="21" t="str">
        <f>IF(C66="","-",VLOOKUP(C66,员工信息表!B:D,3,FALSE))</f>
        <v>-</v>
      </c>
      <c r="F66" s="20"/>
      <c r="G66" s="20"/>
      <c r="H66" s="20"/>
      <c r="I66" s="20"/>
      <c r="J66" s="27" t="str">
        <f t="shared" si="0"/>
        <v>0</v>
      </c>
      <c r="K66" s="27" t="str">
        <f>IF(C66="","0",SUMIFS(借支明细表!$H:$H,借支明细表!$F:$F,$C66,借支明细表!$D:$D,$D$2))</f>
        <v>0</v>
      </c>
      <c r="L66" s="27" t="str">
        <f t="shared" si="1"/>
        <v>0</v>
      </c>
      <c r="M66" s="28"/>
      <c r="XDA66" s="7"/>
      <c r="XDB66" s="7"/>
      <c r="XDC66" s="7"/>
      <c r="XDD66" s="7"/>
      <c r="XDE66" s="7"/>
      <c r="XDF66" s="7"/>
      <c r="XDG66" s="7"/>
      <c r="XDH66" s="7"/>
      <c r="XDI66" s="7"/>
      <c r="XDJ66" s="7"/>
      <c r="XDK66" s="7"/>
      <c r="XDL66" s="7"/>
      <c r="XDM66" s="7"/>
      <c r="XDN66" s="7"/>
      <c r="XDO66" s="7"/>
      <c r="XDP66" s="7"/>
      <c r="XDQ66" s="7"/>
      <c r="XDR66" s="7"/>
      <c r="XDS66" s="7"/>
      <c r="XDT66" s="7"/>
      <c r="XDU66" s="7"/>
      <c r="XDV66" s="7"/>
      <c r="XDW66" s="7"/>
      <c r="XDX66" s="7"/>
      <c r="XDY66" s="7"/>
      <c r="XDZ66" s="7"/>
      <c r="XEA66" s="7"/>
      <c r="XEB66" s="7"/>
      <c r="XEC66" s="7"/>
      <c r="XED66" s="7"/>
      <c r="XEE66" s="7"/>
    </row>
    <row r="67" s="1" customFormat="1" customHeight="1" spans="1:16359">
      <c r="A67" s="4"/>
      <c r="B67" s="20"/>
      <c r="C67" s="20"/>
      <c r="D67" s="21" t="str">
        <f>IF(C67="","-",VLOOKUP(C67,员工信息表!B:C,2,FALSE))</f>
        <v>-</v>
      </c>
      <c r="E67" s="21" t="str">
        <f>IF(C67="","-",VLOOKUP(C67,员工信息表!B:D,3,FALSE))</f>
        <v>-</v>
      </c>
      <c r="F67" s="20"/>
      <c r="G67" s="20"/>
      <c r="H67" s="20"/>
      <c r="I67" s="20"/>
      <c r="J67" s="27" t="str">
        <f t="shared" si="0"/>
        <v>0</v>
      </c>
      <c r="K67" s="27" t="str">
        <f>IF(C67="","0",SUMIFS(借支明细表!$H:$H,借支明细表!$F:$F,$C67,借支明细表!$D:$D,$D$2))</f>
        <v>0</v>
      </c>
      <c r="L67" s="27" t="str">
        <f t="shared" si="1"/>
        <v>0</v>
      </c>
      <c r="M67" s="28"/>
      <c r="XDA67" s="7"/>
      <c r="XDB67" s="7"/>
      <c r="XDC67" s="7"/>
      <c r="XDD67" s="7"/>
      <c r="XDE67" s="7"/>
      <c r="XDF67" s="7"/>
      <c r="XDG67" s="7"/>
      <c r="XDH67" s="7"/>
      <c r="XDI67" s="7"/>
      <c r="XDJ67" s="7"/>
      <c r="XDK67" s="7"/>
      <c r="XDL67" s="7"/>
      <c r="XDM67" s="7"/>
      <c r="XDN67" s="7"/>
      <c r="XDO67" s="7"/>
      <c r="XDP67" s="7"/>
      <c r="XDQ67" s="7"/>
      <c r="XDR67" s="7"/>
      <c r="XDS67" s="7"/>
      <c r="XDT67" s="7"/>
      <c r="XDU67" s="7"/>
      <c r="XDV67" s="7"/>
      <c r="XDW67" s="7"/>
      <c r="XDX67" s="7"/>
      <c r="XDY67" s="7"/>
      <c r="XDZ67" s="7"/>
      <c r="XEA67" s="7"/>
      <c r="XEB67" s="7"/>
      <c r="XEC67" s="7"/>
      <c r="XED67" s="7"/>
      <c r="XEE67" s="7"/>
    </row>
    <row r="68" s="1" customFormat="1" customHeight="1" spans="1:16359">
      <c r="A68" s="4"/>
      <c r="B68" s="20"/>
      <c r="C68" s="20"/>
      <c r="D68" s="21" t="str">
        <f>IF(C68="","-",VLOOKUP(C68,员工信息表!B:C,2,FALSE))</f>
        <v>-</v>
      </c>
      <c r="E68" s="21" t="str">
        <f>IF(C68="","-",VLOOKUP(C68,员工信息表!B:D,3,FALSE))</f>
        <v>-</v>
      </c>
      <c r="F68" s="20"/>
      <c r="G68" s="20"/>
      <c r="H68" s="20"/>
      <c r="I68" s="20"/>
      <c r="J68" s="27" t="str">
        <f t="shared" si="0"/>
        <v>0</v>
      </c>
      <c r="K68" s="27" t="str">
        <f>IF(C68="","0",SUMIFS(借支明细表!$H:$H,借支明细表!$F:$F,$C68,借支明细表!$D:$D,$D$2))</f>
        <v>0</v>
      </c>
      <c r="L68" s="27" t="str">
        <f t="shared" si="1"/>
        <v>0</v>
      </c>
      <c r="M68" s="28"/>
      <c r="XDA68" s="7"/>
      <c r="XDB68" s="7"/>
      <c r="XDC68" s="7"/>
      <c r="XDD68" s="7"/>
      <c r="XDE68" s="7"/>
      <c r="XDF68" s="7"/>
      <c r="XDG68" s="7"/>
      <c r="XDH68" s="7"/>
      <c r="XDI68" s="7"/>
      <c r="XDJ68" s="7"/>
      <c r="XDK68" s="7"/>
      <c r="XDL68" s="7"/>
      <c r="XDM68" s="7"/>
      <c r="XDN68" s="7"/>
      <c r="XDO68" s="7"/>
      <c r="XDP68" s="7"/>
      <c r="XDQ68" s="7"/>
      <c r="XDR68" s="7"/>
      <c r="XDS68" s="7"/>
      <c r="XDT68" s="7"/>
      <c r="XDU68" s="7"/>
      <c r="XDV68" s="7"/>
      <c r="XDW68" s="7"/>
      <c r="XDX68" s="7"/>
      <c r="XDY68" s="7"/>
      <c r="XDZ68" s="7"/>
      <c r="XEA68" s="7"/>
      <c r="XEB68" s="7"/>
      <c r="XEC68" s="7"/>
      <c r="XED68" s="7"/>
      <c r="XEE68" s="7"/>
    </row>
    <row r="69" s="1" customFormat="1" customHeight="1" spans="1:16359">
      <c r="A69" s="4"/>
      <c r="B69" s="20"/>
      <c r="C69" s="20"/>
      <c r="D69" s="21" t="str">
        <f>IF(C69="","-",VLOOKUP(C69,员工信息表!B:C,2,FALSE))</f>
        <v>-</v>
      </c>
      <c r="E69" s="21" t="str">
        <f>IF(C69="","-",VLOOKUP(C69,员工信息表!B:D,3,FALSE))</f>
        <v>-</v>
      </c>
      <c r="F69" s="20"/>
      <c r="G69" s="20"/>
      <c r="H69" s="20"/>
      <c r="I69" s="20"/>
      <c r="J69" s="27" t="str">
        <f t="shared" ref="J69:J132" si="2">IF(C69="","0",(E69*F69)+(G69*H69)+I69)</f>
        <v>0</v>
      </c>
      <c r="K69" s="27" t="str">
        <f>IF(C69="","0",SUMIFS(借支明细表!$H:$H,借支明细表!$F:$F,$C69,借支明细表!$D:$D,$D$2))</f>
        <v>0</v>
      </c>
      <c r="L69" s="27" t="str">
        <f t="shared" ref="L69:L132" si="3">IF(C69="","0",J69-K69)</f>
        <v>0</v>
      </c>
      <c r="M69" s="28"/>
      <c r="XDA69" s="7"/>
      <c r="XDB69" s="7"/>
      <c r="XDC69" s="7"/>
      <c r="XDD69" s="7"/>
      <c r="XDE69" s="7"/>
      <c r="XDF69" s="7"/>
      <c r="XDG69" s="7"/>
      <c r="XDH69" s="7"/>
      <c r="XDI69" s="7"/>
      <c r="XDJ69" s="7"/>
      <c r="XDK69" s="7"/>
      <c r="XDL69" s="7"/>
      <c r="XDM69" s="7"/>
      <c r="XDN69" s="7"/>
      <c r="XDO69" s="7"/>
      <c r="XDP69" s="7"/>
      <c r="XDQ69" s="7"/>
      <c r="XDR69" s="7"/>
      <c r="XDS69" s="7"/>
      <c r="XDT69" s="7"/>
      <c r="XDU69" s="7"/>
      <c r="XDV69" s="7"/>
      <c r="XDW69" s="7"/>
      <c r="XDX69" s="7"/>
      <c r="XDY69" s="7"/>
      <c r="XDZ69" s="7"/>
      <c r="XEA69" s="7"/>
      <c r="XEB69" s="7"/>
      <c r="XEC69" s="7"/>
      <c r="XED69" s="7"/>
      <c r="XEE69" s="7"/>
    </row>
    <row r="70" s="1" customFormat="1" customHeight="1" spans="1:16359">
      <c r="A70" s="4"/>
      <c r="B70" s="20"/>
      <c r="C70" s="20"/>
      <c r="D70" s="21" t="str">
        <f>IF(C70="","-",VLOOKUP(C70,员工信息表!B:C,2,FALSE))</f>
        <v>-</v>
      </c>
      <c r="E70" s="21" t="str">
        <f>IF(C70="","-",VLOOKUP(C70,员工信息表!B:D,3,FALSE))</f>
        <v>-</v>
      </c>
      <c r="F70" s="20"/>
      <c r="G70" s="20"/>
      <c r="H70" s="20"/>
      <c r="I70" s="20"/>
      <c r="J70" s="27" t="str">
        <f t="shared" si="2"/>
        <v>0</v>
      </c>
      <c r="K70" s="27" t="str">
        <f>IF(C70="","0",SUMIFS(借支明细表!$H:$H,借支明细表!$F:$F,$C70,借支明细表!$D:$D,$D$2))</f>
        <v>0</v>
      </c>
      <c r="L70" s="27" t="str">
        <f t="shared" si="3"/>
        <v>0</v>
      </c>
      <c r="M70" s="28"/>
      <c r="XDA70" s="7"/>
      <c r="XDB70" s="7"/>
      <c r="XDC70" s="7"/>
      <c r="XDD70" s="7"/>
      <c r="XDE70" s="7"/>
      <c r="XDF70" s="7"/>
      <c r="XDG70" s="7"/>
      <c r="XDH70" s="7"/>
      <c r="XDI70" s="7"/>
      <c r="XDJ70" s="7"/>
      <c r="XDK70" s="7"/>
      <c r="XDL70" s="7"/>
      <c r="XDM70" s="7"/>
      <c r="XDN70" s="7"/>
      <c r="XDO70" s="7"/>
      <c r="XDP70" s="7"/>
      <c r="XDQ70" s="7"/>
      <c r="XDR70" s="7"/>
      <c r="XDS70" s="7"/>
      <c r="XDT70" s="7"/>
      <c r="XDU70" s="7"/>
      <c r="XDV70" s="7"/>
      <c r="XDW70" s="7"/>
      <c r="XDX70" s="7"/>
      <c r="XDY70" s="7"/>
      <c r="XDZ70" s="7"/>
      <c r="XEA70" s="7"/>
      <c r="XEB70" s="7"/>
      <c r="XEC70" s="7"/>
      <c r="XED70" s="7"/>
      <c r="XEE70" s="7"/>
    </row>
    <row r="71" s="1" customFormat="1" customHeight="1" spans="1:16359">
      <c r="A71" s="4"/>
      <c r="B71" s="20"/>
      <c r="C71" s="20"/>
      <c r="D71" s="21" t="str">
        <f>IF(C71="","-",VLOOKUP(C71,员工信息表!B:C,2,FALSE))</f>
        <v>-</v>
      </c>
      <c r="E71" s="21" t="str">
        <f>IF(C71="","-",VLOOKUP(C71,员工信息表!B:D,3,FALSE))</f>
        <v>-</v>
      </c>
      <c r="F71" s="20"/>
      <c r="G71" s="20"/>
      <c r="H71" s="20"/>
      <c r="I71" s="20"/>
      <c r="J71" s="27" t="str">
        <f t="shared" si="2"/>
        <v>0</v>
      </c>
      <c r="K71" s="27" t="str">
        <f>IF(C71="","0",SUMIFS(借支明细表!$H:$H,借支明细表!$F:$F,$C71,借支明细表!$D:$D,$D$2))</f>
        <v>0</v>
      </c>
      <c r="L71" s="27" t="str">
        <f t="shared" si="3"/>
        <v>0</v>
      </c>
      <c r="M71" s="28"/>
      <c r="XDA71" s="7"/>
      <c r="XDB71" s="7"/>
      <c r="XDC71" s="7"/>
      <c r="XDD71" s="7"/>
      <c r="XDE71" s="7"/>
      <c r="XDF71" s="7"/>
      <c r="XDG71" s="7"/>
      <c r="XDH71" s="7"/>
      <c r="XDI71" s="7"/>
      <c r="XDJ71" s="7"/>
      <c r="XDK71" s="7"/>
      <c r="XDL71" s="7"/>
      <c r="XDM71" s="7"/>
      <c r="XDN71" s="7"/>
      <c r="XDO71" s="7"/>
      <c r="XDP71" s="7"/>
      <c r="XDQ71" s="7"/>
      <c r="XDR71" s="7"/>
      <c r="XDS71" s="7"/>
      <c r="XDT71" s="7"/>
      <c r="XDU71" s="7"/>
      <c r="XDV71" s="7"/>
      <c r="XDW71" s="7"/>
      <c r="XDX71" s="7"/>
      <c r="XDY71" s="7"/>
      <c r="XDZ71" s="7"/>
      <c r="XEA71" s="7"/>
      <c r="XEB71" s="7"/>
      <c r="XEC71" s="7"/>
      <c r="XED71" s="7"/>
      <c r="XEE71" s="7"/>
    </row>
    <row r="72" s="1" customFormat="1" customHeight="1" spans="1:16359">
      <c r="A72" s="4"/>
      <c r="B72" s="20"/>
      <c r="C72" s="20"/>
      <c r="D72" s="21" t="str">
        <f>IF(C72="","-",VLOOKUP(C72,员工信息表!B:C,2,FALSE))</f>
        <v>-</v>
      </c>
      <c r="E72" s="21" t="str">
        <f>IF(C72="","-",VLOOKUP(C72,员工信息表!B:D,3,FALSE))</f>
        <v>-</v>
      </c>
      <c r="F72" s="20"/>
      <c r="G72" s="20"/>
      <c r="H72" s="20"/>
      <c r="I72" s="20"/>
      <c r="J72" s="27" t="str">
        <f t="shared" si="2"/>
        <v>0</v>
      </c>
      <c r="K72" s="27" t="str">
        <f>IF(C72="","0",SUMIFS(借支明细表!$H:$H,借支明细表!$F:$F,$C72,借支明细表!$D:$D,$D$2))</f>
        <v>0</v>
      </c>
      <c r="L72" s="27" t="str">
        <f t="shared" si="3"/>
        <v>0</v>
      </c>
      <c r="M72" s="28"/>
      <c r="XDA72" s="7"/>
      <c r="XDB72" s="7"/>
      <c r="XDC72" s="7"/>
      <c r="XDD72" s="7"/>
      <c r="XDE72" s="7"/>
      <c r="XDF72" s="7"/>
      <c r="XDG72" s="7"/>
      <c r="XDH72" s="7"/>
      <c r="XDI72" s="7"/>
      <c r="XDJ72" s="7"/>
      <c r="XDK72" s="7"/>
      <c r="XDL72" s="7"/>
      <c r="XDM72" s="7"/>
      <c r="XDN72" s="7"/>
      <c r="XDO72" s="7"/>
      <c r="XDP72" s="7"/>
      <c r="XDQ72" s="7"/>
      <c r="XDR72" s="7"/>
      <c r="XDS72" s="7"/>
      <c r="XDT72" s="7"/>
      <c r="XDU72" s="7"/>
      <c r="XDV72" s="7"/>
      <c r="XDW72" s="7"/>
      <c r="XDX72" s="7"/>
      <c r="XDY72" s="7"/>
      <c r="XDZ72" s="7"/>
      <c r="XEA72" s="7"/>
      <c r="XEB72" s="7"/>
      <c r="XEC72" s="7"/>
      <c r="XED72" s="7"/>
      <c r="XEE72" s="7"/>
    </row>
    <row r="73" s="1" customFormat="1" customHeight="1" spans="1:16359">
      <c r="A73" s="4"/>
      <c r="B73" s="20"/>
      <c r="C73" s="20"/>
      <c r="D73" s="21" t="str">
        <f>IF(C73="","-",VLOOKUP(C73,员工信息表!B:C,2,FALSE))</f>
        <v>-</v>
      </c>
      <c r="E73" s="21" t="str">
        <f>IF(C73="","-",VLOOKUP(C73,员工信息表!B:D,3,FALSE))</f>
        <v>-</v>
      </c>
      <c r="F73" s="20"/>
      <c r="G73" s="20"/>
      <c r="H73" s="20"/>
      <c r="I73" s="20"/>
      <c r="J73" s="27" t="str">
        <f t="shared" si="2"/>
        <v>0</v>
      </c>
      <c r="K73" s="27" t="str">
        <f>IF(C73="","0",SUMIFS(借支明细表!$H:$H,借支明细表!$F:$F,$C73,借支明细表!$D:$D,$D$2))</f>
        <v>0</v>
      </c>
      <c r="L73" s="27" t="str">
        <f t="shared" si="3"/>
        <v>0</v>
      </c>
      <c r="M73" s="28"/>
      <c r="XDA73" s="7"/>
      <c r="XDB73" s="7"/>
      <c r="XDC73" s="7"/>
      <c r="XDD73" s="7"/>
      <c r="XDE73" s="7"/>
      <c r="XDF73" s="7"/>
      <c r="XDG73" s="7"/>
      <c r="XDH73" s="7"/>
      <c r="XDI73" s="7"/>
      <c r="XDJ73" s="7"/>
      <c r="XDK73" s="7"/>
      <c r="XDL73" s="7"/>
      <c r="XDM73" s="7"/>
      <c r="XDN73" s="7"/>
      <c r="XDO73" s="7"/>
      <c r="XDP73" s="7"/>
      <c r="XDQ73" s="7"/>
      <c r="XDR73" s="7"/>
      <c r="XDS73" s="7"/>
      <c r="XDT73" s="7"/>
      <c r="XDU73" s="7"/>
      <c r="XDV73" s="7"/>
      <c r="XDW73" s="7"/>
      <c r="XDX73" s="7"/>
      <c r="XDY73" s="7"/>
      <c r="XDZ73" s="7"/>
      <c r="XEA73" s="7"/>
      <c r="XEB73" s="7"/>
      <c r="XEC73" s="7"/>
      <c r="XED73" s="7"/>
      <c r="XEE73" s="7"/>
    </row>
    <row r="74" s="1" customFormat="1" customHeight="1" spans="1:16359">
      <c r="A74" s="4"/>
      <c r="B74" s="20"/>
      <c r="C74" s="20"/>
      <c r="D74" s="21" t="str">
        <f>IF(C74="","-",VLOOKUP(C74,员工信息表!B:C,2,FALSE))</f>
        <v>-</v>
      </c>
      <c r="E74" s="21" t="str">
        <f>IF(C74="","-",VLOOKUP(C74,员工信息表!B:D,3,FALSE))</f>
        <v>-</v>
      </c>
      <c r="F74" s="20"/>
      <c r="G74" s="20"/>
      <c r="H74" s="20"/>
      <c r="I74" s="20"/>
      <c r="J74" s="27" t="str">
        <f t="shared" si="2"/>
        <v>0</v>
      </c>
      <c r="K74" s="27" t="str">
        <f>IF(C74="","0",SUMIFS(借支明细表!$H:$H,借支明细表!$F:$F,$C74,借支明细表!$D:$D,$D$2))</f>
        <v>0</v>
      </c>
      <c r="L74" s="27" t="str">
        <f t="shared" si="3"/>
        <v>0</v>
      </c>
      <c r="M74" s="28"/>
      <c r="XDA74" s="7"/>
      <c r="XDB74" s="7"/>
      <c r="XDC74" s="7"/>
      <c r="XDD74" s="7"/>
      <c r="XDE74" s="7"/>
      <c r="XDF74" s="7"/>
      <c r="XDG74" s="7"/>
      <c r="XDH74" s="7"/>
      <c r="XDI74" s="7"/>
      <c r="XDJ74" s="7"/>
      <c r="XDK74" s="7"/>
      <c r="XDL74" s="7"/>
      <c r="XDM74" s="7"/>
      <c r="XDN74" s="7"/>
      <c r="XDO74" s="7"/>
      <c r="XDP74" s="7"/>
      <c r="XDQ74" s="7"/>
      <c r="XDR74" s="7"/>
      <c r="XDS74" s="7"/>
      <c r="XDT74" s="7"/>
      <c r="XDU74" s="7"/>
      <c r="XDV74" s="7"/>
      <c r="XDW74" s="7"/>
      <c r="XDX74" s="7"/>
      <c r="XDY74" s="7"/>
      <c r="XDZ74" s="7"/>
      <c r="XEA74" s="7"/>
      <c r="XEB74" s="7"/>
      <c r="XEC74" s="7"/>
      <c r="XED74" s="7"/>
      <c r="XEE74" s="7"/>
    </row>
    <row r="75" s="1" customFormat="1" customHeight="1" spans="1:16359">
      <c r="A75" s="4"/>
      <c r="B75" s="20"/>
      <c r="C75" s="20"/>
      <c r="D75" s="21" t="str">
        <f>IF(C75="","-",VLOOKUP(C75,员工信息表!B:C,2,FALSE))</f>
        <v>-</v>
      </c>
      <c r="E75" s="21" t="str">
        <f>IF(C75="","-",VLOOKUP(C75,员工信息表!B:D,3,FALSE))</f>
        <v>-</v>
      </c>
      <c r="F75" s="20"/>
      <c r="G75" s="20"/>
      <c r="H75" s="20"/>
      <c r="I75" s="20"/>
      <c r="J75" s="27" t="str">
        <f t="shared" si="2"/>
        <v>0</v>
      </c>
      <c r="K75" s="27" t="str">
        <f>IF(C75="","0",SUMIFS(借支明细表!$H:$H,借支明细表!$F:$F,$C75,借支明细表!$D:$D,$D$2))</f>
        <v>0</v>
      </c>
      <c r="L75" s="27" t="str">
        <f t="shared" si="3"/>
        <v>0</v>
      </c>
      <c r="M75" s="28"/>
      <c r="XDA75" s="7"/>
      <c r="XDB75" s="7"/>
      <c r="XDC75" s="7"/>
      <c r="XDD75" s="7"/>
      <c r="XDE75" s="7"/>
      <c r="XDF75" s="7"/>
      <c r="XDG75" s="7"/>
      <c r="XDH75" s="7"/>
      <c r="XDI75" s="7"/>
      <c r="XDJ75" s="7"/>
      <c r="XDK75" s="7"/>
      <c r="XDL75" s="7"/>
      <c r="XDM75" s="7"/>
      <c r="XDN75" s="7"/>
      <c r="XDO75" s="7"/>
      <c r="XDP75" s="7"/>
      <c r="XDQ75" s="7"/>
      <c r="XDR75" s="7"/>
      <c r="XDS75" s="7"/>
      <c r="XDT75" s="7"/>
      <c r="XDU75" s="7"/>
      <c r="XDV75" s="7"/>
      <c r="XDW75" s="7"/>
      <c r="XDX75" s="7"/>
      <c r="XDY75" s="7"/>
      <c r="XDZ75" s="7"/>
      <c r="XEA75" s="7"/>
      <c r="XEB75" s="7"/>
      <c r="XEC75" s="7"/>
      <c r="XED75" s="7"/>
      <c r="XEE75" s="7"/>
    </row>
    <row r="76" s="1" customFormat="1" customHeight="1" spans="1:16359">
      <c r="A76" s="4"/>
      <c r="B76" s="20"/>
      <c r="C76" s="20"/>
      <c r="D76" s="21" t="str">
        <f>IF(C76="","-",VLOOKUP(C76,员工信息表!B:C,2,FALSE))</f>
        <v>-</v>
      </c>
      <c r="E76" s="21" t="str">
        <f>IF(C76="","-",VLOOKUP(C76,员工信息表!B:D,3,FALSE))</f>
        <v>-</v>
      </c>
      <c r="F76" s="20"/>
      <c r="G76" s="20"/>
      <c r="H76" s="20"/>
      <c r="I76" s="20"/>
      <c r="J76" s="27" t="str">
        <f t="shared" si="2"/>
        <v>0</v>
      </c>
      <c r="K76" s="27" t="str">
        <f>IF(C76="","0",SUMIFS(借支明细表!$H:$H,借支明细表!$F:$F,$C76,借支明细表!$D:$D,$D$2))</f>
        <v>0</v>
      </c>
      <c r="L76" s="27" t="str">
        <f t="shared" si="3"/>
        <v>0</v>
      </c>
      <c r="M76" s="28"/>
      <c r="XDA76" s="7"/>
      <c r="XDB76" s="7"/>
      <c r="XDC76" s="7"/>
      <c r="XDD76" s="7"/>
      <c r="XDE76" s="7"/>
      <c r="XDF76" s="7"/>
      <c r="XDG76" s="7"/>
      <c r="XDH76" s="7"/>
      <c r="XDI76" s="7"/>
      <c r="XDJ76" s="7"/>
      <c r="XDK76" s="7"/>
      <c r="XDL76" s="7"/>
      <c r="XDM76" s="7"/>
      <c r="XDN76" s="7"/>
      <c r="XDO76" s="7"/>
      <c r="XDP76" s="7"/>
      <c r="XDQ76" s="7"/>
      <c r="XDR76" s="7"/>
      <c r="XDS76" s="7"/>
      <c r="XDT76" s="7"/>
      <c r="XDU76" s="7"/>
      <c r="XDV76" s="7"/>
      <c r="XDW76" s="7"/>
      <c r="XDX76" s="7"/>
      <c r="XDY76" s="7"/>
      <c r="XDZ76" s="7"/>
      <c r="XEA76" s="7"/>
      <c r="XEB76" s="7"/>
      <c r="XEC76" s="7"/>
      <c r="XED76" s="7"/>
      <c r="XEE76" s="7"/>
    </row>
    <row r="77" s="1" customFormat="1" customHeight="1" spans="1:16359">
      <c r="A77" s="4"/>
      <c r="B77" s="20"/>
      <c r="C77" s="20"/>
      <c r="D77" s="21" t="str">
        <f>IF(C77="","-",VLOOKUP(C77,员工信息表!B:C,2,FALSE))</f>
        <v>-</v>
      </c>
      <c r="E77" s="21" t="str">
        <f>IF(C77="","-",VLOOKUP(C77,员工信息表!B:D,3,FALSE))</f>
        <v>-</v>
      </c>
      <c r="F77" s="20"/>
      <c r="G77" s="20"/>
      <c r="H77" s="20"/>
      <c r="I77" s="20"/>
      <c r="J77" s="27" t="str">
        <f t="shared" si="2"/>
        <v>0</v>
      </c>
      <c r="K77" s="27" t="str">
        <f>IF(C77="","0",SUMIFS(借支明细表!$H:$H,借支明细表!$F:$F,$C77,借支明细表!$D:$D,$D$2))</f>
        <v>0</v>
      </c>
      <c r="L77" s="27" t="str">
        <f t="shared" si="3"/>
        <v>0</v>
      </c>
      <c r="M77" s="28"/>
      <c r="XDA77" s="7"/>
      <c r="XDB77" s="7"/>
      <c r="XDC77" s="7"/>
      <c r="XDD77" s="7"/>
      <c r="XDE77" s="7"/>
      <c r="XDF77" s="7"/>
      <c r="XDG77" s="7"/>
      <c r="XDH77" s="7"/>
      <c r="XDI77" s="7"/>
      <c r="XDJ77" s="7"/>
      <c r="XDK77" s="7"/>
      <c r="XDL77" s="7"/>
      <c r="XDM77" s="7"/>
      <c r="XDN77" s="7"/>
      <c r="XDO77" s="7"/>
      <c r="XDP77" s="7"/>
      <c r="XDQ77" s="7"/>
      <c r="XDR77" s="7"/>
      <c r="XDS77" s="7"/>
      <c r="XDT77" s="7"/>
      <c r="XDU77" s="7"/>
      <c r="XDV77" s="7"/>
      <c r="XDW77" s="7"/>
      <c r="XDX77" s="7"/>
      <c r="XDY77" s="7"/>
      <c r="XDZ77" s="7"/>
      <c r="XEA77" s="7"/>
      <c r="XEB77" s="7"/>
      <c r="XEC77" s="7"/>
      <c r="XED77" s="7"/>
      <c r="XEE77" s="7"/>
    </row>
    <row r="78" s="1" customFormat="1" customHeight="1" spans="1:16359">
      <c r="A78" s="4"/>
      <c r="B78" s="20"/>
      <c r="C78" s="20"/>
      <c r="D78" s="21" t="str">
        <f>IF(C78="","-",VLOOKUP(C78,员工信息表!B:C,2,FALSE))</f>
        <v>-</v>
      </c>
      <c r="E78" s="21" t="str">
        <f>IF(C78="","-",VLOOKUP(C78,员工信息表!B:D,3,FALSE))</f>
        <v>-</v>
      </c>
      <c r="F78" s="20"/>
      <c r="G78" s="20"/>
      <c r="H78" s="20"/>
      <c r="I78" s="20"/>
      <c r="J78" s="27" t="str">
        <f t="shared" si="2"/>
        <v>0</v>
      </c>
      <c r="K78" s="27" t="str">
        <f>IF(C78="","0",SUMIFS(借支明细表!$H:$H,借支明细表!$F:$F,$C78,借支明细表!$D:$D,$D$2))</f>
        <v>0</v>
      </c>
      <c r="L78" s="27" t="str">
        <f t="shared" si="3"/>
        <v>0</v>
      </c>
      <c r="M78" s="28"/>
      <c r="XDA78" s="7"/>
      <c r="XDB78" s="7"/>
      <c r="XDC78" s="7"/>
      <c r="XDD78" s="7"/>
      <c r="XDE78" s="7"/>
      <c r="XDF78" s="7"/>
      <c r="XDG78" s="7"/>
      <c r="XDH78" s="7"/>
      <c r="XDI78" s="7"/>
      <c r="XDJ78" s="7"/>
      <c r="XDK78" s="7"/>
      <c r="XDL78" s="7"/>
      <c r="XDM78" s="7"/>
      <c r="XDN78" s="7"/>
      <c r="XDO78" s="7"/>
      <c r="XDP78" s="7"/>
      <c r="XDQ78" s="7"/>
      <c r="XDR78" s="7"/>
      <c r="XDS78" s="7"/>
      <c r="XDT78" s="7"/>
      <c r="XDU78" s="7"/>
      <c r="XDV78" s="7"/>
      <c r="XDW78" s="7"/>
      <c r="XDX78" s="7"/>
      <c r="XDY78" s="7"/>
      <c r="XDZ78" s="7"/>
      <c r="XEA78" s="7"/>
      <c r="XEB78" s="7"/>
      <c r="XEC78" s="7"/>
      <c r="XED78" s="7"/>
      <c r="XEE78" s="7"/>
    </row>
    <row r="79" s="1" customFormat="1" customHeight="1" spans="1:16359">
      <c r="A79" s="4"/>
      <c r="B79" s="20"/>
      <c r="C79" s="20"/>
      <c r="D79" s="21" t="str">
        <f>IF(C79="","-",VLOOKUP(C79,员工信息表!B:C,2,FALSE))</f>
        <v>-</v>
      </c>
      <c r="E79" s="21" t="str">
        <f>IF(C79="","-",VLOOKUP(C79,员工信息表!B:D,3,FALSE))</f>
        <v>-</v>
      </c>
      <c r="F79" s="20"/>
      <c r="G79" s="20"/>
      <c r="H79" s="20"/>
      <c r="I79" s="20"/>
      <c r="J79" s="27" t="str">
        <f t="shared" si="2"/>
        <v>0</v>
      </c>
      <c r="K79" s="27" t="str">
        <f>IF(C79="","0",SUMIFS(借支明细表!$H:$H,借支明细表!$F:$F,$C79,借支明细表!$D:$D,$D$2))</f>
        <v>0</v>
      </c>
      <c r="L79" s="27" t="str">
        <f t="shared" si="3"/>
        <v>0</v>
      </c>
      <c r="M79" s="28"/>
      <c r="XDA79" s="7"/>
      <c r="XDB79" s="7"/>
      <c r="XDC79" s="7"/>
      <c r="XDD79" s="7"/>
      <c r="XDE79" s="7"/>
      <c r="XDF79" s="7"/>
      <c r="XDG79" s="7"/>
      <c r="XDH79" s="7"/>
      <c r="XDI79" s="7"/>
      <c r="XDJ79" s="7"/>
      <c r="XDK79" s="7"/>
      <c r="XDL79" s="7"/>
      <c r="XDM79" s="7"/>
      <c r="XDN79" s="7"/>
      <c r="XDO79" s="7"/>
      <c r="XDP79" s="7"/>
      <c r="XDQ79" s="7"/>
      <c r="XDR79" s="7"/>
      <c r="XDS79" s="7"/>
      <c r="XDT79" s="7"/>
      <c r="XDU79" s="7"/>
      <c r="XDV79" s="7"/>
      <c r="XDW79" s="7"/>
      <c r="XDX79" s="7"/>
      <c r="XDY79" s="7"/>
      <c r="XDZ79" s="7"/>
      <c r="XEA79" s="7"/>
      <c r="XEB79" s="7"/>
      <c r="XEC79" s="7"/>
      <c r="XED79" s="7"/>
      <c r="XEE79" s="7"/>
    </row>
    <row r="80" s="1" customFormat="1" customHeight="1" spans="1:16359">
      <c r="A80" s="4"/>
      <c r="B80" s="20"/>
      <c r="C80" s="20"/>
      <c r="D80" s="21" t="str">
        <f>IF(C80="","-",VLOOKUP(C80,员工信息表!B:C,2,FALSE))</f>
        <v>-</v>
      </c>
      <c r="E80" s="21" t="str">
        <f>IF(C80="","-",VLOOKUP(C80,员工信息表!B:D,3,FALSE))</f>
        <v>-</v>
      </c>
      <c r="F80" s="20"/>
      <c r="G80" s="20"/>
      <c r="H80" s="20"/>
      <c r="I80" s="20"/>
      <c r="J80" s="27" t="str">
        <f t="shared" si="2"/>
        <v>0</v>
      </c>
      <c r="K80" s="27" t="str">
        <f>IF(C80="","0",SUMIFS(借支明细表!$H:$H,借支明细表!$F:$F,$C80,借支明细表!$D:$D,$D$2))</f>
        <v>0</v>
      </c>
      <c r="L80" s="27" t="str">
        <f t="shared" si="3"/>
        <v>0</v>
      </c>
      <c r="M80" s="28"/>
      <c r="XDA80" s="7"/>
      <c r="XDB80" s="7"/>
      <c r="XDC80" s="7"/>
      <c r="XDD80" s="7"/>
      <c r="XDE80" s="7"/>
      <c r="XDF80" s="7"/>
      <c r="XDG80" s="7"/>
      <c r="XDH80" s="7"/>
      <c r="XDI80" s="7"/>
      <c r="XDJ80" s="7"/>
      <c r="XDK80" s="7"/>
      <c r="XDL80" s="7"/>
      <c r="XDM80" s="7"/>
      <c r="XDN80" s="7"/>
      <c r="XDO80" s="7"/>
      <c r="XDP80" s="7"/>
      <c r="XDQ80" s="7"/>
      <c r="XDR80" s="7"/>
      <c r="XDS80" s="7"/>
      <c r="XDT80" s="7"/>
      <c r="XDU80" s="7"/>
      <c r="XDV80" s="7"/>
      <c r="XDW80" s="7"/>
      <c r="XDX80" s="7"/>
      <c r="XDY80" s="7"/>
      <c r="XDZ80" s="7"/>
      <c r="XEA80" s="7"/>
      <c r="XEB80" s="7"/>
      <c r="XEC80" s="7"/>
      <c r="XED80" s="7"/>
      <c r="XEE80" s="7"/>
    </row>
    <row r="81" s="1" customFormat="1" customHeight="1" spans="1:16359">
      <c r="A81" s="4"/>
      <c r="B81" s="20"/>
      <c r="C81" s="20"/>
      <c r="D81" s="21" t="str">
        <f>IF(C81="","-",VLOOKUP(C81,员工信息表!B:C,2,FALSE))</f>
        <v>-</v>
      </c>
      <c r="E81" s="21" t="str">
        <f>IF(C81="","-",VLOOKUP(C81,员工信息表!B:D,3,FALSE))</f>
        <v>-</v>
      </c>
      <c r="F81" s="20"/>
      <c r="G81" s="20"/>
      <c r="H81" s="20"/>
      <c r="I81" s="20"/>
      <c r="J81" s="27" t="str">
        <f t="shared" si="2"/>
        <v>0</v>
      </c>
      <c r="K81" s="27" t="str">
        <f>IF(C81="","0",SUMIFS(借支明细表!$H:$H,借支明细表!$F:$F,$C81,借支明细表!$D:$D,$D$2))</f>
        <v>0</v>
      </c>
      <c r="L81" s="27" t="str">
        <f t="shared" si="3"/>
        <v>0</v>
      </c>
      <c r="M81" s="28"/>
      <c r="XDA81" s="7"/>
      <c r="XDB81" s="7"/>
      <c r="XDC81" s="7"/>
      <c r="XDD81" s="7"/>
      <c r="XDE81" s="7"/>
      <c r="XDF81" s="7"/>
      <c r="XDG81" s="7"/>
      <c r="XDH81" s="7"/>
      <c r="XDI81" s="7"/>
      <c r="XDJ81" s="7"/>
      <c r="XDK81" s="7"/>
      <c r="XDL81" s="7"/>
      <c r="XDM81" s="7"/>
      <c r="XDN81" s="7"/>
      <c r="XDO81" s="7"/>
      <c r="XDP81" s="7"/>
      <c r="XDQ81" s="7"/>
      <c r="XDR81" s="7"/>
      <c r="XDS81" s="7"/>
      <c r="XDT81" s="7"/>
      <c r="XDU81" s="7"/>
      <c r="XDV81" s="7"/>
      <c r="XDW81" s="7"/>
      <c r="XDX81" s="7"/>
      <c r="XDY81" s="7"/>
      <c r="XDZ81" s="7"/>
      <c r="XEA81" s="7"/>
      <c r="XEB81" s="7"/>
      <c r="XEC81" s="7"/>
      <c r="XED81" s="7"/>
      <c r="XEE81" s="7"/>
    </row>
    <row r="82" s="1" customFormat="1" customHeight="1" spans="1:16359">
      <c r="A82" s="4"/>
      <c r="B82" s="20"/>
      <c r="C82" s="20"/>
      <c r="D82" s="21" t="str">
        <f>IF(C82="","-",VLOOKUP(C82,员工信息表!B:C,2,FALSE))</f>
        <v>-</v>
      </c>
      <c r="E82" s="21" t="str">
        <f>IF(C82="","-",VLOOKUP(C82,员工信息表!B:D,3,FALSE))</f>
        <v>-</v>
      </c>
      <c r="F82" s="20"/>
      <c r="G82" s="20"/>
      <c r="H82" s="20"/>
      <c r="I82" s="20"/>
      <c r="J82" s="27" t="str">
        <f t="shared" si="2"/>
        <v>0</v>
      </c>
      <c r="K82" s="27" t="str">
        <f>IF(C82="","0",SUMIFS(借支明细表!$H:$H,借支明细表!$F:$F,$C82,借支明细表!$D:$D,$D$2))</f>
        <v>0</v>
      </c>
      <c r="L82" s="27" t="str">
        <f t="shared" si="3"/>
        <v>0</v>
      </c>
      <c r="M82" s="28"/>
      <c r="XDA82" s="7"/>
      <c r="XDB82" s="7"/>
      <c r="XDC82" s="7"/>
      <c r="XDD82" s="7"/>
      <c r="XDE82" s="7"/>
      <c r="XDF82" s="7"/>
      <c r="XDG82" s="7"/>
      <c r="XDH82" s="7"/>
      <c r="XDI82" s="7"/>
      <c r="XDJ82" s="7"/>
      <c r="XDK82" s="7"/>
      <c r="XDL82" s="7"/>
      <c r="XDM82" s="7"/>
      <c r="XDN82" s="7"/>
      <c r="XDO82" s="7"/>
      <c r="XDP82" s="7"/>
      <c r="XDQ82" s="7"/>
      <c r="XDR82" s="7"/>
      <c r="XDS82" s="7"/>
      <c r="XDT82" s="7"/>
      <c r="XDU82" s="7"/>
      <c r="XDV82" s="7"/>
      <c r="XDW82" s="7"/>
      <c r="XDX82" s="7"/>
      <c r="XDY82" s="7"/>
      <c r="XDZ82" s="7"/>
      <c r="XEA82" s="7"/>
      <c r="XEB82" s="7"/>
      <c r="XEC82" s="7"/>
      <c r="XED82" s="7"/>
      <c r="XEE82" s="7"/>
    </row>
    <row r="83" s="1" customFormat="1" customHeight="1" spans="1:16359">
      <c r="A83" s="4"/>
      <c r="B83" s="20"/>
      <c r="C83" s="20"/>
      <c r="D83" s="21" t="str">
        <f>IF(C83="","-",VLOOKUP(C83,员工信息表!B:C,2,FALSE))</f>
        <v>-</v>
      </c>
      <c r="E83" s="21" t="str">
        <f>IF(C83="","-",VLOOKUP(C83,员工信息表!B:D,3,FALSE))</f>
        <v>-</v>
      </c>
      <c r="F83" s="20"/>
      <c r="G83" s="20"/>
      <c r="H83" s="20"/>
      <c r="I83" s="20"/>
      <c r="J83" s="27" t="str">
        <f t="shared" si="2"/>
        <v>0</v>
      </c>
      <c r="K83" s="27" t="str">
        <f>IF(C83="","0",SUMIFS(借支明细表!$H:$H,借支明细表!$F:$F,$C83,借支明细表!$D:$D,$D$2))</f>
        <v>0</v>
      </c>
      <c r="L83" s="27" t="str">
        <f t="shared" si="3"/>
        <v>0</v>
      </c>
      <c r="M83" s="28"/>
      <c r="XDA83" s="7"/>
      <c r="XDB83" s="7"/>
      <c r="XDC83" s="7"/>
      <c r="XDD83" s="7"/>
      <c r="XDE83" s="7"/>
      <c r="XDF83" s="7"/>
      <c r="XDG83" s="7"/>
      <c r="XDH83" s="7"/>
      <c r="XDI83" s="7"/>
      <c r="XDJ83" s="7"/>
      <c r="XDK83" s="7"/>
      <c r="XDL83" s="7"/>
      <c r="XDM83" s="7"/>
      <c r="XDN83" s="7"/>
      <c r="XDO83" s="7"/>
      <c r="XDP83" s="7"/>
      <c r="XDQ83" s="7"/>
      <c r="XDR83" s="7"/>
      <c r="XDS83" s="7"/>
      <c r="XDT83" s="7"/>
      <c r="XDU83" s="7"/>
      <c r="XDV83" s="7"/>
      <c r="XDW83" s="7"/>
      <c r="XDX83" s="7"/>
      <c r="XDY83" s="7"/>
      <c r="XDZ83" s="7"/>
      <c r="XEA83" s="7"/>
      <c r="XEB83" s="7"/>
      <c r="XEC83" s="7"/>
      <c r="XED83" s="7"/>
      <c r="XEE83" s="7"/>
    </row>
    <row r="84" s="1" customFormat="1" customHeight="1" spans="1:16359">
      <c r="A84" s="4"/>
      <c r="B84" s="20"/>
      <c r="C84" s="20"/>
      <c r="D84" s="21" t="str">
        <f>IF(C84="","-",VLOOKUP(C84,员工信息表!B:C,2,FALSE))</f>
        <v>-</v>
      </c>
      <c r="E84" s="21" t="str">
        <f>IF(C84="","-",VLOOKUP(C84,员工信息表!B:D,3,FALSE))</f>
        <v>-</v>
      </c>
      <c r="F84" s="20"/>
      <c r="G84" s="20"/>
      <c r="H84" s="20"/>
      <c r="I84" s="20"/>
      <c r="J84" s="27" t="str">
        <f t="shared" si="2"/>
        <v>0</v>
      </c>
      <c r="K84" s="27" t="str">
        <f>IF(C84="","0",SUMIFS(借支明细表!$H:$H,借支明细表!$F:$F,$C84,借支明细表!$D:$D,$D$2))</f>
        <v>0</v>
      </c>
      <c r="L84" s="27" t="str">
        <f t="shared" si="3"/>
        <v>0</v>
      </c>
      <c r="M84" s="28"/>
      <c r="XDA84" s="7"/>
      <c r="XDB84" s="7"/>
      <c r="XDC84" s="7"/>
      <c r="XDD84" s="7"/>
      <c r="XDE84" s="7"/>
      <c r="XDF84" s="7"/>
      <c r="XDG84" s="7"/>
      <c r="XDH84" s="7"/>
      <c r="XDI84" s="7"/>
      <c r="XDJ84" s="7"/>
      <c r="XDK84" s="7"/>
      <c r="XDL84" s="7"/>
      <c r="XDM84" s="7"/>
      <c r="XDN84" s="7"/>
      <c r="XDO84" s="7"/>
      <c r="XDP84" s="7"/>
      <c r="XDQ84" s="7"/>
      <c r="XDR84" s="7"/>
      <c r="XDS84" s="7"/>
      <c r="XDT84" s="7"/>
      <c r="XDU84" s="7"/>
      <c r="XDV84" s="7"/>
      <c r="XDW84" s="7"/>
      <c r="XDX84" s="7"/>
      <c r="XDY84" s="7"/>
      <c r="XDZ84" s="7"/>
      <c r="XEA84" s="7"/>
      <c r="XEB84" s="7"/>
      <c r="XEC84" s="7"/>
      <c r="XED84" s="7"/>
      <c r="XEE84" s="7"/>
    </row>
    <row r="85" s="1" customFormat="1" customHeight="1" spans="1:16359">
      <c r="A85" s="4"/>
      <c r="B85" s="20"/>
      <c r="C85" s="20"/>
      <c r="D85" s="21" t="str">
        <f>IF(C85="","-",VLOOKUP(C85,员工信息表!B:C,2,FALSE))</f>
        <v>-</v>
      </c>
      <c r="E85" s="21" t="str">
        <f>IF(C85="","-",VLOOKUP(C85,员工信息表!B:D,3,FALSE))</f>
        <v>-</v>
      </c>
      <c r="F85" s="20"/>
      <c r="G85" s="20"/>
      <c r="H85" s="20"/>
      <c r="I85" s="20"/>
      <c r="J85" s="27" t="str">
        <f t="shared" si="2"/>
        <v>0</v>
      </c>
      <c r="K85" s="27" t="str">
        <f>IF(C85="","0",SUMIFS(借支明细表!$H:$H,借支明细表!$F:$F,$C85,借支明细表!$D:$D,$D$2))</f>
        <v>0</v>
      </c>
      <c r="L85" s="27" t="str">
        <f t="shared" si="3"/>
        <v>0</v>
      </c>
      <c r="M85" s="28"/>
      <c r="XDA85" s="7"/>
      <c r="XDB85" s="7"/>
      <c r="XDC85" s="7"/>
      <c r="XDD85" s="7"/>
      <c r="XDE85" s="7"/>
      <c r="XDF85" s="7"/>
      <c r="XDG85" s="7"/>
      <c r="XDH85" s="7"/>
      <c r="XDI85" s="7"/>
      <c r="XDJ85" s="7"/>
      <c r="XDK85" s="7"/>
      <c r="XDL85" s="7"/>
      <c r="XDM85" s="7"/>
      <c r="XDN85" s="7"/>
      <c r="XDO85" s="7"/>
      <c r="XDP85" s="7"/>
      <c r="XDQ85" s="7"/>
      <c r="XDR85" s="7"/>
      <c r="XDS85" s="7"/>
      <c r="XDT85" s="7"/>
      <c r="XDU85" s="7"/>
      <c r="XDV85" s="7"/>
      <c r="XDW85" s="7"/>
      <c r="XDX85" s="7"/>
      <c r="XDY85" s="7"/>
      <c r="XDZ85" s="7"/>
      <c r="XEA85" s="7"/>
      <c r="XEB85" s="7"/>
      <c r="XEC85" s="7"/>
      <c r="XED85" s="7"/>
      <c r="XEE85" s="7"/>
    </row>
    <row r="86" s="1" customFormat="1" customHeight="1" spans="1:16359">
      <c r="A86" s="4"/>
      <c r="B86" s="20"/>
      <c r="C86" s="20"/>
      <c r="D86" s="21" t="str">
        <f>IF(C86="","-",VLOOKUP(C86,员工信息表!B:C,2,FALSE))</f>
        <v>-</v>
      </c>
      <c r="E86" s="21" t="str">
        <f>IF(C86="","-",VLOOKUP(C86,员工信息表!B:D,3,FALSE))</f>
        <v>-</v>
      </c>
      <c r="F86" s="20"/>
      <c r="G86" s="20"/>
      <c r="H86" s="20"/>
      <c r="I86" s="20"/>
      <c r="J86" s="27" t="str">
        <f t="shared" si="2"/>
        <v>0</v>
      </c>
      <c r="K86" s="27" t="str">
        <f>IF(C86="","0",SUMIFS(借支明细表!$H:$H,借支明细表!$F:$F,$C86,借支明细表!$D:$D,$D$2))</f>
        <v>0</v>
      </c>
      <c r="L86" s="27" t="str">
        <f t="shared" si="3"/>
        <v>0</v>
      </c>
      <c r="M86" s="28"/>
      <c r="XDA86" s="7"/>
      <c r="XDB86" s="7"/>
      <c r="XDC86" s="7"/>
      <c r="XDD86" s="7"/>
      <c r="XDE86" s="7"/>
      <c r="XDF86" s="7"/>
      <c r="XDG86" s="7"/>
      <c r="XDH86" s="7"/>
      <c r="XDI86" s="7"/>
      <c r="XDJ86" s="7"/>
      <c r="XDK86" s="7"/>
      <c r="XDL86" s="7"/>
      <c r="XDM86" s="7"/>
      <c r="XDN86" s="7"/>
      <c r="XDO86" s="7"/>
      <c r="XDP86" s="7"/>
      <c r="XDQ86" s="7"/>
      <c r="XDR86" s="7"/>
      <c r="XDS86" s="7"/>
      <c r="XDT86" s="7"/>
      <c r="XDU86" s="7"/>
      <c r="XDV86" s="7"/>
      <c r="XDW86" s="7"/>
      <c r="XDX86" s="7"/>
      <c r="XDY86" s="7"/>
      <c r="XDZ86" s="7"/>
      <c r="XEA86" s="7"/>
      <c r="XEB86" s="7"/>
      <c r="XEC86" s="7"/>
      <c r="XED86" s="7"/>
      <c r="XEE86" s="7"/>
    </row>
    <row r="87" s="1" customFormat="1" customHeight="1" spans="1:16359">
      <c r="A87" s="4"/>
      <c r="B87" s="20"/>
      <c r="C87" s="20"/>
      <c r="D87" s="21" t="str">
        <f>IF(C87="","-",VLOOKUP(C87,员工信息表!B:C,2,FALSE))</f>
        <v>-</v>
      </c>
      <c r="E87" s="21" t="str">
        <f>IF(C87="","-",VLOOKUP(C87,员工信息表!B:D,3,FALSE))</f>
        <v>-</v>
      </c>
      <c r="F87" s="20"/>
      <c r="G87" s="20"/>
      <c r="H87" s="20"/>
      <c r="I87" s="20"/>
      <c r="J87" s="27" t="str">
        <f t="shared" si="2"/>
        <v>0</v>
      </c>
      <c r="K87" s="27" t="str">
        <f>IF(C87="","0",SUMIFS(借支明细表!$H:$H,借支明细表!$F:$F,$C87,借支明细表!$D:$D,$D$2))</f>
        <v>0</v>
      </c>
      <c r="L87" s="27" t="str">
        <f t="shared" si="3"/>
        <v>0</v>
      </c>
      <c r="M87" s="28"/>
      <c r="XDA87" s="7"/>
      <c r="XDB87" s="7"/>
      <c r="XDC87" s="7"/>
      <c r="XDD87" s="7"/>
      <c r="XDE87" s="7"/>
      <c r="XDF87" s="7"/>
      <c r="XDG87" s="7"/>
      <c r="XDH87" s="7"/>
      <c r="XDI87" s="7"/>
      <c r="XDJ87" s="7"/>
      <c r="XDK87" s="7"/>
      <c r="XDL87" s="7"/>
      <c r="XDM87" s="7"/>
      <c r="XDN87" s="7"/>
      <c r="XDO87" s="7"/>
      <c r="XDP87" s="7"/>
      <c r="XDQ87" s="7"/>
      <c r="XDR87" s="7"/>
      <c r="XDS87" s="7"/>
      <c r="XDT87" s="7"/>
      <c r="XDU87" s="7"/>
      <c r="XDV87" s="7"/>
      <c r="XDW87" s="7"/>
      <c r="XDX87" s="7"/>
      <c r="XDY87" s="7"/>
      <c r="XDZ87" s="7"/>
      <c r="XEA87" s="7"/>
      <c r="XEB87" s="7"/>
      <c r="XEC87" s="7"/>
      <c r="XED87" s="7"/>
      <c r="XEE87" s="7"/>
    </row>
    <row r="88" s="1" customFormat="1" customHeight="1" spans="1:16359">
      <c r="A88" s="4"/>
      <c r="B88" s="20"/>
      <c r="C88" s="20"/>
      <c r="D88" s="21" t="str">
        <f>IF(C88="","-",VLOOKUP(C88,员工信息表!B:C,2,FALSE))</f>
        <v>-</v>
      </c>
      <c r="E88" s="21" t="str">
        <f>IF(C88="","-",VLOOKUP(C88,员工信息表!B:D,3,FALSE))</f>
        <v>-</v>
      </c>
      <c r="F88" s="20"/>
      <c r="G88" s="20"/>
      <c r="H88" s="20"/>
      <c r="I88" s="20"/>
      <c r="J88" s="27" t="str">
        <f t="shared" si="2"/>
        <v>0</v>
      </c>
      <c r="K88" s="27" t="str">
        <f>IF(C88="","0",SUMIFS(借支明细表!$H:$H,借支明细表!$F:$F,$C88,借支明细表!$D:$D,$D$2))</f>
        <v>0</v>
      </c>
      <c r="L88" s="27" t="str">
        <f t="shared" si="3"/>
        <v>0</v>
      </c>
      <c r="M88" s="28"/>
      <c r="XDA88" s="7"/>
      <c r="XDB88" s="7"/>
      <c r="XDC88" s="7"/>
      <c r="XDD88" s="7"/>
      <c r="XDE88" s="7"/>
      <c r="XDF88" s="7"/>
      <c r="XDG88" s="7"/>
      <c r="XDH88" s="7"/>
      <c r="XDI88" s="7"/>
      <c r="XDJ88" s="7"/>
      <c r="XDK88" s="7"/>
      <c r="XDL88" s="7"/>
      <c r="XDM88" s="7"/>
      <c r="XDN88" s="7"/>
      <c r="XDO88" s="7"/>
      <c r="XDP88" s="7"/>
      <c r="XDQ88" s="7"/>
      <c r="XDR88" s="7"/>
      <c r="XDS88" s="7"/>
      <c r="XDT88" s="7"/>
      <c r="XDU88" s="7"/>
      <c r="XDV88" s="7"/>
      <c r="XDW88" s="7"/>
      <c r="XDX88" s="7"/>
      <c r="XDY88" s="7"/>
      <c r="XDZ88" s="7"/>
      <c r="XEA88" s="7"/>
      <c r="XEB88" s="7"/>
      <c r="XEC88" s="7"/>
      <c r="XED88" s="7"/>
      <c r="XEE88" s="7"/>
    </row>
    <row r="89" s="1" customFormat="1" customHeight="1" spans="1:16359">
      <c r="A89" s="4"/>
      <c r="B89" s="20"/>
      <c r="C89" s="20"/>
      <c r="D89" s="21" t="str">
        <f>IF(C89="","-",VLOOKUP(C89,员工信息表!B:C,2,FALSE))</f>
        <v>-</v>
      </c>
      <c r="E89" s="21" t="str">
        <f>IF(C89="","-",VLOOKUP(C89,员工信息表!B:D,3,FALSE))</f>
        <v>-</v>
      </c>
      <c r="F89" s="20"/>
      <c r="G89" s="20"/>
      <c r="H89" s="20"/>
      <c r="I89" s="20"/>
      <c r="J89" s="27" t="str">
        <f t="shared" si="2"/>
        <v>0</v>
      </c>
      <c r="K89" s="27" t="str">
        <f>IF(C89="","0",SUMIFS(借支明细表!$H:$H,借支明细表!$F:$F,$C89,借支明细表!$D:$D,$D$2))</f>
        <v>0</v>
      </c>
      <c r="L89" s="27" t="str">
        <f t="shared" si="3"/>
        <v>0</v>
      </c>
      <c r="M89" s="28"/>
      <c r="XDA89" s="7"/>
      <c r="XDB89" s="7"/>
      <c r="XDC89" s="7"/>
      <c r="XDD89" s="7"/>
      <c r="XDE89" s="7"/>
      <c r="XDF89" s="7"/>
      <c r="XDG89" s="7"/>
      <c r="XDH89" s="7"/>
      <c r="XDI89" s="7"/>
      <c r="XDJ89" s="7"/>
      <c r="XDK89" s="7"/>
      <c r="XDL89" s="7"/>
      <c r="XDM89" s="7"/>
      <c r="XDN89" s="7"/>
      <c r="XDO89" s="7"/>
      <c r="XDP89" s="7"/>
      <c r="XDQ89" s="7"/>
      <c r="XDR89" s="7"/>
      <c r="XDS89" s="7"/>
      <c r="XDT89" s="7"/>
      <c r="XDU89" s="7"/>
      <c r="XDV89" s="7"/>
      <c r="XDW89" s="7"/>
      <c r="XDX89" s="7"/>
      <c r="XDY89" s="7"/>
      <c r="XDZ89" s="7"/>
      <c r="XEA89" s="7"/>
      <c r="XEB89" s="7"/>
      <c r="XEC89" s="7"/>
      <c r="XED89" s="7"/>
      <c r="XEE89" s="7"/>
    </row>
    <row r="90" s="1" customFormat="1" customHeight="1" spans="1:16359">
      <c r="A90" s="4"/>
      <c r="B90" s="20"/>
      <c r="C90" s="20"/>
      <c r="D90" s="21" t="str">
        <f>IF(C90="","-",VLOOKUP(C90,员工信息表!B:C,2,FALSE))</f>
        <v>-</v>
      </c>
      <c r="E90" s="21" t="str">
        <f>IF(C90="","-",VLOOKUP(C90,员工信息表!B:D,3,FALSE))</f>
        <v>-</v>
      </c>
      <c r="F90" s="20"/>
      <c r="G90" s="20"/>
      <c r="H90" s="20"/>
      <c r="I90" s="20"/>
      <c r="J90" s="27" t="str">
        <f t="shared" si="2"/>
        <v>0</v>
      </c>
      <c r="K90" s="27" t="str">
        <f>IF(C90="","0",SUMIFS(借支明细表!$H:$H,借支明细表!$F:$F,$C90,借支明细表!$D:$D,$D$2))</f>
        <v>0</v>
      </c>
      <c r="L90" s="27" t="str">
        <f t="shared" si="3"/>
        <v>0</v>
      </c>
      <c r="M90" s="28"/>
      <c r="XDA90" s="7"/>
      <c r="XDB90" s="7"/>
      <c r="XDC90" s="7"/>
      <c r="XDD90" s="7"/>
      <c r="XDE90" s="7"/>
      <c r="XDF90" s="7"/>
      <c r="XDG90" s="7"/>
      <c r="XDH90" s="7"/>
      <c r="XDI90" s="7"/>
      <c r="XDJ90" s="7"/>
      <c r="XDK90" s="7"/>
      <c r="XDL90" s="7"/>
      <c r="XDM90" s="7"/>
      <c r="XDN90" s="7"/>
      <c r="XDO90" s="7"/>
      <c r="XDP90" s="7"/>
      <c r="XDQ90" s="7"/>
      <c r="XDR90" s="7"/>
      <c r="XDS90" s="7"/>
      <c r="XDT90" s="7"/>
      <c r="XDU90" s="7"/>
      <c r="XDV90" s="7"/>
      <c r="XDW90" s="7"/>
      <c r="XDX90" s="7"/>
      <c r="XDY90" s="7"/>
      <c r="XDZ90" s="7"/>
      <c r="XEA90" s="7"/>
      <c r="XEB90" s="7"/>
      <c r="XEC90" s="7"/>
      <c r="XED90" s="7"/>
      <c r="XEE90" s="7"/>
    </row>
    <row r="91" s="1" customFormat="1" customHeight="1" spans="1:16359">
      <c r="A91" s="4"/>
      <c r="B91" s="20"/>
      <c r="C91" s="20"/>
      <c r="D91" s="21" t="str">
        <f>IF(C91="","-",VLOOKUP(C91,员工信息表!B:C,2,FALSE))</f>
        <v>-</v>
      </c>
      <c r="E91" s="21" t="str">
        <f>IF(C91="","-",VLOOKUP(C91,员工信息表!B:D,3,FALSE))</f>
        <v>-</v>
      </c>
      <c r="F91" s="20"/>
      <c r="G91" s="20"/>
      <c r="H91" s="20"/>
      <c r="I91" s="20"/>
      <c r="J91" s="27" t="str">
        <f t="shared" si="2"/>
        <v>0</v>
      </c>
      <c r="K91" s="27" t="str">
        <f>IF(C91="","0",SUMIFS(借支明细表!$H:$H,借支明细表!$F:$F,$C91,借支明细表!$D:$D,$D$2))</f>
        <v>0</v>
      </c>
      <c r="L91" s="27" t="str">
        <f t="shared" si="3"/>
        <v>0</v>
      </c>
      <c r="M91" s="28"/>
      <c r="XDA91" s="7"/>
      <c r="XDB91" s="7"/>
      <c r="XDC91" s="7"/>
      <c r="XDD91" s="7"/>
      <c r="XDE91" s="7"/>
      <c r="XDF91" s="7"/>
      <c r="XDG91" s="7"/>
      <c r="XDH91" s="7"/>
      <c r="XDI91" s="7"/>
      <c r="XDJ91" s="7"/>
      <c r="XDK91" s="7"/>
      <c r="XDL91" s="7"/>
      <c r="XDM91" s="7"/>
      <c r="XDN91" s="7"/>
      <c r="XDO91" s="7"/>
      <c r="XDP91" s="7"/>
      <c r="XDQ91" s="7"/>
      <c r="XDR91" s="7"/>
      <c r="XDS91" s="7"/>
      <c r="XDT91" s="7"/>
      <c r="XDU91" s="7"/>
      <c r="XDV91" s="7"/>
      <c r="XDW91" s="7"/>
      <c r="XDX91" s="7"/>
      <c r="XDY91" s="7"/>
      <c r="XDZ91" s="7"/>
      <c r="XEA91" s="7"/>
      <c r="XEB91" s="7"/>
      <c r="XEC91" s="7"/>
      <c r="XED91" s="7"/>
      <c r="XEE91" s="7"/>
    </row>
    <row r="92" s="1" customFormat="1" customHeight="1" spans="1:16359">
      <c r="A92" s="4"/>
      <c r="B92" s="20"/>
      <c r="C92" s="20"/>
      <c r="D92" s="21" t="str">
        <f>IF(C92="","-",VLOOKUP(C92,员工信息表!B:C,2,FALSE))</f>
        <v>-</v>
      </c>
      <c r="E92" s="21" t="str">
        <f>IF(C92="","-",VLOOKUP(C92,员工信息表!B:D,3,FALSE))</f>
        <v>-</v>
      </c>
      <c r="F92" s="20"/>
      <c r="G92" s="20"/>
      <c r="H92" s="20"/>
      <c r="I92" s="20"/>
      <c r="J92" s="27" t="str">
        <f t="shared" si="2"/>
        <v>0</v>
      </c>
      <c r="K92" s="27" t="str">
        <f>IF(C92="","0",SUMIFS(借支明细表!$H:$H,借支明细表!$F:$F,$C92,借支明细表!$D:$D,$D$2))</f>
        <v>0</v>
      </c>
      <c r="L92" s="27" t="str">
        <f t="shared" si="3"/>
        <v>0</v>
      </c>
      <c r="M92" s="28"/>
      <c r="XDA92" s="7"/>
      <c r="XDB92" s="7"/>
      <c r="XDC92" s="7"/>
      <c r="XDD92" s="7"/>
      <c r="XDE92" s="7"/>
      <c r="XDF92" s="7"/>
      <c r="XDG92" s="7"/>
      <c r="XDH92" s="7"/>
      <c r="XDI92" s="7"/>
      <c r="XDJ92" s="7"/>
      <c r="XDK92" s="7"/>
      <c r="XDL92" s="7"/>
      <c r="XDM92" s="7"/>
      <c r="XDN92" s="7"/>
      <c r="XDO92" s="7"/>
      <c r="XDP92" s="7"/>
      <c r="XDQ92" s="7"/>
      <c r="XDR92" s="7"/>
      <c r="XDS92" s="7"/>
      <c r="XDT92" s="7"/>
      <c r="XDU92" s="7"/>
      <c r="XDV92" s="7"/>
      <c r="XDW92" s="7"/>
      <c r="XDX92" s="7"/>
      <c r="XDY92" s="7"/>
      <c r="XDZ92" s="7"/>
      <c r="XEA92" s="7"/>
      <c r="XEB92" s="7"/>
      <c r="XEC92" s="7"/>
      <c r="XED92" s="7"/>
      <c r="XEE92" s="7"/>
    </row>
    <row r="93" s="1" customFormat="1" customHeight="1" spans="1:16359">
      <c r="A93" s="4"/>
      <c r="B93" s="20"/>
      <c r="C93" s="20"/>
      <c r="D93" s="21" t="str">
        <f>IF(C93="","-",VLOOKUP(C93,员工信息表!B:C,2,FALSE))</f>
        <v>-</v>
      </c>
      <c r="E93" s="21" t="str">
        <f>IF(C93="","-",VLOOKUP(C93,员工信息表!B:D,3,FALSE))</f>
        <v>-</v>
      </c>
      <c r="F93" s="20"/>
      <c r="G93" s="20"/>
      <c r="H93" s="20"/>
      <c r="I93" s="20"/>
      <c r="J93" s="27" t="str">
        <f t="shared" si="2"/>
        <v>0</v>
      </c>
      <c r="K93" s="27" t="str">
        <f>IF(C93="","0",SUMIFS(借支明细表!$H:$H,借支明细表!$F:$F,$C93,借支明细表!$D:$D,$D$2))</f>
        <v>0</v>
      </c>
      <c r="L93" s="27" t="str">
        <f t="shared" si="3"/>
        <v>0</v>
      </c>
      <c r="M93" s="28"/>
      <c r="XDA93" s="7"/>
      <c r="XDB93" s="7"/>
      <c r="XDC93" s="7"/>
      <c r="XDD93" s="7"/>
      <c r="XDE93" s="7"/>
      <c r="XDF93" s="7"/>
      <c r="XDG93" s="7"/>
      <c r="XDH93" s="7"/>
      <c r="XDI93" s="7"/>
      <c r="XDJ93" s="7"/>
      <c r="XDK93" s="7"/>
      <c r="XDL93" s="7"/>
      <c r="XDM93" s="7"/>
      <c r="XDN93" s="7"/>
      <c r="XDO93" s="7"/>
      <c r="XDP93" s="7"/>
      <c r="XDQ93" s="7"/>
      <c r="XDR93" s="7"/>
      <c r="XDS93" s="7"/>
      <c r="XDT93" s="7"/>
      <c r="XDU93" s="7"/>
      <c r="XDV93" s="7"/>
      <c r="XDW93" s="7"/>
      <c r="XDX93" s="7"/>
      <c r="XDY93" s="7"/>
      <c r="XDZ93" s="7"/>
      <c r="XEA93" s="7"/>
      <c r="XEB93" s="7"/>
      <c r="XEC93" s="7"/>
      <c r="XED93" s="7"/>
      <c r="XEE93" s="7"/>
    </row>
    <row r="94" s="1" customFormat="1" customHeight="1" spans="1:16359">
      <c r="A94" s="4"/>
      <c r="B94" s="20"/>
      <c r="C94" s="20"/>
      <c r="D94" s="21" t="str">
        <f>IF(C94="","-",VLOOKUP(C94,员工信息表!B:C,2,FALSE))</f>
        <v>-</v>
      </c>
      <c r="E94" s="21" t="str">
        <f>IF(C94="","-",VLOOKUP(C94,员工信息表!B:D,3,FALSE))</f>
        <v>-</v>
      </c>
      <c r="F94" s="20"/>
      <c r="G94" s="20"/>
      <c r="H94" s="20"/>
      <c r="I94" s="20"/>
      <c r="J94" s="27" t="str">
        <f t="shared" si="2"/>
        <v>0</v>
      </c>
      <c r="K94" s="27" t="str">
        <f>IF(C94="","0",SUMIFS(借支明细表!$H:$H,借支明细表!$F:$F,$C94,借支明细表!$D:$D,$D$2))</f>
        <v>0</v>
      </c>
      <c r="L94" s="27" t="str">
        <f t="shared" si="3"/>
        <v>0</v>
      </c>
      <c r="M94" s="28"/>
      <c r="XDA94" s="7"/>
      <c r="XDB94" s="7"/>
      <c r="XDC94" s="7"/>
      <c r="XDD94" s="7"/>
      <c r="XDE94" s="7"/>
      <c r="XDF94" s="7"/>
      <c r="XDG94" s="7"/>
      <c r="XDH94" s="7"/>
      <c r="XDI94" s="7"/>
      <c r="XDJ94" s="7"/>
      <c r="XDK94" s="7"/>
      <c r="XDL94" s="7"/>
      <c r="XDM94" s="7"/>
      <c r="XDN94" s="7"/>
      <c r="XDO94" s="7"/>
      <c r="XDP94" s="7"/>
      <c r="XDQ94" s="7"/>
      <c r="XDR94" s="7"/>
      <c r="XDS94" s="7"/>
      <c r="XDT94" s="7"/>
      <c r="XDU94" s="7"/>
      <c r="XDV94" s="7"/>
      <c r="XDW94" s="7"/>
      <c r="XDX94" s="7"/>
      <c r="XDY94" s="7"/>
      <c r="XDZ94" s="7"/>
      <c r="XEA94" s="7"/>
      <c r="XEB94" s="7"/>
      <c r="XEC94" s="7"/>
      <c r="XED94" s="7"/>
      <c r="XEE94" s="7"/>
    </row>
    <row r="95" s="1" customFormat="1" customHeight="1" spans="1:16359">
      <c r="A95" s="4"/>
      <c r="B95" s="20"/>
      <c r="C95" s="20"/>
      <c r="D95" s="21" t="str">
        <f>IF(C95="","-",VLOOKUP(C95,员工信息表!B:C,2,FALSE))</f>
        <v>-</v>
      </c>
      <c r="E95" s="21" t="str">
        <f>IF(C95="","-",VLOOKUP(C95,员工信息表!B:D,3,FALSE))</f>
        <v>-</v>
      </c>
      <c r="F95" s="20"/>
      <c r="G95" s="20"/>
      <c r="H95" s="20"/>
      <c r="I95" s="20"/>
      <c r="J95" s="27" t="str">
        <f t="shared" si="2"/>
        <v>0</v>
      </c>
      <c r="K95" s="27" t="str">
        <f>IF(C95="","0",SUMIFS(借支明细表!$H:$H,借支明细表!$F:$F,$C95,借支明细表!$D:$D,$D$2))</f>
        <v>0</v>
      </c>
      <c r="L95" s="27" t="str">
        <f t="shared" si="3"/>
        <v>0</v>
      </c>
      <c r="M95" s="28"/>
      <c r="XDA95" s="7"/>
      <c r="XDB95" s="7"/>
      <c r="XDC95" s="7"/>
      <c r="XDD95" s="7"/>
      <c r="XDE95" s="7"/>
      <c r="XDF95" s="7"/>
      <c r="XDG95" s="7"/>
      <c r="XDH95" s="7"/>
      <c r="XDI95" s="7"/>
      <c r="XDJ95" s="7"/>
      <c r="XDK95" s="7"/>
      <c r="XDL95" s="7"/>
      <c r="XDM95" s="7"/>
      <c r="XDN95" s="7"/>
      <c r="XDO95" s="7"/>
      <c r="XDP95" s="7"/>
      <c r="XDQ95" s="7"/>
      <c r="XDR95" s="7"/>
      <c r="XDS95" s="7"/>
      <c r="XDT95" s="7"/>
      <c r="XDU95" s="7"/>
      <c r="XDV95" s="7"/>
      <c r="XDW95" s="7"/>
      <c r="XDX95" s="7"/>
      <c r="XDY95" s="7"/>
      <c r="XDZ95" s="7"/>
      <c r="XEA95" s="7"/>
      <c r="XEB95" s="7"/>
      <c r="XEC95" s="7"/>
      <c r="XED95" s="7"/>
      <c r="XEE95" s="7"/>
    </row>
    <row r="96" s="1" customFormat="1" customHeight="1" spans="1:16359">
      <c r="A96" s="4"/>
      <c r="B96" s="20"/>
      <c r="C96" s="20"/>
      <c r="D96" s="21" t="str">
        <f>IF(C96="","-",VLOOKUP(C96,员工信息表!B:C,2,FALSE))</f>
        <v>-</v>
      </c>
      <c r="E96" s="21" t="str">
        <f>IF(C96="","-",VLOOKUP(C96,员工信息表!B:D,3,FALSE))</f>
        <v>-</v>
      </c>
      <c r="F96" s="20"/>
      <c r="G96" s="20"/>
      <c r="H96" s="20"/>
      <c r="I96" s="20"/>
      <c r="J96" s="27" t="str">
        <f t="shared" si="2"/>
        <v>0</v>
      </c>
      <c r="K96" s="27" t="str">
        <f>IF(C96="","0",SUMIFS(借支明细表!$H:$H,借支明细表!$F:$F,$C96,借支明细表!$D:$D,$D$2))</f>
        <v>0</v>
      </c>
      <c r="L96" s="27" t="str">
        <f t="shared" si="3"/>
        <v>0</v>
      </c>
      <c r="M96" s="28"/>
      <c r="XDA96" s="7"/>
      <c r="XDB96" s="7"/>
      <c r="XDC96" s="7"/>
      <c r="XDD96" s="7"/>
      <c r="XDE96" s="7"/>
      <c r="XDF96" s="7"/>
      <c r="XDG96" s="7"/>
      <c r="XDH96" s="7"/>
      <c r="XDI96" s="7"/>
      <c r="XDJ96" s="7"/>
      <c r="XDK96" s="7"/>
      <c r="XDL96" s="7"/>
      <c r="XDM96" s="7"/>
      <c r="XDN96" s="7"/>
      <c r="XDO96" s="7"/>
      <c r="XDP96" s="7"/>
      <c r="XDQ96" s="7"/>
      <c r="XDR96" s="7"/>
      <c r="XDS96" s="7"/>
      <c r="XDT96" s="7"/>
      <c r="XDU96" s="7"/>
      <c r="XDV96" s="7"/>
      <c r="XDW96" s="7"/>
      <c r="XDX96" s="7"/>
      <c r="XDY96" s="7"/>
      <c r="XDZ96" s="7"/>
      <c r="XEA96" s="7"/>
      <c r="XEB96" s="7"/>
      <c r="XEC96" s="7"/>
      <c r="XED96" s="7"/>
      <c r="XEE96" s="7"/>
    </row>
    <row r="97" s="1" customFormat="1" customHeight="1" spans="1:16359">
      <c r="A97" s="4"/>
      <c r="B97" s="20"/>
      <c r="C97" s="20"/>
      <c r="D97" s="21" t="str">
        <f>IF(C97="","-",VLOOKUP(C97,员工信息表!B:C,2,FALSE))</f>
        <v>-</v>
      </c>
      <c r="E97" s="21" t="str">
        <f>IF(C97="","-",VLOOKUP(C97,员工信息表!B:D,3,FALSE))</f>
        <v>-</v>
      </c>
      <c r="F97" s="20"/>
      <c r="G97" s="20"/>
      <c r="H97" s="20"/>
      <c r="I97" s="20"/>
      <c r="J97" s="27" t="str">
        <f t="shared" si="2"/>
        <v>0</v>
      </c>
      <c r="K97" s="27" t="str">
        <f>IF(C97="","0",SUMIFS(借支明细表!$H:$H,借支明细表!$F:$F,$C97,借支明细表!$D:$D,$D$2))</f>
        <v>0</v>
      </c>
      <c r="L97" s="27" t="str">
        <f t="shared" si="3"/>
        <v>0</v>
      </c>
      <c r="M97" s="28"/>
      <c r="XDA97" s="7"/>
      <c r="XDB97" s="7"/>
      <c r="XDC97" s="7"/>
      <c r="XDD97" s="7"/>
      <c r="XDE97" s="7"/>
      <c r="XDF97" s="7"/>
      <c r="XDG97" s="7"/>
      <c r="XDH97" s="7"/>
      <c r="XDI97" s="7"/>
      <c r="XDJ97" s="7"/>
      <c r="XDK97" s="7"/>
      <c r="XDL97" s="7"/>
      <c r="XDM97" s="7"/>
      <c r="XDN97" s="7"/>
      <c r="XDO97" s="7"/>
      <c r="XDP97" s="7"/>
      <c r="XDQ97" s="7"/>
      <c r="XDR97" s="7"/>
      <c r="XDS97" s="7"/>
      <c r="XDT97" s="7"/>
      <c r="XDU97" s="7"/>
      <c r="XDV97" s="7"/>
      <c r="XDW97" s="7"/>
      <c r="XDX97" s="7"/>
      <c r="XDY97" s="7"/>
      <c r="XDZ97" s="7"/>
      <c r="XEA97" s="7"/>
      <c r="XEB97" s="7"/>
      <c r="XEC97" s="7"/>
      <c r="XED97" s="7"/>
      <c r="XEE97" s="7"/>
    </row>
    <row r="98" s="1" customFormat="1" customHeight="1" spans="1:16359">
      <c r="A98" s="4"/>
      <c r="B98" s="20"/>
      <c r="C98" s="20"/>
      <c r="D98" s="21" t="str">
        <f>IF(C98="","-",VLOOKUP(C98,员工信息表!B:C,2,FALSE))</f>
        <v>-</v>
      </c>
      <c r="E98" s="21" t="str">
        <f>IF(C98="","-",VLOOKUP(C98,员工信息表!B:D,3,FALSE))</f>
        <v>-</v>
      </c>
      <c r="F98" s="20"/>
      <c r="G98" s="20"/>
      <c r="H98" s="20"/>
      <c r="I98" s="20"/>
      <c r="J98" s="27" t="str">
        <f t="shared" si="2"/>
        <v>0</v>
      </c>
      <c r="K98" s="27" t="str">
        <f>IF(C98="","0",SUMIFS(借支明细表!$H:$H,借支明细表!$F:$F,$C98,借支明细表!$D:$D,$D$2))</f>
        <v>0</v>
      </c>
      <c r="L98" s="27" t="str">
        <f t="shared" si="3"/>
        <v>0</v>
      </c>
      <c r="M98" s="28"/>
      <c r="XDA98" s="7"/>
      <c r="XDB98" s="7"/>
      <c r="XDC98" s="7"/>
      <c r="XDD98" s="7"/>
      <c r="XDE98" s="7"/>
      <c r="XDF98" s="7"/>
      <c r="XDG98" s="7"/>
      <c r="XDH98" s="7"/>
      <c r="XDI98" s="7"/>
      <c r="XDJ98" s="7"/>
      <c r="XDK98" s="7"/>
      <c r="XDL98" s="7"/>
      <c r="XDM98" s="7"/>
      <c r="XDN98" s="7"/>
      <c r="XDO98" s="7"/>
      <c r="XDP98" s="7"/>
      <c r="XDQ98" s="7"/>
      <c r="XDR98" s="7"/>
      <c r="XDS98" s="7"/>
      <c r="XDT98" s="7"/>
      <c r="XDU98" s="7"/>
      <c r="XDV98" s="7"/>
      <c r="XDW98" s="7"/>
      <c r="XDX98" s="7"/>
      <c r="XDY98" s="7"/>
      <c r="XDZ98" s="7"/>
      <c r="XEA98" s="7"/>
      <c r="XEB98" s="7"/>
      <c r="XEC98" s="7"/>
      <c r="XED98" s="7"/>
      <c r="XEE98" s="7"/>
    </row>
    <row r="99" s="1" customFormat="1" customHeight="1" spans="1:16359">
      <c r="A99" s="4"/>
      <c r="B99" s="20"/>
      <c r="C99" s="20"/>
      <c r="D99" s="21" t="str">
        <f>IF(C99="","-",VLOOKUP(C99,员工信息表!B:C,2,FALSE))</f>
        <v>-</v>
      </c>
      <c r="E99" s="21" t="str">
        <f>IF(C99="","-",VLOOKUP(C99,员工信息表!B:D,3,FALSE))</f>
        <v>-</v>
      </c>
      <c r="F99" s="20"/>
      <c r="G99" s="20"/>
      <c r="H99" s="20"/>
      <c r="I99" s="20"/>
      <c r="J99" s="27" t="str">
        <f t="shared" si="2"/>
        <v>0</v>
      </c>
      <c r="K99" s="27" t="str">
        <f>IF(C99="","0",SUMIFS(借支明细表!$H:$H,借支明细表!$F:$F,$C99,借支明细表!$D:$D,$D$2))</f>
        <v>0</v>
      </c>
      <c r="L99" s="27" t="str">
        <f t="shared" si="3"/>
        <v>0</v>
      </c>
      <c r="M99" s="28"/>
      <c r="XDA99" s="7"/>
      <c r="XDB99" s="7"/>
      <c r="XDC99" s="7"/>
      <c r="XDD99" s="7"/>
      <c r="XDE99" s="7"/>
      <c r="XDF99" s="7"/>
      <c r="XDG99" s="7"/>
      <c r="XDH99" s="7"/>
      <c r="XDI99" s="7"/>
      <c r="XDJ99" s="7"/>
      <c r="XDK99" s="7"/>
      <c r="XDL99" s="7"/>
      <c r="XDM99" s="7"/>
      <c r="XDN99" s="7"/>
      <c r="XDO99" s="7"/>
      <c r="XDP99" s="7"/>
      <c r="XDQ99" s="7"/>
      <c r="XDR99" s="7"/>
      <c r="XDS99" s="7"/>
      <c r="XDT99" s="7"/>
      <c r="XDU99" s="7"/>
      <c r="XDV99" s="7"/>
      <c r="XDW99" s="7"/>
      <c r="XDX99" s="7"/>
      <c r="XDY99" s="7"/>
      <c r="XDZ99" s="7"/>
      <c r="XEA99" s="7"/>
      <c r="XEB99" s="7"/>
      <c r="XEC99" s="7"/>
      <c r="XED99" s="7"/>
      <c r="XEE99" s="7"/>
    </row>
    <row r="100" s="1" customFormat="1" customHeight="1" spans="1:16359">
      <c r="A100" s="4"/>
      <c r="B100" s="20"/>
      <c r="C100" s="20"/>
      <c r="D100" s="21" t="str">
        <f>IF(C100="","-",VLOOKUP(C100,员工信息表!B:C,2,FALSE))</f>
        <v>-</v>
      </c>
      <c r="E100" s="21" t="str">
        <f>IF(C100="","-",VLOOKUP(C100,员工信息表!B:D,3,FALSE))</f>
        <v>-</v>
      </c>
      <c r="F100" s="20"/>
      <c r="G100" s="20"/>
      <c r="H100" s="20"/>
      <c r="I100" s="20"/>
      <c r="J100" s="27" t="str">
        <f t="shared" si="2"/>
        <v>0</v>
      </c>
      <c r="K100" s="27" t="str">
        <f>IF(C100="","0",SUMIFS(借支明细表!$H:$H,借支明细表!$F:$F,$C100,借支明细表!$D:$D,$D$2))</f>
        <v>0</v>
      </c>
      <c r="L100" s="27" t="str">
        <f t="shared" si="3"/>
        <v>0</v>
      </c>
      <c r="M100" s="28"/>
      <c r="XDA100" s="7"/>
      <c r="XDB100" s="7"/>
      <c r="XDC100" s="7"/>
      <c r="XDD100" s="7"/>
      <c r="XDE100" s="7"/>
      <c r="XDF100" s="7"/>
      <c r="XDG100" s="7"/>
      <c r="XDH100" s="7"/>
      <c r="XDI100" s="7"/>
      <c r="XDJ100" s="7"/>
      <c r="XDK100" s="7"/>
      <c r="XDL100" s="7"/>
      <c r="XDM100" s="7"/>
      <c r="XDN100" s="7"/>
      <c r="XDO100" s="7"/>
      <c r="XDP100" s="7"/>
      <c r="XDQ100" s="7"/>
      <c r="XDR100" s="7"/>
      <c r="XDS100" s="7"/>
      <c r="XDT100" s="7"/>
      <c r="XDU100" s="7"/>
      <c r="XDV100" s="7"/>
      <c r="XDW100" s="7"/>
      <c r="XDX100" s="7"/>
      <c r="XDY100" s="7"/>
      <c r="XDZ100" s="7"/>
      <c r="XEA100" s="7"/>
      <c r="XEB100" s="7"/>
      <c r="XEC100" s="7"/>
      <c r="XED100" s="7"/>
      <c r="XEE100" s="7"/>
    </row>
    <row r="101" s="1" customFormat="1" customHeight="1" spans="1:16359">
      <c r="A101" s="4"/>
      <c r="B101" s="20"/>
      <c r="C101" s="20"/>
      <c r="D101" s="21" t="str">
        <f>IF(C101="","-",VLOOKUP(C101,员工信息表!B:C,2,FALSE))</f>
        <v>-</v>
      </c>
      <c r="E101" s="21" t="str">
        <f>IF(C101="","-",VLOOKUP(C101,员工信息表!B:D,3,FALSE))</f>
        <v>-</v>
      </c>
      <c r="F101" s="20"/>
      <c r="G101" s="20"/>
      <c r="H101" s="20"/>
      <c r="I101" s="20"/>
      <c r="J101" s="27" t="str">
        <f t="shared" si="2"/>
        <v>0</v>
      </c>
      <c r="K101" s="27" t="str">
        <f>IF(C101="","0",SUMIFS(借支明细表!$H:$H,借支明细表!$F:$F,$C101,借支明细表!$D:$D,$D$2))</f>
        <v>0</v>
      </c>
      <c r="L101" s="27" t="str">
        <f t="shared" si="3"/>
        <v>0</v>
      </c>
      <c r="M101" s="28"/>
      <c r="XDA101" s="7"/>
      <c r="XDB101" s="7"/>
      <c r="XDC101" s="7"/>
      <c r="XDD101" s="7"/>
      <c r="XDE101" s="7"/>
      <c r="XDF101" s="7"/>
      <c r="XDG101" s="7"/>
      <c r="XDH101" s="7"/>
      <c r="XDI101" s="7"/>
      <c r="XDJ101" s="7"/>
      <c r="XDK101" s="7"/>
      <c r="XDL101" s="7"/>
      <c r="XDM101" s="7"/>
      <c r="XDN101" s="7"/>
      <c r="XDO101" s="7"/>
      <c r="XDP101" s="7"/>
      <c r="XDQ101" s="7"/>
      <c r="XDR101" s="7"/>
      <c r="XDS101" s="7"/>
      <c r="XDT101" s="7"/>
      <c r="XDU101" s="7"/>
      <c r="XDV101" s="7"/>
      <c r="XDW101" s="7"/>
      <c r="XDX101" s="7"/>
      <c r="XDY101" s="7"/>
      <c r="XDZ101" s="7"/>
      <c r="XEA101" s="7"/>
      <c r="XEB101" s="7"/>
      <c r="XEC101" s="7"/>
      <c r="XED101" s="7"/>
      <c r="XEE101" s="7"/>
    </row>
    <row r="102" s="1" customFormat="1" customHeight="1" spans="1:16359">
      <c r="A102" s="4"/>
      <c r="B102" s="20"/>
      <c r="C102" s="20"/>
      <c r="D102" s="21" t="str">
        <f>IF(C102="","-",VLOOKUP(C102,员工信息表!B:C,2,FALSE))</f>
        <v>-</v>
      </c>
      <c r="E102" s="21" t="str">
        <f>IF(C102="","-",VLOOKUP(C102,员工信息表!B:D,3,FALSE))</f>
        <v>-</v>
      </c>
      <c r="F102" s="20"/>
      <c r="G102" s="20"/>
      <c r="H102" s="20"/>
      <c r="I102" s="20"/>
      <c r="J102" s="27" t="str">
        <f t="shared" si="2"/>
        <v>0</v>
      </c>
      <c r="K102" s="27" t="str">
        <f>IF(C102="","0",SUMIFS(借支明细表!$H:$H,借支明细表!$F:$F,$C102,借支明细表!$D:$D,$D$2))</f>
        <v>0</v>
      </c>
      <c r="L102" s="27" t="str">
        <f t="shared" si="3"/>
        <v>0</v>
      </c>
      <c r="M102" s="28"/>
      <c r="XDA102" s="7"/>
      <c r="XDB102" s="7"/>
      <c r="XDC102" s="7"/>
      <c r="XDD102" s="7"/>
      <c r="XDE102" s="7"/>
      <c r="XDF102" s="7"/>
      <c r="XDG102" s="7"/>
      <c r="XDH102" s="7"/>
      <c r="XDI102" s="7"/>
      <c r="XDJ102" s="7"/>
      <c r="XDK102" s="7"/>
      <c r="XDL102" s="7"/>
      <c r="XDM102" s="7"/>
      <c r="XDN102" s="7"/>
      <c r="XDO102" s="7"/>
      <c r="XDP102" s="7"/>
      <c r="XDQ102" s="7"/>
      <c r="XDR102" s="7"/>
      <c r="XDS102" s="7"/>
      <c r="XDT102" s="7"/>
      <c r="XDU102" s="7"/>
      <c r="XDV102" s="7"/>
      <c r="XDW102" s="7"/>
      <c r="XDX102" s="7"/>
      <c r="XDY102" s="7"/>
      <c r="XDZ102" s="7"/>
      <c r="XEA102" s="7"/>
      <c r="XEB102" s="7"/>
      <c r="XEC102" s="7"/>
      <c r="XED102" s="7"/>
      <c r="XEE102" s="7"/>
    </row>
    <row r="103" s="1" customFormat="1" customHeight="1" spans="1:16359">
      <c r="A103" s="4"/>
      <c r="B103" s="20"/>
      <c r="C103" s="20"/>
      <c r="D103" s="21" t="str">
        <f>IF(C103="","-",VLOOKUP(C103,员工信息表!B:C,2,FALSE))</f>
        <v>-</v>
      </c>
      <c r="E103" s="21" t="str">
        <f>IF(C103="","-",VLOOKUP(C103,员工信息表!B:D,3,FALSE))</f>
        <v>-</v>
      </c>
      <c r="F103" s="20"/>
      <c r="G103" s="20"/>
      <c r="H103" s="20"/>
      <c r="I103" s="20"/>
      <c r="J103" s="27" t="str">
        <f t="shared" si="2"/>
        <v>0</v>
      </c>
      <c r="K103" s="27" t="str">
        <f>IF(C103="","0",SUMIFS(借支明细表!$H:$H,借支明细表!$F:$F,$C103,借支明细表!$D:$D,$D$2))</f>
        <v>0</v>
      </c>
      <c r="L103" s="27" t="str">
        <f t="shared" si="3"/>
        <v>0</v>
      </c>
      <c r="M103" s="28"/>
      <c r="XDA103" s="7"/>
      <c r="XDB103" s="7"/>
      <c r="XDC103" s="7"/>
      <c r="XDD103" s="7"/>
      <c r="XDE103" s="7"/>
      <c r="XDF103" s="7"/>
      <c r="XDG103" s="7"/>
      <c r="XDH103" s="7"/>
      <c r="XDI103" s="7"/>
      <c r="XDJ103" s="7"/>
      <c r="XDK103" s="7"/>
      <c r="XDL103" s="7"/>
      <c r="XDM103" s="7"/>
      <c r="XDN103" s="7"/>
      <c r="XDO103" s="7"/>
      <c r="XDP103" s="7"/>
      <c r="XDQ103" s="7"/>
      <c r="XDR103" s="7"/>
      <c r="XDS103" s="7"/>
      <c r="XDT103" s="7"/>
      <c r="XDU103" s="7"/>
      <c r="XDV103" s="7"/>
      <c r="XDW103" s="7"/>
      <c r="XDX103" s="7"/>
      <c r="XDY103" s="7"/>
      <c r="XDZ103" s="7"/>
      <c r="XEA103" s="7"/>
      <c r="XEB103" s="7"/>
      <c r="XEC103" s="7"/>
      <c r="XED103" s="7"/>
      <c r="XEE103" s="7"/>
    </row>
    <row r="104" s="1" customFormat="1" customHeight="1" spans="1:16359">
      <c r="A104" s="4"/>
      <c r="B104" s="20"/>
      <c r="C104" s="20"/>
      <c r="D104" s="21" t="str">
        <f>IF(C104="","-",VLOOKUP(C104,员工信息表!B:C,2,FALSE))</f>
        <v>-</v>
      </c>
      <c r="E104" s="21" t="str">
        <f>IF(C104="","-",VLOOKUP(C104,员工信息表!B:D,3,FALSE))</f>
        <v>-</v>
      </c>
      <c r="F104" s="20"/>
      <c r="G104" s="20"/>
      <c r="H104" s="20"/>
      <c r="I104" s="20"/>
      <c r="J104" s="27" t="str">
        <f t="shared" si="2"/>
        <v>0</v>
      </c>
      <c r="K104" s="27" t="str">
        <f>IF(C104="","0",SUMIFS(借支明细表!$H:$H,借支明细表!$F:$F,$C104,借支明细表!$D:$D,$D$2))</f>
        <v>0</v>
      </c>
      <c r="L104" s="27" t="str">
        <f t="shared" si="3"/>
        <v>0</v>
      </c>
      <c r="M104" s="28"/>
      <c r="XDA104" s="7"/>
      <c r="XDB104" s="7"/>
      <c r="XDC104" s="7"/>
      <c r="XDD104" s="7"/>
      <c r="XDE104" s="7"/>
      <c r="XDF104" s="7"/>
      <c r="XDG104" s="7"/>
      <c r="XDH104" s="7"/>
      <c r="XDI104" s="7"/>
      <c r="XDJ104" s="7"/>
      <c r="XDK104" s="7"/>
      <c r="XDL104" s="7"/>
      <c r="XDM104" s="7"/>
      <c r="XDN104" s="7"/>
      <c r="XDO104" s="7"/>
      <c r="XDP104" s="7"/>
      <c r="XDQ104" s="7"/>
      <c r="XDR104" s="7"/>
      <c r="XDS104" s="7"/>
      <c r="XDT104" s="7"/>
      <c r="XDU104" s="7"/>
      <c r="XDV104" s="7"/>
      <c r="XDW104" s="7"/>
      <c r="XDX104" s="7"/>
      <c r="XDY104" s="7"/>
      <c r="XDZ104" s="7"/>
      <c r="XEA104" s="7"/>
      <c r="XEB104" s="7"/>
      <c r="XEC104" s="7"/>
      <c r="XED104" s="7"/>
      <c r="XEE104" s="7"/>
    </row>
    <row r="105" s="1" customFormat="1" customHeight="1" spans="1:16359">
      <c r="A105" s="4"/>
      <c r="B105" s="20"/>
      <c r="C105" s="20"/>
      <c r="D105" s="21" t="str">
        <f>IF(C105="","-",VLOOKUP(C105,员工信息表!B:C,2,FALSE))</f>
        <v>-</v>
      </c>
      <c r="E105" s="21" t="str">
        <f>IF(C105="","-",VLOOKUP(C105,员工信息表!B:D,3,FALSE))</f>
        <v>-</v>
      </c>
      <c r="F105" s="20"/>
      <c r="G105" s="20"/>
      <c r="H105" s="20"/>
      <c r="I105" s="20"/>
      <c r="J105" s="27" t="str">
        <f t="shared" si="2"/>
        <v>0</v>
      </c>
      <c r="K105" s="27" t="str">
        <f>IF(C105="","0",SUMIFS(借支明细表!$H:$H,借支明细表!$F:$F,$C105,借支明细表!$D:$D,$D$2))</f>
        <v>0</v>
      </c>
      <c r="L105" s="27" t="str">
        <f t="shared" si="3"/>
        <v>0</v>
      </c>
      <c r="M105" s="28"/>
      <c r="XDA105" s="7"/>
      <c r="XDB105" s="7"/>
      <c r="XDC105" s="7"/>
      <c r="XDD105" s="7"/>
      <c r="XDE105" s="7"/>
      <c r="XDF105" s="7"/>
      <c r="XDG105" s="7"/>
      <c r="XDH105" s="7"/>
      <c r="XDI105" s="7"/>
      <c r="XDJ105" s="7"/>
      <c r="XDK105" s="7"/>
      <c r="XDL105" s="7"/>
      <c r="XDM105" s="7"/>
      <c r="XDN105" s="7"/>
      <c r="XDO105" s="7"/>
      <c r="XDP105" s="7"/>
      <c r="XDQ105" s="7"/>
      <c r="XDR105" s="7"/>
      <c r="XDS105" s="7"/>
      <c r="XDT105" s="7"/>
      <c r="XDU105" s="7"/>
      <c r="XDV105" s="7"/>
      <c r="XDW105" s="7"/>
      <c r="XDX105" s="7"/>
      <c r="XDY105" s="7"/>
      <c r="XDZ105" s="7"/>
      <c r="XEA105" s="7"/>
      <c r="XEB105" s="7"/>
      <c r="XEC105" s="7"/>
      <c r="XED105" s="7"/>
      <c r="XEE105" s="7"/>
    </row>
    <row r="106" s="1" customFormat="1" customHeight="1" spans="1:16359">
      <c r="A106" s="4"/>
      <c r="B106" s="20"/>
      <c r="C106" s="20"/>
      <c r="D106" s="21" t="str">
        <f>IF(C106="","-",VLOOKUP(C106,员工信息表!B:C,2,FALSE))</f>
        <v>-</v>
      </c>
      <c r="E106" s="21" t="str">
        <f>IF(C106="","-",VLOOKUP(C106,员工信息表!B:D,3,FALSE))</f>
        <v>-</v>
      </c>
      <c r="F106" s="20"/>
      <c r="G106" s="20"/>
      <c r="H106" s="20"/>
      <c r="I106" s="20"/>
      <c r="J106" s="27" t="str">
        <f t="shared" si="2"/>
        <v>0</v>
      </c>
      <c r="K106" s="27" t="str">
        <f>IF(C106="","0",SUMIFS(借支明细表!$H:$H,借支明细表!$F:$F,$C106,借支明细表!$D:$D,$D$2))</f>
        <v>0</v>
      </c>
      <c r="L106" s="27" t="str">
        <f t="shared" si="3"/>
        <v>0</v>
      </c>
      <c r="M106" s="28"/>
      <c r="XDA106" s="7"/>
      <c r="XDB106" s="7"/>
      <c r="XDC106" s="7"/>
      <c r="XDD106" s="7"/>
      <c r="XDE106" s="7"/>
      <c r="XDF106" s="7"/>
      <c r="XDG106" s="7"/>
      <c r="XDH106" s="7"/>
      <c r="XDI106" s="7"/>
      <c r="XDJ106" s="7"/>
      <c r="XDK106" s="7"/>
      <c r="XDL106" s="7"/>
      <c r="XDM106" s="7"/>
      <c r="XDN106" s="7"/>
      <c r="XDO106" s="7"/>
      <c r="XDP106" s="7"/>
      <c r="XDQ106" s="7"/>
      <c r="XDR106" s="7"/>
      <c r="XDS106" s="7"/>
      <c r="XDT106" s="7"/>
      <c r="XDU106" s="7"/>
      <c r="XDV106" s="7"/>
      <c r="XDW106" s="7"/>
      <c r="XDX106" s="7"/>
      <c r="XDY106" s="7"/>
      <c r="XDZ106" s="7"/>
      <c r="XEA106" s="7"/>
      <c r="XEB106" s="7"/>
      <c r="XEC106" s="7"/>
      <c r="XED106" s="7"/>
      <c r="XEE106" s="7"/>
    </row>
    <row r="107" s="1" customFormat="1" customHeight="1" spans="1:16359">
      <c r="A107" s="4"/>
      <c r="B107" s="20"/>
      <c r="C107" s="20"/>
      <c r="D107" s="21" t="str">
        <f>IF(C107="","-",VLOOKUP(C107,员工信息表!B:C,2,FALSE))</f>
        <v>-</v>
      </c>
      <c r="E107" s="21" t="str">
        <f>IF(C107="","-",VLOOKUP(C107,员工信息表!B:D,3,FALSE))</f>
        <v>-</v>
      </c>
      <c r="F107" s="20"/>
      <c r="G107" s="20"/>
      <c r="H107" s="20"/>
      <c r="I107" s="20"/>
      <c r="J107" s="27" t="str">
        <f t="shared" si="2"/>
        <v>0</v>
      </c>
      <c r="K107" s="27" t="str">
        <f>IF(C107="","0",SUMIFS(借支明细表!$H:$H,借支明细表!$F:$F,$C107,借支明细表!$D:$D,$D$2))</f>
        <v>0</v>
      </c>
      <c r="L107" s="27" t="str">
        <f t="shared" si="3"/>
        <v>0</v>
      </c>
      <c r="M107" s="28"/>
      <c r="XDA107" s="7"/>
      <c r="XDB107" s="7"/>
      <c r="XDC107" s="7"/>
      <c r="XDD107" s="7"/>
      <c r="XDE107" s="7"/>
      <c r="XDF107" s="7"/>
      <c r="XDG107" s="7"/>
      <c r="XDH107" s="7"/>
      <c r="XDI107" s="7"/>
      <c r="XDJ107" s="7"/>
      <c r="XDK107" s="7"/>
      <c r="XDL107" s="7"/>
      <c r="XDM107" s="7"/>
      <c r="XDN107" s="7"/>
      <c r="XDO107" s="7"/>
      <c r="XDP107" s="7"/>
      <c r="XDQ107" s="7"/>
      <c r="XDR107" s="7"/>
      <c r="XDS107" s="7"/>
      <c r="XDT107" s="7"/>
      <c r="XDU107" s="7"/>
      <c r="XDV107" s="7"/>
      <c r="XDW107" s="7"/>
      <c r="XDX107" s="7"/>
      <c r="XDY107" s="7"/>
      <c r="XDZ107" s="7"/>
      <c r="XEA107" s="7"/>
      <c r="XEB107" s="7"/>
      <c r="XEC107" s="7"/>
      <c r="XED107" s="7"/>
      <c r="XEE107" s="7"/>
    </row>
    <row r="108" s="1" customFormat="1" customHeight="1" spans="1:16359">
      <c r="A108" s="4"/>
      <c r="B108" s="20"/>
      <c r="C108" s="20"/>
      <c r="D108" s="21" t="str">
        <f>IF(C108="","-",VLOOKUP(C108,员工信息表!B:C,2,FALSE))</f>
        <v>-</v>
      </c>
      <c r="E108" s="21" t="str">
        <f>IF(C108="","-",VLOOKUP(C108,员工信息表!B:D,3,FALSE))</f>
        <v>-</v>
      </c>
      <c r="F108" s="20"/>
      <c r="G108" s="20"/>
      <c r="H108" s="20"/>
      <c r="I108" s="20"/>
      <c r="J108" s="27" t="str">
        <f t="shared" si="2"/>
        <v>0</v>
      </c>
      <c r="K108" s="27" t="str">
        <f>IF(C108="","0",SUMIFS(借支明细表!$H:$H,借支明细表!$F:$F,$C108,借支明细表!$D:$D,$D$2))</f>
        <v>0</v>
      </c>
      <c r="L108" s="27" t="str">
        <f t="shared" si="3"/>
        <v>0</v>
      </c>
      <c r="M108" s="28"/>
      <c r="XDA108" s="7"/>
      <c r="XDB108" s="7"/>
      <c r="XDC108" s="7"/>
      <c r="XDD108" s="7"/>
      <c r="XDE108" s="7"/>
      <c r="XDF108" s="7"/>
      <c r="XDG108" s="7"/>
      <c r="XDH108" s="7"/>
      <c r="XDI108" s="7"/>
      <c r="XDJ108" s="7"/>
      <c r="XDK108" s="7"/>
      <c r="XDL108" s="7"/>
      <c r="XDM108" s="7"/>
      <c r="XDN108" s="7"/>
      <c r="XDO108" s="7"/>
      <c r="XDP108" s="7"/>
      <c r="XDQ108" s="7"/>
      <c r="XDR108" s="7"/>
      <c r="XDS108" s="7"/>
      <c r="XDT108" s="7"/>
      <c r="XDU108" s="7"/>
      <c r="XDV108" s="7"/>
      <c r="XDW108" s="7"/>
      <c r="XDX108" s="7"/>
      <c r="XDY108" s="7"/>
      <c r="XDZ108" s="7"/>
      <c r="XEA108" s="7"/>
      <c r="XEB108" s="7"/>
      <c r="XEC108" s="7"/>
      <c r="XED108" s="7"/>
      <c r="XEE108" s="7"/>
    </row>
    <row r="109" s="1" customFormat="1" customHeight="1" spans="1:16359">
      <c r="A109" s="4"/>
      <c r="B109" s="20"/>
      <c r="C109" s="20"/>
      <c r="D109" s="21" t="str">
        <f>IF(C109="","-",VLOOKUP(C109,员工信息表!B:C,2,FALSE))</f>
        <v>-</v>
      </c>
      <c r="E109" s="21" t="str">
        <f>IF(C109="","-",VLOOKUP(C109,员工信息表!B:D,3,FALSE))</f>
        <v>-</v>
      </c>
      <c r="F109" s="20"/>
      <c r="G109" s="20"/>
      <c r="H109" s="20"/>
      <c r="I109" s="20"/>
      <c r="J109" s="27" t="str">
        <f t="shared" si="2"/>
        <v>0</v>
      </c>
      <c r="K109" s="27" t="str">
        <f>IF(C109="","0",SUMIFS(借支明细表!$H:$H,借支明细表!$F:$F,$C109,借支明细表!$D:$D,$D$2))</f>
        <v>0</v>
      </c>
      <c r="L109" s="27" t="str">
        <f t="shared" si="3"/>
        <v>0</v>
      </c>
      <c r="M109" s="28"/>
      <c r="XDA109" s="7"/>
      <c r="XDB109" s="7"/>
      <c r="XDC109" s="7"/>
      <c r="XDD109" s="7"/>
      <c r="XDE109" s="7"/>
      <c r="XDF109" s="7"/>
      <c r="XDG109" s="7"/>
      <c r="XDH109" s="7"/>
      <c r="XDI109" s="7"/>
      <c r="XDJ109" s="7"/>
      <c r="XDK109" s="7"/>
      <c r="XDL109" s="7"/>
      <c r="XDM109" s="7"/>
      <c r="XDN109" s="7"/>
      <c r="XDO109" s="7"/>
      <c r="XDP109" s="7"/>
      <c r="XDQ109" s="7"/>
      <c r="XDR109" s="7"/>
      <c r="XDS109" s="7"/>
      <c r="XDT109" s="7"/>
      <c r="XDU109" s="7"/>
      <c r="XDV109" s="7"/>
      <c r="XDW109" s="7"/>
      <c r="XDX109" s="7"/>
      <c r="XDY109" s="7"/>
      <c r="XDZ109" s="7"/>
      <c r="XEA109" s="7"/>
      <c r="XEB109" s="7"/>
      <c r="XEC109" s="7"/>
      <c r="XED109" s="7"/>
      <c r="XEE109" s="7"/>
    </row>
    <row r="110" s="1" customFormat="1" customHeight="1" spans="1:16359">
      <c r="A110" s="4"/>
      <c r="B110" s="20"/>
      <c r="C110" s="20"/>
      <c r="D110" s="21" t="str">
        <f>IF(C110="","-",VLOOKUP(C110,员工信息表!B:C,2,FALSE))</f>
        <v>-</v>
      </c>
      <c r="E110" s="21" t="str">
        <f>IF(C110="","-",VLOOKUP(C110,员工信息表!B:D,3,FALSE))</f>
        <v>-</v>
      </c>
      <c r="F110" s="20"/>
      <c r="G110" s="20"/>
      <c r="H110" s="20"/>
      <c r="I110" s="20"/>
      <c r="J110" s="27" t="str">
        <f t="shared" si="2"/>
        <v>0</v>
      </c>
      <c r="K110" s="27" t="str">
        <f>IF(C110="","0",SUMIFS(借支明细表!$H:$H,借支明细表!$F:$F,$C110,借支明细表!$D:$D,$D$2))</f>
        <v>0</v>
      </c>
      <c r="L110" s="27" t="str">
        <f t="shared" si="3"/>
        <v>0</v>
      </c>
      <c r="M110" s="28"/>
      <c r="XDA110" s="7"/>
      <c r="XDB110" s="7"/>
      <c r="XDC110" s="7"/>
      <c r="XDD110" s="7"/>
      <c r="XDE110" s="7"/>
      <c r="XDF110" s="7"/>
      <c r="XDG110" s="7"/>
      <c r="XDH110" s="7"/>
      <c r="XDI110" s="7"/>
      <c r="XDJ110" s="7"/>
      <c r="XDK110" s="7"/>
      <c r="XDL110" s="7"/>
      <c r="XDM110" s="7"/>
      <c r="XDN110" s="7"/>
      <c r="XDO110" s="7"/>
      <c r="XDP110" s="7"/>
      <c r="XDQ110" s="7"/>
      <c r="XDR110" s="7"/>
      <c r="XDS110" s="7"/>
      <c r="XDT110" s="7"/>
      <c r="XDU110" s="7"/>
      <c r="XDV110" s="7"/>
      <c r="XDW110" s="7"/>
      <c r="XDX110" s="7"/>
      <c r="XDY110" s="7"/>
      <c r="XDZ110" s="7"/>
      <c r="XEA110" s="7"/>
      <c r="XEB110" s="7"/>
      <c r="XEC110" s="7"/>
      <c r="XED110" s="7"/>
      <c r="XEE110" s="7"/>
    </row>
    <row r="111" s="1" customFormat="1" customHeight="1" spans="1:16359">
      <c r="A111" s="4"/>
      <c r="B111" s="20"/>
      <c r="C111" s="20"/>
      <c r="D111" s="21" t="str">
        <f>IF(C111="","-",VLOOKUP(C111,员工信息表!B:C,2,FALSE))</f>
        <v>-</v>
      </c>
      <c r="E111" s="21" t="str">
        <f>IF(C111="","-",VLOOKUP(C111,员工信息表!B:D,3,FALSE))</f>
        <v>-</v>
      </c>
      <c r="F111" s="20"/>
      <c r="G111" s="20"/>
      <c r="H111" s="20"/>
      <c r="I111" s="20"/>
      <c r="J111" s="27" t="str">
        <f t="shared" si="2"/>
        <v>0</v>
      </c>
      <c r="K111" s="27" t="str">
        <f>IF(C111="","0",SUMIFS(借支明细表!$H:$H,借支明细表!$F:$F,$C111,借支明细表!$D:$D,$D$2))</f>
        <v>0</v>
      </c>
      <c r="L111" s="27" t="str">
        <f t="shared" si="3"/>
        <v>0</v>
      </c>
      <c r="M111" s="28"/>
      <c r="XDA111" s="7"/>
      <c r="XDB111" s="7"/>
      <c r="XDC111" s="7"/>
      <c r="XDD111" s="7"/>
      <c r="XDE111" s="7"/>
      <c r="XDF111" s="7"/>
      <c r="XDG111" s="7"/>
      <c r="XDH111" s="7"/>
      <c r="XDI111" s="7"/>
      <c r="XDJ111" s="7"/>
      <c r="XDK111" s="7"/>
      <c r="XDL111" s="7"/>
      <c r="XDM111" s="7"/>
      <c r="XDN111" s="7"/>
      <c r="XDO111" s="7"/>
      <c r="XDP111" s="7"/>
      <c r="XDQ111" s="7"/>
      <c r="XDR111" s="7"/>
      <c r="XDS111" s="7"/>
      <c r="XDT111" s="7"/>
      <c r="XDU111" s="7"/>
      <c r="XDV111" s="7"/>
      <c r="XDW111" s="7"/>
      <c r="XDX111" s="7"/>
      <c r="XDY111" s="7"/>
      <c r="XDZ111" s="7"/>
      <c r="XEA111" s="7"/>
      <c r="XEB111" s="7"/>
      <c r="XEC111" s="7"/>
      <c r="XED111" s="7"/>
      <c r="XEE111" s="7"/>
    </row>
    <row r="112" s="1" customFormat="1" customHeight="1" spans="1:16359">
      <c r="A112" s="4"/>
      <c r="B112" s="20"/>
      <c r="C112" s="20"/>
      <c r="D112" s="21" t="str">
        <f>IF(C112="","-",VLOOKUP(C112,员工信息表!B:C,2,FALSE))</f>
        <v>-</v>
      </c>
      <c r="E112" s="21" t="str">
        <f>IF(C112="","-",VLOOKUP(C112,员工信息表!B:D,3,FALSE))</f>
        <v>-</v>
      </c>
      <c r="F112" s="20"/>
      <c r="G112" s="20"/>
      <c r="H112" s="20"/>
      <c r="I112" s="20"/>
      <c r="J112" s="27" t="str">
        <f t="shared" si="2"/>
        <v>0</v>
      </c>
      <c r="K112" s="27" t="str">
        <f>IF(C112="","0",SUMIFS(借支明细表!$H:$H,借支明细表!$F:$F,$C112,借支明细表!$D:$D,$D$2))</f>
        <v>0</v>
      </c>
      <c r="L112" s="27" t="str">
        <f t="shared" si="3"/>
        <v>0</v>
      </c>
      <c r="M112" s="28"/>
      <c r="XDA112" s="7"/>
      <c r="XDB112" s="7"/>
      <c r="XDC112" s="7"/>
      <c r="XDD112" s="7"/>
      <c r="XDE112" s="7"/>
      <c r="XDF112" s="7"/>
      <c r="XDG112" s="7"/>
      <c r="XDH112" s="7"/>
      <c r="XDI112" s="7"/>
      <c r="XDJ112" s="7"/>
      <c r="XDK112" s="7"/>
      <c r="XDL112" s="7"/>
      <c r="XDM112" s="7"/>
      <c r="XDN112" s="7"/>
      <c r="XDO112" s="7"/>
      <c r="XDP112" s="7"/>
      <c r="XDQ112" s="7"/>
      <c r="XDR112" s="7"/>
      <c r="XDS112" s="7"/>
      <c r="XDT112" s="7"/>
      <c r="XDU112" s="7"/>
      <c r="XDV112" s="7"/>
      <c r="XDW112" s="7"/>
      <c r="XDX112" s="7"/>
      <c r="XDY112" s="7"/>
      <c r="XDZ112" s="7"/>
      <c r="XEA112" s="7"/>
      <c r="XEB112" s="7"/>
      <c r="XEC112" s="7"/>
      <c r="XED112" s="7"/>
      <c r="XEE112" s="7"/>
    </row>
    <row r="113" s="1" customFormat="1" customHeight="1" spans="1:16359">
      <c r="A113" s="4"/>
      <c r="B113" s="20"/>
      <c r="C113" s="20"/>
      <c r="D113" s="21" t="str">
        <f>IF(C113="","-",VLOOKUP(C113,员工信息表!B:C,2,FALSE))</f>
        <v>-</v>
      </c>
      <c r="E113" s="21" t="str">
        <f>IF(C113="","-",VLOOKUP(C113,员工信息表!B:D,3,FALSE))</f>
        <v>-</v>
      </c>
      <c r="F113" s="20"/>
      <c r="G113" s="20"/>
      <c r="H113" s="20"/>
      <c r="I113" s="20"/>
      <c r="J113" s="27" t="str">
        <f t="shared" si="2"/>
        <v>0</v>
      </c>
      <c r="K113" s="27" t="str">
        <f>IF(C113="","0",SUMIFS(借支明细表!$H:$H,借支明细表!$F:$F,$C113,借支明细表!$D:$D,$D$2))</f>
        <v>0</v>
      </c>
      <c r="L113" s="27" t="str">
        <f t="shared" si="3"/>
        <v>0</v>
      </c>
      <c r="M113" s="28"/>
      <c r="XDA113" s="7"/>
      <c r="XDB113" s="7"/>
      <c r="XDC113" s="7"/>
      <c r="XDD113" s="7"/>
      <c r="XDE113" s="7"/>
      <c r="XDF113" s="7"/>
      <c r="XDG113" s="7"/>
      <c r="XDH113" s="7"/>
      <c r="XDI113" s="7"/>
      <c r="XDJ113" s="7"/>
      <c r="XDK113" s="7"/>
      <c r="XDL113" s="7"/>
      <c r="XDM113" s="7"/>
      <c r="XDN113" s="7"/>
      <c r="XDO113" s="7"/>
      <c r="XDP113" s="7"/>
      <c r="XDQ113" s="7"/>
      <c r="XDR113" s="7"/>
      <c r="XDS113" s="7"/>
      <c r="XDT113" s="7"/>
      <c r="XDU113" s="7"/>
      <c r="XDV113" s="7"/>
      <c r="XDW113" s="7"/>
      <c r="XDX113" s="7"/>
      <c r="XDY113" s="7"/>
      <c r="XDZ113" s="7"/>
      <c r="XEA113" s="7"/>
      <c r="XEB113" s="7"/>
      <c r="XEC113" s="7"/>
      <c r="XED113" s="7"/>
      <c r="XEE113" s="7"/>
    </row>
    <row r="114" s="1" customFormat="1" customHeight="1" spans="1:16359">
      <c r="A114" s="4"/>
      <c r="B114" s="20"/>
      <c r="C114" s="20"/>
      <c r="D114" s="21" t="str">
        <f>IF(C114="","-",VLOOKUP(C114,员工信息表!B:C,2,FALSE))</f>
        <v>-</v>
      </c>
      <c r="E114" s="21" t="str">
        <f>IF(C114="","-",VLOOKUP(C114,员工信息表!B:D,3,FALSE))</f>
        <v>-</v>
      </c>
      <c r="F114" s="20"/>
      <c r="G114" s="20"/>
      <c r="H114" s="20"/>
      <c r="I114" s="20"/>
      <c r="J114" s="27" t="str">
        <f t="shared" si="2"/>
        <v>0</v>
      </c>
      <c r="K114" s="27" t="str">
        <f>IF(C114="","0",SUMIFS(借支明细表!$H:$H,借支明细表!$F:$F,$C114,借支明细表!$D:$D,$D$2))</f>
        <v>0</v>
      </c>
      <c r="L114" s="27" t="str">
        <f t="shared" si="3"/>
        <v>0</v>
      </c>
      <c r="M114" s="28"/>
      <c r="XDA114" s="7"/>
      <c r="XDB114" s="7"/>
      <c r="XDC114" s="7"/>
      <c r="XDD114" s="7"/>
      <c r="XDE114" s="7"/>
      <c r="XDF114" s="7"/>
      <c r="XDG114" s="7"/>
      <c r="XDH114" s="7"/>
      <c r="XDI114" s="7"/>
      <c r="XDJ114" s="7"/>
      <c r="XDK114" s="7"/>
      <c r="XDL114" s="7"/>
      <c r="XDM114" s="7"/>
      <c r="XDN114" s="7"/>
      <c r="XDO114" s="7"/>
      <c r="XDP114" s="7"/>
      <c r="XDQ114" s="7"/>
      <c r="XDR114" s="7"/>
      <c r="XDS114" s="7"/>
      <c r="XDT114" s="7"/>
      <c r="XDU114" s="7"/>
      <c r="XDV114" s="7"/>
      <c r="XDW114" s="7"/>
      <c r="XDX114" s="7"/>
      <c r="XDY114" s="7"/>
      <c r="XDZ114" s="7"/>
      <c r="XEA114" s="7"/>
      <c r="XEB114" s="7"/>
      <c r="XEC114" s="7"/>
      <c r="XED114" s="7"/>
      <c r="XEE114" s="7"/>
    </row>
    <row r="115" s="1" customFormat="1" customHeight="1" spans="1:16359">
      <c r="A115" s="4"/>
      <c r="B115" s="20"/>
      <c r="C115" s="20"/>
      <c r="D115" s="21" t="str">
        <f>IF(C115="","-",VLOOKUP(C115,员工信息表!B:C,2,FALSE))</f>
        <v>-</v>
      </c>
      <c r="E115" s="21" t="str">
        <f>IF(C115="","-",VLOOKUP(C115,员工信息表!B:D,3,FALSE))</f>
        <v>-</v>
      </c>
      <c r="F115" s="20"/>
      <c r="G115" s="20"/>
      <c r="H115" s="20"/>
      <c r="I115" s="20"/>
      <c r="J115" s="27" t="str">
        <f t="shared" si="2"/>
        <v>0</v>
      </c>
      <c r="K115" s="27" t="str">
        <f>IF(C115="","0",SUMIFS(借支明细表!$H:$H,借支明细表!$F:$F,$C115,借支明细表!$D:$D,$D$2))</f>
        <v>0</v>
      </c>
      <c r="L115" s="27" t="str">
        <f t="shared" si="3"/>
        <v>0</v>
      </c>
      <c r="M115" s="28"/>
      <c r="XDA115" s="7"/>
      <c r="XDB115" s="7"/>
      <c r="XDC115" s="7"/>
      <c r="XDD115" s="7"/>
      <c r="XDE115" s="7"/>
      <c r="XDF115" s="7"/>
      <c r="XDG115" s="7"/>
      <c r="XDH115" s="7"/>
      <c r="XDI115" s="7"/>
      <c r="XDJ115" s="7"/>
      <c r="XDK115" s="7"/>
      <c r="XDL115" s="7"/>
      <c r="XDM115" s="7"/>
      <c r="XDN115" s="7"/>
      <c r="XDO115" s="7"/>
      <c r="XDP115" s="7"/>
      <c r="XDQ115" s="7"/>
      <c r="XDR115" s="7"/>
      <c r="XDS115" s="7"/>
      <c r="XDT115" s="7"/>
      <c r="XDU115" s="7"/>
      <c r="XDV115" s="7"/>
      <c r="XDW115" s="7"/>
      <c r="XDX115" s="7"/>
      <c r="XDY115" s="7"/>
      <c r="XDZ115" s="7"/>
      <c r="XEA115" s="7"/>
      <c r="XEB115" s="7"/>
      <c r="XEC115" s="7"/>
      <c r="XED115" s="7"/>
      <c r="XEE115" s="7"/>
    </row>
    <row r="116" s="1" customFormat="1" customHeight="1" spans="1:16359">
      <c r="A116" s="4"/>
      <c r="B116" s="20"/>
      <c r="C116" s="20"/>
      <c r="D116" s="21" t="str">
        <f>IF(C116="","-",VLOOKUP(C116,员工信息表!B:C,2,FALSE))</f>
        <v>-</v>
      </c>
      <c r="E116" s="21" t="str">
        <f>IF(C116="","-",VLOOKUP(C116,员工信息表!B:D,3,FALSE))</f>
        <v>-</v>
      </c>
      <c r="F116" s="20"/>
      <c r="G116" s="20"/>
      <c r="H116" s="20"/>
      <c r="I116" s="20"/>
      <c r="J116" s="27" t="str">
        <f t="shared" si="2"/>
        <v>0</v>
      </c>
      <c r="K116" s="27" t="str">
        <f>IF(C116="","0",SUMIFS(借支明细表!$H:$H,借支明细表!$F:$F,$C116,借支明细表!$D:$D,$D$2))</f>
        <v>0</v>
      </c>
      <c r="L116" s="27" t="str">
        <f t="shared" si="3"/>
        <v>0</v>
      </c>
      <c r="M116" s="28"/>
      <c r="XDA116" s="7"/>
      <c r="XDB116" s="7"/>
      <c r="XDC116" s="7"/>
      <c r="XDD116" s="7"/>
      <c r="XDE116" s="7"/>
      <c r="XDF116" s="7"/>
      <c r="XDG116" s="7"/>
      <c r="XDH116" s="7"/>
      <c r="XDI116" s="7"/>
      <c r="XDJ116" s="7"/>
      <c r="XDK116" s="7"/>
      <c r="XDL116" s="7"/>
      <c r="XDM116" s="7"/>
      <c r="XDN116" s="7"/>
      <c r="XDO116" s="7"/>
      <c r="XDP116" s="7"/>
      <c r="XDQ116" s="7"/>
      <c r="XDR116" s="7"/>
      <c r="XDS116" s="7"/>
      <c r="XDT116" s="7"/>
      <c r="XDU116" s="7"/>
      <c r="XDV116" s="7"/>
      <c r="XDW116" s="7"/>
      <c r="XDX116" s="7"/>
      <c r="XDY116" s="7"/>
      <c r="XDZ116" s="7"/>
      <c r="XEA116" s="7"/>
      <c r="XEB116" s="7"/>
      <c r="XEC116" s="7"/>
      <c r="XED116" s="7"/>
      <c r="XEE116" s="7"/>
    </row>
    <row r="117" s="1" customFormat="1" customHeight="1" spans="1:16359">
      <c r="A117" s="4"/>
      <c r="B117" s="20"/>
      <c r="C117" s="20"/>
      <c r="D117" s="21" t="str">
        <f>IF(C117="","-",VLOOKUP(C117,员工信息表!B:C,2,FALSE))</f>
        <v>-</v>
      </c>
      <c r="E117" s="21" t="str">
        <f>IF(C117="","-",VLOOKUP(C117,员工信息表!B:D,3,FALSE))</f>
        <v>-</v>
      </c>
      <c r="F117" s="20"/>
      <c r="G117" s="20"/>
      <c r="H117" s="20"/>
      <c r="I117" s="20"/>
      <c r="J117" s="27" t="str">
        <f t="shared" si="2"/>
        <v>0</v>
      </c>
      <c r="K117" s="27" t="str">
        <f>IF(C117="","0",SUMIFS(借支明细表!$H:$H,借支明细表!$F:$F,$C117,借支明细表!$D:$D,$D$2))</f>
        <v>0</v>
      </c>
      <c r="L117" s="27" t="str">
        <f t="shared" si="3"/>
        <v>0</v>
      </c>
      <c r="M117" s="28"/>
      <c r="XDA117" s="7"/>
      <c r="XDB117" s="7"/>
      <c r="XDC117" s="7"/>
      <c r="XDD117" s="7"/>
      <c r="XDE117" s="7"/>
      <c r="XDF117" s="7"/>
      <c r="XDG117" s="7"/>
      <c r="XDH117" s="7"/>
      <c r="XDI117" s="7"/>
      <c r="XDJ117" s="7"/>
      <c r="XDK117" s="7"/>
      <c r="XDL117" s="7"/>
      <c r="XDM117" s="7"/>
      <c r="XDN117" s="7"/>
      <c r="XDO117" s="7"/>
      <c r="XDP117" s="7"/>
      <c r="XDQ117" s="7"/>
      <c r="XDR117" s="7"/>
      <c r="XDS117" s="7"/>
      <c r="XDT117" s="7"/>
      <c r="XDU117" s="7"/>
      <c r="XDV117" s="7"/>
      <c r="XDW117" s="7"/>
      <c r="XDX117" s="7"/>
      <c r="XDY117" s="7"/>
      <c r="XDZ117" s="7"/>
      <c r="XEA117" s="7"/>
      <c r="XEB117" s="7"/>
      <c r="XEC117" s="7"/>
      <c r="XED117" s="7"/>
      <c r="XEE117" s="7"/>
    </row>
    <row r="118" s="1" customFormat="1" customHeight="1" spans="1:16359">
      <c r="A118" s="4"/>
      <c r="B118" s="20"/>
      <c r="C118" s="20"/>
      <c r="D118" s="21" t="str">
        <f>IF(C118="","-",VLOOKUP(C118,员工信息表!B:C,2,FALSE))</f>
        <v>-</v>
      </c>
      <c r="E118" s="21" t="str">
        <f>IF(C118="","-",VLOOKUP(C118,员工信息表!B:D,3,FALSE))</f>
        <v>-</v>
      </c>
      <c r="F118" s="20"/>
      <c r="G118" s="20"/>
      <c r="H118" s="20"/>
      <c r="I118" s="20"/>
      <c r="J118" s="27" t="str">
        <f t="shared" si="2"/>
        <v>0</v>
      </c>
      <c r="K118" s="27" t="str">
        <f>IF(C118="","0",SUMIFS(借支明细表!$H:$H,借支明细表!$F:$F,$C118,借支明细表!$D:$D,$D$2))</f>
        <v>0</v>
      </c>
      <c r="L118" s="27" t="str">
        <f t="shared" si="3"/>
        <v>0</v>
      </c>
      <c r="M118" s="28"/>
      <c r="XDA118" s="7"/>
      <c r="XDB118" s="7"/>
      <c r="XDC118" s="7"/>
      <c r="XDD118" s="7"/>
      <c r="XDE118" s="7"/>
      <c r="XDF118" s="7"/>
      <c r="XDG118" s="7"/>
      <c r="XDH118" s="7"/>
      <c r="XDI118" s="7"/>
      <c r="XDJ118" s="7"/>
      <c r="XDK118" s="7"/>
      <c r="XDL118" s="7"/>
      <c r="XDM118" s="7"/>
      <c r="XDN118" s="7"/>
      <c r="XDO118" s="7"/>
      <c r="XDP118" s="7"/>
      <c r="XDQ118" s="7"/>
      <c r="XDR118" s="7"/>
      <c r="XDS118" s="7"/>
      <c r="XDT118" s="7"/>
      <c r="XDU118" s="7"/>
      <c r="XDV118" s="7"/>
      <c r="XDW118" s="7"/>
      <c r="XDX118" s="7"/>
      <c r="XDY118" s="7"/>
      <c r="XDZ118" s="7"/>
      <c r="XEA118" s="7"/>
      <c r="XEB118" s="7"/>
      <c r="XEC118" s="7"/>
      <c r="XED118" s="7"/>
      <c r="XEE118" s="7"/>
    </row>
    <row r="119" s="1" customFormat="1" customHeight="1" spans="1:16359">
      <c r="A119" s="4"/>
      <c r="B119" s="20"/>
      <c r="C119" s="20"/>
      <c r="D119" s="21" t="str">
        <f>IF(C119="","-",VLOOKUP(C119,员工信息表!B:C,2,FALSE))</f>
        <v>-</v>
      </c>
      <c r="E119" s="21" t="str">
        <f>IF(C119="","-",VLOOKUP(C119,员工信息表!B:D,3,FALSE))</f>
        <v>-</v>
      </c>
      <c r="F119" s="20"/>
      <c r="G119" s="20"/>
      <c r="H119" s="20"/>
      <c r="I119" s="20"/>
      <c r="J119" s="27" t="str">
        <f t="shared" si="2"/>
        <v>0</v>
      </c>
      <c r="K119" s="27" t="str">
        <f>IF(C119="","0",SUMIFS(借支明细表!$H:$H,借支明细表!$F:$F,$C119,借支明细表!$D:$D,$D$2))</f>
        <v>0</v>
      </c>
      <c r="L119" s="27" t="str">
        <f t="shared" si="3"/>
        <v>0</v>
      </c>
      <c r="M119" s="28"/>
      <c r="XDA119" s="7"/>
      <c r="XDB119" s="7"/>
      <c r="XDC119" s="7"/>
      <c r="XDD119" s="7"/>
      <c r="XDE119" s="7"/>
      <c r="XDF119" s="7"/>
      <c r="XDG119" s="7"/>
      <c r="XDH119" s="7"/>
      <c r="XDI119" s="7"/>
      <c r="XDJ119" s="7"/>
      <c r="XDK119" s="7"/>
      <c r="XDL119" s="7"/>
      <c r="XDM119" s="7"/>
      <c r="XDN119" s="7"/>
      <c r="XDO119" s="7"/>
      <c r="XDP119" s="7"/>
      <c r="XDQ119" s="7"/>
      <c r="XDR119" s="7"/>
      <c r="XDS119" s="7"/>
      <c r="XDT119" s="7"/>
      <c r="XDU119" s="7"/>
      <c r="XDV119" s="7"/>
      <c r="XDW119" s="7"/>
      <c r="XDX119" s="7"/>
      <c r="XDY119" s="7"/>
      <c r="XDZ119" s="7"/>
      <c r="XEA119" s="7"/>
      <c r="XEB119" s="7"/>
      <c r="XEC119" s="7"/>
      <c r="XED119" s="7"/>
      <c r="XEE119" s="7"/>
    </row>
    <row r="120" s="1" customFormat="1" customHeight="1" spans="1:16359">
      <c r="A120" s="4"/>
      <c r="B120" s="20"/>
      <c r="C120" s="20"/>
      <c r="D120" s="21" t="str">
        <f>IF(C120="","-",VLOOKUP(C120,员工信息表!B:C,2,FALSE))</f>
        <v>-</v>
      </c>
      <c r="E120" s="21" t="str">
        <f>IF(C120="","-",VLOOKUP(C120,员工信息表!B:D,3,FALSE))</f>
        <v>-</v>
      </c>
      <c r="F120" s="20"/>
      <c r="G120" s="20"/>
      <c r="H120" s="20"/>
      <c r="I120" s="20"/>
      <c r="J120" s="27" t="str">
        <f t="shared" si="2"/>
        <v>0</v>
      </c>
      <c r="K120" s="27" t="str">
        <f>IF(C120="","0",SUMIFS(借支明细表!$H:$H,借支明细表!$F:$F,$C120,借支明细表!$D:$D,$D$2))</f>
        <v>0</v>
      </c>
      <c r="L120" s="27" t="str">
        <f t="shared" si="3"/>
        <v>0</v>
      </c>
      <c r="M120" s="28"/>
      <c r="XDA120" s="7"/>
      <c r="XDB120" s="7"/>
      <c r="XDC120" s="7"/>
      <c r="XDD120" s="7"/>
      <c r="XDE120" s="7"/>
      <c r="XDF120" s="7"/>
      <c r="XDG120" s="7"/>
      <c r="XDH120" s="7"/>
      <c r="XDI120" s="7"/>
      <c r="XDJ120" s="7"/>
      <c r="XDK120" s="7"/>
      <c r="XDL120" s="7"/>
      <c r="XDM120" s="7"/>
      <c r="XDN120" s="7"/>
      <c r="XDO120" s="7"/>
      <c r="XDP120" s="7"/>
      <c r="XDQ120" s="7"/>
      <c r="XDR120" s="7"/>
      <c r="XDS120" s="7"/>
      <c r="XDT120" s="7"/>
      <c r="XDU120" s="7"/>
      <c r="XDV120" s="7"/>
      <c r="XDW120" s="7"/>
      <c r="XDX120" s="7"/>
      <c r="XDY120" s="7"/>
      <c r="XDZ120" s="7"/>
      <c r="XEA120" s="7"/>
      <c r="XEB120" s="7"/>
      <c r="XEC120" s="7"/>
      <c r="XED120" s="7"/>
      <c r="XEE120" s="7"/>
    </row>
    <row r="121" s="1" customFormat="1" customHeight="1" spans="1:16359">
      <c r="A121" s="4"/>
      <c r="B121" s="20"/>
      <c r="C121" s="20"/>
      <c r="D121" s="21" t="str">
        <f>IF(C121="","-",VLOOKUP(C121,员工信息表!B:C,2,FALSE))</f>
        <v>-</v>
      </c>
      <c r="E121" s="21" t="str">
        <f>IF(C121="","-",VLOOKUP(C121,员工信息表!B:D,3,FALSE))</f>
        <v>-</v>
      </c>
      <c r="F121" s="20"/>
      <c r="G121" s="20"/>
      <c r="H121" s="20"/>
      <c r="I121" s="20"/>
      <c r="J121" s="27" t="str">
        <f t="shared" si="2"/>
        <v>0</v>
      </c>
      <c r="K121" s="27" t="str">
        <f>IF(C121="","0",SUMIFS(借支明细表!$H:$H,借支明细表!$F:$F,$C121,借支明细表!$D:$D,$D$2))</f>
        <v>0</v>
      </c>
      <c r="L121" s="27" t="str">
        <f t="shared" si="3"/>
        <v>0</v>
      </c>
      <c r="M121" s="28"/>
      <c r="XDA121" s="7"/>
      <c r="XDB121" s="7"/>
      <c r="XDC121" s="7"/>
      <c r="XDD121" s="7"/>
      <c r="XDE121" s="7"/>
      <c r="XDF121" s="7"/>
      <c r="XDG121" s="7"/>
      <c r="XDH121" s="7"/>
      <c r="XDI121" s="7"/>
      <c r="XDJ121" s="7"/>
      <c r="XDK121" s="7"/>
      <c r="XDL121" s="7"/>
      <c r="XDM121" s="7"/>
      <c r="XDN121" s="7"/>
      <c r="XDO121" s="7"/>
      <c r="XDP121" s="7"/>
      <c r="XDQ121" s="7"/>
      <c r="XDR121" s="7"/>
      <c r="XDS121" s="7"/>
      <c r="XDT121" s="7"/>
      <c r="XDU121" s="7"/>
      <c r="XDV121" s="7"/>
      <c r="XDW121" s="7"/>
      <c r="XDX121" s="7"/>
      <c r="XDY121" s="7"/>
      <c r="XDZ121" s="7"/>
      <c r="XEA121" s="7"/>
      <c r="XEB121" s="7"/>
      <c r="XEC121" s="7"/>
      <c r="XED121" s="7"/>
      <c r="XEE121" s="7"/>
    </row>
    <row r="122" s="1" customFormat="1" customHeight="1" spans="1:16359">
      <c r="A122" s="4"/>
      <c r="B122" s="20"/>
      <c r="C122" s="20"/>
      <c r="D122" s="21" t="str">
        <f>IF(C122="","-",VLOOKUP(C122,员工信息表!B:C,2,FALSE))</f>
        <v>-</v>
      </c>
      <c r="E122" s="21" t="str">
        <f>IF(C122="","-",VLOOKUP(C122,员工信息表!B:D,3,FALSE))</f>
        <v>-</v>
      </c>
      <c r="F122" s="20"/>
      <c r="G122" s="20"/>
      <c r="H122" s="20"/>
      <c r="I122" s="20"/>
      <c r="J122" s="27" t="str">
        <f t="shared" si="2"/>
        <v>0</v>
      </c>
      <c r="K122" s="27" t="str">
        <f>IF(C122="","0",SUMIFS(借支明细表!$H:$H,借支明细表!$F:$F,$C122,借支明细表!$D:$D,$D$2))</f>
        <v>0</v>
      </c>
      <c r="L122" s="27" t="str">
        <f t="shared" si="3"/>
        <v>0</v>
      </c>
      <c r="M122" s="28"/>
      <c r="XDA122" s="7"/>
      <c r="XDB122" s="7"/>
      <c r="XDC122" s="7"/>
      <c r="XDD122" s="7"/>
      <c r="XDE122" s="7"/>
      <c r="XDF122" s="7"/>
      <c r="XDG122" s="7"/>
      <c r="XDH122" s="7"/>
      <c r="XDI122" s="7"/>
      <c r="XDJ122" s="7"/>
      <c r="XDK122" s="7"/>
      <c r="XDL122" s="7"/>
      <c r="XDM122" s="7"/>
      <c r="XDN122" s="7"/>
      <c r="XDO122" s="7"/>
      <c r="XDP122" s="7"/>
      <c r="XDQ122" s="7"/>
      <c r="XDR122" s="7"/>
      <c r="XDS122" s="7"/>
      <c r="XDT122" s="7"/>
      <c r="XDU122" s="7"/>
      <c r="XDV122" s="7"/>
      <c r="XDW122" s="7"/>
      <c r="XDX122" s="7"/>
      <c r="XDY122" s="7"/>
      <c r="XDZ122" s="7"/>
      <c r="XEA122" s="7"/>
      <c r="XEB122" s="7"/>
      <c r="XEC122" s="7"/>
      <c r="XED122" s="7"/>
      <c r="XEE122" s="7"/>
    </row>
    <row r="123" s="1" customFormat="1" customHeight="1" spans="1:16359">
      <c r="A123" s="4"/>
      <c r="B123" s="20"/>
      <c r="C123" s="20"/>
      <c r="D123" s="21" t="str">
        <f>IF(C123="","-",VLOOKUP(C123,员工信息表!B:C,2,FALSE))</f>
        <v>-</v>
      </c>
      <c r="E123" s="21" t="str">
        <f>IF(C123="","-",VLOOKUP(C123,员工信息表!B:D,3,FALSE))</f>
        <v>-</v>
      </c>
      <c r="F123" s="20"/>
      <c r="G123" s="20"/>
      <c r="H123" s="20"/>
      <c r="I123" s="20"/>
      <c r="J123" s="27" t="str">
        <f t="shared" si="2"/>
        <v>0</v>
      </c>
      <c r="K123" s="27" t="str">
        <f>IF(C123="","0",SUMIFS(借支明细表!$H:$H,借支明细表!$F:$F,$C123,借支明细表!$D:$D,$D$2))</f>
        <v>0</v>
      </c>
      <c r="L123" s="27" t="str">
        <f t="shared" si="3"/>
        <v>0</v>
      </c>
      <c r="M123" s="28"/>
      <c r="XDA123" s="7"/>
      <c r="XDB123" s="7"/>
      <c r="XDC123" s="7"/>
      <c r="XDD123" s="7"/>
      <c r="XDE123" s="7"/>
      <c r="XDF123" s="7"/>
      <c r="XDG123" s="7"/>
      <c r="XDH123" s="7"/>
      <c r="XDI123" s="7"/>
      <c r="XDJ123" s="7"/>
      <c r="XDK123" s="7"/>
      <c r="XDL123" s="7"/>
      <c r="XDM123" s="7"/>
      <c r="XDN123" s="7"/>
      <c r="XDO123" s="7"/>
      <c r="XDP123" s="7"/>
      <c r="XDQ123" s="7"/>
      <c r="XDR123" s="7"/>
      <c r="XDS123" s="7"/>
      <c r="XDT123" s="7"/>
      <c r="XDU123" s="7"/>
      <c r="XDV123" s="7"/>
      <c r="XDW123" s="7"/>
      <c r="XDX123" s="7"/>
      <c r="XDY123" s="7"/>
      <c r="XDZ123" s="7"/>
      <c r="XEA123" s="7"/>
      <c r="XEB123" s="7"/>
      <c r="XEC123" s="7"/>
      <c r="XED123" s="7"/>
      <c r="XEE123" s="7"/>
    </row>
    <row r="124" s="1" customFormat="1" customHeight="1" spans="1:16359">
      <c r="A124" s="4"/>
      <c r="B124" s="20"/>
      <c r="C124" s="20"/>
      <c r="D124" s="21" t="str">
        <f>IF(C124="","-",VLOOKUP(C124,员工信息表!B:C,2,FALSE))</f>
        <v>-</v>
      </c>
      <c r="E124" s="21" t="str">
        <f>IF(C124="","-",VLOOKUP(C124,员工信息表!B:D,3,FALSE))</f>
        <v>-</v>
      </c>
      <c r="F124" s="20"/>
      <c r="G124" s="20"/>
      <c r="H124" s="20"/>
      <c r="I124" s="20"/>
      <c r="J124" s="27" t="str">
        <f t="shared" si="2"/>
        <v>0</v>
      </c>
      <c r="K124" s="27" t="str">
        <f>IF(C124="","0",SUMIFS(借支明细表!$H:$H,借支明细表!$F:$F,$C124,借支明细表!$D:$D,$D$2))</f>
        <v>0</v>
      </c>
      <c r="L124" s="27" t="str">
        <f t="shared" si="3"/>
        <v>0</v>
      </c>
      <c r="M124" s="28"/>
      <c r="XDA124" s="7"/>
      <c r="XDB124" s="7"/>
      <c r="XDC124" s="7"/>
      <c r="XDD124" s="7"/>
      <c r="XDE124" s="7"/>
      <c r="XDF124" s="7"/>
      <c r="XDG124" s="7"/>
      <c r="XDH124" s="7"/>
      <c r="XDI124" s="7"/>
      <c r="XDJ124" s="7"/>
      <c r="XDK124" s="7"/>
      <c r="XDL124" s="7"/>
      <c r="XDM124" s="7"/>
      <c r="XDN124" s="7"/>
      <c r="XDO124" s="7"/>
      <c r="XDP124" s="7"/>
      <c r="XDQ124" s="7"/>
      <c r="XDR124" s="7"/>
      <c r="XDS124" s="7"/>
      <c r="XDT124" s="7"/>
      <c r="XDU124" s="7"/>
      <c r="XDV124" s="7"/>
      <c r="XDW124" s="7"/>
      <c r="XDX124" s="7"/>
      <c r="XDY124" s="7"/>
      <c r="XDZ124" s="7"/>
      <c r="XEA124" s="7"/>
      <c r="XEB124" s="7"/>
      <c r="XEC124" s="7"/>
      <c r="XED124" s="7"/>
      <c r="XEE124" s="7"/>
    </row>
    <row r="125" s="1" customFormat="1" customHeight="1" spans="1:16359">
      <c r="A125" s="4"/>
      <c r="B125" s="20"/>
      <c r="C125" s="20"/>
      <c r="D125" s="21" t="str">
        <f>IF(C125="","-",VLOOKUP(C125,员工信息表!B:C,2,FALSE))</f>
        <v>-</v>
      </c>
      <c r="E125" s="21" t="str">
        <f>IF(C125="","-",VLOOKUP(C125,员工信息表!B:D,3,FALSE))</f>
        <v>-</v>
      </c>
      <c r="F125" s="20"/>
      <c r="G125" s="20"/>
      <c r="H125" s="20"/>
      <c r="I125" s="20"/>
      <c r="J125" s="27" t="str">
        <f t="shared" si="2"/>
        <v>0</v>
      </c>
      <c r="K125" s="27" t="str">
        <f>IF(C125="","0",SUMIFS(借支明细表!$H:$H,借支明细表!$F:$F,$C125,借支明细表!$D:$D,$D$2))</f>
        <v>0</v>
      </c>
      <c r="L125" s="27" t="str">
        <f t="shared" si="3"/>
        <v>0</v>
      </c>
      <c r="M125" s="28"/>
      <c r="XDA125" s="7"/>
      <c r="XDB125" s="7"/>
      <c r="XDC125" s="7"/>
      <c r="XDD125" s="7"/>
      <c r="XDE125" s="7"/>
      <c r="XDF125" s="7"/>
      <c r="XDG125" s="7"/>
      <c r="XDH125" s="7"/>
      <c r="XDI125" s="7"/>
      <c r="XDJ125" s="7"/>
      <c r="XDK125" s="7"/>
      <c r="XDL125" s="7"/>
      <c r="XDM125" s="7"/>
      <c r="XDN125" s="7"/>
      <c r="XDO125" s="7"/>
      <c r="XDP125" s="7"/>
      <c r="XDQ125" s="7"/>
      <c r="XDR125" s="7"/>
      <c r="XDS125" s="7"/>
      <c r="XDT125" s="7"/>
      <c r="XDU125" s="7"/>
      <c r="XDV125" s="7"/>
      <c r="XDW125" s="7"/>
      <c r="XDX125" s="7"/>
      <c r="XDY125" s="7"/>
      <c r="XDZ125" s="7"/>
      <c r="XEA125" s="7"/>
      <c r="XEB125" s="7"/>
      <c r="XEC125" s="7"/>
      <c r="XED125" s="7"/>
      <c r="XEE125" s="7"/>
    </row>
    <row r="126" s="1" customFormat="1" customHeight="1" spans="1:16359">
      <c r="A126" s="4"/>
      <c r="B126" s="20"/>
      <c r="C126" s="20"/>
      <c r="D126" s="21" t="str">
        <f>IF(C126="","-",VLOOKUP(C126,员工信息表!B:C,2,FALSE))</f>
        <v>-</v>
      </c>
      <c r="E126" s="21" t="str">
        <f>IF(C126="","-",VLOOKUP(C126,员工信息表!B:D,3,FALSE))</f>
        <v>-</v>
      </c>
      <c r="F126" s="20"/>
      <c r="G126" s="20"/>
      <c r="H126" s="20"/>
      <c r="I126" s="20"/>
      <c r="J126" s="27" t="str">
        <f t="shared" si="2"/>
        <v>0</v>
      </c>
      <c r="K126" s="27" t="str">
        <f>IF(C126="","0",SUMIFS(借支明细表!$H:$H,借支明细表!$F:$F,$C126,借支明细表!$D:$D,$D$2))</f>
        <v>0</v>
      </c>
      <c r="L126" s="27" t="str">
        <f t="shared" si="3"/>
        <v>0</v>
      </c>
      <c r="M126" s="28"/>
      <c r="XDA126" s="7"/>
      <c r="XDB126" s="7"/>
      <c r="XDC126" s="7"/>
      <c r="XDD126" s="7"/>
      <c r="XDE126" s="7"/>
      <c r="XDF126" s="7"/>
      <c r="XDG126" s="7"/>
      <c r="XDH126" s="7"/>
      <c r="XDI126" s="7"/>
      <c r="XDJ126" s="7"/>
      <c r="XDK126" s="7"/>
      <c r="XDL126" s="7"/>
      <c r="XDM126" s="7"/>
      <c r="XDN126" s="7"/>
      <c r="XDO126" s="7"/>
      <c r="XDP126" s="7"/>
      <c r="XDQ126" s="7"/>
      <c r="XDR126" s="7"/>
      <c r="XDS126" s="7"/>
      <c r="XDT126" s="7"/>
      <c r="XDU126" s="7"/>
      <c r="XDV126" s="7"/>
      <c r="XDW126" s="7"/>
      <c r="XDX126" s="7"/>
      <c r="XDY126" s="7"/>
      <c r="XDZ126" s="7"/>
      <c r="XEA126" s="7"/>
      <c r="XEB126" s="7"/>
      <c r="XEC126" s="7"/>
      <c r="XED126" s="7"/>
      <c r="XEE126" s="7"/>
    </row>
    <row r="127" s="1" customFormat="1" customHeight="1" spans="1:16359">
      <c r="A127" s="4"/>
      <c r="B127" s="20"/>
      <c r="C127" s="20"/>
      <c r="D127" s="21" t="str">
        <f>IF(C127="","-",VLOOKUP(C127,员工信息表!B:C,2,FALSE))</f>
        <v>-</v>
      </c>
      <c r="E127" s="21" t="str">
        <f>IF(C127="","-",VLOOKUP(C127,员工信息表!B:D,3,FALSE))</f>
        <v>-</v>
      </c>
      <c r="F127" s="20"/>
      <c r="G127" s="20"/>
      <c r="H127" s="20"/>
      <c r="I127" s="20"/>
      <c r="J127" s="27" t="str">
        <f t="shared" si="2"/>
        <v>0</v>
      </c>
      <c r="K127" s="27" t="str">
        <f>IF(C127="","0",SUMIFS(借支明细表!$H:$H,借支明细表!$F:$F,$C127,借支明细表!$D:$D,$D$2))</f>
        <v>0</v>
      </c>
      <c r="L127" s="27" t="str">
        <f t="shared" si="3"/>
        <v>0</v>
      </c>
      <c r="M127" s="28"/>
      <c r="XDA127" s="7"/>
      <c r="XDB127" s="7"/>
      <c r="XDC127" s="7"/>
      <c r="XDD127" s="7"/>
      <c r="XDE127" s="7"/>
      <c r="XDF127" s="7"/>
      <c r="XDG127" s="7"/>
      <c r="XDH127" s="7"/>
      <c r="XDI127" s="7"/>
      <c r="XDJ127" s="7"/>
      <c r="XDK127" s="7"/>
      <c r="XDL127" s="7"/>
      <c r="XDM127" s="7"/>
      <c r="XDN127" s="7"/>
      <c r="XDO127" s="7"/>
      <c r="XDP127" s="7"/>
      <c r="XDQ127" s="7"/>
      <c r="XDR127" s="7"/>
      <c r="XDS127" s="7"/>
      <c r="XDT127" s="7"/>
      <c r="XDU127" s="7"/>
      <c r="XDV127" s="7"/>
      <c r="XDW127" s="7"/>
      <c r="XDX127" s="7"/>
      <c r="XDY127" s="7"/>
      <c r="XDZ127" s="7"/>
      <c r="XEA127" s="7"/>
      <c r="XEB127" s="7"/>
      <c r="XEC127" s="7"/>
      <c r="XED127" s="7"/>
      <c r="XEE127" s="7"/>
    </row>
    <row r="128" s="1" customFormat="1" customHeight="1" spans="1:16359">
      <c r="A128" s="4"/>
      <c r="B128" s="20"/>
      <c r="C128" s="20"/>
      <c r="D128" s="21" t="str">
        <f>IF(C128="","-",VLOOKUP(C128,员工信息表!B:C,2,FALSE))</f>
        <v>-</v>
      </c>
      <c r="E128" s="21" t="str">
        <f>IF(C128="","-",VLOOKUP(C128,员工信息表!B:D,3,FALSE))</f>
        <v>-</v>
      </c>
      <c r="F128" s="20"/>
      <c r="G128" s="20"/>
      <c r="H128" s="20"/>
      <c r="I128" s="20"/>
      <c r="J128" s="27" t="str">
        <f t="shared" si="2"/>
        <v>0</v>
      </c>
      <c r="K128" s="27" t="str">
        <f>IF(C128="","0",SUMIFS(借支明细表!$H:$H,借支明细表!$F:$F,$C128,借支明细表!$D:$D,$D$2))</f>
        <v>0</v>
      </c>
      <c r="L128" s="27" t="str">
        <f t="shared" si="3"/>
        <v>0</v>
      </c>
      <c r="M128" s="28"/>
      <c r="XDA128" s="7"/>
      <c r="XDB128" s="7"/>
      <c r="XDC128" s="7"/>
      <c r="XDD128" s="7"/>
      <c r="XDE128" s="7"/>
      <c r="XDF128" s="7"/>
      <c r="XDG128" s="7"/>
      <c r="XDH128" s="7"/>
      <c r="XDI128" s="7"/>
      <c r="XDJ128" s="7"/>
      <c r="XDK128" s="7"/>
      <c r="XDL128" s="7"/>
      <c r="XDM128" s="7"/>
      <c r="XDN128" s="7"/>
      <c r="XDO128" s="7"/>
      <c r="XDP128" s="7"/>
      <c r="XDQ128" s="7"/>
      <c r="XDR128" s="7"/>
      <c r="XDS128" s="7"/>
      <c r="XDT128" s="7"/>
      <c r="XDU128" s="7"/>
      <c r="XDV128" s="7"/>
      <c r="XDW128" s="7"/>
      <c r="XDX128" s="7"/>
      <c r="XDY128" s="7"/>
      <c r="XDZ128" s="7"/>
      <c r="XEA128" s="7"/>
      <c r="XEB128" s="7"/>
      <c r="XEC128" s="7"/>
      <c r="XED128" s="7"/>
      <c r="XEE128" s="7"/>
    </row>
    <row r="129" s="1" customFormat="1" customHeight="1" spans="1:16359">
      <c r="A129" s="4"/>
      <c r="B129" s="20"/>
      <c r="C129" s="20"/>
      <c r="D129" s="21" t="str">
        <f>IF(C129="","-",VLOOKUP(C129,员工信息表!B:C,2,FALSE))</f>
        <v>-</v>
      </c>
      <c r="E129" s="21" t="str">
        <f>IF(C129="","-",VLOOKUP(C129,员工信息表!B:D,3,FALSE))</f>
        <v>-</v>
      </c>
      <c r="F129" s="20"/>
      <c r="G129" s="20"/>
      <c r="H129" s="20"/>
      <c r="I129" s="20"/>
      <c r="J129" s="27" t="str">
        <f t="shared" si="2"/>
        <v>0</v>
      </c>
      <c r="K129" s="27" t="str">
        <f>IF(C129="","0",SUMIFS(借支明细表!$H:$H,借支明细表!$F:$F,$C129,借支明细表!$D:$D,$D$2))</f>
        <v>0</v>
      </c>
      <c r="L129" s="27" t="str">
        <f t="shared" si="3"/>
        <v>0</v>
      </c>
      <c r="M129" s="28"/>
      <c r="XDA129" s="7"/>
      <c r="XDB129" s="7"/>
      <c r="XDC129" s="7"/>
      <c r="XDD129" s="7"/>
      <c r="XDE129" s="7"/>
      <c r="XDF129" s="7"/>
      <c r="XDG129" s="7"/>
      <c r="XDH129" s="7"/>
      <c r="XDI129" s="7"/>
      <c r="XDJ129" s="7"/>
      <c r="XDK129" s="7"/>
      <c r="XDL129" s="7"/>
      <c r="XDM129" s="7"/>
      <c r="XDN129" s="7"/>
      <c r="XDO129" s="7"/>
      <c r="XDP129" s="7"/>
      <c r="XDQ129" s="7"/>
      <c r="XDR129" s="7"/>
      <c r="XDS129" s="7"/>
      <c r="XDT129" s="7"/>
      <c r="XDU129" s="7"/>
      <c r="XDV129" s="7"/>
      <c r="XDW129" s="7"/>
      <c r="XDX129" s="7"/>
      <c r="XDY129" s="7"/>
      <c r="XDZ129" s="7"/>
      <c r="XEA129" s="7"/>
      <c r="XEB129" s="7"/>
      <c r="XEC129" s="7"/>
      <c r="XED129" s="7"/>
      <c r="XEE129" s="7"/>
    </row>
    <row r="130" s="1" customFormat="1" customHeight="1" spans="1:16359">
      <c r="A130" s="4"/>
      <c r="B130" s="20"/>
      <c r="C130" s="20"/>
      <c r="D130" s="21" t="str">
        <f>IF(C130="","-",VLOOKUP(C130,员工信息表!B:C,2,FALSE))</f>
        <v>-</v>
      </c>
      <c r="E130" s="21" t="str">
        <f>IF(C130="","-",VLOOKUP(C130,员工信息表!B:D,3,FALSE))</f>
        <v>-</v>
      </c>
      <c r="F130" s="20"/>
      <c r="G130" s="20"/>
      <c r="H130" s="20"/>
      <c r="I130" s="20"/>
      <c r="J130" s="27" t="str">
        <f t="shared" si="2"/>
        <v>0</v>
      </c>
      <c r="K130" s="27" t="str">
        <f>IF(C130="","0",SUMIFS(借支明细表!$H:$H,借支明细表!$F:$F,$C130,借支明细表!$D:$D,$D$2))</f>
        <v>0</v>
      </c>
      <c r="L130" s="27" t="str">
        <f t="shared" si="3"/>
        <v>0</v>
      </c>
      <c r="M130" s="28"/>
      <c r="XDA130" s="7"/>
      <c r="XDB130" s="7"/>
      <c r="XDC130" s="7"/>
      <c r="XDD130" s="7"/>
      <c r="XDE130" s="7"/>
      <c r="XDF130" s="7"/>
      <c r="XDG130" s="7"/>
      <c r="XDH130" s="7"/>
      <c r="XDI130" s="7"/>
      <c r="XDJ130" s="7"/>
      <c r="XDK130" s="7"/>
      <c r="XDL130" s="7"/>
      <c r="XDM130" s="7"/>
      <c r="XDN130" s="7"/>
      <c r="XDO130" s="7"/>
      <c r="XDP130" s="7"/>
      <c r="XDQ130" s="7"/>
      <c r="XDR130" s="7"/>
      <c r="XDS130" s="7"/>
      <c r="XDT130" s="7"/>
      <c r="XDU130" s="7"/>
      <c r="XDV130" s="7"/>
      <c r="XDW130" s="7"/>
      <c r="XDX130" s="7"/>
      <c r="XDY130" s="7"/>
      <c r="XDZ130" s="7"/>
      <c r="XEA130" s="7"/>
      <c r="XEB130" s="7"/>
      <c r="XEC130" s="7"/>
      <c r="XED130" s="7"/>
      <c r="XEE130" s="7"/>
    </row>
    <row r="131" s="1" customFormat="1" customHeight="1" spans="1:16359">
      <c r="A131" s="4"/>
      <c r="B131" s="20"/>
      <c r="C131" s="20"/>
      <c r="D131" s="21" t="str">
        <f>IF(C131="","-",VLOOKUP(C131,员工信息表!B:C,2,FALSE))</f>
        <v>-</v>
      </c>
      <c r="E131" s="21" t="str">
        <f>IF(C131="","-",VLOOKUP(C131,员工信息表!B:D,3,FALSE))</f>
        <v>-</v>
      </c>
      <c r="F131" s="20"/>
      <c r="G131" s="20"/>
      <c r="H131" s="20"/>
      <c r="I131" s="20"/>
      <c r="J131" s="27" t="str">
        <f t="shared" si="2"/>
        <v>0</v>
      </c>
      <c r="K131" s="27" t="str">
        <f>IF(C131="","0",SUMIFS(借支明细表!$H:$H,借支明细表!$F:$F,$C131,借支明细表!$D:$D,$D$2))</f>
        <v>0</v>
      </c>
      <c r="L131" s="27" t="str">
        <f t="shared" si="3"/>
        <v>0</v>
      </c>
      <c r="M131" s="28"/>
      <c r="XDA131" s="7"/>
      <c r="XDB131" s="7"/>
      <c r="XDC131" s="7"/>
      <c r="XDD131" s="7"/>
      <c r="XDE131" s="7"/>
      <c r="XDF131" s="7"/>
      <c r="XDG131" s="7"/>
      <c r="XDH131" s="7"/>
      <c r="XDI131" s="7"/>
      <c r="XDJ131" s="7"/>
      <c r="XDK131" s="7"/>
      <c r="XDL131" s="7"/>
      <c r="XDM131" s="7"/>
      <c r="XDN131" s="7"/>
      <c r="XDO131" s="7"/>
      <c r="XDP131" s="7"/>
      <c r="XDQ131" s="7"/>
      <c r="XDR131" s="7"/>
      <c r="XDS131" s="7"/>
      <c r="XDT131" s="7"/>
      <c r="XDU131" s="7"/>
      <c r="XDV131" s="7"/>
      <c r="XDW131" s="7"/>
      <c r="XDX131" s="7"/>
      <c r="XDY131" s="7"/>
      <c r="XDZ131" s="7"/>
      <c r="XEA131" s="7"/>
      <c r="XEB131" s="7"/>
      <c r="XEC131" s="7"/>
      <c r="XED131" s="7"/>
      <c r="XEE131" s="7"/>
    </row>
    <row r="132" s="1" customFormat="1" customHeight="1" spans="1:16359">
      <c r="A132" s="4"/>
      <c r="B132" s="20"/>
      <c r="C132" s="20"/>
      <c r="D132" s="21" t="str">
        <f>IF(C132="","-",VLOOKUP(C132,员工信息表!B:C,2,FALSE))</f>
        <v>-</v>
      </c>
      <c r="E132" s="21" t="str">
        <f>IF(C132="","-",VLOOKUP(C132,员工信息表!B:D,3,FALSE))</f>
        <v>-</v>
      </c>
      <c r="F132" s="20"/>
      <c r="G132" s="20"/>
      <c r="H132" s="20"/>
      <c r="I132" s="20"/>
      <c r="J132" s="27" t="str">
        <f t="shared" si="2"/>
        <v>0</v>
      </c>
      <c r="K132" s="27" t="str">
        <f>IF(C132="","0",SUMIFS(借支明细表!$H:$H,借支明细表!$F:$F,$C132,借支明细表!$D:$D,$D$2))</f>
        <v>0</v>
      </c>
      <c r="L132" s="27" t="str">
        <f t="shared" si="3"/>
        <v>0</v>
      </c>
      <c r="M132" s="28"/>
      <c r="XDA132" s="7"/>
      <c r="XDB132" s="7"/>
      <c r="XDC132" s="7"/>
      <c r="XDD132" s="7"/>
      <c r="XDE132" s="7"/>
      <c r="XDF132" s="7"/>
      <c r="XDG132" s="7"/>
      <c r="XDH132" s="7"/>
      <c r="XDI132" s="7"/>
      <c r="XDJ132" s="7"/>
      <c r="XDK132" s="7"/>
      <c r="XDL132" s="7"/>
      <c r="XDM132" s="7"/>
      <c r="XDN132" s="7"/>
      <c r="XDO132" s="7"/>
      <c r="XDP132" s="7"/>
      <c r="XDQ132" s="7"/>
      <c r="XDR132" s="7"/>
      <c r="XDS132" s="7"/>
      <c r="XDT132" s="7"/>
      <c r="XDU132" s="7"/>
      <c r="XDV132" s="7"/>
      <c r="XDW132" s="7"/>
      <c r="XDX132" s="7"/>
      <c r="XDY132" s="7"/>
      <c r="XDZ132" s="7"/>
      <c r="XEA132" s="7"/>
      <c r="XEB132" s="7"/>
      <c r="XEC132" s="7"/>
      <c r="XED132" s="7"/>
      <c r="XEE132" s="7"/>
    </row>
    <row r="133" s="1" customFormat="1" customHeight="1" spans="1:16359">
      <c r="A133" s="4"/>
      <c r="B133" s="20"/>
      <c r="C133" s="20"/>
      <c r="D133" s="21" t="str">
        <f>IF(C133="","-",VLOOKUP(C133,员工信息表!B:C,2,FALSE))</f>
        <v>-</v>
      </c>
      <c r="E133" s="21" t="str">
        <f>IF(C133="","-",VLOOKUP(C133,员工信息表!B:D,3,FALSE))</f>
        <v>-</v>
      </c>
      <c r="F133" s="20"/>
      <c r="G133" s="20"/>
      <c r="H133" s="20"/>
      <c r="I133" s="20"/>
      <c r="J133" s="27" t="str">
        <f t="shared" ref="J133:J196" si="4">IF(C133="","0",(E133*F133)+(G133*H133)+I133)</f>
        <v>0</v>
      </c>
      <c r="K133" s="27" t="str">
        <f>IF(C133="","0",SUMIFS(借支明细表!$H:$H,借支明细表!$F:$F,$C133,借支明细表!$D:$D,$D$2))</f>
        <v>0</v>
      </c>
      <c r="L133" s="27" t="str">
        <f t="shared" ref="L133:L196" si="5">IF(C133="","0",J133-K133)</f>
        <v>0</v>
      </c>
      <c r="M133" s="28"/>
      <c r="XDA133" s="7"/>
      <c r="XDB133" s="7"/>
      <c r="XDC133" s="7"/>
      <c r="XDD133" s="7"/>
      <c r="XDE133" s="7"/>
      <c r="XDF133" s="7"/>
      <c r="XDG133" s="7"/>
      <c r="XDH133" s="7"/>
      <c r="XDI133" s="7"/>
      <c r="XDJ133" s="7"/>
      <c r="XDK133" s="7"/>
      <c r="XDL133" s="7"/>
      <c r="XDM133" s="7"/>
      <c r="XDN133" s="7"/>
      <c r="XDO133" s="7"/>
      <c r="XDP133" s="7"/>
      <c r="XDQ133" s="7"/>
      <c r="XDR133" s="7"/>
      <c r="XDS133" s="7"/>
      <c r="XDT133" s="7"/>
      <c r="XDU133" s="7"/>
      <c r="XDV133" s="7"/>
      <c r="XDW133" s="7"/>
      <c r="XDX133" s="7"/>
      <c r="XDY133" s="7"/>
      <c r="XDZ133" s="7"/>
      <c r="XEA133" s="7"/>
      <c r="XEB133" s="7"/>
      <c r="XEC133" s="7"/>
      <c r="XED133" s="7"/>
      <c r="XEE133" s="7"/>
    </row>
    <row r="134" s="1" customFormat="1" customHeight="1" spans="1:16359">
      <c r="A134" s="4"/>
      <c r="B134" s="20"/>
      <c r="C134" s="20"/>
      <c r="D134" s="21" t="str">
        <f>IF(C134="","-",VLOOKUP(C134,员工信息表!B:C,2,FALSE))</f>
        <v>-</v>
      </c>
      <c r="E134" s="21" t="str">
        <f>IF(C134="","-",VLOOKUP(C134,员工信息表!B:D,3,FALSE))</f>
        <v>-</v>
      </c>
      <c r="F134" s="20"/>
      <c r="G134" s="20"/>
      <c r="H134" s="20"/>
      <c r="I134" s="20"/>
      <c r="J134" s="27" t="str">
        <f t="shared" si="4"/>
        <v>0</v>
      </c>
      <c r="K134" s="27" t="str">
        <f>IF(C134="","0",SUMIFS(借支明细表!$H:$H,借支明细表!$F:$F,$C134,借支明细表!$D:$D,$D$2))</f>
        <v>0</v>
      </c>
      <c r="L134" s="27" t="str">
        <f t="shared" si="5"/>
        <v>0</v>
      </c>
      <c r="M134" s="28"/>
      <c r="XDA134" s="7"/>
      <c r="XDB134" s="7"/>
      <c r="XDC134" s="7"/>
      <c r="XDD134" s="7"/>
      <c r="XDE134" s="7"/>
      <c r="XDF134" s="7"/>
      <c r="XDG134" s="7"/>
      <c r="XDH134" s="7"/>
      <c r="XDI134" s="7"/>
      <c r="XDJ134" s="7"/>
      <c r="XDK134" s="7"/>
      <c r="XDL134" s="7"/>
      <c r="XDM134" s="7"/>
      <c r="XDN134" s="7"/>
      <c r="XDO134" s="7"/>
      <c r="XDP134" s="7"/>
      <c r="XDQ134" s="7"/>
      <c r="XDR134" s="7"/>
      <c r="XDS134" s="7"/>
      <c r="XDT134" s="7"/>
      <c r="XDU134" s="7"/>
      <c r="XDV134" s="7"/>
      <c r="XDW134" s="7"/>
      <c r="XDX134" s="7"/>
      <c r="XDY134" s="7"/>
      <c r="XDZ134" s="7"/>
      <c r="XEA134" s="7"/>
      <c r="XEB134" s="7"/>
      <c r="XEC134" s="7"/>
      <c r="XED134" s="7"/>
      <c r="XEE134" s="7"/>
    </row>
    <row r="135" s="1" customFormat="1" customHeight="1" spans="1:16359">
      <c r="A135" s="4"/>
      <c r="B135" s="20"/>
      <c r="C135" s="20"/>
      <c r="D135" s="21" t="str">
        <f>IF(C135="","-",VLOOKUP(C135,员工信息表!B:C,2,FALSE))</f>
        <v>-</v>
      </c>
      <c r="E135" s="21" t="str">
        <f>IF(C135="","-",VLOOKUP(C135,员工信息表!B:D,3,FALSE))</f>
        <v>-</v>
      </c>
      <c r="F135" s="20"/>
      <c r="G135" s="20"/>
      <c r="H135" s="20"/>
      <c r="I135" s="20"/>
      <c r="J135" s="27" t="str">
        <f t="shared" si="4"/>
        <v>0</v>
      </c>
      <c r="K135" s="27" t="str">
        <f>IF(C135="","0",SUMIFS(借支明细表!$H:$H,借支明细表!$F:$F,$C135,借支明细表!$D:$D,$D$2))</f>
        <v>0</v>
      </c>
      <c r="L135" s="27" t="str">
        <f t="shared" si="5"/>
        <v>0</v>
      </c>
      <c r="M135" s="28"/>
      <c r="XDA135" s="7"/>
      <c r="XDB135" s="7"/>
      <c r="XDC135" s="7"/>
      <c r="XDD135" s="7"/>
      <c r="XDE135" s="7"/>
      <c r="XDF135" s="7"/>
      <c r="XDG135" s="7"/>
      <c r="XDH135" s="7"/>
      <c r="XDI135" s="7"/>
      <c r="XDJ135" s="7"/>
      <c r="XDK135" s="7"/>
      <c r="XDL135" s="7"/>
      <c r="XDM135" s="7"/>
      <c r="XDN135" s="7"/>
      <c r="XDO135" s="7"/>
      <c r="XDP135" s="7"/>
      <c r="XDQ135" s="7"/>
      <c r="XDR135" s="7"/>
      <c r="XDS135" s="7"/>
      <c r="XDT135" s="7"/>
      <c r="XDU135" s="7"/>
      <c r="XDV135" s="7"/>
      <c r="XDW135" s="7"/>
      <c r="XDX135" s="7"/>
      <c r="XDY135" s="7"/>
      <c r="XDZ135" s="7"/>
      <c r="XEA135" s="7"/>
      <c r="XEB135" s="7"/>
      <c r="XEC135" s="7"/>
      <c r="XED135" s="7"/>
      <c r="XEE135" s="7"/>
    </row>
    <row r="136" s="1" customFormat="1" customHeight="1" spans="1:16359">
      <c r="A136" s="4"/>
      <c r="B136" s="20"/>
      <c r="C136" s="20"/>
      <c r="D136" s="21" t="str">
        <f>IF(C136="","-",VLOOKUP(C136,员工信息表!B:C,2,FALSE))</f>
        <v>-</v>
      </c>
      <c r="E136" s="21" t="str">
        <f>IF(C136="","-",VLOOKUP(C136,员工信息表!B:D,3,FALSE))</f>
        <v>-</v>
      </c>
      <c r="F136" s="20"/>
      <c r="G136" s="20"/>
      <c r="H136" s="20"/>
      <c r="I136" s="20"/>
      <c r="J136" s="27" t="str">
        <f t="shared" si="4"/>
        <v>0</v>
      </c>
      <c r="K136" s="27" t="str">
        <f>IF(C136="","0",SUMIFS(借支明细表!$H:$H,借支明细表!$F:$F,$C136,借支明细表!$D:$D,$D$2))</f>
        <v>0</v>
      </c>
      <c r="L136" s="27" t="str">
        <f t="shared" si="5"/>
        <v>0</v>
      </c>
      <c r="M136" s="28"/>
      <c r="XDA136" s="7"/>
      <c r="XDB136" s="7"/>
      <c r="XDC136" s="7"/>
      <c r="XDD136" s="7"/>
      <c r="XDE136" s="7"/>
      <c r="XDF136" s="7"/>
      <c r="XDG136" s="7"/>
      <c r="XDH136" s="7"/>
      <c r="XDI136" s="7"/>
      <c r="XDJ136" s="7"/>
      <c r="XDK136" s="7"/>
      <c r="XDL136" s="7"/>
      <c r="XDM136" s="7"/>
      <c r="XDN136" s="7"/>
      <c r="XDO136" s="7"/>
      <c r="XDP136" s="7"/>
      <c r="XDQ136" s="7"/>
      <c r="XDR136" s="7"/>
      <c r="XDS136" s="7"/>
      <c r="XDT136" s="7"/>
      <c r="XDU136" s="7"/>
      <c r="XDV136" s="7"/>
      <c r="XDW136" s="7"/>
      <c r="XDX136" s="7"/>
      <c r="XDY136" s="7"/>
      <c r="XDZ136" s="7"/>
      <c r="XEA136" s="7"/>
      <c r="XEB136" s="7"/>
      <c r="XEC136" s="7"/>
      <c r="XED136" s="7"/>
      <c r="XEE136" s="7"/>
    </row>
    <row r="137" s="1" customFormat="1" customHeight="1" spans="1:16359">
      <c r="A137" s="4"/>
      <c r="B137" s="20"/>
      <c r="C137" s="20"/>
      <c r="D137" s="21" t="str">
        <f>IF(C137="","-",VLOOKUP(C137,员工信息表!B:C,2,FALSE))</f>
        <v>-</v>
      </c>
      <c r="E137" s="21" t="str">
        <f>IF(C137="","-",VLOOKUP(C137,员工信息表!B:D,3,FALSE))</f>
        <v>-</v>
      </c>
      <c r="F137" s="20"/>
      <c r="G137" s="20"/>
      <c r="H137" s="20"/>
      <c r="I137" s="20"/>
      <c r="J137" s="27" t="str">
        <f t="shared" si="4"/>
        <v>0</v>
      </c>
      <c r="K137" s="27" t="str">
        <f>IF(C137="","0",SUMIFS(借支明细表!$H:$H,借支明细表!$F:$F,$C137,借支明细表!$D:$D,$D$2))</f>
        <v>0</v>
      </c>
      <c r="L137" s="27" t="str">
        <f t="shared" si="5"/>
        <v>0</v>
      </c>
      <c r="M137" s="28"/>
      <c r="XDA137" s="7"/>
      <c r="XDB137" s="7"/>
      <c r="XDC137" s="7"/>
      <c r="XDD137" s="7"/>
      <c r="XDE137" s="7"/>
      <c r="XDF137" s="7"/>
      <c r="XDG137" s="7"/>
      <c r="XDH137" s="7"/>
      <c r="XDI137" s="7"/>
      <c r="XDJ137" s="7"/>
      <c r="XDK137" s="7"/>
      <c r="XDL137" s="7"/>
      <c r="XDM137" s="7"/>
      <c r="XDN137" s="7"/>
      <c r="XDO137" s="7"/>
      <c r="XDP137" s="7"/>
      <c r="XDQ137" s="7"/>
      <c r="XDR137" s="7"/>
      <c r="XDS137" s="7"/>
      <c r="XDT137" s="7"/>
      <c r="XDU137" s="7"/>
      <c r="XDV137" s="7"/>
      <c r="XDW137" s="7"/>
      <c r="XDX137" s="7"/>
      <c r="XDY137" s="7"/>
      <c r="XDZ137" s="7"/>
      <c r="XEA137" s="7"/>
      <c r="XEB137" s="7"/>
      <c r="XEC137" s="7"/>
      <c r="XED137" s="7"/>
      <c r="XEE137" s="7"/>
    </row>
    <row r="138" s="1" customFormat="1" customHeight="1" spans="1:16359">
      <c r="A138" s="4"/>
      <c r="B138" s="20"/>
      <c r="C138" s="20"/>
      <c r="D138" s="21" t="str">
        <f>IF(C138="","-",VLOOKUP(C138,员工信息表!B:C,2,FALSE))</f>
        <v>-</v>
      </c>
      <c r="E138" s="21" t="str">
        <f>IF(C138="","-",VLOOKUP(C138,员工信息表!B:D,3,FALSE))</f>
        <v>-</v>
      </c>
      <c r="F138" s="20"/>
      <c r="G138" s="20"/>
      <c r="H138" s="20"/>
      <c r="I138" s="20"/>
      <c r="J138" s="27" t="str">
        <f t="shared" si="4"/>
        <v>0</v>
      </c>
      <c r="K138" s="27" t="str">
        <f>IF(C138="","0",SUMIFS(借支明细表!$H:$H,借支明细表!$F:$F,$C138,借支明细表!$D:$D,$D$2))</f>
        <v>0</v>
      </c>
      <c r="L138" s="27" t="str">
        <f t="shared" si="5"/>
        <v>0</v>
      </c>
      <c r="M138" s="28"/>
      <c r="XDA138" s="7"/>
      <c r="XDB138" s="7"/>
      <c r="XDC138" s="7"/>
      <c r="XDD138" s="7"/>
      <c r="XDE138" s="7"/>
      <c r="XDF138" s="7"/>
      <c r="XDG138" s="7"/>
      <c r="XDH138" s="7"/>
      <c r="XDI138" s="7"/>
      <c r="XDJ138" s="7"/>
      <c r="XDK138" s="7"/>
      <c r="XDL138" s="7"/>
      <c r="XDM138" s="7"/>
      <c r="XDN138" s="7"/>
      <c r="XDO138" s="7"/>
      <c r="XDP138" s="7"/>
      <c r="XDQ138" s="7"/>
      <c r="XDR138" s="7"/>
      <c r="XDS138" s="7"/>
      <c r="XDT138" s="7"/>
      <c r="XDU138" s="7"/>
      <c r="XDV138" s="7"/>
      <c r="XDW138" s="7"/>
      <c r="XDX138" s="7"/>
      <c r="XDY138" s="7"/>
      <c r="XDZ138" s="7"/>
      <c r="XEA138" s="7"/>
      <c r="XEB138" s="7"/>
      <c r="XEC138" s="7"/>
      <c r="XED138" s="7"/>
      <c r="XEE138" s="7"/>
    </row>
    <row r="139" s="1" customFormat="1" customHeight="1" spans="1:16359">
      <c r="A139" s="4"/>
      <c r="B139" s="20"/>
      <c r="C139" s="20"/>
      <c r="D139" s="21" t="str">
        <f>IF(C139="","-",VLOOKUP(C139,员工信息表!B:C,2,FALSE))</f>
        <v>-</v>
      </c>
      <c r="E139" s="21" t="str">
        <f>IF(C139="","-",VLOOKUP(C139,员工信息表!B:D,3,FALSE))</f>
        <v>-</v>
      </c>
      <c r="F139" s="20"/>
      <c r="G139" s="20"/>
      <c r="H139" s="20"/>
      <c r="I139" s="20"/>
      <c r="J139" s="27" t="str">
        <f t="shared" si="4"/>
        <v>0</v>
      </c>
      <c r="K139" s="27" t="str">
        <f>IF(C139="","0",SUMIFS(借支明细表!$H:$H,借支明细表!$F:$F,$C139,借支明细表!$D:$D,$D$2))</f>
        <v>0</v>
      </c>
      <c r="L139" s="27" t="str">
        <f t="shared" si="5"/>
        <v>0</v>
      </c>
      <c r="M139" s="28"/>
      <c r="XDA139" s="7"/>
      <c r="XDB139" s="7"/>
      <c r="XDC139" s="7"/>
      <c r="XDD139" s="7"/>
      <c r="XDE139" s="7"/>
      <c r="XDF139" s="7"/>
      <c r="XDG139" s="7"/>
      <c r="XDH139" s="7"/>
      <c r="XDI139" s="7"/>
      <c r="XDJ139" s="7"/>
      <c r="XDK139" s="7"/>
      <c r="XDL139" s="7"/>
      <c r="XDM139" s="7"/>
      <c r="XDN139" s="7"/>
      <c r="XDO139" s="7"/>
      <c r="XDP139" s="7"/>
      <c r="XDQ139" s="7"/>
      <c r="XDR139" s="7"/>
      <c r="XDS139" s="7"/>
      <c r="XDT139" s="7"/>
      <c r="XDU139" s="7"/>
      <c r="XDV139" s="7"/>
      <c r="XDW139" s="7"/>
      <c r="XDX139" s="7"/>
      <c r="XDY139" s="7"/>
      <c r="XDZ139" s="7"/>
      <c r="XEA139" s="7"/>
      <c r="XEB139" s="7"/>
      <c r="XEC139" s="7"/>
      <c r="XED139" s="7"/>
      <c r="XEE139" s="7"/>
    </row>
    <row r="140" s="1" customFormat="1" customHeight="1" spans="1:16359">
      <c r="A140" s="4"/>
      <c r="B140" s="20"/>
      <c r="C140" s="20"/>
      <c r="D140" s="21" t="str">
        <f>IF(C140="","-",VLOOKUP(C140,员工信息表!B:C,2,FALSE))</f>
        <v>-</v>
      </c>
      <c r="E140" s="21" t="str">
        <f>IF(C140="","-",VLOOKUP(C140,员工信息表!B:D,3,FALSE))</f>
        <v>-</v>
      </c>
      <c r="F140" s="20"/>
      <c r="G140" s="20"/>
      <c r="H140" s="20"/>
      <c r="I140" s="20"/>
      <c r="J140" s="27" t="str">
        <f t="shared" si="4"/>
        <v>0</v>
      </c>
      <c r="K140" s="27" t="str">
        <f>IF(C140="","0",SUMIFS(借支明细表!$H:$H,借支明细表!$F:$F,$C140,借支明细表!$D:$D,$D$2))</f>
        <v>0</v>
      </c>
      <c r="L140" s="27" t="str">
        <f t="shared" si="5"/>
        <v>0</v>
      </c>
      <c r="M140" s="28"/>
      <c r="XDA140" s="7"/>
      <c r="XDB140" s="7"/>
      <c r="XDC140" s="7"/>
      <c r="XDD140" s="7"/>
      <c r="XDE140" s="7"/>
      <c r="XDF140" s="7"/>
      <c r="XDG140" s="7"/>
      <c r="XDH140" s="7"/>
      <c r="XDI140" s="7"/>
      <c r="XDJ140" s="7"/>
      <c r="XDK140" s="7"/>
      <c r="XDL140" s="7"/>
      <c r="XDM140" s="7"/>
      <c r="XDN140" s="7"/>
      <c r="XDO140" s="7"/>
      <c r="XDP140" s="7"/>
      <c r="XDQ140" s="7"/>
      <c r="XDR140" s="7"/>
      <c r="XDS140" s="7"/>
      <c r="XDT140" s="7"/>
      <c r="XDU140" s="7"/>
      <c r="XDV140" s="7"/>
      <c r="XDW140" s="7"/>
      <c r="XDX140" s="7"/>
      <c r="XDY140" s="7"/>
      <c r="XDZ140" s="7"/>
      <c r="XEA140" s="7"/>
      <c r="XEB140" s="7"/>
      <c r="XEC140" s="7"/>
      <c r="XED140" s="7"/>
      <c r="XEE140" s="7"/>
    </row>
    <row r="141" s="1" customFormat="1" customHeight="1" spans="1:16359">
      <c r="A141" s="4"/>
      <c r="B141" s="20"/>
      <c r="C141" s="20"/>
      <c r="D141" s="21" t="str">
        <f>IF(C141="","-",VLOOKUP(C141,员工信息表!B:C,2,FALSE))</f>
        <v>-</v>
      </c>
      <c r="E141" s="21" t="str">
        <f>IF(C141="","-",VLOOKUP(C141,员工信息表!B:D,3,FALSE))</f>
        <v>-</v>
      </c>
      <c r="F141" s="20"/>
      <c r="G141" s="20"/>
      <c r="H141" s="20"/>
      <c r="I141" s="20"/>
      <c r="J141" s="27" t="str">
        <f t="shared" si="4"/>
        <v>0</v>
      </c>
      <c r="K141" s="27" t="str">
        <f>IF(C141="","0",SUMIFS(借支明细表!$H:$H,借支明细表!$F:$F,$C141,借支明细表!$D:$D,$D$2))</f>
        <v>0</v>
      </c>
      <c r="L141" s="27" t="str">
        <f t="shared" si="5"/>
        <v>0</v>
      </c>
      <c r="M141" s="28"/>
      <c r="XDA141" s="7"/>
      <c r="XDB141" s="7"/>
      <c r="XDC141" s="7"/>
      <c r="XDD141" s="7"/>
      <c r="XDE141" s="7"/>
      <c r="XDF141" s="7"/>
      <c r="XDG141" s="7"/>
      <c r="XDH141" s="7"/>
      <c r="XDI141" s="7"/>
      <c r="XDJ141" s="7"/>
      <c r="XDK141" s="7"/>
      <c r="XDL141" s="7"/>
      <c r="XDM141" s="7"/>
      <c r="XDN141" s="7"/>
      <c r="XDO141" s="7"/>
      <c r="XDP141" s="7"/>
      <c r="XDQ141" s="7"/>
      <c r="XDR141" s="7"/>
      <c r="XDS141" s="7"/>
      <c r="XDT141" s="7"/>
      <c r="XDU141" s="7"/>
      <c r="XDV141" s="7"/>
      <c r="XDW141" s="7"/>
      <c r="XDX141" s="7"/>
      <c r="XDY141" s="7"/>
      <c r="XDZ141" s="7"/>
      <c r="XEA141" s="7"/>
      <c r="XEB141" s="7"/>
      <c r="XEC141" s="7"/>
      <c r="XED141" s="7"/>
      <c r="XEE141" s="7"/>
    </row>
    <row r="142" s="1" customFormat="1" customHeight="1" spans="1:16359">
      <c r="A142" s="4"/>
      <c r="B142" s="20"/>
      <c r="C142" s="20"/>
      <c r="D142" s="21" t="str">
        <f>IF(C142="","-",VLOOKUP(C142,员工信息表!B:C,2,FALSE))</f>
        <v>-</v>
      </c>
      <c r="E142" s="21" t="str">
        <f>IF(C142="","-",VLOOKUP(C142,员工信息表!B:D,3,FALSE))</f>
        <v>-</v>
      </c>
      <c r="F142" s="20"/>
      <c r="G142" s="20"/>
      <c r="H142" s="20"/>
      <c r="I142" s="20"/>
      <c r="J142" s="27" t="str">
        <f t="shared" si="4"/>
        <v>0</v>
      </c>
      <c r="K142" s="27" t="str">
        <f>IF(C142="","0",SUMIFS(借支明细表!$H:$H,借支明细表!$F:$F,$C142,借支明细表!$D:$D,$D$2))</f>
        <v>0</v>
      </c>
      <c r="L142" s="27" t="str">
        <f t="shared" si="5"/>
        <v>0</v>
      </c>
      <c r="M142" s="28"/>
      <c r="XDA142" s="7"/>
      <c r="XDB142" s="7"/>
      <c r="XDC142" s="7"/>
      <c r="XDD142" s="7"/>
      <c r="XDE142" s="7"/>
      <c r="XDF142" s="7"/>
      <c r="XDG142" s="7"/>
      <c r="XDH142" s="7"/>
      <c r="XDI142" s="7"/>
      <c r="XDJ142" s="7"/>
      <c r="XDK142" s="7"/>
      <c r="XDL142" s="7"/>
      <c r="XDM142" s="7"/>
      <c r="XDN142" s="7"/>
      <c r="XDO142" s="7"/>
      <c r="XDP142" s="7"/>
      <c r="XDQ142" s="7"/>
      <c r="XDR142" s="7"/>
      <c r="XDS142" s="7"/>
      <c r="XDT142" s="7"/>
      <c r="XDU142" s="7"/>
      <c r="XDV142" s="7"/>
      <c r="XDW142" s="7"/>
      <c r="XDX142" s="7"/>
      <c r="XDY142" s="7"/>
      <c r="XDZ142" s="7"/>
      <c r="XEA142" s="7"/>
      <c r="XEB142" s="7"/>
      <c r="XEC142" s="7"/>
      <c r="XED142" s="7"/>
      <c r="XEE142" s="7"/>
    </row>
    <row r="143" s="1" customFormat="1" customHeight="1" spans="1:16359">
      <c r="A143" s="4"/>
      <c r="B143" s="20"/>
      <c r="C143" s="20"/>
      <c r="D143" s="21" t="str">
        <f>IF(C143="","-",VLOOKUP(C143,员工信息表!B:C,2,FALSE))</f>
        <v>-</v>
      </c>
      <c r="E143" s="21" t="str">
        <f>IF(C143="","-",VLOOKUP(C143,员工信息表!B:D,3,FALSE))</f>
        <v>-</v>
      </c>
      <c r="F143" s="20"/>
      <c r="G143" s="20"/>
      <c r="H143" s="20"/>
      <c r="I143" s="20"/>
      <c r="J143" s="27" t="str">
        <f t="shared" si="4"/>
        <v>0</v>
      </c>
      <c r="K143" s="27" t="str">
        <f>IF(C143="","0",SUMIFS(借支明细表!$H:$H,借支明细表!$F:$F,$C143,借支明细表!$D:$D,$D$2))</f>
        <v>0</v>
      </c>
      <c r="L143" s="27" t="str">
        <f t="shared" si="5"/>
        <v>0</v>
      </c>
      <c r="M143" s="28"/>
      <c r="XDA143" s="7"/>
      <c r="XDB143" s="7"/>
      <c r="XDC143" s="7"/>
      <c r="XDD143" s="7"/>
      <c r="XDE143" s="7"/>
      <c r="XDF143" s="7"/>
      <c r="XDG143" s="7"/>
      <c r="XDH143" s="7"/>
      <c r="XDI143" s="7"/>
      <c r="XDJ143" s="7"/>
      <c r="XDK143" s="7"/>
      <c r="XDL143" s="7"/>
      <c r="XDM143" s="7"/>
      <c r="XDN143" s="7"/>
      <c r="XDO143" s="7"/>
      <c r="XDP143" s="7"/>
      <c r="XDQ143" s="7"/>
      <c r="XDR143" s="7"/>
      <c r="XDS143" s="7"/>
      <c r="XDT143" s="7"/>
      <c r="XDU143" s="7"/>
      <c r="XDV143" s="7"/>
      <c r="XDW143" s="7"/>
      <c r="XDX143" s="7"/>
      <c r="XDY143" s="7"/>
      <c r="XDZ143" s="7"/>
      <c r="XEA143" s="7"/>
      <c r="XEB143" s="7"/>
      <c r="XEC143" s="7"/>
      <c r="XED143" s="7"/>
      <c r="XEE143" s="7"/>
    </row>
    <row r="144" s="1" customFormat="1" customHeight="1" spans="1:16359">
      <c r="A144" s="4"/>
      <c r="B144" s="20"/>
      <c r="C144" s="20"/>
      <c r="D144" s="21" t="str">
        <f>IF(C144="","-",VLOOKUP(C144,员工信息表!B:C,2,FALSE))</f>
        <v>-</v>
      </c>
      <c r="E144" s="21" t="str">
        <f>IF(C144="","-",VLOOKUP(C144,员工信息表!B:D,3,FALSE))</f>
        <v>-</v>
      </c>
      <c r="F144" s="20"/>
      <c r="G144" s="20"/>
      <c r="H144" s="20"/>
      <c r="I144" s="20"/>
      <c r="J144" s="27" t="str">
        <f t="shared" si="4"/>
        <v>0</v>
      </c>
      <c r="K144" s="27" t="str">
        <f>IF(C144="","0",SUMIFS(借支明细表!$H:$H,借支明细表!$F:$F,$C144,借支明细表!$D:$D,$D$2))</f>
        <v>0</v>
      </c>
      <c r="L144" s="27" t="str">
        <f t="shared" si="5"/>
        <v>0</v>
      </c>
      <c r="M144" s="28"/>
      <c r="XDA144" s="7"/>
      <c r="XDB144" s="7"/>
      <c r="XDC144" s="7"/>
      <c r="XDD144" s="7"/>
      <c r="XDE144" s="7"/>
      <c r="XDF144" s="7"/>
      <c r="XDG144" s="7"/>
      <c r="XDH144" s="7"/>
      <c r="XDI144" s="7"/>
      <c r="XDJ144" s="7"/>
      <c r="XDK144" s="7"/>
      <c r="XDL144" s="7"/>
      <c r="XDM144" s="7"/>
      <c r="XDN144" s="7"/>
      <c r="XDO144" s="7"/>
      <c r="XDP144" s="7"/>
      <c r="XDQ144" s="7"/>
      <c r="XDR144" s="7"/>
      <c r="XDS144" s="7"/>
      <c r="XDT144" s="7"/>
      <c r="XDU144" s="7"/>
      <c r="XDV144" s="7"/>
      <c r="XDW144" s="7"/>
      <c r="XDX144" s="7"/>
      <c r="XDY144" s="7"/>
      <c r="XDZ144" s="7"/>
      <c r="XEA144" s="7"/>
      <c r="XEB144" s="7"/>
      <c r="XEC144" s="7"/>
      <c r="XED144" s="7"/>
      <c r="XEE144" s="7"/>
    </row>
    <row r="145" s="1" customFormat="1" customHeight="1" spans="1:16359">
      <c r="A145" s="4"/>
      <c r="B145" s="20"/>
      <c r="C145" s="20"/>
      <c r="D145" s="21" t="str">
        <f>IF(C145="","-",VLOOKUP(C145,员工信息表!B:C,2,FALSE))</f>
        <v>-</v>
      </c>
      <c r="E145" s="21" t="str">
        <f>IF(C145="","-",VLOOKUP(C145,员工信息表!B:D,3,FALSE))</f>
        <v>-</v>
      </c>
      <c r="F145" s="20"/>
      <c r="G145" s="20"/>
      <c r="H145" s="20"/>
      <c r="I145" s="20"/>
      <c r="J145" s="27" t="str">
        <f t="shared" si="4"/>
        <v>0</v>
      </c>
      <c r="K145" s="27" t="str">
        <f>IF(C145="","0",SUMIFS(借支明细表!$H:$H,借支明细表!$F:$F,$C145,借支明细表!$D:$D,$D$2))</f>
        <v>0</v>
      </c>
      <c r="L145" s="27" t="str">
        <f t="shared" si="5"/>
        <v>0</v>
      </c>
      <c r="M145" s="28"/>
      <c r="XDA145" s="7"/>
      <c r="XDB145" s="7"/>
      <c r="XDC145" s="7"/>
      <c r="XDD145" s="7"/>
      <c r="XDE145" s="7"/>
      <c r="XDF145" s="7"/>
      <c r="XDG145" s="7"/>
      <c r="XDH145" s="7"/>
      <c r="XDI145" s="7"/>
      <c r="XDJ145" s="7"/>
      <c r="XDK145" s="7"/>
      <c r="XDL145" s="7"/>
      <c r="XDM145" s="7"/>
      <c r="XDN145" s="7"/>
      <c r="XDO145" s="7"/>
      <c r="XDP145" s="7"/>
      <c r="XDQ145" s="7"/>
      <c r="XDR145" s="7"/>
      <c r="XDS145" s="7"/>
      <c r="XDT145" s="7"/>
      <c r="XDU145" s="7"/>
      <c r="XDV145" s="7"/>
      <c r="XDW145" s="7"/>
      <c r="XDX145" s="7"/>
      <c r="XDY145" s="7"/>
      <c r="XDZ145" s="7"/>
      <c r="XEA145" s="7"/>
      <c r="XEB145" s="7"/>
      <c r="XEC145" s="7"/>
      <c r="XED145" s="7"/>
      <c r="XEE145" s="7"/>
    </row>
    <row r="146" s="1" customFormat="1" customHeight="1" spans="1:16359">
      <c r="A146" s="4"/>
      <c r="B146" s="20"/>
      <c r="C146" s="20"/>
      <c r="D146" s="21" t="str">
        <f>IF(C146="","-",VLOOKUP(C146,员工信息表!B:C,2,FALSE))</f>
        <v>-</v>
      </c>
      <c r="E146" s="21" t="str">
        <f>IF(C146="","-",VLOOKUP(C146,员工信息表!B:D,3,FALSE))</f>
        <v>-</v>
      </c>
      <c r="F146" s="20"/>
      <c r="G146" s="20"/>
      <c r="H146" s="20"/>
      <c r="I146" s="20"/>
      <c r="J146" s="27" t="str">
        <f t="shared" si="4"/>
        <v>0</v>
      </c>
      <c r="K146" s="27" t="str">
        <f>IF(C146="","0",SUMIFS(借支明细表!$H:$H,借支明细表!$F:$F,$C146,借支明细表!$D:$D,$D$2))</f>
        <v>0</v>
      </c>
      <c r="L146" s="27" t="str">
        <f t="shared" si="5"/>
        <v>0</v>
      </c>
      <c r="M146" s="28"/>
      <c r="XDA146" s="7"/>
      <c r="XDB146" s="7"/>
      <c r="XDC146" s="7"/>
      <c r="XDD146" s="7"/>
      <c r="XDE146" s="7"/>
      <c r="XDF146" s="7"/>
      <c r="XDG146" s="7"/>
      <c r="XDH146" s="7"/>
      <c r="XDI146" s="7"/>
      <c r="XDJ146" s="7"/>
      <c r="XDK146" s="7"/>
      <c r="XDL146" s="7"/>
      <c r="XDM146" s="7"/>
      <c r="XDN146" s="7"/>
      <c r="XDO146" s="7"/>
      <c r="XDP146" s="7"/>
      <c r="XDQ146" s="7"/>
      <c r="XDR146" s="7"/>
      <c r="XDS146" s="7"/>
      <c r="XDT146" s="7"/>
      <c r="XDU146" s="7"/>
      <c r="XDV146" s="7"/>
      <c r="XDW146" s="7"/>
      <c r="XDX146" s="7"/>
      <c r="XDY146" s="7"/>
      <c r="XDZ146" s="7"/>
      <c r="XEA146" s="7"/>
      <c r="XEB146" s="7"/>
      <c r="XEC146" s="7"/>
      <c r="XED146" s="7"/>
      <c r="XEE146" s="7"/>
    </row>
    <row r="147" s="1" customFormat="1" customHeight="1" spans="1:16359">
      <c r="A147" s="4"/>
      <c r="B147" s="20"/>
      <c r="C147" s="20"/>
      <c r="D147" s="21" t="str">
        <f>IF(C147="","-",VLOOKUP(C147,员工信息表!B:C,2,FALSE))</f>
        <v>-</v>
      </c>
      <c r="E147" s="21" t="str">
        <f>IF(C147="","-",VLOOKUP(C147,员工信息表!B:D,3,FALSE))</f>
        <v>-</v>
      </c>
      <c r="F147" s="20"/>
      <c r="G147" s="20"/>
      <c r="H147" s="20"/>
      <c r="I147" s="20"/>
      <c r="J147" s="27" t="str">
        <f t="shared" si="4"/>
        <v>0</v>
      </c>
      <c r="K147" s="27" t="str">
        <f>IF(C147="","0",SUMIFS(借支明细表!$H:$H,借支明细表!$F:$F,$C147,借支明细表!$D:$D,$D$2))</f>
        <v>0</v>
      </c>
      <c r="L147" s="27" t="str">
        <f t="shared" si="5"/>
        <v>0</v>
      </c>
      <c r="M147" s="28"/>
      <c r="XDA147" s="7"/>
      <c r="XDB147" s="7"/>
      <c r="XDC147" s="7"/>
      <c r="XDD147" s="7"/>
      <c r="XDE147" s="7"/>
      <c r="XDF147" s="7"/>
      <c r="XDG147" s="7"/>
      <c r="XDH147" s="7"/>
      <c r="XDI147" s="7"/>
      <c r="XDJ147" s="7"/>
      <c r="XDK147" s="7"/>
      <c r="XDL147" s="7"/>
      <c r="XDM147" s="7"/>
      <c r="XDN147" s="7"/>
      <c r="XDO147" s="7"/>
      <c r="XDP147" s="7"/>
      <c r="XDQ147" s="7"/>
      <c r="XDR147" s="7"/>
      <c r="XDS147" s="7"/>
      <c r="XDT147" s="7"/>
      <c r="XDU147" s="7"/>
      <c r="XDV147" s="7"/>
      <c r="XDW147" s="7"/>
      <c r="XDX147" s="7"/>
      <c r="XDY147" s="7"/>
      <c r="XDZ147" s="7"/>
      <c r="XEA147" s="7"/>
      <c r="XEB147" s="7"/>
      <c r="XEC147" s="7"/>
      <c r="XED147" s="7"/>
      <c r="XEE147" s="7"/>
    </row>
    <row r="148" s="1" customFormat="1" customHeight="1" spans="1:16359">
      <c r="A148" s="4"/>
      <c r="B148" s="20"/>
      <c r="C148" s="20"/>
      <c r="D148" s="21" t="str">
        <f>IF(C148="","-",VLOOKUP(C148,员工信息表!B:C,2,FALSE))</f>
        <v>-</v>
      </c>
      <c r="E148" s="21" t="str">
        <f>IF(C148="","-",VLOOKUP(C148,员工信息表!B:D,3,FALSE))</f>
        <v>-</v>
      </c>
      <c r="F148" s="20"/>
      <c r="G148" s="20"/>
      <c r="H148" s="20"/>
      <c r="I148" s="20"/>
      <c r="J148" s="27" t="str">
        <f t="shared" si="4"/>
        <v>0</v>
      </c>
      <c r="K148" s="27" t="str">
        <f>IF(C148="","0",SUMIFS(借支明细表!$H:$H,借支明细表!$F:$F,$C148,借支明细表!$D:$D,$D$2))</f>
        <v>0</v>
      </c>
      <c r="L148" s="27" t="str">
        <f t="shared" si="5"/>
        <v>0</v>
      </c>
      <c r="M148" s="28"/>
      <c r="XDA148" s="7"/>
      <c r="XDB148" s="7"/>
      <c r="XDC148" s="7"/>
      <c r="XDD148" s="7"/>
      <c r="XDE148" s="7"/>
      <c r="XDF148" s="7"/>
      <c r="XDG148" s="7"/>
      <c r="XDH148" s="7"/>
      <c r="XDI148" s="7"/>
      <c r="XDJ148" s="7"/>
      <c r="XDK148" s="7"/>
      <c r="XDL148" s="7"/>
      <c r="XDM148" s="7"/>
      <c r="XDN148" s="7"/>
      <c r="XDO148" s="7"/>
      <c r="XDP148" s="7"/>
      <c r="XDQ148" s="7"/>
      <c r="XDR148" s="7"/>
      <c r="XDS148" s="7"/>
      <c r="XDT148" s="7"/>
      <c r="XDU148" s="7"/>
      <c r="XDV148" s="7"/>
      <c r="XDW148" s="7"/>
      <c r="XDX148" s="7"/>
      <c r="XDY148" s="7"/>
      <c r="XDZ148" s="7"/>
      <c r="XEA148" s="7"/>
      <c r="XEB148" s="7"/>
      <c r="XEC148" s="7"/>
      <c r="XED148" s="7"/>
      <c r="XEE148" s="7"/>
    </row>
    <row r="149" s="1" customFormat="1" customHeight="1" spans="1:16359">
      <c r="A149" s="4"/>
      <c r="B149" s="20"/>
      <c r="C149" s="20"/>
      <c r="D149" s="21" t="str">
        <f>IF(C149="","-",VLOOKUP(C149,员工信息表!B:C,2,FALSE))</f>
        <v>-</v>
      </c>
      <c r="E149" s="21" t="str">
        <f>IF(C149="","-",VLOOKUP(C149,员工信息表!B:D,3,FALSE))</f>
        <v>-</v>
      </c>
      <c r="F149" s="20"/>
      <c r="G149" s="20"/>
      <c r="H149" s="20"/>
      <c r="I149" s="20"/>
      <c r="J149" s="27" t="str">
        <f t="shared" si="4"/>
        <v>0</v>
      </c>
      <c r="K149" s="27" t="str">
        <f>IF(C149="","0",SUMIFS(借支明细表!$H:$H,借支明细表!$F:$F,$C149,借支明细表!$D:$D,$D$2))</f>
        <v>0</v>
      </c>
      <c r="L149" s="27" t="str">
        <f t="shared" si="5"/>
        <v>0</v>
      </c>
      <c r="M149" s="28"/>
      <c r="XDA149" s="7"/>
      <c r="XDB149" s="7"/>
      <c r="XDC149" s="7"/>
      <c r="XDD149" s="7"/>
      <c r="XDE149" s="7"/>
      <c r="XDF149" s="7"/>
      <c r="XDG149" s="7"/>
      <c r="XDH149" s="7"/>
      <c r="XDI149" s="7"/>
      <c r="XDJ149" s="7"/>
      <c r="XDK149" s="7"/>
      <c r="XDL149" s="7"/>
      <c r="XDM149" s="7"/>
      <c r="XDN149" s="7"/>
      <c r="XDO149" s="7"/>
      <c r="XDP149" s="7"/>
      <c r="XDQ149" s="7"/>
      <c r="XDR149" s="7"/>
      <c r="XDS149" s="7"/>
      <c r="XDT149" s="7"/>
      <c r="XDU149" s="7"/>
      <c r="XDV149" s="7"/>
      <c r="XDW149" s="7"/>
      <c r="XDX149" s="7"/>
      <c r="XDY149" s="7"/>
      <c r="XDZ149" s="7"/>
      <c r="XEA149" s="7"/>
      <c r="XEB149" s="7"/>
      <c r="XEC149" s="7"/>
      <c r="XED149" s="7"/>
      <c r="XEE149" s="7"/>
    </row>
    <row r="150" s="1" customFormat="1" customHeight="1" spans="1:16359">
      <c r="A150" s="4"/>
      <c r="B150" s="20"/>
      <c r="C150" s="20"/>
      <c r="D150" s="21" t="str">
        <f>IF(C150="","-",VLOOKUP(C150,员工信息表!B:C,2,FALSE))</f>
        <v>-</v>
      </c>
      <c r="E150" s="21" t="str">
        <f>IF(C150="","-",VLOOKUP(C150,员工信息表!B:D,3,FALSE))</f>
        <v>-</v>
      </c>
      <c r="F150" s="20"/>
      <c r="G150" s="20"/>
      <c r="H150" s="20"/>
      <c r="I150" s="20"/>
      <c r="J150" s="27" t="str">
        <f t="shared" si="4"/>
        <v>0</v>
      </c>
      <c r="K150" s="27" t="str">
        <f>IF(C150="","0",SUMIFS(借支明细表!$H:$H,借支明细表!$F:$F,$C150,借支明细表!$D:$D,$D$2))</f>
        <v>0</v>
      </c>
      <c r="L150" s="27" t="str">
        <f t="shared" si="5"/>
        <v>0</v>
      </c>
      <c r="M150" s="28"/>
      <c r="XDA150" s="7"/>
      <c r="XDB150" s="7"/>
      <c r="XDC150" s="7"/>
      <c r="XDD150" s="7"/>
      <c r="XDE150" s="7"/>
      <c r="XDF150" s="7"/>
      <c r="XDG150" s="7"/>
      <c r="XDH150" s="7"/>
      <c r="XDI150" s="7"/>
      <c r="XDJ150" s="7"/>
      <c r="XDK150" s="7"/>
      <c r="XDL150" s="7"/>
      <c r="XDM150" s="7"/>
      <c r="XDN150" s="7"/>
      <c r="XDO150" s="7"/>
      <c r="XDP150" s="7"/>
      <c r="XDQ150" s="7"/>
      <c r="XDR150" s="7"/>
      <c r="XDS150" s="7"/>
      <c r="XDT150" s="7"/>
      <c r="XDU150" s="7"/>
      <c r="XDV150" s="7"/>
      <c r="XDW150" s="7"/>
      <c r="XDX150" s="7"/>
      <c r="XDY150" s="7"/>
      <c r="XDZ150" s="7"/>
      <c r="XEA150" s="7"/>
      <c r="XEB150" s="7"/>
      <c r="XEC150" s="7"/>
      <c r="XED150" s="7"/>
      <c r="XEE150" s="7"/>
    </row>
    <row r="151" s="1" customFormat="1" customHeight="1" spans="1:16359">
      <c r="A151" s="4"/>
      <c r="B151" s="20"/>
      <c r="C151" s="20"/>
      <c r="D151" s="21" t="str">
        <f>IF(C151="","-",VLOOKUP(C151,员工信息表!B:C,2,FALSE))</f>
        <v>-</v>
      </c>
      <c r="E151" s="21" t="str">
        <f>IF(C151="","-",VLOOKUP(C151,员工信息表!B:D,3,FALSE))</f>
        <v>-</v>
      </c>
      <c r="F151" s="20"/>
      <c r="G151" s="20"/>
      <c r="H151" s="20"/>
      <c r="I151" s="20"/>
      <c r="J151" s="27" t="str">
        <f t="shared" si="4"/>
        <v>0</v>
      </c>
      <c r="K151" s="27" t="str">
        <f>IF(C151="","0",SUMIFS(借支明细表!$H:$H,借支明细表!$F:$F,$C151,借支明细表!$D:$D,$D$2))</f>
        <v>0</v>
      </c>
      <c r="L151" s="27" t="str">
        <f t="shared" si="5"/>
        <v>0</v>
      </c>
      <c r="M151" s="28"/>
      <c r="XDA151" s="7"/>
      <c r="XDB151" s="7"/>
      <c r="XDC151" s="7"/>
      <c r="XDD151" s="7"/>
      <c r="XDE151" s="7"/>
      <c r="XDF151" s="7"/>
      <c r="XDG151" s="7"/>
      <c r="XDH151" s="7"/>
      <c r="XDI151" s="7"/>
      <c r="XDJ151" s="7"/>
      <c r="XDK151" s="7"/>
      <c r="XDL151" s="7"/>
      <c r="XDM151" s="7"/>
      <c r="XDN151" s="7"/>
      <c r="XDO151" s="7"/>
      <c r="XDP151" s="7"/>
      <c r="XDQ151" s="7"/>
      <c r="XDR151" s="7"/>
      <c r="XDS151" s="7"/>
      <c r="XDT151" s="7"/>
      <c r="XDU151" s="7"/>
      <c r="XDV151" s="7"/>
      <c r="XDW151" s="7"/>
      <c r="XDX151" s="7"/>
      <c r="XDY151" s="7"/>
      <c r="XDZ151" s="7"/>
      <c r="XEA151" s="7"/>
      <c r="XEB151" s="7"/>
      <c r="XEC151" s="7"/>
      <c r="XED151" s="7"/>
      <c r="XEE151" s="7"/>
    </row>
    <row r="152" s="1" customFormat="1" customHeight="1" spans="1:16359">
      <c r="A152" s="4"/>
      <c r="B152" s="20"/>
      <c r="C152" s="20"/>
      <c r="D152" s="21" t="str">
        <f>IF(C152="","-",VLOOKUP(C152,员工信息表!B:C,2,FALSE))</f>
        <v>-</v>
      </c>
      <c r="E152" s="21" t="str">
        <f>IF(C152="","-",VLOOKUP(C152,员工信息表!B:D,3,FALSE))</f>
        <v>-</v>
      </c>
      <c r="F152" s="20"/>
      <c r="G152" s="20"/>
      <c r="H152" s="20"/>
      <c r="I152" s="20"/>
      <c r="J152" s="27" t="str">
        <f t="shared" si="4"/>
        <v>0</v>
      </c>
      <c r="K152" s="27" t="str">
        <f>IF(C152="","0",SUMIFS(借支明细表!$H:$H,借支明细表!$F:$F,$C152,借支明细表!$D:$D,$D$2))</f>
        <v>0</v>
      </c>
      <c r="L152" s="27" t="str">
        <f t="shared" si="5"/>
        <v>0</v>
      </c>
      <c r="M152" s="28"/>
      <c r="XDA152" s="7"/>
      <c r="XDB152" s="7"/>
      <c r="XDC152" s="7"/>
      <c r="XDD152" s="7"/>
      <c r="XDE152" s="7"/>
      <c r="XDF152" s="7"/>
      <c r="XDG152" s="7"/>
      <c r="XDH152" s="7"/>
      <c r="XDI152" s="7"/>
      <c r="XDJ152" s="7"/>
      <c r="XDK152" s="7"/>
      <c r="XDL152" s="7"/>
      <c r="XDM152" s="7"/>
      <c r="XDN152" s="7"/>
      <c r="XDO152" s="7"/>
      <c r="XDP152" s="7"/>
      <c r="XDQ152" s="7"/>
      <c r="XDR152" s="7"/>
      <c r="XDS152" s="7"/>
      <c r="XDT152" s="7"/>
      <c r="XDU152" s="7"/>
      <c r="XDV152" s="7"/>
      <c r="XDW152" s="7"/>
      <c r="XDX152" s="7"/>
      <c r="XDY152" s="7"/>
      <c r="XDZ152" s="7"/>
      <c r="XEA152" s="7"/>
      <c r="XEB152" s="7"/>
      <c r="XEC152" s="7"/>
      <c r="XED152" s="7"/>
      <c r="XEE152" s="7"/>
    </row>
    <row r="153" s="1" customFormat="1" customHeight="1" spans="1:16359">
      <c r="A153" s="4"/>
      <c r="B153" s="20"/>
      <c r="C153" s="20"/>
      <c r="D153" s="21" t="str">
        <f>IF(C153="","-",VLOOKUP(C153,员工信息表!B:C,2,FALSE))</f>
        <v>-</v>
      </c>
      <c r="E153" s="21" t="str">
        <f>IF(C153="","-",VLOOKUP(C153,员工信息表!B:D,3,FALSE))</f>
        <v>-</v>
      </c>
      <c r="F153" s="20"/>
      <c r="G153" s="20"/>
      <c r="H153" s="20"/>
      <c r="I153" s="20"/>
      <c r="J153" s="27" t="str">
        <f t="shared" si="4"/>
        <v>0</v>
      </c>
      <c r="K153" s="27" t="str">
        <f>IF(C153="","0",SUMIFS(借支明细表!$H:$H,借支明细表!$F:$F,$C153,借支明细表!$D:$D,$D$2))</f>
        <v>0</v>
      </c>
      <c r="L153" s="27" t="str">
        <f t="shared" si="5"/>
        <v>0</v>
      </c>
      <c r="M153" s="28"/>
      <c r="XDA153" s="7"/>
      <c r="XDB153" s="7"/>
      <c r="XDC153" s="7"/>
      <c r="XDD153" s="7"/>
      <c r="XDE153" s="7"/>
      <c r="XDF153" s="7"/>
      <c r="XDG153" s="7"/>
      <c r="XDH153" s="7"/>
      <c r="XDI153" s="7"/>
      <c r="XDJ153" s="7"/>
      <c r="XDK153" s="7"/>
      <c r="XDL153" s="7"/>
      <c r="XDM153" s="7"/>
      <c r="XDN153" s="7"/>
      <c r="XDO153" s="7"/>
      <c r="XDP153" s="7"/>
      <c r="XDQ153" s="7"/>
      <c r="XDR153" s="7"/>
      <c r="XDS153" s="7"/>
      <c r="XDT153" s="7"/>
      <c r="XDU153" s="7"/>
      <c r="XDV153" s="7"/>
      <c r="XDW153" s="7"/>
      <c r="XDX153" s="7"/>
      <c r="XDY153" s="7"/>
      <c r="XDZ153" s="7"/>
      <c r="XEA153" s="7"/>
      <c r="XEB153" s="7"/>
      <c r="XEC153" s="7"/>
      <c r="XED153" s="7"/>
      <c r="XEE153" s="7"/>
    </row>
    <row r="154" s="1" customFormat="1" customHeight="1" spans="1:16359">
      <c r="A154" s="4"/>
      <c r="B154" s="20"/>
      <c r="C154" s="20"/>
      <c r="D154" s="21" t="str">
        <f>IF(C154="","-",VLOOKUP(C154,员工信息表!B:C,2,FALSE))</f>
        <v>-</v>
      </c>
      <c r="E154" s="21" t="str">
        <f>IF(C154="","-",VLOOKUP(C154,员工信息表!B:D,3,FALSE))</f>
        <v>-</v>
      </c>
      <c r="F154" s="20"/>
      <c r="G154" s="20"/>
      <c r="H154" s="20"/>
      <c r="I154" s="20"/>
      <c r="J154" s="27" t="str">
        <f t="shared" si="4"/>
        <v>0</v>
      </c>
      <c r="K154" s="27" t="str">
        <f>IF(C154="","0",SUMIFS(借支明细表!$H:$H,借支明细表!$F:$F,$C154,借支明细表!$D:$D,$D$2))</f>
        <v>0</v>
      </c>
      <c r="L154" s="27" t="str">
        <f t="shared" si="5"/>
        <v>0</v>
      </c>
      <c r="M154" s="28"/>
      <c r="XDA154" s="7"/>
      <c r="XDB154" s="7"/>
      <c r="XDC154" s="7"/>
      <c r="XDD154" s="7"/>
      <c r="XDE154" s="7"/>
      <c r="XDF154" s="7"/>
      <c r="XDG154" s="7"/>
      <c r="XDH154" s="7"/>
      <c r="XDI154" s="7"/>
      <c r="XDJ154" s="7"/>
      <c r="XDK154" s="7"/>
      <c r="XDL154" s="7"/>
      <c r="XDM154" s="7"/>
      <c r="XDN154" s="7"/>
      <c r="XDO154" s="7"/>
      <c r="XDP154" s="7"/>
      <c r="XDQ154" s="7"/>
      <c r="XDR154" s="7"/>
      <c r="XDS154" s="7"/>
      <c r="XDT154" s="7"/>
      <c r="XDU154" s="7"/>
      <c r="XDV154" s="7"/>
      <c r="XDW154" s="7"/>
      <c r="XDX154" s="7"/>
      <c r="XDY154" s="7"/>
      <c r="XDZ154" s="7"/>
      <c r="XEA154" s="7"/>
      <c r="XEB154" s="7"/>
      <c r="XEC154" s="7"/>
      <c r="XED154" s="7"/>
      <c r="XEE154" s="7"/>
    </row>
    <row r="155" s="1" customFormat="1" customHeight="1" spans="1:16359">
      <c r="A155" s="4"/>
      <c r="B155" s="20"/>
      <c r="C155" s="20"/>
      <c r="D155" s="21" t="str">
        <f>IF(C155="","-",VLOOKUP(C155,员工信息表!B:C,2,FALSE))</f>
        <v>-</v>
      </c>
      <c r="E155" s="21" t="str">
        <f>IF(C155="","-",VLOOKUP(C155,员工信息表!B:D,3,FALSE))</f>
        <v>-</v>
      </c>
      <c r="F155" s="20"/>
      <c r="G155" s="20"/>
      <c r="H155" s="20"/>
      <c r="I155" s="20"/>
      <c r="J155" s="27" t="str">
        <f t="shared" si="4"/>
        <v>0</v>
      </c>
      <c r="K155" s="27" t="str">
        <f>IF(C155="","0",SUMIFS(借支明细表!$H:$H,借支明细表!$F:$F,$C155,借支明细表!$D:$D,$D$2))</f>
        <v>0</v>
      </c>
      <c r="L155" s="27" t="str">
        <f t="shared" si="5"/>
        <v>0</v>
      </c>
      <c r="M155" s="28"/>
      <c r="XDA155" s="7"/>
      <c r="XDB155" s="7"/>
      <c r="XDC155" s="7"/>
      <c r="XDD155" s="7"/>
      <c r="XDE155" s="7"/>
      <c r="XDF155" s="7"/>
      <c r="XDG155" s="7"/>
      <c r="XDH155" s="7"/>
      <c r="XDI155" s="7"/>
      <c r="XDJ155" s="7"/>
      <c r="XDK155" s="7"/>
      <c r="XDL155" s="7"/>
      <c r="XDM155" s="7"/>
      <c r="XDN155" s="7"/>
      <c r="XDO155" s="7"/>
      <c r="XDP155" s="7"/>
      <c r="XDQ155" s="7"/>
      <c r="XDR155" s="7"/>
      <c r="XDS155" s="7"/>
      <c r="XDT155" s="7"/>
      <c r="XDU155" s="7"/>
      <c r="XDV155" s="7"/>
      <c r="XDW155" s="7"/>
      <c r="XDX155" s="7"/>
      <c r="XDY155" s="7"/>
      <c r="XDZ155" s="7"/>
      <c r="XEA155" s="7"/>
      <c r="XEB155" s="7"/>
      <c r="XEC155" s="7"/>
      <c r="XED155" s="7"/>
      <c r="XEE155" s="7"/>
    </row>
    <row r="156" s="1" customFormat="1" customHeight="1" spans="1:16359">
      <c r="A156" s="4"/>
      <c r="B156" s="20"/>
      <c r="C156" s="20"/>
      <c r="D156" s="21" t="str">
        <f>IF(C156="","-",VLOOKUP(C156,员工信息表!B:C,2,FALSE))</f>
        <v>-</v>
      </c>
      <c r="E156" s="21" t="str">
        <f>IF(C156="","-",VLOOKUP(C156,员工信息表!B:D,3,FALSE))</f>
        <v>-</v>
      </c>
      <c r="F156" s="20"/>
      <c r="G156" s="20"/>
      <c r="H156" s="20"/>
      <c r="I156" s="20"/>
      <c r="J156" s="27" t="str">
        <f t="shared" si="4"/>
        <v>0</v>
      </c>
      <c r="K156" s="27" t="str">
        <f>IF(C156="","0",SUMIFS(借支明细表!$H:$H,借支明细表!$F:$F,$C156,借支明细表!$D:$D,$D$2))</f>
        <v>0</v>
      </c>
      <c r="L156" s="27" t="str">
        <f t="shared" si="5"/>
        <v>0</v>
      </c>
      <c r="M156" s="28"/>
      <c r="XDA156" s="7"/>
      <c r="XDB156" s="7"/>
      <c r="XDC156" s="7"/>
      <c r="XDD156" s="7"/>
      <c r="XDE156" s="7"/>
      <c r="XDF156" s="7"/>
      <c r="XDG156" s="7"/>
      <c r="XDH156" s="7"/>
      <c r="XDI156" s="7"/>
      <c r="XDJ156" s="7"/>
      <c r="XDK156" s="7"/>
      <c r="XDL156" s="7"/>
      <c r="XDM156" s="7"/>
      <c r="XDN156" s="7"/>
      <c r="XDO156" s="7"/>
      <c r="XDP156" s="7"/>
      <c r="XDQ156" s="7"/>
      <c r="XDR156" s="7"/>
      <c r="XDS156" s="7"/>
      <c r="XDT156" s="7"/>
      <c r="XDU156" s="7"/>
      <c r="XDV156" s="7"/>
      <c r="XDW156" s="7"/>
      <c r="XDX156" s="7"/>
      <c r="XDY156" s="7"/>
      <c r="XDZ156" s="7"/>
      <c r="XEA156" s="7"/>
      <c r="XEB156" s="7"/>
      <c r="XEC156" s="7"/>
      <c r="XED156" s="7"/>
      <c r="XEE156" s="7"/>
    </row>
    <row r="157" s="1" customFormat="1" customHeight="1" spans="1:16359">
      <c r="A157" s="4"/>
      <c r="B157" s="20"/>
      <c r="C157" s="20"/>
      <c r="D157" s="21" t="str">
        <f>IF(C157="","-",VLOOKUP(C157,员工信息表!B:C,2,FALSE))</f>
        <v>-</v>
      </c>
      <c r="E157" s="21" t="str">
        <f>IF(C157="","-",VLOOKUP(C157,员工信息表!B:D,3,FALSE))</f>
        <v>-</v>
      </c>
      <c r="F157" s="20"/>
      <c r="G157" s="20"/>
      <c r="H157" s="20"/>
      <c r="I157" s="20"/>
      <c r="J157" s="27" t="str">
        <f t="shared" si="4"/>
        <v>0</v>
      </c>
      <c r="K157" s="27" t="str">
        <f>IF(C157="","0",SUMIFS(借支明细表!$H:$H,借支明细表!$F:$F,$C157,借支明细表!$D:$D,$D$2))</f>
        <v>0</v>
      </c>
      <c r="L157" s="27" t="str">
        <f t="shared" si="5"/>
        <v>0</v>
      </c>
      <c r="M157" s="28"/>
      <c r="XDA157" s="7"/>
      <c r="XDB157" s="7"/>
      <c r="XDC157" s="7"/>
      <c r="XDD157" s="7"/>
      <c r="XDE157" s="7"/>
      <c r="XDF157" s="7"/>
      <c r="XDG157" s="7"/>
      <c r="XDH157" s="7"/>
      <c r="XDI157" s="7"/>
      <c r="XDJ157" s="7"/>
      <c r="XDK157" s="7"/>
      <c r="XDL157" s="7"/>
      <c r="XDM157" s="7"/>
      <c r="XDN157" s="7"/>
      <c r="XDO157" s="7"/>
      <c r="XDP157" s="7"/>
      <c r="XDQ157" s="7"/>
      <c r="XDR157" s="7"/>
      <c r="XDS157" s="7"/>
      <c r="XDT157" s="7"/>
      <c r="XDU157" s="7"/>
      <c r="XDV157" s="7"/>
      <c r="XDW157" s="7"/>
      <c r="XDX157" s="7"/>
      <c r="XDY157" s="7"/>
      <c r="XDZ157" s="7"/>
      <c r="XEA157" s="7"/>
      <c r="XEB157" s="7"/>
      <c r="XEC157" s="7"/>
      <c r="XED157" s="7"/>
      <c r="XEE157" s="7"/>
    </row>
    <row r="158" s="1" customFormat="1" customHeight="1" spans="1:16359">
      <c r="A158" s="4"/>
      <c r="B158" s="20"/>
      <c r="C158" s="20"/>
      <c r="D158" s="21" t="str">
        <f>IF(C158="","-",VLOOKUP(C158,员工信息表!B:C,2,FALSE))</f>
        <v>-</v>
      </c>
      <c r="E158" s="21" t="str">
        <f>IF(C158="","-",VLOOKUP(C158,员工信息表!B:D,3,FALSE))</f>
        <v>-</v>
      </c>
      <c r="F158" s="20"/>
      <c r="G158" s="20"/>
      <c r="H158" s="20"/>
      <c r="I158" s="20"/>
      <c r="J158" s="27" t="str">
        <f t="shared" si="4"/>
        <v>0</v>
      </c>
      <c r="K158" s="27" t="str">
        <f>IF(C158="","0",SUMIFS(借支明细表!$H:$H,借支明细表!$F:$F,$C158,借支明细表!$D:$D,$D$2))</f>
        <v>0</v>
      </c>
      <c r="L158" s="27" t="str">
        <f t="shared" si="5"/>
        <v>0</v>
      </c>
      <c r="M158" s="28"/>
      <c r="XDA158" s="7"/>
      <c r="XDB158" s="7"/>
      <c r="XDC158" s="7"/>
      <c r="XDD158" s="7"/>
      <c r="XDE158" s="7"/>
      <c r="XDF158" s="7"/>
      <c r="XDG158" s="7"/>
      <c r="XDH158" s="7"/>
      <c r="XDI158" s="7"/>
      <c r="XDJ158" s="7"/>
      <c r="XDK158" s="7"/>
      <c r="XDL158" s="7"/>
      <c r="XDM158" s="7"/>
      <c r="XDN158" s="7"/>
      <c r="XDO158" s="7"/>
      <c r="XDP158" s="7"/>
      <c r="XDQ158" s="7"/>
      <c r="XDR158" s="7"/>
      <c r="XDS158" s="7"/>
      <c r="XDT158" s="7"/>
      <c r="XDU158" s="7"/>
      <c r="XDV158" s="7"/>
      <c r="XDW158" s="7"/>
      <c r="XDX158" s="7"/>
      <c r="XDY158" s="7"/>
      <c r="XDZ158" s="7"/>
      <c r="XEA158" s="7"/>
      <c r="XEB158" s="7"/>
      <c r="XEC158" s="7"/>
      <c r="XED158" s="7"/>
      <c r="XEE158" s="7"/>
    </row>
    <row r="159" s="1" customFormat="1" customHeight="1" spans="1:16359">
      <c r="A159" s="4"/>
      <c r="B159" s="20"/>
      <c r="C159" s="20"/>
      <c r="D159" s="21" t="str">
        <f>IF(C159="","-",VLOOKUP(C159,员工信息表!B:C,2,FALSE))</f>
        <v>-</v>
      </c>
      <c r="E159" s="21" t="str">
        <f>IF(C159="","-",VLOOKUP(C159,员工信息表!B:D,3,FALSE))</f>
        <v>-</v>
      </c>
      <c r="F159" s="20"/>
      <c r="G159" s="20"/>
      <c r="H159" s="20"/>
      <c r="I159" s="20"/>
      <c r="J159" s="27" t="str">
        <f t="shared" si="4"/>
        <v>0</v>
      </c>
      <c r="K159" s="27" t="str">
        <f>IF(C159="","0",SUMIFS(借支明细表!$H:$H,借支明细表!$F:$F,$C159,借支明细表!$D:$D,$D$2))</f>
        <v>0</v>
      </c>
      <c r="L159" s="27" t="str">
        <f t="shared" si="5"/>
        <v>0</v>
      </c>
      <c r="M159" s="28"/>
      <c r="XDA159" s="7"/>
      <c r="XDB159" s="7"/>
      <c r="XDC159" s="7"/>
      <c r="XDD159" s="7"/>
      <c r="XDE159" s="7"/>
      <c r="XDF159" s="7"/>
      <c r="XDG159" s="7"/>
      <c r="XDH159" s="7"/>
      <c r="XDI159" s="7"/>
      <c r="XDJ159" s="7"/>
      <c r="XDK159" s="7"/>
      <c r="XDL159" s="7"/>
      <c r="XDM159" s="7"/>
      <c r="XDN159" s="7"/>
      <c r="XDO159" s="7"/>
      <c r="XDP159" s="7"/>
      <c r="XDQ159" s="7"/>
      <c r="XDR159" s="7"/>
      <c r="XDS159" s="7"/>
      <c r="XDT159" s="7"/>
      <c r="XDU159" s="7"/>
      <c r="XDV159" s="7"/>
      <c r="XDW159" s="7"/>
      <c r="XDX159" s="7"/>
      <c r="XDY159" s="7"/>
      <c r="XDZ159" s="7"/>
      <c r="XEA159" s="7"/>
      <c r="XEB159" s="7"/>
      <c r="XEC159" s="7"/>
      <c r="XED159" s="7"/>
      <c r="XEE159" s="7"/>
    </row>
    <row r="160" s="1" customFormat="1" customHeight="1" spans="1:16359">
      <c r="A160" s="4"/>
      <c r="B160" s="20"/>
      <c r="C160" s="20"/>
      <c r="D160" s="21" t="str">
        <f>IF(C160="","-",VLOOKUP(C160,员工信息表!B:C,2,FALSE))</f>
        <v>-</v>
      </c>
      <c r="E160" s="21" t="str">
        <f>IF(C160="","-",VLOOKUP(C160,员工信息表!B:D,3,FALSE))</f>
        <v>-</v>
      </c>
      <c r="F160" s="20"/>
      <c r="G160" s="20"/>
      <c r="H160" s="20"/>
      <c r="I160" s="20"/>
      <c r="J160" s="27" t="str">
        <f t="shared" si="4"/>
        <v>0</v>
      </c>
      <c r="K160" s="27" t="str">
        <f>IF(C160="","0",SUMIFS(借支明细表!$H:$H,借支明细表!$F:$F,$C160,借支明细表!$D:$D,$D$2))</f>
        <v>0</v>
      </c>
      <c r="L160" s="27" t="str">
        <f t="shared" si="5"/>
        <v>0</v>
      </c>
      <c r="M160" s="28"/>
      <c r="XDA160" s="7"/>
      <c r="XDB160" s="7"/>
      <c r="XDC160" s="7"/>
      <c r="XDD160" s="7"/>
      <c r="XDE160" s="7"/>
      <c r="XDF160" s="7"/>
      <c r="XDG160" s="7"/>
      <c r="XDH160" s="7"/>
      <c r="XDI160" s="7"/>
      <c r="XDJ160" s="7"/>
      <c r="XDK160" s="7"/>
      <c r="XDL160" s="7"/>
      <c r="XDM160" s="7"/>
      <c r="XDN160" s="7"/>
      <c r="XDO160" s="7"/>
      <c r="XDP160" s="7"/>
      <c r="XDQ160" s="7"/>
      <c r="XDR160" s="7"/>
      <c r="XDS160" s="7"/>
      <c r="XDT160" s="7"/>
      <c r="XDU160" s="7"/>
      <c r="XDV160" s="7"/>
      <c r="XDW160" s="7"/>
      <c r="XDX160" s="7"/>
      <c r="XDY160" s="7"/>
      <c r="XDZ160" s="7"/>
      <c r="XEA160" s="7"/>
      <c r="XEB160" s="7"/>
      <c r="XEC160" s="7"/>
      <c r="XED160" s="7"/>
      <c r="XEE160" s="7"/>
    </row>
    <row r="161" s="1" customFormat="1" customHeight="1" spans="1:16359">
      <c r="A161" s="4"/>
      <c r="B161" s="20"/>
      <c r="C161" s="20"/>
      <c r="D161" s="21" t="str">
        <f>IF(C161="","-",VLOOKUP(C161,员工信息表!B:C,2,FALSE))</f>
        <v>-</v>
      </c>
      <c r="E161" s="21" t="str">
        <f>IF(C161="","-",VLOOKUP(C161,员工信息表!B:D,3,FALSE))</f>
        <v>-</v>
      </c>
      <c r="F161" s="20"/>
      <c r="G161" s="20"/>
      <c r="H161" s="20"/>
      <c r="I161" s="20"/>
      <c r="J161" s="27" t="str">
        <f t="shared" si="4"/>
        <v>0</v>
      </c>
      <c r="K161" s="27" t="str">
        <f>IF(C161="","0",SUMIFS(借支明细表!$H:$H,借支明细表!$F:$F,$C161,借支明细表!$D:$D,$D$2))</f>
        <v>0</v>
      </c>
      <c r="L161" s="27" t="str">
        <f t="shared" si="5"/>
        <v>0</v>
      </c>
      <c r="M161" s="28"/>
      <c r="XDA161" s="7"/>
      <c r="XDB161" s="7"/>
      <c r="XDC161" s="7"/>
      <c r="XDD161" s="7"/>
      <c r="XDE161" s="7"/>
      <c r="XDF161" s="7"/>
      <c r="XDG161" s="7"/>
      <c r="XDH161" s="7"/>
      <c r="XDI161" s="7"/>
      <c r="XDJ161" s="7"/>
      <c r="XDK161" s="7"/>
      <c r="XDL161" s="7"/>
      <c r="XDM161" s="7"/>
      <c r="XDN161" s="7"/>
      <c r="XDO161" s="7"/>
      <c r="XDP161" s="7"/>
      <c r="XDQ161" s="7"/>
      <c r="XDR161" s="7"/>
      <c r="XDS161" s="7"/>
      <c r="XDT161" s="7"/>
      <c r="XDU161" s="7"/>
      <c r="XDV161" s="7"/>
      <c r="XDW161" s="7"/>
      <c r="XDX161" s="7"/>
      <c r="XDY161" s="7"/>
      <c r="XDZ161" s="7"/>
      <c r="XEA161" s="7"/>
      <c r="XEB161" s="7"/>
      <c r="XEC161" s="7"/>
      <c r="XED161" s="7"/>
      <c r="XEE161" s="7"/>
    </row>
    <row r="162" s="1" customFormat="1" customHeight="1" spans="1:16359">
      <c r="A162" s="4"/>
      <c r="B162" s="20"/>
      <c r="C162" s="20"/>
      <c r="D162" s="21" t="str">
        <f>IF(C162="","-",VLOOKUP(C162,员工信息表!B:C,2,FALSE))</f>
        <v>-</v>
      </c>
      <c r="E162" s="21" t="str">
        <f>IF(C162="","-",VLOOKUP(C162,员工信息表!B:D,3,FALSE))</f>
        <v>-</v>
      </c>
      <c r="F162" s="20"/>
      <c r="G162" s="20"/>
      <c r="H162" s="20"/>
      <c r="I162" s="20"/>
      <c r="J162" s="27" t="str">
        <f t="shared" si="4"/>
        <v>0</v>
      </c>
      <c r="K162" s="27" t="str">
        <f>IF(C162="","0",SUMIFS(借支明细表!$H:$H,借支明细表!$F:$F,$C162,借支明细表!$D:$D,$D$2))</f>
        <v>0</v>
      </c>
      <c r="L162" s="27" t="str">
        <f t="shared" si="5"/>
        <v>0</v>
      </c>
      <c r="M162" s="28"/>
      <c r="XDA162" s="7"/>
      <c r="XDB162" s="7"/>
      <c r="XDC162" s="7"/>
      <c r="XDD162" s="7"/>
      <c r="XDE162" s="7"/>
      <c r="XDF162" s="7"/>
      <c r="XDG162" s="7"/>
      <c r="XDH162" s="7"/>
      <c r="XDI162" s="7"/>
      <c r="XDJ162" s="7"/>
      <c r="XDK162" s="7"/>
      <c r="XDL162" s="7"/>
      <c r="XDM162" s="7"/>
      <c r="XDN162" s="7"/>
      <c r="XDO162" s="7"/>
      <c r="XDP162" s="7"/>
      <c r="XDQ162" s="7"/>
      <c r="XDR162" s="7"/>
      <c r="XDS162" s="7"/>
      <c r="XDT162" s="7"/>
      <c r="XDU162" s="7"/>
      <c r="XDV162" s="7"/>
      <c r="XDW162" s="7"/>
      <c r="XDX162" s="7"/>
      <c r="XDY162" s="7"/>
      <c r="XDZ162" s="7"/>
      <c r="XEA162" s="7"/>
      <c r="XEB162" s="7"/>
      <c r="XEC162" s="7"/>
      <c r="XED162" s="7"/>
      <c r="XEE162" s="7"/>
    </row>
    <row r="163" s="1" customFormat="1" customHeight="1" spans="1:16359">
      <c r="A163" s="4"/>
      <c r="B163" s="20"/>
      <c r="C163" s="20"/>
      <c r="D163" s="21" t="str">
        <f>IF(C163="","-",VLOOKUP(C163,员工信息表!B:C,2,FALSE))</f>
        <v>-</v>
      </c>
      <c r="E163" s="21" t="str">
        <f>IF(C163="","-",VLOOKUP(C163,员工信息表!B:D,3,FALSE))</f>
        <v>-</v>
      </c>
      <c r="F163" s="20"/>
      <c r="G163" s="20"/>
      <c r="H163" s="20"/>
      <c r="I163" s="20"/>
      <c r="J163" s="27" t="str">
        <f t="shared" si="4"/>
        <v>0</v>
      </c>
      <c r="K163" s="27" t="str">
        <f>IF(C163="","0",SUMIFS(借支明细表!$H:$H,借支明细表!$F:$F,$C163,借支明细表!$D:$D,$D$2))</f>
        <v>0</v>
      </c>
      <c r="L163" s="27" t="str">
        <f t="shared" si="5"/>
        <v>0</v>
      </c>
      <c r="M163" s="28"/>
      <c r="XDA163" s="7"/>
      <c r="XDB163" s="7"/>
      <c r="XDC163" s="7"/>
      <c r="XDD163" s="7"/>
      <c r="XDE163" s="7"/>
      <c r="XDF163" s="7"/>
      <c r="XDG163" s="7"/>
      <c r="XDH163" s="7"/>
      <c r="XDI163" s="7"/>
      <c r="XDJ163" s="7"/>
      <c r="XDK163" s="7"/>
      <c r="XDL163" s="7"/>
      <c r="XDM163" s="7"/>
      <c r="XDN163" s="7"/>
      <c r="XDO163" s="7"/>
      <c r="XDP163" s="7"/>
      <c r="XDQ163" s="7"/>
      <c r="XDR163" s="7"/>
      <c r="XDS163" s="7"/>
      <c r="XDT163" s="7"/>
      <c r="XDU163" s="7"/>
      <c r="XDV163" s="7"/>
      <c r="XDW163" s="7"/>
      <c r="XDX163" s="7"/>
      <c r="XDY163" s="7"/>
      <c r="XDZ163" s="7"/>
      <c r="XEA163" s="7"/>
      <c r="XEB163" s="7"/>
      <c r="XEC163" s="7"/>
      <c r="XED163" s="7"/>
      <c r="XEE163" s="7"/>
    </row>
    <row r="164" s="1" customFormat="1" customHeight="1" spans="1:16359">
      <c r="A164" s="4"/>
      <c r="B164" s="20"/>
      <c r="C164" s="20"/>
      <c r="D164" s="21" t="str">
        <f>IF(C164="","-",VLOOKUP(C164,员工信息表!B:C,2,FALSE))</f>
        <v>-</v>
      </c>
      <c r="E164" s="21" t="str">
        <f>IF(C164="","-",VLOOKUP(C164,员工信息表!B:D,3,FALSE))</f>
        <v>-</v>
      </c>
      <c r="F164" s="20"/>
      <c r="G164" s="20"/>
      <c r="H164" s="20"/>
      <c r="I164" s="20"/>
      <c r="J164" s="27" t="str">
        <f t="shared" si="4"/>
        <v>0</v>
      </c>
      <c r="K164" s="27" t="str">
        <f>IF(C164="","0",SUMIFS(借支明细表!$H:$H,借支明细表!$F:$F,$C164,借支明细表!$D:$D,$D$2))</f>
        <v>0</v>
      </c>
      <c r="L164" s="27" t="str">
        <f t="shared" si="5"/>
        <v>0</v>
      </c>
      <c r="M164" s="28"/>
      <c r="XDA164" s="7"/>
      <c r="XDB164" s="7"/>
      <c r="XDC164" s="7"/>
      <c r="XDD164" s="7"/>
      <c r="XDE164" s="7"/>
      <c r="XDF164" s="7"/>
      <c r="XDG164" s="7"/>
      <c r="XDH164" s="7"/>
      <c r="XDI164" s="7"/>
      <c r="XDJ164" s="7"/>
      <c r="XDK164" s="7"/>
      <c r="XDL164" s="7"/>
      <c r="XDM164" s="7"/>
      <c r="XDN164" s="7"/>
      <c r="XDO164" s="7"/>
      <c r="XDP164" s="7"/>
      <c r="XDQ164" s="7"/>
      <c r="XDR164" s="7"/>
      <c r="XDS164" s="7"/>
      <c r="XDT164" s="7"/>
      <c r="XDU164" s="7"/>
      <c r="XDV164" s="7"/>
      <c r="XDW164" s="7"/>
      <c r="XDX164" s="7"/>
      <c r="XDY164" s="7"/>
      <c r="XDZ164" s="7"/>
      <c r="XEA164" s="7"/>
      <c r="XEB164" s="7"/>
      <c r="XEC164" s="7"/>
      <c r="XED164" s="7"/>
      <c r="XEE164" s="7"/>
    </row>
    <row r="165" s="1" customFormat="1" customHeight="1" spans="1:16359">
      <c r="A165" s="4"/>
      <c r="B165" s="20"/>
      <c r="C165" s="20"/>
      <c r="D165" s="21" t="str">
        <f>IF(C165="","-",VLOOKUP(C165,员工信息表!B:C,2,FALSE))</f>
        <v>-</v>
      </c>
      <c r="E165" s="21" t="str">
        <f>IF(C165="","-",VLOOKUP(C165,员工信息表!B:D,3,FALSE))</f>
        <v>-</v>
      </c>
      <c r="F165" s="20"/>
      <c r="G165" s="20"/>
      <c r="H165" s="20"/>
      <c r="I165" s="20"/>
      <c r="J165" s="27" t="str">
        <f t="shared" si="4"/>
        <v>0</v>
      </c>
      <c r="K165" s="27" t="str">
        <f>IF(C165="","0",SUMIFS(借支明细表!$H:$H,借支明细表!$F:$F,$C165,借支明细表!$D:$D,$D$2))</f>
        <v>0</v>
      </c>
      <c r="L165" s="27" t="str">
        <f t="shared" si="5"/>
        <v>0</v>
      </c>
      <c r="M165" s="28"/>
      <c r="XDA165" s="7"/>
      <c r="XDB165" s="7"/>
      <c r="XDC165" s="7"/>
      <c r="XDD165" s="7"/>
      <c r="XDE165" s="7"/>
      <c r="XDF165" s="7"/>
      <c r="XDG165" s="7"/>
      <c r="XDH165" s="7"/>
      <c r="XDI165" s="7"/>
      <c r="XDJ165" s="7"/>
      <c r="XDK165" s="7"/>
      <c r="XDL165" s="7"/>
      <c r="XDM165" s="7"/>
      <c r="XDN165" s="7"/>
      <c r="XDO165" s="7"/>
      <c r="XDP165" s="7"/>
      <c r="XDQ165" s="7"/>
      <c r="XDR165" s="7"/>
      <c r="XDS165" s="7"/>
      <c r="XDT165" s="7"/>
      <c r="XDU165" s="7"/>
      <c r="XDV165" s="7"/>
      <c r="XDW165" s="7"/>
      <c r="XDX165" s="7"/>
      <c r="XDY165" s="7"/>
      <c r="XDZ165" s="7"/>
      <c r="XEA165" s="7"/>
      <c r="XEB165" s="7"/>
      <c r="XEC165" s="7"/>
      <c r="XED165" s="7"/>
      <c r="XEE165" s="7"/>
    </row>
    <row r="166" s="1" customFormat="1" customHeight="1" spans="1:16359">
      <c r="A166" s="4"/>
      <c r="B166" s="20"/>
      <c r="C166" s="20"/>
      <c r="D166" s="21" t="str">
        <f>IF(C166="","-",VLOOKUP(C166,员工信息表!B:C,2,FALSE))</f>
        <v>-</v>
      </c>
      <c r="E166" s="21" t="str">
        <f>IF(C166="","-",VLOOKUP(C166,员工信息表!B:D,3,FALSE))</f>
        <v>-</v>
      </c>
      <c r="F166" s="20"/>
      <c r="G166" s="20"/>
      <c r="H166" s="20"/>
      <c r="I166" s="20"/>
      <c r="J166" s="27" t="str">
        <f t="shared" si="4"/>
        <v>0</v>
      </c>
      <c r="K166" s="27" t="str">
        <f>IF(C166="","0",SUMIFS(借支明细表!$H:$H,借支明细表!$F:$F,$C166,借支明细表!$D:$D,$D$2))</f>
        <v>0</v>
      </c>
      <c r="L166" s="27" t="str">
        <f t="shared" si="5"/>
        <v>0</v>
      </c>
      <c r="M166" s="28"/>
      <c r="XDA166" s="7"/>
      <c r="XDB166" s="7"/>
      <c r="XDC166" s="7"/>
      <c r="XDD166" s="7"/>
      <c r="XDE166" s="7"/>
      <c r="XDF166" s="7"/>
      <c r="XDG166" s="7"/>
      <c r="XDH166" s="7"/>
      <c r="XDI166" s="7"/>
      <c r="XDJ166" s="7"/>
      <c r="XDK166" s="7"/>
      <c r="XDL166" s="7"/>
      <c r="XDM166" s="7"/>
      <c r="XDN166" s="7"/>
      <c r="XDO166" s="7"/>
      <c r="XDP166" s="7"/>
      <c r="XDQ166" s="7"/>
      <c r="XDR166" s="7"/>
      <c r="XDS166" s="7"/>
      <c r="XDT166" s="7"/>
      <c r="XDU166" s="7"/>
      <c r="XDV166" s="7"/>
      <c r="XDW166" s="7"/>
      <c r="XDX166" s="7"/>
      <c r="XDY166" s="7"/>
      <c r="XDZ166" s="7"/>
      <c r="XEA166" s="7"/>
      <c r="XEB166" s="7"/>
      <c r="XEC166" s="7"/>
      <c r="XED166" s="7"/>
      <c r="XEE166" s="7"/>
    </row>
    <row r="167" s="1" customFormat="1" customHeight="1" spans="1:16359">
      <c r="A167" s="4"/>
      <c r="B167" s="20"/>
      <c r="C167" s="20"/>
      <c r="D167" s="21" t="str">
        <f>IF(C167="","-",VLOOKUP(C167,员工信息表!B:C,2,FALSE))</f>
        <v>-</v>
      </c>
      <c r="E167" s="21" t="str">
        <f>IF(C167="","-",VLOOKUP(C167,员工信息表!B:D,3,FALSE))</f>
        <v>-</v>
      </c>
      <c r="F167" s="20"/>
      <c r="G167" s="20"/>
      <c r="H167" s="20"/>
      <c r="I167" s="20"/>
      <c r="J167" s="27" t="str">
        <f t="shared" si="4"/>
        <v>0</v>
      </c>
      <c r="K167" s="27" t="str">
        <f>IF(C167="","0",SUMIFS(借支明细表!$H:$H,借支明细表!$F:$F,$C167,借支明细表!$D:$D,$D$2))</f>
        <v>0</v>
      </c>
      <c r="L167" s="27" t="str">
        <f t="shared" si="5"/>
        <v>0</v>
      </c>
      <c r="M167" s="28"/>
      <c r="XDA167" s="7"/>
      <c r="XDB167" s="7"/>
      <c r="XDC167" s="7"/>
      <c r="XDD167" s="7"/>
      <c r="XDE167" s="7"/>
      <c r="XDF167" s="7"/>
      <c r="XDG167" s="7"/>
      <c r="XDH167" s="7"/>
      <c r="XDI167" s="7"/>
      <c r="XDJ167" s="7"/>
      <c r="XDK167" s="7"/>
      <c r="XDL167" s="7"/>
      <c r="XDM167" s="7"/>
      <c r="XDN167" s="7"/>
      <c r="XDO167" s="7"/>
      <c r="XDP167" s="7"/>
      <c r="XDQ167" s="7"/>
      <c r="XDR167" s="7"/>
      <c r="XDS167" s="7"/>
      <c r="XDT167" s="7"/>
      <c r="XDU167" s="7"/>
      <c r="XDV167" s="7"/>
      <c r="XDW167" s="7"/>
      <c r="XDX167" s="7"/>
      <c r="XDY167" s="7"/>
      <c r="XDZ167" s="7"/>
      <c r="XEA167" s="7"/>
      <c r="XEB167" s="7"/>
      <c r="XEC167" s="7"/>
      <c r="XED167" s="7"/>
      <c r="XEE167" s="7"/>
    </row>
    <row r="168" s="1" customFormat="1" customHeight="1" spans="1:16359">
      <c r="A168" s="4"/>
      <c r="B168" s="20"/>
      <c r="C168" s="20"/>
      <c r="D168" s="21" t="str">
        <f>IF(C168="","-",VLOOKUP(C168,员工信息表!B:C,2,FALSE))</f>
        <v>-</v>
      </c>
      <c r="E168" s="21" t="str">
        <f>IF(C168="","-",VLOOKUP(C168,员工信息表!B:D,3,FALSE))</f>
        <v>-</v>
      </c>
      <c r="F168" s="20"/>
      <c r="G168" s="20"/>
      <c r="H168" s="20"/>
      <c r="I168" s="20"/>
      <c r="J168" s="27" t="str">
        <f t="shared" si="4"/>
        <v>0</v>
      </c>
      <c r="K168" s="27" t="str">
        <f>IF(C168="","0",SUMIFS(借支明细表!$H:$H,借支明细表!$F:$F,$C168,借支明细表!$D:$D,$D$2))</f>
        <v>0</v>
      </c>
      <c r="L168" s="27" t="str">
        <f t="shared" si="5"/>
        <v>0</v>
      </c>
      <c r="M168" s="28"/>
      <c r="XDA168" s="7"/>
      <c r="XDB168" s="7"/>
      <c r="XDC168" s="7"/>
      <c r="XDD168" s="7"/>
      <c r="XDE168" s="7"/>
      <c r="XDF168" s="7"/>
      <c r="XDG168" s="7"/>
      <c r="XDH168" s="7"/>
      <c r="XDI168" s="7"/>
      <c r="XDJ168" s="7"/>
      <c r="XDK168" s="7"/>
      <c r="XDL168" s="7"/>
      <c r="XDM168" s="7"/>
      <c r="XDN168" s="7"/>
      <c r="XDO168" s="7"/>
      <c r="XDP168" s="7"/>
      <c r="XDQ168" s="7"/>
      <c r="XDR168" s="7"/>
      <c r="XDS168" s="7"/>
      <c r="XDT168" s="7"/>
      <c r="XDU168" s="7"/>
      <c r="XDV168" s="7"/>
      <c r="XDW168" s="7"/>
      <c r="XDX168" s="7"/>
      <c r="XDY168" s="7"/>
      <c r="XDZ168" s="7"/>
      <c r="XEA168" s="7"/>
      <c r="XEB168" s="7"/>
      <c r="XEC168" s="7"/>
      <c r="XED168" s="7"/>
      <c r="XEE168" s="7"/>
    </row>
    <row r="169" s="1" customFormat="1" customHeight="1" spans="1:16359">
      <c r="A169" s="4"/>
      <c r="B169" s="20"/>
      <c r="C169" s="20"/>
      <c r="D169" s="21" t="str">
        <f>IF(C169="","-",VLOOKUP(C169,员工信息表!B:C,2,FALSE))</f>
        <v>-</v>
      </c>
      <c r="E169" s="21" t="str">
        <f>IF(C169="","-",VLOOKUP(C169,员工信息表!B:D,3,FALSE))</f>
        <v>-</v>
      </c>
      <c r="F169" s="20"/>
      <c r="G169" s="20"/>
      <c r="H169" s="20"/>
      <c r="I169" s="20"/>
      <c r="J169" s="27" t="str">
        <f t="shared" si="4"/>
        <v>0</v>
      </c>
      <c r="K169" s="27" t="str">
        <f>IF(C169="","0",SUMIFS(借支明细表!$H:$H,借支明细表!$F:$F,$C169,借支明细表!$D:$D,$D$2))</f>
        <v>0</v>
      </c>
      <c r="L169" s="27" t="str">
        <f t="shared" si="5"/>
        <v>0</v>
      </c>
      <c r="M169" s="28"/>
      <c r="XDA169" s="7"/>
      <c r="XDB169" s="7"/>
      <c r="XDC169" s="7"/>
      <c r="XDD169" s="7"/>
      <c r="XDE169" s="7"/>
      <c r="XDF169" s="7"/>
      <c r="XDG169" s="7"/>
      <c r="XDH169" s="7"/>
      <c r="XDI169" s="7"/>
      <c r="XDJ169" s="7"/>
      <c r="XDK169" s="7"/>
      <c r="XDL169" s="7"/>
      <c r="XDM169" s="7"/>
      <c r="XDN169" s="7"/>
      <c r="XDO169" s="7"/>
      <c r="XDP169" s="7"/>
      <c r="XDQ169" s="7"/>
      <c r="XDR169" s="7"/>
      <c r="XDS169" s="7"/>
      <c r="XDT169" s="7"/>
      <c r="XDU169" s="7"/>
      <c r="XDV169" s="7"/>
      <c r="XDW169" s="7"/>
      <c r="XDX169" s="7"/>
      <c r="XDY169" s="7"/>
      <c r="XDZ169" s="7"/>
      <c r="XEA169" s="7"/>
      <c r="XEB169" s="7"/>
      <c r="XEC169" s="7"/>
      <c r="XED169" s="7"/>
      <c r="XEE169" s="7"/>
    </row>
    <row r="170" s="1" customFormat="1" customHeight="1" spans="1:16359">
      <c r="A170" s="4"/>
      <c r="B170" s="20"/>
      <c r="C170" s="20"/>
      <c r="D170" s="21" t="str">
        <f>IF(C170="","-",VLOOKUP(C170,员工信息表!B:C,2,FALSE))</f>
        <v>-</v>
      </c>
      <c r="E170" s="21" t="str">
        <f>IF(C170="","-",VLOOKUP(C170,员工信息表!B:D,3,FALSE))</f>
        <v>-</v>
      </c>
      <c r="F170" s="20"/>
      <c r="G170" s="20"/>
      <c r="H170" s="20"/>
      <c r="I170" s="20"/>
      <c r="J170" s="27" t="str">
        <f t="shared" si="4"/>
        <v>0</v>
      </c>
      <c r="K170" s="27" t="str">
        <f>IF(C170="","0",SUMIFS(借支明细表!$H:$H,借支明细表!$F:$F,$C170,借支明细表!$D:$D,$D$2))</f>
        <v>0</v>
      </c>
      <c r="L170" s="27" t="str">
        <f t="shared" si="5"/>
        <v>0</v>
      </c>
      <c r="M170" s="28"/>
      <c r="XDA170" s="7"/>
      <c r="XDB170" s="7"/>
      <c r="XDC170" s="7"/>
      <c r="XDD170" s="7"/>
      <c r="XDE170" s="7"/>
      <c r="XDF170" s="7"/>
      <c r="XDG170" s="7"/>
      <c r="XDH170" s="7"/>
      <c r="XDI170" s="7"/>
      <c r="XDJ170" s="7"/>
      <c r="XDK170" s="7"/>
      <c r="XDL170" s="7"/>
      <c r="XDM170" s="7"/>
      <c r="XDN170" s="7"/>
      <c r="XDO170" s="7"/>
      <c r="XDP170" s="7"/>
      <c r="XDQ170" s="7"/>
      <c r="XDR170" s="7"/>
      <c r="XDS170" s="7"/>
      <c r="XDT170" s="7"/>
      <c r="XDU170" s="7"/>
      <c r="XDV170" s="7"/>
      <c r="XDW170" s="7"/>
      <c r="XDX170" s="7"/>
      <c r="XDY170" s="7"/>
      <c r="XDZ170" s="7"/>
      <c r="XEA170" s="7"/>
      <c r="XEB170" s="7"/>
      <c r="XEC170" s="7"/>
      <c r="XED170" s="7"/>
      <c r="XEE170" s="7"/>
    </row>
    <row r="171" s="1" customFormat="1" customHeight="1" spans="1:16359">
      <c r="A171" s="4"/>
      <c r="B171" s="20"/>
      <c r="C171" s="20"/>
      <c r="D171" s="21" t="str">
        <f>IF(C171="","-",VLOOKUP(C171,员工信息表!B:C,2,FALSE))</f>
        <v>-</v>
      </c>
      <c r="E171" s="21" t="str">
        <f>IF(C171="","-",VLOOKUP(C171,员工信息表!B:D,3,FALSE))</f>
        <v>-</v>
      </c>
      <c r="F171" s="20"/>
      <c r="G171" s="20"/>
      <c r="H171" s="20"/>
      <c r="I171" s="20"/>
      <c r="J171" s="27" t="str">
        <f t="shared" si="4"/>
        <v>0</v>
      </c>
      <c r="K171" s="27" t="str">
        <f>IF(C171="","0",SUMIFS(借支明细表!$H:$H,借支明细表!$F:$F,$C171,借支明细表!$D:$D,$D$2))</f>
        <v>0</v>
      </c>
      <c r="L171" s="27" t="str">
        <f t="shared" si="5"/>
        <v>0</v>
      </c>
      <c r="M171" s="28"/>
      <c r="XDA171" s="7"/>
      <c r="XDB171" s="7"/>
      <c r="XDC171" s="7"/>
      <c r="XDD171" s="7"/>
      <c r="XDE171" s="7"/>
      <c r="XDF171" s="7"/>
      <c r="XDG171" s="7"/>
      <c r="XDH171" s="7"/>
      <c r="XDI171" s="7"/>
      <c r="XDJ171" s="7"/>
      <c r="XDK171" s="7"/>
      <c r="XDL171" s="7"/>
      <c r="XDM171" s="7"/>
      <c r="XDN171" s="7"/>
      <c r="XDO171" s="7"/>
      <c r="XDP171" s="7"/>
      <c r="XDQ171" s="7"/>
      <c r="XDR171" s="7"/>
      <c r="XDS171" s="7"/>
      <c r="XDT171" s="7"/>
      <c r="XDU171" s="7"/>
      <c r="XDV171" s="7"/>
      <c r="XDW171" s="7"/>
      <c r="XDX171" s="7"/>
      <c r="XDY171" s="7"/>
      <c r="XDZ171" s="7"/>
      <c r="XEA171" s="7"/>
      <c r="XEB171" s="7"/>
      <c r="XEC171" s="7"/>
      <c r="XED171" s="7"/>
      <c r="XEE171" s="7"/>
    </row>
    <row r="172" s="1" customFormat="1" customHeight="1" spans="1:16359">
      <c r="A172" s="4"/>
      <c r="B172" s="20"/>
      <c r="C172" s="20"/>
      <c r="D172" s="21" t="str">
        <f>IF(C172="","-",VLOOKUP(C172,员工信息表!B:C,2,FALSE))</f>
        <v>-</v>
      </c>
      <c r="E172" s="21" t="str">
        <f>IF(C172="","-",VLOOKUP(C172,员工信息表!B:D,3,FALSE))</f>
        <v>-</v>
      </c>
      <c r="F172" s="20"/>
      <c r="G172" s="20"/>
      <c r="H172" s="20"/>
      <c r="I172" s="20"/>
      <c r="J172" s="27" t="str">
        <f t="shared" si="4"/>
        <v>0</v>
      </c>
      <c r="K172" s="27" t="str">
        <f>IF(C172="","0",SUMIFS(借支明细表!$H:$H,借支明细表!$F:$F,$C172,借支明细表!$D:$D,$D$2))</f>
        <v>0</v>
      </c>
      <c r="L172" s="27" t="str">
        <f t="shared" si="5"/>
        <v>0</v>
      </c>
      <c r="M172" s="28"/>
      <c r="XDA172" s="7"/>
      <c r="XDB172" s="7"/>
      <c r="XDC172" s="7"/>
      <c r="XDD172" s="7"/>
      <c r="XDE172" s="7"/>
      <c r="XDF172" s="7"/>
      <c r="XDG172" s="7"/>
      <c r="XDH172" s="7"/>
      <c r="XDI172" s="7"/>
      <c r="XDJ172" s="7"/>
      <c r="XDK172" s="7"/>
      <c r="XDL172" s="7"/>
      <c r="XDM172" s="7"/>
      <c r="XDN172" s="7"/>
      <c r="XDO172" s="7"/>
      <c r="XDP172" s="7"/>
      <c r="XDQ172" s="7"/>
      <c r="XDR172" s="7"/>
      <c r="XDS172" s="7"/>
      <c r="XDT172" s="7"/>
      <c r="XDU172" s="7"/>
      <c r="XDV172" s="7"/>
      <c r="XDW172" s="7"/>
      <c r="XDX172" s="7"/>
      <c r="XDY172" s="7"/>
      <c r="XDZ172" s="7"/>
      <c r="XEA172" s="7"/>
      <c r="XEB172" s="7"/>
      <c r="XEC172" s="7"/>
      <c r="XED172" s="7"/>
      <c r="XEE172" s="7"/>
    </row>
    <row r="173" s="1" customFormat="1" customHeight="1" spans="1:16359">
      <c r="A173" s="4"/>
      <c r="B173" s="20"/>
      <c r="C173" s="20"/>
      <c r="D173" s="21" t="str">
        <f>IF(C173="","-",VLOOKUP(C173,员工信息表!B:C,2,FALSE))</f>
        <v>-</v>
      </c>
      <c r="E173" s="21" t="str">
        <f>IF(C173="","-",VLOOKUP(C173,员工信息表!B:D,3,FALSE))</f>
        <v>-</v>
      </c>
      <c r="F173" s="20"/>
      <c r="G173" s="20"/>
      <c r="H173" s="20"/>
      <c r="I173" s="20"/>
      <c r="J173" s="27" t="str">
        <f t="shared" si="4"/>
        <v>0</v>
      </c>
      <c r="K173" s="27" t="str">
        <f>IF(C173="","0",SUMIFS(借支明细表!$H:$H,借支明细表!$F:$F,$C173,借支明细表!$D:$D,$D$2))</f>
        <v>0</v>
      </c>
      <c r="L173" s="27" t="str">
        <f t="shared" si="5"/>
        <v>0</v>
      </c>
      <c r="M173" s="28"/>
      <c r="XDA173" s="7"/>
      <c r="XDB173" s="7"/>
      <c r="XDC173" s="7"/>
      <c r="XDD173" s="7"/>
      <c r="XDE173" s="7"/>
      <c r="XDF173" s="7"/>
      <c r="XDG173" s="7"/>
      <c r="XDH173" s="7"/>
      <c r="XDI173" s="7"/>
      <c r="XDJ173" s="7"/>
      <c r="XDK173" s="7"/>
      <c r="XDL173" s="7"/>
      <c r="XDM173" s="7"/>
      <c r="XDN173" s="7"/>
      <c r="XDO173" s="7"/>
      <c r="XDP173" s="7"/>
      <c r="XDQ173" s="7"/>
      <c r="XDR173" s="7"/>
      <c r="XDS173" s="7"/>
      <c r="XDT173" s="7"/>
      <c r="XDU173" s="7"/>
      <c r="XDV173" s="7"/>
      <c r="XDW173" s="7"/>
      <c r="XDX173" s="7"/>
      <c r="XDY173" s="7"/>
      <c r="XDZ173" s="7"/>
      <c r="XEA173" s="7"/>
      <c r="XEB173" s="7"/>
      <c r="XEC173" s="7"/>
      <c r="XED173" s="7"/>
      <c r="XEE173" s="7"/>
    </row>
    <row r="174" s="1" customFormat="1" customHeight="1" spans="1:16359">
      <c r="A174" s="4"/>
      <c r="B174" s="20"/>
      <c r="C174" s="20"/>
      <c r="D174" s="21" t="str">
        <f>IF(C174="","-",VLOOKUP(C174,员工信息表!B:C,2,FALSE))</f>
        <v>-</v>
      </c>
      <c r="E174" s="21" t="str">
        <f>IF(C174="","-",VLOOKUP(C174,员工信息表!B:D,3,FALSE))</f>
        <v>-</v>
      </c>
      <c r="F174" s="20"/>
      <c r="G174" s="20"/>
      <c r="H174" s="20"/>
      <c r="I174" s="20"/>
      <c r="J174" s="27" t="str">
        <f t="shared" si="4"/>
        <v>0</v>
      </c>
      <c r="K174" s="27" t="str">
        <f>IF(C174="","0",SUMIFS(借支明细表!$H:$H,借支明细表!$F:$F,$C174,借支明细表!$D:$D,$D$2))</f>
        <v>0</v>
      </c>
      <c r="L174" s="27" t="str">
        <f t="shared" si="5"/>
        <v>0</v>
      </c>
      <c r="M174" s="28"/>
      <c r="XDA174" s="7"/>
      <c r="XDB174" s="7"/>
      <c r="XDC174" s="7"/>
      <c r="XDD174" s="7"/>
      <c r="XDE174" s="7"/>
      <c r="XDF174" s="7"/>
      <c r="XDG174" s="7"/>
      <c r="XDH174" s="7"/>
      <c r="XDI174" s="7"/>
      <c r="XDJ174" s="7"/>
      <c r="XDK174" s="7"/>
      <c r="XDL174" s="7"/>
      <c r="XDM174" s="7"/>
      <c r="XDN174" s="7"/>
      <c r="XDO174" s="7"/>
      <c r="XDP174" s="7"/>
      <c r="XDQ174" s="7"/>
      <c r="XDR174" s="7"/>
      <c r="XDS174" s="7"/>
      <c r="XDT174" s="7"/>
      <c r="XDU174" s="7"/>
      <c r="XDV174" s="7"/>
      <c r="XDW174" s="7"/>
      <c r="XDX174" s="7"/>
      <c r="XDY174" s="7"/>
      <c r="XDZ174" s="7"/>
      <c r="XEA174" s="7"/>
      <c r="XEB174" s="7"/>
      <c r="XEC174" s="7"/>
      <c r="XED174" s="7"/>
      <c r="XEE174" s="7"/>
    </row>
    <row r="175" s="1" customFormat="1" customHeight="1" spans="1:16359">
      <c r="A175" s="4"/>
      <c r="B175" s="20"/>
      <c r="C175" s="20"/>
      <c r="D175" s="21" t="str">
        <f>IF(C175="","-",VLOOKUP(C175,员工信息表!B:C,2,FALSE))</f>
        <v>-</v>
      </c>
      <c r="E175" s="21" t="str">
        <f>IF(C175="","-",VLOOKUP(C175,员工信息表!B:D,3,FALSE))</f>
        <v>-</v>
      </c>
      <c r="F175" s="20"/>
      <c r="G175" s="20"/>
      <c r="H175" s="20"/>
      <c r="I175" s="20"/>
      <c r="J175" s="27" t="str">
        <f t="shared" si="4"/>
        <v>0</v>
      </c>
      <c r="K175" s="27" t="str">
        <f>IF(C175="","0",SUMIFS(借支明细表!$H:$H,借支明细表!$F:$F,$C175,借支明细表!$D:$D,$D$2))</f>
        <v>0</v>
      </c>
      <c r="L175" s="27" t="str">
        <f t="shared" si="5"/>
        <v>0</v>
      </c>
      <c r="M175" s="28"/>
      <c r="XDA175" s="7"/>
      <c r="XDB175" s="7"/>
      <c r="XDC175" s="7"/>
      <c r="XDD175" s="7"/>
      <c r="XDE175" s="7"/>
      <c r="XDF175" s="7"/>
      <c r="XDG175" s="7"/>
      <c r="XDH175" s="7"/>
      <c r="XDI175" s="7"/>
      <c r="XDJ175" s="7"/>
      <c r="XDK175" s="7"/>
      <c r="XDL175" s="7"/>
      <c r="XDM175" s="7"/>
      <c r="XDN175" s="7"/>
      <c r="XDO175" s="7"/>
      <c r="XDP175" s="7"/>
      <c r="XDQ175" s="7"/>
      <c r="XDR175" s="7"/>
      <c r="XDS175" s="7"/>
      <c r="XDT175" s="7"/>
      <c r="XDU175" s="7"/>
      <c r="XDV175" s="7"/>
      <c r="XDW175" s="7"/>
      <c r="XDX175" s="7"/>
      <c r="XDY175" s="7"/>
      <c r="XDZ175" s="7"/>
      <c r="XEA175" s="7"/>
      <c r="XEB175" s="7"/>
      <c r="XEC175" s="7"/>
      <c r="XED175" s="7"/>
      <c r="XEE175" s="7"/>
    </row>
    <row r="176" s="1" customFormat="1" customHeight="1" spans="1:16359">
      <c r="A176" s="4"/>
      <c r="B176" s="20"/>
      <c r="C176" s="20"/>
      <c r="D176" s="21" t="str">
        <f>IF(C176="","-",VLOOKUP(C176,员工信息表!B:C,2,FALSE))</f>
        <v>-</v>
      </c>
      <c r="E176" s="21" t="str">
        <f>IF(C176="","-",VLOOKUP(C176,员工信息表!B:D,3,FALSE))</f>
        <v>-</v>
      </c>
      <c r="F176" s="20"/>
      <c r="G176" s="20"/>
      <c r="H176" s="20"/>
      <c r="I176" s="20"/>
      <c r="J176" s="27" t="str">
        <f t="shared" si="4"/>
        <v>0</v>
      </c>
      <c r="K176" s="27" t="str">
        <f>IF(C176="","0",SUMIFS(借支明细表!$H:$H,借支明细表!$F:$F,$C176,借支明细表!$D:$D,$D$2))</f>
        <v>0</v>
      </c>
      <c r="L176" s="27" t="str">
        <f t="shared" si="5"/>
        <v>0</v>
      </c>
      <c r="M176" s="28"/>
      <c r="XDA176" s="7"/>
      <c r="XDB176" s="7"/>
      <c r="XDC176" s="7"/>
      <c r="XDD176" s="7"/>
      <c r="XDE176" s="7"/>
      <c r="XDF176" s="7"/>
      <c r="XDG176" s="7"/>
      <c r="XDH176" s="7"/>
      <c r="XDI176" s="7"/>
      <c r="XDJ176" s="7"/>
      <c r="XDK176" s="7"/>
      <c r="XDL176" s="7"/>
      <c r="XDM176" s="7"/>
      <c r="XDN176" s="7"/>
      <c r="XDO176" s="7"/>
      <c r="XDP176" s="7"/>
      <c r="XDQ176" s="7"/>
      <c r="XDR176" s="7"/>
      <c r="XDS176" s="7"/>
      <c r="XDT176" s="7"/>
      <c r="XDU176" s="7"/>
      <c r="XDV176" s="7"/>
      <c r="XDW176" s="7"/>
      <c r="XDX176" s="7"/>
      <c r="XDY176" s="7"/>
      <c r="XDZ176" s="7"/>
      <c r="XEA176" s="7"/>
      <c r="XEB176" s="7"/>
      <c r="XEC176" s="7"/>
      <c r="XED176" s="7"/>
      <c r="XEE176" s="7"/>
    </row>
    <row r="177" s="1" customFormat="1" customHeight="1" spans="1:16359">
      <c r="A177" s="4"/>
      <c r="B177" s="20"/>
      <c r="C177" s="20"/>
      <c r="D177" s="21" t="str">
        <f>IF(C177="","-",VLOOKUP(C177,员工信息表!B:C,2,FALSE))</f>
        <v>-</v>
      </c>
      <c r="E177" s="21" t="str">
        <f>IF(C177="","-",VLOOKUP(C177,员工信息表!B:D,3,FALSE))</f>
        <v>-</v>
      </c>
      <c r="F177" s="20"/>
      <c r="G177" s="20"/>
      <c r="H177" s="20"/>
      <c r="I177" s="20"/>
      <c r="J177" s="27" t="str">
        <f t="shared" si="4"/>
        <v>0</v>
      </c>
      <c r="K177" s="27" t="str">
        <f>IF(C177="","0",SUMIFS(借支明细表!$H:$H,借支明细表!$F:$F,$C177,借支明细表!$D:$D,$D$2))</f>
        <v>0</v>
      </c>
      <c r="L177" s="27" t="str">
        <f t="shared" si="5"/>
        <v>0</v>
      </c>
      <c r="M177" s="28"/>
      <c r="XDA177" s="7"/>
      <c r="XDB177" s="7"/>
      <c r="XDC177" s="7"/>
      <c r="XDD177" s="7"/>
      <c r="XDE177" s="7"/>
      <c r="XDF177" s="7"/>
      <c r="XDG177" s="7"/>
      <c r="XDH177" s="7"/>
      <c r="XDI177" s="7"/>
      <c r="XDJ177" s="7"/>
      <c r="XDK177" s="7"/>
      <c r="XDL177" s="7"/>
      <c r="XDM177" s="7"/>
      <c r="XDN177" s="7"/>
      <c r="XDO177" s="7"/>
      <c r="XDP177" s="7"/>
      <c r="XDQ177" s="7"/>
      <c r="XDR177" s="7"/>
      <c r="XDS177" s="7"/>
      <c r="XDT177" s="7"/>
      <c r="XDU177" s="7"/>
      <c r="XDV177" s="7"/>
      <c r="XDW177" s="7"/>
      <c r="XDX177" s="7"/>
      <c r="XDY177" s="7"/>
      <c r="XDZ177" s="7"/>
      <c r="XEA177" s="7"/>
      <c r="XEB177" s="7"/>
      <c r="XEC177" s="7"/>
      <c r="XED177" s="7"/>
      <c r="XEE177" s="7"/>
    </row>
    <row r="178" s="1" customFormat="1" customHeight="1" spans="1:16359">
      <c r="A178" s="4"/>
      <c r="B178" s="20"/>
      <c r="C178" s="20"/>
      <c r="D178" s="21" t="str">
        <f>IF(C178="","-",VLOOKUP(C178,员工信息表!B:C,2,FALSE))</f>
        <v>-</v>
      </c>
      <c r="E178" s="21" t="str">
        <f>IF(C178="","-",VLOOKUP(C178,员工信息表!B:D,3,FALSE))</f>
        <v>-</v>
      </c>
      <c r="F178" s="20"/>
      <c r="G178" s="20"/>
      <c r="H178" s="20"/>
      <c r="I178" s="20"/>
      <c r="J178" s="27" t="str">
        <f t="shared" si="4"/>
        <v>0</v>
      </c>
      <c r="K178" s="27" t="str">
        <f>IF(C178="","0",SUMIFS(借支明细表!$H:$H,借支明细表!$F:$F,$C178,借支明细表!$D:$D,$D$2))</f>
        <v>0</v>
      </c>
      <c r="L178" s="27" t="str">
        <f t="shared" si="5"/>
        <v>0</v>
      </c>
      <c r="M178" s="28"/>
      <c r="XDA178" s="7"/>
      <c r="XDB178" s="7"/>
      <c r="XDC178" s="7"/>
      <c r="XDD178" s="7"/>
      <c r="XDE178" s="7"/>
      <c r="XDF178" s="7"/>
      <c r="XDG178" s="7"/>
      <c r="XDH178" s="7"/>
      <c r="XDI178" s="7"/>
      <c r="XDJ178" s="7"/>
      <c r="XDK178" s="7"/>
      <c r="XDL178" s="7"/>
      <c r="XDM178" s="7"/>
      <c r="XDN178" s="7"/>
      <c r="XDO178" s="7"/>
      <c r="XDP178" s="7"/>
      <c r="XDQ178" s="7"/>
      <c r="XDR178" s="7"/>
      <c r="XDS178" s="7"/>
      <c r="XDT178" s="7"/>
      <c r="XDU178" s="7"/>
      <c r="XDV178" s="7"/>
      <c r="XDW178" s="7"/>
      <c r="XDX178" s="7"/>
      <c r="XDY178" s="7"/>
      <c r="XDZ178" s="7"/>
      <c r="XEA178" s="7"/>
      <c r="XEB178" s="7"/>
      <c r="XEC178" s="7"/>
      <c r="XED178" s="7"/>
      <c r="XEE178" s="7"/>
    </row>
    <row r="179" s="1" customFormat="1" customHeight="1" spans="1:16359">
      <c r="A179" s="4"/>
      <c r="B179" s="20"/>
      <c r="C179" s="20"/>
      <c r="D179" s="21" t="str">
        <f>IF(C179="","-",VLOOKUP(C179,员工信息表!B:C,2,FALSE))</f>
        <v>-</v>
      </c>
      <c r="E179" s="21" t="str">
        <f>IF(C179="","-",VLOOKUP(C179,员工信息表!B:D,3,FALSE))</f>
        <v>-</v>
      </c>
      <c r="F179" s="20"/>
      <c r="G179" s="20"/>
      <c r="H179" s="20"/>
      <c r="I179" s="20"/>
      <c r="J179" s="27" t="str">
        <f t="shared" si="4"/>
        <v>0</v>
      </c>
      <c r="K179" s="27" t="str">
        <f>IF(C179="","0",SUMIFS(借支明细表!$H:$H,借支明细表!$F:$F,$C179,借支明细表!$D:$D,$D$2))</f>
        <v>0</v>
      </c>
      <c r="L179" s="27" t="str">
        <f t="shared" si="5"/>
        <v>0</v>
      </c>
      <c r="M179" s="28"/>
      <c r="XDA179" s="7"/>
      <c r="XDB179" s="7"/>
      <c r="XDC179" s="7"/>
      <c r="XDD179" s="7"/>
      <c r="XDE179" s="7"/>
      <c r="XDF179" s="7"/>
      <c r="XDG179" s="7"/>
      <c r="XDH179" s="7"/>
      <c r="XDI179" s="7"/>
      <c r="XDJ179" s="7"/>
      <c r="XDK179" s="7"/>
      <c r="XDL179" s="7"/>
      <c r="XDM179" s="7"/>
      <c r="XDN179" s="7"/>
      <c r="XDO179" s="7"/>
      <c r="XDP179" s="7"/>
      <c r="XDQ179" s="7"/>
      <c r="XDR179" s="7"/>
      <c r="XDS179" s="7"/>
      <c r="XDT179" s="7"/>
      <c r="XDU179" s="7"/>
      <c r="XDV179" s="7"/>
      <c r="XDW179" s="7"/>
      <c r="XDX179" s="7"/>
      <c r="XDY179" s="7"/>
      <c r="XDZ179" s="7"/>
      <c r="XEA179" s="7"/>
      <c r="XEB179" s="7"/>
      <c r="XEC179" s="7"/>
      <c r="XED179" s="7"/>
      <c r="XEE179" s="7"/>
    </row>
    <row r="180" s="1" customFormat="1" customHeight="1" spans="1:16359">
      <c r="A180" s="4"/>
      <c r="B180" s="20"/>
      <c r="C180" s="20"/>
      <c r="D180" s="21" t="str">
        <f>IF(C180="","-",VLOOKUP(C180,员工信息表!B:C,2,FALSE))</f>
        <v>-</v>
      </c>
      <c r="E180" s="21" t="str">
        <f>IF(C180="","-",VLOOKUP(C180,员工信息表!B:D,3,FALSE))</f>
        <v>-</v>
      </c>
      <c r="F180" s="20"/>
      <c r="G180" s="20"/>
      <c r="H180" s="20"/>
      <c r="I180" s="20"/>
      <c r="J180" s="27" t="str">
        <f t="shared" si="4"/>
        <v>0</v>
      </c>
      <c r="K180" s="27" t="str">
        <f>IF(C180="","0",SUMIFS(借支明细表!$H:$H,借支明细表!$F:$F,$C180,借支明细表!$D:$D,$D$2))</f>
        <v>0</v>
      </c>
      <c r="L180" s="27" t="str">
        <f t="shared" si="5"/>
        <v>0</v>
      </c>
      <c r="M180" s="28"/>
      <c r="XDA180" s="7"/>
      <c r="XDB180" s="7"/>
      <c r="XDC180" s="7"/>
      <c r="XDD180" s="7"/>
      <c r="XDE180" s="7"/>
      <c r="XDF180" s="7"/>
      <c r="XDG180" s="7"/>
      <c r="XDH180" s="7"/>
      <c r="XDI180" s="7"/>
      <c r="XDJ180" s="7"/>
      <c r="XDK180" s="7"/>
      <c r="XDL180" s="7"/>
      <c r="XDM180" s="7"/>
      <c r="XDN180" s="7"/>
      <c r="XDO180" s="7"/>
      <c r="XDP180" s="7"/>
      <c r="XDQ180" s="7"/>
      <c r="XDR180" s="7"/>
      <c r="XDS180" s="7"/>
      <c r="XDT180" s="7"/>
      <c r="XDU180" s="7"/>
      <c r="XDV180" s="7"/>
      <c r="XDW180" s="7"/>
      <c r="XDX180" s="7"/>
      <c r="XDY180" s="7"/>
      <c r="XDZ180" s="7"/>
      <c r="XEA180" s="7"/>
      <c r="XEB180" s="7"/>
      <c r="XEC180" s="7"/>
      <c r="XED180" s="7"/>
      <c r="XEE180" s="7"/>
    </row>
    <row r="181" s="1" customFormat="1" customHeight="1" spans="1:16359">
      <c r="A181" s="4"/>
      <c r="B181" s="20"/>
      <c r="C181" s="20"/>
      <c r="D181" s="21" t="str">
        <f>IF(C181="","-",VLOOKUP(C181,员工信息表!B:C,2,FALSE))</f>
        <v>-</v>
      </c>
      <c r="E181" s="21" t="str">
        <f>IF(C181="","-",VLOOKUP(C181,员工信息表!B:D,3,FALSE))</f>
        <v>-</v>
      </c>
      <c r="F181" s="20"/>
      <c r="G181" s="20"/>
      <c r="H181" s="20"/>
      <c r="I181" s="20"/>
      <c r="J181" s="27" t="str">
        <f t="shared" si="4"/>
        <v>0</v>
      </c>
      <c r="K181" s="27" t="str">
        <f>IF(C181="","0",SUMIFS(借支明细表!$H:$H,借支明细表!$F:$F,$C181,借支明细表!$D:$D,$D$2))</f>
        <v>0</v>
      </c>
      <c r="L181" s="27" t="str">
        <f t="shared" si="5"/>
        <v>0</v>
      </c>
      <c r="M181" s="28"/>
      <c r="XDA181" s="7"/>
      <c r="XDB181" s="7"/>
      <c r="XDC181" s="7"/>
      <c r="XDD181" s="7"/>
      <c r="XDE181" s="7"/>
      <c r="XDF181" s="7"/>
      <c r="XDG181" s="7"/>
      <c r="XDH181" s="7"/>
      <c r="XDI181" s="7"/>
      <c r="XDJ181" s="7"/>
      <c r="XDK181" s="7"/>
      <c r="XDL181" s="7"/>
      <c r="XDM181" s="7"/>
      <c r="XDN181" s="7"/>
      <c r="XDO181" s="7"/>
      <c r="XDP181" s="7"/>
      <c r="XDQ181" s="7"/>
      <c r="XDR181" s="7"/>
      <c r="XDS181" s="7"/>
      <c r="XDT181" s="7"/>
      <c r="XDU181" s="7"/>
      <c r="XDV181" s="7"/>
      <c r="XDW181" s="7"/>
      <c r="XDX181" s="7"/>
      <c r="XDY181" s="7"/>
      <c r="XDZ181" s="7"/>
      <c r="XEA181" s="7"/>
      <c r="XEB181" s="7"/>
      <c r="XEC181" s="7"/>
      <c r="XED181" s="7"/>
      <c r="XEE181" s="7"/>
    </row>
    <row r="182" s="1" customFormat="1" customHeight="1" spans="1:16359">
      <c r="A182" s="4"/>
      <c r="B182" s="20"/>
      <c r="C182" s="20"/>
      <c r="D182" s="21" t="str">
        <f>IF(C182="","-",VLOOKUP(C182,员工信息表!B:C,2,FALSE))</f>
        <v>-</v>
      </c>
      <c r="E182" s="21" t="str">
        <f>IF(C182="","-",VLOOKUP(C182,员工信息表!B:D,3,FALSE))</f>
        <v>-</v>
      </c>
      <c r="F182" s="20"/>
      <c r="G182" s="20"/>
      <c r="H182" s="20"/>
      <c r="I182" s="20"/>
      <c r="J182" s="27" t="str">
        <f t="shared" si="4"/>
        <v>0</v>
      </c>
      <c r="K182" s="27" t="str">
        <f>IF(C182="","0",SUMIFS(借支明细表!$H:$H,借支明细表!$F:$F,$C182,借支明细表!$D:$D,$D$2))</f>
        <v>0</v>
      </c>
      <c r="L182" s="27" t="str">
        <f t="shared" si="5"/>
        <v>0</v>
      </c>
      <c r="M182" s="28"/>
      <c r="XDA182" s="7"/>
      <c r="XDB182" s="7"/>
      <c r="XDC182" s="7"/>
      <c r="XDD182" s="7"/>
      <c r="XDE182" s="7"/>
      <c r="XDF182" s="7"/>
      <c r="XDG182" s="7"/>
      <c r="XDH182" s="7"/>
      <c r="XDI182" s="7"/>
      <c r="XDJ182" s="7"/>
      <c r="XDK182" s="7"/>
      <c r="XDL182" s="7"/>
      <c r="XDM182" s="7"/>
      <c r="XDN182" s="7"/>
      <c r="XDO182" s="7"/>
      <c r="XDP182" s="7"/>
      <c r="XDQ182" s="7"/>
      <c r="XDR182" s="7"/>
      <c r="XDS182" s="7"/>
      <c r="XDT182" s="7"/>
      <c r="XDU182" s="7"/>
      <c r="XDV182" s="7"/>
      <c r="XDW182" s="7"/>
      <c r="XDX182" s="7"/>
      <c r="XDY182" s="7"/>
      <c r="XDZ182" s="7"/>
      <c r="XEA182" s="7"/>
      <c r="XEB182" s="7"/>
      <c r="XEC182" s="7"/>
      <c r="XED182" s="7"/>
      <c r="XEE182" s="7"/>
    </row>
    <row r="183" s="1" customFormat="1" customHeight="1" spans="1:16359">
      <c r="A183" s="4"/>
      <c r="B183" s="20"/>
      <c r="C183" s="20"/>
      <c r="D183" s="21" t="str">
        <f>IF(C183="","-",VLOOKUP(C183,员工信息表!B:C,2,FALSE))</f>
        <v>-</v>
      </c>
      <c r="E183" s="21" t="str">
        <f>IF(C183="","-",VLOOKUP(C183,员工信息表!B:D,3,FALSE))</f>
        <v>-</v>
      </c>
      <c r="F183" s="20"/>
      <c r="G183" s="20"/>
      <c r="H183" s="20"/>
      <c r="I183" s="20"/>
      <c r="J183" s="27" t="str">
        <f t="shared" si="4"/>
        <v>0</v>
      </c>
      <c r="K183" s="27" t="str">
        <f>IF(C183="","0",SUMIFS(借支明细表!$H:$H,借支明细表!$F:$F,$C183,借支明细表!$D:$D,$D$2))</f>
        <v>0</v>
      </c>
      <c r="L183" s="27" t="str">
        <f t="shared" si="5"/>
        <v>0</v>
      </c>
      <c r="M183" s="28"/>
      <c r="XDA183" s="7"/>
      <c r="XDB183" s="7"/>
      <c r="XDC183" s="7"/>
      <c r="XDD183" s="7"/>
      <c r="XDE183" s="7"/>
      <c r="XDF183" s="7"/>
      <c r="XDG183" s="7"/>
      <c r="XDH183" s="7"/>
      <c r="XDI183" s="7"/>
      <c r="XDJ183" s="7"/>
      <c r="XDK183" s="7"/>
      <c r="XDL183" s="7"/>
      <c r="XDM183" s="7"/>
      <c r="XDN183" s="7"/>
      <c r="XDO183" s="7"/>
      <c r="XDP183" s="7"/>
      <c r="XDQ183" s="7"/>
      <c r="XDR183" s="7"/>
      <c r="XDS183" s="7"/>
      <c r="XDT183" s="7"/>
      <c r="XDU183" s="7"/>
      <c r="XDV183" s="7"/>
      <c r="XDW183" s="7"/>
      <c r="XDX183" s="7"/>
      <c r="XDY183" s="7"/>
      <c r="XDZ183" s="7"/>
      <c r="XEA183" s="7"/>
      <c r="XEB183" s="7"/>
      <c r="XEC183" s="7"/>
      <c r="XED183" s="7"/>
      <c r="XEE183" s="7"/>
    </row>
    <row r="184" s="1" customFormat="1" customHeight="1" spans="1:16359">
      <c r="A184" s="4"/>
      <c r="B184" s="20"/>
      <c r="C184" s="20"/>
      <c r="D184" s="21" t="str">
        <f>IF(C184="","-",VLOOKUP(C184,员工信息表!B:C,2,FALSE))</f>
        <v>-</v>
      </c>
      <c r="E184" s="21" t="str">
        <f>IF(C184="","-",VLOOKUP(C184,员工信息表!B:D,3,FALSE))</f>
        <v>-</v>
      </c>
      <c r="F184" s="20"/>
      <c r="G184" s="20"/>
      <c r="H184" s="20"/>
      <c r="I184" s="20"/>
      <c r="J184" s="27" t="str">
        <f t="shared" si="4"/>
        <v>0</v>
      </c>
      <c r="K184" s="27" t="str">
        <f>IF(C184="","0",SUMIFS(借支明细表!$H:$H,借支明细表!$F:$F,$C184,借支明细表!$D:$D,$D$2))</f>
        <v>0</v>
      </c>
      <c r="L184" s="27" t="str">
        <f t="shared" si="5"/>
        <v>0</v>
      </c>
      <c r="M184" s="28"/>
      <c r="XDA184" s="7"/>
      <c r="XDB184" s="7"/>
      <c r="XDC184" s="7"/>
      <c r="XDD184" s="7"/>
      <c r="XDE184" s="7"/>
      <c r="XDF184" s="7"/>
      <c r="XDG184" s="7"/>
      <c r="XDH184" s="7"/>
      <c r="XDI184" s="7"/>
      <c r="XDJ184" s="7"/>
      <c r="XDK184" s="7"/>
      <c r="XDL184" s="7"/>
      <c r="XDM184" s="7"/>
      <c r="XDN184" s="7"/>
      <c r="XDO184" s="7"/>
      <c r="XDP184" s="7"/>
      <c r="XDQ184" s="7"/>
      <c r="XDR184" s="7"/>
      <c r="XDS184" s="7"/>
      <c r="XDT184" s="7"/>
      <c r="XDU184" s="7"/>
      <c r="XDV184" s="7"/>
      <c r="XDW184" s="7"/>
      <c r="XDX184" s="7"/>
      <c r="XDY184" s="7"/>
      <c r="XDZ184" s="7"/>
      <c r="XEA184" s="7"/>
      <c r="XEB184" s="7"/>
      <c r="XEC184" s="7"/>
      <c r="XED184" s="7"/>
      <c r="XEE184" s="7"/>
    </row>
    <row r="185" s="1" customFormat="1" customHeight="1" spans="1:16359">
      <c r="A185" s="4"/>
      <c r="B185" s="20"/>
      <c r="C185" s="20"/>
      <c r="D185" s="21" t="str">
        <f>IF(C185="","-",VLOOKUP(C185,员工信息表!B:C,2,FALSE))</f>
        <v>-</v>
      </c>
      <c r="E185" s="21" t="str">
        <f>IF(C185="","-",VLOOKUP(C185,员工信息表!B:D,3,FALSE))</f>
        <v>-</v>
      </c>
      <c r="F185" s="20"/>
      <c r="G185" s="20"/>
      <c r="H185" s="20"/>
      <c r="I185" s="20"/>
      <c r="J185" s="27" t="str">
        <f t="shared" si="4"/>
        <v>0</v>
      </c>
      <c r="K185" s="27" t="str">
        <f>IF(C185="","0",SUMIFS(借支明细表!$H:$H,借支明细表!$F:$F,$C185,借支明细表!$D:$D,$D$2))</f>
        <v>0</v>
      </c>
      <c r="L185" s="27" t="str">
        <f t="shared" si="5"/>
        <v>0</v>
      </c>
      <c r="M185" s="28"/>
      <c r="XDA185" s="7"/>
      <c r="XDB185" s="7"/>
      <c r="XDC185" s="7"/>
      <c r="XDD185" s="7"/>
      <c r="XDE185" s="7"/>
      <c r="XDF185" s="7"/>
      <c r="XDG185" s="7"/>
      <c r="XDH185" s="7"/>
      <c r="XDI185" s="7"/>
      <c r="XDJ185" s="7"/>
      <c r="XDK185" s="7"/>
      <c r="XDL185" s="7"/>
      <c r="XDM185" s="7"/>
      <c r="XDN185" s="7"/>
      <c r="XDO185" s="7"/>
      <c r="XDP185" s="7"/>
      <c r="XDQ185" s="7"/>
      <c r="XDR185" s="7"/>
      <c r="XDS185" s="7"/>
      <c r="XDT185" s="7"/>
      <c r="XDU185" s="7"/>
      <c r="XDV185" s="7"/>
      <c r="XDW185" s="7"/>
      <c r="XDX185" s="7"/>
      <c r="XDY185" s="7"/>
      <c r="XDZ185" s="7"/>
      <c r="XEA185" s="7"/>
      <c r="XEB185" s="7"/>
      <c r="XEC185" s="7"/>
      <c r="XED185" s="7"/>
      <c r="XEE185" s="7"/>
    </row>
    <row r="186" s="1" customFormat="1" customHeight="1" spans="1:16359">
      <c r="A186" s="4"/>
      <c r="B186" s="20"/>
      <c r="C186" s="20"/>
      <c r="D186" s="21" t="str">
        <f>IF(C186="","-",VLOOKUP(C186,员工信息表!B:C,2,FALSE))</f>
        <v>-</v>
      </c>
      <c r="E186" s="21" t="str">
        <f>IF(C186="","-",VLOOKUP(C186,员工信息表!B:D,3,FALSE))</f>
        <v>-</v>
      </c>
      <c r="F186" s="20"/>
      <c r="G186" s="20"/>
      <c r="H186" s="20"/>
      <c r="I186" s="20"/>
      <c r="J186" s="27" t="str">
        <f t="shared" si="4"/>
        <v>0</v>
      </c>
      <c r="K186" s="27" t="str">
        <f>IF(C186="","0",SUMIFS(借支明细表!$H:$H,借支明细表!$F:$F,$C186,借支明细表!$D:$D,$D$2))</f>
        <v>0</v>
      </c>
      <c r="L186" s="27" t="str">
        <f t="shared" si="5"/>
        <v>0</v>
      </c>
      <c r="M186" s="28"/>
      <c r="XDA186" s="7"/>
      <c r="XDB186" s="7"/>
      <c r="XDC186" s="7"/>
      <c r="XDD186" s="7"/>
      <c r="XDE186" s="7"/>
      <c r="XDF186" s="7"/>
      <c r="XDG186" s="7"/>
      <c r="XDH186" s="7"/>
      <c r="XDI186" s="7"/>
      <c r="XDJ186" s="7"/>
      <c r="XDK186" s="7"/>
      <c r="XDL186" s="7"/>
      <c r="XDM186" s="7"/>
      <c r="XDN186" s="7"/>
      <c r="XDO186" s="7"/>
      <c r="XDP186" s="7"/>
      <c r="XDQ186" s="7"/>
      <c r="XDR186" s="7"/>
      <c r="XDS186" s="7"/>
      <c r="XDT186" s="7"/>
      <c r="XDU186" s="7"/>
      <c r="XDV186" s="7"/>
      <c r="XDW186" s="7"/>
      <c r="XDX186" s="7"/>
      <c r="XDY186" s="7"/>
      <c r="XDZ186" s="7"/>
      <c r="XEA186" s="7"/>
      <c r="XEB186" s="7"/>
      <c r="XEC186" s="7"/>
      <c r="XED186" s="7"/>
      <c r="XEE186" s="7"/>
    </row>
    <row r="187" s="1" customFormat="1" customHeight="1" spans="1:16359">
      <c r="A187" s="4"/>
      <c r="B187" s="20"/>
      <c r="C187" s="20"/>
      <c r="D187" s="21" t="str">
        <f>IF(C187="","-",VLOOKUP(C187,员工信息表!B:C,2,FALSE))</f>
        <v>-</v>
      </c>
      <c r="E187" s="21" t="str">
        <f>IF(C187="","-",VLOOKUP(C187,员工信息表!B:D,3,FALSE))</f>
        <v>-</v>
      </c>
      <c r="F187" s="20"/>
      <c r="G187" s="20"/>
      <c r="H187" s="20"/>
      <c r="I187" s="20"/>
      <c r="J187" s="27" t="str">
        <f t="shared" si="4"/>
        <v>0</v>
      </c>
      <c r="K187" s="27" t="str">
        <f>IF(C187="","0",SUMIFS(借支明细表!$H:$H,借支明细表!$F:$F,$C187,借支明细表!$D:$D,$D$2))</f>
        <v>0</v>
      </c>
      <c r="L187" s="27" t="str">
        <f t="shared" si="5"/>
        <v>0</v>
      </c>
      <c r="M187" s="28"/>
      <c r="XDA187" s="7"/>
      <c r="XDB187" s="7"/>
      <c r="XDC187" s="7"/>
      <c r="XDD187" s="7"/>
      <c r="XDE187" s="7"/>
      <c r="XDF187" s="7"/>
      <c r="XDG187" s="7"/>
      <c r="XDH187" s="7"/>
      <c r="XDI187" s="7"/>
      <c r="XDJ187" s="7"/>
      <c r="XDK187" s="7"/>
      <c r="XDL187" s="7"/>
      <c r="XDM187" s="7"/>
      <c r="XDN187" s="7"/>
      <c r="XDO187" s="7"/>
      <c r="XDP187" s="7"/>
      <c r="XDQ187" s="7"/>
      <c r="XDR187" s="7"/>
      <c r="XDS187" s="7"/>
      <c r="XDT187" s="7"/>
      <c r="XDU187" s="7"/>
      <c r="XDV187" s="7"/>
      <c r="XDW187" s="7"/>
      <c r="XDX187" s="7"/>
      <c r="XDY187" s="7"/>
      <c r="XDZ187" s="7"/>
      <c r="XEA187" s="7"/>
      <c r="XEB187" s="7"/>
      <c r="XEC187" s="7"/>
      <c r="XED187" s="7"/>
      <c r="XEE187" s="7"/>
    </row>
    <row r="188" s="1" customFormat="1" customHeight="1" spans="1:16359">
      <c r="A188" s="4"/>
      <c r="B188" s="20"/>
      <c r="C188" s="20"/>
      <c r="D188" s="21" t="str">
        <f>IF(C188="","-",VLOOKUP(C188,员工信息表!B:C,2,FALSE))</f>
        <v>-</v>
      </c>
      <c r="E188" s="21" t="str">
        <f>IF(C188="","-",VLOOKUP(C188,员工信息表!B:D,3,FALSE))</f>
        <v>-</v>
      </c>
      <c r="F188" s="20"/>
      <c r="G188" s="20"/>
      <c r="H188" s="20"/>
      <c r="I188" s="20"/>
      <c r="J188" s="27" t="str">
        <f t="shared" si="4"/>
        <v>0</v>
      </c>
      <c r="K188" s="27" t="str">
        <f>IF(C188="","0",SUMIFS(借支明细表!$H:$H,借支明细表!$F:$F,$C188,借支明细表!$D:$D,$D$2))</f>
        <v>0</v>
      </c>
      <c r="L188" s="27" t="str">
        <f t="shared" si="5"/>
        <v>0</v>
      </c>
      <c r="M188" s="28"/>
      <c r="XDA188" s="7"/>
      <c r="XDB188" s="7"/>
      <c r="XDC188" s="7"/>
      <c r="XDD188" s="7"/>
      <c r="XDE188" s="7"/>
      <c r="XDF188" s="7"/>
      <c r="XDG188" s="7"/>
      <c r="XDH188" s="7"/>
      <c r="XDI188" s="7"/>
      <c r="XDJ188" s="7"/>
      <c r="XDK188" s="7"/>
      <c r="XDL188" s="7"/>
      <c r="XDM188" s="7"/>
      <c r="XDN188" s="7"/>
      <c r="XDO188" s="7"/>
      <c r="XDP188" s="7"/>
      <c r="XDQ188" s="7"/>
      <c r="XDR188" s="7"/>
      <c r="XDS188" s="7"/>
      <c r="XDT188" s="7"/>
      <c r="XDU188" s="7"/>
      <c r="XDV188" s="7"/>
      <c r="XDW188" s="7"/>
      <c r="XDX188" s="7"/>
      <c r="XDY188" s="7"/>
      <c r="XDZ188" s="7"/>
      <c r="XEA188" s="7"/>
      <c r="XEB188" s="7"/>
      <c r="XEC188" s="7"/>
      <c r="XED188" s="7"/>
      <c r="XEE188" s="7"/>
    </row>
    <row r="189" s="1" customFormat="1" customHeight="1" spans="1:16359">
      <c r="A189" s="4"/>
      <c r="B189" s="20"/>
      <c r="C189" s="20"/>
      <c r="D189" s="21" t="str">
        <f>IF(C189="","-",VLOOKUP(C189,员工信息表!B:C,2,FALSE))</f>
        <v>-</v>
      </c>
      <c r="E189" s="21" t="str">
        <f>IF(C189="","-",VLOOKUP(C189,员工信息表!B:D,3,FALSE))</f>
        <v>-</v>
      </c>
      <c r="F189" s="20"/>
      <c r="G189" s="20"/>
      <c r="H189" s="20"/>
      <c r="I189" s="20"/>
      <c r="J189" s="27" t="str">
        <f t="shared" si="4"/>
        <v>0</v>
      </c>
      <c r="K189" s="27" t="str">
        <f>IF(C189="","0",SUMIFS(借支明细表!$H:$H,借支明细表!$F:$F,$C189,借支明细表!$D:$D,$D$2))</f>
        <v>0</v>
      </c>
      <c r="L189" s="27" t="str">
        <f t="shared" si="5"/>
        <v>0</v>
      </c>
      <c r="M189" s="28"/>
      <c r="XDA189" s="7"/>
      <c r="XDB189" s="7"/>
      <c r="XDC189" s="7"/>
      <c r="XDD189" s="7"/>
      <c r="XDE189" s="7"/>
      <c r="XDF189" s="7"/>
      <c r="XDG189" s="7"/>
      <c r="XDH189" s="7"/>
      <c r="XDI189" s="7"/>
      <c r="XDJ189" s="7"/>
      <c r="XDK189" s="7"/>
      <c r="XDL189" s="7"/>
      <c r="XDM189" s="7"/>
      <c r="XDN189" s="7"/>
      <c r="XDO189" s="7"/>
      <c r="XDP189" s="7"/>
      <c r="XDQ189" s="7"/>
      <c r="XDR189" s="7"/>
      <c r="XDS189" s="7"/>
      <c r="XDT189" s="7"/>
      <c r="XDU189" s="7"/>
      <c r="XDV189" s="7"/>
      <c r="XDW189" s="7"/>
      <c r="XDX189" s="7"/>
      <c r="XDY189" s="7"/>
      <c r="XDZ189" s="7"/>
      <c r="XEA189" s="7"/>
      <c r="XEB189" s="7"/>
      <c r="XEC189" s="7"/>
      <c r="XED189" s="7"/>
      <c r="XEE189" s="7"/>
    </row>
    <row r="190" s="1" customFormat="1" customHeight="1" spans="1:16359">
      <c r="A190" s="4"/>
      <c r="B190" s="20"/>
      <c r="C190" s="20"/>
      <c r="D190" s="21" t="str">
        <f>IF(C190="","-",VLOOKUP(C190,员工信息表!B:C,2,FALSE))</f>
        <v>-</v>
      </c>
      <c r="E190" s="21" t="str">
        <f>IF(C190="","-",VLOOKUP(C190,员工信息表!B:D,3,FALSE))</f>
        <v>-</v>
      </c>
      <c r="F190" s="20"/>
      <c r="G190" s="20"/>
      <c r="H190" s="20"/>
      <c r="I190" s="20"/>
      <c r="J190" s="27" t="str">
        <f t="shared" si="4"/>
        <v>0</v>
      </c>
      <c r="K190" s="27" t="str">
        <f>IF(C190="","0",SUMIFS(借支明细表!$H:$H,借支明细表!$F:$F,$C190,借支明细表!$D:$D,$D$2))</f>
        <v>0</v>
      </c>
      <c r="L190" s="27" t="str">
        <f t="shared" si="5"/>
        <v>0</v>
      </c>
      <c r="M190" s="28"/>
      <c r="XDA190" s="7"/>
      <c r="XDB190" s="7"/>
      <c r="XDC190" s="7"/>
      <c r="XDD190" s="7"/>
      <c r="XDE190" s="7"/>
      <c r="XDF190" s="7"/>
      <c r="XDG190" s="7"/>
      <c r="XDH190" s="7"/>
      <c r="XDI190" s="7"/>
      <c r="XDJ190" s="7"/>
      <c r="XDK190" s="7"/>
      <c r="XDL190" s="7"/>
      <c r="XDM190" s="7"/>
      <c r="XDN190" s="7"/>
      <c r="XDO190" s="7"/>
      <c r="XDP190" s="7"/>
      <c r="XDQ190" s="7"/>
      <c r="XDR190" s="7"/>
      <c r="XDS190" s="7"/>
      <c r="XDT190" s="7"/>
      <c r="XDU190" s="7"/>
      <c r="XDV190" s="7"/>
      <c r="XDW190" s="7"/>
      <c r="XDX190" s="7"/>
      <c r="XDY190" s="7"/>
      <c r="XDZ190" s="7"/>
      <c r="XEA190" s="7"/>
      <c r="XEB190" s="7"/>
      <c r="XEC190" s="7"/>
      <c r="XED190" s="7"/>
      <c r="XEE190" s="7"/>
    </row>
    <row r="191" s="1" customFormat="1" customHeight="1" spans="1:16359">
      <c r="A191" s="4"/>
      <c r="B191" s="20"/>
      <c r="C191" s="20"/>
      <c r="D191" s="21" t="str">
        <f>IF(C191="","-",VLOOKUP(C191,员工信息表!B:C,2,FALSE))</f>
        <v>-</v>
      </c>
      <c r="E191" s="21" t="str">
        <f>IF(C191="","-",VLOOKUP(C191,员工信息表!B:D,3,FALSE))</f>
        <v>-</v>
      </c>
      <c r="F191" s="20"/>
      <c r="G191" s="20"/>
      <c r="H191" s="20"/>
      <c r="I191" s="20"/>
      <c r="J191" s="27" t="str">
        <f t="shared" si="4"/>
        <v>0</v>
      </c>
      <c r="K191" s="27" t="str">
        <f>IF(C191="","0",SUMIFS(借支明细表!$H:$H,借支明细表!$F:$F,$C191,借支明细表!$D:$D,$D$2))</f>
        <v>0</v>
      </c>
      <c r="L191" s="27" t="str">
        <f t="shared" si="5"/>
        <v>0</v>
      </c>
      <c r="M191" s="28"/>
      <c r="XDA191" s="7"/>
      <c r="XDB191" s="7"/>
      <c r="XDC191" s="7"/>
      <c r="XDD191" s="7"/>
      <c r="XDE191" s="7"/>
      <c r="XDF191" s="7"/>
      <c r="XDG191" s="7"/>
      <c r="XDH191" s="7"/>
      <c r="XDI191" s="7"/>
      <c r="XDJ191" s="7"/>
      <c r="XDK191" s="7"/>
      <c r="XDL191" s="7"/>
      <c r="XDM191" s="7"/>
      <c r="XDN191" s="7"/>
      <c r="XDO191" s="7"/>
      <c r="XDP191" s="7"/>
      <c r="XDQ191" s="7"/>
      <c r="XDR191" s="7"/>
      <c r="XDS191" s="7"/>
      <c r="XDT191" s="7"/>
      <c r="XDU191" s="7"/>
      <c r="XDV191" s="7"/>
      <c r="XDW191" s="7"/>
      <c r="XDX191" s="7"/>
      <c r="XDY191" s="7"/>
      <c r="XDZ191" s="7"/>
      <c r="XEA191" s="7"/>
      <c r="XEB191" s="7"/>
      <c r="XEC191" s="7"/>
      <c r="XED191" s="7"/>
      <c r="XEE191" s="7"/>
    </row>
    <row r="192" s="1" customFormat="1" customHeight="1" spans="1:16359">
      <c r="A192" s="4"/>
      <c r="B192" s="20"/>
      <c r="C192" s="20"/>
      <c r="D192" s="21" t="str">
        <f>IF(C192="","-",VLOOKUP(C192,员工信息表!B:C,2,FALSE))</f>
        <v>-</v>
      </c>
      <c r="E192" s="21" t="str">
        <f>IF(C192="","-",VLOOKUP(C192,员工信息表!B:D,3,FALSE))</f>
        <v>-</v>
      </c>
      <c r="F192" s="20"/>
      <c r="G192" s="20"/>
      <c r="H192" s="20"/>
      <c r="I192" s="20"/>
      <c r="J192" s="27" t="str">
        <f t="shared" si="4"/>
        <v>0</v>
      </c>
      <c r="K192" s="27" t="str">
        <f>IF(C192="","0",SUMIFS(借支明细表!$H:$H,借支明细表!$F:$F,$C192,借支明细表!$D:$D,$D$2))</f>
        <v>0</v>
      </c>
      <c r="L192" s="27" t="str">
        <f t="shared" si="5"/>
        <v>0</v>
      </c>
      <c r="M192" s="28"/>
      <c r="XDA192" s="7"/>
      <c r="XDB192" s="7"/>
      <c r="XDC192" s="7"/>
      <c r="XDD192" s="7"/>
      <c r="XDE192" s="7"/>
      <c r="XDF192" s="7"/>
      <c r="XDG192" s="7"/>
      <c r="XDH192" s="7"/>
      <c r="XDI192" s="7"/>
      <c r="XDJ192" s="7"/>
      <c r="XDK192" s="7"/>
      <c r="XDL192" s="7"/>
      <c r="XDM192" s="7"/>
      <c r="XDN192" s="7"/>
      <c r="XDO192" s="7"/>
      <c r="XDP192" s="7"/>
      <c r="XDQ192" s="7"/>
      <c r="XDR192" s="7"/>
      <c r="XDS192" s="7"/>
      <c r="XDT192" s="7"/>
      <c r="XDU192" s="7"/>
      <c r="XDV192" s="7"/>
      <c r="XDW192" s="7"/>
      <c r="XDX192" s="7"/>
      <c r="XDY192" s="7"/>
      <c r="XDZ192" s="7"/>
      <c r="XEA192" s="7"/>
      <c r="XEB192" s="7"/>
      <c r="XEC192" s="7"/>
      <c r="XED192" s="7"/>
      <c r="XEE192" s="7"/>
    </row>
    <row r="193" s="1" customFormat="1" customHeight="1" spans="1:16359">
      <c r="A193" s="4"/>
      <c r="B193" s="20"/>
      <c r="C193" s="20"/>
      <c r="D193" s="21" t="str">
        <f>IF(C193="","-",VLOOKUP(C193,员工信息表!B:C,2,FALSE))</f>
        <v>-</v>
      </c>
      <c r="E193" s="21" t="str">
        <f>IF(C193="","-",VLOOKUP(C193,员工信息表!B:D,3,FALSE))</f>
        <v>-</v>
      </c>
      <c r="F193" s="20"/>
      <c r="G193" s="20"/>
      <c r="H193" s="20"/>
      <c r="I193" s="20"/>
      <c r="J193" s="27" t="str">
        <f t="shared" si="4"/>
        <v>0</v>
      </c>
      <c r="K193" s="27" t="str">
        <f>IF(C193="","0",SUMIFS(借支明细表!$H:$H,借支明细表!$F:$F,$C193,借支明细表!$D:$D,$D$2))</f>
        <v>0</v>
      </c>
      <c r="L193" s="27" t="str">
        <f t="shared" si="5"/>
        <v>0</v>
      </c>
      <c r="M193" s="28"/>
      <c r="XDA193" s="7"/>
      <c r="XDB193" s="7"/>
      <c r="XDC193" s="7"/>
      <c r="XDD193" s="7"/>
      <c r="XDE193" s="7"/>
      <c r="XDF193" s="7"/>
      <c r="XDG193" s="7"/>
      <c r="XDH193" s="7"/>
      <c r="XDI193" s="7"/>
      <c r="XDJ193" s="7"/>
      <c r="XDK193" s="7"/>
      <c r="XDL193" s="7"/>
      <c r="XDM193" s="7"/>
      <c r="XDN193" s="7"/>
      <c r="XDO193" s="7"/>
      <c r="XDP193" s="7"/>
      <c r="XDQ193" s="7"/>
      <c r="XDR193" s="7"/>
      <c r="XDS193" s="7"/>
      <c r="XDT193" s="7"/>
      <c r="XDU193" s="7"/>
      <c r="XDV193" s="7"/>
      <c r="XDW193" s="7"/>
      <c r="XDX193" s="7"/>
      <c r="XDY193" s="7"/>
      <c r="XDZ193" s="7"/>
      <c r="XEA193" s="7"/>
      <c r="XEB193" s="7"/>
      <c r="XEC193" s="7"/>
      <c r="XED193" s="7"/>
      <c r="XEE193" s="7"/>
    </row>
    <row r="194" s="1" customFormat="1" customHeight="1" spans="1:16359">
      <c r="A194" s="4"/>
      <c r="B194" s="20"/>
      <c r="C194" s="20"/>
      <c r="D194" s="21" t="str">
        <f>IF(C194="","-",VLOOKUP(C194,员工信息表!B:C,2,FALSE))</f>
        <v>-</v>
      </c>
      <c r="E194" s="21" t="str">
        <f>IF(C194="","-",VLOOKUP(C194,员工信息表!B:D,3,FALSE))</f>
        <v>-</v>
      </c>
      <c r="F194" s="20"/>
      <c r="G194" s="20"/>
      <c r="H194" s="20"/>
      <c r="I194" s="20"/>
      <c r="J194" s="27" t="str">
        <f t="shared" si="4"/>
        <v>0</v>
      </c>
      <c r="K194" s="27" t="str">
        <f>IF(C194="","0",SUMIFS(借支明细表!$H:$H,借支明细表!$F:$F,$C194,借支明细表!$D:$D,$D$2))</f>
        <v>0</v>
      </c>
      <c r="L194" s="27" t="str">
        <f t="shared" si="5"/>
        <v>0</v>
      </c>
      <c r="M194" s="28"/>
      <c r="XDA194" s="7"/>
      <c r="XDB194" s="7"/>
      <c r="XDC194" s="7"/>
      <c r="XDD194" s="7"/>
      <c r="XDE194" s="7"/>
      <c r="XDF194" s="7"/>
      <c r="XDG194" s="7"/>
      <c r="XDH194" s="7"/>
      <c r="XDI194" s="7"/>
      <c r="XDJ194" s="7"/>
      <c r="XDK194" s="7"/>
      <c r="XDL194" s="7"/>
      <c r="XDM194" s="7"/>
      <c r="XDN194" s="7"/>
      <c r="XDO194" s="7"/>
      <c r="XDP194" s="7"/>
      <c r="XDQ194" s="7"/>
      <c r="XDR194" s="7"/>
      <c r="XDS194" s="7"/>
      <c r="XDT194" s="7"/>
      <c r="XDU194" s="7"/>
      <c r="XDV194" s="7"/>
      <c r="XDW194" s="7"/>
      <c r="XDX194" s="7"/>
      <c r="XDY194" s="7"/>
      <c r="XDZ194" s="7"/>
      <c r="XEA194" s="7"/>
      <c r="XEB194" s="7"/>
      <c r="XEC194" s="7"/>
      <c r="XED194" s="7"/>
      <c r="XEE194" s="7"/>
    </row>
    <row r="195" s="1" customFormat="1" customHeight="1" spans="1:16359">
      <c r="A195" s="4"/>
      <c r="B195" s="20"/>
      <c r="C195" s="20"/>
      <c r="D195" s="21" t="str">
        <f>IF(C195="","-",VLOOKUP(C195,员工信息表!B:C,2,FALSE))</f>
        <v>-</v>
      </c>
      <c r="E195" s="21" t="str">
        <f>IF(C195="","-",VLOOKUP(C195,员工信息表!B:D,3,FALSE))</f>
        <v>-</v>
      </c>
      <c r="F195" s="20"/>
      <c r="G195" s="20"/>
      <c r="H195" s="20"/>
      <c r="I195" s="20"/>
      <c r="J195" s="27" t="str">
        <f t="shared" si="4"/>
        <v>0</v>
      </c>
      <c r="K195" s="27" t="str">
        <f>IF(C195="","0",SUMIFS(借支明细表!$H:$H,借支明细表!$F:$F,$C195,借支明细表!$D:$D,$D$2))</f>
        <v>0</v>
      </c>
      <c r="L195" s="27" t="str">
        <f t="shared" si="5"/>
        <v>0</v>
      </c>
      <c r="M195" s="28"/>
      <c r="XDA195" s="7"/>
      <c r="XDB195" s="7"/>
      <c r="XDC195" s="7"/>
      <c r="XDD195" s="7"/>
      <c r="XDE195" s="7"/>
      <c r="XDF195" s="7"/>
      <c r="XDG195" s="7"/>
      <c r="XDH195" s="7"/>
      <c r="XDI195" s="7"/>
      <c r="XDJ195" s="7"/>
      <c r="XDK195" s="7"/>
      <c r="XDL195" s="7"/>
      <c r="XDM195" s="7"/>
      <c r="XDN195" s="7"/>
      <c r="XDO195" s="7"/>
      <c r="XDP195" s="7"/>
      <c r="XDQ195" s="7"/>
      <c r="XDR195" s="7"/>
      <c r="XDS195" s="7"/>
      <c r="XDT195" s="7"/>
      <c r="XDU195" s="7"/>
      <c r="XDV195" s="7"/>
      <c r="XDW195" s="7"/>
      <c r="XDX195" s="7"/>
      <c r="XDY195" s="7"/>
      <c r="XDZ195" s="7"/>
      <c r="XEA195" s="7"/>
      <c r="XEB195" s="7"/>
      <c r="XEC195" s="7"/>
      <c r="XED195" s="7"/>
      <c r="XEE195" s="7"/>
    </row>
    <row r="196" s="1" customFormat="1" customHeight="1" spans="1:16359">
      <c r="A196" s="4"/>
      <c r="B196" s="20"/>
      <c r="C196" s="20"/>
      <c r="D196" s="21" t="str">
        <f>IF(C196="","-",VLOOKUP(C196,员工信息表!B:C,2,FALSE))</f>
        <v>-</v>
      </c>
      <c r="E196" s="21" t="str">
        <f>IF(C196="","-",VLOOKUP(C196,员工信息表!B:D,3,FALSE))</f>
        <v>-</v>
      </c>
      <c r="F196" s="20"/>
      <c r="G196" s="20"/>
      <c r="H196" s="20"/>
      <c r="I196" s="20"/>
      <c r="J196" s="27" t="str">
        <f t="shared" si="4"/>
        <v>0</v>
      </c>
      <c r="K196" s="27" t="str">
        <f>IF(C196="","0",SUMIFS(借支明细表!$H:$H,借支明细表!$F:$F,$C196,借支明细表!$D:$D,$D$2))</f>
        <v>0</v>
      </c>
      <c r="L196" s="27" t="str">
        <f t="shared" si="5"/>
        <v>0</v>
      </c>
      <c r="M196" s="28"/>
      <c r="XDA196" s="7"/>
      <c r="XDB196" s="7"/>
      <c r="XDC196" s="7"/>
      <c r="XDD196" s="7"/>
      <c r="XDE196" s="7"/>
      <c r="XDF196" s="7"/>
      <c r="XDG196" s="7"/>
      <c r="XDH196" s="7"/>
      <c r="XDI196" s="7"/>
      <c r="XDJ196" s="7"/>
      <c r="XDK196" s="7"/>
      <c r="XDL196" s="7"/>
      <c r="XDM196" s="7"/>
      <c r="XDN196" s="7"/>
      <c r="XDO196" s="7"/>
      <c r="XDP196" s="7"/>
      <c r="XDQ196" s="7"/>
      <c r="XDR196" s="7"/>
      <c r="XDS196" s="7"/>
      <c r="XDT196" s="7"/>
      <c r="XDU196" s="7"/>
      <c r="XDV196" s="7"/>
      <c r="XDW196" s="7"/>
      <c r="XDX196" s="7"/>
      <c r="XDY196" s="7"/>
      <c r="XDZ196" s="7"/>
      <c r="XEA196" s="7"/>
      <c r="XEB196" s="7"/>
      <c r="XEC196" s="7"/>
      <c r="XED196" s="7"/>
      <c r="XEE196" s="7"/>
    </row>
    <row r="197" s="1" customFormat="1" customHeight="1" spans="1:16359">
      <c r="A197" s="4"/>
      <c r="B197" s="20"/>
      <c r="C197" s="20"/>
      <c r="D197" s="21" t="str">
        <f>IF(C197="","-",VLOOKUP(C197,员工信息表!B:C,2,FALSE))</f>
        <v>-</v>
      </c>
      <c r="E197" s="21" t="str">
        <f>IF(C197="","-",VLOOKUP(C197,员工信息表!B:D,3,FALSE))</f>
        <v>-</v>
      </c>
      <c r="F197" s="20"/>
      <c r="G197" s="20"/>
      <c r="H197" s="20"/>
      <c r="I197" s="20"/>
      <c r="J197" s="27" t="str">
        <f t="shared" ref="J197:J260" si="6">IF(C197="","0",(E197*F197)+(G197*H197)+I197)</f>
        <v>0</v>
      </c>
      <c r="K197" s="27" t="str">
        <f>IF(C197="","0",SUMIFS(借支明细表!$H:$H,借支明细表!$F:$F,$C197,借支明细表!$D:$D,$D$2))</f>
        <v>0</v>
      </c>
      <c r="L197" s="27" t="str">
        <f t="shared" ref="L197:L260" si="7">IF(C197="","0",J197-K197)</f>
        <v>0</v>
      </c>
      <c r="M197" s="28"/>
      <c r="XDA197" s="7"/>
      <c r="XDB197" s="7"/>
      <c r="XDC197" s="7"/>
      <c r="XDD197" s="7"/>
      <c r="XDE197" s="7"/>
      <c r="XDF197" s="7"/>
      <c r="XDG197" s="7"/>
      <c r="XDH197" s="7"/>
      <c r="XDI197" s="7"/>
      <c r="XDJ197" s="7"/>
      <c r="XDK197" s="7"/>
      <c r="XDL197" s="7"/>
      <c r="XDM197" s="7"/>
      <c r="XDN197" s="7"/>
      <c r="XDO197" s="7"/>
      <c r="XDP197" s="7"/>
      <c r="XDQ197" s="7"/>
      <c r="XDR197" s="7"/>
      <c r="XDS197" s="7"/>
      <c r="XDT197" s="7"/>
      <c r="XDU197" s="7"/>
      <c r="XDV197" s="7"/>
      <c r="XDW197" s="7"/>
      <c r="XDX197" s="7"/>
      <c r="XDY197" s="7"/>
      <c r="XDZ197" s="7"/>
      <c r="XEA197" s="7"/>
      <c r="XEB197" s="7"/>
      <c r="XEC197" s="7"/>
      <c r="XED197" s="7"/>
      <c r="XEE197" s="7"/>
    </row>
    <row r="198" s="1" customFormat="1" customHeight="1" spans="1:16359">
      <c r="A198" s="4"/>
      <c r="B198" s="20"/>
      <c r="C198" s="20"/>
      <c r="D198" s="21" t="str">
        <f>IF(C198="","-",VLOOKUP(C198,员工信息表!B:C,2,FALSE))</f>
        <v>-</v>
      </c>
      <c r="E198" s="21" t="str">
        <f>IF(C198="","-",VLOOKUP(C198,员工信息表!B:D,3,FALSE))</f>
        <v>-</v>
      </c>
      <c r="F198" s="20"/>
      <c r="G198" s="20"/>
      <c r="H198" s="20"/>
      <c r="I198" s="20"/>
      <c r="J198" s="27" t="str">
        <f t="shared" si="6"/>
        <v>0</v>
      </c>
      <c r="K198" s="27" t="str">
        <f>IF(C198="","0",SUMIFS(借支明细表!$H:$H,借支明细表!$F:$F,$C198,借支明细表!$D:$D,$D$2))</f>
        <v>0</v>
      </c>
      <c r="L198" s="27" t="str">
        <f t="shared" si="7"/>
        <v>0</v>
      </c>
      <c r="M198" s="28"/>
      <c r="XDA198" s="7"/>
      <c r="XDB198" s="7"/>
      <c r="XDC198" s="7"/>
      <c r="XDD198" s="7"/>
      <c r="XDE198" s="7"/>
      <c r="XDF198" s="7"/>
      <c r="XDG198" s="7"/>
      <c r="XDH198" s="7"/>
      <c r="XDI198" s="7"/>
      <c r="XDJ198" s="7"/>
      <c r="XDK198" s="7"/>
      <c r="XDL198" s="7"/>
      <c r="XDM198" s="7"/>
      <c r="XDN198" s="7"/>
      <c r="XDO198" s="7"/>
      <c r="XDP198" s="7"/>
      <c r="XDQ198" s="7"/>
      <c r="XDR198" s="7"/>
      <c r="XDS198" s="7"/>
      <c r="XDT198" s="7"/>
      <c r="XDU198" s="7"/>
      <c r="XDV198" s="7"/>
      <c r="XDW198" s="7"/>
      <c r="XDX198" s="7"/>
      <c r="XDY198" s="7"/>
      <c r="XDZ198" s="7"/>
      <c r="XEA198" s="7"/>
      <c r="XEB198" s="7"/>
      <c r="XEC198" s="7"/>
      <c r="XED198" s="7"/>
      <c r="XEE198" s="7"/>
    </row>
    <row r="199" s="1" customFormat="1" customHeight="1" spans="1:16359">
      <c r="A199" s="4"/>
      <c r="B199" s="20"/>
      <c r="C199" s="20"/>
      <c r="D199" s="21" t="str">
        <f>IF(C199="","-",VLOOKUP(C199,员工信息表!B:C,2,FALSE))</f>
        <v>-</v>
      </c>
      <c r="E199" s="21" t="str">
        <f>IF(C199="","-",VLOOKUP(C199,员工信息表!B:D,3,FALSE))</f>
        <v>-</v>
      </c>
      <c r="F199" s="20"/>
      <c r="G199" s="20"/>
      <c r="H199" s="20"/>
      <c r="I199" s="20"/>
      <c r="J199" s="27" t="str">
        <f t="shared" si="6"/>
        <v>0</v>
      </c>
      <c r="K199" s="27" t="str">
        <f>IF(C199="","0",SUMIFS(借支明细表!$H:$H,借支明细表!$F:$F,$C199,借支明细表!$D:$D,$D$2))</f>
        <v>0</v>
      </c>
      <c r="L199" s="27" t="str">
        <f t="shared" si="7"/>
        <v>0</v>
      </c>
      <c r="M199" s="28"/>
      <c r="XDA199" s="7"/>
      <c r="XDB199" s="7"/>
      <c r="XDC199" s="7"/>
      <c r="XDD199" s="7"/>
      <c r="XDE199" s="7"/>
      <c r="XDF199" s="7"/>
      <c r="XDG199" s="7"/>
      <c r="XDH199" s="7"/>
      <c r="XDI199" s="7"/>
      <c r="XDJ199" s="7"/>
      <c r="XDK199" s="7"/>
      <c r="XDL199" s="7"/>
      <c r="XDM199" s="7"/>
      <c r="XDN199" s="7"/>
      <c r="XDO199" s="7"/>
      <c r="XDP199" s="7"/>
      <c r="XDQ199" s="7"/>
      <c r="XDR199" s="7"/>
      <c r="XDS199" s="7"/>
      <c r="XDT199" s="7"/>
      <c r="XDU199" s="7"/>
      <c r="XDV199" s="7"/>
      <c r="XDW199" s="7"/>
      <c r="XDX199" s="7"/>
      <c r="XDY199" s="7"/>
      <c r="XDZ199" s="7"/>
      <c r="XEA199" s="7"/>
      <c r="XEB199" s="7"/>
      <c r="XEC199" s="7"/>
      <c r="XED199" s="7"/>
      <c r="XEE199" s="7"/>
    </row>
    <row r="200" s="1" customFormat="1" customHeight="1" spans="1:16359">
      <c r="A200" s="4"/>
      <c r="B200" s="20"/>
      <c r="C200" s="20"/>
      <c r="D200" s="21" t="str">
        <f>IF(C200="","-",VLOOKUP(C200,员工信息表!B:C,2,FALSE))</f>
        <v>-</v>
      </c>
      <c r="E200" s="21" t="str">
        <f>IF(C200="","-",VLOOKUP(C200,员工信息表!B:D,3,FALSE))</f>
        <v>-</v>
      </c>
      <c r="F200" s="20"/>
      <c r="G200" s="20"/>
      <c r="H200" s="20"/>
      <c r="I200" s="20"/>
      <c r="J200" s="27" t="str">
        <f t="shared" si="6"/>
        <v>0</v>
      </c>
      <c r="K200" s="27" t="str">
        <f>IF(C200="","0",SUMIFS(借支明细表!$H:$H,借支明细表!$F:$F,$C200,借支明细表!$D:$D,$D$2))</f>
        <v>0</v>
      </c>
      <c r="L200" s="27" t="str">
        <f t="shared" si="7"/>
        <v>0</v>
      </c>
      <c r="M200" s="28"/>
      <c r="XDA200" s="7"/>
      <c r="XDB200" s="7"/>
      <c r="XDC200" s="7"/>
      <c r="XDD200" s="7"/>
      <c r="XDE200" s="7"/>
      <c r="XDF200" s="7"/>
      <c r="XDG200" s="7"/>
      <c r="XDH200" s="7"/>
      <c r="XDI200" s="7"/>
      <c r="XDJ200" s="7"/>
      <c r="XDK200" s="7"/>
      <c r="XDL200" s="7"/>
      <c r="XDM200" s="7"/>
      <c r="XDN200" s="7"/>
      <c r="XDO200" s="7"/>
      <c r="XDP200" s="7"/>
      <c r="XDQ200" s="7"/>
      <c r="XDR200" s="7"/>
      <c r="XDS200" s="7"/>
      <c r="XDT200" s="7"/>
      <c r="XDU200" s="7"/>
      <c r="XDV200" s="7"/>
      <c r="XDW200" s="7"/>
      <c r="XDX200" s="7"/>
      <c r="XDY200" s="7"/>
      <c r="XDZ200" s="7"/>
      <c r="XEA200" s="7"/>
      <c r="XEB200" s="7"/>
      <c r="XEC200" s="7"/>
      <c r="XED200" s="7"/>
      <c r="XEE200" s="7"/>
    </row>
    <row r="201" s="1" customFormat="1" customHeight="1" spans="1:16359">
      <c r="A201" s="4"/>
      <c r="B201" s="20"/>
      <c r="C201" s="20"/>
      <c r="D201" s="21" t="str">
        <f>IF(C201="","-",VLOOKUP(C201,员工信息表!B:C,2,FALSE))</f>
        <v>-</v>
      </c>
      <c r="E201" s="21" t="str">
        <f>IF(C201="","-",VLOOKUP(C201,员工信息表!B:D,3,FALSE))</f>
        <v>-</v>
      </c>
      <c r="F201" s="20"/>
      <c r="G201" s="20"/>
      <c r="H201" s="20"/>
      <c r="I201" s="20"/>
      <c r="J201" s="27" t="str">
        <f t="shared" si="6"/>
        <v>0</v>
      </c>
      <c r="K201" s="27" t="str">
        <f>IF(C201="","0",SUMIFS(借支明细表!$H:$H,借支明细表!$F:$F,$C201,借支明细表!$D:$D,$D$2))</f>
        <v>0</v>
      </c>
      <c r="L201" s="27" t="str">
        <f t="shared" si="7"/>
        <v>0</v>
      </c>
      <c r="M201" s="28"/>
      <c r="XDA201" s="7"/>
      <c r="XDB201" s="7"/>
      <c r="XDC201" s="7"/>
      <c r="XDD201" s="7"/>
      <c r="XDE201" s="7"/>
      <c r="XDF201" s="7"/>
      <c r="XDG201" s="7"/>
      <c r="XDH201" s="7"/>
      <c r="XDI201" s="7"/>
      <c r="XDJ201" s="7"/>
      <c r="XDK201" s="7"/>
      <c r="XDL201" s="7"/>
      <c r="XDM201" s="7"/>
      <c r="XDN201" s="7"/>
      <c r="XDO201" s="7"/>
      <c r="XDP201" s="7"/>
      <c r="XDQ201" s="7"/>
      <c r="XDR201" s="7"/>
      <c r="XDS201" s="7"/>
      <c r="XDT201" s="7"/>
      <c r="XDU201" s="7"/>
      <c r="XDV201" s="7"/>
      <c r="XDW201" s="7"/>
      <c r="XDX201" s="7"/>
      <c r="XDY201" s="7"/>
      <c r="XDZ201" s="7"/>
      <c r="XEA201" s="7"/>
      <c r="XEB201" s="7"/>
      <c r="XEC201" s="7"/>
      <c r="XED201" s="7"/>
      <c r="XEE201" s="7"/>
    </row>
    <row r="202" s="1" customFormat="1" customHeight="1" spans="1:16359">
      <c r="A202" s="4"/>
      <c r="B202" s="20"/>
      <c r="C202" s="20"/>
      <c r="D202" s="21" t="str">
        <f>IF(C202="","-",VLOOKUP(C202,员工信息表!B:C,2,FALSE))</f>
        <v>-</v>
      </c>
      <c r="E202" s="21" t="str">
        <f>IF(C202="","-",VLOOKUP(C202,员工信息表!B:D,3,FALSE))</f>
        <v>-</v>
      </c>
      <c r="F202" s="20"/>
      <c r="G202" s="20"/>
      <c r="H202" s="20"/>
      <c r="I202" s="20"/>
      <c r="J202" s="27" t="str">
        <f t="shared" si="6"/>
        <v>0</v>
      </c>
      <c r="K202" s="27" t="str">
        <f>IF(C202="","0",SUMIFS(借支明细表!$H:$H,借支明细表!$F:$F,$C202,借支明细表!$D:$D,$D$2))</f>
        <v>0</v>
      </c>
      <c r="L202" s="27" t="str">
        <f t="shared" si="7"/>
        <v>0</v>
      </c>
      <c r="M202" s="28"/>
      <c r="XDA202" s="7"/>
      <c r="XDB202" s="7"/>
      <c r="XDC202" s="7"/>
      <c r="XDD202" s="7"/>
      <c r="XDE202" s="7"/>
      <c r="XDF202" s="7"/>
      <c r="XDG202" s="7"/>
      <c r="XDH202" s="7"/>
      <c r="XDI202" s="7"/>
      <c r="XDJ202" s="7"/>
      <c r="XDK202" s="7"/>
      <c r="XDL202" s="7"/>
      <c r="XDM202" s="7"/>
      <c r="XDN202" s="7"/>
      <c r="XDO202" s="7"/>
      <c r="XDP202" s="7"/>
      <c r="XDQ202" s="7"/>
      <c r="XDR202" s="7"/>
      <c r="XDS202" s="7"/>
      <c r="XDT202" s="7"/>
      <c r="XDU202" s="7"/>
      <c r="XDV202" s="7"/>
      <c r="XDW202" s="7"/>
      <c r="XDX202" s="7"/>
      <c r="XDY202" s="7"/>
      <c r="XDZ202" s="7"/>
      <c r="XEA202" s="7"/>
      <c r="XEB202" s="7"/>
      <c r="XEC202" s="7"/>
      <c r="XED202" s="7"/>
      <c r="XEE202" s="7"/>
    </row>
    <row r="203" s="1" customFormat="1" customHeight="1" spans="1:16359">
      <c r="A203" s="4"/>
      <c r="B203" s="20"/>
      <c r="C203" s="20"/>
      <c r="D203" s="21" t="str">
        <f>IF(C203="","-",VLOOKUP(C203,员工信息表!B:C,2,FALSE))</f>
        <v>-</v>
      </c>
      <c r="E203" s="21" t="str">
        <f>IF(C203="","-",VLOOKUP(C203,员工信息表!B:D,3,FALSE))</f>
        <v>-</v>
      </c>
      <c r="F203" s="20"/>
      <c r="G203" s="20"/>
      <c r="H203" s="20"/>
      <c r="I203" s="20"/>
      <c r="J203" s="27" t="str">
        <f t="shared" si="6"/>
        <v>0</v>
      </c>
      <c r="K203" s="27" t="str">
        <f>IF(C203="","0",SUMIFS(借支明细表!$H:$H,借支明细表!$F:$F,$C203,借支明细表!$D:$D,$D$2))</f>
        <v>0</v>
      </c>
      <c r="L203" s="27" t="str">
        <f t="shared" si="7"/>
        <v>0</v>
      </c>
      <c r="M203" s="28"/>
      <c r="XDA203" s="7"/>
      <c r="XDB203" s="7"/>
      <c r="XDC203" s="7"/>
      <c r="XDD203" s="7"/>
      <c r="XDE203" s="7"/>
      <c r="XDF203" s="7"/>
      <c r="XDG203" s="7"/>
      <c r="XDH203" s="7"/>
      <c r="XDI203" s="7"/>
      <c r="XDJ203" s="7"/>
      <c r="XDK203" s="7"/>
      <c r="XDL203" s="7"/>
      <c r="XDM203" s="7"/>
      <c r="XDN203" s="7"/>
      <c r="XDO203" s="7"/>
      <c r="XDP203" s="7"/>
      <c r="XDQ203" s="7"/>
      <c r="XDR203" s="7"/>
      <c r="XDS203" s="7"/>
      <c r="XDT203" s="7"/>
      <c r="XDU203" s="7"/>
      <c r="XDV203" s="7"/>
      <c r="XDW203" s="7"/>
      <c r="XDX203" s="7"/>
      <c r="XDY203" s="7"/>
      <c r="XDZ203" s="7"/>
      <c r="XEA203" s="7"/>
      <c r="XEB203" s="7"/>
      <c r="XEC203" s="7"/>
      <c r="XED203" s="7"/>
      <c r="XEE203" s="7"/>
    </row>
    <row r="204" s="1" customFormat="1" customHeight="1" spans="1:16359">
      <c r="A204" s="4"/>
      <c r="B204" s="20"/>
      <c r="C204" s="20"/>
      <c r="D204" s="21" t="str">
        <f>IF(C204="","-",VLOOKUP(C204,员工信息表!B:C,2,FALSE))</f>
        <v>-</v>
      </c>
      <c r="E204" s="21" t="str">
        <f>IF(C204="","-",VLOOKUP(C204,员工信息表!B:D,3,FALSE))</f>
        <v>-</v>
      </c>
      <c r="F204" s="20"/>
      <c r="G204" s="20"/>
      <c r="H204" s="20"/>
      <c r="I204" s="20"/>
      <c r="J204" s="27" t="str">
        <f t="shared" si="6"/>
        <v>0</v>
      </c>
      <c r="K204" s="27" t="str">
        <f>IF(C204="","0",SUMIFS(借支明细表!$H:$H,借支明细表!$F:$F,$C204,借支明细表!$D:$D,$D$2))</f>
        <v>0</v>
      </c>
      <c r="L204" s="27" t="str">
        <f t="shared" si="7"/>
        <v>0</v>
      </c>
      <c r="M204" s="28"/>
      <c r="XDA204" s="7"/>
      <c r="XDB204" s="7"/>
      <c r="XDC204" s="7"/>
      <c r="XDD204" s="7"/>
      <c r="XDE204" s="7"/>
      <c r="XDF204" s="7"/>
      <c r="XDG204" s="7"/>
      <c r="XDH204" s="7"/>
      <c r="XDI204" s="7"/>
      <c r="XDJ204" s="7"/>
      <c r="XDK204" s="7"/>
      <c r="XDL204" s="7"/>
      <c r="XDM204" s="7"/>
      <c r="XDN204" s="7"/>
      <c r="XDO204" s="7"/>
      <c r="XDP204" s="7"/>
      <c r="XDQ204" s="7"/>
      <c r="XDR204" s="7"/>
      <c r="XDS204" s="7"/>
      <c r="XDT204" s="7"/>
      <c r="XDU204" s="7"/>
      <c r="XDV204" s="7"/>
      <c r="XDW204" s="7"/>
      <c r="XDX204" s="7"/>
      <c r="XDY204" s="7"/>
      <c r="XDZ204" s="7"/>
      <c r="XEA204" s="7"/>
      <c r="XEB204" s="7"/>
      <c r="XEC204" s="7"/>
      <c r="XED204" s="7"/>
      <c r="XEE204" s="7"/>
    </row>
    <row r="205" s="1" customFormat="1" customHeight="1" spans="1:16359">
      <c r="A205" s="4"/>
      <c r="B205" s="20"/>
      <c r="C205" s="20"/>
      <c r="D205" s="21" t="str">
        <f>IF(C205="","-",VLOOKUP(C205,员工信息表!B:C,2,FALSE))</f>
        <v>-</v>
      </c>
      <c r="E205" s="21" t="str">
        <f>IF(C205="","-",VLOOKUP(C205,员工信息表!B:D,3,FALSE))</f>
        <v>-</v>
      </c>
      <c r="F205" s="20"/>
      <c r="G205" s="20"/>
      <c r="H205" s="20"/>
      <c r="I205" s="20"/>
      <c r="J205" s="27" t="str">
        <f t="shared" si="6"/>
        <v>0</v>
      </c>
      <c r="K205" s="27" t="str">
        <f>IF(C205="","0",SUMIFS(借支明细表!$H:$H,借支明细表!$F:$F,$C205,借支明细表!$D:$D,$D$2))</f>
        <v>0</v>
      </c>
      <c r="L205" s="27" t="str">
        <f t="shared" si="7"/>
        <v>0</v>
      </c>
      <c r="M205" s="28"/>
      <c r="XDA205" s="7"/>
      <c r="XDB205" s="7"/>
      <c r="XDC205" s="7"/>
      <c r="XDD205" s="7"/>
      <c r="XDE205" s="7"/>
      <c r="XDF205" s="7"/>
      <c r="XDG205" s="7"/>
      <c r="XDH205" s="7"/>
      <c r="XDI205" s="7"/>
      <c r="XDJ205" s="7"/>
      <c r="XDK205" s="7"/>
      <c r="XDL205" s="7"/>
      <c r="XDM205" s="7"/>
      <c r="XDN205" s="7"/>
      <c r="XDO205" s="7"/>
      <c r="XDP205" s="7"/>
      <c r="XDQ205" s="7"/>
      <c r="XDR205" s="7"/>
      <c r="XDS205" s="7"/>
      <c r="XDT205" s="7"/>
      <c r="XDU205" s="7"/>
      <c r="XDV205" s="7"/>
      <c r="XDW205" s="7"/>
      <c r="XDX205" s="7"/>
      <c r="XDY205" s="7"/>
      <c r="XDZ205" s="7"/>
      <c r="XEA205" s="7"/>
      <c r="XEB205" s="7"/>
      <c r="XEC205" s="7"/>
      <c r="XED205" s="7"/>
      <c r="XEE205" s="7"/>
    </row>
    <row r="206" s="1" customFormat="1" customHeight="1" spans="1:16359">
      <c r="A206" s="4"/>
      <c r="B206" s="20"/>
      <c r="C206" s="20"/>
      <c r="D206" s="21" t="str">
        <f>IF(C206="","-",VLOOKUP(C206,员工信息表!B:C,2,FALSE))</f>
        <v>-</v>
      </c>
      <c r="E206" s="21" t="str">
        <f>IF(C206="","-",VLOOKUP(C206,员工信息表!B:D,3,FALSE))</f>
        <v>-</v>
      </c>
      <c r="F206" s="20"/>
      <c r="G206" s="20"/>
      <c r="H206" s="20"/>
      <c r="I206" s="20"/>
      <c r="J206" s="27" t="str">
        <f t="shared" si="6"/>
        <v>0</v>
      </c>
      <c r="K206" s="27" t="str">
        <f>IF(C206="","0",SUMIFS(借支明细表!$H:$H,借支明细表!$F:$F,$C206,借支明细表!$D:$D,$D$2))</f>
        <v>0</v>
      </c>
      <c r="L206" s="27" t="str">
        <f t="shared" si="7"/>
        <v>0</v>
      </c>
      <c r="M206" s="28"/>
      <c r="XDA206" s="7"/>
      <c r="XDB206" s="7"/>
      <c r="XDC206" s="7"/>
      <c r="XDD206" s="7"/>
      <c r="XDE206" s="7"/>
      <c r="XDF206" s="7"/>
      <c r="XDG206" s="7"/>
      <c r="XDH206" s="7"/>
      <c r="XDI206" s="7"/>
      <c r="XDJ206" s="7"/>
      <c r="XDK206" s="7"/>
      <c r="XDL206" s="7"/>
      <c r="XDM206" s="7"/>
      <c r="XDN206" s="7"/>
      <c r="XDO206" s="7"/>
      <c r="XDP206" s="7"/>
      <c r="XDQ206" s="7"/>
      <c r="XDR206" s="7"/>
      <c r="XDS206" s="7"/>
      <c r="XDT206" s="7"/>
      <c r="XDU206" s="7"/>
      <c r="XDV206" s="7"/>
      <c r="XDW206" s="7"/>
      <c r="XDX206" s="7"/>
      <c r="XDY206" s="7"/>
      <c r="XDZ206" s="7"/>
      <c r="XEA206" s="7"/>
      <c r="XEB206" s="7"/>
      <c r="XEC206" s="7"/>
      <c r="XED206" s="7"/>
      <c r="XEE206" s="7"/>
    </row>
    <row r="207" s="1" customFormat="1" customHeight="1" spans="1:16359">
      <c r="A207" s="4"/>
      <c r="B207" s="20"/>
      <c r="C207" s="20"/>
      <c r="D207" s="21" t="str">
        <f>IF(C207="","-",VLOOKUP(C207,员工信息表!B:C,2,FALSE))</f>
        <v>-</v>
      </c>
      <c r="E207" s="21" t="str">
        <f>IF(C207="","-",VLOOKUP(C207,员工信息表!B:D,3,FALSE))</f>
        <v>-</v>
      </c>
      <c r="F207" s="20"/>
      <c r="G207" s="20"/>
      <c r="H207" s="20"/>
      <c r="I207" s="20"/>
      <c r="J207" s="27" t="str">
        <f t="shared" si="6"/>
        <v>0</v>
      </c>
      <c r="K207" s="27" t="str">
        <f>IF(C207="","0",SUMIFS(借支明细表!$H:$H,借支明细表!$F:$F,$C207,借支明细表!$D:$D,$D$2))</f>
        <v>0</v>
      </c>
      <c r="L207" s="27" t="str">
        <f t="shared" si="7"/>
        <v>0</v>
      </c>
      <c r="M207" s="28"/>
      <c r="XDA207" s="7"/>
      <c r="XDB207" s="7"/>
      <c r="XDC207" s="7"/>
      <c r="XDD207" s="7"/>
      <c r="XDE207" s="7"/>
      <c r="XDF207" s="7"/>
      <c r="XDG207" s="7"/>
      <c r="XDH207" s="7"/>
      <c r="XDI207" s="7"/>
      <c r="XDJ207" s="7"/>
      <c r="XDK207" s="7"/>
      <c r="XDL207" s="7"/>
      <c r="XDM207" s="7"/>
      <c r="XDN207" s="7"/>
      <c r="XDO207" s="7"/>
      <c r="XDP207" s="7"/>
      <c r="XDQ207" s="7"/>
      <c r="XDR207" s="7"/>
      <c r="XDS207" s="7"/>
      <c r="XDT207" s="7"/>
      <c r="XDU207" s="7"/>
      <c r="XDV207" s="7"/>
      <c r="XDW207" s="7"/>
      <c r="XDX207" s="7"/>
      <c r="XDY207" s="7"/>
      <c r="XDZ207" s="7"/>
      <c r="XEA207" s="7"/>
      <c r="XEB207" s="7"/>
      <c r="XEC207" s="7"/>
      <c r="XED207" s="7"/>
      <c r="XEE207" s="7"/>
    </row>
    <row r="208" s="1" customFormat="1" customHeight="1" spans="1:16359">
      <c r="A208" s="4"/>
      <c r="B208" s="20"/>
      <c r="C208" s="20"/>
      <c r="D208" s="21" t="str">
        <f>IF(C208="","-",VLOOKUP(C208,员工信息表!B:C,2,FALSE))</f>
        <v>-</v>
      </c>
      <c r="E208" s="21" t="str">
        <f>IF(C208="","-",VLOOKUP(C208,员工信息表!B:D,3,FALSE))</f>
        <v>-</v>
      </c>
      <c r="F208" s="20"/>
      <c r="G208" s="20"/>
      <c r="H208" s="20"/>
      <c r="I208" s="20"/>
      <c r="J208" s="27" t="str">
        <f t="shared" si="6"/>
        <v>0</v>
      </c>
      <c r="K208" s="27" t="str">
        <f>IF(C208="","0",SUMIFS(借支明细表!$H:$H,借支明细表!$F:$F,$C208,借支明细表!$D:$D,$D$2))</f>
        <v>0</v>
      </c>
      <c r="L208" s="27" t="str">
        <f t="shared" si="7"/>
        <v>0</v>
      </c>
      <c r="M208" s="28"/>
      <c r="XDA208" s="7"/>
      <c r="XDB208" s="7"/>
      <c r="XDC208" s="7"/>
      <c r="XDD208" s="7"/>
      <c r="XDE208" s="7"/>
      <c r="XDF208" s="7"/>
      <c r="XDG208" s="7"/>
      <c r="XDH208" s="7"/>
      <c r="XDI208" s="7"/>
      <c r="XDJ208" s="7"/>
      <c r="XDK208" s="7"/>
      <c r="XDL208" s="7"/>
      <c r="XDM208" s="7"/>
      <c r="XDN208" s="7"/>
      <c r="XDO208" s="7"/>
      <c r="XDP208" s="7"/>
      <c r="XDQ208" s="7"/>
      <c r="XDR208" s="7"/>
      <c r="XDS208" s="7"/>
      <c r="XDT208" s="7"/>
      <c r="XDU208" s="7"/>
      <c r="XDV208" s="7"/>
      <c r="XDW208" s="7"/>
      <c r="XDX208" s="7"/>
      <c r="XDY208" s="7"/>
      <c r="XDZ208" s="7"/>
      <c r="XEA208" s="7"/>
      <c r="XEB208" s="7"/>
      <c r="XEC208" s="7"/>
      <c r="XED208" s="7"/>
      <c r="XEE208" s="7"/>
    </row>
    <row r="209" s="1" customFormat="1" customHeight="1" spans="1:16359">
      <c r="A209" s="4"/>
      <c r="B209" s="20"/>
      <c r="C209" s="20"/>
      <c r="D209" s="21" t="str">
        <f>IF(C209="","-",VLOOKUP(C209,员工信息表!B:C,2,FALSE))</f>
        <v>-</v>
      </c>
      <c r="E209" s="21" t="str">
        <f>IF(C209="","-",VLOOKUP(C209,员工信息表!B:D,3,FALSE))</f>
        <v>-</v>
      </c>
      <c r="F209" s="20"/>
      <c r="G209" s="20"/>
      <c r="H209" s="20"/>
      <c r="I209" s="20"/>
      <c r="J209" s="27" t="str">
        <f t="shared" si="6"/>
        <v>0</v>
      </c>
      <c r="K209" s="27" t="str">
        <f>IF(C209="","0",SUMIFS(借支明细表!$H:$H,借支明细表!$F:$F,$C209,借支明细表!$D:$D,$D$2))</f>
        <v>0</v>
      </c>
      <c r="L209" s="27" t="str">
        <f t="shared" si="7"/>
        <v>0</v>
      </c>
      <c r="M209" s="28"/>
      <c r="XDA209" s="7"/>
      <c r="XDB209" s="7"/>
      <c r="XDC209" s="7"/>
      <c r="XDD209" s="7"/>
      <c r="XDE209" s="7"/>
      <c r="XDF209" s="7"/>
      <c r="XDG209" s="7"/>
      <c r="XDH209" s="7"/>
      <c r="XDI209" s="7"/>
      <c r="XDJ209" s="7"/>
      <c r="XDK209" s="7"/>
      <c r="XDL209" s="7"/>
      <c r="XDM209" s="7"/>
      <c r="XDN209" s="7"/>
      <c r="XDO209" s="7"/>
      <c r="XDP209" s="7"/>
      <c r="XDQ209" s="7"/>
      <c r="XDR209" s="7"/>
      <c r="XDS209" s="7"/>
      <c r="XDT209" s="7"/>
      <c r="XDU209" s="7"/>
      <c r="XDV209" s="7"/>
      <c r="XDW209" s="7"/>
      <c r="XDX209" s="7"/>
      <c r="XDY209" s="7"/>
      <c r="XDZ209" s="7"/>
      <c r="XEA209" s="7"/>
      <c r="XEB209" s="7"/>
      <c r="XEC209" s="7"/>
      <c r="XED209" s="7"/>
      <c r="XEE209" s="7"/>
    </row>
    <row r="210" s="1" customFormat="1" customHeight="1" spans="1:16359">
      <c r="A210" s="4"/>
      <c r="B210" s="20"/>
      <c r="C210" s="20"/>
      <c r="D210" s="21" t="str">
        <f>IF(C210="","-",VLOOKUP(C210,员工信息表!B:C,2,FALSE))</f>
        <v>-</v>
      </c>
      <c r="E210" s="21" t="str">
        <f>IF(C210="","-",VLOOKUP(C210,员工信息表!B:D,3,FALSE))</f>
        <v>-</v>
      </c>
      <c r="F210" s="20"/>
      <c r="G210" s="20"/>
      <c r="H210" s="20"/>
      <c r="I210" s="20"/>
      <c r="J210" s="27" t="str">
        <f t="shared" si="6"/>
        <v>0</v>
      </c>
      <c r="K210" s="27" t="str">
        <f>IF(C210="","0",SUMIFS(借支明细表!$H:$H,借支明细表!$F:$F,$C210,借支明细表!$D:$D,$D$2))</f>
        <v>0</v>
      </c>
      <c r="L210" s="27" t="str">
        <f t="shared" si="7"/>
        <v>0</v>
      </c>
      <c r="M210" s="28"/>
      <c r="XDA210" s="7"/>
      <c r="XDB210" s="7"/>
      <c r="XDC210" s="7"/>
      <c r="XDD210" s="7"/>
      <c r="XDE210" s="7"/>
      <c r="XDF210" s="7"/>
      <c r="XDG210" s="7"/>
      <c r="XDH210" s="7"/>
      <c r="XDI210" s="7"/>
      <c r="XDJ210" s="7"/>
      <c r="XDK210" s="7"/>
      <c r="XDL210" s="7"/>
      <c r="XDM210" s="7"/>
      <c r="XDN210" s="7"/>
      <c r="XDO210" s="7"/>
      <c r="XDP210" s="7"/>
      <c r="XDQ210" s="7"/>
      <c r="XDR210" s="7"/>
      <c r="XDS210" s="7"/>
      <c r="XDT210" s="7"/>
      <c r="XDU210" s="7"/>
      <c r="XDV210" s="7"/>
      <c r="XDW210" s="7"/>
      <c r="XDX210" s="7"/>
      <c r="XDY210" s="7"/>
      <c r="XDZ210" s="7"/>
      <c r="XEA210" s="7"/>
      <c r="XEB210" s="7"/>
      <c r="XEC210" s="7"/>
      <c r="XED210" s="7"/>
      <c r="XEE210" s="7"/>
    </row>
    <row r="211" s="1" customFormat="1" customHeight="1" spans="1:16359">
      <c r="A211" s="4"/>
      <c r="B211" s="20"/>
      <c r="C211" s="20"/>
      <c r="D211" s="21" t="str">
        <f>IF(C211="","-",VLOOKUP(C211,员工信息表!B:C,2,FALSE))</f>
        <v>-</v>
      </c>
      <c r="E211" s="21" t="str">
        <f>IF(C211="","-",VLOOKUP(C211,员工信息表!B:D,3,FALSE))</f>
        <v>-</v>
      </c>
      <c r="F211" s="20"/>
      <c r="G211" s="20"/>
      <c r="H211" s="20"/>
      <c r="I211" s="20"/>
      <c r="J211" s="27" t="str">
        <f t="shared" si="6"/>
        <v>0</v>
      </c>
      <c r="K211" s="27" t="str">
        <f>IF(C211="","0",SUMIFS(借支明细表!$H:$H,借支明细表!$F:$F,$C211,借支明细表!$D:$D,$D$2))</f>
        <v>0</v>
      </c>
      <c r="L211" s="27" t="str">
        <f t="shared" si="7"/>
        <v>0</v>
      </c>
      <c r="M211" s="28"/>
      <c r="XDA211" s="7"/>
      <c r="XDB211" s="7"/>
      <c r="XDC211" s="7"/>
      <c r="XDD211" s="7"/>
      <c r="XDE211" s="7"/>
      <c r="XDF211" s="7"/>
      <c r="XDG211" s="7"/>
      <c r="XDH211" s="7"/>
      <c r="XDI211" s="7"/>
      <c r="XDJ211" s="7"/>
      <c r="XDK211" s="7"/>
      <c r="XDL211" s="7"/>
      <c r="XDM211" s="7"/>
      <c r="XDN211" s="7"/>
      <c r="XDO211" s="7"/>
      <c r="XDP211" s="7"/>
      <c r="XDQ211" s="7"/>
      <c r="XDR211" s="7"/>
      <c r="XDS211" s="7"/>
      <c r="XDT211" s="7"/>
      <c r="XDU211" s="7"/>
      <c r="XDV211" s="7"/>
      <c r="XDW211" s="7"/>
      <c r="XDX211" s="7"/>
      <c r="XDY211" s="7"/>
      <c r="XDZ211" s="7"/>
      <c r="XEA211" s="7"/>
      <c r="XEB211" s="7"/>
      <c r="XEC211" s="7"/>
      <c r="XED211" s="7"/>
      <c r="XEE211" s="7"/>
    </row>
    <row r="212" s="1" customFormat="1" customHeight="1" spans="1:16359">
      <c r="A212" s="4"/>
      <c r="B212" s="20"/>
      <c r="C212" s="20"/>
      <c r="D212" s="21" t="str">
        <f>IF(C212="","-",VLOOKUP(C212,员工信息表!B:C,2,FALSE))</f>
        <v>-</v>
      </c>
      <c r="E212" s="21" t="str">
        <f>IF(C212="","-",VLOOKUP(C212,员工信息表!B:D,3,FALSE))</f>
        <v>-</v>
      </c>
      <c r="F212" s="20"/>
      <c r="G212" s="20"/>
      <c r="H212" s="20"/>
      <c r="I212" s="20"/>
      <c r="J212" s="27" t="str">
        <f t="shared" si="6"/>
        <v>0</v>
      </c>
      <c r="K212" s="27" t="str">
        <f>IF(C212="","0",SUMIFS(借支明细表!$H:$H,借支明细表!$F:$F,$C212,借支明细表!$D:$D,$D$2))</f>
        <v>0</v>
      </c>
      <c r="L212" s="27" t="str">
        <f t="shared" si="7"/>
        <v>0</v>
      </c>
      <c r="M212" s="28"/>
      <c r="XDA212" s="7"/>
      <c r="XDB212" s="7"/>
      <c r="XDC212" s="7"/>
      <c r="XDD212" s="7"/>
      <c r="XDE212" s="7"/>
      <c r="XDF212" s="7"/>
      <c r="XDG212" s="7"/>
      <c r="XDH212" s="7"/>
      <c r="XDI212" s="7"/>
      <c r="XDJ212" s="7"/>
      <c r="XDK212" s="7"/>
      <c r="XDL212" s="7"/>
      <c r="XDM212" s="7"/>
      <c r="XDN212" s="7"/>
      <c r="XDO212" s="7"/>
      <c r="XDP212" s="7"/>
      <c r="XDQ212" s="7"/>
      <c r="XDR212" s="7"/>
      <c r="XDS212" s="7"/>
      <c r="XDT212" s="7"/>
      <c r="XDU212" s="7"/>
      <c r="XDV212" s="7"/>
      <c r="XDW212" s="7"/>
      <c r="XDX212" s="7"/>
      <c r="XDY212" s="7"/>
      <c r="XDZ212" s="7"/>
      <c r="XEA212" s="7"/>
      <c r="XEB212" s="7"/>
      <c r="XEC212" s="7"/>
      <c r="XED212" s="7"/>
      <c r="XEE212" s="7"/>
    </row>
    <row r="213" s="1" customFormat="1" customHeight="1" spans="1:16359">
      <c r="A213" s="4"/>
      <c r="B213" s="20"/>
      <c r="C213" s="20"/>
      <c r="D213" s="21" t="str">
        <f>IF(C213="","-",VLOOKUP(C213,员工信息表!B:C,2,FALSE))</f>
        <v>-</v>
      </c>
      <c r="E213" s="21" t="str">
        <f>IF(C213="","-",VLOOKUP(C213,员工信息表!B:D,3,FALSE))</f>
        <v>-</v>
      </c>
      <c r="F213" s="20"/>
      <c r="G213" s="20"/>
      <c r="H213" s="20"/>
      <c r="I213" s="20"/>
      <c r="J213" s="27" t="str">
        <f t="shared" si="6"/>
        <v>0</v>
      </c>
      <c r="K213" s="27" t="str">
        <f>IF(C213="","0",SUMIFS(借支明细表!$H:$H,借支明细表!$F:$F,$C213,借支明细表!$D:$D,$D$2))</f>
        <v>0</v>
      </c>
      <c r="L213" s="27" t="str">
        <f t="shared" si="7"/>
        <v>0</v>
      </c>
      <c r="M213" s="28"/>
      <c r="XDA213" s="7"/>
      <c r="XDB213" s="7"/>
      <c r="XDC213" s="7"/>
      <c r="XDD213" s="7"/>
      <c r="XDE213" s="7"/>
      <c r="XDF213" s="7"/>
      <c r="XDG213" s="7"/>
      <c r="XDH213" s="7"/>
      <c r="XDI213" s="7"/>
      <c r="XDJ213" s="7"/>
      <c r="XDK213" s="7"/>
      <c r="XDL213" s="7"/>
      <c r="XDM213" s="7"/>
      <c r="XDN213" s="7"/>
      <c r="XDO213" s="7"/>
      <c r="XDP213" s="7"/>
      <c r="XDQ213" s="7"/>
      <c r="XDR213" s="7"/>
      <c r="XDS213" s="7"/>
      <c r="XDT213" s="7"/>
      <c r="XDU213" s="7"/>
      <c r="XDV213" s="7"/>
      <c r="XDW213" s="7"/>
      <c r="XDX213" s="7"/>
      <c r="XDY213" s="7"/>
      <c r="XDZ213" s="7"/>
      <c r="XEA213" s="7"/>
      <c r="XEB213" s="7"/>
      <c r="XEC213" s="7"/>
      <c r="XED213" s="7"/>
      <c r="XEE213" s="7"/>
    </row>
    <row r="214" s="1" customFormat="1" customHeight="1" spans="1:16359">
      <c r="A214" s="4"/>
      <c r="B214" s="20"/>
      <c r="C214" s="20"/>
      <c r="D214" s="21" t="str">
        <f>IF(C214="","-",VLOOKUP(C214,员工信息表!B:C,2,FALSE))</f>
        <v>-</v>
      </c>
      <c r="E214" s="21" t="str">
        <f>IF(C214="","-",VLOOKUP(C214,员工信息表!B:D,3,FALSE))</f>
        <v>-</v>
      </c>
      <c r="F214" s="20"/>
      <c r="G214" s="20"/>
      <c r="H214" s="20"/>
      <c r="I214" s="20"/>
      <c r="J214" s="27" t="str">
        <f t="shared" si="6"/>
        <v>0</v>
      </c>
      <c r="K214" s="27" t="str">
        <f>IF(C214="","0",SUMIFS(借支明细表!$H:$H,借支明细表!$F:$F,$C214,借支明细表!$D:$D,$D$2))</f>
        <v>0</v>
      </c>
      <c r="L214" s="27" t="str">
        <f t="shared" si="7"/>
        <v>0</v>
      </c>
      <c r="M214" s="28"/>
      <c r="XDA214" s="7"/>
      <c r="XDB214" s="7"/>
      <c r="XDC214" s="7"/>
      <c r="XDD214" s="7"/>
      <c r="XDE214" s="7"/>
      <c r="XDF214" s="7"/>
      <c r="XDG214" s="7"/>
      <c r="XDH214" s="7"/>
      <c r="XDI214" s="7"/>
      <c r="XDJ214" s="7"/>
      <c r="XDK214" s="7"/>
      <c r="XDL214" s="7"/>
      <c r="XDM214" s="7"/>
      <c r="XDN214" s="7"/>
      <c r="XDO214" s="7"/>
      <c r="XDP214" s="7"/>
      <c r="XDQ214" s="7"/>
      <c r="XDR214" s="7"/>
      <c r="XDS214" s="7"/>
      <c r="XDT214" s="7"/>
      <c r="XDU214" s="7"/>
      <c r="XDV214" s="7"/>
      <c r="XDW214" s="7"/>
      <c r="XDX214" s="7"/>
      <c r="XDY214" s="7"/>
      <c r="XDZ214" s="7"/>
      <c r="XEA214" s="7"/>
      <c r="XEB214" s="7"/>
      <c r="XEC214" s="7"/>
      <c r="XED214" s="7"/>
      <c r="XEE214" s="7"/>
    </row>
    <row r="215" s="1" customFormat="1" customHeight="1" spans="1:16359">
      <c r="A215" s="4"/>
      <c r="B215" s="20"/>
      <c r="C215" s="20"/>
      <c r="D215" s="21" t="str">
        <f>IF(C215="","-",VLOOKUP(C215,员工信息表!B:C,2,FALSE))</f>
        <v>-</v>
      </c>
      <c r="E215" s="21" t="str">
        <f>IF(C215="","-",VLOOKUP(C215,员工信息表!B:D,3,FALSE))</f>
        <v>-</v>
      </c>
      <c r="F215" s="20"/>
      <c r="G215" s="20"/>
      <c r="H215" s="20"/>
      <c r="I215" s="20"/>
      <c r="J215" s="27" t="str">
        <f t="shared" si="6"/>
        <v>0</v>
      </c>
      <c r="K215" s="27" t="str">
        <f>IF(C215="","0",SUMIFS(借支明细表!$H:$H,借支明细表!$F:$F,$C215,借支明细表!$D:$D,$D$2))</f>
        <v>0</v>
      </c>
      <c r="L215" s="27" t="str">
        <f t="shared" si="7"/>
        <v>0</v>
      </c>
      <c r="M215" s="28"/>
      <c r="XDA215" s="7"/>
      <c r="XDB215" s="7"/>
      <c r="XDC215" s="7"/>
      <c r="XDD215" s="7"/>
      <c r="XDE215" s="7"/>
      <c r="XDF215" s="7"/>
      <c r="XDG215" s="7"/>
      <c r="XDH215" s="7"/>
      <c r="XDI215" s="7"/>
      <c r="XDJ215" s="7"/>
      <c r="XDK215" s="7"/>
      <c r="XDL215" s="7"/>
      <c r="XDM215" s="7"/>
      <c r="XDN215" s="7"/>
      <c r="XDO215" s="7"/>
      <c r="XDP215" s="7"/>
      <c r="XDQ215" s="7"/>
      <c r="XDR215" s="7"/>
      <c r="XDS215" s="7"/>
      <c r="XDT215" s="7"/>
      <c r="XDU215" s="7"/>
      <c r="XDV215" s="7"/>
      <c r="XDW215" s="7"/>
      <c r="XDX215" s="7"/>
      <c r="XDY215" s="7"/>
      <c r="XDZ215" s="7"/>
      <c r="XEA215" s="7"/>
      <c r="XEB215" s="7"/>
      <c r="XEC215" s="7"/>
      <c r="XED215" s="7"/>
      <c r="XEE215" s="7"/>
    </row>
    <row r="216" s="1" customFormat="1" customHeight="1" spans="1:16359">
      <c r="A216" s="4"/>
      <c r="B216" s="20"/>
      <c r="C216" s="20"/>
      <c r="D216" s="21" t="str">
        <f>IF(C216="","-",VLOOKUP(C216,员工信息表!B:C,2,FALSE))</f>
        <v>-</v>
      </c>
      <c r="E216" s="21" t="str">
        <f>IF(C216="","-",VLOOKUP(C216,员工信息表!B:D,3,FALSE))</f>
        <v>-</v>
      </c>
      <c r="F216" s="20"/>
      <c r="G216" s="20"/>
      <c r="H216" s="20"/>
      <c r="I216" s="20"/>
      <c r="J216" s="27" t="str">
        <f t="shared" si="6"/>
        <v>0</v>
      </c>
      <c r="K216" s="27" t="str">
        <f>IF(C216="","0",SUMIFS(借支明细表!$H:$H,借支明细表!$F:$F,$C216,借支明细表!$D:$D,$D$2))</f>
        <v>0</v>
      </c>
      <c r="L216" s="27" t="str">
        <f t="shared" si="7"/>
        <v>0</v>
      </c>
      <c r="M216" s="28"/>
      <c r="XDA216" s="7"/>
      <c r="XDB216" s="7"/>
      <c r="XDC216" s="7"/>
      <c r="XDD216" s="7"/>
      <c r="XDE216" s="7"/>
      <c r="XDF216" s="7"/>
      <c r="XDG216" s="7"/>
      <c r="XDH216" s="7"/>
      <c r="XDI216" s="7"/>
      <c r="XDJ216" s="7"/>
      <c r="XDK216" s="7"/>
      <c r="XDL216" s="7"/>
      <c r="XDM216" s="7"/>
      <c r="XDN216" s="7"/>
      <c r="XDO216" s="7"/>
      <c r="XDP216" s="7"/>
      <c r="XDQ216" s="7"/>
      <c r="XDR216" s="7"/>
      <c r="XDS216" s="7"/>
      <c r="XDT216" s="7"/>
      <c r="XDU216" s="7"/>
      <c r="XDV216" s="7"/>
      <c r="XDW216" s="7"/>
      <c r="XDX216" s="7"/>
      <c r="XDY216" s="7"/>
      <c r="XDZ216" s="7"/>
      <c r="XEA216" s="7"/>
      <c r="XEB216" s="7"/>
      <c r="XEC216" s="7"/>
      <c r="XED216" s="7"/>
      <c r="XEE216" s="7"/>
    </row>
    <row r="217" s="1" customFormat="1" customHeight="1" spans="1:16359">
      <c r="A217" s="4"/>
      <c r="B217" s="20"/>
      <c r="C217" s="20"/>
      <c r="D217" s="21" t="str">
        <f>IF(C217="","-",VLOOKUP(C217,员工信息表!B:C,2,FALSE))</f>
        <v>-</v>
      </c>
      <c r="E217" s="21" t="str">
        <f>IF(C217="","-",VLOOKUP(C217,员工信息表!B:D,3,FALSE))</f>
        <v>-</v>
      </c>
      <c r="F217" s="20"/>
      <c r="G217" s="20"/>
      <c r="H217" s="20"/>
      <c r="I217" s="20"/>
      <c r="J217" s="27" t="str">
        <f t="shared" si="6"/>
        <v>0</v>
      </c>
      <c r="K217" s="27" t="str">
        <f>IF(C217="","0",SUMIFS(借支明细表!$H:$H,借支明细表!$F:$F,$C217,借支明细表!$D:$D,$D$2))</f>
        <v>0</v>
      </c>
      <c r="L217" s="27" t="str">
        <f t="shared" si="7"/>
        <v>0</v>
      </c>
      <c r="M217" s="28"/>
      <c r="XDA217" s="7"/>
      <c r="XDB217" s="7"/>
      <c r="XDC217" s="7"/>
      <c r="XDD217" s="7"/>
      <c r="XDE217" s="7"/>
      <c r="XDF217" s="7"/>
      <c r="XDG217" s="7"/>
      <c r="XDH217" s="7"/>
      <c r="XDI217" s="7"/>
      <c r="XDJ217" s="7"/>
      <c r="XDK217" s="7"/>
      <c r="XDL217" s="7"/>
      <c r="XDM217" s="7"/>
      <c r="XDN217" s="7"/>
      <c r="XDO217" s="7"/>
      <c r="XDP217" s="7"/>
      <c r="XDQ217" s="7"/>
      <c r="XDR217" s="7"/>
      <c r="XDS217" s="7"/>
      <c r="XDT217" s="7"/>
      <c r="XDU217" s="7"/>
      <c r="XDV217" s="7"/>
      <c r="XDW217" s="7"/>
      <c r="XDX217" s="7"/>
      <c r="XDY217" s="7"/>
      <c r="XDZ217" s="7"/>
      <c r="XEA217" s="7"/>
      <c r="XEB217" s="7"/>
      <c r="XEC217" s="7"/>
      <c r="XED217" s="7"/>
      <c r="XEE217" s="7"/>
    </row>
    <row r="218" s="1" customFormat="1" customHeight="1" spans="1:16359">
      <c r="A218" s="4"/>
      <c r="B218" s="20"/>
      <c r="C218" s="20"/>
      <c r="D218" s="21" t="str">
        <f>IF(C218="","-",VLOOKUP(C218,员工信息表!B:C,2,FALSE))</f>
        <v>-</v>
      </c>
      <c r="E218" s="21" t="str">
        <f>IF(C218="","-",VLOOKUP(C218,员工信息表!B:D,3,FALSE))</f>
        <v>-</v>
      </c>
      <c r="F218" s="20"/>
      <c r="G218" s="20"/>
      <c r="H218" s="20"/>
      <c r="I218" s="20"/>
      <c r="J218" s="27" t="str">
        <f t="shared" si="6"/>
        <v>0</v>
      </c>
      <c r="K218" s="27" t="str">
        <f>IF(C218="","0",SUMIFS(借支明细表!$H:$H,借支明细表!$F:$F,$C218,借支明细表!$D:$D,$D$2))</f>
        <v>0</v>
      </c>
      <c r="L218" s="27" t="str">
        <f t="shared" si="7"/>
        <v>0</v>
      </c>
      <c r="M218" s="28"/>
      <c r="XDA218" s="7"/>
      <c r="XDB218" s="7"/>
      <c r="XDC218" s="7"/>
      <c r="XDD218" s="7"/>
      <c r="XDE218" s="7"/>
      <c r="XDF218" s="7"/>
      <c r="XDG218" s="7"/>
      <c r="XDH218" s="7"/>
      <c r="XDI218" s="7"/>
      <c r="XDJ218" s="7"/>
      <c r="XDK218" s="7"/>
      <c r="XDL218" s="7"/>
      <c r="XDM218" s="7"/>
      <c r="XDN218" s="7"/>
      <c r="XDO218" s="7"/>
      <c r="XDP218" s="7"/>
      <c r="XDQ218" s="7"/>
      <c r="XDR218" s="7"/>
      <c r="XDS218" s="7"/>
      <c r="XDT218" s="7"/>
      <c r="XDU218" s="7"/>
      <c r="XDV218" s="7"/>
      <c r="XDW218" s="7"/>
      <c r="XDX218" s="7"/>
      <c r="XDY218" s="7"/>
      <c r="XDZ218" s="7"/>
      <c r="XEA218" s="7"/>
      <c r="XEB218" s="7"/>
      <c r="XEC218" s="7"/>
      <c r="XED218" s="7"/>
      <c r="XEE218" s="7"/>
    </row>
    <row r="219" s="1" customFormat="1" customHeight="1" spans="1:16359">
      <c r="A219" s="4"/>
      <c r="B219" s="20"/>
      <c r="C219" s="20"/>
      <c r="D219" s="21" t="str">
        <f>IF(C219="","-",VLOOKUP(C219,员工信息表!B:C,2,FALSE))</f>
        <v>-</v>
      </c>
      <c r="E219" s="21" t="str">
        <f>IF(C219="","-",VLOOKUP(C219,员工信息表!B:D,3,FALSE))</f>
        <v>-</v>
      </c>
      <c r="F219" s="20"/>
      <c r="G219" s="20"/>
      <c r="H219" s="20"/>
      <c r="I219" s="20"/>
      <c r="J219" s="27" t="str">
        <f t="shared" si="6"/>
        <v>0</v>
      </c>
      <c r="K219" s="27" t="str">
        <f>IF(C219="","0",SUMIFS(借支明细表!$H:$H,借支明细表!$F:$F,$C219,借支明细表!$D:$D,$D$2))</f>
        <v>0</v>
      </c>
      <c r="L219" s="27" t="str">
        <f t="shared" si="7"/>
        <v>0</v>
      </c>
      <c r="M219" s="28"/>
      <c r="XDA219" s="7"/>
      <c r="XDB219" s="7"/>
      <c r="XDC219" s="7"/>
      <c r="XDD219" s="7"/>
      <c r="XDE219" s="7"/>
      <c r="XDF219" s="7"/>
      <c r="XDG219" s="7"/>
      <c r="XDH219" s="7"/>
      <c r="XDI219" s="7"/>
      <c r="XDJ219" s="7"/>
      <c r="XDK219" s="7"/>
      <c r="XDL219" s="7"/>
      <c r="XDM219" s="7"/>
      <c r="XDN219" s="7"/>
      <c r="XDO219" s="7"/>
      <c r="XDP219" s="7"/>
      <c r="XDQ219" s="7"/>
      <c r="XDR219" s="7"/>
      <c r="XDS219" s="7"/>
      <c r="XDT219" s="7"/>
      <c r="XDU219" s="7"/>
      <c r="XDV219" s="7"/>
      <c r="XDW219" s="7"/>
      <c r="XDX219" s="7"/>
      <c r="XDY219" s="7"/>
      <c r="XDZ219" s="7"/>
      <c r="XEA219" s="7"/>
      <c r="XEB219" s="7"/>
      <c r="XEC219" s="7"/>
      <c r="XED219" s="7"/>
      <c r="XEE219" s="7"/>
    </row>
    <row r="220" s="1" customFormat="1" customHeight="1" spans="1:16359">
      <c r="A220" s="4"/>
      <c r="B220" s="20"/>
      <c r="C220" s="20"/>
      <c r="D220" s="21" t="str">
        <f>IF(C220="","-",VLOOKUP(C220,员工信息表!B:C,2,FALSE))</f>
        <v>-</v>
      </c>
      <c r="E220" s="21" t="str">
        <f>IF(C220="","-",VLOOKUP(C220,员工信息表!B:D,3,FALSE))</f>
        <v>-</v>
      </c>
      <c r="F220" s="20"/>
      <c r="G220" s="20"/>
      <c r="H220" s="20"/>
      <c r="I220" s="20"/>
      <c r="J220" s="27" t="str">
        <f t="shared" si="6"/>
        <v>0</v>
      </c>
      <c r="K220" s="27" t="str">
        <f>IF(C220="","0",SUMIFS(借支明细表!$H:$H,借支明细表!$F:$F,$C220,借支明细表!$D:$D,$D$2))</f>
        <v>0</v>
      </c>
      <c r="L220" s="27" t="str">
        <f t="shared" si="7"/>
        <v>0</v>
      </c>
      <c r="M220" s="28"/>
      <c r="XDA220" s="7"/>
      <c r="XDB220" s="7"/>
      <c r="XDC220" s="7"/>
      <c r="XDD220" s="7"/>
      <c r="XDE220" s="7"/>
      <c r="XDF220" s="7"/>
      <c r="XDG220" s="7"/>
      <c r="XDH220" s="7"/>
      <c r="XDI220" s="7"/>
      <c r="XDJ220" s="7"/>
      <c r="XDK220" s="7"/>
      <c r="XDL220" s="7"/>
      <c r="XDM220" s="7"/>
      <c r="XDN220" s="7"/>
      <c r="XDO220" s="7"/>
      <c r="XDP220" s="7"/>
      <c r="XDQ220" s="7"/>
      <c r="XDR220" s="7"/>
      <c r="XDS220" s="7"/>
      <c r="XDT220" s="7"/>
      <c r="XDU220" s="7"/>
      <c r="XDV220" s="7"/>
      <c r="XDW220" s="7"/>
      <c r="XDX220" s="7"/>
      <c r="XDY220" s="7"/>
      <c r="XDZ220" s="7"/>
      <c r="XEA220" s="7"/>
      <c r="XEB220" s="7"/>
      <c r="XEC220" s="7"/>
      <c r="XED220" s="7"/>
      <c r="XEE220" s="7"/>
    </row>
    <row r="221" s="1" customFormat="1" customHeight="1" spans="1:16359">
      <c r="A221" s="4"/>
      <c r="B221" s="20"/>
      <c r="C221" s="20"/>
      <c r="D221" s="21" t="str">
        <f>IF(C221="","-",VLOOKUP(C221,员工信息表!B:C,2,FALSE))</f>
        <v>-</v>
      </c>
      <c r="E221" s="21" t="str">
        <f>IF(C221="","-",VLOOKUP(C221,员工信息表!B:D,3,FALSE))</f>
        <v>-</v>
      </c>
      <c r="F221" s="20"/>
      <c r="G221" s="20"/>
      <c r="H221" s="20"/>
      <c r="I221" s="20"/>
      <c r="J221" s="27" t="str">
        <f t="shared" si="6"/>
        <v>0</v>
      </c>
      <c r="K221" s="27" t="str">
        <f>IF(C221="","0",SUMIFS(借支明细表!$H:$H,借支明细表!$F:$F,$C221,借支明细表!$D:$D,$D$2))</f>
        <v>0</v>
      </c>
      <c r="L221" s="27" t="str">
        <f t="shared" si="7"/>
        <v>0</v>
      </c>
      <c r="M221" s="28"/>
      <c r="XDA221" s="7"/>
      <c r="XDB221" s="7"/>
      <c r="XDC221" s="7"/>
      <c r="XDD221" s="7"/>
      <c r="XDE221" s="7"/>
      <c r="XDF221" s="7"/>
      <c r="XDG221" s="7"/>
      <c r="XDH221" s="7"/>
      <c r="XDI221" s="7"/>
      <c r="XDJ221" s="7"/>
      <c r="XDK221" s="7"/>
      <c r="XDL221" s="7"/>
      <c r="XDM221" s="7"/>
      <c r="XDN221" s="7"/>
      <c r="XDO221" s="7"/>
      <c r="XDP221" s="7"/>
      <c r="XDQ221" s="7"/>
      <c r="XDR221" s="7"/>
      <c r="XDS221" s="7"/>
      <c r="XDT221" s="7"/>
      <c r="XDU221" s="7"/>
      <c r="XDV221" s="7"/>
      <c r="XDW221" s="7"/>
      <c r="XDX221" s="7"/>
      <c r="XDY221" s="7"/>
      <c r="XDZ221" s="7"/>
      <c r="XEA221" s="7"/>
      <c r="XEB221" s="7"/>
      <c r="XEC221" s="7"/>
      <c r="XED221" s="7"/>
      <c r="XEE221" s="7"/>
    </row>
    <row r="222" s="1" customFormat="1" customHeight="1" spans="1:16359">
      <c r="A222" s="4"/>
      <c r="B222" s="20"/>
      <c r="C222" s="20"/>
      <c r="D222" s="21" t="str">
        <f>IF(C222="","-",VLOOKUP(C222,员工信息表!B:C,2,FALSE))</f>
        <v>-</v>
      </c>
      <c r="E222" s="21" t="str">
        <f>IF(C222="","-",VLOOKUP(C222,员工信息表!B:D,3,FALSE))</f>
        <v>-</v>
      </c>
      <c r="F222" s="20"/>
      <c r="G222" s="20"/>
      <c r="H222" s="20"/>
      <c r="I222" s="20"/>
      <c r="J222" s="27" t="str">
        <f t="shared" si="6"/>
        <v>0</v>
      </c>
      <c r="K222" s="27" t="str">
        <f>IF(C222="","0",SUMIFS(借支明细表!$H:$H,借支明细表!$F:$F,$C222,借支明细表!$D:$D,$D$2))</f>
        <v>0</v>
      </c>
      <c r="L222" s="27" t="str">
        <f t="shared" si="7"/>
        <v>0</v>
      </c>
      <c r="M222" s="28"/>
      <c r="XDA222" s="7"/>
      <c r="XDB222" s="7"/>
      <c r="XDC222" s="7"/>
      <c r="XDD222" s="7"/>
      <c r="XDE222" s="7"/>
      <c r="XDF222" s="7"/>
      <c r="XDG222" s="7"/>
      <c r="XDH222" s="7"/>
      <c r="XDI222" s="7"/>
      <c r="XDJ222" s="7"/>
      <c r="XDK222" s="7"/>
      <c r="XDL222" s="7"/>
      <c r="XDM222" s="7"/>
      <c r="XDN222" s="7"/>
      <c r="XDO222" s="7"/>
      <c r="XDP222" s="7"/>
      <c r="XDQ222" s="7"/>
      <c r="XDR222" s="7"/>
      <c r="XDS222" s="7"/>
      <c r="XDT222" s="7"/>
      <c r="XDU222" s="7"/>
      <c r="XDV222" s="7"/>
      <c r="XDW222" s="7"/>
      <c r="XDX222" s="7"/>
      <c r="XDY222" s="7"/>
      <c r="XDZ222" s="7"/>
      <c r="XEA222" s="7"/>
      <c r="XEB222" s="7"/>
      <c r="XEC222" s="7"/>
      <c r="XED222" s="7"/>
      <c r="XEE222" s="7"/>
    </row>
    <row r="223" s="1" customFormat="1" customHeight="1" spans="1:16359">
      <c r="A223" s="4"/>
      <c r="B223" s="20"/>
      <c r="C223" s="20"/>
      <c r="D223" s="21" t="str">
        <f>IF(C223="","-",VLOOKUP(C223,员工信息表!B:C,2,FALSE))</f>
        <v>-</v>
      </c>
      <c r="E223" s="21" t="str">
        <f>IF(C223="","-",VLOOKUP(C223,员工信息表!B:D,3,FALSE))</f>
        <v>-</v>
      </c>
      <c r="F223" s="20"/>
      <c r="G223" s="20"/>
      <c r="H223" s="20"/>
      <c r="I223" s="20"/>
      <c r="J223" s="27" t="str">
        <f t="shared" si="6"/>
        <v>0</v>
      </c>
      <c r="K223" s="27" t="str">
        <f>IF(C223="","0",SUMIFS(借支明细表!$H:$H,借支明细表!$F:$F,$C223,借支明细表!$D:$D,$D$2))</f>
        <v>0</v>
      </c>
      <c r="L223" s="27" t="str">
        <f t="shared" si="7"/>
        <v>0</v>
      </c>
      <c r="M223" s="28"/>
      <c r="XDA223" s="7"/>
      <c r="XDB223" s="7"/>
      <c r="XDC223" s="7"/>
      <c r="XDD223" s="7"/>
      <c r="XDE223" s="7"/>
      <c r="XDF223" s="7"/>
      <c r="XDG223" s="7"/>
      <c r="XDH223" s="7"/>
      <c r="XDI223" s="7"/>
      <c r="XDJ223" s="7"/>
      <c r="XDK223" s="7"/>
      <c r="XDL223" s="7"/>
      <c r="XDM223" s="7"/>
      <c r="XDN223" s="7"/>
      <c r="XDO223" s="7"/>
      <c r="XDP223" s="7"/>
      <c r="XDQ223" s="7"/>
      <c r="XDR223" s="7"/>
      <c r="XDS223" s="7"/>
      <c r="XDT223" s="7"/>
      <c r="XDU223" s="7"/>
      <c r="XDV223" s="7"/>
      <c r="XDW223" s="7"/>
      <c r="XDX223" s="7"/>
      <c r="XDY223" s="7"/>
      <c r="XDZ223" s="7"/>
      <c r="XEA223" s="7"/>
      <c r="XEB223" s="7"/>
      <c r="XEC223" s="7"/>
      <c r="XED223" s="7"/>
      <c r="XEE223" s="7"/>
    </row>
    <row r="224" s="1" customFormat="1" customHeight="1" spans="1:16359">
      <c r="A224" s="4"/>
      <c r="B224" s="20"/>
      <c r="C224" s="20"/>
      <c r="D224" s="21" t="str">
        <f>IF(C224="","-",VLOOKUP(C224,员工信息表!B:C,2,FALSE))</f>
        <v>-</v>
      </c>
      <c r="E224" s="21" t="str">
        <f>IF(C224="","-",VLOOKUP(C224,员工信息表!B:D,3,FALSE))</f>
        <v>-</v>
      </c>
      <c r="F224" s="20"/>
      <c r="G224" s="20"/>
      <c r="H224" s="20"/>
      <c r="I224" s="20"/>
      <c r="J224" s="27" t="str">
        <f t="shared" si="6"/>
        <v>0</v>
      </c>
      <c r="K224" s="27" t="str">
        <f>IF(C224="","0",SUMIFS(借支明细表!$H:$H,借支明细表!$F:$F,$C224,借支明细表!$D:$D,$D$2))</f>
        <v>0</v>
      </c>
      <c r="L224" s="27" t="str">
        <f t="shared" si="7"/>
        <v>0</v>
      </c>
      <c r="M224" s="28"/>
      <c r="XDA224" s="7"/>
      <c r="XDB224" s="7"/>
      <c r="XDC224" s="7"/>
      <c r="XDD224" s="7"/>
      <c r="XDE224" s="7"/>
      <c r="XDF224" s="7"/>
      <c r="XDG224" s="7"/>
      <c r="XDH224" s="7"/>
      <c r="XDI224" s="7"/>
      <c r="XDJ224" s="7"/>
      <c r="XDK224" s="7"/>
      <c r="XDL224" s="7"/>
      <c r="XDM224" s="7"/>
      <c r="XDN224" s="7"/>
      <c r="XDO224" s="7"/>
      <c r="XDP224" s="7"/>
      <c r="XDQ224" s="7"/>
      <c r="XDR224" s="7"/>
      <c r="XDS224" s="7"/>
      <c r="XDT224" s="7"/>
      <c r="XDU224" s="7"/>
      <c r="XDV224" s="7"/>
      <c r="XDW224" s="7"/>
      <c r="XDX224" s="7"/>
      <c r="XDY224" s="7"/>
      <c r="XDZ224" s="7"/>
      <c r="XEA224" s="7"/>
      <c r="XEB224" s="7"/>
      <c r="XEC224" s="7"/>
      <c r="XED224" s="7"/>
      <c r="XEE224" s="7"/>
    </row>
    <row r="225" s="1" customFormat="1" customHeight="1" spans="1:16359">
      <c r="A225" s="4"/>
      <c r="B225" s="20"/>
      <c r="C225" s="20"/>
      <c r="D225" s="21" t="str">
        <f>IF(C225="","-",VLOOKUP(C225,员工信息表!B:C,2,FALSE))</f>
        <v>-</v>
      </c>
      <c r="E225" s="21" t="str">
        <f>IF(C225="","-",VLOOKUP(C225,员工信息表!B:D,3,FALSE))</f>
        <v>-</v>
      </c>
      <c r="F225" s="20"/>
      <c r="G225" s="20"/>
      <c r="H225" s="20"/>
      <c r="I225" s="20"/>
      <c r="J225" s="27" t="str">
        <f t="shared" si="6"/>
        <v>0</v>
      </c>
      <c r="K225" s="27" t="str">
        <f>IF(C225="","0",SUMIFS(借支明细表!$H:$H,借支明细表!$F:$F,$C225,借支明细表!$D:$D,$D$2))</f>
        <v>0</v>
      </c>
      <c r="L225" s="27" t="str">
        <f t="shared" si="7"/>
        <v>0</v>
      </c>
      <c r="M225" s="28"/>
      <c r="XDA225" s="7"/>
      <c r="XDB225" s="7"/>
      <c r="XDC225" s="7"/>
      <c r="XDD225" s="7"/>
      <c r="XDE225" s="7"/>
      <c r="XDF225" s="7"/>
      <c r="XDG225" s="7"/>
      <c r="XDH225" s="7"/>
      <c r="XDI225" s="7"/>
      <c r="XDJ225" s="7"/>
      <c r="XDK225" s="7"/>
      <c r="XDL225" s="7"/>
      <c r="XDM225" s="7"/>
      <c r="XDN225" s="7"/>
      <c r="XDO225" s="7"/>
      <c r="XDP225" s="7"/>
      <c r="XDQ225" s="7"/>
      <c r="XDR225" s="7"/>
      <c r="XDS225" s="7"/>
      <c r="XDT225" s="7"/>
      <c r="XDU225" s="7"/>
      <c r="XDV225" s="7"/>
      <c r="XDW225" s="7"/>
      <c r="XDX225" s="7"/>
      <c r="XDY225" s="7"/>
      <c r="XDZ225" s="7"/>
      <c r="XEA225" s="7"/>
      <c r="XEB225" s="7"/>
      <c r="XEC225" s="7"/>
      <c r="XED225" s="7"/>
      <c r="XEE225" s="7"/>
    </row>
    <row r="226" s="1" customFormat="1" customHeight="1" spans="1:16359">
      <c r="A226" s="4"/>
      <c r="B226" s="20"/>
      <c r="C226" s="20"/>
      <c r="D226" s="21" t="str">
        <f>IF(C226="","-",VLOOKUP(C226,员工信息表!B:C,2,FALSE))</f>
        <v>-</v>
      </c>
      <c r="E226" s="21" t="str">
        <f>IF(C226="","-",VLOOKUP(C226,员工信息表!B:D,3,FALSE))</f>
        <v>-</v>
      </c>
      <c r="F226" s="20"/>
      <c r="G226" s="20"/>
      <c r="H226" s="20"/>
      <c r="I226" s="20"/>
      <c r="J226" s="27" t="str">
        <f t="shared" si="6"/>
        <v>0</v>
      </c>
      <c r="K226" s="27" t="str">
        <f>IF(C226="","0",SUMIFS(借支明细表!$H:$H,借支明细表!$F:$F,$C226,借支明细表!$D:$D,$D$2))</f>
        <v>0</v>
      </c>
      <c r="L226" s="27" t="str">
        <f t="shared" si="7"/>
        <v>0</v>
      </c>
      <c r="M226" s="28"/>
      <c r="XDA226" s="7"/>
      <c r="XDB226" s="7"/>
      <c r="XDC226" s="7"/>
      <c r="XDD226" s="7"/>
      <c r="XDE226" s="7"/>
      <c r="XDF226" s="7"/>
      <c r="XDG226" s="7"/>
      <c r="XDH226" s="7"/>
      <c r="XDI226" s="7"/>
      <c r="XDJ226" s="7"/>
      <c r="XDK226" s="7"/>
      <c r="XDL226" s="7"/>
      <c r="XDM226" s="7"/>
      <c r="XDN226" s="7"/>
      <c r="XDO226" s="7"/>
      <c r="XDP226" s="7"/>
      <c r="XDQ226" s="7"/>
      <c r="XDR226" s="7"/>
      <c r="XDS226" s="7"/>
      <c r="XDT226" s="7"/>
      <c r="XDU226" s="7"/>
      <c r="XDV226" s="7"/>
      <c r="XDW226" s="7"/>
      <c r="XDX226" s="7"/>
      <c r="XDY226" s="7"/>
      <c r="XDZ226" s="7"/>
      <c r="XEA226" s="7"/>
      <c r="XEB226" s="7"/>
      <c r="XEC226" s="7"/>
      <c r="XED226" s="7"/>
      <c r="XEE226" s="7"/>
    </row>
    <row r="227" s="1" customFormat="1" customHeight="1" spans="1:16359">
      <c r="A227" s="4"/>
      <c r="B227" s="20"/>
      <c r="C227" s="20"/>
      <c r="D227" s="21" t="str">
        <f>IF(C227="","-",VLOOKUP(C227,员工信息表!B:C,2,FALSE))</f>
        <v>-</v>
      </c>
      <c r="E227" s="21" t="str">
        <f>IF(C227="","-",VLOOKUP(C227,员工信息表!B:D,3,FALSE))</f>
        <v>-</v>
      </c>
      <c r="F227" s="20"/>
      <c r="G227" s="20"/>
      <c r="H227" s="20"/>
      <c r="I227" s="20"/>
      <c r="J227" s="27" t="str">
        <f t="shared" si="6"/>
        <v>0</v>
      </c>
      <c r="K227" s="27" t="str">
        <f>IF(C227="","0",SUMIFS(借支明细表!$H:$H,借支明细表!$F:$F,$C227,借支明细表!$D:$D,$D$2))</f>
        <v>0</v>
      </c>
      <c r="L227" s="27" t="str">
        <f t="shared" si="7"/>
        <v>0</v>
      </c>
      <c r="M227" s="28"/>
      <c r="XDA227" s="7"/>
      <c r="XDB227" s="7"/>
      <c r="XDC227" s="7"/>
      <c r="XDD227" s="7"/>
      <c r="XDE227" s="7"/>
      <c r="XDF227" s="7"/>
      <c r="XDG227" s="7"/>
      <c r="XDH227" s="7"/>
      <c r="XDI227" s="7"/>
      <c r="XDJ227" s="7"/>
      <c r="XDK227" s="7"/>
      <c r="XDL227" s="7"/>
      <c r="XDM227" s="7"/>
      <c r="XDN227" s="7"/>
      <c r="XDO227" s="7"/>
      <c r="XDP227" s="7"/>
      <c r="XDQ227" s="7"/>
      <c r="XDR227" s="7"/>
      <c r="XDS227" s="7"/>
      <c r="XDT227" s="7"/>
      <c r="XDU227" s="7"/>
      <c r="XDV227" s="7"/>
      <c r="XDW227" s="7"/>
      <c r="XDX227" s="7"/>
      <c r="XDY227" s="7"/>
      <c r="XDZ227" s="7"/>
      <c r="XEA227" s="7"/>
      <c r="XEB227" s="7"/>
      <c r="XEC227" s="7"/>
      <c r="XED227" s="7"/>
      <c r="XEE227" s="7"/>
    </row>
    <row r="228" s="1" customFormat="1" customHeight="1" spans="1:16359">
      <c r="A228" s="4"/>
      <c r="B228" s="20"/>
      <c r="C228" s="20"/>
      <c r="D228" s="21" t="str">
        <f>IF(C228="","-",VLOOKUP(C228,员工信息表!B:C,2,FALSE))</f>
        <v>-</v>
      </c>
      <c r="E228" s="21" t="str">
        <f>IF(C228="","-",VLOOKUP(C228,员工信息表!B:D,3,FALSE))</f>
        <v>-</v>
      </c>
      <c r="F228" s="20"/>
      <c r="G228" s="20"/>
      <c r="H228" s="20"/>
      <c r="I228" s="20"/>
      <c r="J228" s="27" t="str">
        <f t="shared" si="6"/>
        <v>0</v>
      </c>
      <c r="K228" s="27" t="str">
        <f>IF(C228="","0",SUMIFS(借支明细表!$H:$H,借支明细表!$F:$F,$C228,借支明细表!$D:$D,$D$2))</f>
        <v>0</v>
      </c>
      <c r="L228" s="27" t="str">
        <f t="shared" si="7"/>
        <v>0</v>
      </c>
      <c r="M228" s="28"/>
      <c r="XDA228" s="7"/>
      <c r="XDB228" s="7"/>
      <c r="XDC228" s="7"/>
      <c r="XDD228" s="7"/>
      <c r="XDE228" s="7"/>
      <c r="XDF228" s="7"/>
      <c r="XDG228" s="7"/>
      <c r="XDH228" s="7"/>
      <c r="XDI228" s="7"/>
      <c r="XDJ228" s="7"/>
      <c r="XDK228" s="7"/>
      <c r="XDL228" s="7"/>
      <c r="XDM228" s="7"/>
      <c r="XDN228" s="7"/>
      <c r="XDO228" s="7"/>
      <c r="XDP228" s="7"/>
      <c r="XDQ228" s="7"/>
      <c r="XDR228" s="7"/>
      <c r="XDS228" s="7"/>
      <c r="XDT228" s="7"/>
      <c r="XDU228" s="7"/>
      <c r="XDV228" s="7"/>
      <c r="XDW228" s="7"/>
      <c r="XDX228" s="7"/>
      <c r="XDY228" s="7"/>
      <c r="XDZ228" s="7"/>
      <c r="XEA228" s="7"/>
      <c r="XEB228" s="7"/>
      <c r="XEC228" s="7"/>
      <c r="XED228" s="7"/>
      <c r="XEE228" s="7"/>
    </row>
    <row r="229" s="1" customFormat="1" customHeight="1" spans="1:16359">
      <c r="A229" s="4"/>
      <c r="B229" s="20"/>
      <c r="C229" s="20"/>
      <c r="D229" s="21" t="str">
        <f>IF(C229="","-",VLOOKUP(C229,员工信息表!B:C,2,FALSE))</f>
        <v>-</v>
      </c>
      <c r="E229" s="21" t="str">
        <f>IF(C229="","-",VLOOKUP(C229,员工信息表!B:D,3,FALSE))</f>
        <v>-</v>
      </c>
      <c r="F229" s="20"/>
      <c r="G229" s="20"/>
      <c r="H229" s="20"/>
      <c r="I229" s="20"/>
      <c r="J229" s="27" t="str">
        <f t="shared" si="6"/>
        <v>0</v>
      </c>
      <c r="K229" s="27" t="str">
        <f>IF(C229="","0",SUMIFS(借支明细表!$H:$H,借支明细表!$F:$F,$C229,借支明细表!$D:$D,$D$2))</f>
        <v>0</v>
      </c>
      <c r="L229" s="27" t="str">
        <f t="shared" si="7"/>
        <v>0</v>
      </c>
      <c r="M229" s="28"/>
      <c r="XDA229" s="7"/>
      <c r="XDB229" s="7"/>
      <c r="XDC229" s="7"/>
      <c r="XDD229" s="7"/>
      <c r="XDE229" s="7"/>
      <c r="XDF229" s="7"/>
      <c r="XDG229" s="7"/>
      <c r="XDH229" s="7"/>
      <c r="XDI229" s="7"/>
      <c r="XDJ229" s="7"/>
      <c r="XDK229" s="7"/>
      <c r="XDL229" s="7"/>
      <c r="XDM229" s="7"/>
      <c r="XDN229" s="7"/>
      <c r="XDO229" s="7"/>
      <c r="XDP229" s="7"/>
      <c r="XDQ229" s="7"/>
      <c r="XDR229" s="7"/>
      <c r="XDS229" s="7"/>
      <c r="XDT229" s="7"/>
      <c r="XDU229" s="7"/>
      <c r="XDV229" s="7"/>
      <c r="XDW229" s="7"/>
      <c r="XDX229" s="7"/>
      <c r="XDY229" s="7"/>
      <c r="XDZ229" s="7"/>
      <c r="XEA229" s="7"/>
      <c r="XEB229" s="7"/>
      <c r="XEC229" s="7"/>
      <c r="XED229" s="7"/>
      <c r="XEE229" s="7"/>
    </row>
    <row r="230" s="1" customFormat="1" customHeight="1" spans="1:16359">
      <c r="A230" s="4"/>
      <c r="B230" s="20"/>
      <c r="C230" s="20"/>
      <c r="D230" s="21" t="str">
        <f>IF(C230="","-",VLOOKUP(C230,员工信息表!B:C,2,FALSE))</f>
        <v>-</v>
      </c>
      <c r="E230" s="21" t="str">
        <f>IF(C230="","-",VLOOKUP(C230,员工信息表!B:D,3,FALSE))</f>
        <v>-</v>
      </c>
      <c r="F230" s="20"/>
      <c r="G230" s="20"/>
      <c r="H230" s="20"/>
      <c r="I230" s="20"/>
      <c r="J230" s="27" t="str">
        <f t="shared" si="6"/>
        <v>0</v>
      </c>
      <c r="K230" s="27" t="str">
        <f>IF(C230="","0",SUMIFS(借支明细表!$H:$H,借支明细表!$F:$F,$C230,借支明细表!$D:$D,$D$2))</f>
        <v>0</v>
      </c>
      <c r="L230" s="27" t="str">
        <f t="shared" si="7"/>
        <v>0</v>
      </c>
      <c r="M230" s="28"/>
      <c r="XDA230" s="7"/>
      <c r="XDB230" s="7"/>
      <c r="XDC230" s="7"/>
      <c r="XDD230" s="7"/>
      <c r="XDE230" s="7"/>
      <c r="XDF230" s="7"/>
      <c r="XDG230" s="7"/>
      <c r="XDH230" s="7"/>
      <c r="XDI230" s="7"/>
      <c r="XDJ230" s="7"/>
      <c r="XDK230" s="7"/>
      <c r="XDL230" s="7"/>
      <c r="XDM230" s="7"/>
      <c r="XDN230" s="7"/>
      <c r="XDO230" s="7"/>
      <c r="XDP230" s="7"/>
      <c r="XDQ230" s="7"/>
      <c r="XDR230" s="7"/>
      <c r="XDS230" s="7"/>
      <c r="XDT230" s="7"/>
      <c r="XDU230" s="7"/>
      <c r="XDV230" s="7"/>
      <c r="XDW230" s="7"/>
      <c r="XDX230" s="7"/>
      <c r="XDY230" s="7"/>
      <c r="XDZ230" s="7"/>
      <c r="XEA230" s="7"/>
      <c r="XEB230" s="7"/>
      <c r="XEC230" s="7"/>
      <c r="XED230" s="7"/>
      <c r="XEE230" s="7"/>
    </row>
    <row r="231" s="1" customFormat="1" customHeight="1" spans="1:16359">
      <c r="A231" s="4"/>
      <c r="B231" s="20"/>
      <c r="C231" s="20"/>
      <c r="D231" s="21" t="str">
        <f>IF(C231="","-",VLOOKUP(C231,员工信息表!B:C,2,FALSE))</f>
        <v>-</v>
      </c>
      <c r="E231" s="21" t="str">
        <f>IF(C231="","-",VLOOKUP(C231,员工信息表!B:D,3,FALSE))</f>
        <v>-</v>
      </c>
      <c r="F231" s="20"/>
      <c r="G231" s="20"/>
      <c r="H231" s="20"/>
      <c r="I231" s="20"/>
      <c r="J231" s="27" t="str">
        <f t="shared" si="6"/>
        <v>0</v>
      </c>
      <c r="K231" s="27" t="str">
        <f>IF(C231="","0",SUMIFS(借支明细表!$H:$H,借支明细表!$F:$F,$C231,借支明细表!$D:$D,$D$2))</f>
        <v>0</v>
      </c>
      <c r="L231" s="27" t="str">
        <f t="shared" si="7"/>
        <v>0</v>
      </c>
      <c r="M231" s="28"/>
      <c r="XDA231" s="7"/>
      <c r="XDB231" s="7"/>
      <c r="XDC231" s="7"/>
      <c r="XDD231" s="7"/>
      <c r="XDE231" s="7"/>
      <c r="XDF231" s="7"/>
      <c r="XDG231" s="7"/>
      <c r="XDH231" s="7"/>
      <c r="XDI231" s="7"/>
      <c r="XDJ231" s="7"/>
      <c r="XDK231" s="7"/>
      <c r="XDL231" s="7"/>
      <c r="XDM231" s="7"/>
      <c r="XDN231" s="7"/>
      <c r="XDO231" s="7"/>
      <c r="XDP231" s="7"/>
      <c r="XDQ231" s="7"/>
      <c r="XDR231" s="7"/>
      <c r="XDS231" s="7"/>
      <c r="XDT231" s="7"/>
      <c r="XDU231" s="7"/>
      <c r="XDV231" s="7"/>
      <c r="XDW231" s="7"/>
      <c r="XDX231" s="7"/>
      <c r="XDY231" s="7"/>
      <c r="XDZ231" s="7"/>
      <c r="XEA231" s="7"/>
      <c r="XEB231" s="7"/>
      <c r="XEC231" s="7"/>
      <c r="XED231" s="7"/>
      <c r="XEE231" s="7"/>
    </row>
    <row r="232" s="1" customFormat="1" customHeight="1" spans="1:16359">
      <c r="A232" s="4"/>
      <c r="B232" s="20"/>
      <c r="C232" s="20"/>
      <c r="D232" s="21" t="str">
        <f>IF(C232="","-",VLOOKUP(C232,员工信息表!B:C,2,FALSE))</f>
        <v>-</v>
      </c>
      <c r="E232" s="21" t="str">
        <f>IF(C232="","-",VLOOKUP(C232,员工信息表!B:D,3,FALSE))</f>
        <v>-</v>
      </c>
      <c r="F232" s="20"/>
      <c r="G232" s="20"/>
      <c r="H232" s="20"/>
      <c r="I232" s="20"/>
      <c r="J232" s="27" t="str">
        <f t="shared" si="6"/>
        <v>0</v>
      </c>
      <c r="K232" s="27" t="str">
        <f>IF(C232="","0",SUMIFS(借支明细表!$H:$H,借支明细表!$F:$F,$C232,借支明细表!$D:$D,$D$2))</f>
        <v>0</v>
      </c>
      <c r="L232" s="27" t="str">
        <f t="shared" si="7"/>
        <v>0</v>
      </c>
      <c r="M232" s="28"/>
      <c r="XDA232" s="7"/>
      <c r="XDB232" s="7"/>
      <c r="XDC232" s="7"/>
      <c r="XDD232" s="7"/>
      <c r="XDE232" s="7"/>
      <c r="XDF232" s="7"/>
      <c r="XDG232" s="7"/>
      <c r="XDH232" s="7"/>
      <c r="XDI232" s="7"/>
      <c r="XDJ232" s="7"/>
      <c r="XDK232" s="7"/>
      <c r="XDL232" s="7"/>
      <c r="XDM232" s="7"/>
      <c r="XDN232" s="7"/>
      <c r="XDO232" s="7"/>
      <c r="XDP232" s="7"/>
      <c r="XDQ232" s="7"/>
      <c r="XDR232" s="7"/>
      <c r="XDS232" s="7"/>
      <c r="XDT232" s="7"/>
      <c r="XDU232" s="7"/>
      <c r="XDV232" s="7"/>
      <c r="XDW232" s="7"/>
      <c r="XDX232" s="7"/>
      <c r="XDY232" s="7"/>
      <c r="XDZ232" s="7"/>
      <c r="XEA232" s="7"/>
      <c r="XEB232" s="7"/>
      <c r="XEC232" s="7"/>
      <c r="XED232" s="7"/>
      <c r="XEE232" s="7"/>
    </row>
    <row r="233" s="1" customFormat="1" customHeight="1" spans="1:16359">
      <c r="A233" s="4"/>
      <c r="B233" s="20"/>
      <c r="C233" s="20"/>
      <c r="D233" s="21" t="str">
        <f>IF(C233="","-",VLOOKUP(C233,员工信息表!B:C,2,FALSE))</f>
        <v>-</v>
      </c>
      <c r="E233" s="21" t="str">
        <f>IF(C233="","-",VLOOKUP(C233,员工信息表!B:D,3,FALSE))</f>
        <v>-</v>
      </c>
      <c r="F233" s="20"/>
      <c r="G233" s="20"/>
      <c r="H233" s="20"/>
      <c r="I233" s="20"/>
      <c r="J233" s="27" t="str">
        <f t="shared" si="6"/>
        <v>0</v>
      </c>
      <c r="K233" s="27" t="str">
        <f>IF(C233="","0",SUMIFS(借支明细表!$H:$H,借支明细表!$F:$F,$C233,借支明细表!$D:$D,$D$2))</f>
        <v>0</v>
      </c>
      <c r="L233" s="27" t="str">
        <f t="shared" si="7"/>
        <v>0</v>
      </c>
      <c r="M233" s="28"/>
      <c r="XDA233" s="7"/>
      <c r="XDB233" s="7"/>
      <c r="XDC233" s="7"/>
      <c r="XDD233" s="7"/>
      <c r="XDE233" s="7"/>
      <c r="XDF233" s="7"/>
      <c r="XDG233" s="7"/>
      <c r="XDH233" s="7"/>
      <c r="XDI233" s="7"/>
      <c r="XDJ233" s="7"/>
      <c r="XDK233" s="7"/>
      <c r="XDL233" s="7"/>
      <c r="XDM233" s="7"/>
      <c r="XDN233" s="7"/>
      <c r="XDO233" s="7"/>
      <c r="XDP233" s="7"/>
      <c r="XDQ233" s="7"/>
      <c r="XDR233" s="7"/>
      <c r="XDS233" s="7"/>
      <c r="XDT233" s="7"/>
      <c r="XDU233" s="7"/>
      <c r="XDV233" s="7"/>
      <c r="XDW233" s="7"/>
      <c r="XDX233" s="7"/>
      <c r="XDY233" s="7"/>
      <c r="XDZ233" s="7"/>
      <c r="XEA233" s="7"/>
      <c r="XEB233" s="7"/>
      <c r="XEC233" s="7"/>
      <c r="XED233" s="7"/>
      <c r="XEE233" s="7"/>
    </row>
    <row r="234" s="1" customFormat="1" customHeight="1" spans="1:16359">
      <c r="A234" s="4"/>
      <c r="B234" s="20"/>
      <c r="C234" s="20"/>
      <c r="D234" s="21" t="str">
        <f>IF(C234="","-",VLOOKUP(C234,员工信息表!B:C,2,FALSE))</f>
        <v>-</v>
      </c>
      <c r="E234" s="21" t="str">
        <f>IF(C234="","-",VLOOKUP(C234,员工信息表!B:D,3,FALSE))</f>
        <v>-</v>
      </c>
      <c r="F234" s="20"/>
      <c r="G234" s="20"/>
      <c r="H234" s="20"/>
      <c r="I234" s="20"/>
      <c r="J234" s="27" t="str">
        <f t="shared" si="6"/>
        <v>0</v>
      </c>
      <c r="K234" s="27" t="str">
        <f>IF(C234="","0",SUMIFS(借支明细表!$H:$H,借支明细表!$F:$F,$C234,借支明细表!$D:$D,$D$2))</f>
        <v>0</v>
      </c>
      <c r="L234" s="27" t="str">
        <f t="shared" si="7"/>
        <v>0</v>
      </c>
      <c r="M234" s="28"/>
      <c r="XDA234" s="7"/>
      <c r="XDB234" s="7"/>
      <c r="XDC234" s="7"/>
      <c r="XDD234" s="7"/>
      <c r="XDE234" s="7"/>
      <c r="XDF234" s="7"/>
      <c r="XDG234" s="7"/>
      <c r="XDH234" s="7"/>
      <c r="XDI234" s="7"/>
      <c r="XDJ234" s="7"/>
      <c r="XDK234" s="7"/>
      <c r="XDL234" s="7"/>
      <c r="XDM234" s="7"/>
      <c r="XDN234" s="7"/>
      <c r="XDO234" s="7"/>
      <c r="XDP234" s="7"/>
      <c r="XDQ234" s="7"/>
      <c r="XDR234" s="7"/>
      <c r="XDS234" s="7"/>
      <c r="XDT234" s="7"/>
      <c r="XDU234" s="7"/>
      <c r="XDV234" s="7"/>
      <c r="XDW234" s="7"/>
      <c r="XDX234" s="7"/>
      <c r="XDY234" s="7"/>
      <c r="XDZ234" s="7"/>
      <c r="XEA234" s="7"/>
      <c r="XEB234" s="7"/>
      <c r="XEC234" s="7"/>
      <c r="XED234" s="7"/>
      <c r="XEE234" s="7"/>
    </row>
    <row r="235" s="1" customFormat="1" customHeight="1" spans="1:16359">
      <c r="A235" s="4"/>
      <c r="B235" s="20"/>
      <c r="C235" s="20"/>
      <c r="D235" s="21" t="str">
        <f>IF(C235="","-",VLOOKUP(C235,员工信息表!B:C,2,FALSE))</f>
        <v>-</v>
      </c>
      <c r="E235" s="21" t="str">
        <f>IF(C235="","-",VLOOKUP(C235,员工信息表!B:D,3,FALSE))</f>
        <v>-</v>
      </c>
      <c r="F235" s="20"/>
      <c r="G235" s="20"/>
      <c r="H235" s="20"/>
      <c r="I235" s="20"/>
      <c r="J235" s="27" t="str">
        <f t="shared" si="6"/>
        <v>0</v>
      </c>
      <c r="K235" s="27" t="str">
        <f>IF(C235="","0",SUMIFS(借支明细表!$H:$H,借支明细表!$F:$F,$C235,借支明细表!$D:$D,$D$2))</f>
        <v>0</v>
      </c>
      <c r="L235" s="27" t="str">
        <f t="shared" si="7"/>
        <v>0</v>
      </c>
      <c r="M235" s="28"/>
      <c r="XDA235" s="7"/>
      <c r="XDB235" s="7"/>
      <c r="XDC235" s="7"/>
      <c r="XDD235" s="7"/>
      <c r="XDE235" s="7"/>
      <c r="XDF235" s="7"/>
      <c r="XDG235" s="7"/>
      <c r="XDH235" s="7"/>
      <c r="XDI235" s="7"/>
      <c r="XDJ235" s="7"/>
      <c r="XDK235" s="7"/>
      <c r="XDL235" s="7"/>
      <c r="XDM235" s="7"/>
      <c r="XDN235" s="7"/>
      <c r="XDO235" s="7"/>
      <c r="XDP235" s="7"/>
      <c r="XDQ235" s="7"/>
      <c r="XDR235" s="7"/>
      <c r="XDS235" s="7"/>
      <c r="XDT235" s="7"/>
      <c r="XDU235" s="7"/>
      <c r="XDV235" s="7"/>
      <c r="XDW235" s="7"/>
      <c r="XDX235" s="7"/>
      <c r="XDY235" s="7"/>
      <c r="XDZ235" s="7"/>
      <c r="XEA235" s="7"/>
      <c r="XEB235" s="7"/>
      <c r="XEC235" s="7"/>
      <c r="XED235" s="7"/>
      <c r="XEE235" s="7"/>
    </row>
    <row r="236" s="1" customFormat="1" customHeight="1" spans="1:16359">
      <c r="A236" s="4"/>
      <c r="B236" s="20"/>
      <c r="C236" s="20"/>
      <c r="D236" s="21" t="str">
        <f>IF(C236="","-",VLOOKUP(C236,员工信息表!B:C,2,FALSE))</f>
        <v>-</v>
      </c>
      <c r="E236" s="21" t="str">
        <f>IF(C236="","-",VLOOKUP(C236,员工信息表!B:D,3,FALSE))</f>
        <v>-</v>
      </c>
      <c r="F236" s="20"/>
      <c r="G236" s="20"/>
      <c r="H236" s="20"/>
      <c r="I236" s="20"/>
      <c r="J236" s="27" t="str">
        <f t="shared" si="6"/>
        <v>0</v>
      </c>
      <c r="K236" s="27" t="str">
        <f>IF(C236="","0",SUMIFS(借支明细表!$H:$H,借支明细表!$F:$F,$C236,借支明细表!$D:$D,$D$2))</f>
        <v>0</v>
      </c>
      <c r="L236" s="27" t="str">
        <f t="shared" si="7"/>
        <v>0</v>
      </c>
      <c r="M236" s="28"/>
      <c r="XDA236" s="7"/>
      <c r="XDB236" s="7"/>
      <c r="XDC236" s="7"/>
      <c r="XDD236" s="7"/>
      <c r="XDE236" s="7"/>
      <c r="XDF236" s="7"/>
      <c r="XDG236" s="7"/>
      <c r="XDH236" s="7"/>
      <c r="XDI236" s="7"/>
      <c r="XDJ236" s="7"/>
      <c r="XDK236" s="7"/>
      <c r="XDL236" s="7"/>
      <c r="XDM236" s="7"/>
      <c r="XDN236" s="7"/>
      <c r="XDO236" s="7"/>
      <c r="XDP236" s="7"/>
      <c r="XDQ236" s="7"/>
      <c r="XDR236" s="7"/>
      <c r="XDS236" s="7"/>
      <c r="XDT236" s="7"/>
      <c r="XDU236" s="7"/>
      <c r="XDV236" s="7"/>
      <c r="XDW236" s="7"/>
      <c r="XDX236" s="7"/>
      <c r="XDY236" s="7"/>
      <c r="XDZ236" s="7"/>
      <c r="XEA236" s="7"/>
      <c r="XEB236" s="7"/>
      <c r="XEC236" s="7"/>
      <c r="XED236" s="7"/>
      <c r="XEE236" s="7"/>
    </row>
    <row r="237" s="1" customFormat="1" customHeight="1" spans="1:16359">
      <c r="A237" s="4"/>
      <c r="B237" s="20"/>
      <c r="C237" s="20"/>
      <c r="D237" s="21" t="str">
        <f>IF(C237="","-",VLOOKUP(C237,员工信息表!B:C,2,FALSE))</f>
        <v>-</v>
      </c>
      <c r="E237" s="21" t="str">
        <f>IF(C237="","-",VLOOKUP(C237,员工信息表!B:D,3,FALSE))</f>
        <v>-</v>
      </c>
      <c r="F237" s="20"/>
      <c r="G237" s="20"/>
      <c r="H237" s="20"/>
      <c r="I237" s="20"/>
      <c r="J237" s="27" t="str">
        <f t="shared" si="6"/>
        <v>0</v>
      </c>
      <c r="K237" s="27" t="str">
        <f>IF(C237="","0",SUMIFS(借支明细表!$H:$H,借支明细表!$F:$F,$C237,借支明细表!$D:$D,$D$2))</f>
        <v>0</v>
      </c>
      <c r="L237" s="27" t="str">
        <f t="shared" si="7"/>
        <v>0</v>
      </c>
      <c r="M237" s="28"/>
      <c r="XDA237" s="7"/>
      <c r="XDB237" s="7"/>
      <c r="XDC237" s="7"/>
      <c r="XDD237" s="7"/>
      <c r="XDE237" s="7"/>
      <c r="XDF237" s="7"/>
      <c r="XDG237" s="7"/>
      <c r="XDH237" s="7"/>
      <c r="XDI237" s="7"/>
      <c r="XDJ237" s="7"/>
      <c r="XDK237" s="7"/>
      <c r="XDL237" s="7"/>
      <c r="XDM237" s="7"/>
      <c r="XDN237" s="7"/>
      <c r="XDO237" s="7"/>
      <c r="XDP237" s="7"/>
      <c r="XDQ237" s="7"/>
      <c r="XDR237" s="7"/>
      <c r="XDS237" s="7"/>
      <c r="XDT237" s="7"/>
      <c r="XDU237" s="7"/>
      <c r="XDV237" s="7"/>
      <c r="XDW237" s="7"/>
      <c r="XDX237" s="7"/>
      <c r="XDY237" s="7"/>
      <c r="XDZ237" s="7"/>
      <c r="XEA237" s="7"/>
      <c r="XEB237" s="7"/>
      <c r="XEC237" s="7"/>
      <c r="XED237" s="7"/>
      <c r="XEE237" s="7"/>
    </row>
    <row r="238" s="1" customFormat="1" customHeight="1" spans="1:16359">
      <c r="A238" s="4"/>
      <c r="B238" s="20"/>
      <c r="C238" s="20"/>
      <c r="D238" s="21" t="str">
        <f>IF(C238="","-",VLOOKUP(C238,员工信息表!B:C,2,FALSE))</f>
        <v>-</v>
      </c>
      <c r="E238" s="21" t="str">
        <f>IF(C238="","-",VLOOKUP(C238,员工信息表!B:D,3,FALSE))</f>
        <v>-</v>
      </c>
      <c r="F238" s="20"/>
      <c r="G238" s="20"/>
      <c r="H238" s="20"/>
      <c r="I238" s="20"/>
      <c r="J238" s="27" t="str">
        <f t="shared" si="6"/>
        <v>0</v>
      </c>
      <c r="K238" s="27" t="str">
        <f>IF(C238="","0",SUMIFS(借支明细表!$H:$H,借支明细表!$F:$F,$C238,借支明细表!$D:$D,$D$2))</f>
        <v>0</v>
      </c>
      <c r="L238" s="27" t="str">
        <f t="shared" si="7"/>
        <v>0</v>
      </c>
      <c r="M238" s="28"/>
      <c r="XDA238" s="7"/>
      <c r="XDB238" s="7"/>
      <c r="XDC238" s="7"/>
      <c r="XDD238" s="7"/>
      <c r="XDE238" s="7"/>
      <c r="XDF238" s="7"/>
      <c r="XDG238" s="7"/>
      <c r="XDH238" s="7"/>
      <c r="XDI238" s="7"/>
      <c r="XDJ238" s="7"/>
      <c r="XDK238" s="7"/>
      <c r="XDL238" s="7"/>
      <c r="XDM238" s="7"/>
      <c r="XDN238" s="7"/>
      <c r="XDO238" s="7"/>
      <c r="XDP238" s="7"/>
      <c r="XDQ238" s="7"/>
      <c r="XDR238" s="7"/>
      <c r="XDS238" s="7"/>
      <c r="XDT238" s="7"/>
      <c r="XDU238" s="7"/>
      <c r="XDV238" s="7"/>
      <c r="XDW238" s="7"/>
      <c r="XDX238" s="7"/>
      <c r="XDY238" s="7"/>
      <c r="XDZ238" s="7"/>
      <c r="XEA238" s="7"/>
      <c r="XEB238" s="7"/>
      <c r="XEC238" s="7"/>
      <c r="XED238" s="7"/>
      <c r="XEE238" s="7"/>
    </row>
    <row r="239" s="1" customFormat="1" customHeight="1" spans="1:16359">
      <c r="A239" s="4"/>
      <c r="B239" s="20"/>
      <c r="C239" s="20"/>
      <c r="D239" s="21" t="str">
        <f>IF(C239="","-",VLOOKUP(C239,员工信息表!B:C,2,FALSE))</f>
        <v>-</v>
      </c>
      <c r="E239" s="21" t="str">
        <f>IF(C239="","-",VLOOKUP(C239,员工信息表!B:D,3,FALSE))</f>
        <v>-</v>
      </c>
      <c r="F239" s="20"/>
      <c r="G239" s="20"/>
      <c r="H239" s="20"/>
      <c r="I239" s="20"/>
      <c r="J239" s="27" t="str">
        <f t="shared" si="6"/>
        <v>0</v>
      </c>
      <c r="K239" s="27" t="str">
        <f>IF(C239="","0",SUMIFS(借支明细表!$H:$H,借支明细表!$F:$F,$C239,借支明细表!$D:$D,$D$2))</f>
        <v>0</v>
      </c>
      <c r="L239" s="27" t="str">
        <f t="shared" si="7"/>
        <v>0</v>
      </c>
      <c r="M239" s="28"/>
      <c r="XDA239" s="7"/>
      <c r="XDB239" s="7"/>
      <c r="XDC239" s="7"/>
      <c r="XDD239" s="7"/>
      <c r="XDE239" s="7"/>
      <c r="XDF239" s="7"/>
      <c r="XDG239" s="7"/>
      <c r="XDH239" s="7"/>
      <c r="XDI239" s="7"/>
      <c r="XDJ239" s="7"/>
      <c r="XDK239" s="7"/>
      <c r="XDL239" s="7"/>
      <c r="XDM239" s="7"/>
      <c r="XDN239" s="7"/>
      <c r="XDO239" s="7"/>
      <c r="XDP239" s="7"/>
      <c r="XDQ239" s="7"/>
      <c r="XDR239" s="7"/>
      <c r="XDS239" s="7"/>
      <c r="XDT239" s="7"/>
      <c r="XDU239" s="7"/>
      <c r="XDV239" s="7"/>
      <c r="XDW239" s="7"/>
      <c r="XDX239" s="7"/>
      <c r="XDY239" s="7"/>
      <c r="XDZ239" s="7"/>
      <c r="XEA239" s="7"/>
      <c r="XEB239" s="7"/>
      <c r="XEC239" s="7"/>
      <c r="XED239" s="7"/>
      <c r="XEE239" s="7"/>
    </row>
    <row r="240" s="1" customFormat="1" customHeight="1" spans="1:16359">
      <c r="A240" s="4"/>
      <c r="B240" s="20"/>
      <c r="C240" s="20"/>
      <c r="D240" s="21" t="str">
        <f>IF(C240="","-",VLOOKUP(C240,员工信息表!B:C,2,FALSE))</f>
        <v>-</v>
      </c>
      <c r="E240" s="21" t="str">
        <f>IF(C240="","-",VLOOKUP(C240,员工信息表!B:D,3,FALSE))</f>
        <v>-</v>
      </c>
      <c r="F240" s="20"/>
      <c r="G240" s="20"/>
      <c r="H240" s="20"/>
      <c r="I240" s="20"/>
      <c r="J240" s="27" t="str">
        <f t="shared" si="6"/>
        <v>0</v>
      </c>
      <c r="K240" s="27" t="str">
        <f>IF(C240="","0",SUMIFS(借支明细表!$H:$H,借支明细表!$F:$F,$C240,借支明细表!$D:$D,$D$2))</f>
        <v>0</v>
      </c>
      <c r="L240" s="27" t="str">
        <f t="shared" si="7"/>
        <v>0</v>
      </c>
      <c r="M240" s="28"/>
      <c r="XDA240" s="7"/>
      <c r="XDB240" s="7"/>
      <c r="XDC240" s="7"/>
      <c r="XDD240" s="7"/>
      <c r="XDE240" s="7"/>
      <c r="XDF240" s="7"/>
      <c r="XDG240" s="7"/>
      <c r="XDH240" s="7"/>
      <c r="XDI240" s="7"/>
      <c r="XDJ240" s="7"/>
      <c r="XDK240" s="7"/>
      <c r="XDL240" s="7"/>
      <c r="XDM240" s="7"/>
      <c r="XDN240" s="7"/>
      <c r="XDO240" s="7"/>
      <c r="XDP240" s="7"/>
      <c r="XDQ240" s="7"/>
      <c r="XDR240" s="7"/>
      <c r="XDS240" s="7"/>
      <c r="XDT240" s="7"/>
      <c r="XDU240" s="7"/>
      <c r="XDV240" s="7"/>
      <c r="XDW240" s="7"/>
      <c r="XDX240" s="7"/>
      <c r="XDY240" s="7"/>
      <c r="XDZ240" s="7"/>
      <c r="XEA240" s="7"/>
      <c r="XEB240" s="7"/>
      <c r="XEC240" s="7"/>
      <c r="XED240" s="7"/>
      <c r="XEE240" s="7"/>
    </row>
    <row r="241" s="1" customFormat="1" customHeight="1" spans="1:16359">
      <c r="A241" s="4"/>
      <c r="B241" s="20"/>
      <c r="C241" s="20"/>
      <c r="D241" s="21" t="str">
        <f>IF(C241="","-",VLOOKUP(C241,员工信息表!B:C,2,FALSE))</f>
        <v>-</v>
      </c>
      <c r="E241" s="21" t="str">
        <f>IF(C241="","-",VLOOKUP(C241,员工信息表!B:D,3,FALSE))</f>
        <v>-</v>
      </c>
      <c r="F241" s="20"/>
      <c r="G241" s="20"/>
      <c r="H241" s="20"/>
      <c r="I241" s="20"/>
      <c r="J241" s="27" t="str">
        <f t="shared" si="6"/>
        <v>0</v>
      </c>
      <c r="K241" s="27" t="str">
        <f>IF(C241="","0",SUMIFS(借支明细表!$H:$H,借支明细表!$F:$F,$C241,借支明细表!$D:$D,$D$2))</f>
        <v>0</v>
      </c>
      <c r="L241" s="27" t="str">
        <f t="shared" si="7"/>
        <v>0</v>
      </c>
      <c r="M241" s="28"/>
      <c r="XDA241" s="7"/>
      <c r="XDB241" s="7"/>
      <c r="XDC241" s="7"/>
      <c r="XDD241" s="7"/>
      <c r="XDE241" s="7"/>
      <c r="XDF241" s="7"/>
      <c r="XDG241" s="7"/>
      <c r="XDH241" s="7"/>
      <c r="XDI241" s="7"/>
      <c r="XDJ241" s="7"/>
      <c r="XDK241" s="7"/>
      <c r="XDL241" s="7"/>
      <c r="XDM241" s="7"/>
      <c r="XDN241" s="7"/>
      <c r="XDO241" s="7"/>
      <c r="XDP241" s="7"/>
      <c r="XDQ241" s="7"/>
      <c r="XDR241" s="7"/>
      <c r="XDS241" s="7"/>
      <c r="XDT241" s="7"/>
      <c r="XDU241" s="7"/>
      <c r="XDV241" s="7"/>
      <c r="XDW241" s="7"/>
      <c r="XDX241" s="7"/>
      <c r="XDY241" s="7"/>
      <c r="XDZ241" s="7"/>
      <c r="XEA241" s="7"/>
      <c r="XEB241" s="7"/>
      <c r="XEC241" s="7"/>
      <c r="XED241" s="7"/>
      <c r="XEE241" s="7"/>
    </row>
    <row r="242" s="1" customFormat="1" customHeight="1" spans="1:16359">
      <c r="A242" s="4"/>
      <c r="B242" s="20"/>
      <c r="C242" s="20"/>
      <c r="D242" s="21" t="str">
        <f>IF(C242="","-",VLOOKUP(C242,员工信息表!B:C,2,FALSE))</f>
        <v>-</v>
      </c>
      <c r="E242" s="21" t="str">
        <f>IF(C242="","-",VLOOKUP(C242,员工信息表!B:D,3,FALSE))</f>
        <v>-</v>
      </c>
      <c r="F242" s="20"/>
      <c r="G242" s="20"/>
      <c r="H242" s="20"/>
      <c r="I242" s="20"/>
      <c r="J242" s="27" t="str">
        <f t="shared" si="6"/>
        <v>0</v>
      </c>
      <c r="K242" s="27" t="str">
        <f>IF(C242="","0",SUMIFS(借支明细表!$H:$H,借支明细表!$F:$F,$C242,借支明细表!$D:$D,$D$2))</f>
        <v>0</v>
      </c>
      <c r="L242" s="27" t="str">
        <f t="shared" si="7"/>
        <v>0</v>
      </c>
      <c r="M242" s="28"/>
      <c r="XDA242" s="7"/>
      <c r="XDB242" s="7"/>
      <c r="XDC242" s="7"/>
      <c r="XDD242" s="7"/>
      <c r="XDE242" s="7"/>
      <c r="XDF242" s="7"/>
      <c r="XDG242" s="7"/>
      <c r="XDH242" s="7"/>
      <c r="XDI242" s="7"/>
      <c r="XDJ242" s="7"/>
      <c r="XDK242" s="7"/>
      <c r="XDL242" s="7"/>
      <c r="XDM242" s="7"/>
      <c r="XDN242" s="7"/>
      <c r="XDO242" s="7"/>
      <c r="XDP242" s="7"/>
      <c r="XDQ242" s="7"/>
      <c r="XDR242" s="7"/>
      <c r="XDS242" s="7"/>
      <c r="XDT242" s="7"/>
      <c r="XDU242" s="7"/>
      <c r="XDV242" s="7"/>
      <c r="XDW242" s="7"/>
      <c r="XDX242" s="7"/>
      <c r="XDY242" s="7"/>
      <c r="XDZ242" s="7"/>
      <c r="XEA242" s="7"/>
      <c r="XEB242" s="7"/>
      <c r="XEC242" s="7"/>
      <c r="XED242" s="7"/>
      <c r="XEE242" s="7"/>
    </row>
    <row r="243" s="1" customFormat="1" customHeight="1" spans="1:16359">
      <c r="A243" s="4"/>
      <c r="B243" s="20"/>
      <c r="C243" s="20"/>
      <c r="D243" s="21" t="str">
        <f>IF(C243="","-",VLOOKUP(C243,员工信息表!B:C,2,FALSE))</f>
        <v>-</v>
      </c>
      <c r="E243" s="21" t="str">
        <f>IF(C243="","-",VLOOKUP(C243,员工信息表!B:D,3,FALSE))</f>
        <v>-</v>
      </c>
      <c r="F243" s="20"/>
      <c r="G243" s="20"/>
      <c r="H243" s="20"/>
      <c r="I243" s="20"/>
      <c r="J243" s="27" t="str">
        <f t="shared" si="6"/>
        <v>0</v>
      </c>
      <c r="K243" s="27" t="str">
        <f>IF(C243="","0",SUMIFS(借支明细表!$H:$H,借支明细表!$F:$F,$C243,借支明细表!$D:$D,$D$2))</f>
        <v>0</v>
      </c>
      <c r="L243" s="27" t="str">
        <f t="shared" si="7"/>
        <v>0</v>
      </c>
      <c r="M243" s="28"/>
      <c r="XDA243" s="7"/>
      <c r="XDB243" s="7"/>
      <c r="XDC243" s="7"/>
      <c r="XDD243" s="7"/>
      <c r="XDE243" s="7"/>
      <c r="XDF243" s="7"/>
      <c r="XDG243" s="7"/>
      <c r="XDH243" s="7"/>
      <c r="XDI243" s="7"/>
      <c r="XDJ243" s="7"/>
      <c r="XDK243" s="7"/>
      <c r="XDL243" s="7"/>
      <c r="XDM243" s="7"/>
      <c r="XDN243" s="7"/>
      <c r="XDO243" s="7"/>
      <c r="XDP243" s="7"/>
      <c r="XDQ243" s="7"/>
      <c r="XDR243" s="7"/>
      <c r="XDS243" s="7"/>
      <c r="XDT243" s="7"/>
      <c r="XDU243" s="7"/>
      <c r="XDV243" s="7"/>
      <c r="XDW243" s="7"/>
      <c r="XDX243" s="7"/>
      <c r="XDY243" s="7"/>
      <c r="XDZ243" s="7"/>
      <c r="XEA243" s="7"/>
      <c r="XEB243" s="7"/>
      <c r="XEC243" s="7"/>
      <c r="XED243" s="7"/>
      <c r="XEE243" s="7"/>
    </row>
    <row r="244" s="1" customFormat="1" customHeight="1" spans="1:16359">
      <c r="A244" s="4"/>
      <c r="B244" s="20"/>
      <c r="C244" s="20"/>
      <c r="D244" s="21" t="str">
        <f>IF(C244="","-",VLOOKUP(C244,员工信息表!B:C,2,FALSE))</f>
        <v>-</v>
      </c>
      <c r="E244" s="21" t="str">
        <f>IF(C244="","-",VLOOKUP(C244,员工信息表!B:D,3,FALSE))</f>
        <v>-</v>
      </c>
      <c r="F244" s="20"/>
      <c r="G244" s="20"/>
      <c r="H244" s="20"/>
      <c r="I244" s="20"/>
      <c r="J244" s="27" t="str">
        <f t="shared" si="6"/>
        <v>0</v>
      </c>
      <c r="K244" s="27" t="str">
        <f>IF(C244="","0",SUMIFS(借支明细表!$H:$H,借支明细表!$F:$F,$C244,借支明细表!$D:$D,$D$2))</f>
        <v>0</v>
      </c>
      <c r="L244" s="27" t="str">
        <f t="shared" si="7"/>
        <v>0</v>
      </c>
      <c r="M244" s="28"/>
      <c r="XDA244" s="7"/>
      <c r="XDB244" s="7"/>
      <c r="XDC244" s="7"/>
      <c r="XDD244" s="7"/>
      <c r="XDE244" s="7"/>
      <c r="XDF244" s="7"/>
      <c r="XDG244" s="7"/>
      <c r="XDH244" s="7"/>
      <c r="XDI244" s="7"/>
      <c r="XDJ244" s="7"/>
      <c r="XDK244" s="7"/>
      <c r="XDL244" s="7"/>
      <c r="XDM244" s="7"/>
      <c r="XDN244" s="7"/>
      <c r="XDO244" s="7"/>
      <c r="XDP244" s="7"/>
      <c r="XDQ244" s="7"/>
      <c r="XDR244" s="7"/>
      <c r="XDS244" s="7"/>
      <c r="XDT244" s="7"/>
      <c r="XDU244" s="7"/>
      <c r="XDV244" s="7"/>
      <c r="XDW244" s="7"/>
      <c r="XDX244" s="7"/>
      <c r="XDY244" s="7"/>
      <c r="XDZ244" s="7"/>
      <c r="XEA244" s="7"/>
      <c r="XEB244" s="7"/>
      <c r="XEC244" s="7"/>
      <c r="XED244" s="7"/>
      <c r="XEE244" s="7"/>
    </row>
    <row r="245" s="1" customFormat="1" customHeight="1" spans="1:16359">
      <c r="A245" s="4"/>
      <c r="B245" s="20"/>
      <c r="C245" s="20"/>
      <c r="D245" s="21" t="str">
        <f>IF(C245="","-",VLOOKUP(C245,员工信息表!B:C,2,FALSE))</f>
        <v>-</v>
      </c>
      <c r="E245" s="21" t="str">
        <f>IF(C245="","-",VLOOKUP(C245,员工信息表!B:D,3,FALSE))</f>
        <v>-</v>
      </c>
      <c r="F245" s="20"/>
      <c r="G245" s="20"/>
      <c r="H245" s="20"/>
      <c r="I245" s="20"/>
      <c r="J245" s="27" t="str">
        <f t="shared" si="6"/>
        <v>0</v>
      </c>
      <c r="K245" s="27" t="str">
        <f>IF(C245="","0",SUMIFS(借支明细表!$H:$H,借支明细表!$F:$F,$C245,借支明细表!$D:$D,$D$2))</f>
        <v>0</v>
      </c>
      <c r="L245" s="27" t="str">
        <f t="shared" si="7"/>
        <v>0</v>
      </c>
      <c r="M245" s="28"/>
      <c r="XDA245" s="7"/>
      <c r="XDB245" s="7"/>
      <c r="XDC245" s="7"/>
      <c r="XDD245" s="7"/>
      <c r="XDE245" s="7"/>
      <c r="XDF245" s="7"/>
      <c r="XDG245" s="7"/>
      <c r="XDH245" s="7"/>
      <c r="XDI245" s="7"/>
      <c r="XDJ245" s="7"/>
      <c r="XDK245" s="7"/>
      <c r="XDL245" s="7"/>
      <c r="XDM245" s="7"/>
      <c r="XDN245" s="7"/>
      <c r="XDO245" s="7"/>
      <c r="XDP245" s="7"/>
      <c r="XDQ245" s="7"/>
      <c r="XDR245" s="7"/>
      <c r="XDS245" s="7"/>
      <c r="XDT245" s="7"/>
      <c r="XDU245" s="7"/>
      <c r="XDV245" s="7"/>
      <c r="XDW245" s="7"/>
      <c r="XDX245" s="7"/>
      <c r="XDY245" s="7"/>
      <c r="XDZ245" s="7"/>
      <c r="XEA245" s="7"/>
      <c r="XEB245" s="7"/>
      <c r="XEC245" s="7"/>
      <c r="XED245" s="7"/>
      <c r="XEE245" s="7"/>
    </row>
    <row r="246" s="1" customFormat="1" customHeight="1" spans="1:16359">
      <c r="A246" s="4"/>
      <c r="B246" s="20"/>
      <c r="C246" s="20"/>
      <c r="D246" s="21" t="str">
        <f>IF(C246="","-",VLOOKUP(C246,员工信息表!B:C,2,FALSE))</f>
        <v>-</v>
      </c>
      <c r="E246" s="21" t="str">
        <f>IF(C246="","-",VLOOKUP(C246,员工信息表!B:D,3,FALSE))</f>
        <v>-</v>
      </c>
      <c r="F246" s="20"/>
      <c r="G246" s="20"/>
      <c r="H246" s="20"/>
      <c r="I246" s="20"/>
      <c r="J246" s="27" t="str">
        <f t="shared" si="6"/>
        <v>0</v>
      </c>
      <c r="K246" s="27" t="str">
        <f>IF(C246="","0",SUMIFS(借支明细表!$H:$H,借支明细表!$F:$F,$C246,借支明细表!$D:$D,$D$2))</f>
        <v>0</v>
      </c>
      <c r="L246" s="27" t="str">
        <f t="shared" si="7"/>
        <v>0</v>
      </c>
      <c r="M246" s="28"/>
      <c r="XDA246" s="7"/>
      <c r="XDB246" s="7"/>
      <c r="XDC246" s="7"/>
      <c r="XDD246" s="7"/>
      <c r="XDE246" s="7"/>
      <c r="XDF246" s="7"/>
      <c r="XDG246" s="7"/>
      <c r="XDH246" s="7"/>
      <c r="XDI246" s="7"/>
      <c r="XDJ246" s="7"/>
      <c r="XDK246" s="7"/>
      <c r="XDL246" s="7"/>
      <c r="XDM246" s="7"/>
      <c r="XDN246" s="7"/>
      <c r="XDO246" s="7"/>
      <c r="XDP246" s="7"/>
      <c r="XDQ246" s="7"/>
      <c r="XDR246" s="7"/>
      <c r="XDS246" s="7"/>
      <c r="XDT246" s="7"/>
      <c r="XDU246" s="7"/>
      <c r="XDV246" s="7"/>
      <c r="XDW246" s="7"/>
      <c r="XDX246" s="7"/>
      <c r="XDY246" s="7"/>
      <c r="XDZ246" s="7"/>
      <c r="XEA246" s="7"/>
      <c r="XEB246" s="7"/>
      <c r="XEC246" s="7"/>
      <c r="XED246" s="7"/>
      <c r="XEE246" s="7"/>
    </row>
    <row r="247" s="1" customFormat="1" customHeight="1" spans="1:16359">
      <c r="A247" s="4"/>
      <c r="B247" s="20"/>
      <c r="C247" s="20"/>
      <c r="D247" s="21" t="str">
        <f>IF(C247="","-",VLOOKUP(C247,员工信息表!B:C,2,FALSE))</f>
        <v>-</v>
      </c>
      <c r="E247" s="21" t="str">
        <f>IF(C247="","-",VLOOKUP(C247,员工信息表!B:D,3,FALSE))</f>
        <v>-</v>
      </c>
      <c r="F247" s="20"/>
      <c r="G247" s="20"/>
      <c r="H247" s="20"/>
      <c r="I247" s="20"/>
      <c r="J247" s="27" t="str">
        <f t="shared" si="6"/>
        <v>0</v>
      </c>
      <c r="K247" s="27" t="str">
        <f>IF(C247="","0",SUMIFS(借支明细表!$H:$H,借支明细表!$F:$F,$C247,借支明细表!$D:$D,$D$2))</f>
        <v>0</v>
      </c>
      <c r="L247" s="27" t="str">
        <f t="shared" si="7"/>
        <v>0</v>
      </c>
      <c r="M247" s="28"/>
      <c r="XDA247" s="7"/>
      <c r="XDB247" s="7"/>
      <c r="XDC247" s="7"/>
      <c r="XDD247" s="7"/>
      <c r="XDE247" s="7"/>
      <c r="XDF247" s="7"/>
      <c r="XDG247" s="7"/>
      <c r="XDH247" s="7"/>
      <c r="XDI247" s="7"/>
      <c r="XDJ247" s="7"/>
      <c r="XDK247" s="7"/>
      <c r="XDL247" s="7"/>
      <c r="XDM247" s="7"/>
      <c r="XDN247" s="7"/>
      <c r="XDO247" s="7"/>
      <c r="XDP247" s="7"/>
      <c r="XDQ247" s="7"/>
      <c r="XDR247" s="7"/>
      <c r="XDS247" s="7"/>
      <c r="XDT247" s="7"/>
      <c r="XDU247" s="7"/>
      <c r="XDV247" s="7"/>
      <c r="XDW247" s="7"/>
      <c r="XDX247" s="7"/>
      <c r="XDY247" s="7"/>
      <c r="XDZ247" s="7"/>
      <c r="XEA247" s="7"/>
      <c r="XEB247" s="7"/>
      <c r="XEC247" s="7"/>
      <c r="XED247" s="7"/>
      <c r="XEE247" s="7"/>
    </row>
    <row r="248" s="1" customFormat="1" customHeight="1" spans="1:16359">
      <c r="A248" s="4"/>
      <c r="B248" s="20"/>
      <c r="C248" s="20"/>
      <c r="D248" s="21" t="str">
        <f>IF(C248="","-",VLOOKUP(C248,员工信息表!B:C,2,FALSE))</f>
        <v>-</v>
      </c>
      <c r="E248" s="21" t="str">
        <f>IF(C248="","-",VLOOKUP(C248,员工信息表!B:D,3,FALSE))</f>
        <v>-</v>
      </c>
      <c r="F248" s="20"/>
      <c r="G248" s="20"/>
      <c r="H248" s="20"/>
      <c r="I248" s="20"/>
      <c r="J248" s="27" t="str">
        <f t="shared" si="6"/>
        <v>0</v>
      </c>
      <c r="K248" s="27" t="str">
        <f>IF(C248="","0",SUMIFS(借支明细表!$H:$H,借支明细表!$F:$F,$C248,借支明细表!$D:$D,$D$2))</f>
        <v>0</v>
      </c>
      <c r="L248" s="27" t="str">
        <f t="shared" si="7"/>
        <v>0</v>
      </c>
      <c r="M248" s="28"/>
      <c r="XDA248" s="7"/>
      <c r="XDB248" s="7"/>
      <c r="XDC248" s="7"/>
      <c r="XDD248" s="7"/>
      <c r="XDE248" s="7"/>
      <c r="XDF248" s="7"/>
      <c r="XDG248" s="7"/>
      <c r="XDH248" s="7"/>
      <c r="XDI248" s="7"/>
      <c r="XDJ248" s="7"/>
      <c r="XDK248" s="7"/>
      <c r="XDL248" s="7"/>
      <c r="XDM248" s="7"/>
      <c r="XDN248" s="7"/>
      <c r="XDO248" s="7"/>
      <c r="XDP248" s="7"/>
      <c r="XDQ248" s="7"/>
      <c r="XDR248" s="7"/>
      <c r="XDS248" s="7"/>
      <c r="XDT248" s="7"/>
      <c r="XDU248" s="7"/>
      <c r="XDV248" s="7"/>
      <c r="XDW248" s="7"/>
      <c r="XDX248" s="7"/>
      <c r="XDY248" s="7"/>
      <c r="XDZ248" s="7"/>
      <c r="XEA248" s="7"/>
      <c r="XEB248" s="7"/>
      <c r="XEC248" s="7"/>
      <c r="XED248" s="7"/>
      <c r="XEE248" s="7"/>
    </row>
    <row r="249" s="1" customFormat="1" customHeight="1" spans="1:16359">
      <c r="A249" s="4"/>
      <c r="B249" s="20"/>
      <c r="C249" s="20"/>
      <c r="D249" s="21" t="str">
        <f>IF(C249="","-",VLOOKUP(C249,员工信息表!B:C,2,FALSE))</f>
        <v>-</v>
      </c>
      <c r="E249" s="21" t="str">
        <f>IF(C249="","-",VLOOKUP(C249,员工信息表!B:D,3,FALSE))</f>
        <v>-</v>
      </c>
      <c r="F249" s="20"/>
      <c r="G249" s="20"/>
      <c r="H249" s="20"/>
      <c r="I249" s="20"/>
      <c r="J249" s="27" t="str">
        <f t="shared" si="6"/>
        <v>0</v>
      </c>
      <c r="K249" s="27" t="str">
        <f>IF(C249="","0",SUMIFS(借支明细表!$H:$H,借支明细表!$F:$F,$C249,借支明细表!$D:$D,$D$2))</f>
        <v>0</v>
      </c>
      <c r="L249" s="27" t="str">
        <f t="shared" si="7"/>
        <v>0</v>
      </c>
      <c r="M249" s="28"/>
      <c r="XDA249" s="7"/>
      <c r="XDB249" s="7"/>
      <c r="XDC249" s="7"/>
      <c r="XDD249" s="7"/>
      <c r="XDE249" s="7"/>
      <c r="XDF249" s="7"/>
      <c r="XDG249" s="7"/>
      <c r="XDH249" s="7"/>
      <c r="XDI249" s="7"/>
      <c r="XDJ249" s="7"/>
      <c r="XDK249" s="7"/>
      <c r="XDL249" s="7"/>
      <c r="XDM249" s="7"/>
      <c r="XDN249" s="7"/>
      <c r="XDO249" s="7"/>
      <c r="XDP249" s="7"/>
      <c r="XDQ249" s="7"/>
      <c r="XDR249" s="7"/>
      <c r="XDS249" s="7"/>
      <c r="XDT249" s="7"/>
      <c r="XDU249" s="7"/>
      <c r="XDV249" s="7"/>
      <c r="XDW249" s="7"/>
      <c r="XDX249" s="7"/>
      <c r="XDY249" s="7"/>
      <c r="XDZ249" s="7"/>
      <c r="XEA249" s="7"/>
      <c r="XEB249" s="7"/>
      <c r="XEC249" s="7"/>
      <c r="XED249" s="7"/>
      <c r="XEE249" s="7"/>
    </row>
    <row r="250" s="1" customFormat="1" customHeight="1" spans="1:16359">
      <c r="A250" s="4"/>
      <c r="B250" s="20"/>
      <c r="C250" s="20"/>
      <c r="D250" s="21" t="str">
        <f>IF(C250="","-",VLOOKUP(C250,员工信息表!B:C,2,FALSE))</f>
        <v>-</v>
      </c>
      <c r="E250" s="21" t="str">
        <f>IF(C250="","-",VLOOKUP(C250,员工信息表!B:D,3,FALSE))</f>
        <v>-</v>
      </c>
      <c r="F250" s="20"/>
      <c r="G250" s="20"/>
      <c r="H250" s="20"/>
      <c r="I250" s="20"/>
      <c r="J250" s="27" t="str">
        <f t="shared" si="6"/>
        <v>0</v>
      </c>
      <c r="K250" s="27" t="str">
        <f>IF(C250="","0",SUMIFS(借支明细表!$H:$H,借支明细表!$F:$F,$C250,借支明细表!$D:$D,$D$2))</f>
        <v>0</v>
      </c>
      <c r="L250" s="27" t="str">
        <f t="shared" si="7"/>
        <v>0</v>
      </c>
      <c r="M250" s="28"/>
      <c r="XDA250" s="7"/>
      <c r="XDB250" s="7"/>
      <c r="XDC250" s="7"/>
      <c r="XDD250" s="7"/>
      <c r="XDE250" s="7"/>
      <c r="XDF250" s="7"/>
      <c r="XDG250" s="7"/>
      <c r="XDH250" s="7"/>
      <c r="XDI250" s="7"/>
      <c r="XDJ250" s="7"/>
      <c r="XDK250" s="7"/>
      <c r="XDL250" s="7"/>
      <c r="XDM250" s="7"/>
      <c r="XDN250" s="7"/>
      <c r="XDO250" s="7"/>
      <c r="XDP250" s="7"/>
      <c r="XDQ250" s="7"/>
      <c r="XDR250" s="7"/>
      <c r="XDS250" s="7"/>
      <c r="XDT250" s="7"/>
      <c r="XDU250" s="7"/>
      <c r="XDV250" s="7"/>
      <c r="XDW250" s="7"/>
      <c r="XDX250" s="7"/>
      <c r="XDY250" s="7"/>
      <c r="XDZ250" s="7"/>
      <c r="XEA250" s="7"/>
      <c r="XEB250" s="7"/>
      <c r="XEC250" s="7"/>
      <c r="XED250" s="7"/>
      <c r="XEE250" s="7"/>
    </row>
    <row r="251" s="1" customFormat="1" customHeight="1" spans="1:16359">
      <c r="A251" s="4"/>
      <c r="B251" s="20"/>
      <c r="C251" s="20"/>
      <c r="D251" s="21" t="str">
        <f>IF(C251="","-",VLOOKUP(C251,员工信息表!B:C,2,FALSE))</f>
        <v>-</v>
      </c>
      <c r="E251" s="21" t="str">
        <f>IF(C251="","-",VLOOKUP(C251,员工信息表!B:D,3,FALSE))</f>
        <v>-</v>
      </c>
      <c r="F251" s="20"/>
      <c r="G251" s="20"/>
      <c r="H251" s="20"/>
      <c r="I251" s="20"/>
      <c r="J251" s="27" t="str">
        <f t="shared" si="6"/>
        <v>0</v>
      </c>
      <c r="K251" s="27" t="str">
        <f>IF(C251="","0",SUMIFS(借支明细表!$H:$H,借支明细表!$F:$F,$C251,借支明细表!$D:$D,$D$2))</f>
        <v>0</v>
      </c>
      <c r="L251" s="27" t="str">
        <f t="shared" si="7"/>
        <v>0</v>
      </c>
      <c r="M251" s="28"/>
      <c r="XDA251" s="7"/>
      <c r="XDB251" s="7"/>
      <c r="XDC251" s="7"/>
      <c r="XDD251" s="7"/>
      <c r="XDE251" s="7"/>
      <c r="XDF251" s="7"/>
      <c r="XDG251" s="7"/>
      <c r="XDH251" s="7"/>
      <c r="XDI251" s="7"/>
      <c r="XDJ251" s="7"/>
      <c r="XDK251" s="7"/>
      <c r="XDL251" s="7"/>
      <c r="XDM251" s="7"/>
      <c r="XDN251" s="7"/>
      <c r="XDO251" s="7"/>
      <c r="XDP251" s="7"/>
      <c r="XDQ251" s="7"/>
      <c r="XDR251" s="7"/>
      <c r="XDS251" s="7"/>
      <c r="XDT251" s="7"/>
      <c r="XDU251" s="7"/>
      <c r="XDV251" s="7"/>
      <c r="XDW251" s="7"/>
      <c r="XDX251" s="7"/>
      <c r="XDY251" s="7"/>
      <c r="XDZ251" s="7"/>
      <c r="XEA251" s="7"/>
      <c r="XEB251" s="7"/>
      <c r="XEC251" s="7"/>
      <c r="XED251" s="7"/>
      <c r="XEE251" s="7"/>
    </row>
    <row r="252" s="1" customFormat="1" customHeight="1" spans="1:16359">
      <c r="A252" s="4"/>
      <c r="B252" s="20"/>
      <c r="C252" s="20"/>
      <c r="D252" s="21" t="str">
        <f>IF(C252="","-",VLOOKUP(C252,员工信息表!B:C,2,FALSE))</f>
        <v>-</v>
      </c>
      <c r="E252" s="21" t="str">
        <f>IF(C252="","-",VLOOKUP(C252,员工信息表!B:D,3,FALSE))</f>
        <v>-</v>
      </c>
      <c r="F252" s="20"/>
      <c r="G252" s="20"/>
      <c r="H252" s="20"/>
      <c r="I252" s="20"/>
      <c r="J252" s="27" t="str">
        <f t="shared" si="6"/>
        <v>0</v>
      </c>
      <c r="K252" s="27" t="str">
        <f>IF(C252="","0",SUMIFS(借支明细表!$H:$H,借支明细表!$F:$F,$C252,借支明细表!$D:$D,$D$2))</f>
        <v>0</v>
      </c>
      <c r="L252" s="27" t="str">
        <f t="shared" si="7"/>
        <v>0</v>
      </c>
      <c r="M252" s="28"/>
      <c r="XDA252" s="7"/>
      <c r="XDB252" s="7"/>
      <c r="XDC252" s="7"/>
      <c r="XDD252" s="7"/>
      <c r="XDE252" s="7"/>
      <c r="XDF252" s="7"/>
      <c r="XDG252" s="7"/>
      <c r="XDH252" s="7"/>
      <c r="XDI252" s="7"/>
      <c r="XDJ252" s="7"/>
      <c r="XDK252" s="7"/>
      <c r="XDL252" s="7"/>
      <c r="XDM252" s="7"/>
      <c r="XDN252" s="7"/>
      <c r="XDO252" s="7"/>
      <c r="XDP252" s="7"/>
      <c r="XDQ252" s="7"/>
      <c r="XDR252" s="7"/>
      <c r="XDS252" s="7"/>
      <c r="XDT252" s="7"/>
      <c r="XDU252" s="7"/>
      <c r="XDV252" s="7"/>
      <c r="XDW252" s="7"/>
      <c r="XDX252" s="7"/>
      <c r="XDY252" s="7"/>
      <c r="XDZ252" s="7"/>
      <c r="XEA252" s="7"/>
      <c r="XEB252" s="7"/>
      <c r="XEC252" s="7"/>
      <c r="XED252" s="7"/>
      <c r="XEE252" s="7"/>
    </row>
    <row r="253" s="1" customFormat="1" customHeight="1" spans="1:16359">
      <c r="A253" s="4"/>
      <c r="B253" s="20"/>
      <c r="C253" s="20"/>
      <c r="D253" s="21" t="str">
        <f>IF(C253="","-",VLOOKUP(C253,员工信息表!B:C,2,FALSE))</f>
        <v>-</v>
      </c>
      <c r="E253" s="21" t="str">
        <f>IF(C253="","-",VLOOKUP(C253,员工信息表!B:D,3,FALSE))</f>
        <v>-</v>
      </c>
      <c r="F253" s="20"/>
      <c r="G253" s="20"/>
      <c r="H253" s="20"/>
      <c r="I253" s="20"/>
      <c r="J253" s="27" t="str">
        <f t="shared" si="6"/>
        <v>0</v>
      </c>
      <c r="K253" s="27" t="str">
        <f>IF(C253="","0",SUMIFS(借支明细表!$H:$H,借支明细表!$F:$F,$C253,借支明细表!$D:$D,$D$2))</f>
        <v>0</v>
      </c>
      <c r="L253" s="27" t="str">
        <f t="shared" si="7"/>
        <v>0</v>
      </c>
      <c r="M253" s="28"/>
      <c r="XDA253" s="7"/>
      <c r="XDB253" s="7"/>
      <c r="XDC253" s="7"/>
      <c r="XDD253" s="7"/>
      <c r="XDE253" s="7"/>
      <c r="XDF253" s="7"/>
      <c r="XDG253" s="7"/>
      <c r="XDH253" s="7"/>
      <c r="XDI253" s="7"/>
      <c r="XDJ253" s="7"/>
      <c r="XDK253" s="7"/>
      <c r="XDL253" s="7"/>
      <c r="XDM253" s="7"/>
      <c r="XDN253" s="7"/>
      <c r="XDO253" s="7"/>
      <c r="XDP253" s="7"/>
      <c r="XDQ253" s="7"/>
      <c r="XDR253" s="7"/>
      <c r="XDS253" s="7"/>
      <c r="XDT253" s="7"/>
      <c r="XDU253" s="7"/>
      <c r="XDV253" s="7"/>
      <c r="XDW253" s="7"/>
      <c r="XDX253" s="7"/>
      <c r="XDY253" s="7"/>
      <c r="XDZ253" s="7"/>
      <c r="XEA253" s="7"/>
      <c r="XEB253" s="7"/>
      <c r="XEC253" s="7"/>
      <c r="XED253" s="7"/>
      <c r="XEE253" s="7"/>
    </row>
    <row r="254" s="1" customFormat="1" customHeight="1" spans="1:16359">
      <c r="A254" s="4"/>
      <c r="B254" s="20"/>
      <c r="C254" s="20"/>
      <c r="D254" s="21" t="str">
        <f>IF(C254="","-",VLOOKUP(C254,员工信息表!B:C,2,FALSE))</f>
        <v>-</v>
      </c>
      <c r="E254" s="21" t="str">
        <f>IF(C254="","-",VLOOKUP(C254,员工信息表!B:D,3,FALSE))</f>
        <v>-</v>
      </c>
      <c r="F254" s="20"/>
      <c r="G254" s="20"/>
      <c r="H254" s="20"/>
      <c r="I254" s="20"/>
      <c r="J254" s="27" t="str">
        <f t="shared" si="6"/>
        <v>0</v>
      </c>
      <c r="K254" s="27" t="str">
        <f>IF(C254="","0",SUMIFS(借支明细表!$H:$H,借支明细表!$F:$F,$C254,借支明细表!$D:$D,$D$2))</f>
        <v>0</v>
      </c>
      <c r="L254" s="27" t="str">
        <f t="shared" si="7"/>
        <v>0</v>
      </c>
      <c r="M254" s="28"/>
      <c r="XDA254" s="7"/>
      <c r="XDB254" s="7"/>
      <c r="XDC254" s="7"/>
      <c r="XDD254" s="7"/>
      <c r="XDE254" s="7"/>
      <c r="XDF254" s="7"/>
      <c r="XDG254" s="7"/>
      <c r="XDH254" s="7"/>
      <c r="XDI254" s="7"/>
      <c r="XDJ254" s="7"/>
      <c r="XDK254" s="7"/>
      <c r="XDL254" s="7"/>
      <c r="XDM254" s="7"/>
      <c r="XDN254" s="7"/>
      <c r="XDO254" s="7"/>
      <c r="XDP254" s="7"/>
      <c r="XDQ254" s="7"/>
      <c r="XDR254" s="7"/>
      <c r="XDS254" s="7"/>
      <c r="XDT254" s="7"/>
      <c r="XDU254" s="7"/>
      <c r="XDV254" s="7"/>
      <c r="XDW254" s="7"/>
      <c r="XDX254" s="7"/>
      <c r="XDY254" s="7"/>
      <c r="XDZ254" s="7"/>
      <c r="XEA254" s="7"/>
      <c r="XEB254" s="7"/>
      <c r="XEC254" s="7"/>
      <c r="XED254" s="7"/>
      <c r="XEE254" s="7"/>
    </row>
    <row r="255" s="1" customFormat="1" customHeight="1" spans="1:16359">
      <c r="A255" s="4"/>
      <c r="B255" s="20"/>
      <c r="C255" s="20"/>
      <c r="D255" s="21" t="str">
        <f>IF(C255="","-",VLOOKUP(C255,员工信息表!B:C,2,FALSE))</f>
        <v>-</v>
      </c>
      <c r="E255" s="21" t="str">
        <f>IF(C255="","-",VLOOKUP(C255,员工信息表!B:D,3,FALSE))</f>
        <v>-</v>
      </c>
      <c r="F255" s="20"/>
      <c r="G255" s="20"/>
      <c r="H255" s="20"/>
      <c r="I255" s="20"/>
      <c r="J255" s="27" t="str">
        <f t="shared" si="6"/>
        <v>0</v>
      </c>
      <c r="K255" s="27" t="str">
        <f>IF(C255="","0",SUMIFS(借支明细表!$H:$H,借支明细表!$F:$F,$C255,借支明细表!$D:$D,$D$2))</f>
        <v>0</v>
      </c>
      <c r="L255" s="27" t="str">
        <f t="shared" si="7"/>
        <v>0</v>
      </c>
      <c r="M255" s="28"/>
      <c r="XDA255" s="7"/>
      <c r="XDB255" s="7"/>
      <c r="XDC255" s="7"/>
      <c r="XDD255" s="7"/>
      <c r="XDE255" s="7"/>
      <c r="XDF255" s="7"/>
      <c r="XDG255" s="7"/>
      <c r="XDH255" s="7"/>
      <c r="XDI255" s="7"/>
      <c r="XDJ255" s="7"/>
      <c r="XDK255" s="7"/>
      <c r="XDL255" s="7"/>
      <c r="XDM255" s="7"/>
      <c r="XDN255" s="7"/>
      <c r="XDO255" s="7"/>
      <c r="XDP255" s="7"/>
      <c r="XDQ255" s="7"/>
      <c r="XDR255" s="7"/>
      <c r="XDS255" s="7"/>
      <c r="XDT255" s="7"/>
      <c r="XDU255" s="7"/>
      <c r="XDV255" s="7"/>
      <c r="XDW255" s="7"/>
      <c r="XDX255" s="7"/>
      <c r="XDY255" s="7"/>
      <c r="XDZ255" s="7"/>
      <c r="XEA255" s="7"/>
      <c r="XEB255" s="7"/>
      <c r="XEC255" s="7"/>
      <c r="XED255" s="7"/>
      <c r="XEE255" s="7"/>
    </row>
    <row r="256" s="1" customFormat="1" customHeight="1" spans="1:16359">
      <c r="A256" s="4"/>
      <c r="B256" s="20"/>
      <c r="C256" s="20"/>
      <c r="D256" s="21" t="str">
        <f>IF(C256="","-",VLOOKUP(C256,员工信息表!B:C,2,FALSE))</f>
        <v>-</v>
      </c>
      <c r="E256" s="21" t="str">
        <f>IF(C256="","-",VLOOKUP(C256,员工信息表!B:D,3,FALSE))</f>
        <v>-</v>
      </c>
      <c r="F256" s="20"/>
      <c r="G256" s="20"/>
      <c r="H256" s="20"/>
      <c r="I256" s="20"/>
      <c r="J256" s="27" t="str">
        <f t="shared" si="6"/>
        <v>0</v>
      </c>
      <c r="K256" s="27" t="str">
        <f>IF(C256="","0",SUMIFS(借支明细表!$H:$H,借支明细表!$F:$F,$C256,借支明细表!$D:$D,$D$2))</f>
        <v>0</v>
      </c>
      <c r="L256" s="27" t="str">
        <f t="shared" si="7"/>
        <v>0</v>
      </c>
      <c r="M256" s="28"/>
      <c r="XDA256" s="7"/>
      <c r="XDB256" s="7"/>
      <c r="XDC256" s="7"/>
      <c r="XDD256" s="7"/>
      <c r="XDE256" s="7"/>
      <c r="XDF256" s="7"/>
      <c r="XDG256" s="7"/>
      <c r="XDH256" s="7"/>
      <c r="XDI256" s="7"/>
      <c r="XDJ256" s="7"/>
      <c r="XDK256" s="7"/>
      <c r="XDL256" s="7"/>
      <c r="XDM256" s="7"/>
      <c r="XDN256" s="7"/>
      <c r="XDO256" s="7"/>
      <c r="XDP256" s="7"/>
      <c r="XDQ256" s="7"/>
      <c r="XDR256" s="7"/>
      <c r="XDS256" s="7"/>
      <c r="XDT256" s="7"/>
      <c r="XDU256" s="7"/>
      <c r="XDV256" s="7"/>
      <c r="XDW256" s="7"/>
      <c r="XDX256" s="7"/>
      <c r="XDY256" s="7"/>
      <c r="XDZ256" s="7"/>
      <c r="XEA256" s="7"/>
      <c r="XEB256" s="7"/>
      <c r="XEC256" s="7"/>
      <c r="XED256" s="7"/>
      <c r="XEE256" s="7"/>
    </row>
    <row r="257" s="1" customFormat="1" customHeight="1" spans="1:16359">
      <c r="A257" s="4"/>
      <c r="B257" s="20"/>
      <c r="C257" s="20"/>
      <c r="D257" s="21" t="str">
        <f>IF(C257="","-",VLOOKUP(C257,员工信息表!B:C,2,FALSE))</f>
        <v>-</v>
      </c>
      <c r="E257" s="21" t="str">
        <f>IF(C257="","-",VLOOKUP(C257,员工信息表!B:D,3,FALSE))</f>
        <v>-</v>
      </c>
      <c r="F257" s="20"/>
      <c r="G257" s="20"/>
      <c r="H257" s="20"/>
      <c r="I257" s="20"/>
      <c r="J257" s="27" t="str">
        <f t="shared" si="6"/>
        <v>0</v>
      </c>
      <c r="K257" s="27" t="str">
        <f>IF(C257="","0",SUMIFS(借支明细表!$H:$H,借支明细表!$F:$F,$C257,借支明细表!$D:$D,$D$2))</f>
        <v>0</v>
      </c>
      <c r="L257" s="27" t="str">
        <f t="shared" si="7"/>
        <v>0</v>
      </c>
      <c r="M257" s="28"/>
      <c r="XDA257" s="7"/>
      <c r="XDB257" s="7"/>
      <c r="XDC257" s="7"/>
      <c r="XDD257" s="7"/>
      <c r="XDE257" s="7"/>
      <c r="XDF257" s="7"/>
      <c r="XDG257" s="7"/>
      <c r="XDH257" s="7"/>
      <c r="XDI257" s="7"/>
      <c r="XDJ257" s="7"/>
      <c r="XDK257" s="7"/>
      <c r="XDL257" s="7"/>
      <c r="XDM257" s="7"/>
      <c r="XDN257" s="7"/>
      <c r="XDO257" s="7"/>
      <c r="XDP257" s="7"/>
      <c r="XDQ257" s="7"/>
      <c r="XDR257" s="7"/>
      <c r="XDS257" s="7"/>
      <c r="XDT257" s="7"/>
      <c r="XDU257" s="7"/>
      <c r="XDV257" s="7"/>
      <c r="XDW257" s="7"/>
      <c r="XDX257" s="7"/>
      <c r="XDY257" s="7"/>
      <c r="XDZ257" s="7"/>
      <c r="XEA257" s="7"/>
      <c r="XEB257" s="7"/>
      <c r="XEC257" s="7"/>
      <c r="XED257" s="7"/>
      <c r="XEE257" s="7"/>
    </row>
    <row r="258" s="1" customFormat="1" customHeight="1" spans="1:16359">
      <c r="A258" s="4"/>
      <c r="B258" s="20"/>
      <c r="C258" s="20"/>
      <c r="D258" s="21" t="str">
        <f>IF(C258="","-",VLOOKUP(C258,员工信息表!B:C,2,FALSE))</f>
        <v>-</v>
      </c>
      <c r="E258" s="21" t="str">
        <f>IF(C258="","-",VLOOKUP(C258,员工信息表!B:D,3,FALSE))</f>
        <v>-</v>
      </c>
      <c r="F258" s="20"/>
      <c r="G258" s="20"/>
      <c r="H258" s="20"/>
      <c r="I258" s="20"/>
      <c r="J258" s="27" t="str">
        <f t="shared" si="6"/>
        <v>0</v>
      </c>
      <c r="K258" s="27" t="str">
        <f>IF(C258="","0",SUMIFS(借支明细表!$H:$H,借支明细表!$F:$F,$C258,借支明细表!$D:$D,$D$2))</f>
        <v>0</v>
      </c>
      <c r="L258" s="27" t="str">
        <f t="shared" si="7"/>
        <v>0</v>
      </c>
      <c r="M258" s="28"/>
      <c r="XDA258" s="7"/>
      <c r="XDB258" s="7"/>
      <c r="XDC258" s="7"/>
      <c r="XDD258" s="7"/>
      <c r="XDE258" s="7"/>
      <c r="XDF258" s="7"/>
      <c r="XDG258" s="7"/>
      <c r="XDH258" s="7"/>
      <c r="XDI258" s="7"/>
      <c r="XDJ258" s="7"/>
      <c r="XDK258" s="7"/>
      <c r="XDL258" s="7"/>
      <c r="XDM258" s="7"/>
      <c r="XDN258" s="7"/>
      <c r="XDO258" s="7"/>
      <c r="XDP258" s="7"/>
      <c r="XDQ258" s="7"/>
      <c r="XDR258" s="7"/>
      <c r="XDS258" s="7"/>
      <c r="XDT258" s="7"/>
      <c r="XDU258" s="7"/>
      <c r="XDV258" s="7"/>
      <c r="XDW258" s="7"/>
      <c r="XDX258" s="7"/>
      <c r="XDY258" s="7"/>
      <c r="XDZ258" s="7"/>
      <c r="XEA258" s="7"/>
      <c r="XEB258" s="7"/>
      <c r="XEC258" s="7"/>
      <c r="XED258" s="7"/>
      <c r="XEE258" s="7"/>
    </row>
    <row r="259" s="1" customFormat="1" customHeight="1" spans="1:16359">
      <c r="A259" s="4"/>
      <c r="B259" s="20"/>
      <c r="C259" s="20"/>
      <c r="D259" s="21" t="str">
        <f>IF(C259="","-",VLOOKUP(C259,员工信息表!B:C,2,FALSE))</f>
        <v>-</v>
      </c>
      <c r="E259" s="21" t="str">
        <f>IF(C259="","-",VLOOKUP(C259,员工信息表!B:D,3,FALSE))</f>
        <v>-</v>
      </c>
      <c r="F259" s="20"/>
      <c r="G259" s="20"/>
      <c r="H259" s="20"/>
      <c r="I259" s="20"/>
      <c r="J259" s="27" t="str">
        <f t="shared" si="6"/>
        <v>0</v>
      </c>
      <c r="K259" s="27" t="str">
        <f>IF(C259="","0",SUMIFS(借支明细表!$H:$H,借支明细表!$F:$F,$C259,借支明细表!$D:$D,$D$2))</f>
        <v>0</v>
      </c>
      <c r="L259" s="27" t="str">
        <f t="shared" si="7"/>
        <v>0</v>
      </c>
      <c r="M259" s="28"/>
      <c r="XDA259" s="7"/>
      <c r="XDB259" s="7"/>
      <c r="XDC259" s="7"/>
      <c r="XDD259" s="7"/>
      <c r="XDE259" s="7"/>
      <c r="XDF259" s="7"/>
      <c r="XDG259" s="7"/>
      <c r="XDH259" s="7"/>
      <c r="XDI259" s="7"/>
      <c r="XDJ259" s="7"/>
      <c r="XDK259" s="7"/>
      <c r="XDL259" s="7"/>
      <c r="XDM259" s="7"/>
      <c r="XDN259" s="7"/>
      <c r="XDO259" s="7"/>
      <c r="XDP259" s="7"/>
      <c r="XDQ259" s="7"/>
      <c r="XDR259" s="7"/>
      <c r="XDS259" s="7"/>
      <c r="XDT259" s="7"/>
      <c r="XDU259" s="7"/>
      <c r="XDV259" s="7"/>
      <c r="XDW259" s="7"/>
      <c r="XDX259" s="7"/>
      <c r="XDY259" s="7"/>
      <c r="XDZ259" s="7"/>
      <c r="XEA259" s="7"/>
      <c r="XEB259" s="7"/>
      <c r="XEC259" s="7"/>
      <c r="XED259" s="7"/>
      <c r="XEE259" s="7"/>
    </row>
    <row r="260" s="1" customFormat="1" customHeight="1" spans="1:16359">
      <c r="A260" s="4"/>
      <c r="B260" s="20"/>
      <c r="C260" s="20"/>
      <c r="D260" s="21" t="str">
        <f>IF(C260="","-",VLOOKUP(C260,员工信息表!B:C,2,FALSE))</f>
        <v>-</v>
      </c>
      <c r="E260" s="21" t="str">
        <f>IF(C260="","-",VLOOKUP(C260,员工信息表!B:D,3,FALSE))</f>
        <v>-</v>
      </c>
      <c r="F260" s="20"/>
      <c r="G260" s="20"/>
      <c r="H260" s="20"/>
      <c r="I260" s="20"/>
      <c r="J260" s="27" t="str">
        <f t="shared" si="6"/>
        <v>0</v>
      </c>
      <c r="K260" s="27" t="str">
        <f>IF(C260="","0",SUMIFS(借支明细表!$H:$H,借支明细表!$F:$F,$C260,借支明细表!$D:$D,$D$2))</f>
        <v>0</v>
      </c>
      <c r="L260" s="27" t="str">
        <f t="shared" si="7"/>
        <v>0</v>
      </c>
      <c r="M260" s="28"/>
      <c r="XDA260" s="7"/>
      <c r="XDB260" s="7"/>
      <c r="XDC260" s="7"/>
      <c r="XDD260" s="7"/>
      <c r="XDE260" s="7"/>
      <c r="XDF260" s="7"/>
      <c r="XDG260" s="7"/>
      <c r="XDH260" s="7"/>
      <c r="XDI260" s="7"/>
      <c r="XDJ260" s="7"/>
      <c r="XDK260" s="7"/>
      <c r="XDL260" s="7"/>
      <c r="XDM260" s="7"/>
      <c r="XDN260" s="7"/>
      <c r="XDO260" s="7"/>
      <c r="XDP260" s="7"/>
      <c r="XDQ260" s="7"/>
      <c r="XDR260" s="7"/>
      <c r="XDS260" s="7"/>
      <c r="XDT260" s="7"/>
      <c r="XDU260" s="7"/>
      <c r="XDV260" s="7"/>
      <c r="XDW260" s="7"/>
      <c r="XDX260" s="7"/>
      <c r="XDY260" s="7"/>
      <c r="XDZ260" s="7"/>
      <c r="XEA260" s="7"/>
      <c r="XEB260" s="7"/>
      <c r="XEC260" s="7"/>
      <c r="XED260" s="7"/>
      <c r="XEE260" s="7"/>
    </row>
    <row r="261" s="1" customFormat="1" customHeight="1" spans="1:16359">
      <c r="A261" s="4"/>
      <c r="B261" s="20"/>
      <c r="C261" s="20"/>
      <c r="D261" s="21" t="str">
        <f>IF(C261="","-",VLOOKUP(C261,员工信息表!B:C,2,FALSE))</f>
        <v>-</v>
      </c>
      <c r="E261" s="21" t="str">
        <f>IF(C261="","-",VLOOKUP(C261,员工信息表!B:D,3,FALSE))</f>
        <v>-</v>
      </c>
      <c r="F261" s="20"/>
      <c r="G261" s="20"/>
      <c r="H261" s="20"/>
      <c r="I261" s="20"/>
      <c r="J261" s="27" t="str">
        <f t="shared" ref="J261:J324" si="8">IF(C261="","0",(E261*F261)+(G261*H261)+I261)</f>
        <v>0</v>
      </c>
      <c r="K261" s="27" t="str">
        <f>IF(C261="","0",SUMIFS(借支明细表!$H:$H,借支明细表!$F:$F,$C261,借支明细表!$D:$D,$D$2))</f>
        <v>0</v>
      </c>
      <c r="L261" s="27" t="str">
        <f t="shared" ref="L261:L324" si="9">IF(C261="","0",J261-K261)</f>
        <v>0</v>
      </c>
      <c r="M261" s="28"/>
      <c r="XDA261" s="7"/>
      <c r="XDB261" s="7"/>
      <c r="XDC261" s="7"/>
      <c r="XDD261" s="7"/>
      <c r="XDE261" s="7"/>
      <c r="XDF261" s="7"/>
      <c r="XDG261" s="7"/>
      <c r="XDH261" s="7"/>
      <c r="XDI261" s="7"/>
      <c r="XDJ261" s="7"/>
      <c r="XDK261" s="7"/>
      <c r="XDL261" s="7"/>
      <c r="XDM261" s="7"/>
      <c r="XDN261" s="7"/>
      <c r="XDO261" s="7"/>
      <c r="XDP261" s="7"/>
      <c r="XDQ261" s="7"/>
      <c r="XDR261" s="7"/>
      <c r="XDS261" s="7"/>
      <c r="XDT261" s="7"/>
      <c r="XDU261" s="7"/>
      <c r="XDV261" s="7"/>
      <c r="XDW261" s="7"/>
      <c r="XDX261" s="7"/>
      <c r="XDY261" s="7"/>
      <c r="XDZ261" s="7"/>
      <c r="XEA261" s="7"/>
      <c r="XEB261" s="7"/>
      <c r="XEC261" s="7"/>
      <c r="XED261" s="7"/>
      <c r="XEE261" s="7"/>
    </row>
    <row r="262" s="1" customFormat="1" customHeight="1" spans="1:16359">
      <c r="A262" s="4"/>
      <c r="B262" s="20"/>
      <c r="C262" s="20"/>
      <c r="D262" s="21" t="str">
        <f>IF(C262="","-",VLOOKUP(C262,员工信息表!B:C,2,FALSE))</f>
        <v>-</v>
      </c>
      <c r="E262" s="21" t="str">
        <f>IF(C262="","-",VLOOKUP(C262,员工信息表!B:D,3,FALSE))</f>
        <v>-</v>
      </c>
      <c r="F262" s="20"/>
      <c r="G262" s="20"/>
      <c r="H262" s="20"/>
      <c r="I262" s="20"/>
      <c r="J262" s="27" t="str">
        <f t="shared" si="8"/>
        <v>0</v>
      </c>
      <c r="K262" s="27" t="str">
        <f>IF(C262="","0",SUMIFS(借支明细表!$H:$H,借支明细表!$F:$F,$C262,借支明细表!$D:$D,$D$2))</f>
        <v>0</v>
      </c>
      <c r="L262" s="27" t="str">
        <f t="shared" si="9"/>
        <v>0</v>
      </c>
      <c r="M262" s="28"/>
      <c r="XDA262" s="7"/>
      <c r="XDB262" s="7"/>
      <c r="XDC262" s="7"/>
      <c r="XDD262" s="7"/>
      <c r="XDE262" s="7"/>
      <c r="XDF262" s="7"/>
      <c r="XDG262" s="7"/>
      <c r="XDH262" s="7"/>
      <c r="XDI262" s="7"/>
      <c r="XDJ262" s="7"/>
      <c r="XDK262" s="7"/>
      <c r="XDL262" s="7"/>
      <c r="XDM262" s="7"/>
      <c r="XDN262" s="7"/>
      <c r="XDO262" s="7"/>
      <c r="XDP262" s="7"/>
      <c r="XDQ262" s="7"/>
      <c r="XDR262" s="7"/>
      <c r="XDS262" s="7"/>
      <c r="XDT262" s="7"/>
      <c r="XDU262" s="7"/>
      <c r="XDV262" s="7"/>
      <c r="XDW262" s="7"/>
      <c r="XDX262" s="7"/>
      <c r="XDY262" s="7"/>
      <c r="XDZ262" s="7"/>
      <c r="XEA262" s="7"/>
      <c r="XEB262" s="7"/>
      <c r="XEC262" s="7"/>
      <c r="XED262" s="7"/>
      <c r="XEE262" s="7"/>
    </row>
    <row r="263" s="1" customFormat="1" customHeight="1" spans="1:16359">
      <c r="A263" s="4"/>
      <c r="B263" s="20"/>
      <c r="C263" s="20"/>
      <c r="D263" s="21" t="str">
        <f>IF(C263="","-",VLOOKUP(C263,员工信息表!B:C,2,FALSE))</f>
        <v>-</v>
      </c>
      <c r="E263" s="21" t="str">
        <f>IF(C263="","-",VLOOKUP(C263,员工信息表!B:D,3,FALSE))</f>
        <v>-</v>
      </c>
      <c r="F263" s="20"/>
      <c r="G263" s="20"/>
      <c r="H263" s="20"/>
      <c r="I263" s="20"/>
      <c r="J263" s="27" t="str">
        <f t="shared" si="8"/>
        <v>0</v>
      </c>
      <c r="K263" s="27" t="str">
        <f>IF(C263="","0",SUMIFS(借支明细表!$H:$H,借支明细表!$F:$F,$C263,借支明细表!$D:$D,$D$2))</f>
        <v>0</v>
      </c>
      <c r="L263" s="27" t="str">
        <f t="shared" si="9"/>
        <v>0</v>
      </c>
      <c r="M263" s="28"/>
      <c r="XDA263" s="7"/>
      <c r="XDB263" s="7"/>
      <c r="XDC263" s="7"/>
      <c r="XDD263" s="7"/>
      <c r="XDE263" s="7"/>
      <c r="XDF263" s="7"/>
      <c r="XDG263" s="7"/>
      <c r="XDH263" s="7"/>
      <c r="XDI263" s="7"/>
      <c r="XDJ263" s="7"/>
      <c r="XDK263" s="7"/>
      <c r="XDL263" s="7"/>
      <c r="XDM263" s="7"/>
      <c r="XDN263" s="7"/>
      <c r="XDO263" s="7"/>
      <c r="XDP263" s="7"/>
      <c r="XDQ263" s="7"/>
      <c r="XDR263" s="7"/>
      <c r="XDS263" s="7"/>
      <c r="XDT263" s="7"/>
      <c r="XDU263" s="7"/>
      <c r="XDV263" s="7"/>
      <c r="XDW263" s="7"/>
      <c r="XDX263" s="7"/>
      <c r="XDY263" s="7"/>
      <c r="XDZ263" s="7"/>
      <c r="XEA263" s="7"/>
      <c r="XEB263" s="7"/>
      <c r="XEC263" s="7"/>
      <c r="XED263" s="7"/>
      <c r="XEE263" s="7"/>
    </row>
    <row r="264" s="1" customFormat="1" customHeight="1" spans="1:16359">
      <c r="A264" s="4"/>
      <c r="B264" s="20"/>
      <c r="C264" s="20"/>
      <c r="D264" s="21" t="str">
        <f>IF(C264="","-",VLOOKUP(C264,员工信息表!B:C,2,FALSE))</f>
        <v>-</v>
      </c>
      <c r="E264" s="21" t="str">
        <f>IF(C264="","-",VLOOKUP(C264,员工信息表!B:D,3,FALSE))</f>
        <v>-</v>
      </c>
      <c r="F264" s="20"/>
      <c r="G264" s="20"/>
      <c r="H264" s="20"/>
      <c r="I264" s="20"/>
      <c r="J264" s="27" t="str">
        <f t="shared" si="8"/>
        <v>0</v>
      </c>
      <c r="K264" s="27" t="str">
        <f>IF(C264="","0",SUMIFS(借支明细表!$H:$H,借支明细表!$F:$F,$C264,借支明细表!$D:$D,$D$2))</f>
        <v>0</v>
      </c>
      <c r="L264" s="27" t="str">
        <f t="shared" si="9"/>
        <v>0</v>
      </c>
      <c r="M264" s="28"/>
      <c r="XDA264" s="7"/>
      <c r="XDB264" s="7"/>
      <c r="XDC264" s="7"/>
      <c r="XDD264" s="7"/>
      <c r="XDE264" s="7"/>
      <c r="XDF264" s="7"/>
      <c r="XDG264" s="7"/>
      <c r="XDH264" s="7"/>
      <c r="XDI264" s="7"/>
      <c r="XDJ264" s="7"/>
      <c r="XDK264" s="7"/>
      <c r="XDL264" s="7"/>
      <c r="XDM264" s="7"/>
      <c r="XDN264" s="7"/>
      <c r="XDO264" s="7"/>
      <c r="XDP264" s="7"/>
      <c r="XDQ264" s="7"/>
      <c r="XDR264" s="7"/>
      <c r="XDS264" s="7"/>
      <c r="XDT264" s="7"/>
      <c r="XDU264" s="7"/>
      <c r="XDV264" s="7"/>
      <c r="XDW264" s="7"/>
      <c r="XDX264" s="7"/>
      <c r="XDY264" s="7"/>
      <c r="XDZ264" s="7"/>
      <c r="XEA264" s="7"/>
      <c r="XEB264" s="7"/>
      <c r="XEC264" s="7"/>
      <c r="XED264" s="7"/>
      <c r="XEE264" s="7"/>
    </row>
    <row r="265" s="1" customFormat="1" customHeight="1" spans="1:16359">
      <c r="A265" s="4"/>
      <c r="B265" s="20"/>
      <c r="C265" s="20"/>
      <c r="D265" s="21" t="str">
        <f>IF(C265="","-",VLOOKUP(C265,员工信息表!B:C,2,FALSE))</f>
        <v>-</v>
      </c>
      <c r="E265" s="21" t="str">
        <f>IF(C265="","-",VLOOKUP(C265,员工信息表!B:D,3,FALSE))</f>
        <v>-</v>
      </c>
      <c r="F265" s="20"/>
      <c r="G265" s="20"/>
      <c r="H265" s="20"/>
      <c r="I265" s="20"/>
      <c r="J265" s="27" t="str">
        <f t="shared" si="8"/>
        <v>0</v>
      </c>
      <c r="K265" s="27" t="str">
        <f>IF(C265="","0",SUMIFS(借支明细表!$H:$H,借支明细表!$F:$F,$C265,借支明细表!$D:$D,$D$2))</f>
        <v>0</v>
      </c>
      <c r="L265" s="27" t="str">
        <f t="shared" si="9"/>
        <v>0</v>
      </c>
      <c r="M265" s="28"/>
      <c r="XDA265" s="7"/>
      <c r="XDB265" s="7"/>
      <c r="XDC265" s="7"/>
      <c r="XDD265" s="7"/>
      <c r="XDE265" s="7"/>
      <c r="XDF265" s="7"/>
      <c r="XDG265" s="7"/>
      <c r="XDH265" s="7"/>
      <c r="XDI265" s="7"/>
      <c r="XDJ265" s="7"/>
      <c r="XDK265" s="7"/>
      <c r="XDL265" s="7"/>
      <c r="XDM265" s="7"/>
      <c r="XDN265" s="7"/>
      <c r="XDO265" s="7"/>
      <c r="XDP265" s="7"/>
      <c r="XDQ265" s="7"/>
      <c r="XDR265" s="7"/>
      <c r="XDS265" s="7"/>
      <c r="XDT265" s="7"/>
      <c r="XDU265" s="7"/>
      <c r="XDV265" s="7"/>
      <c r="XDW265" s="7"/>
      <c r="XDX265" s="7"/>
      <c r="XDY265" s="7"/>
      <c r="XDZ265" s="7"/>
      <c r="XEA265" s="7"/>
      <c r="XEB265" s="7"/>
      <c r="XEC265" s="7"/>
      <c r="XED265" s="7"/>
      <c r="XEE265" s="7"/>
    </row>
    <row r="266" s="1" customFormat="1" customHeight="1" spans="1:16359">
      <c r="A266" s="4"/>
      <c r="B266" s="20"/>
      <c r="C266" s="20"/>
      <c r="D266" s="21" t="str">
        <f>IF(C266="","-",VLOOKUP(C266,员工信息表!B:C,2,FALSE))</f>
        <v>-</v>
      </c>
      <c r="E266" s="21" t="str">
        <f>IF(C266="","-",VLOOKUP(C266,员工信息表!B:D,3,FALSE))</f>
        <v>-</v>
      </c>
      <c r="F266" s="20"/>
      <c r="G266" s="20"/>
      <c r="H266" s="20"/>
      <c r="I266" s="20"/>
      <c r="J266" s="27" t="str">
        <f t="shared" si="8"/>
        <v>0</v>
      </c>
      <c r="K266" s="27" t="str">
        <f>IF(C266="","0",SUMIFS(借支明细表!$H:$H,借支明细表!$F:$F,$C266,借支明细表!$D:$D,$D$2))</f>
        <v>0</v>
      </c>
      <c r="L266" s="27" t="str">
        <f t="shared" si="9"/>
        <v>0</v>
      </c>
      <c r="M266" s="28"/>
      <c r="XDA266" s="7"/>
      <c r="XDB266" s="7"/>
      <c r="XDC266" s="7"/>
      <c r="XDD266" s="7"/>
      <c r="XDE266" s="7"/>
      <c r="XDF266" s="7"/>
      <c r="XDG266" s="7"/>
      <c r="XDH266" s="7"/>
      <c r="XDI266" s="7"/>
      <c r="XDJ266" s="7"/>
      <c r="XDK266" s="7"/>
      <c r="XDL266" s="7"/>
      <c r="XDM266" s="7"/>
      <c r="XDN266" s="7"/>
      <c r="XDO266" s="7"/>
      <c r="XDP266" s="7"/>
      <c r="XDQ266" s="7"/>
      <c r="XDR266" s="7"/>
      <c r="XDS266" s="7"/>
      <c r="XDT266" s="7"/>
      <c r="XDU266" s="7"/>
      <c r="XDV266" s="7"/>
      <c r="XDW266" s="7"/>
      <c r="XDX266" s="7"/>
      <c r="XDY266" s="7"/>
      <c r="XDZ266" s="7"/>
      <c r="XEA266" s="7"/>
      <c r="XEB266" s="7"/>
      <c r="XEC266" s="7"/>
      <c r="XED266" s="7"/>
      <c r="XEE266" s="7"/>
    </row>
    <row r="267" s="1" customFormat="1" customHeight="1" spans="1:16359">
      <c r="A267" s="4"/>
      <c r="B267" s="20"/>
      <c r="C267" s="20"/>
      <c r="D267" s="21" t="str">
        <f>IF(C267="","-",VLOOKUP(C267,员工信息表!B:C,2,FALSE))</f>
        <v>-</v>
      </c>
      <c r="E267" s="21" t="str">
        <f>IF(C267="","-",VLOOKUP(C267,员工信息表!B:D,3,FALSE))</f>
        <v>-</v>
      </c>
      <c r="F267" s="20"/>
      <c r="G267" s="20"/>
      <c r="H267" s="20"/>
      <c r="I267" s="20"/>
      <c r="J267" s="27" t="str">
        <f t="shared" si="8"/>
        <v>0</v>
      </c>
      <c r="K267" s="27" t="str">
        <f>IF(C267="","0",SUMIFS(借支明细表!$H:$H,借支明细表!$F:$F,$C267,借支明细表!$D:$D,$D$2))</f>
        <v>0</v>
      </c>
      <c r="L267" s="27" t="str">
        <f t="shared" si="9"/>
        <v>0</v>
      </c>
      <c r="M267" s="28"/>
      <c r="XDA267" s="7"/>
      <c r="XDB267" s="7"/>
      <c r="XDC267" s="7"/>
      <c r="XDD267" s="7"/>
      <c r="XDE267" s="7"/>
      <c r="XDF267" s="7"/>
      <c r="XDG267" s="7"/>
      <c r="XDH267" s="7"/>
      <c r="XDI267" s="7"/>
      <c r="XDJ267" s="7"/>
      <c r="XDK267" s="7"/>
      <c r="XDL267" s="7"/>
      <c r="XDM267" s="7"/>
      <c r="XDN267" s="7"/>
      <c r="XDO267" s="7"/>
      <c r="XDP267" s="7"/>
      <c r="XDQ267" s="7"/>
      <c r="XDR267" s="7"/>
      <c r="XDS267" s="7"/>
      <c r="XDT267" s="7"/>
      <c r="XDU267" s="7"/>
      <c r="XDV267" s="7"/>
      <c r="XDW267" s="7"/>
      <c r="XDX267" s="7"/>
      <c r="XDY267" s="7"/>
      <c r="XDZ267" s="7"/>
      <c r="XEA267" s="7"/>
      <c r="XEB267" s="7"/>
      <c r="XEC267" s="7"/>
      <c r="XED267" s="7"/>
      <c r="XEE267" s="7"/>
    </row>
    <row r="268" s="1" customFormat="1" customHeight="1" spans="1:16359">
      <c r="A268" s="4"/>
      <c r="B268" s="20"/>
      <c r="C268" s="20"/>
      <c r="D268" s="21" t="str">
        <f>IF(C268="","-",VLOOKUP(C268,员工信息表!B:C,2,FALSE))</f>
        <v>-</v>
      </c>
      <c r="E268" s="21" t="str">
        <f>IF(C268="","-",VLOOKUP(C268,员工信息表!B:D,3,FALSE))</f>
        <v>-</v>
      </c>
      <c r="F268" s="20"/>
      <c r="G268" s="20"/>
      <c r="H268" s="20"/>
      <c r="I268" s="20"/>
      <c r="J268" s="27" t="str">
        <f t="shared" si="8"/>
        <v>0</v>
      </c>
      <c r="K268" s="27" t="str">
        <f>IF(C268="","0",SUMIFS(借支明细表!$H:$H,借支明细表!$F:$F,$C268,借支明细表!$D:$D,$D$2))</f>
        <v>0</v>
      </c>
      <c r="L268" s="27" t="str">
        <f t="shared" si="9"/>
        <v>0</v>
      </c>
      <c r="M268" s="28"/>
      <c r="XDA268" s="7"/>
      <c r="XDB268" s="7"/>
      <c r="XDC268" s="7"/>
      <c r="XDD268" s="7"/>
      <c r="XDE268" s="7"/>
      <c r="XDF268" s="7"/>
      <c r="XDG268" s="7"/>
      <c r="XDH268" s="7"/>
      <c r="XDI268" s="7"/>
      <c r="XDJ268" s="7"/>
      <c r="XDK268" s="7"/>
      <c r="XDL268" s="7"/>
      <c r="XDM268" s="7"/>
      <c r="XDN268" s="7"/>
      <c r="XDO268" s="7"/>
      <c r="XDP268" s="7"/>
      <c r="XDQ268" s="7"/>
      <c r="XDR268" s="7"/>
      <c r="XDS268" s="7"/>
      <c r="XDT268" s="7"/>
      <c r="XDU268" s="7"/>
      <c r="XDV268" s="7"/>
      <c r="XDW268" s="7"/>
      <c r="XDX268" s="7"/>
      <c r="XDY268" s="7"/>
      <c r="XDZ268" s="7"/>
      <c r="XEA268" s="7"/>
      <c r="XEB268" s="7"/>
      <c r="XEC268" s="7"/>
      <c r="XED268" s="7"/>
      <c r="XEE268" s="7"/>
    </row>
    <row r="269" s="1" customFormat="1" customHeight="1" spans="1:16359">
      <c r="A269" s="4"/>
      <c r="B269" s="20"/>
      <c r="C269" s="20"/>
      <c r="D269" s="21" t="str">
        <f>IF(C269="","-",VLOOKUP(C269,员工信息表!B:C,2,FALSE))</f>
        <v>-</v>
      </c>
      <c r="E269" s="21" t="str">
        <f>IF(C269="","-",VLOOKUP(C269,员工信息表!B:D,3,FALSE))</f>
        <v>-</v>
      </c>
      <c r="F269" s="20"/>
      <c r="G269" s="20"/>
      <c r="H269" s="20"/>
      <c r="I269" s="20"/>
      <c r="J269" s="27" t="str">
        <f t="shared" si="8"/>
        <v>0</v>
      </c>
      <c r="K269" s="27" t="str">
        <f>IF(C269="","0",SUMIFS(借支明细表!$H:$H,借支明细表!$F:$F,$C269,借支明细表!$D:$D,$D$2))</f>
        <v>0</v>
      </c>
      <c r="L269" s="27" t="str">
        <f t="shared" si="9"/>
        <v>0</v>
      </c>
      <c r="M269" s="28"/>
      <c r="XDA269" s="7"/>
      <c r="XDB269" s="7"/>
      <c r="XDC269" s="7"/>
      <c r="XDD269" s="7"/>
      <c r="XDE269" s="7"/>
      <c r="XDF269" s="7"/>
      <c r="XDG269" s="7"/>
      <c r="XDH269" s="7"/>
      <c r="XDI269" s="7"/>
      <c r="XDJ269" s="7"/>
      <c r="XDK269" s="7"/>
      <c r="XDL269" s="7"/>
      <c r="XDM269" s="7"/>
      <c r="XDN269" s="7"/>
      <c r="XDO269" s="7"/>
      <c r="XDP269" s="7"/>
      <c r="XDQ269" s="7"/>
      <c r="XDR269" s="7"/>
      <c r="XDS269" s="7"/>
      <c r="XDT269" s="7"/>
      <c r="XDU269" s="7"/>
      <c r="XDV269" s="7"/>
      <c r="XDW269" s="7"/>
      <c r="XDX269" s="7"/>
      <c r="XDY269" s="7"/>
      <c r="XDZ269" s="7"/>
      <c r="XEA269" s="7"/>
      <c r="XEB269" s="7"/>
      <c r="XEC269" s="7"/>
      <c r="XED269" s="7"/>
      <c r="XEE269" s="7"/>
    </row>
    <row r="270" s="1" customFormat="1" customHeight="1" spans="1:16359">
      <c r="A270" s="4"/>
      <c r="B270" s="20"/>
      <c r="C270" s="20"/>
      <c r="D270" s="21" t="str">
        <f>IF(C270="","-",VLOOKUP(C270,员工信息表!B:C,2,FALSE))</f>
        <v>-</v>
      </c>
      <c r="E270" s="21" t="str">
        <f>IF(C270="","-",VLOOKUP(C270,员工信息表!B:D,3,FALSE))</f>
        <v>-</v>
      </c>
      <c r="F270" s="20"/>
      <c r="G270" s="20"/>
      <c r="H270" s="20"/>
      <c r="I270" s="20"/>
      <c r="J270" s="27" t="str">
        <f t="shared" si="8"/>
        <v>0</v>
      </c>
      <c r="K270" s="27" t="str">
        <f>IF(C270="","0",SUMIFS(借支明细表!$H:$H,借支明细表!$F:$F,$C270,借支明细表!$D:$D,$D$2))</f>
        <v>0</v>
      </c>
      <c r="L270" s="27" t="str">
        <f t="shared" si="9"/>
        <v>0</v>
      </c>
      <c r="M270" s="28"/>
      <c r="XDA270" s="7"/>
      <c r="XDB270" s="7"/>
      <c r="XDC270" s="7"/>
      <c r="XDD270" s="7"/>
      <c r="XDE270" s="7"/>
      <c r="XDF270" s="7"/>
      <c r="XDG270" s="7"/>
      <c r="XDH270" s="7"/>
      <c r="XDI270" s="7"/>
      <c r="XDJ270" s="7"/>
      <c r="XDK270" s="7"/>
      <c r="XDL270" s="7"/>
      <c r="XDM270" s="7"/>
      <c r="XDN270" s="7"/>
      <c r="XDO270" s="7"/>
      <c r="XDP270" s="7"/>
      <c r="XDQ270" s="7"/>
      <c r="XDR270" s="7"/>
      <c r="XDS270" s="7"/>
      <c r="XDT270" s="7"/>
      <c r="XDU270" s="7"/>
      <c r="XDV270" s="7"/>
      <c r="XDW270" s="7"/>
      <c r="XDX270" s="7"/>
      <c r="XDY270" s="7"/>
      <c r="XDZ270" s="7"/>
      <c r="XEA270" s="7"/>
      <c r="XEB270" s="7"/>
      <c r="XEC270" s="7"/>
      <c r="XED270" s="7"/>
      <c r="XEE270" s="7"/>
    </row>
    <row r="271" s="1" customFormat="1" customHeight="1" spans="1:16359">
      <c r="A271" s="4"/>
      <c r="B271" s="20"/>
      <c r="C271" s="20"/>
      <c r="D271" s="21" t="str">
        <f>IF(C271="","-",VLOOKUP(C271,员工信息表!B:C,2,FALSE))</f>
        <v>-</v>
      </c>
      <c r="E271" s="21" t="str">
        <f>IF(C271="","-",VLOOKUP(C271,员工信息表!B:D,3,FALSE))</f>
        <v>-</v>
      </c>
      <c r="F271" s="20"/>
      <c r="G271" s="20"/>
      <c r="H271" s="20"/>
      <c r="I271" s="20"/>
      <c r="J271" s="27" t="str">
        <f t="shared" si="8"/>
        <v>0</v>
      </c>
      <c r="K271" s="27" t="str">
        <f>IF(C271="","0",SUMIFS(借支明细表!$H:$H,借支明细表!$F:$F,$C271,借支明细表!$D:$D,$D$2))</f>
        <v>0</v>
      </c>
      <c r="L271" s="27" t="str">
        <f t="shared" si="9"/>
        <v>0</v>
      </c>
      <c r="M271" s="28"/>
      <c r="XDA271" s="7"/>
      <c r="XDB271" s="7"/>
      <c r="XDC271" s="7"/>
      <c r="XDD271" s="7"/>
      <c r="XDE271" s="7"/>
      <c r="XDF271" s="7"/>
      <c r="XDG271" s="7"/>
      <c r="XDH271" s="7"/>
      <c r="XDI271" s="7"/>
      <c r="XDJ271" s="7"/>
      <c r="XDK271" s="7"/>
      <c r="XDL271" s="7"/>
      <c r="XDM271" s="7"/>
      <c r="XDN271" s="7"/>
      <c r="XDO271" s="7"/>
      <c r="XDP271" s="7"/>
      <c r="XDQ271" s="7"/>
      <c r="XDR271" s="7"/>
      <c r="XDS271" s="7"/>
      <c r="XDT271" s="7"/>
      <c r="XDU271" s="7"/>
      <c r="XDV271" s="7"/>
      <c r="XDW271" s="7"/>
      <c r="XDX271" s="7"/>
      <c r="XDY271" s="7"/>
      <c r="XDZ271" s="7"/>
      <c r="XEA271" s="7"/>
      <c r="XEB271" s="7"/>
      <c r="XEC271" s="7"/>
      <c r="XED271" s="7"/>
      <c r="XEE271" s="7"/>
    </row>
    <row r="272" s="1" customFormat="1" customHeight="1" spans="1:16359">
      <c r="A272" s="4"/>
      <c r="B272" s="20"/>
      <c r="C272" s="20"/>
      <c r="D272" s="21" t="str">
        <f>IF(C272="","-",VLOOKUP(C272,员工信息表!B:C,2,FALSE))</f>
        <v>-</v>
      </c>
      <c r="E272" s="21" t="str">
        <f>IF(C272="","-",VLOOKUP(C272,员工信息表!B:D,3,FALSE))</f>
        <v>-</v>
      </c>
      <c r="F272" s="20"/>
      <c r="G272" s="20"/>
      <c r="H272" s="20"/>
      <c r="I272" s="20"/>
      <c r="J272" s="27" t="str">
        <f t="shared" si="8"/>
        <v>0</v>
      </c>
      <c r="K272" s="27" t="str">
        <f>IF(C272="","0",SUMIFS(借支明细表!$H:$H,借支明细表!$F:$F,$C272,借支明细表!$D:$D,$D$2))</f>
        <v>0</v>
      </c>
      <c r="L272" s="27" t="str">
        <f t="shared" si="9"/>
        <v>0</v>
      </c>
      <c r="M272" s="28"/>
      <c r="XDA272" s="7"/>
      <c r="XDB272" s="7"/>
      <c r="XDC272" s="7"/>
      <c r="XDD272" s="7"/>
      <c r="XDE272" s="7"/>
      <c r="XDF272" s="7"/>
      <c r="XDG272" s="7"/>
      <c r="XDH272" s="7"/>
      <c r="XDI272" s="7"/>
      <c r="XDJ272" s="7"/>
      <c r="XDK272" s="7"/>
      <c r="XDL272" s="7"/>
      <c r="XDM272" s="7"/>
      <c r="XDN272" s="7"/>
      <c r="XDO272" s="7"/>
      <c r="XDP272" s="7"/>
      <c r="XDQ272" s="7"/>
      <c r="XDR272" s="7"/>
      <c r="XDS272" s="7"/>
      <c r="XDT272" s="7"/>
      <c r="XDU272" s="7"/>
      <c r="XDV272" s="7"/>
      <c r="XDW272" s="7"/>
      <c r="XDX272" s="7"/>
      <c r="XDY272" s="7"/>
      <c r="XDZ272" s="7"/>
      <c r="XEA272" s="7"/>
      <c r="XEB272" s="7"/>
      <c r="XEC272" s="7"/>
      <c r="XED272" s="7"/>
      <c r="XEE272" s="7"/>
    </row>
    <row r="273" s="1" customFormat="1" customHeight="1" spans="1:16359">
      <c r="A273" s="4"/>
      <c r="B273" s="20"/>
      <c r="C273" s="20"/>
      <c r="D273" s="21" t="str">
        <f>IF(C273="","-",VLOOKUP(C273,员工信息表!B:C,2,FALSE))</f>
        <v>-</v>
      </c>
      <c r="E273" s="21" t="str">
        <f>IF(C273="","-",VLOOKUP(C273,员工信息表!B:D,3,FALSE))</f>
        <v>-</v>
      </c>
      <c r="F273" s="20"/>
      <c r="G273" s="20"/>
      <c r="H273" s="20"/>
      <c r="I273" s="20"/>
      <c r="J273" s="27" t="str">
        <f t="shared" si="8"/>
        <v>0</v>
      </c>
      <c r="K273" s="27" t="str">
        <f>IF(C273="","0",SUMIFS(借支明细表!$H:$H,借支明细表!$F:$F,$C273,借支明细表!$D:$D,$D$2))</f>
        <v>0</v>
      </c>
      <c r="L273" s="27" t="str">
        <f t="shared" si="9"/>
        <v>0</v>
      </c>
      <c r="M273" s="28"/>
      <c r="XDA273" s="7"/>
      <c r="XDB273" s="7"/>
      <c r="XDC273" s="7"/>
      <c r="XDD273" s="7"/>
      <c r="XDE273" s="7"/>
      <c r="XDF273" s="7"/>
      <c r="XDG273" s="7"/>
      <c r="XDH273" s="7"/>
      <c r="XDI273" s="7"/>
      <c r="XDJ273" s="7"/>
      <c r="XDK273" s="7"/>
      <c r="XDL273" s="7"/>
      <c r="XDM273" s="7"/>
      <c r="XDN273" s="7"/>
      <c r="XDO273" s="7"/>
      <c r="XDP273" s="7"/>
      <c r="XDQ273" s="7"/>
      <c r="XDR273" s="7"/>
      <c r="XDS273" s="7"/>
      <c r="XDT273" s="7"/>
      <c r="XDU273" s="7"/>
      <c r="XDV273" s="7"/>
      <c r="XDW273" s="7"/>
      <c r="XDX273" s="7"/>
      <c r="XDY273" s="7"/>
      <c r="XDZ273" s="7"/>
      <c r="XEA273" s="7"/>
      <c r="XEB273" s="7"/>
      <c r="XEC273" s="7"/>
      <c r="XED273" s="7"/>
      <c r="XEE273" s="7"/>
    </row>
    <row r="274" s="1" customFormat="1" customHeight="1" spans="1:16359">
      <c r="A274" s="4"/>
      <c r="B274" s="20"/>
      <c r="C274" s="20"/>
      <c r="D274" s="21" t="str">
        <f>IF(C274="","-",VLOOKUP(C274,员工信息表!B:C,2,FALSE))</f>
        <v>-</v>
      </c>
      <c r="E274" s="21" t="str">
        <f>IF(C274="","-",VLOOKUP(C274,员工信息表!B:D,3,FALSE))</f>
        <v>-</v>
      </c>
      <c r="F274" s="20"/>
      <c r="G274" s="20"/>
      <c r="H274" s="20"/>
      <c r="I274" s="20"/>
      <c r="J274" s="27" t="str">
        <f t="shared" si="8"/>
        <v>0</v>
      </c>
      <c r="K274" s="27" t="str">
        <f>IF(C274="","0",SUMIFS(借支明细表!$H:$H,借支明细表!$F:$F,$C274,借支明细表!$D:$D,$D$2))</f>
        <v>0</v>
      </c>
      <c r="L274" s="27" t="str">
        <f t="shared" si="9"/>
        <v>0</v>
      </c>
      <c r="M274" s="28"/>
      <c r="XDA274" s="7"/>
      <c r="XDB274" s="7"/>
      <c r="XDC274" s="7"/>
      <c r="XDD274" s="7"/>
      <c r="XDE274" s="7"/>
      <c r="XDF274" s="7"/>
      <c r="XDG274" s="7"/>
      <c r="XDH274" s="7"/>
      <c r="XDI274" s="7"/>
      <c r="XDJ274" s="7"/>
      <c r="XDK274" s="7"/>
      <c r="XDL274" s="7"/>
      <c r="XDM274" s="7"/>
      <c r="XDN274" s="7"/>
      <c r="XDO274" s="7"/>
      <c r="XDP274" s="7"/>
      <c r="XDQ274" s="7"/>
      <c r="XDR274" s="7"/>
      <c r="XDS274" s="7"/>
      <c r="XDT274" s="7"/>
      <c r="XDU274" s="7"/>
      <c r="XDV274" s="7"/>
      <c r="XDW274" s="7"/>
      <c r="XDX274" s="7"/>
      <c r="XDY274" s="7"/>
      <c r="XDZ274" s="7"/>
      <c r="XEA274" s="7"/>
      <c r="XEB274" s="7"/>
      <c r="XEC274" s="7"/>
      <c r="XED274" s="7"/>
      <c r="XEE274" s="7"/>
    </row>
    <row r="275" s="1" customFormat="1" customHeight="1" spans="1:16359">
      <c r="A275" s="4"/>
      <c r="B275" s="20"/>
      <c r="C275" s="20"/>
      <c r="D275" s="21" t="str">
        <f>IF(C275="","-",VLOOKUP(C275,员工信息表!B:C,2,FALSE))</f>
        <v>-</v>
      </c>
      <c r="E275" s="21" t="str">
        <f>IF(C275="","-",VLOOKUP(C275,员工信息表!B:D,3,FALSE))</f>
        <v>-</v>
      </c>
      <c r="F275" s="20"/>
      <c r="G275" s="20"/>
      <c r="H275" s="20"/>
      <c r="I275" s="20"/>
      <c r="J275" s="27" t="str">
        <f t="shared" si="8"/>
        <v>0</v>
      </c>
      <c r="K275" s="27" t="str">
        <f>IF(C275="","0",SUMIFS(借支明细表!$H:$H,借支明细表!$F:$F,$C275,借支明细表!$D:$D,$D$2))</f>
        <v>0</v>
      </c>
      <c r="L275" s="27" t="str">
        <f t="shared" si="9"/>
        <v>0</v>
      </c>
      <c r="M275" s="28"/>
      <c r="XDA275" s="7"/>
      <c r="XDB275" s="7"/>
      <c r="XDC275" s="7"/>
      <c r="XDD275" s="7"/>
      <c r="XDE275" s="7"/>
      <c r="XDF275" s="7"/>
      <c r="XDG275" s="7"/>
      <c r="XDH275" s="7"/>
      <c r="XDI275" s="7"/>
      <c r="XDJ275" s="7"/>
      <c r="XDK275" s="7"/>
      <c r="XDL275" s="7"/>
      <c r="XDM275" s="7"/>
      <c r="XDN275" s="7"/>
      <c r="XDO275" s="7"/>
      <c r="XDP275" s="7"/>
      <c r="XDQ275" s="7"/>
      <c r="XDR275" s="7"/>
      <c r="XDS275" s="7"/>
      <c r="XDT275" s="7"/>
      <c r="XDU275" s="7"/>
      <c r="XDV275" s="7"/>
      <c r="XDW275" s="7"/>
      <c r="XDX275" s="7"/>
      <c r="XDY275" s="7"/>
      <c r="XDZ275" s="7"/>
      <c r="XEA275" s="7"/>
      <c r="XEB275" s="7"/>
      <c r="XEC275" s="7"/>
      <c r="XED275" s="7"/>
      <c r="XEE275" s="7"/>
    </row>
    <row r="276" s="1" customFormat="1" customHeight="1" spans="1:16359">
      <c r="A276" s="4"/>
      <c r="B276" s="20"/>
      <c r="C276" s="20"/>
      <c r="D276" s="21" t="str">
        <f>IF(C276="","-",VLOOKUP(C276,员工信息表!B:C,2,FALSE))</f>
        <v>-</v>
      </c>
      <c r="E276" s="21" t="str">
        <f>IF(C276="","-",VLOOKUP(C276,员工信息表!B:D,3,FALSE))</f>
        <v>-</v>
      </c>
      <c r="F276" s="20"/>
      <c r="G276" s="20"/>
      <c r="H276" s="20"/>
      <c r="I276" s="20"/>
      <c r="J276" s="27" t="str">
        <f t="shared" si="8"/>
        <v>0</v>
      </c>
      <c r="K276" s="27" t="str">
        <f>IF(C276="","0",SUMIFS(借支明细表!$H:$H,借支明细表!$F:$F,$C276,借支明细表!$D:$D,$D$2))</f>
        <v>0</v>
      </c>
      <c r="L276" s="27" t="str">
        <f t="shared" si="9"/>
        <v>0</v>
      </c>
      <c r="M276" s="28"/>
      <c r="XDA276" s="7"/>
      <c r="XDB276" s="7"/>
      <c r="XDC276" s="7"/>
      <c r="XDD276" s="7"/>
      <c r="XDE276" s="7"/>
      <c r="XDF276" s="7"/>
      <c r="XDG276" s="7"/>
      <c r="XDH276" s="7"/>
      <c r="XDI276" s="7"/>
      <c r="XDJ276" s="7"/>
      <c r="XDK276" s="7"/>
      <c r="XDL276" s="7"/>
      <c r="XDM276" s="7"/>
      <c r="XDN276" s="7"/>
      <c r="XDO276" s="7"/>
      <c r="XDP276" s="7"/>
      <c r="XDQ276" s="7"/>
      <c r="XDR276" s="7"/>
      <c r="XDS276" s="7"/>
      <c r="XDT276" s="7"/>
      <c r="XDU276" s="7"/>
      <c r="XDV276" s="7"/>
      <c r="XDW276" s="7"/>
      <c r="XDX276" s="7"/>
      <c r="XDY276" s="7"/>
      <c r="XDZ276" s="7"/>
      <c r="XEA276" s="7"/>
      <c r="XEB276" s="7"/>
      <c r="XEC276" s="7"/>
      <c r="XED276" s="7"/>
      <c r="XEE276" s="7"/>
    </row>
    <row r="277" s="1" customFormat="1" customHeight="1" spans="1:16359">
      <c r="A277" s="4"/>
      <c r="B277" s="20"/>
      <c r="C277" s="20"/>
      <c r="D277" s="21" t="str">
        <f>IF(C277="","-",VLOOKUP(C277,员工信息表!B:C,2,FALSE))</f>
        <v>-</v>
      </c>
      <c r="E277" s="21" t="str">
        <f>IF(C277="","-",VLOOKUP(C277,员工信息表!B:D,3,FALSE))</f>
        <v>-</v>
      </c>
      <c r="F277" s="20"/>
      <c r="G277" s="20"/>
      <c r="H277" s="20"/>
      <c r="I277" s="20"/>
      <c r="J277" s="27" t="str">
        <f t="shared" si="8"/>
        <v>0</v>
      </c>
      <c r="K277" s="27" t="str">
        <f>IF(C277="","0",SUMIFS(借支明细表!$H:$H,借支明细表!$F:$F,$C277,借支明细表!$D:$D,$D$2))</f>
        <v>0</v>
      </c>
      <c r="L277" s="27" t="str">
        <f t="shared" si="9"/>
        <v>0</v>
      </c>
      <c r="M277" s="28"/>
      <c r="XDA277" s="7"/>
      <c r="XDB277" s="7"/>
      <c r="XDC277" s="7"/>
      <c r="XDD277" s="7"/>
      <c r="XDE277" s="7"/>
      <c r="XDF277" s="7"/>
      <c r="XDG277" s="7"/>
      <c r="XDH277" s="7"/>
      <c r="XDI277" s="7"/>
      <c r="XDJ277" s="7"/>
      <c r="XDK277" s="7"/>
      <c r="XDL277" s="7"/>
      <c r="XDM277" s="7"/>
      <c r="XDN277" s="7"/>
      <c r="XDO277" s="7"/>
      <c r="XDP277" s="7"/>
      <c r="XDQ277" s="7"/>
      <c r="XDR277" s="7"/>
      <c r="XDS277" s="7"/>
      <c r="XDT277" s="7"/>
      <c r="XDU277" s="7"/>
      <c r="XDV277" s="7"/>
      <c r="XDW277" s="7"/>
      <c r="XDX277" s="7"/>
      <c r="XDY277" s="7"/>
      <c r="XDZ277" s="7"/>
      <c r="XEA277" s="7"/>
      <c r="XEB277" s="7"/>
      <c r="XEC277" s="7"/>
      <c r="XED277" s="7"/>
      <c r="XEE277" s="7"/>
    </row>
    <row r="278" s="1" customFormat="1" customHeight="1" spans="1:16359">
      <c r="A278" s="4"/>
      <c r="B278" s="20"/>
      <c r="C278" s="20"/>
      <c r="D278" s="21" t="str">
        <f>IF(C278="","-",VLOOKUP(C278,员工信息表!B:C,2,FALSE))</f>
        <v>-</v>
      </c>
      <c r="E278" s="21" t="str">
        <f>IF(C278="","-",VLOOKUP(C278,员工信息表!B:D,3,FALSE))</f>
        <v>-</v>
      </c>
      <c r="F278" s="20"/>
      <c r="G278" s="20"/>
      <c r="H278" s="20"/>
      <c r="I278" s="20"/>
      <c r="J278" s="27" t="str">
        <f t="shared" si="8"/>
        <v>0</v>
      </c>
      <c r="K278" s="27" t="str">
        <f>IF(C278="","0",SUMIFS(借支明细表!$H:$H,借支明细表!$F:$F,$C278,借支明细表!$D:$D,$D$2))</f>
        <v>0</v>
      </c>
      <c r="L278" s="27" t="str">
        <f t="shared" si="9"/>
        <v>0</v>
      </c>
      <c r="M278" s="28"/>
      <c r="XDA278" s="7"/>
      <c r="XDB278" s="7"/>
      <c r="XDC278" s="7"/>
      <c r="XDD278" s="7"/>
      <c r="XDE278" s="7"/>
      <c r="XDF278" s="7"/>
      <c r="XDG278" s="7"/>
      <c r="XDH278" s="7"/>
      <c r="XDI278" s="7"/>
      <c r="XDJ278" s="7"/>
      <c r="XDK278" s="7"/>
      <c r="XDL278" s="7"/>
      <c r="XDM278" s="7"/>
      <c r="XDN278" s="7"/>
      <c r="XDO278" s="7"/>
      <c r="XDP278" s="7"/>
      <c r="XDQ278" s="7"/>
      <c r="XDR278" s="7"/>
      <c r="XDS278" s="7"/>
      <c r="XDT278" s="7"/>
      <c r="XDU278" s="7"/>
      <c r="XDV278" s="7"/>
      <c r="XDW278" s="7"/>
      <c r="XDX278" s="7"/>
      <c r="XDY278" s="7"/>
      <c r="XDZ278" s="7"/>
      <c r="XEA278" s="7"/>
      <c r="XEB278" s="7"/>
      <c r="XEC278" s="7"/>
      <c r="XED278" s="7"/>
      <c r="XEE278" s="7"/>
    </row>
    <row r="279" s="1" customFormat="1" customHeight="1" spans="1:16359">
      <c r="A279" s="4"/>
      <c r="B279" s="20"/>
      <c r="C279" s="20"/>
      <c r="D279" s="21" t="str">
        <f>IF(C279="","-",VLOOKUP(C279,员工信息表!B:C,2,FALSE))</f>
        <v>-</v>
      </c>
      <c r="E279" s="21" t="str">
        <f>IF(C279="","-",VLOOKUP(C279,员工信息表!B:D,3,FALSE))</f>
        <v>-</v>
      </c>
      <c r="F279" s="20"/>
      <c r="G279" s="20"/>
      <c r="H279" s="20"/>
      <c r="I279" s="20"/>
      <c r="J279" s="27" t="str">
        <f t="shared" si="8"/>
        <v>0</v>
      </c>
      <c r="K279" s="27" t="str">
        <f>IF(C279="","0",SUMIFS(借支明细表!$H:$H,借支明细表!$F:$F,$C279,借支明细表!$D:$D,$D$2))</f>
        <v>0</v>
      </c>
      <c r="L279" s="27" t="str">
        <f t="shared" si="9"/>
        <v>0</v>
      </c>
      <c r="M279" s="28"/>
      <c r="XDA279" s="7"/>
      <c r="XDB279" s="7"/>
      <c r="XDC279" s="7"/>
      <c r="XDD279" s="7"/>
      <c r="XDE279" s="7"/>
      <c r="XDF279" s="7"/>
      <c r="XDG279" s="7"/>
      <c r="XDH279" s="7"/>
      <c r="XDI279" s="7"/>
      <c r="XDJ279" s="7"/>
      <c r="XDK279" s="7"/>
      <c r="XDL279" s="7"/>
      <c r="XDM279" s="7"/>
      <c r="XDN279" s="7"/>
      <c r="XDO279" s="7"/>
      <c r="XDP279" s="7"/>
      <c r="XDQ279" s="7"/>
      <c r="XDR279" s="7"/>
      <c r="XDS279" s="7"/>
      <c r="XDT279" s="7"/>
      <c r="XDU279" s="7"/>
      <c r="XDV279" s="7"/>
      <c r="XDW279" s="7"/>
      <c r="XDX279" s="7"/>
      <c r="XDY279" s="7"/>
      <c r="XDZ279" s="7"/>
      <c r="XEA279" s="7"/>
      <c r="XEB279" s="7"/>
      <c r="XEC279" s="7"/>
      <c r="XED279" s="7"/>
      <c r="XEE279" s="7"/>
    </row>
    <row r="280" s="1" customFormat="1" customHeight="1" spans="1:16359">
      <c r="A280" s="4"/>
      <c r="B280" s="20"/>
      <c r="C280" s="20"/>
      <c r="D280" s="21" t="str">
        <f>IF(C280="","-",VLOOKUP(C280,员工信息表!B:C,2,FALSE))</f>
        <v>-</v>
      </c>
      <c r="E280" s="21" t="str">
        <f>IF(C280="","-",VLOOKUP(C280,员工信息表!B:D,3,FALSE))</f>
        <v>-</v>
      </c>
      <c r="F280" s="20"/>
      <c r="G280" s="20"/>
      <c r="H280" s="20"/>
      <c r="I280" s="20"/>
      <c r="J280" s="27" t="str">
        <f t="shared" si="8"/>
        <v>0</v>
      </c>
      <c r="K280" s="27" t="str">
        <f>IF(C280="","0",SUMIFS(借支明细表!$H:$H,借支明细表!$F:$F,$C280,借支明细表!$D:$D,$D$2))</f>
        <v>0</v>
      </c>
      <c r="L280" s="27" t="str">
        <f t="shared" si="9"/>
        <v>0</v>
      </c>
      <c r="M280" s="28"/>
      <c r="XDA280" s="7"/>
      <c r="XDB280" s="7"/>
      <c r="XDC280" s="7"/>
      <c r="XDD280" s="7"/>
      <c r="XDE280" s="7"/>
      <c r="XDF280" s="7"/>
      <c r="XDG280" s="7"/>
      <c r="XDH280" s="7"/>
      <c r="XDI280" s="7"/>
      <c r="XDJ280" s="7"/>
      <c r="XDK280" s="7"/>
      <c r="XDL280" s="7"/>
      <c r="XDM280" s="7"/>
      <c r="XDN280" s="7"/>
      <c r="XDO280" s="7"/>
      <c r="XDP280" s="7"/>
      <c r="XDQ280" s="7"/>
      <c r="XDR280" s="7"/>
      <c r="XDS280" s="7"/>
      <c r="XDT280" s="7"/>
      <c r="XDU280" s="7"/>
      <c r="XDV280" s="7"/>
      <c r="XDW280" s="7"/>
      <c r="XDX280" s="7"/>
      <c r="XDY280" s="7"/>
      <c r="XDZ280" s="7"/>
      <c r="XEA280" s="7"/>
      <c r="XEB280" s="7"/>
      <c r="XEC280" s="7"/>
      <c r="XED280" s="7"/>
      <c r="XEE280" s="7"/>
    </row>
    <row r="281" s="1" customFormat="1" customHeight="1" spans="1:16359">
      <c r="A281" s="4"/>
      <c r="B281" s="20"/>
      <c r="C281" s="20"/>
      <c r="D281" s="21" t="str">
        <f>IF(C281="","-",VLOOKUP(C281,员工信息表!B:C,2,FALSE))</f>
        <v>-</v>
      </c>
      <c r="E281" s="21" t="str">
        <f>IF(C281="","-",VLOOKUP(C281,员工信息表!B:D,3,FALSE))</f>
        <v>-</v>
      </c>
      <c r="F281" s="20"/>
      <c r="G281" s="20"/>
      <c r="H281" s="20"/>
      <c r="I281" s="20"/>
      <c r="J281" s="27" t="str">
        <f t="shared" si="8"/>
        <v>0</v>
      </c>
      <c r="K281" s="27" t="str">
        <f>IF(C281="","0",SUMIFS(借支明细表!$H:$H,借支明细表!$F:$F,$C281,借支明细表!$D:$D,$D$2))</f>
        <v>0</v>
      </c>
      <c r="L281" s="27" t="str">
        <f t="shared" si="9"/>
        <v>0</v>
      </c>
      <c r="M281" s="28"/>
      <c r="XDA281" s="7"/>
      <c r="XDB281" s="7"/>
      <c r="XDC281" s="7"/>
      <c r="XDD281" s="7"/>
      <c r="XDE281" s="7"/>
      <c r="XDF281" s="7"/>
      <c r="XDG281" s="7"/>
      <c r="XDH281" s="7"/>
      <c r="XDI281" s="7"/>
      <c r="XDJ281" s="7"/>
      <c r="XDK281" s="7"/>
      <c r="XDL281" s="7"/>
      <c r="XDM281" s="7"/>
      <c r="XDN281" s="7"/>
      <c r="XDO281" s="7"/>
      <c r="XDP281" s="7"/>
      <c r="XDQ281" s="7"/>
      <c r="XDR281" s="7"/>
      <c r="XDS281" s="7"/>
      <c r="XDT281" s="7"/>
      <c r="XDU281" s="7"/>
      <c r="XDV281" s="7"/>
      <c r="XDW281" s="7"/>
      <c r="XDX281" s="7"/>
      <c r="XDY281" s="7"/>
      <c r="XDZ281" s="7"/>
      <c r="XEA281" s="7"/>
      <c r="XEB281" s="7"/>
      <c r="XEC281" s="7"/>
      <c r="XED281" s="7"/>
      <c r="XEE281" s="7"/>
    </row>
    <row r="282" s="1" customFormat="1" customHeight="1" spans="1:16359">
      <c r="A282" s="4"/>
      <c r="B282" s="20"/>
      <c r="C282" s="20"/>
      <c r="D282" s="21" t="str">
        <f>IF(C282="","-",VLOOKUP(C282,员工信息表!B:C,2,FALSE))</f>
        <v>-</v>
      </c>
      <c r="E282" s="21" t="str">
        <f>IF(C282="","-",VLOOKUP(C282,员工信息表!B:D,3,FALSE))</f>
        <v>-</v>
      </c>
      <c r="F282" s="20"/>
      <c r="G282" s="20"/>
      <c r="H282" s="20"/>
      <c r="I282" s="20"/>
      <c r="J282" s="27" t="str">
        <f t="shared" si="8"/>
        <v>0</v>
      </c>
      <c r="K282" s="27" t="str">
        <f>IF(C282="","0",SUMIFS(借支明细表!$H:$H,借支明细表!$F:$F,$C282,借支明细表!$D:$D,$D$2))</f>
        <v>0</v>
      </c>
      <c r="L282" s="27" t="str">
        <f t="shared" si="9"/>
        <v>0</v>
      </c>
      <c r="M282" s="28"/>
      <c r="XDA282" s="7"/>
      <c r="XDB282" s="7"/>
      <c r="XDC282" s="7"/>
      <c r="XDD282" s="7"/>
      <c r="XDE282" s="7"/>
      <c r="XDF282" s="7"/>
      <c r="XDG282" s="7"/>
      <c r="XDH282" s="7"/>
      <c r="XDI282" s="7"/>
      <c r="XDJ282" s="7"/>
      <c r="XDK282" s="7"/>
      <c r="XDL282" s="7"/>
      <c r="XDM282" s="7"/>
      <c r="XDN282" s="7"/>
      <c r="XDO282" s="7"/>
      <c r="XDP282" s="7"/>
      <c r="XDQ282" s="7"/>
      <c r="XDR282" s="7"/>
      <c r="XDS282" s="7"/>
      <c r="XDT282" s="7"/>
      <c r="XDU282" s="7"/>
      <c r="XDV282" s="7"/>
      <c r="XDW282" s="7"/>
      <c r="XDX282" s="7"/>
      <c r="XDY282" s="7"/>
      <c r="XDZ282" s="7"/>
      <c r="XEA282" s="7"/>
      <c r="XEB282" s="7"/>
      <c r="XEC282" s="7"/>
      <c r="XED282" s="7"/>
      <c r="XEE282" s="7"/>
    </row>
    <row r="283" s="1" customFormat="1" customHeight="1" spans="1:16359">
      <c r="A283" s="4"/>
      <c r="B283" s="20"/>
      <c r="C283" s="20"/>
      <c r="D283" s="21" t="str">
        <f>IF(C283="","-",VLOOKUP(C283,员工信息表!B:C,2,FALSE))</f>
        <v>-</v>
      </c>
      <c r="E283" s="21" t="str">
        <f>IF(C283="","-",VLOOKUP(C283,员工信息表!B:D,3,FALSE))</f>
        <v>-</v>
      </c>
      <c r="F283" s="20"/>
      <c r="G283" s="20"/>
      <c r="H283" s="20"/>
      <c r="I283" s="20"/>
      <c r="J283" s="27" t="str">
        <f t="shared" si="8"/>
        <v>0</v>
      </c>
      <c r="K283" s="27" t="str">
        <f>IF(C283="","0",SUMIFS(借支明细表!$H:$H,借支明细表!$F:$F,$C283,借支明细表!$D:$D,$D$2))</f>
        <v>0</v>
      </c>
      <c r="L283" s="27" t="str">
        <f t="shared" si="9"/>
        <v>0</v>
      </c>
      <c r="M283" s="28"/>
      <c r="XDA283" s="7"/>
      <c r="XDB283" s="7"/>
      <c r="XDC283" s="7"/>
      <c r="XDD283" s="7"/>
      <c r="XDE283" s="7"/>
      <c r="XDF283" s="7"/>
      <c r="XDG283" s="7"/>
      <c r="XDH283" s="7"/>
      <c r="XDI283" s="7"/>
      <c r="XDJ283" s="7"/>
      <c r="XDK283" s="7"/>
      <c r="XDL283" s="7"/>
      <c r="XDM283" s="7"/>
      <c r="XDN283" s="7"/>
      <c r="XDO283" s="7"/>
      <c r="XDP283" s="7"/>
      <c r="XDQ283" s="7"/>
      <c r="XDR283" s="7"/>
      <c r="XDS283" s="7"/>
      <c r="XDT283" s="7"/>
      <c r="XDU283" s="7"/>
      <c r="XDV283" s="7"/>
      <c r="XDW283" s="7"/>
      <c r="XDX283" s="7"/>
      <c r="XDY283" s="7"/>
      <c r="XDZ283" s="7"/>
      <c r="XEA283" s="7"/>
      <c r="XEB283" s="7"/>
      <c r="XEC283" s="7"/>
      <c r="XED283" s="7"/>
      <c r="XEE283" s="7"/>
    </row>
    <row r="284" s="1" customFormat="1" customHeight="1" spans="1:16359">
      <c r="A284" s="4"/>
      <c r="B284" s="20"/>
      <c r="C284" s="20"/>
      <c r="D284" s="21" t="str">
        <f>IF(C284="","-",VLOOKUP(C284,员工信息表!B:C,2,FALSE))</f>
        <v>-</v>
      </c>
      <c r="E284" s="21" t="str">
        <f>IF(C284="","-",VLOOKUP(C284,员工信息表!B:D,3,FALSE))</f>
        <v>-</v>
      </c>
      <c r="F284" s="20"/>
      <c r="G284" s="20"/>
      <c r="H284" s="20"/>
      <c r="I284" s="20"/>
      <c r="J284" s="27" t="str">
        <f t="shared" si="8"/>
        <v>0</v>
      </c>
      <c r="K284" s="27" t="str">
        <f>IF(C284="","0",SUMIFS(借支明细表!$H:$H,借支明细表!$F:$F,$C284,借支明细表!$D:$D,$D$2))</f>
        <v>0</v>
      </c>
      <c r="L284" s="27" t="str">
        <f t="shared" si="9"/>
        <v>0</v>
      </c>
      <c r="M284" s="28"/>
      <c r="XDA284" s="7"/>
      <c r="XDB284" s="7"/>
      <c r="XDC284" s="7"/>
      <c r="XDD284" s="7"/>
      <c r="XDE284" s="7"/>
      <c r="XDF284" s="7"/>
      <c r="XDG284" s="7"/>
      <c r="XDH284" s="7"/>
      <c r="XDI284" s="7"/>
      <c r="XDJ284" s="7"/>
      <c r="XDK284" s="7"/>
      <c r="XDL284" s="7"/>
      <c r="XDM284" s="7"/>
      <c r="XDN284" s="7"/>
      <c r="XDO284" s="7"/>
      <c r="XDP284" s="7"/>
      <c r="XDQ284" s="7"/>
      <c r="XDR284" s="7"/>
      <c r="XDS284" s="7"/>
      <c r="XDT284" s="7"/>
      <c r="XDU284" s="7"/>
      <c r="XDV284" s="7"/>
      <c r="XDW284" s="7"/>
      <c r="XDX284" s="7"/>
      <c r="XDY284" s="7"/>
      <c r="XDZ284" s="7"/>
      <c r="XEA284" s="7"/>
      <c r="XEB284" s="7"/>
      <c r="XEC284" s="7"/>
      <c r="XED284" s="7"/>
      <c r="XEE284" s="7"/>
    </row>
    <row r="285" s="1" customFormat="1" customHeight="1" spans="1:16359">
      <c r="A285" s="4"/>
      <c r="B285" s="20"/>
      <c r="C285" s="20"/>
      <c r="D285" s="21" t="str">
        <f>IF(C285="","-",VLOOKUP(C285,员工信息表!B:C,2,FALSE))</f>
        <v>-</v>
      </c>
      <c r="E285" s="21" t="str">
        <f>IF(C285="","-",VLOOKUP(C285,员工信息表!B:D,3,FALSE))</f>
        <v>-</v>
      </c>
      <c r="F285" s="20"/>
      <c r="G285" s="20"/>
      <c r="H285" s="20"/>
      <c r="I285" s="20"/>
      <c r="J285" s="27" t="str">
        <f t="shared" si="8"/>
        <v>0</v>
      </c>
      <c r="K285" s="27" t="str">
        <f>IF(C285="","0",SUMIFS(借支明细表!$H:$H,借支明细表!$F:$F,$C285,借支明细表!$D:$D,$D$2))</f>
        <v>0</v>
      </c>
      <c r="L285" s="27" t="str">
        <f t="shared" si="9"/>
        <v>0</v>
      </c>
      <c r="M285" s="28"/>
      <c r="XDA285" s="7"/>
      <c r="XDB285" s="7"/>
      <c r="XDC285" s="7"/>
      <c r="XDD285" s="7"/>
      <c r="XDE285" s="7"/>
      <c r="XDF285" s="7"/>
      <c r="XDG285" s="7"/>
      <c r="XDH285" s="7"/>
      <c r="XDI285" s="7"/>
      <c r="XDJ285" s="7"/>
      <c r="XDK285" s="7"/>
      <c r="XDL285" s="7"/>
      <c r="XDM285" s="7"/>
      <c r="XDN285" s="7"/>
      <c r="XDO285" s="7"/>
      <c r="XDP285" s="7"/>
      <c r="XDQ285" s="7"/>
      <c r="XDR285" s="7"/>
      <c r="XDS285" s="7"/>
      <c r="XDT285" s="7"/>
      <c r="XDU285" s="7"/>
      <c r="XDV285" s="7"/>
      <c r="XDW285" s="7"/>
      <c r="XDX285" s="7"/>
      <c r="XDY285" s="7"/>
      <c r="XDZ285" s="7"/>
      <c r="XEA285" s="7"/>
      <c r="XEB285" s="7"/>
      <c r="XEC285" s="7"/>
      <c r="XED285" s="7"/>
      <c r="XEE285" s="7"/>
    </row>
    <row r="286" s="1" customFormat="1" customHeight="1" spans="1:16359">
      <c r="A286" s="4"/>
      <c r="B286" s="20"/>
      <c r="C286" s="20"/>
      <c r="D286" s="21" t="str">
        <f>IF(C286="","-",VLOOKUP(C286,员工信息表!B:C,2,FALSE))</f>
        <v>-</v>
      </c>
      <c r="E286" s="21" t="str">
        <f>IF(C286="","-",VLOOKUP(C286,员工信息表!B:D,3,FALSE))</f>
        <v>-</v>
      </c>
      <c r="F286" s="20"/>
      <c r="G286" s="20"/>
      <c r="H286" s="20"/>
      <c r="I286" s="20"/>
      <c r="J286" s="27" t="str">
        <f t="shared" si="8"/>
        <v>0</v>
      </c>
      <c r="K286" s="27" t="str">
        <f>IF(C286="","0",SUMIFS(借支明细表!$H:$H,借支明细表!$F:$F,$C286,借支明细表!$D:$D,$D$2))</f>
        <v>0</v>
      </c>
      <c r="L286" s="27" t="str">
        <f t="shared" si="9"/>
        <v>0</v>
      </c>
      <c r="M286" s="28"/>
      <c r="XDA286" s="7"/>
      <c r="XDB286" s="7"/>
      <c r="XDC286" s="7"/>
      <c r="XDD286" s="7"/>
      <c r="XDE286" s="7"/>
      <c r="XDF286" s="7"/>
      <c r="XDG286" s="7"/>
      <c r="XDH286" s="7"/>
      <c r="XDI286" s="7"/>
      <c r="XDJ286" s="7"/>
      <c r="XDK286" s="7"/>
      <c r="XDL286" s="7"/>
      <c r="XDM286" s="7"/>
      <c r="XDN286" s="7"/>
      <c r="XDO286" s="7"/>
      <c r="XDP286" s="7"/>
      <c r="XDQ286" s="7"/>
      <c r="XDR286" s="7"/>
      <c r="XDS286" s="7"/>
      <c r="XDT286" s="7"/>
      <c r="XDU286" s="7"/>
      <c r="XDV286" s="7"/>
      <c r="XDW286" s="7"/>
      <c r="XDX286" s="7"/>
      <c r="XDY286" s="7"/>
      <c r="XDZ286" s="7"/>
      <c r="XEA286" s="7"/>
      <c r="XEB286" s="7"/>
      <c r="XEC286" s="7"/>
      <c r="XED286" s="7"/>
      <c r="XEE286" s="7"/>
    </row>
    <row r="287" s="1" customFormat="1" customHeight="1" spans="1:16359">
      <c r="A287" s="4"/>
      <c r="B287" s="20"/>
      <c r="C287" s="20"/>
      <c r="D287" s="21" t="str">
        <f>IF(C287="","-",VLOOKUP(C287,员工信息表!B:C,2,FALSE))</f>
        <v>-</v>
      </c>
      <c r="E287" s="21" t="str">
        <f>IF(C287="","-",VLOOKUP(C287,员工信息表!B:D,3,FALSE))</f>
        <v>-</v>
      </c>
      <c r="F287" s="20"/>
      <c r="G287" s="20"/>
      <c r="H287" s="20"/>
      <c r="I287" s="20"/>
      <c r="J287" s="27" t="str">
        <f t="shared" si="8"/>
        <v>0</v>
      </c>
      <c r="K287" s="27" t="str">
        <f>IF(C287="","0",SUMIFS(借支明细表!$H:$H,借支明细表!$F:$F,$C287,借支明细表!$D:$D,$D$2))</f>
        <v>0</v>
      </c>
      <c r="L287" s="27" t="str">
        <f t="shared" si="9"/>
        <v>0</v>
      </c>
      <c r="M287" s="28"/>
      <c r="XDA287" s="7"/>
      <c r="XDB287" s="7"/>
      <c r="XDC287" s="7"/>
      <c r="XDD287" s="7"/>
      <c r="XDE287" s="7"/>
      <c r="XDF287" s="7"/>
      <c r="XDG287" s="7"/>
      <c r="XDH287" s="7"/>
      <c r="XDI287" s="7"/>
      <c r="XDJ287" s="7"/>
      <c r="XDK287" s="7"/>
      <c r="XDL287" s="7"/>
      <c r="XDM287" s="7"/>
      <c r="XDN287" s="7"/>
      <c r="XDO287" s="7"/>
      <c r="XDP287" s="7"/>
      <c r="XDQ287" s="7"/>
      <c r="XDR287" s="7"/>
      <c r="XDS287" s="7"/>
      <c r="XDT287" s="7"/>
      <c r="XDU287" s="7"/>
      <c r="XDV287" s="7"/>
      <c r="XDW287" s="7"/>
      <c r="XDX287" s="7"/>
      <c r="XDY287" s="7"/>
      <c r="XDZ287" s="7"/>
      <c r="XEA287" s="7"/>
      <c r="XEB287" s="7"/>
      <c r="XEC287" s="7"/>
      <c r="XED287" s="7"/>
      <c r="XEE287" s="7"/>
    </row>
    <row r="288" s="1" customFormat="1" customHeight="1" spans="1:16359">
      <c r="A288" s="4"/>
      <c r="B288" s="20"/>
      <c r="C288" s="20"/>
      <c r="D288" s="21" t="str">
        <f>IF(C288="","-",VLOOKUP(C288,员工信息表!B:C,2,FALSE))</f>
        <v>-</v>
      </c>
      <c r="E288" s="21" t="str">
        <f>IF(C288="","-",VLOOKUP(C288,员工信息表!B:D,3,FALSE))</f>
        <v>-</v>
      </c>
      <c r="F288" s="20"/>
      <c r="G288" s="20"/>
      <c r="H288" s="20"/>
      <c r="I288" s="20"/>
      <c r="J288" s="27" t="str">
        <f t="shared" si="8"/>
        <v>0</v>
      </c>
      <c r="K288" s="27" t="str">
        <f>IF(C288="","0",SUMIFS(借支明细表!$H:$H,借支明细表!$F:$F,$C288,借支明细表!$D:$D,$D$2))</f>
        <v>0</v>
      </c>
      <c r="L288" s="27" t="str">
        <f t="shared" si="9"/>
        <v>0</v>
      </c>
      <c r="M288" s="28"/>
      <c r="XDA288" s="7"/>
      <c r="XDB288" s="7"/>
      <c r="XDC288" s="7"/>
      <c r="XDD288" s="7"/>
      <c r="XDE288" s="7"/>
      <c r="XDF288" s="7"/>
      <c r="XDG288" s="7"/>
      <c r="XDH288" s="7"/>
      <c r="XDI288" s="7"/>
      <c r="XDJ288" s="7"/>
      <c r="XDK288" s="7"/>
      <c r="XDL288" s="7"/>
      <c r="XDM288" s="7"/>
      <c r="XDN288" s="7"/>
      <c r="XDO288" s="7"/>
      <c r="XDP288" s="7"/>
      <c r="XDQ288" s="7"/>
      <c r="XDR288" s="7"/>
      <c r="XDS288" s="7"/>
      <c r="XDT288" s="7"/>
      <c r="XDU288" s="7"/>
      <c r="XDV288" s="7"/>
      <c r="XDW288" s="7"/>
      <c r="XDX288" s="7"/>
      <c r="XDY288" s="7"/>
      <c r="XDZ288" s="7"/>
      <c r="XEA288" s="7"/>
      <c r="XEB288" s="7"/>
      <c r="XEC288" s="7"/>
      <c r="XED288" s="7"/>
      <c r="XEE288" s="7"/>
    </row>
    <row r="289" s="1" customFormat="1" customHeight="1" spans="1:16359">
      <c r="A289" s="4"/>
      <c r="B289" s="20"/>
      <c r="C289" s="20"/>
      <c r="D289" s="21" t="str">
        <f>IF(C289="","-",VLOOKUP(C289,员工信息表!B:C,2,FALSE))</f>
        <v>-</v>
      </c>
      <c r="E289" s="21" t="str">
        <f>IF(C289="","-",VLOOKUP(C289,员工信息表!B:D,3,FALSE))</f>
        <v>-</v>
      </c>
      <c r="F289" s="20"/>
      <c r="G289" s="20"/>
      <c r="H289" s="20"/>
      <c r="I289" s="20"/>
      <c r="J289" s="27" t="str">
        <f t="shared" si="8"/>
        <v>0</v>
      </c>
      <c r="K289" s="27" t="str">
        <f>IF(C289="","0",SUMIFS(借支明细表!$H:$H,借支明细表!$F:$F,$C289,借支明细表!$D:$D,$D$2))</f>
        <v>0</v>
      </c>
      <c r="L289" s="27" t="str">
        <f t="shared" si="9"/>
        <v>0</v>
      </c>
      <c r="M289" s="28"/>
      <c r="XDA289" s="7"/>
      <c r="XDB289" s="7"/>
      <c r="XDC289" s="7"/>
      <c r="XDD289" s="7"/>
      <c r="XDE289" s="7"/>
      <c r="XDF289" s="7"/>
      <c r="XDG289" s="7"/>
      <c r="XDH289" s="7"/>
      <c r="XDI289" s="7"/>
      <c r="XDJ289" s="7"/>
      <c r="XDK289" s="7"/>
      <c r="XDL289" s="7"/>
      <c r="XDM289" s="7"/>
      <c r="XDN289" s="7"/>
      <c r="XDO289" s="7"/>
      <c r="XDP289" s="7"/>
      <c r="XDQ289" s="7"/>
      <c r="XDR289" s="7"/>
      <c r="XDS289" s="7"/>
      <c r="XDT289" s="7"/>
      <c r="XDU289" s="7"/>
      <c r="XDV289" s="7"/>
      <c r="XDW289" s="7"/>
      <c r="XDX289" s="7"/>
      <c r="XDY289" s="7"/>
      <c r="XDZ289" s="7"/>
      <c r="XEA289" s="7"/>
      <c r="XEB289" s="7"/>
      <c r="XEC289" s="7"/>
      <c r="XED289" s="7"/>
      <c r="XEE289" s="7"/>
    </row>
    <row r="290" s="1" customFormat="1" customHeight="1" spans="1:16359">
      <c r="A290" s="4"/>
      <c r="B290" s="20"/>
      <c r="C290" s="20"/>
      <c r="D290" s="21" t="str">
        <f>IF(C290="","-",VLOOKUP(C290,员工信息表!B:C,2,FALSE))</f>
        <v>-</v>
      </c>
      <c r="E290" s="21" t="str">
        <f>IF(C290="","-",VLOOKUP(C290,员工信息表!B:D,3,FALSE))</f>
        <v>-</v>
      </c>
      <c r="F290" s="20"/>
      <c r="G290" s="20"/>
      <c r="H290" s="20"/>
      <c r="I290" s="20"/>
      <c r="J290" s="27" t="str">
        <f t="shared" si="8"/>
        <v>0</v>
      </c>
      <c r="K290" s="27" t="str">
        <f>IF(C290="","0",SUMIFS(借支明细表!$H:$H,借支明细表!$F:$F,$C290,借支明细表!$D:$D,$D$2))</f>
        <v>0</v>
      </c>
      <c r="L290" s="27" t="str">
        <f t="shared" si="9"/>
        <v>0</v>
      </c>
      <c r="M290" s="28"/>
      <c r="XDA290" s="7"/>
      <c r="XDB290" s="7"/>
      <c r="XDC290" s="7"/>
      <c r="XDD290" s="7"/>
      <c r="XDE290" s="7"/>
      <c r="XDF290" s="7"/>
      <c r="XDG290" s="7"/>
      <c r="XDH290" s="7"/>
      <c r="XDI290" s="7"/>
      <c r="XDJ290" s="7"/>
      <c r="XDK290" s="7"/>
      <c r="XDL290" s="7"/>
      <c r="XDM290" s="7"/>
      <c r="XDN290" s="7"/>
      <c r="XDO290" s="7"/>
      <c r="XDP290" s="7"/>
      <c r="XDQ290" s="7"/>
      <c r="XDR290" s="7"/>
      <c r="XDS290" s="7"/>
      <c r="XDT290" s="7"/>
      <c r="XDU290" s="7"/>
      <c r="XDV290" s="7"/>
      <c r="XDW290" s="7"/>
      <c r="XDX290" s="7"/>
      <c r="XDY290" s="7"/>
      <c r="XDZ290" s="7"/>
      <c r="XEA290" s="7"/>
      <c r="XEB290" s="7"/>
      <c r="XEC290" s="7"/>
      <c r="XED290" s="7"/>
      <c r="XEE290" s="7"/>
    </row>
    <row r="291" s="1" customFormat="1" customHeight="1" spans="1:16359">
      <c r="A291" s="4"/>
      <c r="B291" s="20"/>
      <c r="C291" s="20"/>
      <c r="D291" s="21" t="str">
        <f>IF(C291="","-",VLOOKUP(C291,员工信息表!B:C,2,FALSE))</f>
        <v>-</v>
      </c>
      <c r="E291" s="21" t="str">
        <f>IF(C291="","-",VLOOKUP(C291,员工信息表!B:D,3,FALSE))</f>
        <v>-</v>
      </c>
      <c r="F291" s="20"/>
      <c r="G291" s="20"/>
      <c r="H291" s="20"/>
      <c r="I291" s="20"/>
      <c r="J291" s="27" t="str">
        <f t="shared" si="8"/>
        <v>0</v>
      </c>
      <c r="K291" s="27" t="str">
        <f>IF(C291="","0",SUMIFS(借支明细表!$H:$H,借支明细表!$F:$F,$C291,借支明细表!$D:$D,$D$2))</f>
        <v>0</v>
      </c>
      <c r="L291" s="27" t="str">
        <f t="shared" si="9"/>
        <v>0</v>
      </c>
      <c r="M291" s="28"/>
      <c r="XDA291" s="7"/>
      <c r="XDB291" s="7"/>
      <c r="XDC291" s="7"/>
      <c r="XDD291" s="7"/>
      <c r="XDE291" s="7"/>
      <c r="XDF291" s="7"/>
      <c r="XDG291" s="7"/>
      <c r="XDH291" s="7"/>
      <c r="XDI291" s="7"/>
      <c r="XDJ291" s="7"/>
      <c r="XDK291" s="7"/>
      <c r="XDL291" s="7"/>
      <c r="XDM291" s="7"/>
      <c r="XDN291" s="7"/>
      <c r="XDO291" s="7"/>
      <c r="XDP291" s="7"/>
      <c r="XDQ291" s="7"/>
      <c r="XDR291" s="7"/>
      <c r="XDS291" s="7"/>
      <c r="XDT291" s="7"/>
      <c r="XDU291" s="7"/>
      <c r="XDV291" s="7"/>
      <c r="XDW291" s="7"/>
      <c r="XDX291" s="7"/>
      <c r="XDY291" s="7"/>
      <c r="XDZ291" s="7"/>
      <c r="XEA291" s="7"/>
      <c r="XEB291" s="7"/>
      <c r="XEC291" s="7"/>
      <c r="XED291" s="7"/>
      <c r="XEE291" s="7"/>
    </row>
    <row r="292" s="1" customFormat="1" customHeight="1" spans="1:16359">
      <c r="A292" s="4"/>
      <c r="B292" s="20"/>
      <c r="C292" s="20"/>
      <c r="D292" s="21" t="str">
        <f>IF(C292="","-",VLOOKUP(C292,员工信息表!B:C,2,FALSE))</f>
        <v>-</v>
      </c>
      <c r="E292" s="21" t="str">
        <f>IF(C292="","-",VLOOKUP(C292,员工信息表!B:D,3,FALSE))</f>
        <v>-</v>
      </c>
      <c r="F292" s="20"/>
      <c r="G292" s="20"/>
      <c r="H292" s="20"/>
      <c r="I292" s="20"/>
      <c r="J292" s="27" t="str">
        <f t="shared" si="8"/>
        <v>0</v>
      </c>
      <c r="K292" s="27" t="str">
        <f>IF(C292="","0",SUMIFS(借支明细表!$H:$H,借支明细表!$F:$F,$C292,借支明细表!$D:$D,$D$2))</f>
        <v>0</v>
      </c>
      <c r="L292" s="27" t="str">
        <f t="shared" si="9"/>
        <v>0</v>
      </c>
      <c r="M292" s="28"/>
      <c r="XDA292" s="7"/>
      <c r="XDB292" s="7"/>
      <c r="XDC292" s="7"/>
      <c r="XDD292" s="7"/>
      <c r="XDE292" s="7"/>
      <c r="XDF292" s="7"/>
      <c r="XDG292" s="7"/>
      <c r="XDH292" s="7"/>
      <c r="XDI292" s="7"/>
      <c r="XDJ292" s="7"/>
      <c r="XDK292" s="7"/>
      <c r="XDL292" s="7"/>
      <c r="XDM292" s="7"/>
      <c r="XDN292" s="7"/>
      <c r="XDO292" s="7"/>
      <c r="XDP292" s="7"/>
      <c r="XDQ292" s="7"/>
      <c r="XDR292" s="7"/>
      <c r="XDS292" s="7"/>
      <c r="XDT292" s="7"/>
      <c r="XDU292" s="7"/>
      <c r="XDV292" s="7"/>
      <c r="XDW292" s="7"/>
      <c r="XDX292" s="7"/>
      <c r="XDY292" s="7"/>
      <c r="XDZ292" s="7"/>
      <c r="XEA292" s="7"/>
      <c r="XEB292" s="7"/>
      <c r="XEC292" s="7"/>
      <c r="XED292" s="7"/>
      <c r="XEE292" s="7"/>
    </row>
    <row r="293" s="1" customFormat="1" customHeight="1" spans="1:16359">
      <c r="A293" s="4"/>
      <c r="B293" s="20"/>
      <c r="C293" s="20"/>
      <c r="D293" s="21" t="str">
        <f>IF(C293="","-",VLOOKUP(C293,员工信息表!B:C,2,FALSE))</f>
        <v>-</v>
      </c>
      <c r="E293" s="21" t="str">
        <f>IF(C293="","-",VLOOKUP(C293,员工信息表!B:D,3,FALSE))</f>
        <v>-</v>
      </c>
      <c r="F293" s="20"/>
      <c r="G293" s="20"/>
      <c r="H293" s="20"/>
      <c r="I293" s="20"/>
      <c r="J293" s="27" t="str">
        <f t="shared" si="8"/>
        <v>0</v>
      </c>
      <c r="K293" s="27" t="str">
        <f>IF(C293="","0",SUMIFS(借支明细表!$H:$H,借支明细表!$F:$F,$C293,借支明细表!$D:$D,$D$2))</f>
        <v>0</v>
      </c>
      <c r="L293" s="27" t="str">
        <f t="shared" si="9"/>
        <v>0</v>
      </c>
      <c r="M293" s="28"/>
      <c r="XDA293" s="7"/>
      <c r="XDB293" s="7"/>
      <c r="XDC293" s="7"/>
      <c r="XDD293" s="7"/>
      <c r="XDE293" s="7"/>
      <c r="XDF293" s="7"/>
      <c r="XDG293" s="7"/>
      <c r="XDH293" s="7"/>
      <c r="XDI293" s="7"/>
      <c r="XDJ293" s="7"/>
      <c r="XDK293" s="7"/>
      <c r="XDL293" s="7"/>
      <c r="XDM293" s="7"/>
      <c r="XDN293" s="7"/>
      <c r="XDO293" s="7"/>
      <c r="XDP293" s="7"/>
      <c r="XDQ293" s="7"/>
      <c r="XDR293" s="7"/>
      <c r="XDS293" s="7"/>
      <c r="XDT293" s="7"/>
      <c r="XDU293" s="7"/>
      <c r="XDV293" s="7"/>
      <c r="XDW293" s="7"/>
      <c r="XDX293" s="7"/>
      <c r="XDY293" s="7"/>
      <c r="XDZ293" s="7"/>
      <c r="XEA293" s="7"/>
      <c r="XEB293" s="7"/>
      <c r="XEC293" s="7"/>
      <c r="XED293" s="7"/>
      <c r="XEE293" s="7"/>
    </row>
    <row r="294" s="1" customFormat="1" customHeight="1" spans="1:16359">
      <c r="A294" s="4"/>
      <c r="B294" s="20"/>
      <c r="C294" s="20"/>
      <c r="D294" s="21" t="str">
        <f>IF(C294="","-",VLOOKUP(C294,员工信息表!B:C,2,FALSE))</f>
        <v>-</v>
      </c>
      <c r="E294" s="21" t="str">
        <f>IF(C294="","-",VLOOKUP(C294,员工信息表!B:D,3,FALSE))</f>
        <v>-</v>
      </c>
      <c r="F294" s="20"/>
      <c r="G294" s="20"/>
      <c r="H294" s="20"/>
      <c r="I294" s="20"/>
      <c r="J294" s="27" t="str">
        <f t="shared" si="8"/>
        <v>0</v>
      </c>
      <c r="K294" s="27" t="str">
        <f>IF(C294="","0",SUMIFS(借支明细表!$H:$H,借支明细表!$F:$F,$C294,借支明细表!$D:$D,$D$2))</f>
        <v>0</v>
      </c>
      <c r="L294" s="27" t="str">
        <f t="shared" si="9"/>
        <v>0</v>
      </c>
      <c r="M294" s="28"/>
      <c r="XDA294" s="7"/>
      <c r="XDB294" s="7"/>
      <c r="XDC294" s="7"/>
      <c r="XDD294" s="7"/>
      <c r="XDE294" s="7"/>
      <c r="XDF294" s="7"/>
      <c r="XDG294" s="7"/>
      <c r="XDH294" s="7"/>
      <c r="XDI294" s="7"/>
      <c r="XDJ294" s="7"/>
      <c r="XDK294" s="7"/>
      <c r="XDL294" s="7"/>
      <c r="XDM294" s="7"/>
      <c r="XDN294" s="7"/>
      <c r="XDO294" s="7"/>
      <c r="XDP294" s="7"/>
      <c r="XDQ294" s="7"/>
      <c r="XDR294" s="7"/>
      <c r="XDS294" s="7"/>
      <c r="XDT294" s="7"/>
      <c r="XDU294" s="7"/>
      <c r="XDV294" s="7"/>
      <c r="XDW294" s="7"/>
      <c r="XDX294" s="7"/>
      <c r="XDY294" s="7"/>
      <c r="XDZ294" s="7"/>
      <c r="XEA294" s="7"/>
      <c r="XEB294" s="7"/>
      <c r="XEC294" s="7"/>
      <c r="XED294" s="7"/>
      <c r="XEE294" s="7"/>
    </row>
    <row r="295" s="1" customFormat="1" customHeight="1" spans="1:16359">
      <c r="A295" s="4"/>
      <c r="B295" s="20"/>
      <c r="C295" s="20"/>
      <c r="D295" s="21" t="str">
        <f>IF(C295="","-",VLOOKUP(C295,员工信息表!B:C,2,FALSE))</f>
        <v>-</v>
      </c>
      <c r="E295" s="21" t="str">
        <f>IF(C295="","-",VLOOKUP(C295,员工信息表!B:D,3,FALSE))</f>
        <v>-</v>
      </c>
      <c r="F295" s="20"/>
      <c r="G295" s="20"/>
      <c r="H295" s="20"/>
      <c r="I295" s="20"/>
      <c r="J295" s="27" t="str">
        <f t="shared" si="8"/>
        <v>0</v>
      </c>
      <c r="K295" s="27" t="str">
        <f>IF(C295="","0",SUMIFS(借支明细表!$H:$H,借支明细表!$F:$F,$C295,借支明细表!$D:$D,$D$2))</f>
        <v>0</v>
      </c>
      <c r="L295" s="27" t="str">
        <f t="shared" si="9"/>
        <v>0</v>
      </c>
      <c r="M295" s="28"/>
      <c r="XDA295" s="7"/>
      <c r="XDB295" s="7"/>
      <c r="XDC295" s="7"/>
      <c r="XDD295" s="7"/>
      <c r="XDE295" s="7"/>
      <c r="XDF295" s="7"/>
      <c r="XDG295" s="7"/>
      <c r="XDH295" s="7"/>
      <c r="XDI295" s="7"/>
      <c r="XDJ295" s="7"/>
      <c r="XDK295" s="7"/>
      <c r="XDL295" s="7"/>
      <c r="XDM295" s="7"/>
      <c r="XDN295" s="7"/>
      <c r="XDO295" s="7"/>
      <c r="XDP295" s="7"/>
      <c r="XDQ295" s="7"/>
      <c r="XDR295" s="7"/>
      <c r="XDS295" s="7"/>
      <c r="XDT295" s="7"/>
      <c r="XDU295" s="7"/>
      <c r="XDV295" s="7"/>
      <c r="XDW295" s="7"/>
      <c r="XDX295" s="7"/>
      <c r="XDY295" s="7"/>
      <c r="XDZ295" s="7"/>
      <c r="XEA295" s="7"/>
      <c r="XEB295" s="7"/>
      <c r="XEC295" s="7"/>
      <c r="XED295" s="7"/>
      <c r="XEE295" s="7"/>
    </row>
    <row r="296" s="1" customFormat="1" customHeight="1" spans="1:16359">
      <c r="A296" s="4"/>
      <c r="B296" s="20"/>
      <c r="C296" s="20"/>
      <c r="D296" s="21" t="str">
        <f>IF(C296="","-",VLOOKUP(C296,员工信息表!B:C,2,FALSE))</f>
        <v>-</v>
      </c>
      <c r="E296" s="21" t="str">
        <f>IF(C296="","-",VLOOKUP(C296,员工信息表!B:D,3,FALSE))</f>
        <v>-</v>
      </c>
      <c r="F296" s="20"/>
      <c r="G296" s="20"/>
      <c r="H296" s="20"/>
      <c r="I296" s="20"/>
      <c r="J296" s="27" t="str">
        <f t="shared" si="8"/>
        <v>0</v>
      </c>
      <c r="K296" s="27" t="str">
        <f>IF(C296="","0",SUMIFS(借支明细表!$H:$H,借支明细表!$F:$F,$C296,借支明细表!$D:$D,$D$2))</f>
        <v>0</v>
      </c>
      <c r="L296" s="27" t="str">
        <f t="shared" si="9"/>
        <v>0</v>
      </c>
      <c r="M296" s="28"/>
      <c r="XDA296" s="7"/>
      <c r="XDB296" s="7"/>
      <c r="XDC296" s="7"/>
      <c r="XDD296" s="7"/>
      <c r="XDE296" s="7"/>
      <c r="XDF296" s="7"/>
      <c r="XDG296" s="7"/>
      <c r="XDH296" s="7"/>
      <c r="XDI296" s="7"/>
      <c r="XDJ296" s="7"/>
      <c r="XDK296" s="7"/>
      <c r="XDL296" s="7"/>
      <c r="XDM296" s="7"/>
      <c r="XDN296" s="7"/>
      <c r="XDO296" s="7"/>
      <c r="XDP296" s="7"/>
      <c r="XDQ296" s="7"/>
      <c r="XDR296" s="7"/>
      <c r="XDS296" s="7"/>
      <c r="XDT296" s="7"/>
      <c r="XDU296" s="7"/>
      <c r="XDV296" s="7"/>
      <c r="XDW296" s="7"/>
      <c r="XDX296" s="7"/>
      <c r="XDY296" s="7"/>
      <c r="XDZ296" s="7"/>
      <c r="XEA296" s="7"/>
      <c r="XEB296" s="7"/>
      <c r="XEC296" s="7"/>
      <c r="XED296" s="7"/>
      <c r="XEE296" s="7"/>
    </row>
    <row r="297" s="1" customFormat="1" customHeight="1" spans="1:16359">
      <c r="A297" s="4"/>
      <c r="B297" s="20"/>
      <c r="C297" s="20"/>
      <c r="D297" s="21" t="str">
        <f>IF(C297="","-",VLOOKUP(C297,员工信息表!B:C,2,FALSE))</f>
        <v>-</v>
      </c>
      <c r="E297" s="21" t="str">
        <f>IF(C297="","-",VLOOKUP(C297,员工信息表!B:D,3,FALSE))</f>
        <v>-</v>
      </c>
      <c r="F297" s="20"/>
      <c r="G297" s="20"/>
      <c r="H297" s="20"/>
      <c r="I297" s="20"/>
      <c r="J297" s="27" t="str">
        <f t="shared" si="8"/>
        <v>0</v>
      </c>
      <c r="K297" s="27" t="str">
        <f>IF(C297="","0",SUMIFS(借支明细表!$H:$H,借支明细表!$F:$F,$C297,借支明细表!$D:$D,$D$2))</f>
        <v>0</v>
      </c>
      <c r="L297" s="27" t="str">
        <f t="shared" si="9"/>
        <v>0</v>
      </c>
      <c r="M297" s="28"/>
      <c r="XDA297" s="7"/>
      <c r="XDB297" s="7"/>
      <c r="XDC297" s="7"/>
      <c r="XDD297" s="7"/>
      <c r="XDE297" s="7"/>
      <c r="XDF297" s="7"/>
      <c r="XDG297" s="7"/>
      <c r="XDH297" s="7"/>
      <c r="XDI297" s="7"/>
      <c r="XDJ297" s="7"/>
      <c r="XDK297" s="7"/>
      <c r="XDL297" s="7"/>
      <c r="XDM297" s="7"/>
      <c r="XDN297" s="7"/>
      <c r="XDO297" s="7"/>
      <c r="XDP297" s="7"/>
      <c r="XDQ297" s="7"/>
      <c r="XDR297" s="7"/>
      <c r="XDS297" s="7"/>
      <c r="XDT297" s="7"/>
      <c r="XDU297" s="7"/>
      <c r="XDV297" s="7"/>
      <c r="XDW297" s="7"/>
      <c r="XDX297" s="7"/>
      <c r="XDY297" s="7"/>
      <c r="XDZ297" s="7"/>
      <c r="XEA297" s="7"/>
      <c r="XEB297" s="7"/>
      <c r="XEC297" s="7"/>
      <c r="XED297" s="7"/>
      <c r="XEE297" s="7"/>
    </row>
    <row r="298" s="1" customFormat="1" customHeight="1" spans="1:16359">
      <c r="A298" s="4"/>
      <c r="B298" s="20"/>
      <c r="C298" s="20"/>
      <c r="D298" s="21" t="str">
        <f>IF(C298="","-",VLOOKUP(C298,员工信息表!B:C,2,FALSE))</f>
        <v>-</v>
      </c>
      <c r="E298" s="21" t="str">
        <f>IF(C298="","-",VLOOKUP(C298,员工信息表!B:D,3,FALSE))</f>
        <v>-</v>
      </c>
      <c r="F298" s="20"/>
      <c r="G298" s="20"/>
      <c r="H298" s="20"/>
      <c r="I298" s="20"/>
      <c r="J298" s="27" t="str">
        <f t="shared" si="8"/>
        <v>0</v>
      </c>
      <c r="K298" s="27" t="str">
        <f>IF(C298="","0",SUMIFS(借支明细表!$H:$H,借支明细表!$F:$F,$C298,借支明细表!$D:$D,$D$2))</f>
        <v>0</v>
      </c>
      <c r="L298" s="27" t="str">
        <f t="shared" si="9"/>
        <v>0</v>
      </c>
      <c r="M298" s="28"/>
      <c r="XDA298" s="7"/>
      <c r="XDB298" s="7"/>
      <c r="XDC298" s="7"/>
      <c r="XDD298" s="7"/>
      <c r="XDE298" s="7"/>
      <c r="XDF298" s="7"/>
      <c r="XDG298" s="7"/>
      <c r="XDH298" s="7"/>
      <c r="XDI298" s="7"/>
      <c r="XDJ298" s="7"/>
      <c r="XDK298" s="7"/>
      <c r="XDL298" s="7"/>
      <c r="XDM298" s="7"/>
      <c r="XDN298" s="7"/>
      <c r="XDO298" s="7"/>
      <c r="XDP298" s="7"/>
      <c r="XDQ298" s="7"/>
      <c r="XDR298" s="7"/>
      <c r="XDS298" s="7"/>
      <c r="XDT298" s="7"/>
      <c r="XDU298" s="7"/>
      <c r="XDV298" s="7"/>
      <c r="XDW298" s="7"/>
      <c r="XDX298" s="7"/>
      <c r="XDY298" s="7"/>
      <c r="XDZ298" s="7"/>
      <c r="XEA298" s="7"/>
      <c r="XEB298" s="7"/>
      <c r="XEC298" s="7"/>
      <c r="XED298" s="7"/>
      <c r="XEE298" s="7"/>
    </row>
    <row r="299" s="1" customFormat="1" customHeight="1" spans="1:16359">
      <c r="A299" s="4"/>
      <c r="B299" s="20"/>
      <c r="C299" s="20"/>
      <c r="D299" s="21" t="str">
        <f>IF(C299="","-",VLOOKUP(C299,员工信息表!B:C,2,FALSE))</f>
        <v>-</v>
      </c>
      <c r="E299" s="21" t="str">
        <f>IF(C299="","-",VLOOKUP(C299,员工信息表!B:D,3,FALSE))</f>
        <v>-</v>
      </c>
      <c r="F299" s="20"/>
      <c r="G299" s="20"/>
      <c r="H299" s="20"/>
      <c r="I299" s="20"/>
      <c r="J299" s="27" t="str">
        <f t="shared" si="8"/>
        <v>0</v>
      </c>
      <c r="K299" s="27" t="str">
        <f>IF(C299="","0",SUMIFS(借支明细表!$H:$H,借支明细表!$F:$F,$C299,借支明细表!$D:$D,$D$2))</f>
        <v>0</v>
      </c>
      <c r="L299" s="27" t="str">
        <f t="shared" si="9"/>
        <v>0</v>
      </c>
      <c r="M299" s="28"/>
      <c r="XDA299" s="7"/>
      <c r="XDB299" s="7"/>
      <c r="XDC299" s="7"/>
      <c r="XDD299" s="7"/>
      <c r="XDE299" s="7"/>
      <c r="XDF299" s="7"/>
      <c r="XDG299" s="7"/>
      <c r="XDH299" s="7"/>
      <c r="XDI299" s="7"/>
      <c r="XDJ299" s="7"/>
      <c r="XDK299" s="7"/>
      <c r="XDL299" s="7"/>
      <c r="XDM299" s="7"/>
      <c r="XDN299" s="7"/>
      <c r="XDO299" s="7"/>
      <c r="XDP299" s="7"/>
      <c r="XDQ299" s="7"/>
      <c r="XDR299" s="7"/>
      <c r="XDS299" s="7"/>
      <c r="XDT299" s="7"/>
      <c r="XDU299" s="7"/>
      <c r="XDV299" s="7"/>
      <c r="XDW299" s="7"/>
      <c r="XDX299" s="7"/>
      <c r="XDY299" s="7"/>
      <c r="XDZ299" s="7"/>
      <c r="XEA299" s="7"/>
      <c r="XEB299" s="7"/>
      <c r="XEC299" s="7"/>
      <c r="XED299" s="7"/>
      <c r="XEE299" s="7"/>
    </row>
    <row r="300" s="1" customFormat="1" customHeight="1" spans="1:16359">
      <c r="A300" s="4"/>
      <c r="B300" s="20"/>
      <c r="C300" s="20"/>
      <c r="D300" s="21" t="str">
        <f>IF(C300="","-",VLOOKUP(C300,员工信息表!B:C,2,FALSE))</f>
        <v>-</v>
      </c>
      <c r="E300" s="21" t="str">
        <f>IF(C300="","-",VLOOKUP(C300,员工信息表!B:D,3,FALSE))</f>
        <v>-</v>
      </c>
      <c r="F300" s="20"/>
      <c r="G300" s="20"/>
      <c r="H300" s="20"/>
      <c r="I300" s="20"/>
      <c r="J300" s="27" t="str">
        <f t="shared" si="8"/>
        <v>0</v>
      </c>
      <c r="K300" s="27" t="str">
        <f>IF(C300="","0",SUMIFS(借支明细表!$H:$H,借支明细表!$F:$F,$C300,借支明细表!$D:$D,$D$2))</f>
        <v>0</v>
      </c>
      <c r="L300" s="27" t="str">
        <f t="shared" si="9"/>
        <v>0</v>
      </c>
      <c r="M300" s="28"/>
      <c r="XDA300" s="7"/>
      <c r="XDB300" s="7"/>
      <c r="XDC300" s="7"/>
      <c r="XDD300" s="7"/>
      <c r="XDE300" s="7"/>
      <c r="XDF300" s="7"/>
      <c r="XDG300" s="7"/>
      <c r="XDH300" s="7"/>
      <c r="XDI300" s="7"/>
      <c r="XDJ300" s="7"/>
      <c r="XDK300" s="7"/>
      <c r="XDL300" s="7"/>
      <c r="XDM300" s="7"/>
      <c r="XDN300" s="7"/>
      <c r="XDO300" s="7"/>
      <c r="XDP300" s="7"/>
      <c r="XDQ300" s="7"/>
      <c r="XDR300" s="7"/>
      <c r="XDS300" s="7"/>
      <c r="XDT300" s="7"/>
      <c r="XDU300" s="7"/>
      <c r="XDV300" s="7"/>
      <c r="XDW300" s="7"/>
      <c r="XDX300" s="7"/>
      <c r="XDY300" s="7"/>
      <c r="XDZ300" s="7"/>
      <c r="XEA300" s="7"/>
      <c r="XEB300" s="7"/>
      <c r="XEC300" s="7"/>
      <c r="XED300" s="7"/>
      <c r="XEE300" s="7"/>
    </row>
    <row r="301" s="1" customFormat="1" customHeight="1" spans="1:16359">
      <c r="A301" s="4"/>
      <c r="B301" s="20"/>
      <c r="C301" s="20"/>
      <c r="D301" s="21" t="str">
        <f>IF(C301="","-",VLOOKUP(C301,员工信息表!B:C,2,FALSE))</f>
        <v>-</v>
      </c>
      <c r="E301" s="21" t="str">
        <f>IF(C301="","-",VLOOKUP(C301,员工信息表!B:D,3,FALSE))</f>
        <v>-</v>
      </c>
      <c r="F301" s="20"/>
      <c r="G301" s="20"/>
      <c r="H301" s="20"/>
      <c r="I301" s="20"/>
      <c r="J301" s="27" t="str">
        <f t="shared" si="8"/>
        <v>0</v>
      </c>
      <c r="K301" s="27" t="str">
        <f>IF(C301="","0",SUMIFS(借支明细表!$H:$H,借支明细表!$F:$F,$C301,借支明细表!$D:$D,$D$2))</f>
        <v>0</v>
      </c>
      <c r="L301" s="27" t="str">
        <f t="shared" si="9"/>
        <v>0</v>
      </c>
      <c r="M301" s="28"/>
      <c r="XDA301" s="7"/>
      <c r="XDB301" s="7"/>
      <c r="XDC301" s="7"/>
      <c r="XDD301" s="7"/>
      <c r="XDE301" s="7"/>
      <c r="XDF301" s="7"/>
      <c r="XDG301" s="7"/>
      <c r="XDH301" s="7"/>
      <c r="XDI301" s="7"/>
      <c r="XDJ301" s="7"/>
      <c r="XDK301" s="7"/>
      <c r="XDL301" s="7"/>
      <c r="XDM301" s="7"/>
      <c r="XDN301" s="7"/>
      <c r="XDO301" s="7"/>
      <c r="XDP301" s="7"/>
      <c r="XDQ301" s="7"/>
      <c r="XDR301" s="7"/>
      <c r="XDS301" s="7"/>
      <c r="XDT301" s="7"/>
      <c r="XDU301" s="7"/>
      <c r="XDV301" s="7"/>
      <c r="XDW301" s="7"/>
      <c r="XDX301" s="7"/>
      <c r="XDY301" s="7"/>
      <c r="XDZ301" s="7"/>
      <c r="XEA301" s="7"/>
      <c r="XEB301" s="7"/>
      <c r="XEC301" s="7"/>
      <c r="XED301" s="7"/>
      <c r="XEE301" s="7"/>
    </row>
    <row r="302" s="1" customFormat="1" customHeight="1" spans="1:16359">
      <c r="A302" s="4"/>
      <c r="B302" s="20"/>
      <c r="C302" s="20"/>
      <c r="D302" s="21" t="str">
        <f>IF(C302="","-",VLOOKUP(C302,员工信息表!B:C,2,FALSE))</f>
        <v>-</v>
      </c>
      <c r="E302" s="21" t="str">
        <f>IF(C302="","-",VLOOKUP(C302,员工信息表!B:D,3,FALSE))</f>
        <v>-</v>
      </c>
      <c r="F302" s="20"/>
      <c r="G302" s="20"/>
      <c r="H302" s="20"/>
      <c r="I302" s="20"/>
      <c r="J302" s="27" t="str">
        <f t="shared" si="8"/>
        <v>0</v>
      </c>
      <c r="K302" s="27" t="str">
        <f>IF(C302="","0",SUMIFS(借支明细表!$H:$H,借支明细表!$F:$F,$C302,借支明细表!$D:$D,$D$2))</f>
        <v>0</v>
      </c>
      <c r="L302" s="27" t="str">
        <f t="shared" si="9"/>
        <v>0</v>
      </c>
      <c r="M302" s="28"/>
      <c r="XDA302" s="7"/>
      <c r="XDB302" s="7"/>
      <c r="XDC302" s="7"/>
      <c r="XDD302" s="7"/>
      <c r="XDE302" s="7"/>
      <c r="XDF302" s="7"/>
      <c r="XDG302" s="7"/>
      <c r="XDH302" s="7"/>
      <c r="XDI302" s="7"/>
      <c r="XDJ302" s="7"/>
      <c r="XDK302" s="7"/>
      <c r="XDL302" s="7"/>
      <c r="XDM302" s="7"/>
      <c r="XDN302" s="7"/>
      <c r="XDO302" s="7"/>
      <c r="XDP302" s="7"/>
      <c r="XDQ302" s="7"/>
      <c r="XDR302" s="7"/>
      <c r="XDS302" s="7"/>
      <c r="XDT302" s="7"/>
      <c r="XDU302" s="7"/>
      <c r="XDV302" s="7"/>
      <c r="XDW302" s="7"/>
      <c r="XDX302" s="7"/>
      <c r="XDY302" s="7"/>
      <c r="XDZ302" s="7"/>
      <c r="XEA302" s="7"/>
      <c r="XEB302" s="7"/>
      <c r="XEC302" s="7"/>
      <c r="XED302" s="7"/>
      <c r="XEE302" s="7"/>
    </row>
    <row r="303" s="1" customFormat="1" customHeight="1" spans="1:16359">
      <c r="A303" s="4"/>
      <c r="B303" s="20"/>
      <c r="C303" s="20"/>
      <c r="D303" s="21" t="str">
        <f>IF(C303="","-",VLOOKUP(C303,员工信息表!B:C,2,FALSE))</f>
        <v>-</v>
      </c>
      <c r="E303" s="21" t="str">
        <f>IF(C303="","-",VLOOKUP(C303,员工信息表!B:D,3,FALSE))</f>
        <v>-</v>
      </c>
      <c r="F303" s="20"/>
      <c r="G303" s="20"/>
      <c r="H303" s="20"/>
      <c r="I303" s="20"/>
      <c r="J303" s="27" t="str">
        <f t="shared" si="8"/>
        <v>0</v>
      </c>
      <c r="K303" s="27" t="str">
        <f>IF(C303="","0",SUMIFS(借支明细表!$H:$H,借支明细表!$F:$F,$C303,借支明细表!$D:$D,$D$2))</f>
        <v>0</v>
      </c>
      <c r="L303" s="27" t="str">
        <f t="shared" si="9"/>
        <v>0</v>
      </c>
      <c r="M303" s="28"/>
      <c r="XDA303" s="7"/>
      <c r="XDB303" s="7"/>
      <c r="XDC303" s="7"/>
      <c r="XDD303" s="7"/>
      <c r="XDE303" s="7"/>
      <c r="XDF303" s="7"/>
      <c r="XDG303" s="7"/>
      <c r="XDH303" s="7"/>
      <c r="XDI303" s="7"/>
      <c r="XDJ303" s="7"/>
      <c r="XDK303" s="7"/>
      <c r="XDL303" s="7"/>
      <c r="XDM303" s="7"/>
      <c r="XDN303" s="7"/>
      <c r="XDO303" s="7"/>
      <c r="XDP303" s="7"/>
      <c r="XDQ303" s="7"/>
      <c r="XDR303" s="7"/>
      <c r="XDS303" s="7"/>
      <c r="XDT303" s="7"/>
      <c r="XDU303" s="7"/>
      <c r="XDV303" s="7"/>
      <c r="XDW303" s="7"/>
      <c r="XDX303" s="7"/>
      <c r="XDY303" s="7"/>
      <c r="XDZ303" s="7"/>
      <c r="XEA303" s="7"/>
      <c r="XEB303" s="7"/>
      <c r="XEC303" s="7"/>
      <c r="XED303" s="7"/>
      <c r="XEE303" s="7"/>
    </row>
    <row r="304" s="1" customFormat="1" customHeight="1" spans="1:16359">
      <c r="A304" s="4"/>
      <c r="B304" s="20"/>
      <c r="C304" s="20"/>
      <c r="D304" s="21" t="str">
        <f>IF(C304="","-",VLOOKUP(C304,员工信息表!B:C,2,FALSE))</f>
        <v>-</v>
      </c>
      <c r="E304" s="21" t="str">
        <f>IF(C304="","-",VLOOKUP(C304,员工信息表!B:D,3,FALSE))</f>
        <v>-</v>
      </c>
      <c r="F304" s="20"/>
      <c r="G304" s="20"/>
      <c r="H304" s="20"/>
      <c r="I304" s="20"/>
      <c r="J304" s="27" t="str">
        <f t="shared" si="8"/>
        <v>0</v>
      </c>
      <c r="K304" s="27" t="str">
        <f>IF(C304="","0",SUMIFS(借支明细表!$H:$H,借支明细表!$F:$F,$C304,借支明细表!$D:$D,$D$2))</f>
        <v>0</v>
      </c>
      <c r="L304" s="27" t="str">
        <f t="shared" si="9"/>
        <v>0</v>
      </c>
      <c r="M304" s="28"/>
      <c r="XDA304" s="7"/>
      <c r="XDB304" s="7"/>
      <c r="XDC304" s="7"/>
      <c r="XDD304" s="7"/>
      <c r="XDE304" s="7"/>
      <c r="XDF304" s="7"/>
      <c r="XDG304" s="7"/>
      <c r="XDH304" s="7"/>
      <c r="XDI304" s="7"/>
      <c r="XDJ304" s="7"/>
      <c r="XDK304" s="7"/>
      <c r="XDL304" s="7"/>
      <c r="XDM304" s="7"/>
      <c r="XDN304" s="7"/>
      <c r="XDO304" s="7"/>
      <c r="XDP304" s="7"/>
      <c r="XDQ304" s="7"/>
      <c r="XDR304" s="7"/>
      <c r="XDS304" s="7"/>
      <c r="XDT304" s="7"/>
      <c r="XDU304" s="7"/>
      <c r="XDV304" s="7"/>
      <c r="XDW304" s="7"/>
      <c r="XDX304" s="7"/>
      <c r="XDY304" s="7"/>
      <c r="XDZ304" s="7"/>
      <c r="XEA304" s="7"/>
      <c r="XEB304" s="7"/>
      <c r="XEC304" s="7"/>
      <c r="XED304" s="7"/>
      <c r="XEE304" s="7"/>
    </row>
    <row r="305" s="1" customFormat="1" customHeight="1" spans="1:16359">
      <c r="A305" s="4"/>
      <c r="B305" s="20"/>
      <c r="C305" s="20"/>
      <c r="D305" s="21" t="str">
        <f>IF(C305="","-",VLOOKUP(C305,员工信息表!B:C,2,FALSE))</f>
        <v>-</v>
      </c>
      <c r="E305" s="21" t="str">
        <f>IF(C305="","-",VLOOKUP(C305,员工信息表!B:D,3,FALSE))</f>
        <v>-</v>
      </c>
      <c r="F305" s="20"/>
      <c r="G305" s="20"/>
      <c r="H305" s="20"/>
      <c r="I305" s="20"/>
      <c r="J305" s="27" t="str">
        <f t="shared" si="8"/>
        <v>0</v>
      </c>
      <c r="K305" s="27" t="str">
        <f>IF(C305="","0",SUMIFS(借支明细表!$H:$H,借支明细表!$F:$F,$C305,借支明细表!$D:$D,$D$2))</f>
        <v>0</v>
      </c>
      <c r="L305" s="27" t="str">
        <f t="shared" si="9"/>
        <v>0</v>
      </c>
      <c r="M305" s="28"/>
      <c r="XDA305" s="7"/>
      <c r="XDB305" s="7"/>
      <c r="XDC305" s="7"/>
      <c r="XDD305" s="7"/>
      <c r="XDE305" s="7"/>
      <c r="XDF305" s="7"/>
      <c r="XDG305" s="7"/>
      <c r="XDH305" s="7"/>
      <c r="XDI305" s="7"/>
      <c r="XDJ305" s="7"/>
      <c r="XDK305" s="7"/>
      <c r="XDL305" s="7"/>
      <c r="XDM305" s="7"/>
      <c r="XDN305" s="7"/>
      <c r="XDO305" s="7"/>
      <c r="XDP305" s="7"/>
      <c r="XDQ305" s="7"/>
      <c r="XDR305" s="7"/>
      <c r="XDS305" s="7"/>
      <c r="XDT305" s="7"/>
      <c r="XDU305" s="7"/>
      <c r="XDV305" s="7"/>
      <c r="XDW305" s="7"/>
      <c r="XDX305" s="7"/>
      <c r="XDY305" s="7"/>
      <c r="XDZ305" s="7"/>
      <c r="XEA305" s="7"/>
      <c r="XEB305" s="7"/>
      <c r="XEC305" s="7"/>
      <c r="XED305" s="7"/>
      <c r="XEE305" s="7"/>
    </row>
    <row r="306" s="1" customFormat="1" customHeight="1" spans="1:16359">
      <c r="A306" s="4"/>
      <c r="B306" s="20"/>
      <c r="C306" s="20"/>
      <c r="D306" s="21" t="str">
        <f>IF(C306="","-",VLOOKUP(C306,员工信息表!B:C,2,FALSE))</f>
        <v>-</v>
      </c>
      <c r="E306" s="21" t="str">
        <f>IF(C306="","-",VLOOKUP(C306,员工信息表!B:D,3,FALSE))</f>
        <v>-</v>
      </c>
      <c r="F306" s="20"/>
      <c r="G306" s="20"/>
      <c r="H306" s="20"/>
      <c r="I306" s="20"/>
      <c r="J306" s="27" t="str">
        <f t="shared" si="8"/>
        <v>0</v>
      </c>
      <c r="K306" s="27" t="str">
        <f>IF(C306="","0",SUMIFS(借支明细表!$H:$H,借支明细表!$F:$F,$C306,借支明细表!$D:$D,$D$2))</f>
        <v>0</v>
      </c>
      <c r="L306" s="27" t="str">
        <f t="shared" si="9"/>
        <v>0</v>
      </c>
      <c r="M306" s="28"/>
      <c r="XDA306" s="7"/>
      <c r="XDB306" s="7"/>
      <c r="XDC306" s="7"/>
      <c r="XDD306" s="7"/>
      <c r="XDE306" s="7"/>
      <c r="XDF306" s="7"/>
      <c r="XDG306" s="7"/>
      <c r="XDH306" s="7"/>
      <c r="XDI306" s="7"/>
      <c r="XDJ306" s="7"/>
      <c r="XDK306" s="7"/>
      <c r="XDL306" s="7"/>
      <c r="XDM306" s="7"/>
      <c r="XDN306" s="7"/>
      <c r="XDO306" s="7"/>
      <c r="XDP306" s="7"/>
      <c r="XDQ306" s="7"/>
      <c r="XDR306" s="7"/>
      <c r="XDS306" s="7"/>
      <c r="XDT306" s="7"/>
      <c r="XDU306" s="7"/>
      <c r="XDV306" s="7"/>
      <c r="XDW306" s="7"/>
      <c r="XDX306" s="7"/>
      <c r="XDY306" s="7"/>
      <c r="XDZ306" s="7"/>
      <c r="XEA306" s="7"/>
      <c r="XEB306" s="7"/>
      <c r="XEC306" s="7"/>
      <c r="XED306" s="7"/>
      <c r="XEE306" s="7"/>
    </row>
    <row r="307" s="1" customFormat="1" customHeight="1" spans="1:16359">
      <c r="A307" s="4"/>
      <c r="B307" s="20"/>
      <c r="C307" s="20"/>
      <c r="D307" s="21" t="str">
        <f>IF(C307="","-",VLOOKUP(C307,员工信息表!B:C,2,FALSE))</f>
        <v>-</v>
      </c>
      <c r="E307" s="21" t="str">
        <f>IF(C307="","-",VLOOKUP(C307,员工信息表!B:D,3,FALSE))</f>
        <v>-</v>
      </c>
      <c r="F307" s="20"/>
      <c r="G307" s="20"/>
      <c r="H307" s="20"/>
      <c r="I307" s="20"/>
      <c r="J307" s="27" t="str">
        <f t="shared" si="8"/>
        <v>0</v>
      </c>
      <c r="K307" s="27" t="str">
        <f>IF(C307="","0",SUMIFS(借支明细表!$H:$H,借支明细表!$F:$F,$C307,借支明细表!$D:$D,$D$2))</f>
        <v>0</v>
      </c>
      <c r="L307" s="27" t="str">
        <f t="shared" si="9"/>
        <v>0</v>
      </c>
      <c r="M307" s="28"/>
      <c r="XDA307" s="7"/>
      <c r="XDB307" s="7"/>
      <c r="XDC307" s="7"/>
      <c r="XDD307" s="7"/>
      <c r="XDE307" s="7"/>
      <c r="XDF307" s="7"/>
      <c r="XDG307" s="7"/>
      <c r="XDH307" s="7"/>
      <c r="XDI307" s="7"/>
      <c r="XDJ307" s="7"/>
      <c r="XDK307" s="7"/>
      <c r="XDL307" s="7"/>
      <c r="XDM307" s="7"/>
      <c r="XDN307" s="7"/>
      <c r="XDO307" s="7"/>
      <c r="XDP307" s="7"/>
      <c r="XDQ307" s="7"/>
      <c r="XDR307" s="7"/>
      <c r="XDS307" s="7"/>
      <c r="XDT307" s="7"/>
      <c r="XDU307" s="7"/>
      <c r="XDV307" s="7"/>
      <c r="XDW307" s="7"/>
      <c r="XDX307" s="7"/>
      <c r="XDY307" s="7"/>
      <c r="XDZ307" s="7"/>
      <c r="XEA307" s="7"/>
      <c r="XEB307" s="7"/>
      <c r="XEC307" s="7"/>
      <c r="XED307" s="7"/>
      <c r="XEE307" s="7"/>
    </row>
    <row r="308" s="1" customFormat="1" customHeight="1" spans="1:16359">
      <c r="A308" s="4"/>
      <c r="B308" s="20"/>
      <c r="C308" s="20"/>
      <c r="D308" s="21" t="str">
        <f>IF(C308="","-",VLOOKUP(C308,员工信息表!B:C,2,FALSE))</f>
        <v>-</v>
      </c>
      <c r="E308" s="21" t="str">
        <f>IF(C308="","-",VLOOKUP(C308,员工信息表!B:D,3,FALSE))</f>
        <v>-</v>
      </c>
      <c r="F308" s="20"/>
      <c r="G308" s="20"/>
      <c r="H308" s="20"/>
      <c r="I308" s="20"/>
      <c r="J308" s="27" t="str">
        <f t="shared" si="8"/>
        <v>0</v>
      </c>
      <c r="K308" s="27" t="str">
        <f>IF(C308="","0",SUMIFS(借支明细表!$H:$H,借支明细表!$F:$F,$C308,借支明细表!$D:$D,$D$2))</f>
        <v>0</v>
      </c>
      <c r="L308" s="27" t="str">
        <f t="shared" si="9"/>
        <v>0</v>
      </c>
      <c r="M308" s="28"/>
      <c r="XDA308" s="7"/>
      <c r="XDB308" s="7"/>
      <c r="XDC308" s="7"/>
      <c r="XDD308" s="7"/>
      <c r="XDE308" s="7"/>
      <c r="XDF308" s="7"/>
      <c r="XDG308" s="7"/>
      <c r="XDH308" s="7"/>
      <c r="XDI308" s="7"/>
      <c r="XDJ308" s="7"/>
      <c r="XDK308" s="7"/>
      <c r="XDL308" s="7"/>
      <c r="XDM308" s="7"/>
      <c r="XDN308" s="7"/>
      <c r="XDO308" s="7"/>
      <c r="XDP308" s="7"/>
      <c r="XDQ308" s="7"/>
      <c r="XDR308" s="7"/>
      <c r="XDS308" s="7"/>
      <c r="XDT308" s="7"/>
      <c r="XDU308" s="7"/>
      <c r="XDV308" s="7"/>
      <c r="XDW308" s="7"/>
      <c r="XDX308" s="7"/>
      <c r="XDY308" s="7"/>
      <c r="XDZ308" s="7"/>
      <c r="XEA308" s="7"/>
      <c r="XEB308" s="7"/>
      <c r="XEC308" s="7"/>
      <c r="XED308" s="7"/>
      <c r="XEE308" s="7"/>
    </row>
    <row r="309" s="1" customFormat="1" customHeight="1" spans="1:16359">
      <c r="A309" s="4"/>
      <c r="B309" s="20"/>
      <c r="C309" s="20"/>
      <c r="D309" s="21" t="str">
        <f>IF(C309="","-",VLOOKUP(C309,员工信息表!B:C,2,FALSE))</f>
        <v>-</v>
      </c>
      <c r="E309" s="21" t="str">
        <f>IF(C309="","-",VLOOKUP(C309,员工信息表!B:D,3,FALSE))</f>
        <v>-</v>
      </c>
      <c r="F309" s="20"/>
      <c r="G309" s="20"/>
      <c r="H309" s="20"/>
      <c r="I309" s="20"/>
      <c r="J309" s="27" t="str">
        <f t="shared" si="8"/>
        <v>0</v>
      </c>
      <c r="K309" s="27" t="str">
        <f>IF(C309="","0",SUMIFS(借支明细表!$H:$H,借支明细表!$F:$F,$C309,借支明细表!$D:$D,$D$2))</f>
        <v>0</v>
      </c>
      <c r="L309" s="27" t="str">
        <f t="shared" si="9"/>
        <v>0</v>
      </c>
      <c r="M309" s="28"/>
      <c r="XDA309" s="7"/>
      <c r="XDB309" s="7"/>
      <c r="XDC309" s="7"/>
      <c r="XDD309" s="7"/>
      <c r="XDE309" s="7"/>
      <c r="XDF309" s="7"/>
      <c r="XDG309" s="7"/>
      <c r="XDH309" s="7"/>
      <c r="XDI309" s="7"/>
      <c r="XDJ309" s="7"/>
      <c r="XDK309" s="7"/>
      <c r="XDL309" s="7"/>
      <c r="XDM309" s="7"/>
      <c r="XDN309" s="7"/>
      <c r="XDO309" s="7"/>
      <c r="XDP309" s="7"/>
      <c r="XDQ309" s="7"/>
      <c r="XDR309" s="7"/>
      <c r="XDS309" s="7"/>
      <c r="XDT309" s="7"/>
      <c r="XDU309" s="7"/>
      <c r="XDV309" s="7"/>
      <c r="XDW309" s="7"/>
      <c r="XDX309" s="7"/>
      <c r="XDY309" s="7"/>
      <c r="XDZ309" s="7"/>
      <c r="XEA309" s="7"/>
      <c r="XEB309" s="7"/>
      <c r="XEC309" s="7"/>
      <c r="XED309" s="7"/>
      <c r="XEE309" s="7"/>
    </row>
    <row r="310" s="1" customFormat="1" customHeight="1" spans="1:16359">
      <c r="A310" s="4"/>
      <c r="B310" s="20"/>
      <c r="C310" s="20"/>
      <c r="D310" s="21" t="str">
        <f>IF(C310="","-",VLOOKUP(C310,员工信息表!B:C,2,FALSE))</f>
        <v>-</v>
      </c>
      <c r="E310" s="21" t="str">
        <f>IF(C310="","-",VLOOKUP(C310,员工信息表!B:D,3,FALSE))</f>
        <v>-</v>
      </c>
      <c r="F310" s="20"/>
      <c r="G310" s="20"/>
      <c r="H310" s="20"/>
      <c r="I310" s="20"/>
      <c r="J310" s="27" t="str">
        <f t="shared" si="8"/>
        <v>0</v>
      </c>
      <c r="K310" s="27" t="str">
        <f>IF(C310="","0",SUMIFS(借支明细表!$H:$H,借支明细表!$F:$F,$C310,借支明细表!$D:$D,$D$2))</f>
        <v>0</v>
      </c>
      <c r="L310" s="27" t="str">
        <f t="shared" si="9"/>
        <v>0</v>
      </c>
      <c r="M310" s="28"/>
      <c r="XDA310" s="7"/>
      <c r="XDB310" s="7"/>
      <c r="XDC310" s="7"/>
      <c r="XDD310" s="7"/>
      <c r="XDE310" s="7"/>
      <c r="XDF310" s="7"/>
      <c r="XDG310" s="7"/>
      <c r="XDH310" s="7"/>
      <c r="XDI310" s="7"/>
      <c r="XDJ310" s="7"/>
      <c r="XDK310" s="7"/>
      <c r="XDL310" s="7"/>
      <c r="XDM310" s="7"/>
      <c r="XDN310" s="7"/>
      <c r="XDO310" s="7"/>
      <c r="XDP310" s="7"/>
      <c r="XDQ310" s="7"/>
      <c r="XDR310" s="7"/>
      <c r="XDS310" s="7"/>
      <c r="XDT310" s="7"/>
      <c r="XDU310" s="7"/>
      <c r="XDV310" s="7"/>
      <c r="XDW310" s="7"/>
      <c r="XDX310" s="7"/>
      <c r="XDY310" s="7"/>
      <c r="XDZ310" s="7"/>
      <c r="XEA310" s="7"/>
      <c r="XEB310" s="7"/>
      <c r="XEC310" s="7"/>
      <c r="XED310" s="7"/>
      <c r="XEE310" s="7"/>
    </row>
    <row r="311" s="1" customFormat="1" customHeight="1" spans="1:16359">
      <c r="A311" s="4"/>
      <c r="B311" s="20"/>
      <c r="C311" s="20"/>
      <c r="D311" s="21" t="str">
        <f>IF(C311="","-",VLOOKUP(C311,员工信息表!B:C,2,FALSE))</f>
        <v>-</v>
      </c>
      <c r="E311" s="21" t="str">
        <f>IF(C311="","-",VLOOKUP(C311,员工信息表!B:D,3,FALSE))</f>
        <v>-</v>
      </c>
      <c r="F311" s="20"/>
      <c r="G311" s="20"/>
      <c r="H311" s="20"/>
      <c r="I311" s="20"/>
      <c r="J311" s="27" t="str">
        <f t="shared" si="8"/>
        <v>0</v>
      </c>
      <c r="K311" s="27" t="str">
        <f>IF(C311="","0",SUMIFS(借支明细表!$H:$H,借支明细表!$F:$F,$C311,借支明细表!$D:$D,$D$2))</f>
        <v>0</v>
      </c>
      <c r="L311" s="27" t="str">
        <f t="shared" si="9"/>
        <v>0</v>
      </c>
      <c r="M311" s="28"/>
      <c r="XDA311" s="7"/>
      <c r="XDB311" s="7"/>
      <c r="XDC311" s="7"/>
      <c r="XDD311" s="7"/>
      <c r="XDE311" s="7"/>
      <c r="XDF311" s="7"/>
      <c r="XDG311" s="7"/>
      <c r="XDH311" s="7"/>
      <c r="XDI311" s="7"/>
      <c r="XDJ311" s="7"/>
      <c r="XDK311" s="7"/>
      <c r="XDL311" s="7"/>
      <c r="XDM311" s="7"/>
      <c r="XDN311" s="7"/>
      <c r="XDO311" s="7"/>
      <c r="XDP311" s="7"/>
      <c r="XDQ311" s="7"/>
      <c r="XDR311" s="7"/>
      <c r="XDS311" s="7"/>
      <c r="XDT311" s="7"/>
      <c r="XDU311" s="7"/>
      <c r="XDV311" s="7"/>
      <c r="XDW311" s="7"/>
      <c r="XDX311" s="7"/>
      <c r="XDY311" s="7"/>
      <c r="XDZ311" s="7"/>
      <c r="XEA311" s="7"/>
      <c r="XEB311" s="7"/>
      <c r="XEC311" s="7"/>
      <c r="XED311" s="7"/>
      <c r="XEE311" s="7"/>
    </row>
    <row r="312" s="1" customFormat="1" customHeight="1" spans="1:16359">
      <c r="A312" s="4"/>
      <c r="B312" s="20"/>
      <c r="C312" s="20"/>
      <c r="D312" s="21" t="str">
        <f>IF(C312="","-",VLOOKUP(C312,员工信息表!B:C,2,FALSE))</f>
        <v>-</v>
      </c>
      <c r="E312" s="21" t="str">
        <f>IF(C312="","-",VLOOKUP(C312,员工信息表!B:D,3,FALSE))</f>
        <v>-</v>
      </c>
      <c r="F312" s="20"/>
      <c r="G312" s="20"/>
      <c r="H312" s="20"/>
      <c r="I312" s="20"/>
      <c r="J312" s="27" t="str">
        <f t="shared" si="8"/>
        <v>0</v>
      </c>
      <c r="K312" s="27" t="str">
        <f>IF(C312="","0",SUMIFS(借支明细表!$H:$H,借支明细表!$F:$F,$C312,借支明细表!$D:$D,$D$2))</f>
        <v>0</v>
      </c>
      <c r="L312" s="27" t="str">
        <f t="shared" si="9"/>
        <v>0</v>
      </c>
      <c r="M312" s="28"/>
      <c r="XDA312" s="7"/>
      <c r="XDB312" s="7"/>
      <c r="XDC312" s="7"/>
      <c r="XDD312" s="7"/>
      <c r="XDE312" s="7"/>
      <c r="XDF312" s="7"/>
      <c r="XDG312" s="7"/>
      <c r="XDH312" s="7"/>
      <c r="XDI312" s="7"/>
      <c r="XDJ312" s="7"/>
      <c r="XDK312" s="7"/>
      <c r="XDL312" s="7"/>
      <c r="XDM312" s="7"/>
      <c r="XDN312" s="7"/>
      <c r="XDO312" s="7"/>
      <c r="XDP312" s="7"/>
      <c r="XDQ312" s="7"/>
      <c r="XDR312" s="7"/>
      <c r="XDS312" s="7"/>
      <c r="XDT312" s="7"/>
      <c r="XDU312" s="7"/>
      <c r="XDV312" s="7"/>
      <c r="XDW312" s="7"/>
      <c r="XDX312" s="7"/>
      <c r="XDY312" s="7"/>
      <c r="XDZ312" s="7"/>
      <c r="XEA312" s="7"/>
      <c r="XEB312" s="7"/>
      <c r="XEC312" s="7"/>
      <c r="XED312" s="7"/>
      <c r="XEE312" s="7"/>
    </row>
    <row r="313" s="1" customFormat="1" customHeight="1" spans="1:16359">
      <c r="A313" s="4"/>
      <c r="B313" s="20"/>
      <c r="C313" s="20"/>
      <c r="D313" s="21" t="str">
        <f>IF(C313="","-",VLOOKUP(C313,员工信息表!B:C,2,FALSE))</f>
        <v>-</v>
      </c>
      <c r="E313" s="21" t="str">
        <f>IF(C313="","-",VLOOKUP(C313,员工信息表!B:D,3,FALSE))</f>
        <v>-</v>
      </c>
      <c r="F313" s="20"/>
      <c r="G313" s="20"/>
      <c r="H313" s="20"/>
      <c r="I313" s="20"/>
      <c r="J313" s="27" t="str">
        <f t="shared" si="8"/>
        <v>0</v>
      </c>
      <c r="K313" s="27" t="str">
        <f>IF(C313="","0",SUMIFS(借支明细表!$H:$H,借支明细表!$F:$F,$C313,借支明细表!$D:$D,$D$2))</f>
        <v>0</v>
      </c>
      <c r="L313" s="27" t="str">
        <f t="shared" si="9"/>
        <v>0</v>
      </c>
      <c r="M313" s="28"/>
      <c r="XDA313" s="7"/>
      <c r="XDB313" s="7"/>
      <c r="XDC313" s="7"/>
      <c r="XDD313" s="7"/>
      <c r="XDE313" s="7"/>
      <c r="XDF313" s="7"/>
      <c r="XDG313" s="7"/>
      <c r="XDH313" s="7"/>
      <c r="XDI313" s="7"/>
      <c r="XDJ313" s="7"/>
      <c r="XDK313" s="7"/>
      <c r="XDL313" s="7"/>
      <c r="XDM313" s="7"/>
      <c r="XDN313" s="7"/>
      <c r="XDO313" s="7"/>
      <c r="XDP313" s="7"/>
      <c r="XDQ313" s="7"/>
      <c r="XDR313" s="7"/>
      <c r="XDS313" s="7"/>
      <c r="XDT313" s="7"/>
      <c r="XDU313" s="7"/>
      <c r="XDV313" s="7"/>
      <c r="XDW313" s="7"/>
      <c r="XDX313" s="7"/>
      <c r="XDY313" s="7"/>
      <c r="XDZ313" s="7"/>
      <c r="XEA313" s="7"/>
      <c r="XEB313" s="7"/>
      <c r="XEC313" s="7"/>
      <c r="XED313" s="7"/>
      <c r="XEE313" s="7"/>
    </row>
    <row r="314" s="1" customFormat="1" customHeight="1" spans="1:16359">
      <c r="A314" s="4"/>
      <c r="B314" s="20"/>
      <c r="C314" s="20"/>
      <c r="D314" s="21" t="str">
        <f>IF(C314="","-",VLOOKUP(C314,员工信息表!B:C,2,FALSE))</f>
        <v>-</v>
      </c>
      <c r="E314" s="21" t="str">
        <f>IF(C314="","-",VLOOKUP(C314,员工信息表!B:D,3,FALSE))</f>
        <v>-</v>
      </c>
      <c r="F314" s="20"/>
      <c r="G314" s="20"/>
      <c r="H314" s="20"/>
      <c r="I314" s="20"/>
      <c r="J314" s="27" t="str">
        <f t="shared" si="8"/>
        <v>0</v>
      </c>
      <c r="K314" s="27" t="str">
        <f>IF(C314="","0",SUMIFS(借支明细表!$H:$H,借支明细表!$F:$F,$C314,借支明细表!$D:$D,$D$2))</f>
        <v>0</v>
      </c>
      <c r="L314" s="27" t="str">
        <f t="shared" si="9"/>
        <v>0</v>
      </c>
      <c r="M314" s="28"/>
      <c r="XDA314" s="7"/>
      <c r="XDB314" s="7"/>
      <c r="XDC314" s="7"/>
      <c r="XDD314" s="7"/>
      <c r="XDE314" s="7"/>
      <c r="XDF314" s="7"/>
      <c r="XDG314" s="7"/>
      <c r="XDH314" s="7"/>
      <c r="XDI314" s="7"/>
      <c r="XDJ314" s="7"/>
      <c r="XDK314" s="7"/>
      <c r="XDL314" s="7"/>
      <c r="XDM314" s="7"/>
      <c r="XDN314" s="7"/>
      <c r="XDO314" s="7"/>
      <c r="XDP314" s="7"/>
      <c r="XDQ314" s="7"/>
      <c r="XDR314" s="7"/>
      <c r="XDS314" s="7"/>
      <c r="XDT314" s="7"/>
      <c r="XDU314" s="7"/>
      <c r="XDV314" s="7"/>
      <c r="XDW314" s="7"/>
      <c r="XDX314" s="7"/>
      <c r="XDY314" s="7"/>
      <c r="XDZ314" s="7"/>
      <c r="XEA314" s="7"/>
      <c r="XEB314" s="7"/>
      <c r="XEC314" s="7"/>
      <c r="XED314" s="7"/>
      <c r="XEE314" s="7"/>
    </row>
    <row r="315" s="1" customFormat="1" customHeight="1" spans="1:16359">
      <c r="A315" s="4"/>
      <c r="B315" s="20"/>
      <c r="C315" s="20"/>
      <c r="D315" s="21" t="str">
        <f>IF(C315="","-",VLOOKUP(C315,员工信息表!B:C,2,FALSE))</f>
        <v>-</v>
      </c>
      <c r="E315" s="21" t="str">
        <f>IF(C315="","-",VLOOKUP(C315,员工信息表!B:D,3,FALSE))</f>
        <v>-</v>
      </c>
      <c r="F315" s="20"/>
      <c r="G315" s="20"/>
      <c r="H315" s="20"/>
      <c r="I315" s="20"/>
      <c r="J315" s="27" t="str">
        <f t="shared" si="8"/>
        <v>0</v>
      </c>
      <c r="K315" s="27" t="str">
        <f>IF(C315="","0",SUMIFS(借支明细表!$H:$H,借支明细表!$F:$F,$C315,借支明细表!$D:$D,$D$2))</f>
        <v>0</v>
      </c>
      <c r="L315" s="27" t="str">
        <f t="shared" si="9"/>
        <v>0</v>
      </c>
      <c r="M315" s="28"/>
      <c r="XDA315" s="7"/>
      <c r="XDB315" s="7"/>
      <c r="XDC315" s="7"/>
      <c r="XDD315" s="7"/>
      <c r="XDE315" s="7"/>
      <c r="XDF315" s="7"/>
      <c r="XDG315" s="7"/>
      <c r="XDH315" s="7"/>
      <c r="XDI315" s="7"/>
      <c r="XDJ315" s="7"/>
      <c r="XDK315" s="7"/>
      <c r="XDL315" s="7"/>
      <c r="XDM315" s="7"/>
      <c r="XDN315" s="7"/>
      <c r="XDO315" s="7"/>
      <c r="XDP315" s="7"/>
      <c r="XDQ315" s="7"/>
      <c r="XDR315" s="7"/>
      <c r="XDS315" s="7"/>
      <c r="XDT315" s="7"/>
      <c r="XDU315" s="7"/>
      <c r="XDV315" s="7"/>
      <c r="XDW315" s="7"/>
      <c r="XDX315" s="7"/>
      <c r="XDY315" s="7"/>
      <c r="XDZ315" s="7"/>
      <c r="XEA315" s="7"/>
      <c r="XEB315" s="7"/>
      <c r="XEC315" s="7"/>
      <c r="XED315" s="7"/>
      <c r="XEE315" s="7"/>
    </row>
    <row r="316" s="1" customFormat="1" customHeight="1" spans="1:16359">
      <c r="A316" s="4"/>
      <c r="B316" s="20"/>
      <c r="C316" s="20"/>
      <c r="D316" s="21" t="str">
        <f>IF(C316="","-",VLOOKUP(C316,员工信息表!B:C,2,FALSE))</f>
        <v>-</v>
      </c>
      <c r="E316" s="21" t="str">
        <f>IF(C316="","-",VLOOKUP(C316,员工信息表!B:D,3,FALSE))</f>
        <v>-</v>
      </c>
      <c r="F316" s="20"/>
      <c r="G316" s="20"/>
      <c r="H316" s="20"/>
      <c r="I316" s="20"/>
      <c r="J316" s="27" t="str">
        <f t="shared" si="8"/>
        <v>0</v>
      </c>
      <c r="K316" s="27" t="str">
        <f>IF(C316="","0",SUMIFS(借支明细表!$H:$H,借支明细表!$F:$F,$C316,借支明细表!$D:$D,$D$2))</f>
        <v>0</v>
      </c>
      <c r="L316" s="27" t="str">
        <f t="shared" si="9"/>
        <v>0</v>
      </c>
      <c r="M316" s="28"/>
      <c r="XDA316" s="7"/>
      <c r="XDB316" s="7"/>
      <c r="XDC316" s="7"/>
      <c r="XDD316" s="7"/>
      <c r="XDE316" s="7"/>
      <c r="XDF316" s="7"/>
      <c r="XDG316" s="7"/>
      <c r="XDH316" s="7"/>
      <c r="XDI316" s="7"/>
      <c r="XDJ316" s="7"/>
      <c r="XDK316" s="7"/>
      <c r="XDL316" s="7"/>
      <c r="XDM316" s="7"/>
      <c r="XDN316" s="7"/>
      <c r="XDO316" s="7"/>
      <c r="XDP316" s="7"/>
      <c r="XDQ316" s="7"/>
      <c r="XDR316" s="7"/>
      <c r="XDS316" s="7"/>
      <c r="XDT316" s="7"/>
      <c r="XDU316" s="7"/>
      <c r="XDV316" s="7"/>
      <c r="XDW316" s="7"/>
      <c r="XDX316" s="7"/>
      <c r="XDY316" s="7"/>
      <c r="XDZ316" s="7"/>
      <c r="XEA316" s="7"/>
      <c r="XEB316" s="7"/>
      <c r="XEC316" s="7"/>
      <c r="XED316" s="7"/>
      <c r="XEE316" s="7"/>
    </row>
    <row r="317" s="1" customFormat="1" customHeight="1" spans="1:16359">
      <c r="A317" s="4"/>
      <c r="B317" s="20"/>
      <c r="C317" s="20"/>
      <c r="D317" s="21" t="str">
        <f>IF(C317="","-",VLOOKUP(C317,员工信息表!B:C,2,FALSE))</f>
        <v>-</v>
      </c>
      <c r="E317" s="21" t="str">
        <f>IF(C317="","-",VLOOKUP(C317,员工信息表!B:D,3,FALSE))</f>
        <v>-</v>
      </c>
      <c r="F317" s="20"/>
      <c r="G317" s="20"/>
      <c r="H317" s="20"/>
      <c r="I317" s="20"/>
      <c r="J317" s="27" t="str">
        <f t="shared" si="8"/>
        <v>0</v>
      </c>
      <c r="K317" s="27" t="str">
        <f>IF(C317="","0",SUMIFS(借支明细表!$H:$H,借支明细表!$F:$F,$C317,借支明细表!$D:$D,$D$2))</f>
        <v>0</v>
      </c>
      <c r="L317" s="27" t="str">
        <f t="shared" si="9"/>
        <v>0</v>
      </c>
      <c r="M317" s="28"/>
      <c r="XDA317" s="7"/>
      <c r="XDB317" s="7"/>
      <c r="XDC317" s="7"/>
      <c r="XDD317" s="7"/>
      <c r="XDE317" s="7"/>
      <c r="XDF317" s="7"/>
      <c r="XDG317" s="7"/>
      <c r="XDH317" s="7"/>
      <c r="XDI317" s="7"/>
      <c r="XDJ317" s="7"/>
      <c r="XDK317" s="7"/>
      <c r="XDL317" s="7"/>
      <c r="XDM317" s="7"/>
      <c r="XDN317" s="7"/>
      <c r="XDO317" s="7"/>
      <c r="XDP317" s="7"/>
      <c r="XDQ317" s="7"/>
      <c r="XDR317" s="7"/>
      <c r="XDS317" s="7"/>
      <c r="XDT317" s="7"/>
      <c r="XDU317" s="7"/>
      <c r="XDV317" s="7"/>
      <c r="XDW317" s="7"/>
      <c r="XDX317" s="7"/>
      <c r="XDY317" s="7"/>
      <c r="XDZ317" s="7"/>
      <c r="XEA317" s="7"/>
      <c r="XEB317" s="7"/>
      <c r="XEC317" s="7"/>
      <c r="XED317" s="7"/>
      <c r="XEE317" s="7"/>
    </row>
    <row r="318" s="1" customFormat="1" customHeight="1" spans="1:16359">
      <c r="A318" s="4"/>
      <c r="B318" s="20"/>
      <c r="C318" s="20"/>
      <c r="D318" s="21" t="str">
        <f>IF(C318="","-",VLOOKUP(C318,员工信息表!B:C,2,FALSE))</f>
        <v>-</v>
      </c>
      <c r="E318" s="21" t="str">
        <f>IF(C318="","-",VLOOKUP(C318,员工信息表!B:D,3,FALSE))</f>
        <v>-</v>
      </c>
      <c r="F318" s="20"/>
      <c r="G318" s="20"/>
      <c r="H318" s="20"/>
      <c r="I318" s="20"/>
      <c r="J318" s="27" t="str">
        <f t="shared" si="8"/>
        <v>0</v>
      </c>
      <c r="K318" s="27" t="str">
        <f>IF(C318="","0",SUMIFS(借支明细表!$H:$H,借支明细表!$F:$F,$C318,借支明细表!$D:$D,$D$2))</f>
        <v>0</v>
      </c>
      <c r="L318" s="27" t="str">
        <f t="shared" si="9"/>
        <v>0</v>
      </c>
      <c r="M318" s="28"/>
      <c r="XDA318" s="7"/>
      <c r="XDB318" s="7"/>
      <c r="XDC318" s="7"/>
      <c r="XDD318" s="7"/>
      <c r="XDE318" s="7"/>
      <c r="XDF318" s="7"/>
      <c r="XDG318" s="7"/>
      <c r="XDH318" s="7"/>
      <c r="XDI318" s="7"/>
      <c r="XDJ318" s="7"/>
      <c r="XDK318" s="7"/>
      <c r="XDL318" s="7"/>
      <c r="XDM318" s="7"/>
      <c r="XDN318" s="7"/>
      <c r="XDO318" s="7"/>
      <c r="XDP318" s="7"/>
      <c r="XDQ318" s="7"/>
      <c r="XDR318" s="7"/>
      <c r="XDS318" s="7"/>
      <c r="XDT318" s="7"/>
      <c r="XDU318" s="7"/>
      <c r="XDV318" s="7"/>
      <c r="XDW318" s="7"/>
      <c r="XDX318" s="7"/>
      <c r="XDY318" s="7"/>
      <c r="XDZ318" s="7"/>
      <c r="XEA318" s="7"/>
      <c r="XEB318" s="7"/>
      <c r="XEC318" s="7"/>
      <c r="XED318" s="7"/>
      <c r="XEE318" s="7"/>
    </row>
    <row r="319" customHeight="1" spans="2:13">
      <c r="B319" s="20"/>
      <c r="C319" s="20"/>
      <c r="D319" s="21" t="str">
        <f>IF(C319="","-",VLOOKUP(C319,员工信息表!B:C,2,FALSE))</f>
        <v>-</v>
      </c>
      <c r="E319" s="21" t="str">
        <f>IF(C319="","-",VLOOKUP(C319,员工信息表!B:D,3,FALSE))</f>
        <v>-</v>
      </c>
      <c r="F319" s="20"/>
      <c r="G319" s="20"/>
      <c r="H319" s="20"/>
      <c r="I319" s="20"/>
      <c r="J319" s="27" t="str">
        <f t="shared" si="8"/>
        <v>0</v>
      </c>
      <c r="K319" s="27" t="str">
        <f>IF(C319="","0",SUMIFS(借支明细表!$H:$H,借支明细表!$F:$F,$C319,借支明细表!$D:$D,$D$2))</f>
        <v>0</v>
      </c>
      <c r="L319" s="27" t="str">
        <f t="shared" si="9"/>
        <v>0</v>
      </c>
      <c r="M319" s="28"/>
    </row>
    <row r="320" customHeight="1" spans="2:13">
      <c r="B320" s="20"/>
      <c r="C320" s="20"/>
      <c r="D320" s="21" t="str">
        <f>IF(C320="","-",VLOOKUP(C320,员工信息表!B:C,2,FALSE))</f>
        <v>-</v>
      </c>
      <c r="E320" s="21" t="str">
        <f>IF(C320="","-",VLOOKUP(C320,员工信息表!B:D,3,FALSE))</f>
        <v>-</v>
      </c>
      <c r="F320" s="20"/>
      <c r="G320" s="20"/>
      <c r="H320" s="20"/>
      <c r="I320" s="20"/>
      <c r="J320" s="27" t="str">
        <f t="shared" si="8"/>
        <v>0</v>
      </c>
      <c r="K320" s="27" t="str">
        <f>IF(C320="","0",SUMIFS(借支明细表!$H:$H,借支明细表!$F:$F,$C320,借支明细表!$D:$D,$D$2))</f>
        <v>0</v>
      </c>
      <c r="L320" s="27" t="str">
        <f t="shared" si="9"/>
        <v>0</v>
      </c>
      <c r="M320" s="28"/>
    </row>
    <row r="321" customHeight="1" spans="2:13">
      <c r="B321" s="20"/>
      <c r="C321" s="20"/>
      <c r="D321" s="21" t="str">
        <f>IF(C321="","-",VLOOKUP(C321,员工信息表!B:C,2,FALSE))</f>
        <v>-</v>
      </c>
      <c r="E321" s="21" t="str">
        <f>IF(C321="","-",VLOOKUP(C321,员工信息表!B:D,3,FALSE))</f>
        <v>-</v>
      </c>
      <c r="F321" s="20"/>
      <c r="G321" s="20"/>
      <c r="H321" s="20"/>
      <c r="I321" s="20"/>
      <c r="J321" s="27" t="str">
        <f t="shared" si="8"/>
        <v>0</v>
      </c>
      <c r="K321" s="27" t="str">
        <f>IF(C321="","0",SUMIFS(借支明细表!$H:$H,借支明细表!$F:$F,$C321,借支明细表!$D:$D,$D$2))</f>
        <v>0</v>
      </c>
      <c r="L321" s="27" t="str">
        <f t="shared" si="9"/>
        <v>0</v>
      </c>
      <c r="M321" s="28"/>
    </row>
    <row r="322" customHeight="1" spans="2:13">
      <c r="B322" s="20"/>
      <c r="C322" s="20"/>
      <c r="D322" s="21" t="str">
        <f>IF(C322="","-",VLOOKUP(C322,员工信息表!B:C,2,FALSE))</f>
        <v>-</v>
      </c>
      <c r="E322" s="21" t="str">
        <f>IF(C322="","-",VLOOKUP(C322,员工信息表!B:D,3,FALSE))</f>
        <v>-</v>
      </c>
      <c r="F322" s="20"/>
      <c r="G322" s="20"/>
      <c r="H322" s="20"/>
      <c r="I322" s="20"/>
      <c r="J322" s="27" t="str">
        <f t="shared" si="8"/>
        <v>0</v>
      </c>
      <c r="K322" s="27" t="str">
        <f>IF(C322="","0",SUMIFS(借支明细表!$H:$H,借支明细表!$F:$F,$C322,借支明细表!$D:$D,$D$2))</f>
        <v>0</v>
      </c>
      <c r="L322" s="27" t="str">
        <f t="shared" si="9"/>
        <v>0</v>
      </c>
      <c r="M322" s="28"/>
    </row>
    <row r="323" customHeight="1" spans="2:13">
      <c r="B323" s="20"/>
      <c r="C323" s="20"/>
      <c r="D323" s="21" t="str">
        <f>IF(C323="","-",VLOOKUP(C323,员工信息表!B:C,2,FALSE))</f>
        <v>-</v>
      </c>
      <c r="E323" s="21" t="str">
        <f>IF(C323="","-",VLOOKUP(C323,员工信息表!B:D,3,FALSE))</f>
        <v>-</v>
      </c>
      <c r="F323" s="20"/>
      <c r="G323" s="20"/>
      <c r="H323" s="20"/>
      <c r="I323" s="20"/>
      <c r="J323" s="27" t="str">
        <f t="shared" si="8"/>
        <v>0</v>
      </c>
      <c r="K323" s="27" t="str">
        <f>IF(C323="","0",SUMIFS(借支明细表!$H:$H,借支明细表!$F:$F,$C323,借支明细表!$D:$D,$D$2))</f>
        <v>0</v>
      </c>
      <c r="L323" s="27" t="str">
        <f t="shared" si="9"/>
        <v>0</v>
      </c>
      <c r="M323" s="28"/>
    </row>
    <row r="324" customHeight="1" spans="2:13">
      <c r="B324" s="20"/>
      <c r="C324" s="20"/>
      <c r="D324" s="21" t="str">
        <f>IF(C324="","-",VLOOKUP(C324,员工信息表!B:C,2,FALSE))</f>
        <v>-</v>
      </c>
      <c r="E324" s="21" t="str">
        <f>IF(C324="","-",VLOOKUP(C324,员工信息表!B:D,3,FALSE))</f>
        <v>-</v>
      </c>
      <c r="F324" s="20"/>
      <c r="G324" s="20"/>
      <c r="H324" s="20"/>
      <c r="I324" s="20"/>
      <c r="J324" s="27" t="str">
        <f t="shared" si="8"/>
        <v>0</v>
      </c>
      <c r="K324" s="27" t="str">
        <f>IF(C324="","0",SUMIFS(借支明细表!$H:$H,借支明细表!$F:$F,$C324,借支明细表!$D:$D,$D$2))</f>
        <v>0</v>
      </c>
      <c r="L324" s="27" t="str">
        <f t="shared" si="9"/>
        <v>0</v>
      </c>
      <c r="M324" s="28"/>
    </row>
    <row r="325" customHeight="1" spans="2:13">
      <c r="B325" s="20"/>
      <c r="C325" s="20"/>
      <c r="D325" s="21" t="str">
        <f>IF(C325="","-",VLOOKUP(C325,员工信息表!B:C,2,FALSE))</f>
        <v>-</v>
      </c>
      <c r="E325" s="21" t="str">
        <f>IF(C325="","-",VLOOKUP(C325,员工信息表!B:D,3,FALSE))</f>
        <v>-</v>
      </c>
      <c r="F325" s="20"/>
      <c r="G325" s="20"/>
      <c r="H325" s="20"/>
      <c r="I325" s="20"/>
      <c r="J325" s="27" t="str">
        <f>IF(C325="","0",(E325*F325)+(G325*H325)+I325)</f>
        <v>0</v>
      </c>
      <c r="K325" s="27" t="str">
        <f>IF(C325="","0",SUMIFS(借支明细表!$H:$H,借支明细表!$F:$F,$C325,借支明细表!$D:$D,$D$2))</f>
        <v>0</v>
      </c>
      <c r="L325" s="27" t="str">
        <f>IF(C325="","0",J325-K325)</f>
        <v>0</v>
      </c>
      <c r="M325" s="28"/>
    </row>
    <row r="326" customHeight="1" spans="2:13">
      <c r="B326" s="20"/>
      <c r="C326" s="20"/>
      <c r="D326" s="21" t="str">
        <f>IF(C326="","-",VLOOKUP(C326,员工信息表!B:C,2,FALSE))</f>
        <v>-</v>
      </c>
      <c r="E326" s="21" t="str">
        <f>IF(C326="","-",VLOOKUP(C326,员工信息表!B:D,3,FALSE))</f>
        <v>-</v>
      </c>
      <c r="F326" s="20"/>
      <c r="G326" s="20"/>
      <c r="H326" s="20"/>
      <c r="I326" s="20"/>
      <c r="J326" s="27" t="str">
        <f>IF(C326="","0",(E326*F326)+(G326*H326)+I326)</f>
        <v>0</v>
      </c>
      <c r="K326" s="27" t="str">
        <f>IF(C326="","0",SUMIFS(借支明细表!$H:$H,借支明细表!$F:$F,$C326,借支明细表!$D:$D,$D$2))</f>
        <v>0</v>
      </c>
      <c r="L326" s="27" t="str">
        <f>IF(C326="","0",J326-K326)</f>
        <v>0</v>
      </c>
      <c r="M326" s="28"/>
    </row>
    <row r="327" customHeight="1" spans="2:13">
      <c r="B327" s="20"/>
      <c r="C327" s="20"/>
      <c r="D327" s="21" t="str">
        <f>IF(C327="","-",VLOOKUP(C327,员工信息表!B:C,2,FALSE))</f>
        <v>-</v>
      </c>
      <c r="E327" s="21" t="str">
        <f>IF(C327="","-",VLOOKUP(C327,员工信息表!B:D,3,FALSE))</f>
        <v>-</v>
      </c>
      <c r="F327" s="20"/>
      <c r="G327" s="20"/>
      <c r="H327" s="20"/>
      <c r="I327" s="20"/>
      <c r="J327" s="27" t="str">
        <f>IF(C327="","0",(E327*F327)+(G327*H327)+I327)</f>
        <v>0</v>
      </c>
      <c r="K327" s="27" t="str">
        <f>IF(C327="","0",SUMIFS(借支明细表!$H:$H,借支明细表!$F:$F,$C327,借支明细表!$D:$D,$D$2))</f>
        <v>0</v>
      </c>
      <c r="L327" s="27" t="str">
        <f>IF(C327="","0",J327-K327)</f>
        <v>0</v>
      </c>
      <c r="M327" s="28"/>
    </row>
  </sheetData>
  <sheetProtection formatCells="0" formatColumns="0" formatRows="0"/>
  <mergeCells count="4">
    <mergeCell ref="B1:M1"/>
    <mergeCell ref="B2:C2"/>
    <mergeCell ref="G2:I2"/>
    <mergeCell ref="K2:M2"/>
  </mergeCells>
  <dataValidations count="3">
    <dataValidation type="list" allowBlank="1" showInputMessage="1" showErrorMessage="1" sqref="B2:C2">
      <formula1>年份</formula1>
    </dataValidation>
    <dataValidation type="list" allowBlank="1" showInputMessage="1" showErrorMessage="1" sqref="D2">
      <formula1>月份</formula1>
    </dataValidation>
    <dataValidation type="list" allowBlank="1" showInputMessage="1" showErrorMessage="1" sqref="C4:C1048576">
      <formula1>员工信息表!$B$3:$B$3000</formula1>
    </dataValidation>
  </dataValidations>
  <printOptions horizontalCentered="1"/>
  <pageMargins left="0.196527777777778" right="0.196527777777778" top="0.196527777777778" bottom="0.196527777777778" header="0" footer="0"/>
  <pageSetup paperSize="9" scale="53" fitToHeight="0" pageOrder="overThenDown" orientation="landscape" horizontalDpi="600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XFD327"/>
  <sheetViews>
    <sheetView showGridLines="0" topLeftCell="A4" workbookViewId="0">
      <selection activeCell="J4" sqref="J4:L327"/>
    </sheetView>
  </sheetViews>
  <sheetFormatPr defaultColWidth="9" defaultRowHeight="19" customHeight="1"/>
  <cols>
    <col min="1" max="1" width="18.875" style="31" customWidth="1"/>
    <col min="2" max="2" width="6.00833333333333" style="5" customWidth="1"/>
    <col min="3" max="3" width="7.75833333333333" style="5" customWidth="1"/>
    <col min="4" max="4" width="12.5" style="5" customWidth="1"/>
    <col min="5" max="5" width="13.125" style="5" customWidth="1"/>
    <col min="6" max="6" width="13.375" style="5" customWidth="1"/>
    <col min="7" max="7" width="11.625" style="6" customWidth="1"/>
    <col min="8" max="8" width="14.625" style="5" customWidth="1"/>
    <col min="9" max="9" width="11.125" style="5" customWidth="1"/>
    <col min="10" max="11" width="11.375" style="5" customWidth="1"/>
    <col min="12" max="12" width="11.875" style="5" customWidth="1"/>
    <col min="13" max="13" width="12.5" style="5" customWidth="1"/>
    <col min="14" max="14" width="2.625" style="1" customWidth="1"/>
    <col min="15" max="16328" width="9" style="1"/>
    <col min="16329" max="16384" width="9" style="32"/>
  </cols>
  <sheetData>
    <row r="1" s="30" customFormat="1" ht="39" customHeight="1" spans="1:13">
      <c r="A1" s="24"/>
      <c r="B1" s="9" t="str">
        <f>D2&amp;"月工资明细表"</f>
        <v>9月工资明细表</v>
      </c>
      <c r="C1" s="9"/>
      <c r="D1" s="9"/>
      <c r="E1" s="9"/>
      <c r="F1" s="9"/>
      <c r="G1" s="10"/>
      <c r="H1" s="9"/>
      <c r="I1" s="9"/>
      <c r="J1" s="9"/>
      <c r="K1" s="9"/>
      <c r="L1" s="9"/>
      <c r="M1" s="9"/>
    </row>
    <row r="2" s="2" customFormat="1" ht="20" customHeight="1" spans="1:16384">
      <c r="A2" s="11"/>
      <c r="B2" s="12">
        <v>2021</v>
      </c>
      <c r="C2" s="12"/>
      <c r="D2" s="13">
        <v>9</v>
      </c>
      <c r="F2" s="14"/>
      <c r="G2" s="15" t="str">
        <f>"本月 "&amp;DAY(DATE(B2,D2+1,1)-1)&amp;" 天"</f>
        <v>本月 30 天</v>
      </c>
      <c r="H2" s="16"/>
      <c r="I2" s="16"/>
      <c r="J2" s="25"/>
      <c r="K2" s="26"/>
      <c r="L2" s="26"/>
      <c r="M2" s="26"/>
      <c r="XDA2" s="29"/>
      <c r="XDB2" s="29"/>
      <c r="XDC2" s="29"/>
      <c r="XDD2" s="29"/>
      <c r="XDE2" s="29"/>
      <c r="XDF2" s="29"/>
      <c r="XDG2" s="29"/>
      <c r="XDH2" s="29"/>
      <c r="XDI2" s="29"/>
      <c r="XDJ2" s="29"/>
      <c r="XDK2" s="29"/>
      <c r="XDL2" s="29"/>
      <c r="XDM2" s="29"/>
      <c r="XDN2" s="29"/>
      <c r="XDO2" s="29"/>
      <c r="XDP2" s="29"/>
      <c r="XDQ2" s="29"/>
      <c r="XDR2" s="29"/>
      <c r="XDS2" s="29"/>
      <c r="XDT2" s="29"/>
      <c r="XDU2" s="29"/>
      <c r="XDV2" s="29"/>
      <c r="XDW2" s="29"/>
      <c r="XDX2" s="29"/>
      <c r="XDY2" s="29"/>
      <c r="XDZ2" s="29"/>
      <c r="XEA2" s="29"/>
      <c r="XEB2" s="29"/>
      <c r="XEC2" s="29"/>
      <c r="XED2" s="29"/>
      <c r="XEE2" s="29"/>
      <c r="XEF2" s="29"/>
      <c r="XEG2" s="29"/>
      <c r="XEH2" s="29"/>
      <c r="XEI2" s="29"/>
      <c r="XEJ2" s="29"/>
      <c r="XEK2" s="29"/>
      <c r="XEL2" s="29"/>
      <c r="XEM2" s="29"/>
      <c r="XEN2" s="29"/>
      <c r="XEO2" s="29"/>
      <c r="XEP2" s="29"/>
      <c r="XEQ2" s="29"/>
      <c r="XER2" s="29"/>
      <c r="XES2" s="29"/>
      <c r="XET2" s="29"/>
      <c r="XEU2" s="29"/>
      <c r="XEV2" s="29"/>
      <c r="XEW2" s="29"/>
      <c r="XEX2" s="29"/>
      <c r="XEY2" s="29"/>
      <c r="XEZ2" s="29"/>
      <c r="XFA2" s="29"/>
      <c r="XFB2" s="29"/>
      <c r="XFC2" s="29"/>
      <c r="XFD2" s="29"/>
    </row>
    <row r="3" s="3" customFormat="1" ht="27" customHeight="1" spans="1:16384">
      <c r="A3" s="17" t="s">
        <v>75</v>
      </c>
      <c r="B3" s="18" t="s">
        <v>76</v>
      </c>
      <c r="C3" s="18" t="s">
        <v>2</v>
      </c>
      <c r="D3" s="18" t="s">
        <v>77</v>
      </c>
      <c r="E3" s="18" t="s">
        <v>4</v>
      </c>
      <c r="F3" s="18" t="s">
        <v>55</v>
      </c>
      <c r="G3" s="18" t="s">
        <v>62</v>
      </c>
      <c r="H3" s="18" t="s">
        <v>63</v>
      </c>
      <c r="I3" s="18" t="s">
        <v>64</v>
      </c>
      <c r="J3" s="18" t="s">
        <v>56</v>
      </c>
      <c r="K3" s="18" t="s">
        <v>70</v>
      </c>
      <c r="L3" s="18" t="s">
        <v>71</v>
      </c>
      <c r="M3" s="18" t="s">
        <v>78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9"/>
      <c r="XDB3" s="29"/>
      <c r="XDC3" s="29"/>
      <c r="XDD3" s="29"/>
      <c r="XDE3" s="29"/>
      <c r="XDF3" s="29"/>
      <c r="XDG3" s="29"/>
      <c r="XDH3" s="29"/>
      <c r="XDI3" s="29"/>
      <c r="XDJ3" s="29"/>
      <c r="XDK3" s="29"/>
      <c r="XDL3" s="29"/>
      <c r="XDM3" s="29"/>
      <c r="XDN3" s="29"/>
      <c r="XDO3" s="29"/>
      <c r="XDP3" s="29"/>
      <c r="XDQ3" s="29"/>
      <c r="XDR3" s="29"/>
      <c r="XDS3" s="29"/>
      <c r="XDT3" s="29"/>
      <c r="XDU3" s="29"/>
      <c r="XDV3" s="29"/>
      <c r="XDW3" s="29"/>
      <c r="XDX3" s="29"/>
      <c r="XDY3" s="29"/>
      <c r="XDZ3" s="29"/>
      <c r="XEA3" s="29"/>
      <c r="XEB3" s="29"/>
      <c r="XEC3" s="29"/>
      <c r="XED3" s="29"/>
      <c r="XEE3" s="29"/>
      <c r="XEF3" s="29"/>
      <c r="XEG3" s="29"/>
      <c r="XEH3" s="29"/>
      <c r="XEI3" s="29"/>
      <c r="XEJ3" s="29"/>
      <c r="XEK3" s="29"/>
      <c r="XEL3" s="29"/>
      <c r="XEM3" s="29"/>
      <c r="XEN3" s="29"/>
      <c r="XEO3" s="29"/>
      <c r="XEP3" s="29"/>
      <c r="XEQ3" s="29"/>
      <c r="XER3" s="29"/>
      <c r="XES3" s="29"/>
      <c r="XET3" s="29"/>
      <c r="XEU3" s="29"/>
      <c r="XEV3" s="29"/>
      <c r="XEW3" s="29"/>
      <c r="XEX3" s="29"/>
      <c r="XEY3" s="29"/>
      <c r="XEZ3" s="29"/>
      <c r="XFA3" s="29"/>
      <c r="XFB3" s="29"/>
      <c r="XFC3" s="29"/>
      <c r="XFD3" s="29"/>
    </row>
    <row r="4" s="1" customFormat="1" customHeight="1" spans="1:13">
      <c r="A4" s="19">
        <f>SUM(J4:J10001)</f>
        <v>7275</v>
      </c>
      <c r="B4" s="20">
        <v>1</v>
      </c>
      <c r="C4" s="20" t="s">
        <v>15</v>
      </c>
      <c r="D4" s="21" t="str">
        <f>IF(C4="","-",VLOOKUP(C4,员工信息表!B:C,2,FALSE))</f>
        <v>技工</v>
      </c>
      <c r="E4" s="21">
        <f>IF(C4="","-",VLOOKUP(C4,员工信息表!B:D,3,FALSE))</f>
        <v>350</v>
      </c>
      <c r="F4" s="20">
        <v>20</v>
      </c>
      <c r="G4" s="20">
        <v>3.5</v>
      </c>
      <c r="H4" s="20">
        <v>50</v>
      </c>
      <c r="I4" s="20">
        <v>100</v>
      </c>
      <c r="J4" s="27">
        <f>IF(C4="","0",(E4*F4)+(G4*H4)+I4)</f>
        <v>7275</v>
      </c>
      <c r="K4" s="27">
        <f>IF(C4="","0",SUMIFS(借支明细表!$H:$H,借支明细表!$F:$F,$C4,借支明细表!$D:$D,$D$2))</f>
        <v>0</v>
      </c>
      <c r="L4" s="27">
        <f>IF(C4="","0",J4-K4)</f>
        <v>7275</v>
      </c>
      <c r="M4" s="28"/>
    </row>
    <row r="5" s="1" customFormat="1" customHeight="1" spans="1:13">
      <c r="A5" s="17" t="s">
        <v>79</v>
      </c>
      <c r="B5" s="20">
        <v>2</v>
      </c>
      <c r="C5" s="20"/>
      <c r="D5" s="21" t="str">
        <f>IF(C5="","-",VLOOKUP(C5,员工信息表!B:C,2,FALSE))</f>
        <v>-</v>
      </c>
      <c r="E5" s="21" t="str">
        <f>IF(C5="","-",VLOOKUP(C5,员工信息表!B:D,3,FALSE))</f>
        <v>-</v>
      </c>
      <c r="F5" s="20"/>
      <c r="G5" s="20"/>
      <c r="H5" s="20"/>
      <c r="I5" s="20"/>
      <c r="J5" s="27" t="str">
        <f t="shared" ref="J5:J68" si="0">IF(C5="","0",(E5*F5)+(G5*H5)+I5)</f>
        <v>0</v>
      </c>
      <c r="K5" s="27" t="str">
        <f>IF(C5="","0",SUMIFS(借支明细表!$H:$H,借支明细表!$F:$F,$C5,借支明细表!$D:$D,$D$2))</f>
        <v>0</v>
      </c>
      <c r="L5" s="27" t="str">
        <f t="shared" ref="L5:L68" si="1">IF(C5="","0",J5-K5)</f>
        <v>0</v>
      </c>
      <c r="M5" s="28"/>
    </row>
    <row r="6" s="1" customFormat="1" customHeight="1" spans="1:13">
      <c r="A6" s="22">
        <f>SUM(K4:K10001)</f>
        <v>0</v>
      </c>
      <c r="B6" s="20">
        <v>3</v>
      </c>
      <c r="C6" s="20"/>
      <c r="D6" s="21" t="str">
        <f>IF(C6="","-",VLOOKUP(C6,员工信息表!B:C,2,FALSE))</f>
        <v>-</v>
      </c>
      <c r="E6" s="21" t="str">
        <f>IF(C6="","-",VLOOKUP(C6,员工信息表!B:D,3,FALSE))</f>
        <v>-</v>
      </c>
      <c r="F6" s="20"/>
      <c r="G6" s="20"/>
      <c r="H6" s="20"/>
      <c r="I6" s="20"/>
      <c r="J6" s="27" t="str">
        <f t="shared" si="0"/>
        <v>0</v>
      </c>
      <c r="K6" s="27" t="str">
        <f>IF(C6="","0",SUMIFS(借支明细表!$H:$H,借支明细表!$F:$F,$C6,借支明细表!$D:$D,$D$2))</f>
        <v>0</v>
      </c>
      <c r="L6" s="27" t="str">
        <f t="shared" si="1"/>
        <v>0</v>
      </c>
      <c r="M6" s="28"/>
    </row>
    <row r="7" s="1" customFormat="1" customHeight="1" spans="1:13">
      <c r="A7" s="17" t="s">
        <v>80</v>
      </c>
      <c r="B7" s="20">
        <v>4</v>
      </c>
      <c r="C7" s="20"/>
      <c r="D7" s="21" t="str">
        <f>IF(C7="","-",VLOOKUP(C7,员工信息表!B:C,2,FALSE))</f>
        <v>-</v>
      </c>
      <c r="E7" s="21" t="str">
        <f>IF(C7="","-",VLOOKUP(C7,员工信息表!B:D,3,FALSE))</f>
        <v>-</v>
      </c>
      <c r="F7" s="20"/>
      <c r="G7" s="20"/>
      <c r="H7" s="20"/>
      <c r="I7" s="20"/>
      <c r="J7" s="27" t="str">
        <f t="shared" si="0"/>
        <v>0</v>
      </c>
      <c r="K7" s="27" t="str">
        <f>IF(C7="","0",SUMIFS(借支明细表!$H:$H,借支明细表!$F:$F,$C7,借支明细表!$D:$D,$D$2))</f>
        <v>0</v>
      </c>
      <c r="L7" s="27" t="str">
        <f t="shared" si="1"/>
        <v>0</v>
      </c>
      <c r="M7" s="28"/>
    </row>
    <row r="8" s="1" customFormat="1" customHeight="1" spans="1:13">
      <c r="A8" s="23">
        <f>SUM(L4:L10001)</f>
        <v>7275</v>
      </c>
      <c r="B8" s="20">
        <v>5</v>
      </c>
      <c r="C8" s="20"/>
      <c r="D8" s="21" t="str">
        <f>IF(C8="","-",VLOOKUP(C8,员工信息表!B:C,2,FALSE))</f>
        <v>-</v>
      </c>
      <c r="E8" s="21" t="str">
        <f>IF(C8="","-",VLOOKUP(C8,员工信息表!B:D,3,FALSE))</f>
        <v>-</v>
      </c>
      <c r="F8" s="20"/>
      <c r="G8" s="20"/>
      <c r="H8" s="20"/>
      <c r="I8" s="20"/>
      <c r="J8" s="27" t="str">
        <f t="shared" si="0"/>
        <v>0</v>
      </c>
      <c r="K8" s="27" t="str">
        <f>IF(C8="","0",SUMIFS(借支明细表!$H:$H,借支明细表!$F:$F,$C8,借支明细表!$D:$D,$D$2))</f>
        <v>0</v>
      </c>
      <c r="L8" s="27" t="str">
        <f t="shared" si="1"/>
        <v>0</v>
      </c>
      <c r="M8" s="28"/>
    </row>
    <row r="9" s="1" customFormat="1" customHeight="1" spans="1:13">
      <c r="A9" s="24"/>
      <c r="B9" s="20">
        <v>6</v>
      </c>
      <c r="C9" s="20"/>
      <c r="D9" s="21" t="str">
        <f>IF(C9="","-",VLOOKUP(C9,员工信息表!B:C,2,FALSE))</f>
        <v>-</v>
      </c>
      <c r="E9" s="21" t="str">
        <f>IF(C9="","-",VLOOKUP(C9,员工信息表!B:D,3,FALSE))</f>
        <v>-</v>
      </c>
      <c r="F9" s="20"/>
      <c r="G9" s="20"/>
      <c r="H9" s="20"/>
      <c r="I9" s="20"/>
      <c r="J9" s="27" t="str">
        <f t="shared" si="0"/>
        <v>0</v>
      </c>
      <c r="K9" s="27" t="str">
        <f>IF(C9="","0",SUMIFS(借支明细表!$H:$H,借支明细表!$F:$F,$C9,借支明细表!$D:$D,$D$2))</f>
        <v>0</v>
      </c>
      <c r="L9" s="27" t="str">
        <f t="shared" si="1"/>
        <v>0</v>
      </c>
      <c r="M9" s="28"/>
    </row>
    <row r="10" s="1" customFormat="1" customHeight="1" spans="1:13">
      <c r="A10" s="24"/>
      <c r="B10" s="20">
        <v>7</v>
      </c>
      <c r="C10" s="20"/>
      <c r="D10" s="21" t="str">
        <f>IF(C10="","-",VLOOKUP(C10,员工信息表!B:C,2,FALSE))</f>
        <v>-</v>
      </c>
      <c r="E10" s="21" t="str">
        <f>IF(C10="","-",VLOOKUP(C10,员工信息表!B:D,3,FALSE))</f>
        <v>-</v>
      </c>
      <c r="F10" s="20"/>
      <c r="G10" s="20"/>
      <c r="H10" s="20"/>
      <c r="I10" s="20"/>
      <c r="J10" s="27" t="str">
        <f t="shared" si="0"/>
        <v>0</v>
      </c>
      <c r="K10" s="27" t="str">
        <f>IF(C10="","0",SUMIFS(借支明细表!$H:$H,借支明细表!$F:$F,$C10,借支明细表!$D:$D,$D$2))</f>
        <v>0</v>
      </c>
      <c r="L10" s="27" t="str">
        <f t="shared" si="1"/>
        <v>0</v>
      </c>
      <c r="M10" s="28"/>
    </row>
    <row r="11" s="1" customFormat="1" customHeight="1" spans="1:13">
      <c r="A11" s="24"/>
      <c r="B11" s="20">
        <v>8</v>
      </c>
      <c r="C11" s="20"/>
      <c r="D11" s="21" t="str">
        <f>IF(C11="","-",VLOOKUP(C11,员工信息表!B:C,2,FALSE))</f>
        <v>-</v>
      </c>
      <c r="E11" s="21" t="str">
        <f>IF(C11="","-",VLOOKUP(C11,员工信息表!B:D,3,FALSE))</f>
        <v>-</v>
      </c>
      <c r="F11" s="20"/>
      <c r="G11" s="20"/>
      <c r="H11" s="20"/>
      <c r="I11" s="20"/>
      <c r="J11" s="27" t="str">
        <f t="shared" si="0"/>
        <v>0</v>
      </c>
      <c r="K11" s="27" t="str">
        <f>IF(C11="","0",SUMIFS(借支明细表!$H:$H,借支明细表!$F:$F,$C11,借支明细表!$D:$D,$D$2))</f>
        <v>0</v>
      </c>
      <c r="L11" s="27" t="str">
        <f t="shared" si="1"/>
        <v>0</v>
      </c>
      <c r="M11" s="28"/>
    </row>
    <row r="12" s="1" customFormat="1" customHeight="1" spans="1:13">
      <c r="A12" s="24"/>
      <c r="B12" s="20">
        <v>9</v>
      </c>
      <c r="C12" s="20"/>
      <c r="D12" s="21" t="str">
        <f>IF(C12="","-",VLOOKUP(C12,员工信息表!B:C,2,FALSE))</f>
        <v>-</v>
      </c>
      <c r="E12" s="21" t="str">
        <f>IF(C12="","-",VLOOKUP(C12,员工信息表!B:D,3,FALSE))</f>
        <v>-</v>
      </c>
      <c r="F12" s="20"/>
      <c r="G12" s="20"/>
      <c r="H12" s="20"/>
      <c r="I12" s="20"/>
      <c r="J12" s="27" t="str">
        <f t="shared" si="0"/>
        <v>0</v>
      </c>
      <c r="K12" s="27" t="str">
        <f>IF(C12="","0",SUMIFS(借支明细表!$H:$H,借支明细表!$F:$F,$C12,借支明细表!$D:$D,$D$2))</f>
        <v>0</v>
      </c>
      <c r="L12" s="27" t="str">
        <f t="shared" si="1"/>
        <v>0</v>
      </c>
      <c r="M12" s="28"/>
    </row>
    <row r="13" s="1" customFormat="1" customHeight="1" spans="1:13">
      <c r="A13" s="24"/>
      <c r="B13" s="20">
        <v>10</v>
      </c>
      <c r="C13" s="20"/>
      <c r="D13" s="21" t="str">
        <f>IF(C13="","-",VLOOKUP(C13,员工信息表!B:C,2,FALSE))</f>
        <v>-</v>
      </c>
      <c r="E13" s="21" t="str">
        <f>IF(C13="","-",VLOOKUP(C13,员工信息表!B:D,3,FALSE))</f>
        <v>-</v>
      </c>
      <c r="F13" s="20"/>
      <c r="G13" s="20"/>
      <c r="H13" s="20"/>
      <c r="I13" s="20"/>
      <c r="J13" s="27" t="str">
        <f t="shared" si="0"/>
        <v>0</v>
      </c>
      <c r="K13" s="27" t="str">
        <f>IF(C13="","0",SUMIFS(借支明细表!$H:$H,借支明细表!$F:$F,$C13,借支明细表!$D:$D,$D$2))</f>
        <v>0</v>
      </c>
      <c r="L13" s="27" t="str">
        <f t="shared" si="1"/>
        <v>0</v>
      </c>
      <c r="M13" s="28"/>
    </row>
    <row r="14" s="1" customFormat="1" customHeight="1" spans="1:13">
      <c r="A14" s="24"/>
      <c r="B14" s="20">
        <v>11</v>
      </c>
      <c r="C14" s="20"/>
      <c r="D14" s="21" t="str">
        <f>IF(C14="","-",VLOOKUP(C14,员工信息表!B:C,2,FALSE))</f>
        <v>-</v>
      </c>
      <c r="E14" s="21" t="str">
        <f>IF(C14="","-",VLOOKUP(C14,员工信息表!B:D,3,FALSE))</f>
        <v>-</v>
      </c>
      <c r="F14" s="20"/>
      <c r="G14" s="20"/>
      <c r="H14" s="20"/>
      <c r="I14" s="20"/>
      <c r="J14" s="27" t="str">
        <f t="shared" si="0"/>
        <v>0</v>
      </c>
      <c r="K14" s="27" t="str">
        <f>IF(C14="","0",SUMIFS(借支明细表!$H:$H,借支明细表!$F:$F,$C14,借支明细表!$D:$D,$D$2))</f>
        <v>0</v>
      </c>
      <c r="L14" s="27" t="str">
        <f t="shared" si="1"/>
        <v>0</v>
      </c>
      <c r="M14" s="28"/>
    </row>
    <row r="15" s="1" customFormat="1" customHeight="1" spans="1:13">
      <c r="A15" s="24"/>
      <c r="B15" s="20">
        <v>12</v>
      </c>
      <c r="C15" s="20"/>
      <c r="D15" s="21" t="str">
        <f>IF(C15="","-",VLOOKUP(C15,员工信息表!B:C,2,FALSE))</f>
        <v>-</v>
      </c>
      <c r="E15" s="21" t="str">
        <f>IF(C15="","-",VLOOKUP(C15,员工信息表!B:D,3,FALSE))</f>
        <v>-</v>
      </c>
      <c r="F15" s="20"/>
      <c r="G15" s="20"/>
      <c r="H15" s="20"/>
      <c r="I15" s="20"/>
      <c r="J15" s="27" t="str">
        <f t="shared" si="0"/>
        <v>0</v>
      </c>
      <c r="K15" s="27" t="str">
        <f>IF(C15="","0",SUMIFS(借支明细表!$H:$H,借支明细表!$F:$F,$C15,借支明细表!$D:$D,$D$2))</f>
        <v>0</v>
      </c>
      <c r="L15" s="27" t="str">
        <f t="shared" si="1"/>
        <v>0</v>
      </c>
      <c r="M15" s="28"/>
    </row>
    <row r="16" s="1" customFormat="1" customHeight="1" spans="1:13">
      <c r="A16" s="24"/>
      <c r="B16" s="20">
        <v>13</v>
      </c>
      <c r="C16" s="20"/>
      <c r="D16" s="21" t="str">
        <f>IF(C16="","-",VLOOKUP(C16,员工信息表!B:C,2,FALSE))</f>
        <v>-</v>
      </c>
      <c r="E16" s="21" t="str">
        <f>IF(C16="","-",VLOOKUP(C16,员工信息表!B:D,3,FALSE))</f>
        <v>-</v>
      </c>
      <c r="F16" s="20"/>
      <c r="G16" s="20"/>
      <c r="H16" s="20"/>
      <c r="I16" s="20"/>
      <c r="J16" s="27" t="str">
        <f t="shared" si="0"/>
        <v>0</v>
      </c>
      <c r="K16" s="27" t="str">
        <f>IF(C16="","0",SUMIFS(借支明细表!$H:$H,借支明细表!$F:$F,$C16,借支明细表!$D:$D,$D$2))</f>
        <v>0</v>
      </c>
      <c r="L16" s="27" t="str">
        <f t="shared" si="1"/>
        <v>0</v>
      </c>
      <c r="M16" s="28"/>
    </row>
    <row r="17" s="1" customFormat="1" customHeight="1" spans="1:13">
      <c r="A17" s="24"/>
      <c r="B17" s="20">
        <v>14</v>
      </c>
      <c r="C17" s="20"/>
      <c r="D17" s="21" t="str">
        <f>IF(C17="","-",VLOOKUP(C17,员工信息表!B:C,2,FALSE))</f>
        <v>-</v>
      </c>
      <c r="E17" s="21" t="str">
        <f>IF(C17="","-",VLOOKUP(C17,员工信息表!B:D,3,FALSE))</f>
        <v>-</v>
      </c>
      <c r="F17" s="20"/>
      <c r="G17" s="20"/>
      <c r="H17" s="20"/>
      <c r="I17" s="20"/>
      <c r="J17" s="27" t="str">
        <f t="shared" si="0"/>
        <v>0</v>
      </c>
      <c r="K17" s="27" t="str">
        <f>IF(C17="","0",SUMIFS(借支明细表!$H:$H,借支明细表!$F:$F,$C17,借支明细表!$D:$D,$D$2))</f>
        <v>0</v>
      </c>
      <c r="L17" s="27" t="str">
        <f t="shared" si="1"/>
        <v>0</v>
      </c>
      <c r="M17" s="28"/>
    </row>
    <row r="18" s="1" customFormat="1" customHeight="1" spans="1:13">
      <c r="A18" s="24"/>
      <c r="B18" s="20">
        <v>15</v>
      </c>
      <c r="C18" s="20"/>
      <c r="D18" s="21" t="str">
        <f>IF(C18="","-",VLOOKUP(C18,员工信息表!B:C,2,FALSE))</f>
        <v>-</v>
      </c>
      <c r="E18" s="21" t="str">
        <f>IF(C18="","-",VLOOKUP(C18,员工信息表!B:D,3,FALSE))</f>
        <v>-</v>
      </c>
      <c r="F18" s="20"/>
      <c r="G18" s="20"/>
      <c r="H18" s="20"/>
      <c r="I18" s="20"/>
      <c r="J18" s="27" t="str">
        <f t="shared" si="0"/>
        <v>0</v>
      </c>
      <c r="K18" s="27" t="str">
        <f>IF(C18="","0",SUMIFS(借支明细表!$H:$H,借支明细表!$F:$F,$C18,借支明细表!$D:$D,$D$2))</f>
        <v>0</v>
      </c>
      <c r="L18" s="27" t="str">
        <f t="shared" si="1"/>
        <v>0</v>
      </c>
      <c r="M18" s="28"/>
    </row>
    <row r="19" s="1" customFormat="1" customHeight="1" spans="1:13">
      <c r="A19" s="24"/>
      <c r="B19" s="20">
        <v>16</v>
      </c>
      <c r="C19" s="20"/>
      <c r="D19" s="21" t="str">
        <f>IF(C19="","-",VLOOKUP(C19,员工信息表!B:C,2,FALSE))</f>
        <v>-</v>
      </c>
      <c r="E19" s="21" t="str">
        <f>IF(C19="","-",VLOOKUP(C19,员工信息表!B:D,3,FALSE))</f>
        <v>-</v>
      </c>
      <c r="F19" s="20"/>
      <c r="G19" s="20"/>
      <c r="H19" s="20"/>
      <c r="I19" s="20"/>
      <c r="J19" s="27" t="str">
        <f t="shared" si="0"/>
        <v>0</v>
      </c>
      <c r="K19" s="27" t="str">
        <f>IF(C19="","0",SUMIFS(借支明细表!$H:$H,借支明细表!$F:$F,$C19,借支明细表!$D:$D,$D$2))</f>
        <v>0</v>
      </c>
      <c r="L19" s="27" t="str">
        <f t="shared" si="1"/>
        <v>0</v>
      </c>
      <c r="M19" s="28"/>
    </row>
    <row r="20" s="1" customFormat="1" customHeight="1" spans="1:13">
      <c r="A20" s="24"/>
      <c r="B20" s="20">
        <v>17</v>
      </c>
      <c r="C20" s="20"/>
      <c r="D20" s="21" t="str">
        <f>IF(C20="","-",VLOOKUP(C20,员工信息表!B:C,2,FALSE))</f>
        <v>-</v>
      </c>
      <c r="E20" s="21" t="str">
        <f>IF(C20="","-",VLOOKUP(C20,员工信息表!B:D,3,FALSE))</f>
        <v>-</v>
      </c>
      <c r="F20" s="20"/>
      <c r="G20" s="20"/>
      <c r="H20" s="20"/>
      <c r="I20" s="20"/>
      <c r="J20" s="27" t="str">
        <f t="shared" si="0"/>
        <v>0</v>
      </c>
      <c r="K20" s="27" t="str">
        <f>IF(C20="","0",SUMIFS(借支明细表!$H:$H,借支明细表!$F:$F,$C20,借支明细表!$D:$D,$D$2))</f>
        <v>0</v>
      </c>
      <c r="L20" s="27" t="str">
        <f t="shared" si="1"/>
        <v>0</v>
      </c>
      <c r="M20" s="28"/>
    </row>
    <row r="21" s="1" customFormat="1" customHeight="1" spans="1:13">
      <c r="A21" s="24"/>
      <c r="B21" s="20">
        <v>18</v>
      </c>
      <c r="C21" s="20"/>
      <c r="D21" s="21" t="str">
        <f>IF(C21="","-",VLOOKUP(C21,员工信息表!B:C,2,FALSE))</f>
        <v>-</v>
      </c>
      <c r="E21" s="21" t="str">
        <f>IF(C21="","-",VLOOKUP(C21,员工信息表!B:D,3,FALSE))</f>
        <v>-</v>
      </c>
      <c r="F21" s="20"/>
      <c r="G21" s="20"/>
      <c r="H21" s="20"/>
      <c r="I21" s="20"/>
      <c r="J21" s="27" t="str">
        <f t="shared" si="0"/>
        <v>0</v>
      </c>
      <c r="K21" s="27" t="str">
        <f>IF(C21="","0",SUMIFS(借支明细表!$H:$H,借支明细表!$F:$F,$C21,借支明细表!$D:$D,$D$2))</f>
        <v>0</v>
      </c>
      <c r="L21" s="27" t="str">
        <f t="shared" si="1"/>
        <v>0</v>
      </c>
      <c r="M21" s="28"/>
    </row>
    <row r="22" s="1" customFormat="1" customHeight="1" spans="1:13">
      <c r="A22" s="24"/>
      <c r="B22" s="20">
        <v>19</v>
      </c>
      <c r="C22" s="20"/>
      <c r="D22" s="21" t="str">
        <f>IF(C22="","-",VLOOKUP(C22,员工信息表!B:C,2,FALSE))</f>
        <v>-</v>
      </c>
      <c r="E22" s="21" t="str">
        <f>IF(C22="","-",VLOOKUP(C22,员工信息表!B:D,3,FALSE))</f>
        <v>-</v>
      </c>
      <c r="F22" s="20"/>
      <c r="G22" s="20"/>
      <c r="H22" s="20"/>
      <c r="I22" s="20"/>
      <c r="J22" s="27" t="str">
        <f t="shared" si="0"/>
        <v>0</v>
      </c>
      <c r="K22" s="27" t="str">
        <f>IF(C22="","0",SUMIFS(借支明细表!$H:$H,借支明细表!$F:$F,$C22,借支明细表!$D:$D,$D$2))</f>
        <v>0</v>
      </c>
      <c r="L22" s="27" t="str">
        <f t="shared" si="1"/>
        <v>0</v>
      </c>
      <c r="M22" s="28"/>
    </row>
    <row r="23" s="1" customFormat="1" customHeight="1" spans="1:13">
      <c r="A23" s="24"/>
      <c r="B23" s="20">
        <v>20</v>
      </c>
      <c r="C23" s="20"/>
      <c r="D23" s="21" t="str">
        <f>IF(C23="","-",VLOOKUP(C23,员工信息表!B:C,2,FALSE))</f>
        <v>-</v>
      </c>
      <c r="E23" s="21" t="str">
        <f>IF(C23="","-",VLOOKUP(C23,员工信息表!B:D,3,FALSE))</f>
        <v>-</v>
      </c>
      <c r="F23" s="20"/>
      <c r="G23" s="20"/>
      <c r="H23" s="20"/>
      <c r="I23" s="20"/>
      <c r="J23" s="27" t="str">
        <f t="shared" si="0"/>
        <v>0</v>
      </c>
      <c r="K23" s="27" t="str">
        <f>IF(C23="","0",SUMIFS(借支明细表!$H:$H,借支明细表!$F:$F,$C23,借支明细表!$D:$D,$D$2))</f>
        <v>0</v>
      </c>
      <c r="L23" s="27" t="str">
        <f t="shared" si="1"/>
        <v>0</v>
      </c>
      <c r="M23" s="28"/>
    </row>
    <row r="24" s="1" customFormat="1" customHeight="1" spans="1:13">
      <c r="A24" s="24"/>
      <c r="B24" s="20">
        <v>21</v>
      </c>
      <c r="C24" s="20"/>
      <c r="D24" s="21" t="str">
        <f>IF(C24="","-",VLOOKUP(C24,员工信息表!B:C,2,FALSE))</f>
        <v>-</v>
      </c>
      <c r="E24" s="21" t="str">
        <f>IF(C24="","-",VLOOKUP(C24,员工信息表!B:D,3,FALSE))</f>
        <v>-</v>
      </c>
      <c r="F24" s="20"/>
      <c r="G24" s="20"/>
      <c r="H24" s="20"/>
      <c r="I24" s="20"/>
      <c r="J24" s="27" t="str">
        <f t="shared" si="0"/>
        <v>0</v>
      </c>
      <c r="K24" s="27" t="str">
        <f>IF(C24="","0",SUMIFS(借支明细表!$H:$H,借支明细表!$F:$F,$C24,借支明细表!$D:$D,$D$2))</f>
        <v>0</v>
      </c>
      <c r="L24" s="27" t="str">
        <f t="shared" si="1"/>
        <v>0</v>
      </c>
      <c r="M24" s="28"/>
    </row>
    <row r="25" s="1" customFormat="1" customHeight="1" spans="1:13">
      <c r="A25" s="24"/>
      <c r="B25" s="20">
        <v>22</v>
      </c>
      <c r="C25" s="20"/>
      <c r="D25" s="21" t="str">
        <f>IF(C25="","-",VLOOKUP(C25,员工信息表!B:C,2,FALSE))</f>
        <v>-</v>
      </c>
      <c r="E25" s="21" t="str">
        <f>IF(C25="","-",VLOOKUP(C25,员工信息表!B:D,3,FALSE))</f>
        <v>-</v>
      </c>
      <c r="F25" s="20"/>
      <c r="G25" s="20"/>
      <c r="H25" s="20"/>
      <c r="I25" s="20"/>
      <c r="J25" s="27" t="str">
        <f t="shared" si="0"/>
        <v>0</v>
      </c>
      <c r="K25" s="27" t="str">
        <f>IF(C25="","0",SUMIFS(借支明细表!$H:$H,借支明细表!$F:$F,$C25,借支明细表!$D:$D,$D$2))</f>
        <v>0</v>
      </c>
      <c r="L25" s="27" t="str">
        <f t="shared" si="1"/>
        <v>0</v>
      </c>
      <c r="M25" s="28"/>
    </row>
    <row r="26" s="1" customFormat="1" customHeight="1" spans="1:13">
      <c r="A26" s="24"/>
      <c r="B26" s="20">
        <v>23</v>
      </c>
      <c r="C26" s="20"/>
      <c r="D26" s="21" t="str">
        <f>IF(C26="","-",VLOOKUP(C26,员工信息表!B:C,2,FALSE))</f>
        <v>-</v>
      </c>
      <c r="E26" s="21" t="str">
        <f>IF(C26="","-",VLOOKUP(C26,员工信息表!B:D,3,FALSE))</f>
        <v>-</v>
      </c>
      <c r="F26" s="20"/>
      <c r="G26" s="20"/>
      <c r="H26" s="20"/>
      <c r="I26" s="20"/>
      <c r="J26" s="27" t="str">
        <f t="shared" si="0"/>
        <v>0</v>
      </c>
      <c r="K26" s="27" t="str">
        <f>IF(C26="","0",SUMIFS(借支明细表!$H:$H,借支明细表!$F:$F,$C26,借支明细表!$D:$D,$D$2))</f>
        <v>0</v>
      </c>
      <c r="L26" s="27" t="str">
        <f t="shared" si="1"/>
        <v>0</v>
      </c>
      <c r="M26" s="28"/>
    </row>
    <row r="27" s="1" customFormat="1" customHeight="1" spans="1:13">
      <c r="A27" s="24"/>
      <c r="B27" s="20">
        <v>24</v>
      </c>
      <c r="C27" s="20"/>
      <c r="D27" s="21" t="str">
        <f>IF(C27="","-",VLOOKUP(C27,员工信息表!B:C,2,FALSE))</f>
        <v>-</v>
      </c>
      <c r="E27" s="21" t="str">
        <f>IF(C27="","-",VLOOKUP(C27,员工信息表!B:D,3,FALSE))</f>
        <v>-</v>
      </c>
      <c r="F27" s="20"/>
      <c r="G27" s="20"/>
      <c r="H27" s="20"/>
      <c r="I27" s="20"/>
      <c r="J27" s="27" t="str">
        <f t="shared" si="0"/>
        <v>0</v>
      </c>
      <c r="K27" s="27" t="str">
        <f>IF(C27="","0",SUMIFS(借支明细表!$H:$H,借支明细表!$F:$F,$C27,借支明细表!$D:$D,$D$2))</f>
        <v>0</v>
      </c>
      <c r="L27" s="27" t="str">
        <f t="shared" si="1"/>
        <v>0</v>
      </c>
      <c r="M27" s="28"/>
    </row>
    <row r="28" s="1" customFormat="1" customHeight="1" spans="1:13">
      <c r="A28" s="24"/>
      <c r="B28" s="20">
        <v>25</v>
      </c>
      <c r="C28" s="20"/>
      <c r="D28" s="21" t="str">
        <f>IF(C28="","-",VLOOKUP(C28,员工信息表!B:C,2,FALSE))</f>
        <v>-</v>
      </c>
      <c r="E28" s="21" t="str">
        <f>IF(C28="","-",VLOOKUP(C28,员工信息表!B:D,3,FALSE))</f>
        <v>-</v>
      </c>
      <c r="F28" s="20"/>
      <c r="G28" s="20"/>
      <c r="H28" s="20"/>
      <c r="I28" s="20"/>
      <c r="J28" s="27" t="str">
        <f t="shared" si="0"/>
        <v>0</v>
      </c>
      <c r="K28" s="27" t="str">
        <f>IF(C28="","0",SUMIFS(借支明细表!$H:$H,借支明细表!$F:$F,$C28,借支明细表!$D:$D,$D$2))</f>
        <v>0</v>
      </c>
      <c r="L28" s="27" t="str">
        <f t="shared" si="1"/>
        <v>0</v>
      </c>
      <c r="M28" s="28"/>
    </row>
    <row r="29" s="1" customFormat="1" customHeight="1" spans="1:13">
      <c r="A29" s="24"/>
      <c r="B29" s="20">
        <v>26</v>
      </c>
      <c r="C29" s="20"/>
      <c r="D29" s="21" t="str">
        <f>IF(C29="","-",VLOOKUP(C29,员工信息表!B:C,2,FALSE))</f>
        <v>-</v>
      </c>
      <c r="E29" s="21" t="str">
        <f>IF(C29="","-",VLOOKUP(C29,员工信息表!B:D,3,FALSE))</f>
        <v>-</v>
      </c>
      <c r="F29" s="20"/>
      <c r="G29" s="20"/>
      <c r="H29" s="20"/>
      <c r="I29" s="20"/>
      <c r="J29" s="27" t="str">
        <f t="shared" si="0"/>
        <v>0</v>
      </c>
      <c r="K29" s="27" t="str">
        <f>IF(C29="","0",SUMIFS(借支明细表!$H:$H,借支明细表!$F:$F,$C29,借支明细表!$D:$D,$D$2))</f>
        <v>0</v>
      </c>
      <c r="L29" s="27" t="str">
        <f t="shared" si="1"/>
        <v>0</v>
      </c>
      <c r="M29" s="28"/>
    </row>
    <row r="30" s="1" customFormat="1" customHeight="1" spans="1:13">
      <c r="A30" s="24"/>
      <c r="B30" s="20">
        <v>27</v>
      </c>
      <c r="C30" s="20"/>
      <c r="D30" s="21" t="str">
        <f>IF(C30="","-",VLOOKUP(C30,员工信息表!B:C,2,FALSE))</f>
        <v>-</v>
      </c>
      <c r="E30" s="21" t="str">
        <f>IF(C30="","-",VLOOKUP(C30,员工信息表!B:D,3,FALSE))</f>
        <v>-</v>
      </c>
      <c r="F30" s="20"/>
      <c r="G30" s="20"/>
      <c r="H30" s="20"/>
      <c r="I30" s="20"/>
      <c r="J30" s="27" t="str">
        <f t="shared" si="0"/>
        <v>0</v>
      </c>
      <c r="K30" s="27" t="str">
        <f>IF(C30="","0",SUMIFS(借支明细表!$H:$H,借支明细表!$F:$F,$C30,借支明细表!$D:$D,$D$2))</f>
        <v>0</v>
      </c>
      <c r="L30" s="27" t="str">
        <f t="shared" si="1"/>
        <v>0</v>
      </c>
      <c r="M30" s="28"/>
    </row>
    <row r="31" s="1" customFormat="1" customHeight="1" spans="1:13">
      <c r="A31" s="24"/>
      <c r="B31" s="20"/>
      <c r="C31" s="20"/>
      <c r="D31" s="21" t="str">
        <f>IF(C31="","-",VLOOKUP(C31,员工信息表!B:C,2,FALSE))</f>
        <v>-</v>
      </c>
      <c r="E31" s="21" t="str">
        <f>IF(C31="","-",VLOOKUP(C31,员工信息表!B:D,3,FALSE))</f>
        <v>-</v>
      </c>
      <c r="F31" s="20"/>
      <c r="G31" s="20"/>
      <c r="H31" s="20"/>
      <c r="I31" s="20"/>
      <c r="J31" s="27" t="str">
        <f t="shared" si="0"/>
        <v>0</v>
      </c>
      <c r="K31" s="27" t="str">
        <f>IF(C31="","0",SUMIFS(借支明细表!$H:$H,借支明细表!$F:$F,$C31,借支明细表!$D:$D,$D$2))</f>
        <v>0</v>
      </c>
      <c r="L31" s="27" t="str">
        <f t="shared" si="1"/>
        <v>0</v>
      </c>
      <c r="M31" s="28"/>
    </row>
    <row r="32" s="1" customFormat="1" customHeight="1" spans="1:13">
      <c r="A32" s="24"/>
      <c r="B32" s="20"/>
      <c r="C32" s="20"/>
      <c r="D32" s="21" t="str">
        <f>IF(C32="","-",VLOOKUP(C32,员工信息表!B:C,2,FALSE))</f>
        <v>-</v>
      </c>
      <c r="E32" s="21" t="str">
        <f>IF(C32="","-",VLOOKUP(C32,员工信息表!B:D,3,FALSE))</f>
        <v>-</v>
      </c>
      <c r="F32" s="20"/>
      <c r="G32" s="20"/>
      <c r="H32" s="20"/>
      <c r="I32" s="20"/>
      <c r="J32" s="27" t="str">
        <f t="shared" si="0"/>
        <v>0</v>
      </c>
      <c r="K32" s="27" t="str">
        <f>IF(C32="","0",SUMIFS(借支明细表!$H:$H,借支明细表!$F:$F,$C32,借支明细表!$D:$D,$D$2))</f>
        <v>0</v>
      </c>
      <c r="L32" s="27" t="str">
        <f t="shared" si="1"/>
        <v>0</v>
      </c>
      <c r="M32" s="28"/>
    </row>
    <row r="33" s="1" customFormat="1" customHeight="1" spans="1:13">
      <c r="A33" s="24"/>
      <c r="B33" s="20"/>
      <c r="C33" s="20"/>
      <c r="D33" s="21" t="str">
        <f>IF(C33="","-",VLOOKUP(C33,员工信息表!B:C,2,FALSE))</f>
        <v>-</v>
      </c>
      <c r="E33" s="21" t="str">
        <f>IF(C33="","-",VLOOKUP(C33,员工信息表!B:D,3,FALSE))</f>
        <v>-</v>
      </c>
      <c r="F33" s="20"/>
      <c r="G33" s="20"/>
      <c r="H33" s="20"/>
      <c r="I33" s="20"/>
      <c r="J33" s="27" t="str">
        <f t="shared" si="0"/>
        <v>0</v>
      </c>
      <c r="K33" s="27" t="str">
        <f>IF(C33="","0",SUMIFS(借支明细表!$H:$H,借支明细表!$F:$F,$C33,借支明细表!$D:$D,$D$2))</f>
        <v>0</v>
      </c>
      <c r="L33" s="27" t="str">
        <f t="shared" si="1"/>
        <v>0</v>
      </c>
      <c r="M33" s="28"/>
    </row>
    <row r="34" s="1" customFormat="1" customHeight="1" spans="1:13">
      <c r="A34" s="24"/>
      <c r="B34" s="20"/>
      <c r="C34" s="20"/>
      <c r="D34" s="21" t="str">
        <f>IF(C34="","-",VLOOKUP(C34,员工信息表!B:C,2,FALSE))</f>
        <v>-</v>
      </c>
      <c r="E34" s="21" t="str">
        <f>IF(C34="","-",VLOOKUP(C34,员工信息表!B:D,3,FALSE))</f>
        <v>-</v>
      </c>
      <c r="F34" s="20"/>
      <c r="G34" s="20"/>
      <c r="H34" s="20"/>
      <c r="I34" s="20"/>
      <c r="J34" s="27" t="str">
        <f t="shared" si="0"/>
        <v>0</v>
      </c>
      <c r="K34" s="27" t="str">
        <f>IF(C34="","0",SUMIFS(借支明细表!$H:$H,借支明细表!$F:$F,$C34,借支明细表!$D:$D,$D$2))</f>
        <v>0</v>
      </c>
      <c r="L34" s="27" t="str">
        <f t="shared" si="1"/>
        <v>0</v>
      </c>
      <c r="M34" s="28"/>
    </row>
    <row r="35" s="1" customFormat="1" customHeight="1" spans="1:13">
      <c r="A35" s="24"/>
      <c r="B35" s="20"/>
      <c r="C35" s="20"/>
      <c r="D35" s="21" t="str">
        <f>IF(C35="","-",VLOOKUP(C35,员工信息表!B:C,2,FALSE))</f>
        <v>-</v>
      </c>
      <c r="E35" s="21" t="str">
        <f>IF(C35="","-",VLOOKUP(C35,员工信息表!B:D,3,FALSE))</f>
        <v>-</v>
      </c>
      <c r="F35" s="20"/>
      <c r="G35" s="20"/>
      <c r="H35" s="20"/>
      <c r="I35" s="20"/>
      <c r="J35" s="27" t="str">
        <f t="shared" si="0"/>
        <v>0</v>
      </c>
      <c r="K35" s="27" t="str">
        <f>IF(C35="","0",SUMIFS(借支明细表!$H:$H,借支明细表!$F:$F,$C35,借支明细表!$D:$D,$D$2))</f>
        <v>0</v>
      </c>
      <c r="L35" s="27" t="str">
        <f t="shared" si="1"/>
        <v>0</v>
      </c>
      <c r="M35" s="28"/>
    </row>
    <row r="36" s="1" customFormat="1" customHeight="1" spans="1:13">
      <c r="A36" s="24"/>
      <c r="B36" s="20"/>
      <c r="C36" s="20"/>
      <c r="D36" s="21" t="str">
        <f>IF(C36="","-",VLOOKUP(C36,员工信息表!B:C,2,FALSE))</f>
        <v>-</v>
      </c>
      <c r="E36" s="21" t="str">
        <f>IF(C36="","-",VLOOKUP(C36,员工信息表!B:D,3,FALSE))</f>
        <v>-</v>
      </c>
      <c r="F36" s="20"/>
      <c r="G36" s="20"/>
      <c r="H36" s="20"/>
      <c r="I36" s="20"/>
      <c r="J36" s="27" t="str">
        <f t="shared" si="0"/>
        <v>0</v>
      </c>
      <c r="K36" s="27" t="str">
        <f>IF(C36="","0",SUMIFS(借支明细表!$H:$H,借支明细表!$F:$F,$C36,借支明细表!$D:$D,$D$2))</f>
        <v>0</v>
      </c>
      <c r="L36" s="27" t="str">
        <f t="shared" si="1"/>
        <v>0</v>
      </c>
      <c r="M36" s="28"/>
    </row>
    <row r="37" s="1" customFormat="1" customHeight="1" spans="1:16359">
      <c r="A37" s="31"/>
      <c r="B37" s="20"/>
      <c r="C37" s="20"/>
      <c r="D37" s="21" t="str">
        <f>IF(C37="","-",VLOOKUP(C37,员工信息表!B:C,2,FALSE))</f>
        <v>-</v>
      </c>
      <c r="E37" s="21" t="str">
        <f>IF(C37="","-",VLOOKUP(C37,员工信息表!B:D,3,FALSE))</f>
        <v>-</v>
      </c>
      <c r="F37" s="20"/>
      <c r="G37" s="20"/>
      <c r="H37" s="20"/>
      <c r="I37" s="20"/>
      <c r="J37" s="27" t="str">
        <f t="shared" si="0"/>
        <v>0</v>
      </c>
      <c r="K37" s="27" t="str">
        <f>IF(C37="","0",SUMIFS(借支明细表!$H:$H,借支明细表!$F:$F,$C37,借支明细表!$D:$D,$D$2))</f>
        <v>0</v>
      </c>
      <c r="L37" s="27" t="str">
        <f t="shared" si="1"/>
        <v>0</v>
      </c>
      <c r="M37" s="28"/>
      <c r="XDA37" s="32"/>
      <c r="XDB37" s="32"/>
      <c r="XDC37" s="32"/>
      <c r="XDD37" s="32"/>
      <c r="XDE37" s="32"/>
      <c r="XDF37" s="32"/>
      <c r="XDG37" s="32"/>
      <c r="XDH37" s="32"/>
      <c r="XDI37" s="32"/>
      <c r="XDJ37" s="32"/>
      <c r="XDK37" s="32"/>
      <c r="XDL37" s="32"/>
      <c r="XDM37" s="32"/>
      <c r="XDN37" s="32"/>
      <c r="XDO37" s="32"/>
      <c r="XDP37" s="32"/>
      <c r="XDQ37" s="32"/>
      <c r="XDR37" s="32"/>
      <c r="XDS37" s="32"/>
      <c r="XDT37" s="32"/>
      <c r="XDU37" s="32"/>
      <c r="XDV37" s="32"/>
      <c r="XDW37" s="32"/>
      <c r="XDX37" s="32"/>
      <c r="XDY37" s="32"/>
      <c r="XDZ37" s="32"/>
      <c r="XEA37" s="32"/>
      <c r="XEB37" s="32"/>
      <c r="XEC37" s="32"/>
      <c r="XED37" s="32"/>
      <c r="XEE37" s="32"/>
    </row>
    <row r="38" s="1" customFormat="1" customHeight="1" spans="1:16359">
      <c r="A38" s="31"/>
      <c r="B38" s="20"/>
      <c r="C38" s="20"/>
      <c r="D38" s="21" t="str">
        <f>IF(C38="","-",VLOOKUP(C38,员工信息表!B:C,2,FALSE))</f>
        <v>-</v>
      </c>
      <c r="E38" s="21" t="str">
        <f>IF(C38="","-",VLOOKUP(C38,员工信息表!B:D,3,FALSE))</f>
        <v>-</v>
      </c>
      <c r="F38" s="20"/>
      <c r="G38" s="20"/>
      <c r="H38" s="20"/>
      <c r="I38" s="20"/>
      <c r="J38" s="27" t="str">
        <f t="shared" si="0"/>
        <v>0</v>
      </c>
      <c r="K38" s="27" t="str">
        <f>IF(C38="","0",SUMIFS(借支明细表!$H:$H,借支明细表!$F:$F,$C38,借支明细表!$D:$D,$D$2))</f>
        <v>0</v>
      </c>
      <c r="L38" s="27" t="str">
        <f t="shared" si="1"/>
        <v>0</v>
      </c>
      <c r="M38" s="28"/>
      <c r="XDA38" s="32"/>
      <c r="XDB38" s="32"/>
      <c r="XDC38" s="32"/>
      <c r="XDD38" s="32"/>
      <c r="XDE38" s="32"/>
      <c r="XDF38" s="32"/>
      <c r="XDG38" s="32"/>
      <c r="XDH38" s="32"/>
      <c r="XDI38" s="32"/>
      <c r="XDJ38" s="32"/>
      <c r="XDK38" s="32"/>
      <c r="XDL38" s="32"/>
      <c r="XDM38" s="32"/>
      <c r="XDN38" s="32"/>
      <c r="XDO38" s="32"/>
      <c r="XDP38" s="32"/>
      <c r="XDQ38" s="32"/>
      <c r="XDR38" s="32"/>
      <c r="XDS38" s="32"/>
      <c r="XDT38" s="32"/>
      <c r="XDU38" s="32"/>
      <c r="XDV38" s="32"/>
      <c r="XDW38" s="32"/>
      <c r="XDX38" s="32"/>
      <c r="XDY38" s="32"/>
      <c r="XDZ38" s="32"/>
      <c r="XEA38" s="32"/>
      <c r="XEB38" s="32"/>
      <c r="XEC38" s="32"/>
      <c r="XED38" s="32"/>
      <c r="XEE38" s="32"/>
    </row>
    <row r="39" s="1" customFormat="1" customHeight="1" spans="1:16359">
      <c r="A39" s="31"/>
      <c r="B39" s="20"/>
      <c r="C39" s="20"/>
      <c r="D39" s="21" t="str">
        <f>IF(C39="","-",VLOOKUP(C39,员工信息表!B:C,2,FALSE))</f>
        <v>-</v>
      </c>
      <c r="E39" s="21" t="str">
        <f>IF(C39="","-",VLOOKUP(C39,员工信息表!B:D,3,FALSE))</f>
        <v>-</v>
      </c>
      <c r="F39" s="20"/>
      <c r="G39" s="20"/>
      <c r="H39" s="20"/>
      <c r="I39" s="20"/>
      <c r="J39" s="27" t="str">
        <f t="shared" si="0"/>
        <v>0</v>
      </c>
      <c r="K39" s="27" t="str">
        <f>IF(C39="","0",SUMIFS(借支明细表!$H:$H,借支明细表!$F:$F,$C39,借支明细表!$D:$D,$D$2))</f>
        <v>0</v>
      </c>
      <c r="L39" s="27" t="str">
        <f t="shared" si="1"/>
        <v>0</v>
      </c>
      <c r="M39" s="28"/>
      <c r="XDA39" s="32"/>
      <c r="XDB39" s="32"/>
      <c r="XDC39" s="32"/>
      <c r="XDD39" s="32"/>
      <c r="XDE39" s="32"/>
      <c r="XDF39" s="32"/>
      <c r="XDG39" s="32"/>
      <c r="XDH39" s="32"/>
      <c r="XDI39" s="32"/>
      <c r="XDJ39" s="32"/>
      <c r="XDK39" s="32"/>
      <c r="XDL39" s="32"/>
      <c r="XDM39" s="32"/>
      <c r="XDN39" s="32"/>
      <c r="XDO39" s="32"/>
      <c r="XDP39" s="32"/>
      <c r="XDQ39" s="32"/>
      <c r="XDR39" s="32"/>
      <c r="XDS39" s="32"/>
      <c r="XDT39" s="32"/>
      <c r="XDU39" s="32"/>
      <c r="XDV39" s="32"/>
      <c r="XDW39" s="32"/>
      <c r="XDX39" s="32"/>
      <c r="XDY39" s="32"/>
      <c r="XDZ39" s="32"/>
      <c r="XEA39" s="32"/>
      <c r="XEB39" s="32"/>
      <c r="XEC39" s="32"/>
      <c r="XED39" s="32"/>
      <c r="XEE39" s="32"/>
    </row>
    <row r="40" s="1" customFormat="1" customHeight="1" spans="1:16359">
      <c r="A40" s="31"/>
      <c r="B40" s="20"/>
      <c r="C40" s="20"/>
      <c r="D40" s="21" t="str">
        <f>IF(C40="","-",VLOOKUP(C40,员工信息表!B:C,2,FALSE))</f>
        <v>-</v>
      </c>
      <c r="E40" s="21" t="str">
        <f>IF(C40="","-",VLOOKUP(C40,员工信息表!B:D,3,FALSE))</f>
        <v>-</v>
      </c>
      <c r="F40" s="20"/>
      <c r="G40" s="20"/>
      <c r="H40" s="20"/>
      <c r="I40" s="20"/>
      <c r="J40" s="27" t="str">
        <f t="shared" si="0"/>
        <v>0</v>
      </c>
      <c r="K40" s="27" t="str">
        <f>IF(C40="","0",SUMIFS(借支明细表!$H:$H,借支明细表!$F:$F,$C40,借支明细表!$D:$D,$D$2))</f>
        <v>0</v>
      </c>
      <c r="L40" s="27" t="str">
        <f t="shared" si="1"/>
        <v>0</v>
      </c>
      <c r="M40" s="28"/>
      <c r="XDA40" s="32"/>
      <c r="XDB40" s="32"/>
      <c r="XDC40" s="32"/>
      <c r="XDD40" s="32"/>
      <c r="XDE40" s="32"/>
      <c r="XDF40" s="32"/>
      <c r="XDG40" s="32"/>
      <c r="XDH40" s="32"/>
      <c r="XDI40" s="32"/>
      <c r="XDJ40" s="32"/>
      <c r="XDK40" s="32"/>
      <c r="XDL40" s="32"/>
      <c r="XDM40" s="32"/>
      <c r="XDN40" s="32"/>
      <c r="XDO40" s="32"/>
      <c r="XDP40" s="32"/>
      <c r="XDQ40" s="32"/>
      <c r="XDR40" s="32"/>
      <c r="XDS40" s="32"/>
      <c r="XDT40" s="32"/>
      <c r="XDU40" s="32"/>
      <c r="XDV40" s="32"/>
      <c r="XDW40" s="32"/>
      <c r="XDX40" s="32"/>
      <c r="XDY40" s="32"/>
      <c r="XDZ40" s="32"/>
      <c r="XEA40" s="32"/>
      <c r="XEB40" s="32"/>
      <c r="XEC40" s="32"/>
      <c r="XED40" s="32"/>
      <c r="XEE40" s="32"/>
    </row>
    <row r="41" s="1" customFormat="1" customHeight="1" spans="1:16359">
      <c r="A41" s="31"/>
      <c r="B41" s="20"/>
      <c r="C41" s="20"/>
      <c r="D41" s="21" t="str">
        <f>IF(C41="","-",VLOOKUP(C41,员工信息表!B:C,2,FALSE))</f>
        <v>-</v>
      </c>
      <c r="E41" s="21" t="str">
        <f>IF(C41="","-",VLOOKUP(C41,员工信息表!B:D,3,FALSE))</f>
        <v>-</v>
      </c>
      <c r="F41" s="20"/>
      <c r="G41" s="20"/>
      <c r="H41" s="20"/>
      <c r="I41" s="20"/>
      <c r="J41" s="27" t="str">
        <f t="shared" si="0"/>
        <v>0</v>
      </c>
      <c r="K41" s="27" t="str">
        <f>IF(C41="","0",SUMIFS(借支明细表!$H:$H,借支明细表!$F:$F,$C41,借支明细表!$D:$D,$D$2))</f>
        <v>0</v>
      </c>
      <c r="L41" s="27" t="str">
        <f t="shared" si="1"/>
        <v>0</v>
      </c>
      <c r="M41" s="28"/>
      <c r="XDA41" s="32"/>
      <c r="XDB41" s="32"/>
      <c r="XDC41" s="32"/>
      <c r="XDD41" s="32"/>
      <c r="XDE41" s="32"/>
      <c r="XDF41" s="32"/>
      <c r="XDG41" s="32"/>
      <c r="XDH41" s="32"/>
      <c r="XDI41" s="32"/>
      <c r="XDJ41" s="32"/>
      <c r="XDK41" s="32"/>
      <c r="XDL41" s="32"/>
      <c r="XDM41" s="32"/>
      <c r="XDN41" s="32"/>
      <c r="XDO41" s="32"/>
      <c r="XDP41" s="32"/>
      <c r="XDQ41" s="32"/>
      <c r="XDR41" s="32"/>
      <c r="XDS41" s="32"/>
      <c r="XDT41" s="32"/>
      <c r="XDU41" s="32"/>
      <c r="XDV41" s="32"/>
      <c r="XDW41" s="32"/>
      <c r="XDX41" s="32"/>
      <c r="XDY41" s="32"/>
      <c r="XDZ41" s="32"/>
      <c r="XEA41" s="32"/>
      <c r="XEB41" s="32"/>
      <c r="XEC41" s="32"/>
      <c r="XED41" s="32"/>
      <c r="XEE41" s="32"/>
    </row>
    <row r="42" s="1" customFormat="1" customHeight="1" spans="1:16359">
      <c r="A42" s="31"/>
      <c r="B42" s="20"/>
      <c r="C42" s="20"/>
      <c r="D42" s="21" t="str">
        <f>IF(C42="","-",VLOOKUP(C42,员工信息表!B:C,2,FALSE))</f>
        <v>-</v>
      </c>
      <c r="E42" s="21" t="str">
        <f>IF(C42="","-",VLOOKUP(C42,员工信息表!B:D,3,FALSE))</f>
        <v>-</v>
      </c>
      <c r="F42" s="20"/>
      <c r="G42" s="20"/>
      <c r="H42" s="20"/>
      <c r="I42" s="20"/>
      <c r="J42" s="27" t="str">
        <f t="shared" si="0"/>
        <v>0</v>
      </c>
      <c r="K42" s="27" t="str">
        <f>IF(C42="","0",SUMIFS(借支明细表!$H:$H,借支明细表!$F:$F,$C42,借支明细表!$D:$D,$D$2))</f>
        <v>0</v>
      </c>
      <c r="L42" s="27" t="str">
        <f t="shared" si="1"/>
        <v>0</v>
      </c>
      <c r="M42" s="28"/>
      <c r="XDA42" s="32"/>
      <c r="XDB42" s="32"/>
      <c r="XDC42" s="32"/>
      <c r="XDD42" s="32"/>
      <c r="XDE42" s="32"/>
      <c r="XDF42" s="32"/>
      <c r="XDG42" s="32"/>
      <c r="XDH42" s="32"/>
      <c r="XDI42" s="32"/>
      <c r="XDJ42" s="32"/>
      <c r="XDK42" s="32"/>
      <c r="XDL42" s="32"/>
      <c r="XDM42" s="32"/>
      <c r="XDN42" s="32"/>
      <c r="XDO42" s="32"/>
      <c r="XDP42" s="32"/>
      <c r="XDQ42" s="32"/>
      <c r="XDR42" s="32"/>
      <c r="XDS42" s="32"/>
      <c r="XDT42" s="32"/>
      <c r="XDU42" s="32"/>
      <c r="XDV42" s="32"/>
      <c r="XDW42" s="32"/>
      <c r="XDX42" s="32"/>
      <c r="XDY42" s="32"/>
      <c r="XDZ42" s="32"/>
      <c r="XEA42" s="32"/>
      <c r="XEB42" s="32"/>
      <c r="XEC42" s="32"/>
      <c r="XED42" s="32"/>
      <c r="XEE42" s="32"/>
    </row>
    <row r="43" s="1" customFormat="1" customHeight="1" spans="1:16359">
      <c r="A43" s="31"/>
      <c r="B43" s="20"/>
      <c r="C43" s="20"/>
      <c r="D43" s="21" t="str">
        <f>IF(C43="","-",VLOOKUP(C43,员工信息表!B:C,2,FALSE))</f>
        <v>-</v>
      </c>
      <c r="E43" s="21" t="str">
        <f>IF(C43="","-",VLOOKUP(C43,员工信息表!B:D,3,FALSE))</f>
        <v>-</v>
      </c>
      <c r="F43" s="20"/>
      <c r="G43" s="20"/>
      <c r="H43" s="20"/>
      <c r="I43" s="20"/>
      <c r="J43" s="27" t="str">
        <f t="shared" si="0"/>
        <v>0</v>
      </c>
      <c r="K43" s="27" t="str">
        <f>IF(C43="","0",SUMIFS(借支明细表!$H:$H,借支明细表!$F:$F,$C43,借支明细表!$D:$D,$D$2))</f>
        <v>0</v>
      </c>
      <c r="L43" s="27" t="str">
        <f t="shared" si="1"/>
        <v>0</v>
      </c>
      <c r="M43" s="28"/>
      <c r="XDA43" s="32"/>
      <c r="XDB43" s="32"/>
      <c r="XDC43" s="32"/>
      <c r="XDD43" s="32"/>
      <c r="XDE43" s="32"/>
      <c r="XDF43" s="32"/>
      <c r="XDG43" s="32"/>
      <c r="XDH43" s="32"/>
      <c r="XDI43" s="32"/>
      <c r="XDJ43" s="32"/>
      <c r="XDK43" s="32"/>
      <c r="XDL43" s="32"/>
      <c r="XDM43" s="32"/>
      <c r="XDN43" s="32"/>
      <c r="XDO43" s="32"/>
      <c r="XDP43" s="32"/>
      <c r="XDQ43" s="32"/>
      <c r="XDR43" s="32"/>
      <c r="XDS43" s="32"/>
      <c r="XDT43" s="32"/>
      <c r="XDU43" s="32"/>
      <c r="XDV43" s="32"/>
      <c r="XDW43" s="32"/>
      <c r="XDX43" s="32"/>
      <c r="XDY43" s="32"/>
      <c r="XDZ43" s="32"/>
      <c r="XEA43" s="32"/>
      <c r="XEB43" s="32"/>
      <c r="XEC43" s="32"/>
      <c r="XED43" s="32"/>
      <c r="XEE43" s="32"/>
    </row>
    <row r="44" s="1" customFormat="1" customHeight="1" spans="1:16359">
      <c r="A44" s="31"/>
      <c r="B44" s="20"/>
      <c r="C44" s="20"/>
      <c r="D44" s="21" t="str">
        <f>IF(C44="","-",VLOOKUP(C44,员工信息表!B:C,2,FALSE))</f>
        <v>-</v>
      </c>
      <c r="E44" s="21" t="str">
        <f>IF(C44="","-",VLOOKUP(C44,员工信息表!B:D,3,FALSE))</f>
        <v>-</v>
      </c>
      <c r="F44" s="20"/>
      <c r="G44" s="20"/>
      <c r="H44" s="20"/>
      <c r="I44" s="20"/>
      <c r="J44" s="27" t="str">
        <f t="shared" si="0"/>
        <v>0</v>
      </c>
      <c r="K44" s="27" t="str">
        <f>IF(C44="","0",SUMIFS(借支明细表!$H:$H,借支明细表!$F:$F,$C44,借支明细表!$D:$D,$D$2))</f>
        <v>0</v>
      </c>
      <c r="L44" s="27" t="str">
        <f t="shared" si="1"/>
        <v>0</v>
      </c>
      <c r="M44" s="28"/>
      <c r="XDA44" s="32"/>
      <c r="XDB44" s="32"/>
      <c r="XDC44" s="32"/>
      <c r="XDD44" s="32"/>
      <c r="XDE44" s="32"/>
      <c r="XDF44" s="32"/>
      <c r="XDG44" s="32"/>
      <c r="XDH44" s="32"/>
      <c r="XDI44" s="32"/>
      <c r="XDJ44" s="32"/>
      <c r="XDK44" s="32"/>
      <c r="XDL44" s="32"/>
      <c r="XDM44" s="32"/>
      <c r="XDN44" s="32"/>
      <c r="XDO44" s="32"/>
      <c r="XDP44" s="32"/>
      <c r="XDQ44" s="32"/>
      <c r="XDR44" s="32"/>
      <c r="XDS44" s="32"/>
      <c r="XDT44" s="32"/>
      <c r="XDU44" s="32"/>
      <c r="XDV44" s="32"/>
      <c r="XDW44" s="32"/>
      <c r="XDX44" s="32"/>
      <c r="XDY44" s="32"/>
      <c r="XDZ44" s="32"/>
      <c r="XEA44" s="32"/>
      <c r="XEB44" s="32"/>
      <c r="XEC44" s="32"/>
      <c r="XED44" s="32"/>
      <c r="XEE44" s="32"/>
    </row>
    <row r="45" s="1" customFormat="1" customHeight="1" spans="1:16359">
      <c r="A45" s="31"/>
      <c r="B45" s="20"/>
      <c r="C45" s="20"/>
      <c r="D45" s="21" t="str">
        <f>IF(C45="","-",VLOOKUP(C45,员工信息表!B:C,2,FALSE))</f>
        <v>-</v>
      </c>
      <c r="E45" s="21" t="str">
        <f>IF(C45="","-",VLOOKUP(C45,员工信息表!B:D,3,FALSE))</f>
        <v>-</v>
      </c>
      <c r="F45" s="20"/>
      <c r="G45" s="20"/>
      <c r="H45" s="20"/>
      <c r="I45" s="20"/>
      <c r="J45" s="27" t="str">
        <f t="shared" si="0"/>
        <v>0</v>
      </c>
      <c r="K45" s="27" t="str">
        <f>IF(C45="","0",SUMIFS(借支明细表!$H:$H,借支明细表!$F:$F,$C45,借支明细表!$D:$D,$D$2))</f>
        <v>0</v>
      </c>
      <c r="L45" s="27" t="str">
        <f t="shared" si="1"/>
        <v>0</v>
      </c>
      <c r="M45" s="28"/>
      <c r="XDA45" s="32"/>
      <c r="XDB45" s="32"/>
      <c r="XDC45" s="32"/>
      <c r="XDD45" s="32"/>
      <c r="XDE45" s="32"/>
      <c r="XDF45" s="32"/>
      <c r="XDG45" s="32"/>
      <c r="XDH45" s="32"/>
      <c r="XDI45" s="32"/>
      <c r="XDJ45" s="32"/>
      <c r="XDK45" s="32"/>
      <c r="XDL45" s="32"/>
      <c r="XDM45" s="32"/>
      <c r="XDN45" s="32"/>
      <c r="XDO45" s="32"/>
      <c r="XDP45" s="32"/>
      <c r="XDQ45" s="32"/>
      <c r="XDR45" s="32"/>
      <c r="XDS45" s="32"/>
      <c r="XDT45" s="32"/>
      <c r="XDU45" s="32"/>
      <c r="XDV45" s="32"/>
      <c r="XDW45" s="32"/>
      <c r="XDX45" s="32"/>
      <c r="XDY45" s="32"/>
      <c r="XDZ45" s="32"/>
      <c r="XEA45" s="32"/>
      <c r="XEB45" s="32"/>
      <c r="XEC45" s="32"/>
      <c r="XED45" s="32"/>
      <c r="XEE45" s="32"/>
    </row>
    <row r="46" s="1" customFormat="1" customHeight="1" spans="1:16359">
      <c r="A46" s="31"/>
      <c r="B46" s="20"/>
      <c r="C46" s="20"/>
      <c r="D46" s="21" t="str">
        <f>IF(C46="","-",VLOOKUP(C46,员工信息表!B:C,2,FALSE))</f>
        <v>-</v>
      </c>
      <c r="E46" s="21" t="str">
        <f>IF(C46="","-",VLOOKUP(C46,员工信息表!B:D,3,FALSE))</f>
        <v>-</v>
      </c>
      <c r="F46" s="20"/>
      <c r="G46" s="20"/>
      <c r="H46" s="20"/>
      <c r="I46" s="20"/>
      <c r="J46" s="27" t="str">
        <f t="shared" si="0"/>
        <v>0</v>
      </c>
      <c r="K46" s="27" t="str">
        <f>IF(C46="","0",SUMIFS(借支明细表!$H:$H,借支明细表!$F:$F,$C46,借支明细表!$D:$D,$D$2))</f>
        <v>0</v>
      </c>
      <c r="L46" s="27" t="str">
        <f t="shared" si="1"/>
        <v>0</v>
      </c>
      <c r="M46" s="28"/>
      <c r="XDA46" s="32"/>
      <c r="XDB46" s="32"/>
      <c r="XDC46" s="32"/>
      <c r="XDD46" s="32"/>
      <c r="XDE46" s="32"/>
      <c r="XDF46" s="32"/>
      <c r="XDG46" s="32"/>
      <c r="XDH46" s="32"/>
      <c r="XDI46" s="32"/>
      <c r="XDJ46" s="32"/>
      <c r="XDK46" s="32"/>
      <c r="XDL46" s="32"/>
      <c r="XDM46" s="32"/>
      <c r="XDN46" s="32"/>
      <c r="XDO46" s="32"/>
      <c r="XDP46" s="32"/>
      <c r="XDQ46" s="32"/>
      <c r="XDR46" s="32"/>
      <c r="XDS46" s="32"/>
      <c r="XDT46" s="32"/>
      <c r="XDU46" s="32"/>
      <c r="XDV46" s="32"/>
      <c r="XDW46" s="32"/>
      <c r="XDX46" s="32"/>
      <c r="XDY46" s="32"/>
      <c r="XDZ46" s="32"/>
      <c r="XEA46" s="32"/>
      <c r="XEB46" s="32"/>
      <c r="XEC46" s="32"/>
      <c r="XED46" s="32"/>
      <c r="XEE46" s="32"/>
    </row>
    <row r="47" s="1" customFormat="1" customHeight="1" spans="1:16359">
      <c r="A47" s="31"/>
      <c r="B47" s="20"/>
      <c r="C47" s="20"/>
      <c r="D47" s="21" t="str">
        <f>IF(C47="","-",VLOOKUP(C47,员工信息表!B:C,2,FALSE))</f>
        <v>-</v>
      </c>
      <c r="E47" s="21" t="str">
        <f>IF(C47="","-",VLOOKUP(C47,员工信息表!B:D,3,FALSE))</f>
        <v>-</v>
      </c>
      <c r="F47" s="20"/>
      <c r="G47" s="20"/>
      <c r="H47" s="20"/>
      <c r="I47" s="20"/>
      <c r="J47" s="27" t="str">
        <f t="shared" si="0"/>
        <v>0</v>
      </c>
      <c r="K47" s="27" t="str">
        <f>IF(C47="","0",SUMIFS(借支明细表!$H:$H,借支明细表!$F:$F,$C47,借支明细表!$D:$D,$D$2))</f>
        <v>0</v>
      </c>
      <c r="L47" s="27" t="str">
        <f t="shared" si="1"/>
        <v>0</v>
      </c>
      <c r="M47" s="28"/>
      <c r="XDA47" s="32"/>
      <c r="XDB47" s="32"/>
      <c r="XDC47" s="32"/>
      <c r="XDD47" s="32"/>
      <c r="XDE47" s="32"/>
      <c r="XDF47" s="32"/>
      <c r="XDG47" s="32"/>
      <c r="XDH47" s="32"/>
      <c r="XDI47" s="32"/>
      <c r="XDJ47" s="32"/>
      <c r="XDK47" s="32"/>
      <c r="XDL47" s="32"/>
      <c r="XDM47" s="32"/>
      <c r="XDN47" s="32"/>
      <c r="XDO47" s="32"/>
      <c r="XDP47" s="32"/>
      <c r="XDQ47" s="32"/>
      <c r="XDR47" s="32"/>
      <c r="XDS47" s="32"/>
      <c r="XDT47" s="32"/>
      <c r="XDU47" s="32"/>
      <c r="XDV47" s="32"/>
      <c r="XDW47" s="32"/>
      <c r="XDX47" s="32"/>
      <c r="XDY47" s="32"/>
      <c r="XDZ47" s="32"/>
      <c r="XEA47" s="32"/>
      <c r="XEB47" s="32"/>
      <c r="XEC47" s="32"/>
      <c r="XED47" s="32"/>
      <c r="XEE47" s="32"/>
    </row>
    <row r="48" s="1" customFormat="1" customHeight="1" spans="1:16359">
      <c r="A48" s="31"/>
      <c r="B48" s="20"/>
      <c r="C48" s="20"/>
      <c r="D48" s="21" t="str">
        <f>IF(C48="","-",VLOOKUP(C48,员工信息表!B:C,2,FALSE))</f>
        <v>-</v>
      </c>
      <c r="E48" s="21" t="str">
        <f>IF(C48="","-",VLOOKUP(C48,员工信息表!B:D,3,FALSE))</f>
        <v>-</v>
      </c>
      <c r="F48" s="20"/>
      <c r="G48" s="20"/>
      <c r="H48" s="20"/>
      <c r="I48" s="20"/>
      <c r="J48" s="27" t="str">
        <f t="shared" si="0"/>
        <v>0</v>
      </c>
      <c r="K48" s="27" t="str">
        <f>IF(C48="","0",SUMIFS(借支明细表!$H:$H,借支明细表!$F:$F,$C48,借支明细表!$D:$D,$D$2))</f>
        <v>0</v>
      </c>
      <c r="L48" s="27" t="str">
        <f t="shared" si="1"/>
        <v>0</v>
      </c>
      <c r="M48" s="28"/>
      <c r="XDA48" s="32"/>
      <c r="XDB48" s="32"/>
      <c r="XDC48" s="32"/>
      <c r="XDD48" s="32"/>
      <c r="XDE48" s="32"/>
      <c r="XDF48" s="32"/>
      <c r="XDG48" s="32"/>
      <c r="XDH48" s="32"/>
      <c r="XDI48" s="32"/>
      <c r="XDJ48" s="32"/>
      <c r="XDK48" s="32"/>
      <c r="XDL48" s="32"/>
      <c r="XDM48" s="32"/>
      <c r="XDN48" s="32"/>
      <c r="XDO48" s="32"/>
      <c r="XDP48" s="32"/>
      <c r="XDQ48" s="32"/>
      <c r="XDR48" s="32"/>
      <c r="XDS48" s="32"/>
      <c r="XDT48" s="32"/>
      <c r="XDU48" s="32"/>
      <c r="XDV48" s="32"/>
      <c r="XDW48" s="32"/>
      <c r="XDX48" s="32"/>
      <c r="XDY48" s="32"/>
      <c r="XDZ48" s="32"/>
      <c r="XEA48" s="32"/>
      <c r="XEB48" s="32"/>
      <c r="XEC48" s="32"/>
      <c r="XED48" s="32"/>
      <c r="XEE48" s="32"/>
    </row>
    <row r="49" s="1" customFormat="1" customHeight="1" spans="1:16359">
      <c r="A49" s="31"/>
      <c r="B49" s="20"/>
      <c r="C49" s="20"/>
      <c r="D49" s="21" t="str">
        <f>IF(C49="","-",VLOOKUP(C49,员工信息表!B:C,2,FALSE))</f>
        <v>-</v>
      </c>
      <c r="E49" s="21" t="str">
        <f>IF(C49="","-",VLOOKUP(C49,员工信息表!B:D,3,FALSE))</f>
        <v>-</v>
      </c>
      <c r="F49" s="20"/>
      <c r="G49" s="20"/>
      <c r="H49" s="20"/>
      <c r="I49" s="20"/>
      <c r="J49" s="27" t="str">
        <f t="shared" si="0"/>
        <v>0</v>
      </c>
      <c r="K49" s="27" t="str">
        <f>IF(C49="","0",SUMIFS(借支明细表!$H:$H,借支明细表!$F:$F,$C49,借支明细表!$D:$D,$D$2))</f>
        <v>0</v>
      </c>
      <c r="L49" s="27" t="str">
        <f t="shared" si="1"/>
        <v>0</v>
      </c>
      <c r="M49" s="28"/>
      <c r="XDA49" s="32"/>
      <c r="XDB49" s="32"/>
      <c r="XDC49" s="32"/>
      <c r="XDD49" s="32"/>
      <c r="XDE49" s="32"/>
      <c r="XDF49" s="32"/>
      <c r="XDG49" s="32"/>
      <c r="XDH49" s="32"/>
      <c r="XDI49" s="32"/>
      <c r="XDJ49" s="32"/>
      <c r="XDK49" s="32"/>
      <c r="XDL49" s="32"/>
      <c r="XDM49" s="32"/>
      <c r="XDN49" s="32"/>
      <c r="XDO49" s="32"/>
      <c r="XDP49" s="32"/>
      <c r="XDQ49" s="32"/>
      <c r="XDR49" s="32"/>
      <c r="XDS49" s="32"/>
      <c r="XDT49" s="32"/>
      <c r="XDU49" s="32"/>
      <c r="XDV49" s="32"/>
      <c r="XDW49" s="32"/>
      <c r="XDX49" s="32"/>
      <c r="XDY49" s="32"/>
      <c r="XDZ49" s="32"/>
      <c r="XEA49" s="32"/>
      <c r="XEB49" s="32"/>
      <c r="XEC49" s="32"/>
      <c r="XED49" s="32"/>
      <c r="XEE49" s="32"/>
    </row>
    <row r="50" s="1" customFormat="1" customHeight="1" spans="1:16359">
      <c r="A50" s="31"/>
      <c r="B50" s="20"/>
      <c r="C50" s="20"/>
      <c r="D50" s="21" t="str">
        <f>IF(C50="","-",VLOOKUP(C50,员工信息表!B:C,2,FALSE))</f>
        <v>-</v>
      </c>
      <c r="E50" s="21" t="str">
        <f>IF(C50="","-",VLOOKUP(C50,员工信息表!B:D,3,FALSE))</f>
        <v>-</v>
      </c>
      <c r="F50" s="20"/>
      <c r="G50" s="20"/>
      <c r="H50" s="20"/>
      <c r="I50" s="20"/>
      <c r="J50" s="27" t="str">
        <f t="shared" si="0"/>
        <v>0</v>
      </c>
      <c r="K50" s="27" t="str">
        <f>IF(C50="","0",SUMIFS(借支明细表!$H:$H,借支明细表!$F:$F,$C50,借支明细表!$D:$D,$D$2))</f>
        <v>0</v>
      </c>
      <c r="L50" s="27" t="str">
        <f t="shared" si="1"/>
        <v>0</v>
      </c>
      <c r="M50" s="28"/>
      <c r="XDA50" s="32"/>
      <c r="XDB50" s="32"/>
      <c r="XDC50" s="32"/>
      <c r="XDD50" s="32"/>
      <c r="XDE50" s="32"/>
      <c r="XDF50" s="32"/>
      <c r="XDG50" s="32"/>
      <c r="XDH50" s="32"/>
      <c r="XDI50" s="32"/>
      <c r="XDJ50" s="32"/>
      <c r="XDK50" s="32"/>
      <c r="XDL50" s="32"/>
      <c r="XDM50" s="32"/>
      <c r="XDN50" s="32"/>
      <c r="XDO50" s="32"/>
      <c r="XDP50" s="32"/>
      <c r="XDQ50" s="32"/>
      <c r="XDR50" s="32"/>
      <c r="XDS50" s="32"/>
      <c r="XDT50" s="32"/>
      <c r="XDU50" s="32"/>
      <c r="XDV50" s="32"/>
      <c r="XDW50" s="32"/>
      <c r="XDX50" s="32"/>
      <c r="XDY50" s="32"/>
      <c r="XDZ50" s="32"/>
      <c r="XEA50" s="32"/>
      <c r="XEB50" s="32"/>
      <c r="XEC50" s="32"/>
      <c r="XED50" s="32"/>
      <c r="XEE50" s="32"/>
    </row>
    <row r="51" s="1" customFormat="1" customHeight="1" spans="1:16359">
      <c r="A51" s="31"/>
      <c r="B51" s="20"/>
      <c r="C51" s="20"/>
      <c r="D51" s="21" t="str">
        <f>IF(C51="","-",VLOOKUP(C51,员工信息表!B:C,2,FALSE))</f>
        <v>-</v>
      </c>
      <c r="E51" s="21" t="str">
        <f>IF(C51="","-",VLOOKUP(C51,员工信息表!B:D,3,FALSE))</f>
        <v>-</v>
      </c>
      <c r="F51" s="20"/>
      <c r="G51" s="20"/>
      <c r="H51" s="20"/>
      <c r="I51" s="20"/>
      <c r="J51" s="27" t="str">
        <f t="shared" si="0"/>
        <v>0</v>
      </c>
      <c r="K51" s="27" t="str">
        <f>IF(C51="","0",SUMIFS(借支明细表!$H:$H,借支明细表!$F:$F,$C51,借支明细表!$D:$D,$D$2))</f>
        <v>0</v>
      </c>
      <c r="L51" s="27" t="str">
        <f t="shared" si="1"/>
        <v>0</v>
      </c>
      <c r="M51" s="28"/>
      <c r="XDA51" s="32"/>
      <c r="XDB51" s="32"/>
      <c r="XDC51" s="32"/>
      <c r="XDD51" s="32"/>
      <c r="XDE51" s="32"/>
      <c r="XDF51" s="32"/>
      <c r="XDG51" s="32"/>
      <c r="XDH51" s="32"/>
      <c r="XDI51" s="32"/>
      <c r="XDJ51" s="32"/>
      <c r="XDK51" s="32"/>
      <c r="XDL51" s="32"/>
      <c r="XDM51" s="32"/>
      <c r="XDN51" s="32"/>
      <c r="XDO51" s="32"/>
      <c r="XDP51" s="32"/>
      <c r="XDQ51" s="32"/>
      <c r="XDR51" s="32"/>
      <c r="XDS51" s="32"/>
      <c r="XDT51" s="32"/>
      <c r="XDU51" s="32"/>
      <c r="XDV51" s="32"/>
      <c r="XDW51" s="32"/>
      <c r="XDX51" s="32"/>
      <c r="XDY51" s="32"/>
      <c r="XDZ51" s="32"/>
      <c r="XEA51" s="32"/>
      <c r="XEB51" s="32"/>
      <c r="XEC51" s="32"/>
      <c r="XED51" s="32"/>
      <c r="XEE51" s="32"/>
    </row>
    <row r="52" s="1" customFormat="1" customHeight="1" spans="1:16359">
      <c r="A52" s="31"/>
      <c r="B52" s="20"/>
      <c r="C52" s="20"/>
      <c r="D52" s="21" t="str">
        <f>IF(C52="","-",VLOOKUP(C52,员工信息表!B:C,2,FALSE))</f>
        <v>-</v>
      </c>
      <c r="E52" s="21" t="str">
        <f>IF(C52="","-",VLOOKUP(C52,员工信息表!B:D,3,FALSE))</f>
        <v>-</v>
      </c>
      <c r="F52" s="20"/>
      <c r="G52" s="20"/>
      <c r="H52" s="20"/>
      <c r="I52" s="20"/>
      <c r="J52" s="27" t="str">
        <f t="shared" si="0"/>
        <v>0</v>
      </c>
      <c r="K52" s="27" t="str">
        <f>IF(C52="","0",SUMIFS(借支明细表!$H:$H,借支明细表!$F:$F,$C52,借支明细表!$D:$D,$D$2))</f>
        <v>0</v>
      </c>
      <c r="L52" s="27" t="str">
        <f t="shared" si="1"/>
        <v>0</v>
      </c>
      <c r="M52" s="28"/>
      <c r="XDA52" s="32"/>
      <c r="XDB52" s="32"/>
      <c r="XDC52" s="32"/>
      <c r="XDD52" s="32"/>
      <c r="XDE52" s="32"/>
      <c r="XDF52" s="32"/>
      <c r="XDG52" s="32"/>
      <c r="XDH52" s="32"/>
      <c r="XDI52" s="32"/>
      <c r="XDJ52" s="32"/>
      <c r="XDK52" s="32"/>
      <c r="XDL52" s="32"/>
      <c r="XDM52" s="32"/>
      <c r="XDN52" s="32"/>
      <c r="XDO52" s="32"/>
      <c r="XDP52" s="32"/>
      <c r="XDQ52" s="32"/>
      <c r="XDR52" s="32"/>
      <c r="XDS52" s="32"/>
      <c r="XDT52" s="32"/>
      <c r="XDU52" s="32"/>
      <c r="XDV52" s="32"/>
      <c r="XDW52" s="32"/>
      <c r="XDX52" s="32"/>
      <c r="XDY52" s="32"/>
      <c r="XDZ52" s="32"/>
      <c r="XEA52" s="32"/>
      <c r="XEB52" s="32"/>
      <c r="XEC52" s="32"/>
      <c r="XED52" s="32"/>
      <c r="XEE52" s="32"/>
    </row>
    <row r="53" s="1" customFormat="1" customHeight="1" spans="1:16359">
      <c r="A53" s="31"/>
      <c r="B53" s="20"/>
      <c r="C53" s="20"/>
      <c r="D53" s="21" t="str">
        <f>IF(C53="","-",VLOOKUP(C53,员工信息表!B:C,2,FALSE))</f>
        <v>-</v>
      </c>
      <c r="E53" s="21" t="str">
        <f>IF(C53="","-",VLOOKUP(C53,员工信息表!B:D,3,FALSE))</f>
        <v>-</v>
      </c>
      <c r="F53" s="20"/>
      <c r="G53" s="20"/>
      <c r="H53" s="20"/>
      <c r="I53" s="20"/>
      <c r="J53" s="27" t="str">
        <f t="shared" si="0"/>
        <v>0</v>
      </c>
      <c r="K53" s="27" t="str">
        <f>IF(C53="","0",SUMIFS(借支明细表!$H:$H,借支明细表!$F:$F,$C53,借支明细表!$D:$D,$D$2))</f>
        <v>0</v>
      </c>
      <c r="L53" s="27" t="str">
        <f t="shared" si="1"/>
        <v>0</v>
      </c>
      <c r="M53" s="28"/>
      <c r="XDA53" s="32"/>
      <c r="XDB53" s="32"/>
      <c r="XDC53" s="32"/>
      <c r="XDD53" s="32"/>
      <c r="XDE53" s="32"/>
      <c r="XDF53" s="32"/>
      <c r="XDG53" s="32"/>
      <c r="XDH53" s="32"/>
      <c r="XDI53" s="32"/>
      <c r="XDJ53" s="32"/>
      <c r="XDK53" s="32"/>
      <c r="XDL53" s="32"/>
      <c r="XDM53" s="32"/>
      <c r="XDN53" s="32"/>
      <c r="XDO53" s="32"/>
      <c r="XDP53" s="32"/>
      <c r="XDQ53" s="32"/>
      <c r="XDR53" s="32"/>
      <c r="XDS53" s="32"/>
      <c r="XDT53" s="32"/>
      <c r="XDU53" s="32"/>
      <c r="XDV53" s="32"/>
      <c r="XDW53" s="32"/>
      <c r="XDX53" s="32"/>
      <c r="XDY53" s="32"/>
      <c r="XDZ53" s="32"/>
      <c r="XEA53" s="32"/>
      <c r="XEB53" s="32"/>
      <c r="XEC53" s="32"/>
      <c r="XED53" s="32"/>
      <c r="XEE53" s="32"/>
    </row>
    <row r="54" s="1" customFormat="1" customHeight="1" spans="1:16359">
      <c r="A54" s="31"/>
      <c r="B54" s="20"/>
      <c r="C54" s="20"/>
      <c r="D54" s="21" t="str">
        <f>IF(C54="","-",VLOOKUP(C54,员工信息表!B:C,2,FALSE))</f>
        <v>-</v>
      </c>
      <c r="E54" s="21" t="str">
        <f>IF(C54="","-",VLOOKUP(C54,员工信息表!B:D,3,FALSE))</f>
        <v>-</v>
      </c>
      <c r="F54" s="20"/>
      <c r="G54" s="20"/>
      <c r="H54" s="20"/>
      <c r="I54" s="20"/>
      <c r="J54" s="27" t="str">
        <f t="shared" si="0"/>
        <v>0</v>
      </c>
      <c r="K54" s="27" t="str">
        <f>IF(C54="","0",SUMIFS(借支明细表!$H:$H,借支明细表!$F:$F,$C54,借支明细表!$D:$D,$D$2))</f>
        <v>0</v>
      </c>
      <c r="L54" s="27" t="str">
        <f t="shared" si="1"/>
        <v>0</v>
      </c>
      <c r="M54" s="28"/>
      <c r="XDA54" s="32"/>
      <c r="XDB54" s="32"/>
      <c r="XDC54" s="32"/>
      <c r="XDD54" s="32"/>
      <c r="XDE54" s="32"/>
      <c r="XDF54" s="32"/>
      <c r="XDG54" s="32"/>
      <c r="XDH54" s="32"/>
      <c r="XDI54" s="32"/>
      <c r="XDJ54" s="32"/>
      <c r="XDK54" s="32"/>
      <c r="XDL54" s="32"/>
      <c r="XDM54" s="32"/>
      <c r="XDN54" s="32"/>
      <c r="XDO54" s="32"/>
      <c r="XDP54" s="32"/>
      <c r="XDQ54" s="32"/>
      <c r="XDR54" s="32"/>
      <c r="XDS54" s="32"/>
      <c r="XDT54" s="32"/>
      <c r="XDU54" s="32"/>
      <c r="XDV54" s="32"/>
      <c r="XDW54" s="32"/>
      <c r="XDX54" s="32"/>
      <c r="XDY54" s="32"/>
      <c r="XDZ54" s="32"/>
      <c r="XEA54" s="32"/>
      <c r="XEB54" s="32"/>
      <c r="XEC54" s="32"/>
      <c r="XED54" s="32"/>
      <c r="XEE54" s="32"/>
    </row>
    <row r="55" s="1" customFormat="1" customHeight="1" spans="1:16359">
      <c r="A55" s="31"/>
      <c r="B55" s="20"/>
      <c r="C55" s="20"/>
      <c r="D55" s="21" t="str">
        <f>IF(C55="","-",VLOOKUP(C55,员工信息表!B:C,2,FALSE))</f>
        <v>-</v>
      </c>
      <c r="E55" s="21" t="str">
        <f>IF(C55="","-",VLOOKUP(C55,员工信息表!B:D,3,FALSE))</f>
        <v>-</v>
      </c>
      <c r="F55" s="20"/>
      <c r="G55" s="20"/>
      <c r="H55" s="20"/>
      <c r="I55" s="20"/>
      <c r="J55" s="27" t="str">
        <f t="shared" si="0"/>
        <v>0</v>
      </c>
      <c r="K55" s="27" t="str">
        <f>IF(C55="","0",SUMIFS(借支明细表!$H:$H,借支明细表!$F:$F,$C55,借支明细表!$D:$D,$D$2))</f>
        <v>0</v>
      </c>
      <c r="L55" s="27" t="str">
        <f t="shared" si="1"/>
        <v>0</v>
      </c>
      <c r="M55" s="28"/>
      <c r="XDA55" s="32"/>
      <c r="XDB55" s="32"/>
      <c r="XDC55" s="32"/>
      <c r="XDD55" s="32"/>
      <c r="XDE55" s="32"/>
      <c r="XDF55" s="32"/>
      <c r="XDG55" s="32"/>
      <c r="XDH55" s="32"/>
      <c r="XDI55" s="32"/>
      <c r="XDJ55" s="32"/>
      <c r="XDK55" s="32"/>
      <c r="XDL55" s="32"/>
      <c r="XDM55" s="32"/>
      <c r="XDN55" s="32"/>
      <c r="XDO55" s="32"/>
      <c r="XDP55" s="32"/>
      <c r="XDQ55" s="32"/>
      <c r="XDR55" s="32"/>
      <c r="XDS55" s="32"/>
      <c r="XDT55" s="32"/>
      <c r="XDU55" s="32"/>
      <c r="XDV55" s="32"/>
      <c r="XDW55" s="32"/>
      <c r="XDX55" s="32"/>
      <c r="XDY55" s="32"/>
      <c r="XDZ55" s="32"/>
      <c r="XEA55" s="32"/>
      <c r="XEB55" s="32"/>
      <c r="XEC55" s="32"/>
      <c r="XED55" s="32"/>
      <c r="XEE55" s="32"/>
    </row>
    <row r="56" s="1" customFormat="1" customHeight="1" spans="1:16359">
      <c r="A56" s="31"/>
      <c r="B56" s="20"/>
      <c r="C56" s="20"/>
      <c r="D56" s="21" t="str">
        <f>IF(C56="","-",VLOOKUP(C56,员工信息表!B:C,2,FALSE))</f>
        <v>-</v>
      </c>
      <c r="E56" s="21" t="str">
        <f>IF(C56="","-",VLOOKUP(C56,员工信息表!B:D,3,FALSE))</f>
        <v>-</v>
      </c>
      <c r="F56" s="20"/>
      <c r="G56" s="20"/>
      <c r="H56" s="20"/>
      <c r="I56" s="20"/>
      <c r="J56" s="27" t="str">
        <f t="shared" si="0"/>
        <v>0</v>
      </c>
      <c r="K56" s="27" t="str">
        <f>IF(C56="","0",SUMIFS(借支明细表!$H:$H,借支明细表!$F:$F,$C56,借支明细表!$D:$D,$D$2))</f>
        <v>0</v>
      </c>
      <c r="L56" s="27" t="str">
        <f t="shared" si="1"/>
        <v>0</v>
      </c>
      <c r="M56" s="28"/>
      <c r="XDA56" s="32"/>
      <c r="XDB56" s="32"/>
      <c r="XDC56" s="32"/>
      <c r="XDD56" s="32"/>
      <c r="XDE56" s="32"/>
      <c r="XDF56" s="32"/>
      <c r="XDG56" s="32"/>
      <c r="XDH56" s="32"/>
      <c r="XDI56" s="32"/>
      <c r="XDJ56" s="32"/>
      <c r="XDK56" s="32"/>
      <c r="XDL56" s="32"/>
      <c r="XDM56" s="32"/>
      <c r="XDN56" s="32"/>
      <c r="XDO56" s="32"/>
      <c r="XDP56" s="32"/>
      <c r="XDQ56" s="32"/>
      <c r="XDR56" s="32"/>
      <c r="XDS56" s="32"/>
      <c r="XDT56" s="32"/>
      <c r="XDU56" s="32"/>
      <c r="XDV56" s="32"/>
      <c r="XDW56" s="32"/>
      <c r="XDX56" s="32"/>
      <c r="XDY56" s="32"/>
      <c r="XDZ56" s="32"/>
      <c r="XEA56" s="32"/>
      <c r="XEB56" s="32"/>
      <c r="XEC56" s="32"/>
      <c r="XED56" s="32"/>
      <c r="XEE56" s="32"/>
    </row>
    <row r="57" s="1" customFormat="1" customHeight="1" spans="1:16359">
      <c r="A57" s="31"/>
      <c r="B57" s="20"/>
      <c r="C57" s="20"/>
      <c r="D57" s="21" t="str">
        <f>IF(C57="","-",VLOOKUP(C57,员工信息表!B:C,2,FALSE))</f>
        <v>-</v>
      </c>
      <c r="E57" s="21" t="str">
        <f>IF(C57="","-",VLOOKUP(C57,员工信息表!B:D,3,FALSE))</f>
        <v>-</v>
      </c>
      <c r="F57" s="20"/>
      <c r="G57" s="20"/>
      <c r="H57" s="20"/>
      <c r="I57" s="20"/>
      <c r="J57" s="27" t="str">
        <f t="shared" si="0"/>
        <v>0</v>
      </c>
      <c r="K57" s="27" t="str">
        <f>IF(C57="","0",SUMIFS(借支明细表!$H:$H,借支明细表!$F:$F,$C57,借支明细表!$D:$D,$D$2))</f>
        <v>0</v>
      </c>
      <c r="L57" s="27" t="str">
        <f t="shared" si="1"/>
        <v>0</v>
      </c>
      <c r="M57" s="28"/>
      <c r="XDA57" s="32"/>
      <c r="XDB57" s="32"/>
      <c r="XDC57" s="32"/>
      <c r="XDD57" s="32"/>
      <c r="XDE57" s="32"/>
      <c r="XDF57" s="32"/>
      <c r="XDG57" s="32"/>
      <c r="XDH57" s="32"/>
      <c r="XDI57" s="32"/>
      <c r="XDJ57" s="32"/>
      <c r="XDK57" s="32"/>
      <c r="XDL57" s="32"/>
      <c r="XDM57" s="32"/>
      <c r="XDN57" s="32"/>
      <c r="XDO57" s="32"/>
      <c r="XDP57" s="32"/>
      <c r="XDQ57" s="32"/>
      <c r="XDR57" s="32"/>
      <c r="XDS57" s="32"/>
      <c r="XDT57" s="32"/>
      <c r="XDU57" s="32"/>
      <c r="XDV57" s="32"/>
      <c r="XDW57" s="32"/>
      <c r="XDX57" s="32"/>
      <c r="XDY57" s="32"/>
      <c r="XDZ57" s="32"/>
      <c r="XEA57" s="32"/>
      <c r="XEB57" s="32"/>
      <c r="XEC57" s="32"/>
      <c r="XED57" s="32"/>
      <c r="XEE57" s="32"/>
    </row>
    <row r="58" s="1" customFormat="1" customHeight="1" spans="1:16359">
      <c r="A58" s="31"/>
      <c r="B58" s="20"/>
      <c r="C58" s="20"/>
      <c r="D58" s="21" t="str">
        <f>IF(C58="","-",VLOOKUP(C58,员工信息表!B:C,2,FALSE))</f>
        <v>-</v>
      </c>
      <c r="E58" s="21" t="str">
        <f>IF(C58="","-",VLOOKUP(C58,员工信息表!B:D,3,FALSE))</f>
        <v>-</v>
      </c>
      <c r="F58" s="20"/>
      <c r="G58" s="20"/>
      <c r="H58" s="20"/>
      <c r="I58" s="20"/>
      <c r="J58" s="27" t="str">
        <f t="shared" si="0"/>
        <v>0</v>
      </c>
      <c r="K58" s="27" t="str">
        <f>IF(C58="","0",SUMIFS(借支明细表!$H:$H,借支明细表!$F:$F,$C58,借支明细表!$D:$D,$D$2))</f>
        <v>0</v>
      </c>
      <c r="L58" s="27" t="str">
        <f t="shared" si="1"/>
        <v>0</v>
      </c>
      <c r="M58" s="28"/>
      <c r="XDA58" s="32"/>
      <c r="XDB58" s="32"/>
      <c r="XDC58" s="32"/>
      <c r="XDD58" s="32"/>
      <c r="XDE58" s="32"/>
      <c r="XDF58" s="32"/>
      <c r="XDG58" s="32"/>
      <c r="XDH58" s="32"/>
      <c r="XDI58" s="32"/>
      <c r="XDJ58" s="32"/>
      <c r="XDK58" s="32"/>
      <c r="XDL58" s="32"/>
      <c r="XDM58" s="32"/>
      <c r="XDN58" s="32"/>
      <c r="XDO58" s="32"/>
      <c r="XDP58" s="32"/>
      <c r="XDQ58" s="32"/>
      <c r="XDR58" s="32"/>
      <c r="XDS58" s="32"/>
      <c r="XDT58" s="32"/>
      <c r="XDU58" s="32"/>
      <c r="XDV58" s="32"/>
      <c r="XDW58" s="32"/>
      <c r="XDX58" s="32"/>
      <c r="XDY58" s="32"/>
      <c r="XDZ58" s="32"/>
      <c r="XEA58" s="32"/>
      <c r="XEB58" s="32"/>
      <c r="XEC58" s="32"/>
      <c r="XED58" s="32"/>
      <c r="XEE58" s="32"/>
    </row>
    <row r="59" s="1" customFormat="1" customHeight="1" spans="1:16359">
      <c r="A59" s="31"/>
      <c r="B59" s="20"/>
      <c r="C59" s="20"/>
      <c r="D59" s="21" t="str">
        <f>IF(C59="","-",VLOOKUP(C59,员工信息表!B:C,2,FALSE))</f>
        <v>-</v>
      </c>
      <c r="E59" s="21" t="str">
        <f>IF(C59="","-",VLOOKUP(C59,员工信息表!B:D,3,FALSE))</f>
        <v>-</v>
      </c>
      <c r="F59" s="20"/>
      <c r="G59" s="20"/>
      <c r="H59" s="20"/>
      <c r="I59" s="20"/>
      <c r="J59" s="27" t="str">
        <f t="shared" si="0"/>
        <v>0</v>
      </c>
      <c r="K59" s="27" t="str">
        <f>IF(C59="","0",SUMIFS(借支明细表!$H:$H,借支明细表!$F:$F,$C59,借支明细表!$D:$D,$D$2))</f>
        <v>0</v>
      </c>
      <c r="L59" s="27" t="str">
        <f t="shared" si="1"/>
        <v>0</v>
      </c>
      <c r="M59" s="28"/>
      <c r="XDA59" s="32"/>
      <c r="XDB59" s="32"/>
      <c r="XDC59" s="32"/>
      <c r="XDD59" s="32"/>
      <c r="XDE59" s="32"/>
      <c r="XDF59" s="32"/>
      <c r="XDG59" s="32"/>
      <c r="XDH59" s="32"/>
      <c r="XDI59" s="32"/>
      <c r="XDJ59" s="32"/>
      <c r="XDK59" s="32"/>
      <c r="XDL59" s="32"/>
      <c r="XDM59" s="32"/>
      <c r="XDN59" s="32"/>
      <c r="XDO59" s="32"/>
      <c r="XDP59" s="32"/>
      <c r="XDQ59" s="32"/>
      <c r="XDR59" s="32"/>
      <c r="XDS59" s="32"/>
      <c r="XDT59" s="32"/>
      <c r="XDU59" s="32"/>
      <c r="XDV59" s="32"/>
      <c r="XDW59" s="32"/>
      <c r="XDX59" s="32"/>
      <c r="XDY59" s="32"/>
      <c r="XDZ59" s="32"/>
      <c r="XEA59" s="32"/>
      <c r="XEB59" s="32"/>
      <c r="XEC59" s="32"/>
      <c r="XED59" s="32"/>
      <c r="XEE59" s="32"/>
    </row>
    <row r="60" s="1" customFormat="1" customHeight="1" spans="1:16359">
      <c r="A60" s="31"/>
      <c r="B60" s="20"/>
      <c r="C60" s="20"/>
      <c r="D60" s="21" t="str">
        <f>IF(C60="","-",VLOOKUP(C60,员工信息表!B:C,2,FALSE))</f>
        <v>-</v>
      </c>
      <c r="E60" s="21" t="str">
        <f>IF(C60="","-",VLOOKUP(C60,员工信息表!B:D,3,FALSE))</f>
        <v>-</v>
      </c>
      <c r="F60" s="20"/>
      <c r="G60" s="20"/>
      <c r="H60" s="20"/>
      <c r="I60" s="20"/>
      <c r="J60" s="27" t="str">
        <f t="shared" si="0"/>
        <v>0</v>
      </c>
      <c r="K60" s="27" t="str">
        <f>IF(C60="","0",SUMIFS(借支明细表!$H:$H,借支明细表!$F:$F,$C60,借支明细表!$D:$D,$D$2))</f>
        <v>0</v>
      </c>
      <c r="L60" s="27" t="str">
        <f t="shared" si="1"/>
        <v>0</v>
      </c>
      <c r="M60" s="28"/>
      <c r="XDA60" s="32"/>
      <c r="XDB60" s="32"/>
      <c r="XDC60" s="32"/>
      <c r="XDD60" s="32"/>
      <c r="XDE60" s="32"/>
      <c r="XDF60" s="32"/>
      <c r="XDG60" s="32"/>
      <c r="XDH60" s="32"/>
      <c r="XDI60" s="32"/>
      <c r="XDJ60" s="32"/>
      <c r="XDK60" s="32"/>
      <c r="XDL60" s="32"/>
      <c r="XDM60" s="32"/>
      <c r="XDN60" s="32"/>
      <c r="XDO60" s="32"/>
      <c r="XDP60" s="32"/>
      <c r="XDQ60" s="32"/>
      <c r="XDR60" s="32"/>
      <c r="XDS60" s="32"/>
      <c r="XDT60" s="32"/>
      <c r="XDU60" s="32"/>
      <c r="XDV60" s="32"/>
      <c r="XDW60" s="32"/>
      <c r="XDX60" s="32"/>
      <c r="XDY60" s="32"/>
      <c r="XDZ60" s="32"/>
      <c r="XEA60" s="32"/>
      <c r="XEB60" s="32"/>
      <c r="XEC60" s="32"/>
      <c r="XED60" s="32"/>
      <c r="XEE60" s="32"/>
    </row>
    <row r="61" s="1" customFormat="1" customHeight="1" spans="1:16359">
      <c r="A61" s="31"/>
      <c r="B61" s="20"/>
      <c r="C61" s="20"/>
      <c r="D61" s="21" t="str">
        <f>IF(C61="","-",VLOOKUP(C61,员工信息表!B:C,2,FALSE))</f>
        <v>-</v>
      </c>
      <c r="E61" s="21" t="str">
        <f>IF(C61="","-",VLOOKUP(C61,员工信息表!B:D,3,FALSE))</f>
        <v>-</v>
      </c>
      <c r="F61" s="20"/>
      <c r="G61" s="20"/>
      <c r="H61" s="20"/>
      <c r="I61" s="20"/>
      <c r="J61" s="27" t="str">
        <f t="shared" si="0"/>
        <v>0</v>
      </c>
      <c r="K61" s="27" t="str">
        <f>IF(C61="","0",SUMIFS(借支明细表!$H:$H,借支明细表!$F:$F,$C61,借支明细表!$D:$D,$D$2))</f>
        <v>0</v>
      </c>
      <c r="L61" s="27" t="str">
        <f t="shared" si="1"/>
        <v>0</v>
      </c>
      <c r="M61" s="28"/>
      <c r="XDA61" s="32"/>
      <c r="XDB61" s="32"/>
      <c r="XDC61" s="32"/>
      <c r="XDD61" s="32"/>
      <c r="XDE61" s="32"/>
      <c r="XDF61" s="32"/>
      <c r="XDG61" s="32"/>
      <c r="XDH61" s="32"/>
      <c r="XDI61" s="32"/>
      <c r="XDJ61" s="32"/>
      <c r="XDK61" s="32"/>
      <c r="XDL61" s="32"/>
      <c r="XDM61" s="32"/>
      <c r="XDN61" s="32"/>
      <c r="XDO61" s="32"/>
      <c r="XDP61" s="32"/>
      <c r="XDQ61" s="32"/>
      <c r="XDR61" s="32"/>
      <c r="XDS61" s="32"/>
      <c r="XDT61" s="32"/>
      <c r="XDU61" s="32"/>
      <c r="XDV61" s="32"/>
      <c r="XDW61" s="32"/>
      <c r="XDX61" s="32"/>
      <c r="XDY61" s="32"/>
      <c r="XDZ61" s="32"/>
      <c r="XEA61" s="32"/>
      <c r="XEB61" s="32"/>
      <c r="XEC61" s="32"/>
      <c r="XED61" s="32"/>
      <c r="XEE61" s="32"/>
    </row>
    <row r="62" s="1" customFormat="1" customHeight="1" spans="1:16359">
      <c r="A62" s="31"/>
      <c r="B62" s="20"/>
      <c r="C62" s="20"/>
      <c r="D62" s="21" t="str">
        <f>IF(C62="","-",VLOOKUP(C62,员工信息表!B:C,2,FALSE))</f>
        <v>-</v>
      </c>
      <c r="E62" s="21" t="str">
        <f>IF(C62="","-",VLOOKUP(C62,员工信息表!B:D,3,FALSE))</f>
        <v>-</v>
      </c>
      <c r="F62" s="20"/>
      <c r="G62" s="20"/>
      <c r="H62" s="20"/>
      <c r="I62" s="20"/>
      <c r="J62" s="27" t="str">
        <f t="shared" si="0"/>
        <v>0</v>
      </c>
      <c r="K62" s="27" t="str">
        <f>IF(C62="","0",SUMIFS(借支明细表!$H:$H,借支明细表!$F:$F,$C62,借支明细表!$D:$D,$D$2))</f>
        <v>0</v>
      </c>
      <c r="L62" s="27" t="str">
        <f t="shared" si="1"/>
        <v>0</v>
      </c>
      <c r="M62" s="28"/>
      <c r="XDA62" s="32"/>
      <c r="XDB62" s="32"/>
      <c r="XDC62" s="32"/>
      <c r="XDD62" s="32"/>
      <c r="XDE62" s="32"/>
      <c r="XDF62" s="32"/>
      <c r="XDG62" s="32"/>
      <c r="XDH62" s="32"/>
      <c r="XDI62" s="32"/>
      <c r="XDJ62" s="32"/>
      <c r="XDK62" s="32"/>
      <c r="XDL62" s="32"/>
      <c r="XDM62" s="32"/>
      <c r="XDN62" s="32"/>
      <c r="XDO62" s="32"/>
      <c r="XDP62" s="32"/>
      <c r="XDQ62" s="32"/>
      <c r="XDR62" s="32"/>
      <c r="XDS62" s="32"/>
      <c r="XDT62" s="32"/>
      <c r="XDU62" s="32"/>
      <c r="XDV62" s="32"/>
      <c r="XDW62" s="32"/>
      <c r="XDX62" s="32"/>
      <c r="XDY62" s="32"/>
      <c r="XDZ62" s="32"/>
      <c r="XEA62" s="32"/>
      <c r="XEB62" s="32"/>
      <c r="XEC62" s="32"/>
      <c r="XED62" s="32"/>
      <c r="XEE62" s="32"/>
    </row>
    <row r="63" s="1" customFormat="1" customHeight="1" spans="1:16359">
      <c r="A63" s="31"/>
      <c r="B63" s="20"/>
      <c r="C63" s="20"/>
      <c r="D63" s="21" t="str">
        <f>IF(C63="","-",VLOOKUP(C63,员工信息表!B:C,2,FALSE))</f>
        <v>-</v>
      </c>
      <c r="E63" s="21" t="str">
        <f>IF(C63="","-",VLOOKUP(C63,员工信息表!B:D,3,FALSE))</f>
        <v>-</v>
      </c>
      <c r="F63" s="20"/>
      <c r="G63" s="20"/>
      <c r="H63" s="20"/>
      <c r="I63" s="20"/>
      <c r="J63" s="27" t="str">
        <f t="shared" si="0"/>
        <v>0</v>
      </c>
      <c r="K63" s="27" t="str">
        <f>IF(C63="","0",SUMIFS(借支明细表!$H:$H,借支明细表!$F:$F,$C63,借支明细表!$D:$D,$D$2))</f>
        <v>0</v>
      </c>
      <c r="L63" s="27" t="str">
        <f t="shared" si="1"/>
        <v>0</v>
      </c>
      <c r="M63" s="28"/>
      <c r="XDA63" s="32"/>
      <c r="XDB63" s="32"/>
      <c r="XDC63" s="32"/>
      <c r="XDD63" s="32"/>
      <c r="XDE63" s="32"/>
      <c r="XDF63" s="32"/>
      <c r="XDG63" s="32"/>
      <c r="XDH63" s="32"/>
      <c r="XDI63" s="32"/>
      <c r="XDJ63" s="32"/>
      <c r="XDK63" s="32"/>
      <c r="XDL63" s="32"/>
      <c r="XDM63" s="32"/>
      <c r="XDN63" s="32"/>
      <c r="XDO63" s="32"/>
      <c r="XDP63" s="32"/>
      <c r="XDQ63" s="32"/>
      <c r="XDR63" s="32"/>
      <c r="XDS63" s="32"/>
      <c r="XDT63" s="32"/>
      <c r="XDU63" s="32"/>
      <c r="XDV63" s="32"/>
      <c r="XDW63" s="32"/>
      <c r="XDX63" s="32"/>
      <c r="XDY63" s="32"/>
      <c r="XDZ63" s="32"/>
      <c r="XEA63" s="32"/>
      <c r="XEB63" s="32"/>
      <c r="XEC63" s="32"/>
      <c r="XED63" s="32"/>
      <c r="XEE63" s="32"/>
    </row>
    <row r="64" s="1" customFormat="1" customHeight="1" spans="1:16359">
      <c r="A64" s="31"/>
      <c r="B64" s="20"/>
      <c r="C64" s="20"/>
      <c r="D64" s="21" t="str">
        <f>IF(C64="","-",VLOOKUP(C64,员工信息表!B:C,2,FALSE))</f>
        <v>-</v>
      </c>
      <c r="E64" s="21" t="str">
        <f>IF(C64="","-",VLOOKUP(C64,员工信息表!B:D,3,FALSE))</f>
        <v>-</v>
      </c>
      <c r="F64" s="20"/>
      <c r="G64" s="20"/>
      <c r="H64" s="20"/>
      <c r="I64" s="20"/>
      <c r="J64" s="27" t="str">
        <f t="shared" si="0"/>
        <v>0</v>
      </c>
      <c r="K64" s="27" t="str">
        <f>IF(C64="","0",SUMIFS(借支明细表!$H:$H,借支明细表!$F:$F,$C64,借支明细表!$D:$D,$D$2))</f>
        <v>0</v>
      </c>
      <c r="L64" s="27" t="str">
        <f t="shared" si="1"/>
        <v>0</v>
      </c>
      <c r="M64" s="28"/>
      <c r="XDA64" s="32"/>
      <c r="XDB64" s="32"/>
      <c r="XDC64" s="32"/>
      <c r="XDD64" s="32"/>
      <c r="XDE64" s="32"/>
      <c r="XDF64" s="32"/>
      <c r="XDG64" s="32"/>
      <c r="XDH64" s="32"/>
      <c r="XDI64" s="32"/>
      <c r="XDJ64" s="32"/>
      <c r="XDK64" s="32"/>
      <c r="XDL64" s="32"/>
      <c r="XDM64" s="32"/>
      <c r="XDN64" s="32"/>
      <c r="XDO64" s="32"/>
      <c r="XDP64" s="32"/>
      <c r="XDQ64" s="32"/>
      <c r="XDR64" s="32"/>
      <c r="XDS64" s="32"/>
      <c r="XDT64" s="32"/>
      <c r="XDU64" s="32"/>
      <c r="XDV64" s="32"/>
      <c r="XDW64" s="32"/>
      <c r="XDX64" s="32"/>
      <c r="XDY64" s="32"/>
      <c r="XDZ64" s="32"/>
      <c r="XEA64" s="32"/>
      <c r="XEB64" s="32"/>
      <c r="XEC64" s="32"/>
      <c r="XED64" s="32"/>
      <c r="XEE64" s="32"/>
    </row>
    <row r="65" s="1" customFormat="1" customHeight="1" spans="1:16359">
      <c r="A65" s="31"/>
      <c r="B65" s="20"/>
      <c r="C65" s="20"/>
      <c r="D65" s="21" t="str">
        <f>IF(C65="","-",VLOOKUP(C65,员工信息表!B:C,2,FALSE))</f>
        <v>-</v>
      </c>
      <c r="E65" s="21" t="str">
        <f>IF(C65="","-",VLOOKUP(C65,员工信息表!B:D,3,FALSE))</f>
        <v>-</v>
      </c>
      <c r="F65" s="20"/>
      <c r="G65" s="20"/>
      <c r="H65" s="20"/>
      <c r="I65" s="20"/>
      <c r="J65" s="27" t="str">
        <f t="shared" si="0"/>
        <v>0</v>
      </c>
      <c r="K65" s="27" t="str">
        <f>IF(C65="","0",SUMIFS(借支明细表!$H:$H,借支明细表!$F:$F,$C65,借支明细表!$D:$D,$D$2))</f>
        <v>0</v>
      </c>
      <c r="L65" s="27" t="str">
        <f t="shared" si="1"/>
        <v>0</v>
      </c>
      <c r="M65" s="28"/>
      <c r="XDA65" s="32"/>
      <c r="XDB65" s="32"/>
      <c r="XDC65" s="32"/>
      <c r="XDD65" s="32"/>
      <c r="XDE65" s="32"/>
      <c r="XDF65" s="32"/>
      <c r="XDG65" s="32"/>
      <c r="XDH65" s="32"/>
      <c r="XDI65" s="32"/>
      <c r="XDJ65" s="32"/>
      <c r="XDK65" s="32"/>
      <c r="XDL65" s="32"/>
      <c r="XDM65" s="32"/>
      <c r="XDN65" s="32"/>
      <c r="XDO65" s="32"/>
      <c r="XDP65" s="32"/>
      <c r="XDQ65" s="32"/>
      <c r="XDR65" s="32"/>
      <c r="XDS65" s="32"/>
      <c r="XDT65" s="32"/>
      <c r="XDU65" s="32"/>
      <c r="XDV65" s="32"/>
      <c r="XDW65" s="32"/>
      <c r="XDX65" s="32"/>
      <c r="XDY65" s="32"/>
      <c r="XDZ65" s="32"/>
      <c r="XEA65" s="32"/>
      <c r="XEB65" s="32"/>
      <c r="XEC65" s="32"/>
      <c r="XED65" s="32"/>
      <c r="XEE65" s="32"/>
    </row>
    <row r="66" s="1" customFormat="1" customHeight="1" spans="1:16359">
      <c r="A66" s="31"/>
      <c r="B66" s="20"/>
      <c r="C66" s="20"/>
      <c r="D66" s="21" t="str">
        <f>IF(C66="","-",VLOOKUP(C66,员工信息表!B:C,2,FALSE))</f>
        <v>-</v>
      </c>
      <c r="E66" s="21" t="str">
        <f>IF(C66="","-",VLOOKUP(C66,员工信息表!B:D,3,FALSE))</f>
        <v>-</v>
      </c>
      <c r="F66" s="20"/>
      <c r="G66" s="20"/>
      <c r="H66" s="20"/>
      <c r="I66" s="20"/>
      <c r="J66" s="27" t="str">
        <f t="shared" si="0"/>
        <v>0</v>
      </c>
      <c r="K66" s="27" t="str">
        <f>IF(C66="","0",SUMIFS(借支明细表!$H:$H,借支明细表!$F:$F,$C66,借支明细表!$D:$D,$D$2))</f>
        <v>0</v>
      </c>
      <c r="L66" s="27" t="str">
        <f t="shared" si="1"/>
        <v>0</v>
      </c>
      <c r="M66" s="28"/>
      <c r="XDA66" s="32"/>
      <c r="XDB66" s="32"/>
      <c r="XDC66" s="32"/>
      <c r="XDD66" s="32"/>
      <c r="XDE66" s="32"/>
      <c r="XDF66" s="32"/>
      <c r="XDG66" s="32"/>
      <c r="XDH66" s="32"/>
      <c r="XDI66" s="32"/>
      <c r="XDJ66" s="32"/>
      <c r="XDK66" s="32"/>
      <c r="XDL66" s="32"/>
      <c r="XDM66" s="32"/>
      <c r="XDN66" s="32"/>
      <c r="XDO66" s="32"/>
      <c r="XDP66" s="32"/>
      <c r="XDQ66" s="32"/>
      <c r="XDR66" s="32"/>
      <c r="XDS66" s="32"/>
      <c r="XDT66" s="32"/>
      <c r="XDU66" s="32"/>
      <c r="XDV66" s="32"/>
      <c r="XDW66" s="32"/>
      <c r="XDX66" s="32"/>
      <c r="XDY66" s="32"/>
      <c r="XDZ66" s="32"/>
      <c r="XEA66" s="32"/>
      <c r="XEB66" s="32"/>
      <c r="XEC66" s="32"/>
      <c r="XED66" s="32"/>
      <c r="XEE66" s="32"/>
    </row>
    <row r="67" s="1" customFormat="1" customHeight="1" spans="1:16359">
      <c r="A67" s="31"/>
      <c r="B67" s="20"/>
      <c r="C67" s="20"/>
      <c r="D67" s="21" t="str">
        <f>IF(C67="","-",VLOOKUP(C67,员工信息表!B:C,2,FALSE))</f>
        <v>-</v>
      </c>
      <c r="E67" s="21" t="str">
        <f>IF(C67="","-",VLOOKUP(C67,员工信息表!B:D,3,FALSE))</f>
        <v>-</v>
      </c>
      <c r="F67" s="20"/>
      <c r="G67" s="20"/>
      <c r="H67" s="20"/>
      <c r="I67" s="20"/>
      <c r="J67" s="27" t="str">
        <f t="shared" si="0"/>
        <v>0</v>
      </c>
      <c r="K67" s="27" t="str">
        <f>IF(C67="","0",SUMIFS(借支明细表!$H:$H,借支明细表!$F:$F,$C67,借支明细表!$D:$D,$D$2))</f>
        <v>0</v>
      </c>
      <c r="L67" s="27" t="str">
        <f t="shared" si="1"/>
        <v>0</v>
      </c>
      <c r="M67" s="28"/>
      <c r="XDA67" s="32"/>
      <c r="XDB67" s="32"/>
      <c r="XDC67" s="32"/>
      <c r="XDD67" s="32"/>
      <c r="XDE67" s="32"/>
      <c r="XDF67" s="32"/>
      <c r="XDG67" s="32"/>
      <c r="XDH67" s="32"/>
      <c r="XDI67" s="32"/>
      <c r="XDJ67" s="32"/>
      <c r="XDK67" s="32"/>
      <c r="XDL67" s="32"/>
      <c r="XDM67" s="32"/>
      <c r="XDN67" s="32"/>
      <c r="XDO67" s="32"/>
      <c r="XDP67" s="32"/>
      <c r="XDQ67" s="32"/>
      <c r="XDR67" s="32"/>
      <c r="XDS67" s="32"/>
      <c r="XDT67" s="32"/>
      <c r="XDU67" s="32"/>
      <c r="XDV67" s="32"/>
      <c r="XDW67" s="32"/>
      <c r="XDX67" s="32"/>
      <c r="XDY67" s="32"/>
      <c r="XDZ67" s="32"/>
      <c r="XEA67" s="32"/>
      <c r="XEB67" s="32"/>
      <c r="XEC67" s="32"/>
      <c r="XED67" s="32"/>
      <c r="XEE67" s="32"/>
    </row>
    <row r="68" s="1" customFormat="1" customHeight="1" spans="1:16359">
      <c r="A68" s="31"/>
      <c r="B68" s="20"/>
      <c r="C68" s="20"/>
      <c r="D68" s="21" t="str">
        <f>IF(C68="","-",VLOOKUP(C68,员工信息表!B:C,2,FALSE))</f>
        <v>-</v>
      </c>
      <c r="E68" s="21" t="str">
        <f>IF(C68="","-",VLOOKUP(C68,员工信息表!B:D,3,FALSE))</f>
        <v>-</v>
      </c>
      <c r="F68" s="20"/>
      <c r="G68" s="20"/>
      <c r="H68" s="20"/>
      <c r="I68" s="20"/>
      <c r="J68" s="27" t="str">
        <f t="shared" si="0"/>
        <v>0</v>
      </c>
      <c r="K68" s="27" t="str">
        <f>IF(C68="","0",SUMIFS(借支明细表!$H:$H,借支明细表!$F:$F,$C68,借支明细表!$D:$D,$D$2))</f>
        <v>0</v>
      </c>
      <c r="L68" s="27" t="str">
        <f t="shared" si="1"/>
        <v>0</v>
      </c>
      <c r="M68" s="28"/>
      <c r="XDA68" s="32"/>
      <c r="XDB68" s="32"/>
      <c r="XDC68" s="32"/>
      <c r="XDD68" s="32"/>
      <c r="XDE68" s="32"/>
      <c r="XDF68" s="32"/>
      <c r="XDG68" s="32"/>
      <c r="XDH68" s="32"/>
      <c r="XDI68" s="32"/>
      <c r="XDJ68" s="32"/>
      <c r="XDK68" s="32"/>
      <c r="XDL68" s="32"/>
      <c r="XDM68" s="32"/>
      <c r="XDN68" s="32"/>
      <c r="XDO68" s="32"/>
      <c r="XDP68" s="32"/>
      <c r="XDQ68" s="32"/>
      <c r="XDR68" s="32"/>
      <c r="XDS68" s="32"/>
      <c r="XDT68" s="32"/>
      <c r="XDU68" s="32"/>
      <c r="XDV68" s="32"/>
      <c r="XDW68" s="32"/>
      <c r="XDX68" s="32"/>
      <c r="XDY68" s="32"/>
      <c r="XDZ68" s="32"/>
      <c r="XEA68" s="32"/>
      <c r="XEB68" s="32"/>
      <c r="XEC68" s="32"/>
      <c r="XED68" s="32"/>
      <c r="XEE68" s="32"/>
    </row>
    <row r="69" s="1" customFormat="1" customHeight="1" spans="1:16359">
      <c r="A69" s="31"/>
      <c r="B69" s="20"/>
      <c r="C69" s="20"/>
      <c r="D69" s="21" t="str">
        <f>IF(C69="","-",VLOOKUP(C69,员工信息表!B:C,2,FALSE))</f>
        <v>-</v>
      </c>
      <c r="E69" s="21" t="str">
        <f>IF(C69="","-",VLOOKUP(C69,员工信息表!B:D,3,FALSE))</f>
        <v>-</v>
      </c>
      <c r="F69" s="20"/>
      <c r="G69" s="20"/>
      <c r="H69" s="20"/>
      <c r="I69" s="20"/>
      <c r="J69" s="27" t="str">
        <f t="shared" ref="J69:J132" si="2">IF(C69="","0",(E69*F69)+(G69*H69)+I69)</f>
        <v>0</v>
      </c>
      <c r="K69" s="27" t="str">
        <f>IF(C69="","0",SUMIFS(借支明细表!$H:$H,借支明细表!$F:$F,$C69,借支明细表!$D:$D,$D$2))</f>
        <v>0</v>
      </c>
      <c r="L69" s="27" t="str">
        <f t="shared" ref="L69:L132" si="3">IF(C69="","0",J69-K69)</f>
        <v>0</v>
      </c>
      <c r="M69" s="28"/>
      <c r="XDA69" s="32"/>
      <c r="XDB69" s="32"/>
      <c r="XDC69" s="32"/>
      <c r="XDD69" s="32"/>
      <c r="XDE69" s="32"/>
      <c r="XDF69" s="32"/>
      <c r="XDG69" s="32"/>
      <c r="XDH69" s="32"/>
      <c r="XDI69" s="32"/>
      <c r="XDJ69" s="32"/>
      <c r="XDK69" s="32"/>
      <c r="XDL69" s="32"/>
      <c r="XDM69" s="32"/>
      <c r="XDN69" s="32"/>
      <c r="XDO69" s="32"/>
      <c r="XDP69" s="32"/>
      <c r="XDQ69" s="32"/>
      <c r="XDR69" s="32"/>
      <c r="XDS69" s="32"/>
      <c r="XDT69" s="32"/>
      <c r="XDU69" s="32"/>
      <c r="XDV69" s="32"/>
      <c r="XDW69" s="32"/>
      <c r="XDX69" s="32"/>
      <c r="XDY69" s="32"/>
      <c r="XDZ69" s="32"/>
      <c r="XEA69" s="32"/>
      <c r="XEB69" s="32"/>
      <c r="XEC69" s="32"/>
      <c r="XED69" s="32"/>
      <c r="XEE69" s="32"/>
    </row>
    <row r="70" s="1" customFormat="1" customHeight="1" spans="1:16359">
      <c r="A70" s="31"/>
      <c r="B70" s="20"/>
      <c r="C70" s="20"/>
      <c r="D70" s="21" t="str">
        <f>IF(C70="","-",VLOOKUP(C70,员工信息表!B:C,2,FALSE))</f>
        <v>-</v>
      </c>
      <c r="E70" s="21" t="str">
        <f>IF(C70="","-",VLOOKUP(C70,员工信息表!B:D,3,FALSE))</f>
        <v>-</v>
      </c>
      <c r="F70" s="20"/>
      <c r="G70" s="20"/>
      <c r="H70" s="20"/>
      <c r="I70" s="20"/>
      <c r="J70" s="27" t="str">
        <f t="shared" si="2"/>
        <v>0</v>
      </c>
      <c r="K70" s="27" t="str">
        <f>IF(C70="","0",SUMIFS(借支明细表!$H:$H,借支明细表!$F:$F,$C70,借支明细表!$D:$D,$D$2))</f>
        <v>0</v>
      </c>
      <c r="L70" s="27" t="str">
        <f t="shared" si="3"/>
        <v>0</v>
      </c>
      <c r="M70" s="28"/>
      <c r="XDA70" s="32"/>
      <c r="XDB70" s="32"/>
      <c r="XDC70" s="32"/>
      <c r="XDD70" s="32"/>
      <c r="XDE70" s="32"/>
      <c r="XDF70" s="32"/>
      <c r="XDG70" s="32"/>
      <c r="XDH70" s="32"/>
      <c r="XDI70" s="32"/>
      <c r="XDJ70" s="32"/>
      <c r="XDK70" s="32"/>
      <c r="XDL70" s="32"/>
      <c r="XDM70" s="32"/>
      <c r="XDN70" s="32"/>
      <c r="XDO70" s="32"/>
      <c r="XDP70" s="32"/>
      <c r="XDQ70" s="32"/>
      <c r="XDR70" s="32"/>
      <c r="XDS70" s="32"/>
      <c r="XDT70" s="32"/>
      <c r="XDU70" s="32"/>
      <c r="XDV70" s="32"/>
      <c r="XDW70" s="32"/>
      <c r="XDX70" s="32"/>
      <c r="XDY70" s="32"/>
      <c r="XDZ70" s="32"/>
      <c r="XEA70" s="32"/>
      <c r="XEB70" s="32"/>
      <c r="XEC70" s="32"/>
      <c r="XED70" s="32"/>
      <c r="XEE70" s="32"/>
    </row>
    <row r="71" s="1" customFormat="1" customHeight="1" spans="1:16359">
      <c r="A71" s="31"/>
      <c r="B71" s="20"/>
      <c r="C71" s="20"/>
      <c r="D71" s="21" t="str">
        <f>IF(C71="","-",VLOOKUP(C71,员工信息表!B:C,2,FALSE))</f>
        <v>-</v>
      </c>
      <c r="E71" s="21" t="str">
        <f>IF(C71="","-",VLOOKUP(C71,员工信息表!B:D,3,FALSE))</f>
        <v>-</v>
      </c>
      <c r="F71" s="20"/>
      <c r="G71" s="20"/>
      <c r="H71" s="20"/>
      <c r="I71" s="20"/>
      <c r="J71" s="27" t="str">
        <f t="shared" si="2"/>
        <v>0</v>
      </c>
      <c r="K71" s="27" t="str">
        <f>IF(C71="","0",SUMIFS(借支明细表!$H:$H,借支明细表!$F:$F,$C71,借支明细表!$D:$D,$D$2))</f>
        <v>0</v>
      </c>
      <c r="L71" s="27" t="str">
        <f t="shared" si="3"/>
        <v>0</v>
      </c>
      <c r="M71" s="28"/>
      <c r="XDA71" s="32"/>
      <c r="XDB71" s="32"/>
      <c r="XDC71" s="32"/>
      <c r="XDD71" s="32"/>
      <c r="XDE71" s="32"/>
      <c r="XDF71" s="32"/>
      <c r="XDG71" s="32"/>
      <c r="XDH71" s="32"/>
      <c r="XDI71" s="32"/>
      <c r="XDJ71" s="32"/>
      <c r="XDK71" s="32"/>
      <c r="XDL71" s="32"/>
      <c r="XDM71" s="32"/>
      <c r="XDN71" s="32"/>
      <c r="XDO71" s="32"/>
      <c r="XDP71" s="32"/>
      <c r="XDQ71" s="32"/>
      <c r="XDR71" s="32"/>
      <c r="XDS71" s="32"/>
      <c r="XDT71" s="32"/>
      <c r="XDU71" s="32"/>
      <c r="XDV71" s="32"/>
      <c r="XDW71" s="32"/>
      <c r="XDX71" s="32"/>
      <c r="XDY71" s="32"/>
      <c r="XDZ71" s="32"/>
      <c r="XEA71" s="32"/>
      <c r="XEB71" s="32"/>
      <c r="XEC71" s="32"/>
      <c r="XED71" s="32"/>
      <c r="XEE71" s="32"/>
    </row>
    <row r="72" s="1" customFormat="1" customHeight="1" spans="1:16359">
      <c r="A72" s="31"/>
      <c r="B72" s="20"/>
      <c r="C72" s="20"/>
      <c r="D72" s="21" t="str">
        <f>IF(C72="","-",VLOOKUP(C72,员工信息表!B:C,2,FALSE))</f>
        <v>-</v>
      </c>
      <c r="E72" s="21" t="str">
        <f>IF(C72="","-",VLOOKUP(C72,员工信息表!B:D,3,FALSE))</f>
        <v>-</v>
      </c>
      <c r="F72" s="20"/>
      <c r="G72" s="20"/>
      <c r="H72" s="20"/>
      <c r="I72" s="20"/>
      <c r="J72" s="27" t="str">
        <f t="shared" si="2"/>
        <v>0</v>
      </c>
      <c r="K72" s="27" t="str">
        <f>IF(C72="","0",SUMIFS(借支明细表!$H:$H,借支明细表!$F:$F,$C72,借支明细表!$D:$D,$D$2))</f>
        <v>0</v>
      </c>
      <c r="L72" s="27" t="str">
        <f t="shared" si="3"/>
        <v>0</v>
      </c>
      <c r="M72" s="28"/>
      <c r="XDA72" s="32"/>
      <c r="XDB72" s="32"/>
      <c r="XDC72" s="32"/>
      <c r="XDD72" s="32"/>
      <c r="XDE72" s="32"/>
      <c r="XDF72" s="32"/>
      <c r="XDG72" s="32"/>
      <c r="XDH72" s="32"/>
      <c r="XDI72" s="32"/>
      <c r="XDJ72" s="32"/>
      <c r="XDK72" s="32"/>
      <c r="XDL72" s="32"/>
      <c r="XDM72" s="32"/>
      <c r="XDN72" s="32"/>
      <c r="XDO72" s="32"/>
      <c r="XDP72" s="32"/>
      <c r="XDQ72" s="32"/>
      <c r="XDR72" s="32"/>
      <c r="XDS72" s="32"/>
      <c r="XDT72" s="32"/>
      <c r="XDU72" s="32"/>
      <c r="XDV72" s="32"/>
      <c r="XDW72" s="32"/>
      <c r="XDX72" s="32"/>
      <c r="XDY72" s="32"/>
      <c r="XDZ72" s="32"/>
      <c r="XEA72" s="32"/>
      <c r="XEB72" s="32"/>
      <c r="XEC72" s="32"/>
      <c r="XED72" s="32"/>
      <c r="XEE72" s="32"/>
    </row>
    <row r="73" s="1" customFormat="1" customHeight="1" spans="1:16359">
      <c r="A73" s="31"/>
      <c r="B73" s="20"/>
      <c r="C73" s="20"/>
      <c r="D73" s="21" t="str">
        <f>IF(C73="","-",VLOOKUP(C73,员工信息表!B:C,2,FALSE))</f>
        <v>-</v>
      </c>
      <c r="E73" s="21" t="str">
        <f>IF(C73="","-",VLOOKUP(C73,员工信息表!B:D,3,FALSE))</f>
        <v>-</v>
      </c>
      <c r="F73" s="20"/>
      <c r="G73" s="20"/>
      <c r="H73" s="20"/>
      <c r="I73" s="20"/>
      <c r="J73" s="27" t="str">
        <f t="shared" si="2"/>
        <v>0</v>
      </c>
      <c r="K73" s="27" t="str">
        <f>IF(C73="","0",SUMIFS(借支明细表!$H:$H,借支明细表!$F:$F,$C73,借支明细表!$D:$D,$D$2))</f>
        <v>0</v>
      </c>
      <c r="L73" s="27" t="str">
        <f t="shared" si="3"/>
        <v>0</v>
      </c>
      <c r="M73" s="28"/>
      <c r="XDA73" s="32"/>
      <c r="XDB73" s="32"/>
      <c r="XDC73" s="32"/>
      <c r="XDD73" s="32"/>
      <c r="XDE73" s="32"/>
      <c r="XDF73" s="32"/>
      <c r="XDG73" s="32"/>
      <c r="XDH73" s="32"/>
      <c r="XDI73" s="32"/>
      <c r="XDJ73" s="32"/>
      <c r="XDK73" s="32"/>
      <c r="XDL73" s="32"/>
      <c r="XDM73" s="32"/>
      <c r="XDN73" s="32"/>
      <c r="XDO73" s="32"/>
      <c r="XDP73" s="32"/>
      <c r="XDQ73" s="32"/>
      <c r="XDR73" s="32"/>
      <c r="XDS73" s="32"/>
      <c r="XDT73" s="32"/>
      <c r="XDU73" s="32"/>
      <c r="XDV73" s="32"/>
      <c r="XDW73" s="32"/>
      <c r="XDX73" s="32"/>
      <c r="XDY73" s="32"/>
      <c r="XDZ73" s="32"/>
      <c r="XEA73" s="32"/>
      <c r="XEB73" s="32"/>
      <c r="XEC73" s="32"/>
      <c r="XED73" s="32"/>
      <c r="XEE73" s="32"/>
    </row>
    <row r="74" s="1" customFormat="1" customHeight="1" spans="1:16359">
      <c r="A74" s="31"/>
      <c r="B74" s="20"/>
      <c r="C74" s="20"/>
      <c r="D74" s="21" t="str">
        <f>IF(C74="","-",VLOOKUP(C74,员工信息表!B:C,2,FALSE))</f>
        <v>-</v>
      </c>
      <c r="E74" s="21" t="str">
        <f>IF(C74="","-",VLOOKUP(C74,员工信息表!B:D,3,FALSE))</f>
        <v>-</v>
      </c>
      <c r="F74" s="20"/>
      <c r="G74" s="20"/>
      <c r="H74" s="20"/>
      <c r="I74" s="20"/>
      <c r="J74" s="27" t="str">
        <f t="shared" si="2"/>
        <v>0</v>
      </c>
      <c r="K74" s="27" t="str">
        <f>IF(C74="","0",SUMIFS(借支明细表!$H:$H,借支明细表!$F:$F,$C74,借支明细表!$D:$D,$D$2))</f>
        <v>0</v>
      </c>
      <c r="L74" s="27" t="str">
        <f t="shared" si="3"/>
        <v>0</v>
      </c>
      <c r="M74" s="28"/>
      <c r="XDA74" s="32"/>
      <c r="XDB74" s="32"/>
      <c r="XDC74" s="32"/>
      <c r="XDD74" s="32"/>
      <c r="XDE74" s="32"/>
      <c r="XDF74" s="32"/>
      <c r="XDG74" s="32"/>
      <c r="XDH74" s="32"/>
      <c r="XDI74" s="32"/>
      <c r="XDJ74" s="32"/>
      <c r="XDK74" s="32"/>
      <c r="XDL74" s="32"/>
      <c r="XDM74" s="32"/>
      <c r="XDN74" s="32"/>
      <c r="XDO74" s="32"/>
      <c r="XDP74" s="32"/>
      <c r="XDQ74" s="32"/>
      <c r="XDR74" s="32"/>
      <c r="XDS74" s="32"/>
      <c r="XDT74" s="32"/>
      <c r="XDU74" s="32"/>
      <c r="XDV74" s="32"/>
      <c r="XDW74" s="32"/>
      <c r="XDX74" s="32"/>
      <c r="XDY74" s="32"/>
      <c r="XDZ74" s="32"/>
      <c r="XEA74" s="32"/>
      <c r="XEB74" s="32"/>
      <c r="XEC74" s="32"/>
      <c r="XED74" s="32"/>
      <c r="XEE74" s="32"/>
    </row>
    <row r="75" s="1" customFormat="1" customHeight="1" spans="1:16359">
      <c r="A75" s="31"/>
      <c r="B75" s="20"/>
      <c r="C75" s="20"/>
      <c r="D75" s="21" t="str">
        <f>IF(C75="","-",VLOOKUP(C75,员工信息表!B:C,2,FALSE))</f>
        <v>-</v>
      </c>
      <c r="E75" s="21" t="str">
        <f>IF(C75="","-",VLOOKUP(C75,员工信息表!B:D,3,FALSE))</f>
        <v>-</v>
      </c>
      <c r="F75" s="20"/>
      <c r="G75" s="20"/>
      <c r="H75" s="20"/>
      <c r="I75" s="20"/>
      <c r="J75" s="27" t="str">
        <f t="shared" si="2"/>
        <v>0</v>
      </c>
      <c r="K75" s="27" t="str">
        <f>IF(C75="","0",SUMIFS(借支明细表!$H:$H,借支明细表!$F:$F,$C75,借支明细表!$D:$D,$D$2))</f>
        <v>0</v>
      </c>
      <c r="L75" s="27" t="str">
        <f t="shared" si="3"/>
        <v>0</v>
      </c>
      <c r="M75" s="28"/>
      <c r="XDA75" s="32"/>
      <c r="XDB75" s="32"/>
      <c r="XDC75" s="32"/>
      <c r="XDD75" s="32"/>
      <c r="XDE75" s="32"/>
      <c r="XDF75" s="32"/>
      <c r="XDG75" s="32"/>
      <c r="XDH75" s="32"/>
      <c r="XDI75" s="32"/>
      <c r="XDJ75" s="32"/>
      <c r="XDK75" s="32"/>
      <c r="XDL75" s="32"/>
      <c r="XDM75" s="32"/>
      <c r="XDN75" s="32"/>
      <c r="XDO75" s="32"/>
      <c r="XDP75" s="32"/>
      <c r="XDQ75" s="32"/>
      <c r="XDR75" s="32"/>
      <c r="XDS75" s="32"/>
      <c r="XDT75" s="32"/>
      <c r="XDU75" s="32"/>
      <c r="XDV75" s="32"/>
      <c r="XDW75" s="32"/>
      <c r="XDX75" s="32"/>
      <c r="XDY75" s="32"/>
      <c r="XDZ75" s="32"/>
      <c r="XEA75" s="32"/>
      <c r="XEB75" s="32"/>
      <c r="XEC75" s="32"/>
      <c r="XED75" s="32"/>
      <c r="XEE75" s="32"/>
    </row>
    <row r="76" s="1" customFormat="1" customHeight="1" spans="1:16359">
      <c r="A76" s="31"/>
      <c r="B76" s="20"/>
      <c r="C76" s="20"/>
      <c r="D76" s="21" t="str">
        <f>IF(C76="","-",VLOOKUP(C76,员工信息表!B:C,2,FALSE))</f>
        <v>-</v>
      </c>
      <c r="E76" s="21" t="str">
        <f>IF(C76="","-",VLOOKUP(C76,员工信息表!B:D,3,FALSE))</f>
        <v>-</v>
      </c>
      <c r="F76" s="20"/>
      <c r="G76" s="20"/>
      <c r="H76" s="20"/>
      <c r="I76" s="20"/>
      <c r="J76" s="27" t="str">
        <f t="shared" si="2"/>
        <v>0</v>
      </c>
      <c r="K76" s="27" t="str">
        <f>IF(C76="","0",SUMIFS(借支明细表!$H:$H,借支明细表!$F:$F,$C76,借支明细表!$D:$D,$D$2))</f>
        <v>0</v>
      </c>
      <c r="L76" s="27" t="str">
        <f t="shared" si="3"/>
        <v>0</v>
      </c>
      <c r="M76" s="28"/>
      <c r="XDA76" s="32"/>
      <c r="XDB76" s="32"/>
      <c r="XDC76" s="32"/>
      <c r="XDD76" s="32"/>
      <c r="XDE76" s="32"/>
      <c r="XDF76" s="32"/>
      <c r="XDG76" s="32"/>
      <c r="XDH76" s="32"/>
      <c r="XDI76" s="32"/>
      <c r="XDJ76" s="32"/>
      <c r="XDK76" s="32"/>
      <c r="XDL76" s="32"/>
      <c r="XDM76" s="32"/>
      <c r="XDN76" s="32"/>
      <c r="XDO76" s="32"/>
      <c r="XDP76" s="32"/>
      <c r="XDQ76" s="32"/>
      <c r="XDR76" s="32"/>
      <c r="XDS76" s="32"/>
      <c r="XDT76" s="32"/>
      <c r="XDU76" s="32"/>
      <c r="XDV76" s="32"/>
      <c r="XDW76" s="32"/>
      <c r="XDX76" s="32"/>
      <c r="XDY76" s="32"/>
      <c r="XDZ76" s="32"/>
      <c r="XEA76" s="32"/>
      <c r="XEB76" s="32"/>
      <c r="XEC76" s="32"/>
      <c r="XED76" s="32"/>
      <c r="XEE76" s="32"/>
    </row>
    <row r="77" s="1" customFormat="1" customHeight="1" spans="1:16359">
      <c r="A77" s="31"/>
      <c r="B77" s="20"/>
      <c r="C77" s="20"/>
      <c r="D77" s="21" t="str">
        <f>IF(C77="","-",VLOOKUP(C77,员工信息表!B:C,2,FALSE))</f>
        <v>-</v>
      </c>
      <c r="E77" s="21" t="str">
        <f>IF(C77="","-",VLOOKUP(C77,员工信息表!B:D,3,FALSE))</f>
        <v>-</v>
      </c>
      <c r="F77" s="20"/>
      <c r="G77" s="20"/>
      <c r="H77" s="20"/>
      <c r="I77" s="20"/>
      <c r="J77" s="27" t="str">
        <f t="shared" si="2"/>
        <v>0</v>
      </c>
      <c r="K77" s="27" t="str">
        <f>IF(C77="","0",SUMIFS(借支明细表!$H:$H,借支明细表!$F:$F,$C77,借支明细表!$D:$D,$D$2))</f>
        <v>0</v>
      </c>
      <c r="L77" s="27" t="str">
        <f t="shared" si="3"/>
        <v>0</v>
      </c>
      <c r="M77" s="28"/>
      <c r="XDA77" s="32"/>
      <c r="XDB77" s="32"/>
      <c r="XDC77" s="32"/>
      <c r="XDD77" s="32"/>
      <c r="XDE77" s="32"/>
      <c r="XDF77" s="32"/>
      <c r="XDG77" s="32"/>
      <c r="XDH77" s="32"/>
      <c r="XDI77" s="32"/>
      <c r="XDJ77" s="32"/>
      <c r="XDK77" s="32"/>
      <c r="XDL77" s="32"/>
      <c r="XDM77" s="32"/>
      <c r="XDN77" s="32"/>
      <c r="XDO77" s="32"/>
      <c r="XDP77" s="32"/>
      <c r="XDQ77" s="32"/>
      <c r="XDR77" s="32"/>
      <c r="XDS77" s="32"/>
      <c r="XDT77" s="32"/>
      <c r="XDU77" s="32"/>
      <c r="XDV77" s="32"/>
      <c r="XDW77" s="32"/>
      <c r="XDX77" s="32"/>
      <c r="XDY77" s="32"/>
      <c r="XDZ77" s="32"/>
      <c r="XEA77" s="32"/>
      <c r="XEB77" s="32"/>
      <c r="XEC77" s="32"/>
      <c r="XED77" s="32"/>
      <c r="XEE77" s="32"/>
    </row>
    <row r="78" s="1" customFormat="1" customHeight="1" spans="1:16359">
      <c r="A78" s="31"/>
      <c r="B78" s="20"/>
      <c r="C78" s="20"/>
      <c r="D78" s="21" t="str">
        <f>IF(C78="","-",VLOOKUP(C78,员工信息表!B:C,2,FALSE))</f>
        <v>-</v>
      </c>
      <c r="E78" s="21" t="str">
        <f>IF(C78="","-",VLOOKUP(C78,员工信息表!B:D,3,FALSE))</f>
        <v>-</v>
      </c>
      <c r="F78" s="20"/>
      <c r="G78" s="20"/>
      <c r="H78" s="20"/>
      <c r="I78" s="20"/>
      <c r="J78" s="27" t="str">
        <f t="shared" si="2"/>
        <v>0</v>
      </c>
      <c r="K78" s="27" t="str">
        <f>IF(C78="","0",SUMIFS(借支明细表!$H:$H,借支明细表!$F:$F,$C78,借支明细表!$D:$D,$D$2))</f>
        <v>0</v>
      </c>
      <c r="L78" s="27" t="str">
        <f t="shared" si="3"/>
        <v>0</v>
      </c>
      <c r="M78" s="28"/>
      <c r="XDA78" s="32"/>
      <c r="XDB78" s="32"/>
      <c r="XDC78" s="32"/>
      <c r="XDD78" s="32"/>
      <c r="XDE78" s="32"/>
      <c r="XDF78" s="32"/>
      <c r="XDG78" s="32"/>
      <c r="XDH78" s="32"/>
      <c r="XDI78" s="32"/>
      <c r="XDJ78" s="32"/>
      <c r="XDK78" s="32"/>
      <c r="XDL78" s="32"/>
      <c r="XDM78" s="32"/>
      <c r="XDN78" s="32"/>
      <c r="XDO78" s="32"/>
      <c r="XDP78" s="32"/>
      <c r="XDQ78" s="32"/>
      <c r="XDR78" s="32"/>
      <c r="XDS78" s="32"/>
      <c r="XDT78" s="32"/>
      <c r="XDU78" s="32"/>
      <c r="XDV78" s="32"/>
      <c r="XDW78" s="32"/>
      <c r="XDX78" s="32"/>
      <c r="XDY78" s="32"/>
      <c r="XDZ78" s="32"/>
      <c r="XEA78" s="32"/>
      <c r="XEB78" s="32"/>
      <c r="XEC78" s="32"/>
      <c r="XED78" s="32"/>
      <c r="XEE78" s="32"/>
    </row>
    <row r="79" s="1" customFormat="1" customHeight="1" spans="1:16359">
      <c r="A79" s="31"/>
      <c r="B79" s="20"/>
      <c r="C79" s="20"/>
      <c r="D79" s="21" t="str">
        <f>IF(C79="","-",VLOOKUP(C79,员工信息表!B:C,2,FALSE))</f>
        <v>-</v>
      </c>
      <c r="E79" s="21" t="str">
        <f>IF(C79="","-",VLOOKUP(C79,员工信息表!B:D,3,FALSE))</f>
        <v>-</v>
      </c>
      <c r="F79" s="20"/>
      <c r="G79" s="20"/>
      <c r="H79" s="20"/>
      <c r="I79" s="20"/>
      <c r="J79" s="27" t="str">
        <f t="shared" si="2"/>
        <v>0</v>
      </c>
      <c r="K79" s="27" t="str">
        <f>IF(C79="","0",SUMIFS(借支明细表!$H:$H,借支明细表!$F:$F,$C79,借支明细表!$D:$D,$D$2))</f>
        <v>0</v>
      </c>
      <c r="L79" s="27" t="str">
        <f t="shared" si="3"/>
        <v>0</v>
      </c>
      <c r="M79" s="28"/>
      <c r="XDA79" s="32"/>
      <c r="XDB79" s="32"/>
      <c r="XDC79" s="32"/>
      <c r="XDD79" s="32"/>
      <c r="XDE79" s="32"/>
      <c r="XDF79" s="32"/>
      <c r="XDG79" s="32"/>
      <c r="XDH79" s="32"/>
      <c r="XDI79" s="32"/>
      <c r="XDJ79" s="32"/>
      <c r="XDK79" s="32"/>
      <c r="XDL79" s="32"/>
      <c r="XDM79" s="32"/>
      <c r="XDN79" s="32"/>
      <c r="XDO79" s="32"/>
      <c r="XDP79" s="32"/>
      <c r="XDQ79" s="32"/>
      <c r="XDR79" s="32"/>
      <c r="XDS79" s="32"/>
      <c r="XDT79" s="32"/>
      <c r="XDU79" s="32"/>
      <c r="XDV79" s="32"/>
      <c r="XDW79" s="32"/>
      <c r="XDX79" s="32"/>
      <c r="XDY79" s="32"/>
      <c r="XDZ79" s="32"/>
      <c r="XEA79" s="32"/>
      <c r="XEB79" s="32"/>
      <c r="XEC79" s="32"/>
      <c r="XED79" s="32"/>
      <c r="XEE79" s="32"/>
    </row>
    <row r="80" s="1" customFormat="1" customHeight="1" spans="1:16359">
      <c r="A80" s="31"/>
      <c r="B80" s="20"/>
      <c r="C80" s="20"/>
      <c r="D80" s="21" t="str">
        <f>IF(C80="","-",VLOOKUP(C80,员工信息表!B:C,2,FALSE))</f>
        <v>-</v>
      </c>
      <c r="E80" s="21" t="str">
        <f>IF(C80="","-",VLOOKUP(C80,员工信息表!B:D,3,FALSE))</f>
        <v>-</v>
      </c>
      <c r="F80" s="20"/>
      <c r="G80" s="20"/>
      <c r="H80" s="20"/>
      <c r="I80" s="20"/>
      <c r="J80" s="27" t="str">
        <f t="shared" si="2"/>
        <v>0</v>
      </c>
      <c r="K80" s="27" t="str">
        <f>IF(C80="","0",SUMIFS(借支明细表!$H:$H,借支明细表!$F:$F,$C80,借支明细表!$D:$D,$D$2))</f>
        <v>0</v>
      </c>
      <c r="L80" s="27" t="str">
        <f t="shared" si="3"/>
        <v>0</v>
      </c>
      <c r="M80" s="28"/>
      <c r="XDA80" s="32"/>
      <c r="XDB80" s="32"/>
      <c r="XDC80" s="32"/>
      <c r="XDD80" s="32"/>
      <c r="XDE80" s="32"/>
      <c r="XDF80" s="32"/>
      <c r="XDG80" s="32"/>
      <c r="XDH80" s="32"/>
      <c r="XDI80" s="32"/>
      <c r="XDJ80" s="32"/>
      <c r="XDK80" s="32"/>
      <c r="XDL80" s="32"/>
      <c r="XDM80" s="32"/>
      <c r="XDN80" s="32"/>
      <c r="XDO80" s="32"/>
      <c r="XDP80" s="32"/>
      <c r="XDQ80" s="32"/>
      <c r="XDR80" s="32"/>
      <c r="XDS80" s="32"/>
      <c r="XDT80" s="32"/>
      <c r="XDU80" s="32"/>
      <c r="XDV80" s="32"/>
      <c r="XDW80" s="32"/>
      <c r="XDX80" s="32"/>
      <c r="XDY80" s="32"/>
      <c r="XDZ80" s="32"/>
      <c r="XEA80" s="32"/>
      <c r="XEB80" s="32"/>
      <c r="XEC80" s="32"/>
      <c r="XED80" s="32"/>
      <c r="XEE80" s="32"/>
    </row>
    <row r="81" s="1" customFormat="1" customHeight="1" spans="1:16359">
      <c r="A81" s="31"/>
      <c r="B81" s="20"/>
      <c r="C81" s="20"/>
      <c r="D81" s="21" t="str">
        <f>IF(C81="","-",VLOOKUP(C81,员工信息表!B:C,2,FALSE))</f>
        <v>-</v>
      </c>
      <c r="E81" s="21" t="str">
        <f>IF(C81="","-",VLOOKUP(C81,员工信息表!B:D,3,FALSE))</f>
        <v>-</v>
      </c>
      <c r="F81" s="20"/>
      <c r="G81" s="20"/>
      <c r="H81" s="20"/>
      <c r="I81" s="20"/>
      <c r="J81" s="27" t="str">
        <f t="shared" si="2"/>
        <v>0</v>
      </c>
      <c r="K81" s="27" t="str">
        <f>IF(C81="","0",SUMIFS(借支明细表!$H:$H,借支明细表!$F:$F,$C81,借支明细表!$D:$D,$D$2))</f>
        <v>0</v>
      </c>
      <c r="L81" s="27" t="str">
        <f t="shared" si="3"/>
        <v>0</v>
      </c>
      <c r="M81" s="28"/>
      <c r="XDA81" s="32"/>
      <c r="XDB81" s="32"/>
      <c r="XDC81" s="32"/>
      <c r="XDD81" s="32"/>
      <c r="XDE81" s="32"/>
      <c r="XDF81" s="32"/>
      <c r="XDG81" s="32"/>
      <c r="XDH81" s="32"/>
      <c r="XDI81" s="32"/>
      <c r="XDJ81" s="32"/>
      <c r="XDK81" s="32"/>
      <c r="XDL81" s="32"/>
      <c r="XDM81" s="32"/>
      <c r="XDN81" s="32"/>
      <c r="XDO81" s="32"/>
      <c r="XDP81" s="32"/>
      <c r="XDQ81" s="32"/>
      <c r="XDR81" s="32"/>
      <c r="XDS81" s="32"/>
      <c r="XDT81" s="32"/>
      <c r="XDU81" s="32"/>
      <c r="XDV81" s="32"/>
      <c r="XDW81" s="32"/>
      <c r="XDX81" s="32"/>
      <c r="XDY81" s="32"/>
      <c r="XDZ81" s="32"/>
      <c r="XEA81" s="32"/>
      <c r="XEB81" s="32"/>
      <c r="XEC81" s="32"/>
      <c r="XED81" s="32"/>
      <c r="XEE81" s="32"/>
    </row>
    <row r="82" s="1" customFormat="1" customHeight="1" spans="1:16359">
      <c r="A82" s="31"/>
      <c r="B82" s="20"/>
      <c r="C82" s="20"/>
      <c r="D82" s="21" t="str">
        <f>IF(C82="","-",VLOOKUP(C82,员工信息表!B:C,2,FALSE))</f>
        <v>-</v>
      </c>
      <c r="E82" s="21" t="str">
        <f>IF(C82="","-",VLOOKUP(C82,员工信息表!B:D,3,FALSE))</f>
        <v>-</v>
      </c>
      <c r="F82" s="20"/>
      <c r="G82" s="20"/>
      <c r="H82" s="20"/>
      <c r="I82" s="20"/>
      <c r="J82" s="27" t="str">
        <f t="shared" si="2"/>
        <v>0</v>
      </c>
      <c r="K82" s="27" t="str">
        <f>IF(C82="","0",SUMIFS(借支明细表!$H:$H,借支明细表!$F:$F,$C82,借支明细表!$D:$D,$D$2))</f>
        <v>0</v>
      </c>
      <c r="L82" s="27" t="str">
        <f t="shared" si="3"/>
        <v>0</v>
      </c>
      <c r="M82" s="28"/>
      <c r="XDA82" s="32"/>
      <c r="XDB82" s="32"/>
      <c r="XDC82" s="32"/>
      <c r="XDD82" s="32"/>
      <c r="XDE82" s="32"/>
      <c r="XDF82" s="32"/>
      <c r="XDG82" s="32"/>
      <c r="XDH82" s="32"/>
      <c r="XDI82" s="32"/>
      <c r="XDJ82" s="32"/>
      <c r="XDK82" s="32"/>
      <c r="XDL82" s="32"/>
      <c r="XDM82" s="32"/>
      <c r="XDN82" s="32"/>
      <c r="XDO82" s="32"/>
      <c r="XDP82" s="32"/>
      <c r="XDQ82" s="32"/>
      <c r="XDR82" s="32"/>
      <c r="XDS82" s="32"/>
      <c r="XDT82" s="32"/>
      <c r="XDU82" s="32"/>
      <c r="XDV82" s="32"/>
      <c r="XDW82" s="32"/>
      <c r="XDX82" s="32"/>
      <c r="XDY82" s="32"/>
      <c r="XDZ82" s="32"/>
      <c r="XEA82" s="32"/>
      <c r="XEB82" s="32"/>
      <c r="XEC82" s="32"/>
      <c r="XED82" s="32"/>
      <c r="XEE82" s="32"/>
    </row>
    <row r="83" s="1" customFormat="1" customHeight="1" spans="1:16359">
      <c r="A83" s="31"/>
      <c r="B83" s="20"/>
      <c r="C83" s="20"/>
      <c r="D83" s="21" t="str">
        <f>IF(C83="","-",VLOOKUP(C83,员工信息表!B:C,2,FALSE))</f>
        <v>-</v>
      </c>
      <c r="E83" s="21" t="str">
        <f>IF(C83="","-",VLOOKUP(C83,员工信息表!B:D,3,FALSE))</f>
        <v>-</v>
      </c>
      <c r="F83" s="20"/>
      <c r="G83" s="20"/>
      <c r="H83" s="20"/>
      <c r="I83" s="20"/>
      <c r="J83" s="27" t="str">
        <f t="shared" si="2"/>
        <v>0</v>
      </c>
      <c r="K83" s="27" t="str">
        <f>IF(C83="","0",SUMIFS(借支明细表!$H:$H,借支明细表!$F:$F,$C83,借支明细表!$D:$D,$D$2))</f>
        <v>0</v>
      </c>
      <c r="L83" s="27" t="str">
        <f t="shared" si="3"/>
        <v>0</v>
      </c>
      <c r="M83" s="28"/>
      <c r="XDA83" s="32"/>
      <c r="XDB83" s="32"/>
      <c r="XDC83" s="32"/>
      <c r="XDD83" s="32"/>
      <c r="XDE83" s="32"/>
      <c r="XDF83" s="32"/>
      <c r="XDG83" s="32"/>
      <c r="XDH83" s="32"/>
      <c r="XDI83" s="32"/>
      <c r="XDJ83" s="32"/>
      <c r="XDK83" s="32"/>
      <c r="XDL83" s="32"/>
      <c r="XDM83" s="32"/>
      <c r="XDN83" s="32"/>
      <c r="XDO83" s="32"/>
      <c r="XDP83" s="32"/>
      <c r="XDQ83" s="32"/>
      <c r="XDR83" s="32"/>
      <c r="XDS83" s="32"/>
      <c r="XDT83" s="32"/>
      <c r="XDU83" s="32"/>
      <c r="XDV83" s="32"/>
      <c r="XDW83" s="32"/>
      <c r="XDX83" s="32"/>
      <c r="XDY83" s="32"/>
      <c r="XDZ83" s="32"/>
      <c r="XEA83" s="32"/>
      <c r="XEB83" s="32"/>
      <c r="XEC83" s="32"/>
      <c r="XED83" s="32"/>
      <c r="XEE83" s="32"/>
    </row>
    <row r="84" s="1" customFormat="1" customHeight="1" spans="1:16359">
      <c r="A84" s="31"/>
      <c r="B84" s="20"/>
      <c r="C84" s="20"/>
      <c r="D84" s="21" t="str">
        <f>IF(C84="","-",VLOOKUP(C84,员工信息表!B:C,2,FALSE))</f>
        <v>-</v>
      </c>
      <c r="E84" s="21" t="str">
        <f>IF(C84="","-",VLOOKUP(C84,员工信息表!B:D,3,FALSE))</f>
        <v>-</v>
      </c>
      <c r="F84" s="20"/>
      <c r="G84" s="20"/>
      <c r="H84" s="20"/>
      <c r="I84" s="20"/>
      <c r="J84" s="27" t="str">
        <f t="shared" si="2"/>
        <v>0</v>
      </c>
      <c r="K84" s="27" t="str">
        <f>IF(C84="","0",SUMIFS(借支明细表!$H:$H,借支明细表!$F:$F,$C84,借支明细表!$D:$D,$D$2))</f>
        <v>0</v>
      </c>
      <c r="L84" s="27" t="str">
        <f t="shared" si="3"/>
        <v>0</v>
      </c>
      <c r="M84" s="28"/>
      <c r="XDA84" s="32"/>
      <c r="XDB84" s="32"/>
      <c r="XDC84" s="32"/>
      <c r="XDD84" s="32"/>
      <c r="XDE84" s="32"/>
      <c r="XDF84" s="32"/>
      <c r="XDG84" s="32"/>
      <c r="XDH84" s="32"/>
      <c r="XDI84" s="32"/>
      <c r="XDJ84" s="32"/>
      <c r="XDK84" s="32"/>
      <c r="XDL84" s="32"/>
      <c r="XDM84" s="32"/>
      <c r="XDN84" s="32"/>
      <c r="XDO84" s="32"/>
      <c r="XDP84" s="32"/>
      <c r="XDQ84" s="32"/>
      <c r="XDR84" s="32"/>
      <c r="XDS84" s="32"/>
      <c r="XDT84" s="32"/>
      <c r="XDU84" s="32"/>
      <c r="XDV84" s="32"/>
      <c r="XDW84" s="32"/>
      <c r="XDX84" s="32"/>
      <c r="XDY84" s="32"/>
      <c r="XDZ84" s="32"/>
      <c r="XEA84" s="32"/>
      <c r="XEB84" s="32"/>
      <c r="XEC84" s="32"/>
      <c r="XED84" s="32"/>
      <c r="XEE84" s="32"/>
    </row>
    <row r="85" s="1" customFormat="1" customHeight="1" spans="1:16359">
      <c r="A85" s="31"/>
      <c r="B85" s="20"/>
      <c r="C85" s="20"/>
      <c r="D85" s="21" t="str">
        <f>IF(C85="","-",VLOOKUP(C85,员工信息表!B:C,2,FALSE))</f>
        <v>-</v>
      </c>
      <c r="E85" s="21" t="str">
        <f>IF(C85="","-",VLOOKUP(C85,员工信息表!B:D,3,FALSE))</f>
        <v>-</v>
      </c>
      <c r="F85" s="20"/>
      <c r="G85" s="20"/>
      <c r="H85" s="20"/>
      <c r="I85" s="20"/>
      <c r="J85" s="27" t="str">
        <f t="shared" si="2"/>
        <v>0</v>
      </c>
      <c r="K85" s="27" t="str">
        <f>IF(C85="","0",SUMIFS(借支明细表!$H:$H,借支明细表!$F:$F,$C85,借支明细表!$D:$D,$D$2))</f>
        <v>0</v>
      </c>
      <c r="L85" s="27" t="str">
        <f t="shared" si="3"/>
        <v>0</v>
      </c>
      <c r="M85" s="28"/>
      <c r="XDA85" s="32"/>
      <c r="XDB85" s="32"/>
      <c r="XDC85" s="32"/>
      <c r="XDD85" s="32"/>
      <c r="XDE85" s="32"/>
      <c r="XDF85" s="32"/>
      <c r="XDG85" s="32"/>
      <c r="XDH85" s="32"/>
      <c r="XDI85" s="32"/>
      <c r="XDJ85" s="32"/>
      <c r="XDK85" s="32"/>
      <c r="XDL85" s="32"/>
      <c r="XDM85" s="32"/>
      <c r="XDN85" s="32"/>
      <c r="XDO85" s="32"/>
      <c r="XDP85" s="32"/>
      <c r="XDQ85" s="32"/>
      <c r="XDR85" s="32"/>
      <c r="XDS85" s="32"/>
      <c r="XDT85" s="32"/>
      <c r="XDU85" s="32"/>
      <c r="XDV85" s="32"/>
      <c r="XDW85" s="32"/>
      <c r="XDX85" s="32"/>
      <c r="XDY85" s="32"/>
      <c r="XDZ85" s="32"/>
      <c r="XEA85" s="32"/>
      <c r="XEB85" s="32"/>
      <c r="XEC85" s="32"/>
      <c r="XED85" s="32"/>
      <c r="XEE85" s="32"/>
    </row>
    <row r="86" s="1" customFormat="1" customHeight="1" spans="1:16359">
      <c r="A86" s="31"/>
      <c r="B86" s="20"/>
      <c r="C86" s="20"/>
      <c r="D86" s="21" t="str">
        <f>IF(C86="","-",VLOOKUP(C86,员工信息表!B:C,2,FALSE))</f>
        <v>-</v>
      </c>
      <c r="E86" s="21" t="str">
        <f>IF(C86="","-",VLOOKUP(C86,员工信息表!B:D,3,FALSE))</f>
        <v>-</v>
      </c>
      <c r="F86" s="20"/>
      <c r="G86" s="20"/>
      <c r="H86" s="20"/>
      <c r="I86" s="20"/>
      <c r="J86" s="27" t="str">
        <f t="shared" si="2"/>
        <v>0</v>
      </c>
      <c r="K86" s="27" t="str">
        <f>IF(C86="","0",SUMIFS(借支明细表!$H:$H,借支明细表!$F:$F,$C86,借支明细表!$D:$D,$D$2))</f>
        <v>0</v>
      </c>
      <c r="L86" s="27" t="str">
        <f t="shared" si="3"/>
        <v>0</v>
      </c>
      <c r="M86" s="28"/>
      <c r="XDA86" s="32"/>
      <c r="XDB86" s="32"/>
      <c r="XDC86" s="32"/>
      <c r="XDD86" s="32"/>
      <c r="XDE86" s="32"/>
      <c r="XDF86" s="32"/>
      <c r="XDG86" s="32"/>
      <c r="XDH86" s="32"/>
      <c r="XDI86" s="32"/>
      <c r="XDJ86" s="32"/>
      <c r="XDK86" s="32"/>
      <c r="XDL86" s="32"/>
      <c r="XDM86" s="32"/>
      <c r="XDN86" s="32"/>
      <c r="XDO86" s="32"/>
      <c r="XDP86" s="32"/>
      <c r="XDQ86" s="32"/>
      <c r="XDR86" s="32"/>
      <c r="XDS86" s="32"/>
      <c r="XDT86" s="32"/>
      <c r="XDU86" s="32"/>
      <c r="XDV86" s="32"/>
      <c r="XDW86" s="32"/>
      <c r="XDX86" s="32"/>
      <c r="XDY86" s="32"/>
      <c r="XDZ86" s="32"/>
      <c r="XEA86" s="32"/>
      <c r="XEB86" s="32"/>
      <c r="XEC86" s="32"/>
      <c r="XED86" s="32"/>
      <c r="XEE86" s="32"/>
    </row>
    <row r="87" s="1" customFormat="1" customHeight="1" spans="1:16359">
      <c r="A87" s="31"/>
      <c r="B87" s="20"/>
      <c r="C87" s="20"/>
      <c r="D87" s="21" t="str">
        <f>IF(C87="","-",VLOOKUP(C87,员工信息表!B:C,2,FALSE))</f>
        <v>-</v>
      </c>
      <c r="E87" s="21" t="str">
        <f>IF(C87="","-",VLOOKUP(C87,员工信息表!B:D,3,FALSE))</f>
        <v>-</v>
      </c>
      <c r="F87" s="20"/>
      <c r="G87" s="20"/>
      <c r="H87" s="20"/>
      <c r="I87" s="20"/>
      <c r="J87" s="27" t="str">
        <f t="shared" si="2"/>
        <v>0</v>
      </c>
      <c r="K87" s="27" t="str">
        <f>IF(C87="","0",SUMIFS(借支明细表!$H:$H,借支明细表!$F:$F,$C87,借支明细表!$D:$D,$D$2))</f>
        <v>0</v>
      </c>
      <c r="L87" s="27" t="str">
        <f t="shared" si="3"/>
        <v>0</v>
      </c>
      <c r="M87" s="28"/>
      <c r="XDA87" s="32"/>
      <c r="XDB87" s="32"/>
      <c r="XDC87" s="32"/>
      <c r="XDD87" s="32"/>
      <c r="XDE87" s="32"/>
      <c r="XDF87" s="32"/>
      <c r="XDG87" s="32"/>
      <c r="XDH87" s="32"/>
      <c r="XDI87" s="32"/>
      <c r="XDJ87" s="32"/>
      <c r="XDK87" s="32"/>
      <c r="XDL87" s="32"/>
      <c r="XDM87" s="32"/>
      <c r="XDN87" s="32"/>
      <c r="XDO87" s="32"/>
      <c r="XDP87" s="32"/>
      <c r="XDQ87" s="32"/>
      <c r="XDR87" s="32"/>
      <c r="XDS87" s="32"/>
      <c r="XDT87" s="32"/>
      <c r="XDU87" s="32"/>
      <c r="XDV87" s="32"/>
      <c r="XDW87" s="32"/>
      <c r="XDX87" s="32"/>
      <c r="XDY87" s="32"/>
      <c r="XDZ87" s="32"/>
      <c r="XEA87" s="32"/>
      <c r="XEB87" s="32"/>
      <c r="XEC87" s="32"/>
      <c r="XED87" s="32"/>
      <c r="XEE87" s="32"/>
    </row>
    <row r="88" s="1" customFormat="1" customHeight="1" spans="1:16359">
      <c r="A88" s="31"/>
      <c r="B88" s="20"/>
      <c r="C88" s="20"/>
      <c r="D88" s="21" t="str">
        <f>IF(C88="","-",VLOOKUP(C88,员工信息表!B:C,2,FALSE))</f>
        <v>-</v>
      </c>
      <c r="E88" s="21" t="str">
        <f>IF(C88="","-",VLOOKUP(C88,员工信息表!B:D,3,FALSE))</f>
        <v>-</v>
      </c>
      <c r="F88" s="20"/>
      <c r="G88" s="20"/>
      <c r="H88" s="20"/>
      <c r="I88" s="20"/>
      <c r="J88" s="27" t="str">
        <f t="shared" si="2"/>
        <v>0</v>
      </c>
      <c r="K88" s="27" t="str">
        <f>IF(C88="","0",SUMIFS(借支明细表!$H:$H,借支明细表!$F:$F,$C88,借支明细表!$D:$D,$D$2))</f>
        <v>0</v>
      </c>
      <c r="L88" s="27" t="str">
        <f t="shared" si="3"/>
        <v>0</v>
      </c>
      <c r="M88" s="28"/>
      <c r="XDA88" s="32"/>
      <c r="XDB88" s="32"/>
      <c r="XDC88" s="32"/>
      <c r="XDD88" s="32"/>
      <c r="XDE88" s="32"/>
      <c r="XDF88" s="32"/>
      <c r="XDG88" s="32"/>
      <c r="XDH88" s="32"/>
      <c r="XDI88" s="32"/>
      <c r="XDJ88" s="32"/>
      <c r="XDK88" s="32"/>
      <c r="XDL88" s="32"/>
      <c r="XDM88" s="32"/>
      <c r="XDN88" s="32"/>
      <c r="XDO88" s="32"/>
      <c r="XDP88" s="32"/>
      <c r="XDQ88" s="32"/>
      <c r="XDR88" s="32"/>
      <c r="XDS88" s="32"/>
      <c r="XDT88" s="32"/>
      <c r="XDU88" s="32"/>
      <c r="XDV88" s="32"/>
      <c r="XDW88" s="32"/>
      <c r="XDX88" s="32"/>
      <c r="XDY88" s="32"/>
      <c r="XDZ88" s="32"/>
      <c r="XEA88" s="32"/>
      <c r="XEB88" s="32"/>
      <c r="XEC88" s="32"/>
      <c r="XED88" s="32"/>
      <c r="XEE88" s="32"/>
    </row>
    <row r="89" s="1" customFormat="1" customHeight="1" spans="1:16359">
      <c r="A89" s="31"/>
      <c r="B89" s="20"/>
      <c r="C89" s="20"/>
      <c r="D89" s="21" t="str">
        <f>IF(C89="","-",VLOOKUP(C89,员工信息表!B:C,2,FALSE))</f>
        <v>-</v>
      </c>
      <c r="E89" s="21" t="str">
        <f>IF(C89="","-",VLOOKUP(C89,员工信息表!B:D,3,FALSE))</f>
        <v>-</v>
      </c>
      <c r="F89" s="20"/>
      <c r="G89" s="20"/>
      <c r="H89" s="20"/>
      <c r="I89" s="20"/>
      <c r="J89" s="27" t="str">
        <f t="shared" si="2"/>
        <v>0</v>
      </c>
      <c r="K89" s="27" t="str">
        <f>IF(C89="","0",SUMIFS(借支明细表!$H:$H,借支明细表!$F:$F,$C89,借支明细表!$D:$D,$D$2))</f>
        <v>0</v>
      </c>
      <c r="L89" s="27" t="str">
        <f t="shared" si="3"/>
        <v>0</v>
      </c>
      <c r="M89" s="28"/>
      <c r="XDA89" s="32"/>
      <c r="XDB89" s="32"/>
      <c r="XDC89" s="32"/>
      <c r="XDD89" s="32"/>
      <c r="XDE89" s="32"/>
      <c r="XDF89" s="32"/>
      <c r="XDG89" s="32"/>
      <c r="XDH89" s="32"/>
      <c r="XDI89" s="32"/>
      <c r="XDJ89" s="32"/>
      <c r="XDK89" s="32"/>
      <c r="XDL89" s="32"/>
      <c r="XDM89" s="32"/>
      <c r="XDN89" s="32"/>
      <c r="XDO89" s="32"/>
      <c r="XDP89" s="32"/>
      <c r="XDQ89" s="32"/>
      <c r="XDR89" s="32"/>
      <c r="XDS89" s="32"/>
      <c r="XDT89" s="32"/>
      <c r="XDU89" s="32"/>
      <c r="XDV89" s="32"/>
      <c r="XDW89" s="32"/>
      <c r="XDX89" s="32"/>
      <c r="XDY89" s="32"/>
      <c r="XDZ89" s="32"/>
      <c r="XEA89" s="32"/>
      <c r="XEB89" s="32"/>
      <c r="XEC89" s="32"/>
      <c r="XED89" s="32"/>
      <c r="XEE89" s="32"/>
    </row>
    <row r="90" s="1" customFormat="1" customHeight="1" spans="1:16359">
      <c r="A90" s="31"/>
      <c r="B90" s="20"/>
      <c r="C90" s="20"/>
      <c r="D90" s="21" t="str">
        <f>IF(C90="","-",VLOOKUP(C90,员工信息表!B:C,2,FALSE))</f>
        <v>-</v>
      </c>
      <c r="E90" s="21" t="str">
        <f>IF(C90="","-",VLOOKUP(C90,员工信息表!B:D,3,FALSE))</f>
        <v>-</v>
      </c>
      <c r="F90" s="20"/>
      <c r="G90" s="20"/>
      <c r="H90" s="20"/>
      <c r="I90" s="20"/>
      <c r="J90" s="27" t="str">
        <f t="shared" si="2"/>
        <v>0</v>
      </c>
      <c r="K90" s="27" t="str">
        <f>IF(C90="","0",SUMIFS(借支明细表!$H:$H,借支明细表!$F:$F,$C90,借支明细表!$D:$D,$D$2))</f>
        <v>0</v>
      </c>
      <c r="L90" s="27" t="str">
        <f t="shared" si="3"/>
        <v>0</v>
      </c>
      <c r="M90" s="28"/>
      <c r="XDA90" s="32"/>
      <c r="XDB90" s="32"/>
      <c r="XDC90" s="32"/>
      <c r="XDD90" s="32"/>
      <c r="XDE90" s="32"/>
      <c r="XDF90" s="32"/>
      <c r="XDG90" s="32"/>
      <c r="XDH90" s="32"/>
      <c r="XDI90" s="32"/>
      <c r="XDJ90" s="32"/>
      <c r="XDK90" s="32"/>
      <c r="XDL90" s="32"/>
      <c r="XDM90" s="32"/>
      <c r="XDN90" s="32"/>
      <c r="XDO90" s="32"/>
      <c r="XDP90" s="32"/>
      <c r="XDQ90" s="32"/>
      <c r="XDR90" s="32"/>
      <c r="XDS90" s="32"/>
      <c r="XDT90" s="32"/>
      <c r="XDU90" s="32"/>
      <c r="XDV90" s="32"/>
      <c r="XDW90" s="32"/>
      <c r="XDX90" s="32"/>
      <c r="XDY90" s="32"/>
      <c r="XDZ90" s="32"/>
      <c r="XEA90" s="32"/>
      <c r="XEB90" s="32"/>
      <c r="XEC90" s="32"/>
      <c r="XED90" s="32"/>
      <c r="XEE90" s="32"/>
    </row>
    <row r="91" s="1" customFormat="1" customHeight="1" spans="1:16359">
      <c r="A91" s="31"/>
      <c r="B91" s="20"/>
      <c r="C91" s="20"/>
      <c r="D91" s="21" t="str">
        <f>IF(C91="","-",VLOOKUP(C91,员工信息表!B:C,2,FALSE))</f>
        <v>-</v>
      </c>
      <c r="E91" s="21" t="str">
        <f>IF(C91="","-",VLOOKUP(C91,员工信息表!B:D,3,FALSE))</f>
        <v>-</v>
      </c>
      <c r="F91" s="20"/>
      <c r="G91" s="20"/>
      <c r="H91" s="20"/>
      <c r="I91" s="20"/>
      <c r="J91" s="27" t="str">
        <f t="shared" si="2"/>
        <v>0</v>
      </c>
      <c r="K91" s="27" t="str">
        <f>IF(C91="","0",SUMIFS(借支明细表!$H:$H,借支明细表!$F:$F,$C91,借支明细表!$D:$D,$D$2))</f>
        <v>0</v>
      </c>
      <c r="L91" s="27" t="str">
        <f t="shared" si="3"/>
        <v>0</v>
      </c>
      <c r="M91" s="28"/>
      <c r="XDA91" s="32"/>
      <c r="XDB91" s="32"/>
      <c r="XDC91" s="32"/>
      <c r="XDD91" s="32"/>
      <c r="XDE91" s="32"/>
      <c r="XDF91" s="32"/>
      <c r="XDG91" s="32"/>
      <c r="XDH91" s="32"/>
      <c r="XDI91" s="32"/>
      <c r="XDJ91" s="32"/>
      <c r="XDK91" s="32"/>
      <c r="XDL91" s="32"/>
      <c r="XDM91" s="32"/>
      <c r="XDN91" s="32"/>
      <c r="XDO91" s="32"/>
      <c r="XDP91" s="32"/>
      <c r="XDQ91" s="32"/>
      <c r="XDR91" s="32"/>
      <c r="XDS91" s="32"/>
      <c r="XDT91" s="32"/>
      <c r="XDU91" s="32"/>
      <c r="XDV91" s="32"/>
      <c r="XDW91" s="32"/>
      <c r="XDX91" s="32"/>
      <c r="XDY91" s="32"/>
      <c r="XDZ91" s="32"/>
      <c r="XEA91" s="32"/>
      <c r="XEB91" s="32"/>
      <c r="XEC91" s="32"/>
      <c r="XED91" s="32"/>
      <c r="XEE91" s="32"/>
    </row>
    <row r="92" s="1" customFormat="1" customHeight="1" spans="1:16359">
      <c r="A92" s="31"/>
      <c r="B92" s="20"/>
      <c r="C92" s="20"/>
      <c r="D92" s="21" t="str">
        <f>IF(C92="","-",VLOOKUP(C92,员工信息表!B:C,2,FALSE))</f>
        <v>-</v>
      </c>
      <c r="E92" s="21" t="str">
        <f>IF(C92="","-",VLOOKUP(C92,员工信息表!B:D,3,FALSE))</f>
        <v>-</v>
      </c>
      <c r="F92" s="20"/>
      <c r="G92" s="20"/>
      <c r="H92" s="20"/>
      <c r="I92" s="20"/>
      <c r="J92" s="27" t="str">
        <f t="shared" si="2"/>
        <v>0</v>
      </c>
      <c r="K92" s="27" t="str">
        <f>IF(C92="","0",SUMIFS(借支明细表!$H:$H,借支明细表!$F:$F,$C92,借支明细表!$D:$D,$D$2))</f>
        <v>0</v>
      </c>
      <c r="L92" s="27" t="str">
        <f t="shared" si="3"/>
        <v>0</v>
      </c>
      <c r="M92" s="28"/>
      <c r="XDA92" s="32"/>
      <c r="XDB92" s="32"/>
      <c r="XDC92" s="32"/>
      <c r="XDD92" s="32"/>
      <c r="XDE92" s="32"/>
      <c r="XDF92" s="32"/>
      <c r="XDG92" s="32"/>
      <c r="XDH92" s="32"/>
      <c r="XDI92" s="32"/>
      <c r="XDJ92" s="32"/>
      <c r="XDK92" s="32"/>
      <c r="XDL92" s="32"/>
      <c r="XDM92" s="32"/>
      <c r="XDN92" s="32"/>
      <c r="XDO92" s="32"/>
      <c r="XDP92" s="32"/>
      <c r="XDQ92" s="32"/>
      <c r="XDR92" s="32"/>
      <c r="XDS92" s="32"/>
      <c r="XDT92" s="32"/>
      <c r="XDU92" s="32"/>
      <c r="XDV92" s="32"/>
      <c r="XDW92" s="32"/>
      <c r="XDX92" s="32"/>
      <c r="XDY92" s="32"/>
      <c r="XDZ92" s="32"/>
      <c r="XEA92" s="32"/>
      <c r="XEB92" s="32"/>
      <c r="XEC92" s="32"/>
      <c r="XED92" s="32"/>
      <c r="XEE92" s="32"/>
    </row>
    <row r="93" s="1" customFormat="1" customHeight="1" spans="1:16359">
      <c r="A93" s="31"/>
      <c r="B93" s="20"/>
      <c r="C93" s="20"/>
      <c r="D93" s="21" t="str">
        <f>IF(C93="","-",VLOOKUP(C93,员工信息表!B:C,2,FALSE))</f>
        <v>-</v>
      </c>
      <c r="E93" s="21" t="str">
        <f>IF(C93="","-",VLOOKUP(C93,员工信息表!B:D,3,FALSE))</f>
        <v>-</v>
      </c>
      <c r="F93" s="20"/>
      <c r="G93" s="20"/>
      <c r="H93" s="20"/>
      <c r="I93" s="20"/>
      <c r="J93" s="27" t="str">
        <f t="shared" si="2"/>
        <v>0</v>
      </c>
      <c r="K93" s="27" t="str">
        <f>IF(C93="","0",SUMIFS(借支明细表!$H:$H,借支明细表!$F:$F,$C93,借支明细表!$D:$D,$D$2))</f>
        <v>0</v>
      </c>
      <c r="L93" s="27" t="str">
        <f t="shared" si="3"/>
        <v>0</v>
      </c>
      <c r="M93" s="28"/>
      <c r="XDA93" s="32"/>
      <c r="XDB93" s="32"/>
      <c r="XDC93" s="32"/>
      <c r="XDD93" s="32"/>
      <c r="XDE93" s="32"/>
      <c r="XDF93" s="32"/>
      <c r="XDG93" s="32"/>
      <c r="XDH93" s="32"/>
      <c r="XDI93" s="32"/>
      <c r="XDJ93" s="32"/>
      <c r="XDK93" s="32"/>
      <c r="XDL93" s="32"/>
      <c r="XDM93" s="32"/>
      <c r="XDN93" s="32"/>
      <c r="XDO93" s="32"/>
      <c r="XDP93" s="32"/>
      <c r="XDQ93" s="32"/>
      <c r="XDR93" s="32"/>
      <c r="XDS93" s="32"/>
      <c r="XDT93" s="32"/>
      <c r="XDU93" s="32"/>
      <c r="XDV93" s="32"/>
      <c r="XDW93" s="32"/>
      <c r="XDX93" s="32"/>
      <c r="XDY93" s="32"/>
      <c r="XDZ93" s="32"/>
      <c r="XEA93" s="32"/>
      <c r="XEB93" s="32"/>
      <c r="XEC93" s="32"/>
      <c r="XED93" s="32"/>
      <c r="XEE93" s="32"/>
    </row>
    <row r="94" s="1" customFormat="1" customHeight="1" spans="1:16359">
      <c r="A94" s="31"/>
      <c r="B94" s="20"/>
      <c r="C94" s="20"/>
      <c r="D94" s="21" t="str">
        <f>IF(C94="","-",VLOOKUP(C94,员工信息表!B:C,2,FALSE))</f>
        <v>-</v>
      </c>
      <c r="E94" s="21" t="str">
        <f>IF(C94="","-",VLOOKUP(C94,员工信息表!B:D,3,FALSE))</f>
        <v>-</v>
      </c>
      <c r="F94" s="20"/>
      <c r="G94" s="20"/>
      <c r="H94" s="20"/>
      <c r="I94" s="20"/>
      <c r="J94" s="27" t="str">
        <f t="shared" si="2"/>
        <v>0</v>
      </c>
      <c r="K94" s="27" t="str">
        <f>IF(C94="","0",SUMIFS(借支明细表!$H:$H,借支明细表!$F:$F,$C94,借支明细表!$D:$D,$D$2))</f>
        <v>0</v>
      </c>
      <c r="L94" s="27" t="str">
        <f t="shared" si="3"/>
        <v>0</v>
      </c>
      <c r="M94" s="28"/>
      <c r="XDA94" s="32"/>
      <c r="XDB94" s="32"/>
      <c r="XDC94" s="32"/>
      <c r="XDD94" s="32"/>
      <c r="XDE94" s="32"/>
      <c r="XDF94" s="32"/>
      <c r="XDG94" s="32"/>
      <c r="XDH94" s="32"/>
      <c r="XDI94" s="32"/>
      <c r="XDJ94" s="32"/>
      <c r="XDK94" s="32"/>
      <c r="XDL94" s="32"/>
      <c r="XDM94" s="32"/>
      <c r="XDN94" s="32"/>
      <c r="XDO94" s="32"/>
      <c r="XDP94" s="32"/>
      <c r="XDQ94" s="32"/>
      <c r="XDR94" s="32"/>
      <c r="XDS94" s="32"/>
      <c r="XDT94" s="32"/>
      <c r="XDU94" s="32"/>
      <c r="XDV94" s="32"/>
      <c r="XDW94" s="32"/>
      <c r="XDX94" s="32"/>
      <c r="XDY94" s="32"/>
      <c r="XDZ94" s="32"/>
      <c r="XEA94" s="32"/>
      <c r="XEB94" s="32"/>
      <c r="XEC94" s="32"/>
      <c r="XED94" s="32"/>
      <c r="XEE94" s="32"/>
    </row>
    <row r="95" s="1" customFormat="1" customHeight="1" spans="1:16359">
      <c r="A95" s="31"/>
      <c r="B95" s="20"/>
      <c r="C95" s="20"/>
      <c r="D95" s="21" t="str">
        <f>IF(C95="","-",VLOOKUP(C95,员工信息表!B:C,2,FALSE))</f>
        <v>-</v>
      </c>
      <c r="E95" s="21" t="str">
        <f>IF(C95="","-",VLOOKUP(C95,员工信息表!B:D,3,FALSE))</f>
        <v>-</v>
      </c>
      <c r="F95" s="20"/>
      <c r="G95" s="20"/>
      <c r="H95" s="20"/>
      <c r="I95" s="20"/>
      <c r="J95" s="27" t="str">
        <f t="shared" si="2"/>
        <v>0</v>
      </c>
      <c r="K95" s="27" t="str">
        <f>IF(C95="","0",SUMIFS(借支明细表!$H:$H,借支明细表!$F:$F,$C95,借支明细表!$D:$D,$D$2))</f>
        <v>0</v>
      </c>
      <c r="L95" s="27" t="str">
        <f t="shared" si="3"/>
        <v>0</v>
      </c>
      <c r="M95" s="28"/>
      <c r="XDA95" s="32"/>
      <c r="XDB95" s="32"/>
      <c r="XDC95" s="32"/>
      <c r="XDD95" s="32"/>
      <c r="XDE95" s="32"/>
      <c r="XDF95" s="32"/>
      <c r="XDG95" s="32"/>
      <c r="XDH95" s="32"/>
      <c r="XDI95" s="32"/>
      <c r="XDJ95" s="32"/>
      <c r="XDK95" s="32"/>
      <c r="XDL95" s="32"/>
      <c r="XDM95" s="32"/>
      <c r="XDN95" s="32"/>
      <c r="XDO95" s="32"/>
      <c r="XDP95" s="32"/>
      <c r="XDQ95" s="32"/>
      <c r="XDR95" s="32"/>
      <c r="XDS95" s="32"/>
      <c r="XDT95" s="32"/>
      <c r="XDU95" s="32"/>
      <c r="XDV95" s="32"/>
      <c r="XDW95" s="32"/>
      <c r="XDX95" s="32"/>
      <c r="XDY95" s="32"/>
      <c r="XDZ95" s="32"/>
      <c r="XEA95" s="32"/>
      <c r="XEB95" s="32"/>
      <c r="XEC95" s="32"/>
      <c r="XED95" s="32"/>
      <c r="XEE95" s="32"/>
    </row>
    <row r="96" s="1" customFormat="1" customHeight="1" spans="1:16359">
      <c r="A96" s="31"/>
      <c r="B96" s="20"/>
      <c r="C96" s="20"/>
      <c r="D96" s="21" t="str">
        <f>IF(C96="","-",VLOOKUP(C96,员工信息表!B:C,2,FALSE))</f>
        <v>-</v>
      </c>
      <c r="E96" s="21" t="str">
        <f>IF(C96="","-",VLOOKUP(C96,员工信息表!B:D,3,FALSE))</f>
        <v>-</v>
      </c>
      <c r="F96" s="20"/>
      <c r="G96" s="20"/>
      <c r="H96" s="20"/>
      <c r="I96" s="20"/>
      <c r="J96" s="27" t="str">
        <f t="shared" si="2"/>
        <v>0</v>
      </c>
      <c r="K96" s="27" t="str">
        <f>IF(C96="","0",SUMIFS(借支明细表!$H:$H,借支明细表!$F:$F,$C96,借支明细表!$D:$D,$D$2))</f>
        <v>0</v>
      </c>
      <c r="L96" s="27" t="str">
        <f t="shared" si="3"/>
        <v>0</v>
      </c>
      <c r="M96" s="28"/>
      <c r="XDA96" s="32"/>
      <c r="XDB96" s="32"/>
      <c r="XDC96" s="32"/>
      <c r="XDD96" s="32"/>
      <c r="XDE96" s="32"/>
      <c r="XDF96" s="32"/>
      <c r="XDG96" s="32"/>
      <c r="XDH96" s="32"/>
      <c r="XDI96" s="32"/>
      <c r="XDJ96" s="32"/>
      <c r="XDK96" s="32"/>
      <c r="XDL96" s="32"/>
      <c r="XDM96" s="32"/>
      <c r="XDN96" s="32"/>
      <c r="XDO96" s="32"/>
      <c r="XDP96" s="32"/>
      <c r="XDQ96" s="32"/>
      <c r="XDR96" s="32"/>
      <c r="XDS96" s="32"/>
      <c r="XDT96" s="32"/>
      <c r="XDU96" s="32"/>
      <c r="XDV96" s="32"/>
      <c r="XDW96" s="32"/>
      <c r="XDX96" s="32"/>
      <c r="XDY96" s="32"/>
      <c r="XDZ96" s="32"/>
      <c r="XEA96" s="32"/>
      <c r="XEB96" s="32"/>
      <c r="XEC96" s="32"/>
      <c r="XED96" s="32"/>
      <c r="XEE96" s="32"/>
    </row>
    <row r="97" s="1" customFormat="1" customHeight="1" spans="1:16359">
      <c r="A97" s="31"/>
      <c r="B97" s="20"/>
      <c r="C97" s="20"/>
      <c r="D97" s="21" t="str">
        <f>IF(C97="","-",VLOOKUP(C97,员工信息表!B:C,2,FALSE))</f>
        <v>-</v>
      </c>
      <c r="E97" s="21" t="str">
        <f>IF(C97="","-",VLOOKUP(C97,员工信息表!B:D,3,FALSE))</f>
        <v>-</v>
      </c>
      <c r="F97" s="20"/>
      <c r="G97" s="20"/>
      <c r="H97" s="20"/>
      <c r="I97" s="20"/>
      <c r="J97" s="27" t="str">
        <f t="shared" si="2"/>
        <v>0</v>
      </c>
      <c r="K97" s="27" t="str">
        <f>IF(C97="","0",SUMIFS(借支明细表!$H:$H,借支明细表!$F:$F,$C97,借支明细表!$D:$D,$D$2))</f>
        <v>0</v>
      </c>
      <c r="L97" s="27" t="str">
        <f t="shared" si="3"/>
        <v>0</v>
      </c>
      <c r="M97" s="28"/>
      <c r="XDA97" s="32"/>
      <c r="XDB97" s="32"/>
      <c r="XDC97" s="32"/>
      <c r="XDD97" s="32"/>
      <c r="XDE97" s="32"/>
      <c r="XDF97" s="32"/>
      <c r="XDG97" s="32"/>
      <c r="XDH97" s="32"/>
      <c r="XDI97" s="32"/>
      <c r="XDJ97" s="32"/>
      <c r="XDK97" s="32"/>
      <c r="XDL97" s="32"/>
      <c r="XDM97" s="32"/>
      <c r="XDN97" s="32"/>
      <c r="XDO97" s="32"/>
      <c r="XDP97" s="32"/>
      <c r="XDQ97" s="32"/>
      <c r="XDR97" s="32"/>
      <c r="XDS97" s="32"/>
      <c r="XDT97" s="32"/>
      <c r="XDU97" s="32"/>
      <c r="XDV97" s="32"/>
      <c r="XDW97" s="32"/>
      <c r="XDX97" s="32"/>
      <c r="XDY97" s="32"/>
      <c r="XDZ97" s="32"/>
      <c r="XEA97" s="32"/>
      <c r="XEB97" s="32"/>
      <c r="XEC97" s="32"/>
      <c r="XED97" s="32"/>
      <c r="XEE97" s="32"/>
    </row>
    <row r="98" s="1" customFormat="1" customHeight="1" spans="1:16359">
      <c r="A98" s="31"/>
      <c r="B98" s="20"/>
      <c r="C98" s="20"/>
      <c r="D98" s="21" t="str">
        <f>IF(C98="","-",VLOOKUP(C98,员工信息表!B:C,2,FALSE))</f>
        <v>-</v>
      </c>
      <c r="E98" s="21" t="str">
        <f>IF(C98="","-",VLOOKUP(C98,员工信息表!B:D,3,FALSE))</f>
        <v>-</v>
      </c>
      <c r="F98" s="20"/>
      <c r="G98" s="20"/>
      <c r="H98" s="20"/>
      <c r="I98" s="20"/>
      <c r="J98" s="27" t="str">
        <f t="shared" si="2"/>
        <v>0</v>
      </c>
      <c r="K98" s="27" t="str">
        <f>IF(C98="","0",SUMIFS(借支明细表!$H:$H,借支明细表!$F:$F,$C98,借支明细表!$D:$D,$D$2))</f>
        <v>0</v>
      </c>
      <c r="L98" s="27" t="str">
        <f t="shared" si="3"/>
        <v>0</v>
      </c>
      <c r="M98" s="28"/>
      <c r="XDA98" s="32"/>
      <c r="XDB98" s="32"/>
      <c r="XDC98" s="32"/>
      <c r="XDD98" s="32"/>
      <c r="XDE98" s="32"/>
      <c r="XDF98" s="32"/>
      <c r="XDG98" s="32"/>
      <c r="XDH98" s="32"/>
      <c r="XDI98" s="32"/>
      <c r="XDJ98" s="32"/>
      <c r="XDK98" s="32"/>
      <c r="XDL98" s="32"/>
      <c r="XDM98" s="32"/>
      <c r="XDN98" s="32"/>
      <c r="XDO98" s="32"/>
      <c r="XDP98" s="32"/>
      <c r="XDQ98" s="32"/>
      <c r="XDR98" s="32"/>
      <c r="XDS98" s="32"/>
      <c r="XDT98" s="32"/>
      <c r="XDU98" s="32"/>
      <c r="XDV98" s="32"/>
      <c r="XDW98" s="32"/>
      <c r="XDX98" s="32"/>
      <c r="XDY98" s="32"/>
      <c r="XDZ98" s="32"/>
      <c r="XEA98" s="32"/>
      <c r="XEB98" s="32"/>
      <c r="XEC98" s="32"/>
      <c r="XED98" s="32"/>
      <c r="XEE98" s="32"/>
    </row>
    <row r="99" s="1" customFormat="1" customHeight="1" spans="1:16359">
      <c r="A99" s="31"/>
      <c r="B99" s="20"/>
      <c r="C99" s="20"/>
      <c r="D99" s="21" t="str">
        <f>IF(C99="","-",VLOOKUP(C99,员工信息表!B:C,2,FALSE))</f>
        <v>-</v>
      </c>
      <c r="E99" s="21" t="str">
        <f>IF(C99="","-",VLOOKUP(C99,员工信息表!B:D,3,FALSE))</f>
        <v>-</v>
      </c>
      <c r="F99" s="20"/>
      <c r="G99" s="20"/>
      <c r="H99" s="20"/>
      <c r="I99" s="20"/>
      <c r="J99" s="27" t="str">
        <f t="shared" si="2"/>
        <v>0</v>
      </c>
      <c r="K99" s="27" t="str">
        <f>IF(C99="","0",SUMIFS(借支明细表!$H:$H,借支明细表!$F:$F,$C99,借支明细表!$D:$D,$D$2))</f>
        <v>0</v>
      </c>
      <c r="L99" s="27" t="str">
        <f t="shared" si="3"/>
        <v>0</v>
      </c>
      <c r="M99" s="28"/>
      <c r="XDA99" s="32"/>
      <c r="XDB99" s="32"/>
      <c r="XDC99" s="32"/>
      <c r="XDD99" s="32"/>
      <c r="XDE99" s="32"/>
      <c r="XDF99" s="32"/>
      <c r="XDG99" s="32"/>
      <c r="XDH99" s="32"/>
      <c r="XDI99" s="32"/>
      <c r="XDJ99" s="32"/>
      <c r="XDK99" s="32"/>
      <c r="XDL99" s="32"/>
      <c r="XDM99" s="32"/>
      <c r="XDN99" s="32"/>
      <c r="XDO99" s="32"/>
      <c r="XDP99" s="32"/>
      <c r="XDQ99" s="32"/>
      <c r="XDR99" s="32"/>
      <c r="XDS99" s="32"/>
      <c r="XDT99" s="32"/>
      <c r="XDU99" s="32"/>
      <c r="XDV99" s="32"/>
      <c r="XDW99" s="32"/>
      <c r="XDX99" s="32"/>
      <c r="XDY99" s="32"/>
      <c r="XDZ99" s="32"/>
      <c r="XEA99" s="32"/>
      <c r="XEB99" s="32"/>
      <c r="XEC99" s="32"/>
      <c r="XED99" s="32"/>
      <c r="XEE99" s="32"/>
    </row>
    <row r="100" s="1" customFormat="1" customHeight="1" spans="1:16359">
      <c r="A100" s="31"/>
      <c r="B100" s="20"/>
      <c r="C100" s="20"/>
      <c r="D100" s="21" t="str">
        <f>IF(C100="","-",VLOOKUP(C100,员工信息表!B:C,2,FALSE))</f>
        <v>-</v>
      </c>
      <c r="E100" s="21" t="str">
        <f>IF(C100="","-",VLOOKUP(C100,员工信息表!B:D,3,FALSE))</f>
        <v>-</v>
      </c>
      <c r="F100" s="20"/>
      <c r="G100" s="20"/>
      <c r="H100" s="20"/>
      <c r="I100" s="20"/>
      <c r="J100" s="27" t="str">
        <f t="shared" si="2"/>
        <v>0</v>
      </c>
      <c r="K100" s="27" t="str">
        <f>IF(C100="","0",SUMIFS(借支明细表!$H:$H,借支明细表!$F:$F,$C100,借支明细表!$D:$D,$D$2))</f>
        <v>0</v>
      </c>
      <c r="L100" s="27" t="str">
        <f t="shared" si="3"/>
        <v>0</v>
      </c>
      <c r="M100" s="28"/>
      <c r="XDA100" s="32"/>
      <c r="XDB100" s="32"/>
      <c r="XDC100" s="32"/>
      <c r="XDD100" s="32"/>
      <c r="XDE100" s="32"/>
      <c r="XDF100" s="32"/>
      <c r="XDG100" s="32"/>
      <c r="XDH100" s="32"/>
      <c r="XDI100" s="32"/>
      <c r="XDJ100" s="32"/>
      <c r="XDK100" s="32"/>
      <c r="XDL100" s="32"/>
      <c r="XDM100" s="32"/>
      <c r="XDN100" s="32"/>
      <c r="XDO100" s="32"/>
      <c r="XDP100" s="32"/>
      <c r="XDQ100" s="32"/>
      <c r="XDR100" s="32"/>
      <c r="XDS100" s="32"/>
      <c r="XDT100" s="32"/>
      <c r="XDU100" s="32"/>
      <c r="XDV100" s="32"/>
      <c r="XDW100" s="32"/>
      <c r="XDX100" s="32"/>
      <c r="XDY100" s="32"/>
      <c r="XDZ100" s="32"/>
      <c r="XEA100" s="32"/>
      <c r="XEB100" s="32"/>
      <c r="XEC100" s="32"/>
      <c r="XED100" s="32"/>
      <c r="XEE100" s="32"/>
    </row>
    <row r="101" s="1" customFormat="1" customHeight="1" spans="1:16359">
      <c r="A101" s="31"/>
      <c r="B101" s="20"/>
      <c r="C101" s="20"/>
      <c r="D101" s="21" t="str">
        <f>IF(C101="","-",VLOOKUP(C101,员工信息表!B:C,2,FALSE))</f>
        <v>-</v>
      </c>
      <c r="E101" s="21" t="str">
        <f>IF(C101="","-",VLOOKUP(C101,员工信息表!B:D,3,FALSE))</f>
        <v>-</v>
      </c>
      <c r="F101" s="20"/>
      <c r="G101" s="20"/>
      <c r="H101" s="20"/>
      <c r="I101" s="20"/>
      <c r="J101" s="27" t="str">
        <f t="shared" si="2"/>
        <v>0</v>
      </c>
      <c r="K101" s="27" t="str">
        <f>IF(C101="","0",SUMIFS(借支明细表!$H:$H,借支明细表!$F:$F,$C101,借支明细表!$D:$D,$D$2))</f>
        <v>0</v>
      </c>
      <c r="L101" s="27" t="str">
        <f t="shared" si="3"/>
        <v>0</v>
      </c>
      <c r="M101" s="28"/>
      <c r="XDA101" s="32"/>
      <c r="XDB101" s="32"/>
      <c r="XDC101" s="32"/>
      <c r="XDD101" s="32"/>
      <c r="XDE101" s="32"/>
      <c r="XDF101" s="32"/>
      <c r="XDG101" s="32"/>
      <c r="XDH101" s="32"/>
      <c r="XDI101" s="32"/>
      <c r="XDJ101" s="32"/>
      <c r="XDK101" s="32"/>
      <c r="XDL101" s="32"/>
      <c r="XDM101" s="32"/>
      <c r="XDN101" s="32"/>
      <c r="XDO101" s="32"/>
      <c r="XDP101" s="32"/>
      <c r="XDQ101" s="32"/>
      <c r="XDR101" s="32"/>
      <c r="XDS101" s="32"/>
      <c r="XDT101" s="32"/>
      <c r="XDU101" s="32"/>
      <c r="XDV101" s="32"/>
      <c r="XDW101" s="32"/>
      <c r="XDX101" s="32"/>
      <c r="XDY101" s="32"/>
      <c r="XDZ101" s="32"/>
      <c r="XEA101" s="32"/>
      <c r="XEB101" s="32"/>
      <c r="XEC101" s="32"/>
      <c r="XED101" s="32"/>
      <c r="XEE101" s="32"/>
    </row>
    <row r="102" s="1" customFormat="1" customHeight="1" spans="1:16359">
      <c r="A102" s="31"/>
      <c r="B102" s="20"/>
      <c r="C102" s="20"/>
      <c r="D102" s="21" t="str">
        <f>IF(C102="","-",VLOOKUP(C102,员工信息表!B:C,2,FALSE))</f>
        <v>-</v>
      </c>
      <c r="E102" s="21" t="str">
        <f>IF(C102="","-",VLOOKUP(C102,员工信息表!B:D,3,FALSE))</f>
        <v>-</v>
      </c>
      <c r="F102" s="20"/>
      <c r="G102" s="20"/>
      <c r="H102" s="20"/>
      <c r="I102" s="20"/>
      <c r="J102" s="27" t="str">
        <f t="shared" si="2"/>
        <v>0</v>
      </c>
      <c r="K102" s="27" t="str">
        <f>IF(C102="","0",SUMIFS(借支明细表!$H:$H,借支明细表!$F:$F,$C102,借支明细表!$D:$D,$D$2))</f>
        <v>0</v>
      </c>
      <c r="L102" s="27" t="str">
        <f t="shared" si="3"/>
        <v>0</v>
      </c>
      <c r="M102" s="28"/>
      <c r="XDA102" s="32"/>
      <c r="XDB102" s="32"/>
      <c r="XDC102" s="32"/>
      <c r="XDD102" s="32"/>
      <c r="XDE102" s="32"/>
      <c r="XDF102" s="32"/>
      <c r="XDG102" s="32"/>
      <c r="XDH102" s="32"/>
      <c r="XDI102" s="32"/>
      <c r="XDJ102" s="32"/>
      <c r="XDK102" s="32"/>
      <c r="XDL102" s="32"/>
      <c r="XDM102" s="32"/>
      <c r="XDN102" s="32"/>
      <c r="XDO102" s="32"/>
      <c r="XDP102" s="32"/>
      <c r="XDQ102" s="32"/>
      <c r="XDR102" s="32"/>
      <c r="XDS102" s="32"/>
      <c r="XDT102" s="32"/>
      <c r="XDU102" s="32"/>
      <c r="XDV102" s="32"/>
      <c r="XDW102" s="32"/>
      <c r="XDX102" s="32"/>
      <c r="XDY102" s="32"/>
      <c r="XDZ102" s="32"/>
      <c r="XEA102" s="32"/>
      <c r="XEB102" s="32"/>
      <c r="XEC102" s="32"/>
      <c r="XED102" s="32"/>
      <c r="XEE102" s="32"/>
    </row>
    <row r="103" s="1" customFormat="1" customHeight="1" spans="1:16359">
      <c r="A103" s="31"/>
      <c r="B103" s="20"/>
      <c r="C103" s="20"/>
      <c r="D103" s="21" t="str">
        <f>IF(C103="","-",VLOOKUP(C103,员工信息表!B:C,2,FALSE))</f>
        <v>-</v>
      </c>
      <c r="E103" s="21" t="str">
        <f>IF(C103="","-",VLOOKUP(C103,员工信息表!B:D,3,FALSE))</f>
        <v>-</v>
      </c>
      <c r="F103" s="20"/>
      <c r="G103" s="20"/>
      <c r="H103" s="20"/>
      <c r="I103" s="20"/>
      <c r="J103" s="27" t="str">
        <f t="shared" si="2"/>
        <v>0</v>
      </c>
      <c r="K103" s="27" t="str">
        <f>IF(C103="","0",SUMIFS(借支明细表!$H:$H,借支明细表!$F:$F,$C103,借支明细表!$D:$D,$D$2))</f>
        <v>0</v>
      </c>
      <c r="L103" s="27" t="str">
        <f t="shared" si="3"/>
        <v>0</v>
      </c>
      <c r="M103" s="28"/>
      <c r="XDA103" s="32"/>
      <c r="XDB103" s="32"/>
      <c r="XDC103" s="32"/>
      <c r="XDD103" s="32"/>
      <c r="XDE103" s="32"/>
      <c r="XDF103" s="32"/>
      <c r="XDG103" s="32"/>
      <c r="XDH103" s="32"/>
      <c r="XDI103" s="32"/>
      <c r="XDJ103" s="32"/>
      <c r="XDK103" s="32"/>
      <c r="XDL103" s="32"/>
      <c r="XDM103" s="32"/>
      <c r="XDN103" s="32"/>
      <c r="XDO103" s="32"/>
      <c r="XDP103" s="32"/>
      <c r="XDQ103" s="32"/>
      <c r="XDR103" s="32"/>
      <c r="XDS103" s="32"/>
      <c r="XDT103" s="32"/>
      <c r="XDU103" s="32"/>
      <c r="XDV103" s="32"/>
      <c r="XDW103" s="32"/>
      <c r="XDX103" s="32"/>
      <c r="XDY103" s="32"/>
      <c r="XDZ103" s="32"/>
      <c r="XEA103" s="32"/>
      <c r="XEB103" s="32"/>
      <c r="XEC103" s="32"/>
      <c r="XED103" s="32"/>
      <c r="XEE103" s="32"/>
    </row>
    <row r="104" s="1" customFormat="1" customHeight="1" spans="1:16359">
      <c r="A104" s="31"/>
      <c r="B104" s="20"/>
      <c r="C104" s="20"/>
      <c r="D104" s="21" t="str">
        <f>IF(C104="","-",VLOOKUP(C104,员工信息表!B:C,2,FALSE))</f>
        <v>-</v>
      </c>
      <c r="E104" s="21" t="str">
        <f>IF(C104="","-",VLOOKUP(C104,员工信息表!B:D,3,FALSE))</f>
        <v>-</v>
      </c>
      <c r="F104" s="20"/>
      <c r="G104" s="20"/>
      <c r="H104" s="20"/>
      <c r="I104" s="20"/>
      <c r="J104" s="27" t="str">
        <f t="shared" si="2"/>
        <v>0</v>
      </c>
      <c r="K104" s="27" t="str">
        <f>IF(C104="","0",SUMIFS(借支明细表!$H:$H,借支明细表!$F:$F,$C104,借支明细表!$D:$D,$D$2))</f>
        <v>0</v>
      </c>
      <c r="L104" s="27" t="str">
        <f t="shared" si="3"/>
        <v>0</v>
      </c>
      <c r="M104" s="28"/>
      <c r="XDA104" s="32"/>
      <c r="XDB104" s="32"/>
      <c r="XDC104" s="32"/>
      <c r="XDD104" s="32"/>
      <c r="XDE104" s="32"/>
      <c r="XDF104" s="32"/>
      <c r="XDG104" s="32"/>
      <c r="XDH104" s="32"/>
      <c r="XDI104" s="32"/>
      <c r="XDJ104" s="32"/>
      <c r="XDK104" s="32"/>
      <c r="XDL104" s="32"/>
      <c r="XDM104" s="32"/>
      <c r="XDN104" s="32"/>
      <c r="XDO104" s="32"/>
      <c r="XDP104" s="32"/>
      <c r="XDQ104" s="32"/>
      <c r="XDR104" s="32"/>
      <c r="XDS104" s="32"/>
      <c r="XDT104" s="32"/>
      <c r="XDU104" s="32"/>
      <c r="XDV104" s="32"/>
      <c r="XDW104" s="32"/>
      <c r="XDX104" s="32"/>
      <c r="XDY104" s="32"/>
      <c r="XDZ104" s="32"/>
      <c r="XEA104" s="32"/>
      <c r="XEB104" s="32"/>
      <c r="XEC104" s="32"/>
      <c r="XED104" s="32"/>
      <c r="XEE104" s="32"/>
    </row>
    <row r="105" s="1" customFormat="1" customHeight="1" spans="1:16359">
      <c r="A105" s="31"/>
      <c r="B105" s="20"/>
      <c r="C105" s="20"/>
      <c r="D105" s="21" t="str">
        <f>IF(C105="","-",VLOOKUP(C105,员工信息表!B:C,2,FALSE))</f>
        <v>-</v>
      </c>
      <c r="E105" s="21" t="str">
        <f>IF(C105="","-",VLOOKUP(C105,员工信息表!B:D,3,FALSE))</f>
        <v>-</v>
      </c>
      <c r="F105" s="20"/>
      <c r="G105" s="20"/>
      <c r="H105" s="20"/>
      <c r="I105" s="20"/>
      <c r="J105" s="27" t="str">
        <f t="shared" si="2"/>
        <v>0</v>
      </c>
      <c r="K105" s="27" t="str">
        <f>IF(C105="","0",SUMIFS(借支明细表!$H:$H,借支明细表!$F:$F,$C105,借支明细表!$D:$D,$D$2))</f>
        <v>0</v>
      </c>
      <c r="L105" s="27" t="str">
        <f t="shared" si="3"/>
        <v>0</v>
      </c>
      <c r="M105" s="28"/>
      <c r="XDA105" s="32"/>
      <c r="XDB105" s="32"/>
      <c r="XDC105" s="32"/>
      <c r="XDD105" s="32"/>
      <c r="XDE105" s="32"/>
      <c r="XDF105" s="32"/>
      <c r="XDG105" s="32"/>
      <c r="XDH105" s="32"/>
      <c r="XDI105" s="32"/>
      <c r="XDJ105" s="32"/>
      <c r="XDK105" s="32"/>
      <c r="XDL105" s="32"/>
      <c r="XDM105" s="32"/>
      <c r="XDN105" s="32"/>
      <c r="XDO105" s="32"/>
      <c r="XDP105" s="32"/>
      <c r="XDQ105" s="32"/>
      <c r="XDR105" s="32"/>
      <c r="XDS105" s="32"/>
      <c r="XDT105" s="32"/>
      <c r="XDU105" s="32"/>
      <c r="XDV105" s="32"/>
      <c r="XDW105" s="32"/>
      <c r="XDX105" s="32"/>
      <c r="XDY105" s="32"/>
      <c r="XDZ105" s="32"/>
      <c r="XEA105" s="32"/>
      <c r="XEB105" s="32"/>
      <c r="XEC105" s="32"/>
      <c r="XED105" s="32"/>
      <c r="XEE105" s="32"/>
    </row>
    <row r="106" s="1" customFormat="1" customHeight="1" spans="1:16359">
      <c r="A106" s="31"/>
      <c r="B106" s="20"/>
      <c r="C106" s="20"/>
      <c r="D106" s="21" t="str">
        <f>IF(C106="","-",VLOOKUP(C106,员工信息表!B:C,2,FALSE))</f>
        <v>-</v>
      </c>
      <c r="E106" s="21" t="str">
        <f>IF(C106="","-",VLOOKUP(C106,员工信息表!B:D,3,FALSE))</f>
        <v>-</v>
      </c>
      <c r="F106" s="20"/>
      <c r="G106" s="20"/>
      <c r="H106" s="20"/>
      <c r="I106" s="20"/>
      <c r="J106" s="27" t="str">
        <f t="shared" si="2"/>
        <v>0</v>
      </c>
      <c r="K106" s="27" t="str">
        <f>IF(C106="","0",SUMIFS(借支明细表!$H:$H,借支明细表!$F:$F,$C106,借支明细表!$D:$D,$D$2))</f>
        <v>0</v>
      </c>
      <c r="L106" s="27" t="str">
        <f t="shared" si="3"/>
        <v>0</v>
      </c>
      <c r="M106" s="28"/>
      <c r="XDA106" s="32"/>
      <c r="XDB106" s="32"/>
      <c r="XDC106" s="32"/>
      <c r="XDD106" s="32"/>
      <c r="XDE106" s="32"/>
      <c r="XDF106" s="32"/>
      <c r="XDG106" s="32"/>
      <c r="XDH106" s="32"/>
      <c r="XDI106" s="32"/>
      <c r="XDJ106" s="32"/>
      <c r="XDK106" s="32"/>
      <c r="XDL106" s="32"/>
      <c r="XDM106" s="32"/>
      <c r="XDN106" s="32"/>
      <c r="XDO106" s="32"/>
      <c r="XDP106" s="32"/>
      <c r="XDQ106" s="32"/>
      <c r="XDR106" s="32"/>
      <c r="XDS106" s="32"/>
      <c r="XDT106" s="32"/>
      <c r="XDU106" s="32"/>
      <c r="XDV106" s="32"/>
      <c r="XDW106" s="32"/>
      <c r="XDX106" s="32"/>
      <c r="XDY106" s="32"/>
      <c r="XDZ106" s="32"/>
      <c r="XEA106" s="32"/>
      <c r="XEB106" s="32"/>
      <c r="XEC106" s="32"/>
      <c r="XED106" s="32"/>
      <c r="XEE106" s="32"/>
    </row>
    <row r="107" s="1" customFormat="1" customHeight="1" spans="1:16359">
      <c r="A107" s="31"/>
      <c r="B107" s="20"/>
      <c r="C107" s="20"/>
      <c r="D107" s="21" t="str">
        <f>IF(C107="","-",VLOOKUP(C107,员工信息表!B:C,2,FALSE))</f>
        <v>-</v>
      </c>
      <c r="E107" s="21" t="str">
        <f>IF(C107="","-",VLOOKUP(C107,员工信息表!B:D,3,FALSE))</f>
        <v>-</v>
      </c>
      <c r="F107" s="20"/>
      <c r="G107" s="20"/>
      <c r="H107" s="20"/>
      <c r="I107" s="20"/>
      <c r="J107" s="27" t="str">
        <f t="shared" si="2"/>
        <v>0</v>
      </c>
      <c r="K107" s="27" t="str">
        <f>IF(C107="","0",SUMIFS(借支明细表!$H:$H,借支明细表!$F:$F,$C107,借支明细表!$D:$D,$D$2))</f>
        <v>0</v>
      </c>
      <c r="L107" s="27" t="str">
        <f t="shared" si="3"/>
        <v>0</v>
      </c>
      <c r="M107" s="28"/>
      <c r="XDA107" s="32"/>
      <c r="XDB107" s="32"/>
      <c r="XDC107" s="32"/>
      <c r="XDD107" s="32"/>
      <c r="XDE107" s="32"/>
      <c r="XDF107" s="32"/>
      <c r="XDG107" s="32"/>
      <c r="XDH107" s="32"/>
      <c r="XDI107" s="32"/>
      <c r="XDJ107" s="32"/>
      <c r="XDK107" s="32"/>
      <c r="XDL107" s="32"/>
      <c r="XDM107" s="32"/>
      <c r="XDN107" s="32"/>
      <c r="XDO107" s="32"/>
      <c r="XDP107" s="32"/>
      <c r="XDQ107" s="32"/>
      <c r="XDR107" s="32"/>
      <c r="XDS107" s="32"/>
      <c r="XDT107" s="32"/>
      <c r="XDU107" s="32"/>
      <c r="XDV107" s="32"/>
      <c r="XDW107" s="32"/>
      <c r="XDX107" s="32"/>
      <c r="XDY107" s="32"/>
      <c r="XDZ107" s="32"/>
      <c r="XEA107" s="32"/>
      <c r="XEB107" s="32"/>
      <c r="XEC107" s="32"/>
      <c r="XED107" s="32"/>
      <c r="XEE107" s="32"/>
    </row>
    <row r="108" s="1" customFormat="1" customHeight="1" spans="1:16359">
      <c r="A108" s="31"/>
      <c r="B108" s="20"/>
      <c r="C108" s="20"/>
      <c r="D108" s="21" t="str">
        <f>IF(C108="","-",VLOOKUP(C108,员工信息表!B:C,2,FALSE))</f>
        <v>-</v>
      </c>
      <c r="E108" s="21" t="str">
        <f>IF(C108="","-",VLOOKUP(C108,员工信息表!B:D,3,FALSE))</f>
        <v>-</v>
      </c>
      <c r="F108" s="20"/>
      <c r="G108" s="20"/>
      <c r="H108" s="20"/>
      <c r="I108" s="20"/>
      <c r="J108" s="27" t="str">
        <f t="shared" si="2"/>
        <v>0</v>
      </c>
      <c r="K108" s="27" t="str">
        <f>IF(C108="","0",SUMIFS(借支明细表!$H:$H,借支明细表!$F:$F,$C108,借支明细表!$D:$D,$D$2))</f>
        <v>0</v>
      </c>
      <c r="L108" s="27" t="str">
        <f t="shared" si="3"/>
        <v>0</v>
      </c>
      <c r="M108" s="28"/>
      <c r="XDA108" s="32"/>
      <c r="XDB108" s="32"/>
      <c r="XDC108" s="32"/>
      <c r="XDD108" s="32"/>
      <c r="XDE108" s="32"/>
      <c r="XDF108" s="32"/>
      <c r="XDG108" s="32"/>
      <c r="XDH108" s="32"/>
      <c r="XDI108" s="32"/>
      <c r="XDJ108" s="32"/>
      <c r="XDK108" s="32"/>
      <c r="XDL108" s="32"/>
      <c r="XDM108" s="32"/>
      <c r="XDN108" s="32"/>
      <c r="XDO108" s="32"/>
      <c r="XDP108" s="32"/>
      <c r="XDQ108" s="32"/>
      <c r="XDR108" s="32"/>
      <c r="XDS108" s="32"/>
      <c r="XDT108" s="32"/>
      <c r="XDU108" s="32"/>
      <c r="XDV108" s="32"/>
      <c r="XDW108" s="32"/>
      <c r="XDX108" s="32"/>
      <c r="XDY108" s="32"/>
      <c r="XDZ108" s="32"/>
      <c r="XEA108" s="32"/>
      <c r="XEB108" s="32"/>
      <c r="XEC108" s="32"/>
      <c r="XED108" s="32"/>
      <c r="XEE108" s="32"/>
    </row>
    <row r="109" s="1" customFormat="1" customHeight="1" spans="1:16359">
      <c r="A109" s="31"/>
      <c r="B109" s="20"/>
      <c r="C109" s="20"/>
      <c r="D109" s="21" t="str">
        <f>IF(C109="","-",VLOOKUP(C109,员工信息表!B:C,2,FALSE))</f>
        <v>-</v>
      </c>
      <c r="E109" s="21" t="str">
        <f>IF(C109="","-",VLOOKUP(C109,员工信息表!B:D,3,FALSE))</f>
        <v>-</v>
      </c>
      <c r="F109" s="20"/>
      <c r="G109" s="20"/>
      <c r="H109" s="20"/>
      <c r="I109" s="20"/>
      <c r="J109" s="27" t="str">
        <f t="shared" si="2"/>
        <v>0</v>
      </c>
      <c r="K109" s="27" t="str">
        <f>IF(C109="","0",SUMIFS(借支明细表!$H:$H,借支明细表!$F:$F,$C109,借支明细表!$D:$D,$D$2))</f>
        <v>0</v>
      </c>
      <c r="L109" s="27" t="str">
        <f t="shared" si="3"/>
        <v>0</v>
      </c>
      <c r="M109" s="28"/>
      <c r="XDA109" s="32"/>
      <c r="XDB109" s="32"/>
      <c r="XDC109" s="32"/>
      <c r="XDD109" s="32"/>
      <c r="XDE109" s="32"/>
      <c r="XDF109" s="32"/>
      <c r="XDG109" s="32"/>
      <c r="XDH109" s="32"/>
      <c r="XDI109" s="32"/>
      <c r="XDJ109" s="32"/>
      <c r="XDK109" s="32"/>
      <c r="XDL109" s="32"/>
      <c r="XDM109" s="32"/>
      <c r="XDN109" s="32"/>
      <c r="XDO109" s="32"/>
      <c r="XDP109" s="32"/>
      <c r="XDQ109" s="32"/>
      <c r="XDR109" s="32"/>
      <c r="XDS109" s="32"/>
      <c r="XDT109" s="32"/>
      <c r="XDU109" s="32"/>
      <c r="XDV109" s="32"/>
      <c r="XDW109" s="32"/>
      <c r="XDX109" s="32"/>
      <c r="XDY109" s="32"/>
      <c r="XDZ109" s="32"/>
      <c r="XEA109" s="32"/>
      <c r="XEB109" s="32"/>
      <c r="XEC109" s="32"/>
      <c r="XED109" s="32"/>
      <c r="XEE109" s="32"/>
    </row>
    <row r="110" s="1" customFormat="1" customHeight="1" spans="1:16359">
      <c r="A110" s="31"/>
      <c r="B110" s="20"/>
      <c r="C110" s="20"/>
      <c r="D110" s="21" t="str">
        <f>IF(C110="","-",VLOOKUP(C110,员工信息表!B:C,2,FALSE))</f>
        <v>-</v>
      </c>
      <c r="E110" s="21" t="str">
        <f>IF(C110="","-",VLOOKUP(C110,员工信息表!B:D,3,FALSE))</f>
        <v>-</v>
      </c>
      <c r="F110" s="20"/>
      <c r="G110" s="20"/>
      <c r="H110" s="20"/>
      <c r="I110" s="20"/>
      <c r="J110" s="27" t="str">
        <f t="shared" si="2"/>
        <v>0</v>
      </c>
      <c r="K110" s="27" t="str">
        <f>IF(C110="","0",SUMIFS(借支明细表!$H:$H,借支明细表!$F:$F,$C110,借支明细表!$D:$D,$D$2))</f>
        <v>0</v>
      </c>
      <c r="L110" s="27" t="str">
        <f t="shared" si="3"/>
        <v>0</v>
      </c>
      <c r="M110" s="28"/>
      <c r="XDA110" s="32"/>
      <c r="XDB110" s="32"/>
      <c r="XDC110" s="32"/>
      <c r="XDD110" s="32"/>
      <c r="XDE110" s="32"/>
      <c r="XDF110" s="32"/>
      <c r="XDG110" s="32"/>
      <c r="XDH110" s="32"/>
      <c r="XDI110" s="32"/>
      <c r="XDJ110" s="32"/>
      <c r="XDK110" s="32"/>
      <c r="XDL110" s="32"/>
      <c r="XDM110" s="32"/>
      <c r="XDN110" s="32"/>
      <c r="XDO110" s="32"/>
      <c r="XDP110" s="32"/>
      <c r="XDQ110" s="32"/>
      <c r="XDR110" s="32"/>
      <c r="XDS110" s="32"/>
      <c r="XDT110" s="32"/>
      <c r="XDU110" s="32"/>
      <c r="XDV110" s="32"/>
      <c r="XDW110" s="32"/>
      <c r="XDX110" s="32"/>
      <c r="XDY110" s="32"/>
      <c r="XDZ110" s="32"/>
      <c r="XEA110" s="32"/>
      <c r="XEB110" s="32"/>
      <c r="XEC110" s="32"/>
      <c r="XED110" s="32"/>
      <c r="XEE110" s="32"/>
    </row>
    <row r="111" s="1" customFormat="1" customHeight="1" spans="1:16359">
      <c r="A111" s="31"/>
      <c r="B111" s="20"/>
      <c r="C111" s="20"/>
      <c r="D111" s="21" t="str">
        <f>IF(C111="","-",VLOOKUP(C111,员工信息表!B:C,2,FALSE))</f>
        <v>-</v>
      </c>
      <c r="E111" s="21" t="str">
        <f>IF(C111="","-",VLOOKUP(C111,员工信息表!B:D,3,FALSE))</f>
        <v>-</v>
      </c>
      <c r="F111" s="20"/>
      <c r="G111" s="20"/>
      <c r="H111" s="20"/>
      <c r="I111" s="20"/>
      <c r="J111" s="27" t="str">
        <f t="shared" si="2"/>
        <v>0</v>
      </c>
      <c r="K111" s="27" t="str">
        <f>IF(C111="","0",SUMIFS(借支明细表!$H:$H,借支明细表!$F:$F,$C111,借支明细表!$D:$D,$D$2))</f>
        <v>0</v>
      </c>
      <c r="L111" s="27" t="str">
        <f t="shared" si="3"/>
        <v>0</v>
      </c>
      <c r="M111" s="28"/>
      <c r="XDA111" s="32"/>
      <c r="XDB111" s="32"/>
      <c r="XDC111" s="32"/>
      <c r="XDD111" s="32"/>
      <c r="XDE111" s="32"/>
      <c r="XDF111" s="32"/>
      <c r="XDG111" s="32"/>
      <c r="XDH111" s="32"/>
      <c r="XDI111" s="32"/>
      <c r="XDJ111" s="32"/>
      <c r="XDK111" s="32"/>
      <c r="XDL111" s="32"/>
      <c r="XDM111" s="32"/>
      <c r="XDN111" s="32"/>
      <c r="XDO111" s="32"/>
      <c r="XDP111" s="32"/>
      <c r="XDQ111" s="32"/>
      <c r="XDR111" s="32"/>
      <c r="XDS111" s="32"/>
      <c r="XDT111" s="32"/>
      <c r="XDU111" s="32"/>
      <c r="XDV111" s="32"/>
      <c r="XDW111" s="32"/>
      <c r="XDX111" s="32"/>
      <c r="XDY111" s="32"/>
      <c r="XDZ111" s="32"/>
      <c r="XEA111" s="32"/>
      <c r="XEB111" s="32"/>
      <c r="XEC111" s="32"/>
      <c r="XED111" s="32"/>
      <c r="XEE111" s="32"/>
    </row>
    <row r="112" s="1" customFormat="1" customHeight="1" spans="1:16359">
      <c r="A112" s="31"/>
      <c r="B112" s="20"/>
      <c r="C112" s="20"/>
      <c r="D112" s="21" t="str">
        <f>IF(C112="","-",VLOOKUP(C112,员工信息表!B:C,2,FALSE))</f>
        <v>-</v>
      </c>
      <c r="E112" s="21" t="str">
        <f>IF(C112="","-",VLOOKUP(C112,员工信息表!B:D,3,FALSE))</f>
        <v>-</v>
      </c>
      <c r="F112" s="20"/>
      <c r="G112" s="20"/>
      <c r="H112" s="20"/>
      <c r="I112" s="20"/>
      <c r="J112" s="27" t="str">
        <f t="shared" si="2"/>
        <v>0</v>
      </c>
      <c r="K112" s="27" t="str">
        <f>IF(C112="","0",SUMIFS(借支明细表!$H:$H,借支明细表!$F:$F,$C112,借支明细表!$D:$D,$D$2))</f>
        <v>0</v>
      </c>
      <c r="L112" s="27" t="str">
        <f t="shared" si="3"/>
        <v>0</v>
      </c>
      <c r="M112" s="28"/>
      <c r="XDA112" s="32"/>
      <c r="XDB112" s="32"/>
      <c r="XDC112" s="32"/>
      <c r="XDD112" s="32"/>
      <c r="XDE112" s="32"/>
      <c r="XDF112" s="32"/>
      <c r="XDG112" s="32"/>
      <c r="XDH112" s="32"/>
      <c r="XDI112" s="32"/>
      <c r="XDJ112" s="32"/>
      <c r="XDK112" s="32"/>
      <c r="XDL112" s="32"/>
      <c r="XDM112" s="32"/>
      <c r="XDN112" s="32"/>
      <c r="XDO112" s="32"/>
      <c r="XDP112" s="32"/>
      <c r="XDQ112" s="32"/>
      <c r="XDR112" s="32"/>
      <c r="XDS112" s="32"/>
      <c r="XDT112" s="32"/>
      <c r="XDU112" s="32"/>
      <c r="XDV112" s="32"/>
      <c r="XDW112" s="32"/>
      <c r="XDX112" s="32"/>
      <c r="XDY112" s="32"/>
      <c r="XDZ112" s="32"/>
      <c r="XEA112" s="32"/>
      <c r="XEB112" s="32"/>
      <c r="XEC112" s="32"/>
      <c r="XED112" s="32"/>
      <c r="XEE112" s="32"/>
    </row>
    <row r="113" s="1" customFormat="1" customHeight="1" spans="1:16359">
      <c r="A113" s="31"/>
      <c r="B113" s="20"/>
      <c r="C113" s="20"/>
      <c r="D113" s="21" t="str">
        <f>IF(C113="","-",VLOOKUP(C113,员工信息表!B:C,2,FALSE))</f>
        <v>-</v>
      </c>
      <c r="E113" s="21" t="str">
        <f>IF(C113="","-",VLOOKUP(C113,员工信息表!B:D,3,FALSE))</f>
        <v>-</v>
      </c>
      <c r="F113" s="20"/>
      <c r="G113" s="20"/>
      <c r="H113" s="20"/>
      <c r="I113" s="20"/>
      <c r="J113" s="27" t="str">
        <f t="shared" si="2"/>
        <v>0</v>
      </c>
      <c r="K113" s="27" t="str">
        <f>IF(C113="","0",SUMIFS(借支明细表!$H:$H,借支明细表!$F:$F,$C113,借支明细表!$D:$D,$D$2))</f>
        <v>0</v>
      </c>
      <c r="L113" s="27" t="str">
        <f t="shared" si="3"/>
        <v>0</v>
      </c>
      <c r="M113" s="28"/>
      <c r="XDA113" s="32"/>
      <c r="XDB113" s="32"/>
      <c r="XDC113" s="32"/>
      <c r="XDD113" s="32"/>
      <c r="XDE113" s="32"/>
      <c r="XDF113" s="32"/>
      <c r="XDG113" s="32"/>
      <c r="XDH113" s="32"/>
      <c r="XDI113" s="32"/>
      <c r="XDJ113" s="32"/>
      <c r="XDK113" s="32"/>
      <c r="XDL113" s="32"/>
      <c r="XDM113" s="32"/>
      <c r="XDN113" s="32"/>
      <c r="XDO113" s="32"/>
      <c r="XDP113" s="32"/>
      <c r="XDQ113" s="32"/>
      <c r="XDR113" s="32"/>
      <c r="XDS113" s="32"/>
      <c r="XDT113" s="32"/>
      <c r="XDU113" s="32"/>
      <c r="XDV113" s="32"/>
      <c r="XDW113" s="32"/>
      <c r="XDX113" s="32"/>
      <c r="XDY113" s="32"/>
      <c r="XDZ113" s="32"/>
      <c r="XEA113" s="32"/>
      <c r="XEB113" s="32"/>
      <c r="XEC113" s="32"/>
      <c r="XED113" s="32"/>
      <c r="XEE113" s="32"/>
    </row>
    <row r="114" s="1" customFormat="1" customHeight="1" spans="1:16359">
      <c r="A114" s="31"/>
      <c r="B114" s="20"/>
      <c r="C114" s="20"/>
      <c r="D114" s="21" t="str">
        <f>IF(C114="","-",VLOOKUP(C114,员工信息表!B:C,2,FALSE))</f>
        <v>-</v>
      </c>
      <c r="E114" s="21" t="str">
        <f>IF(C114="","-",VLOOKUP(C114,员工信息表!B:D,3,FALSE))</f>
        <v>-</v>
      </c>
      <c r="F114" s="20"/>
      <c r="G114" s="20"/>
      <c r="H114" s="20"/>
      <c r="I114" s="20"/>
      <c r="J114" s="27" t="str">
        <f t="shared" si="2"/>
        <v>0</v>
      </c>
      <c r="K114" s="27" t="str">
        <f>IF(C114="","0",SUMIFS(借支明细表!$H:$H,借支明细表!$F:$F,$C114,借支明细表!$D:$D,$D$2))</f>
        <v>0</v>
      </c>
      <c r="L114" s="27" t="str">
        <f t="shared" si="3"/>
        <v>0</v>
      </c>
      <c r="M114" s="28"/>
      <c r="XDA114" s="32"/>
      <c r="XDB114" s="32"/>
      <c r="XDC114" s="32"/>
      <c r="XDD114" s="32"/>
      <c r="XDE114" s="32"/>
      <c r="XDF114" s="32"/>
      <c r="XDG114" s="32"/>
      <c r="XDH114" s="32"/>
      <c r="XDI114" s="32"/>
      <c r="XDJ114" s="32"/>
      <c r="XDK114" s="32"/>
      <c r="XDL114" s="32"/>
      <c r="XDM114" s="32"/>
      <c r="XDN114" s="32"/>
      <c r="XDO114" s="32"/>
      <c r="XDP114" s="32"/>
      <c r="XDQ114" s="32"/>
      <c r="XDR114" s="32"/>
      <c r="XDS114" s="32"/>
      <c r="XDT114" s="32"/>
      <c r="XDU114" s="32"/>
      <c r="XDV114" s="32"/>
      <c r="XDW114" s="32"/>
      <c r="XDX114" s="32"/>
      <c r="XDY114" s="32"/>
      <c r="XDZ114" s="32"/>
      <c r="XEA114" s="32"/>
      <c r="XEB114" s="32"/>
      <c r="XEC114" s="32"/>
      <c r="XED114" s="32"/>
      <c r="XEE114" s="32"/>
    </row>
    <row r="115" s="1" customFormat="1" customHeight="1" spans="1:16359">
      <c r="A115" s="31"/>
      <c r="B115" s="20"/>
      <c r="C115" s="20"/>
      <c r="D115" s="21" t="str">
        <f>IF(C115="","-",VLOOKUP(C115,员工信息表!B:C,2,FALSE))</f>
        <v>-</v>
      </c>
      <c r="E115" s="21" t="str">
        <f>IF(C115="","-",VLOOKUP(C115,员工信息表!B:D,3,FALSE))</f>
        <v>-</v>
      </c>
      <c r="F115" s="20"/>
      <c r="G115" s="20"/>
      <c r="H115" s="20"/>
      <c r="I115" s="20"/>
      <c r="J115" s="27" t="str">
        <f t="shared" si="2"/>
        <v>0</v>
      </c>
      <c r="K115" s="27" t="str">
        <f>IF(C115="","0",SUMIFS(借支明细表!$H:$H,借支明细表!$F:$F,$C115,借支明细表!$D:$D,$D$2))</f>
        <v>0</v>
      </c>
      <c r="L115" s="27" t="str">
        <f t="shared" si="3"/>
        <v>0</v>
      </c>
      <c r="M115" s="28"/>
      <c r="XDA115" s="32"/>
      <c r="XDB115" s="32"/>
      <c r="XDC115" s="32"/>
      <c r="XDD115" s="32"/>
      <c r="XDE115" s="32"/>
      <c r="XDF115" s="32"/>
      <c r="XDG115" s="32"/>
      <c r="XDH115" s="32"/>
      <c r="XDI115" s="32"/>
      <c r="XDJ115" s="32"/>
      <c r="XDK115" s="32"/>
      <c r="XDL115" s="32"/>
      <c r="XDM115" s="32"/>
      <c r="XDN115" s="32"/>
      <c r="XDO115" s="32"/>
      <c r="XDP115" s="32"/>
      <c r="XDQ115" s="32"/>
      <c r="XDR115" s="32"/>
      <c r="XDS115" s="32"/>
      <c r="XDT115" s="32"/>
      <c r="XDU115" s="32"/>
      <c r="XDV115" s="32"/>
      <c r="XDW115" s="32"/>
      <c r="XDX115" s="32"/>
      <c r="XDY115" s="32"/>
      <c r="XDZ115" s="32"/>
      <c r="XEA115" s="32"/>
      <c r="XEB115" s="32"/>
      <c r="XEC115" s="32"/>
      <c r="XED115" s="32"/>
      <c r="XEE115" s="32"/>
    </row>
    <row r="116" s="1" customFormat="1" customHeight="1" spans="1:16359">
      <c r="A116" s="31"/>
      <c r="B116" s="20"/>
      <c r="C116" s="20"/>
      <c r="D116" s="21" t="str">
        <f>IF(C116="","-",VLOOKUP(C116,员工信息表!B:C,2,FALSE))</f>
        <v>-</v>
      </c>
      <c r="E116" s="21" t="str">
        <f>IF(C116="","-",VLOOKUP(C116,员工信息表!B:D,3,FALSE))</f>
        <v>-</v>
      </c>
      <c r="F116" s="20"/>
      <c r="G116" s="20"/>
      <c r="H116" s="20"/>
      <c r="I116" s="20"/>
      <c r="J116" s="27" t="str">
        <f t="shared" si="2"/>
        <v>0</v>
      </c>
      <c r="K116" s="27" t="str">
        <f>IF(C116="","0",SUMIFS(借支明细表!$H:$H,借支明细表!$F:$F,$C116,借支明细表!$D:$D,$D$2))</f>
        <v>0</v>
      </c>
      <c r="L116" s="27" t="str">
        <f t="shared" si="3"/>
        <v>0</v>
      </c>
      <c r="M116" s="28"/>
      <c r="XDA116" s="32"/>
      <c r="XDB116" s="32"/>
      <c r="XDC116" s="32"/>
      <c r="XDD116" s="32"/>
      <c r="XDE116" s="32"/>
      <c r="XDF116" s="32"/>
      <c r="XDG116" s="32"/>
      <c r="XDH116" s="32"/>
      <c r="XDI116" s="32"/>
      <c r="XDJ116" s="32"/>
      <c r="XDK116" s="32"/>
      <c r="XDL116" s="32"/>
      <c r="XDM116" s="32"/>
      <c r="XDN116" s="32"/>
      <c r="XDO116" s="32"/>
      <c r="XDP116" s="32"/>
      <c r="XDQ116" s="32"/>
      <c r="XDR116" s="32"/>
      <c r="XDS116" s="32"/>
      <c r="XDT116" s="32"/>
      <c r="XDU116" s="32"/>
      <c r="XDV116" s="32"/>
      <c r="XDW116" s="32"/>
      <c r="XDX116" s="32"/>
      <c r="XDY116" s="32"/>
      <c r="XDZ116" s="32"/>
      <c r="XEA116" s="32"/>
      <c r="XEB116" s="32"/>
      <c r="XEC116" s="32"/>
      <c r="XED116" s="32"/>
      <c r="XEE116" s="32"/>
    </row>
    <row r="117" s="1" customFormat="1" customHeight="1" spans="1:16359">
      <c r="A117" s="31"/>
      <c r="B117" s="20"/>
      <c r="C117" s="20"/>
      <c r="D117" s="21" t="str">
        <f>IF(C117="","-",VLOOKUP(C117,员工信息表!B:C,2,FALSE))</f>
        <v>-</v>
      </c>
      <c r="E117" s="21" t="str">
        <f>IF(C117="","-",VLOOKUP(C117,员工信息表!B:D,3,FALSE))</f>
        <v>-</v>
      </c>
      <c r="F117" s="20"/>
      <c r="G117" s="20"/>
      <c r="H117" s="20"/>
      <c r="I117" s="20"/>
      <c r="J117" s="27" t="str">
        <f t="shared" si="2"/>
        <v>0</v>
      </c>
      <c r="K117" s="27" t="str">
        <f>IF(C117="","0",SUMIFS(借支明细表!$H:$H,借支明细表!$F:$F,$C117,借支明细表!$D:$D,$D$2))</f>
        <v>0</v>
      </c>
      <c r="L117" s="27" t="str">
        <f t="shared" si="3"/>
        <v>0</v>
      </c>
      <c r="M117" s="28"/>
      <c r="XDA117" s="32"/>
      <c r="XDB117" s="32"/>
      <c r="XDC117" s="32"/>
      <c r="XDD117" s="32"/>
      <c r="XDE117" s="32"/>
      <c r="XDF117" s="32"/>
      <c r="XDG117" s="32"/>
      <c r="XDH117" s="32"/>
      <c r="XDI117" s="32"/>
      <c r="XDJ117" s="32"/>
      <c r="XDK117" s="32"/>
      <c r="XDL117" s="32"/>
      <c r="XDM117" s="32"/>
      <c r="XDN117" s="32"/>
      <c r="XDO117" s="32"/>
      <c r="XDP117" s="32"/>
      <c r="XDQ117" s="32"/>
      <c r="XDR117" s="32"/>
      <c r="XDS117" s="32"/>
      <c r="XDT117" s="32"/>
      <c r="XDU117" s="32"/>
      <c r="XDV117" s="32"/>
      <c r="XDW117" s="32"/>
      <c r="XDX117" s="32"/>
      <c r="XDY117" s="32"/>
      <c r="XDZ117" s="32"/>
      <c r="XEA117" s="32"/>
      <c r="XEB117" s="32"/>
      <c r="XEC117" s="32"/>
      <c r="XED117" s="32"/>
      <c r="XEE117" s="32"/>
    </row>
    <row r="118" s="1" customFormat="1" customHeight="1" spans="1:16359">
      <c r="A118" s="31"/>
      <c r="B118" s="20"/>
      <c r="C118" s="20"/>
      <c r="D118" s="21" t="str">
        <f>IF(C118="","-",VLOOKUP(C118,员工信息表!B:C,2,FALSE))</f>
        <v>-</v>
      </c>
      <c r="E118" s="21" t="str">
        <f>IF(C118="","-",VLOOKUP(C118,员工信息表!B:D,3,FALSE))</f>
        <v>-</v>
      </c>
      <c r="F118" s="20"/>
      <c r="G118" s="20"/>
      <c r="H118" s="20"/>
      <c r="I118" s="20"/>
      <c r="J118" s="27" t="str">
        <f t="shared" si="2"/>
        <v>0</v>
      </c>
      <c r="K118" s="27" t="str">
        <f>IF(C118="","0",SUMIFS(借支明细表!$H:$H,借支明细表!$F:$F,$C118,借支明细表!$D:$D,$D$2))</f>
        <v>0</v>
      </c>
      <c r="L118" s="27" t="str">
        <f t="shared" si="3"/>
        <v>0</v>
      </c>
      <c r="M118" s="28"/>
      <c r="XDA118" s="32"/>
      <c r="XDB118" s="32"/>
      <c r="XDC118" s="32"/>
      <c r="XDD118" s="32"/>
      <c r="XDE118" s="32"/>
      <c r="XDF118" s="32"/>
      <c r="XDG118" s="32"/>
      <c r="XDH118" s="32"/>
      <c r="XDI118" s="32"/>
      <c r="XDJ118" s="32"/>
      <c r="XDK118" s="32"/>
      <c r="XDL118" s="32"/>
      <c r="XDM118" s="32"/>
      <c r="XDN118" s="32"/>
      <c r="XDO118" s="32"/>
      <c r="XDP118" s="32"/>
      <c r="XDQ118" s="32"/>
      <c r="XDR118" s="32"/>
      <c r="XDS118" s="32"/>
      <c r="XDT118" s="32"/>
      <c r="XDU118" s="32"/>
      <c r="XDV118" s="32"/>
      <c r="XDW118" s="32"/>
      <c r="XDX118" s="32"/>
      <c r="XDY118" s="32"/>
      <c r="XDZ118" s="32"/>
      <c r="XEA118" s="32"/>
      <c r="XEB118" s="32"/>
      <c r="XEC118" s="32"/>
      <c r="XED118" s="32"/>
      <c r="XEE118" s="32"/>
    </row>
    <row r="119" s="1" customFormat="1" customHeight="1" spans="1:16359">
      <c r="A119" s="31"/>
      <c r="B119" s="20"/>
      <c r="C119" s="20"/>
      <c r="D119" s="21" t="str">
        <f>IF(C119="","-",VLOOKUP(C119,员工信息表!B:C,2,FALSE))</f>
        <v>-</v>
      </c>
      <c r="E119" s="21" t="str">
        <f>IF(C119="","-",VLOOKUP(C119,员工信息表!B:D,3,FALSE))</f>
        <v>-</v>
      </c>
      <c r="F119" s="20"/>
      <c r="G119" s="20"/>
      <c r="H119" s="20"/>
      <c r="I119" s="20"/>
      <c r="J119" s="27" t="str">
        <f t="shared" si="2"/>
        <v>0</v>
      </c>
      <c r="K119" s="27" t="str">
        <f>IF(C119="","0",SUMIFS(借支明细表!$H:$H,借支明细表!$F:$F,$C119,借支明细表!$D:$D,$D$2))</f>
        <v>0</v>
      </c>
      <c r="L119" s="27" t="str">
        <f t="shared" si="3"/>
        <v>0</v>
      </c>
      <c r="M119" s="28"/>
      <c r="XDA119" s="32"/>
      <c r="XDB119" s="32"/>
      <c r="XDC119" s="32"/>
      <c r="XDD119" s="32"/>
      <c r="XDE119" s="32"/>
      <c r="XDF119" s="32"/>
      <c r="XDG119" s="32"/>
      <c r="XDH119" s="32"/>
      <c r="XDI119" s="32"/>
      <c r="XDJ119" s="32"/>
      <c r="XDK119" s="32"/>
      <c r="XDL119" s="32"/>
      <c r="XDM119" s="32"/>
      <c r="XDN119" s="32"/>
      <c r="XDO119" s="32"/>
      <c r="XDP119" s="32"/>
      <c r="XDQ119" s="32"/>
      <c r="XDR119" s="32"/>
      <c r="XDS119" s="32"/>
      <c r="XDT119" s="32"/>
      <c r="XDU119" s="32"/>
      <c r="XDV119" s="32"/>
      <c r="XDW119" s="32"/>
      <c r="XDX119" s="32"/>
      <c r="XDY119" s="32"/>
      <c r="XDZ119" s="32"/>
      <c r="XEA119" s="32"/>
      <c r="XEB119" s="32"/>
      <c r="XEC119" s="32"/>
      <c r="XED119" s="32"/>
      <c r="XEE119" s="32"/>
    </row>
    <row r="120" s="1" customFormat="1" customHeight="1" spans="1:16359">
      <c r="A120" s="31"/>
      <c r="B120" s="20"/>
      <c r="C120" s="20"/>
      <c r="D120" s="21" t="str">
        <f>IF(C120="","-",VLOOKUP(C120,员工信息表!B:C,2,FALSE))</f>
        <v>-</v>
      </c>
      <c r="E120" s="21" t="str">
        <f>IF(C120="","-",VLOOKUP(C120,员工信息表!B:D,3,FALSE))</f>
        <v>-</v>
      </c>
      <c r="F120" s="20"/>
      <c r="G120" s="20"/>
      <c r="H120" s="20"/>
      <c r="I120" s="20"/>
      <c r="J120" s="27" t="str">
        <f t="shared" si="2"/>
        <v>0</v>
      </c>
      <c r="K120" s="27" t="str">
        <f>IF(C120="","0",SUMIFS(借支明细表!$H:$H,借支明细表!$F:$F,$C120,借支明细表!$D:$D,$D$2))</f>
        <v>0</v>
      </c>
      <c r="L120" s="27" t="str">
        <f t="shared" si="3"/>
        <v>0</v>
      </c>
      <c r="M120" s="28"/>
      <c r="XDA120" s="32"/>
      <c r="XDB120" s="32"/>
      <c r="XDC120" s="32"/>
      <c r="XDD120" s="32"/>
      <c r="XDE120" s="32"/>
      <c r="XDF120" s="32"/>
      <c r="XDG120" s="32"/>
      <c r="XDH120" s="32"/>
      <c r="XDI120" s="32"/>
      <c r="XDJ120" s="32"/>
      <c r="XDK120" s="32"/>
      <c r="XDL120" s="32"/>
      <c r="XDM120" s="32"/>
      <c r="XDN120" s="32"/>
      <c r="XDO120" s="32"/>
      <c r="XDP120" s="32"/>
      <c r="XDQ120" s="32"/>
      <c r="XDR120" s="32"/>
      <c r="XDS120" s="32"/>
      <c r="XDT120" s="32"/>
      <c r="XDU120" s="32"/>
      <c r="XDV120" s="32"/>
      <c r="XDW120" s="32"/>
      <c r="XDX120" s="32"/>
      <c r="XDY120" s="32"/>
      <c r="XDZ120" s="32"/>
      <c r="XEA120" s="32"/>
      <c r="XEB120" s="32"/>
      <c r="XEC120" s="32"/>
      <c r="XED120" s="32"/>
      <c r="XEE120" s="32"/>
    </row>
    <row r="121" s="1" customFormat="1" customHeight="1" spans="1:16359">
      <c r="A121" s="31"/>
      <c r="B121" s="20"/>
      <c r="C121" s="20"/>
      <c r="D121" s="21" t="str">
        <f>IF(C121="","-",VLOOKUP(C121,员工信息表!B:C,2,FALSE))</f>
        <v>-</v>
      </c>
      <c r="E121" s="21" t="str">
        <f>IF(C121="","-",VLOOKUP(C121,员工信息表!B:D,3,FALSE))</f>
        <v>-</v>
      </c>
      <c r="F121" s="20"/>
      <c r="G121" s="20"/>
      <c r="H121" s="20"/>
      <c r="I121" s="20"/>
      <c r="J121" s="27" t="str">
        <f t="shared" si="2"/>
        <v>0</v>
      </c>
      <c r="K121" s="27" t="str">
        <f>IF(C121="","0",SUMIFS(借支明细表!$H:$H,借支明细表!$F:$F,$C121,借支明细表!$D:$D,$D$2))</f>
        <v>0</v>
      </c>
      <c r="L121" s="27" t="str">
        <f t="shared" si="3"/>
        <v>0</v>
      </c>
      <c r="M121" s="28"/>
      <c r="XDA121" s="32"/>
      <c r="XDB121" s="32"/>
      <c r="XDC121" s="32"/>
      <c r="XDD121" s="32"/>
      <c r="XDE121" s="32"/>
      <c r="XDF121" s="32"/>
      <c r="XDG121" s="32"/>
      <c r="XDH121" s="32"/>
      <c r="XDI121" s="32"/>
      <c r="XDJ121" s="32"/>
      <c r="XDK121" s="32"/>
      <c r="XDL121" s="32"/>
      <c r="XDM121" s="32"/>
      <c r="XDN121" s="32"/>
      <c r="XDO121" s="32"/>
      <c r="XDP121" s="32"/>
      <c r="XDQ121" s="32"/>
      <c r="XDR121" s="32"/>
      <c r="XDS121" s="32"/>
      <c r="XDT121" s="32"/>
      <c r="XDU121" s="32"/>
      <c r="XDV121" s="32"/>
      <c r="XDW121" s="32"/>
      <c r="XDX121" s="32"/>
      <c r="XDY121" s="32"/>
      <c r="XDZ121" s="32"/>
      <c r="XEA121" s="32"/>
      <c r="XEB121" s="32"/>
      <c r="XEC121" s="32"/>
      <c r="XED121" s="32"/>
      <c r="XEE121" s="32"/>
    </row>
    <row r="122" s="1" customFormat="1" customHeight="1" spans="1:16359">
      <c r="A122" s="31"/>
      <c r="B122" s="20"/>
      <c r="C122" s="20"/>
      <c r="D122" s="21" t="str">
        <f>IF(C122="","-",VLOOKUP(C122,员工信息表!B:C,2,FALSE))</f>
        <v>-</v>
      </c>
      <c r="E122" s="21" t="str">
        <f>IF(C122="","-",VLOOKUP(C122,员工信息表!B:D,3,FALSE))</f>
        <v>-</v>
      </c>
      <c r="F122" s="20"/>
      <c r="G122" s="20"/>
      <c r="H122" s="20"/>
      <c r="I122" s="20"/>
      <c r="J122" s="27" t="str">
        <f t="shared" si="2"/>
        <v>0</v>
      </c>
      <c r="K122" s="27" t="str">
        <f>IF(C122="","0",SUMIFS(借支明细表!$H:$H,借支明细表!$F:$F,$C122,借支明细表!$D:$D,$D$2))</f>
        <v>0</v>
      </c>
      <c r="L122" s="27" t="str">
        <f t="shared" si="3"/>
        <v>0</v>
      </c>
      <c r="M122" s="28"/>
      <c r="XDA122" s="32"/>
      <c r="XDB122" s="32"/>
      <c r="XDC122" s="32"/>
      <c r="XDD122" s="32"/>
      <c r="XDE122" s="32"/>
      <c r="XDF122" s="32"/>
      <c r="XDG122" s="32"/>
      <c r="XDH122" s="32"/>
      <c r="XDI122" s="32"/>
      <c r="XDJ122" s="32"/>
      <c r="XDK122" s="32"/>
      <c r="XDL122" s="32"/>
      <c r="XDM122" s="32"/>
      <c r="XDN122" s="32"/>
      <c r="XDO122" s="32"/>
      <c r="XDP122" s="32"/>
      <c r="XDQ122" s="32"/>
      <c r="XDR122" s="32"/>
      <c r="XDS122" s="32"/>
      <c r="XDT122" s="32"/>
      <c r="XDU122" s="32"/>
      <c r="XDV122" s="32"/>
      <c r="XDW122" s="32"/>
      <c r="XDX122" s="32"/>
      <c r="XDY122" s="32"/>
      <c r="XDZ122" s="32"/>
      <c r="XEA122" s="32"/>
      <c r="XEB122" s="32"/>
      <c r="XEC122" s="32"/>
      <c r="XED122" s="32"/>
      <c r="XEE122" s="32"/>
    </row>
    <row r="123" s="1" customFormat="1" customHeight="1" spans="1:16359">
      <c r="A123" s="31"/>
      <c r="B123" s="20"/>
      <c r="C123" s="20"/>
      <c r="D123" s="21" t="str">
        <f>IF(C123="","-",VLOOKUP(C123,员工信息表!B:C,2,FALSE))</f>
        <v>-</v>
      </c>
      <c r="E123" s="21" t="str">
        <f>IF(C123="","-",VLOOKUP(C123,员工信息表!B:D,3,FALSE))</f>
        <v>-</v>
      </c>
      <c r="F123" s="20"/>
      <c r="G123" s="20"/>
      <c r="H123" s="20"/>
      <c r="I123" s="20"/>
      <c r="J123" s="27" t="str">
        <f t="shared" si="2"/>
        <v>0</v>
      </c>
      <c r="K123" s="27" t="str">
        <f>IF(C123="","0",SUMIFS(借支明细表!$H:$H,借支明细表!$F:$F,$C123,借支明细表!$D:$D,$D$2))</f>
        <v>0</v>
      </c>
      <c r="L123" s="27" t="str">
        <f t="shared" si="3"/>
        <v>0</v>
      </c>
      <c r="M123" s="28"/>
      <c r="XDA123" s="32"/>
      <c r="XDB123" s="32"/>
      <c r="XDC123" s="32"/>
      <c r="XDD123" s="32"/>
      <c r="XDE123" s="32"/>
      <c r="XDF123" s="32"/>
      <c r="XDG123" s="32"/>
      <c r="XDH123" s="32"/>
      <c r="XDI123" s="32"/>
      <c r="XDJ123" s="32"/>
      <c r="XDK123" s="32"/>
      <c r="XDL123" s="32"/>
      <c r="XDM123" s="32"/>
      <c r="XDN123" s="32"/>
      <c r="XDO123" s="32"/>
      <c r="XDP123" s="32"/>
      <c r="XDQ123" s="32"/>
      <c r="XDR123" s="32"/>
      <c r="XDS123" s="32"/>
      <c r="XDT123" s="32"/>
      <c r="XDU123" s="32"/>
      <c r="XDV123" s="32"/>
      <c r="XDW123" s="32"/>
      <c r="XDX123" s="32"/>
      <c r="XDY123" s="32"/>
      <c r="XDZ123" s="32"/>
      <c r="XEA123" s="32"/>
      <c r="XEB123" s="32"/>
      <c r="XEC123" s="32"/>
      <c r="XED123" s="32"/>
      <c r="XEE123" s="32"/>
    </row>
    <row r="124" s="1" customFormat="1" customHeight="1" spans="1:16359">
      <c r="A124" s="31"/>
      <c r="B124" s="20"/>
      <c r="C124" s="20"/>
      <c r="D124" s="21" t="str">
        <f>IF(C124="","-",VLOOKUP(C124,员工信息表!B:C,2,FALSE))</f>
        <v>-</v>
      </c>
      <c r="E124" s="21" t="str">
        <f>IF(C124="","-",VLOOKUP(C124,员工信息表!B:D,3,FALSE))</f>
        <v>-</v>
      </c>
      <c r="F124" s="20"/>
      <c r="G124" s="20"/>
      <c r="H124" s="20"/>
      <c r="I124" s="20"/>
      <c r="J124" s="27" t="str">
        <f t="shared" si="2"/>
        <v>0</v>
      </c>
      <c r="K124" s="27" t="str">
        <f>IF(C124="","0",SUMIFS(借支明细表!$H:$H,借支明细表!$F:$F,$C124,借支明细表!$D:$D,$D$2))</f>
        <v>0</v>
      </c>
      <c r="L124" s="27" t="str">
        <f t="shared" si="3"/>
        <v>0</v>
      </c>
      <c r="M124" s="28"/>
      <c r="XDA124" s="32"/>
      <c r="XDB124" s="32"/>
      <c r="XDC124" s="32"/>
      <c r="XDD124" s="32"/>
      <c r="XDE124" s="32"/>
      <c r="XDF124" s="32"/>
      <c r="XDG124" s="32"/>
      <c r="XDH124" s="32"/>
      <c r="XDI124" s="32"/>
      <c r="XDJ124" s="32"/>
      <c r="XDK124" s="32"/>
      <c r="XDL124" s="32"/>
      <c r="XDM124" s="32"/>
      <c r="XDN124" s="32"/>
      <c r="XDO124" s="32"/>
      <c r="XDP124" s="32"/>
      <c r="XDQ124" s="32"/>
      <c r="XDR124" s="32"/>
      <c r="XDS124" s="32"/>
      <c r="XDT124" s="32"/>
      <c r="XDU124" s="32"/>
      <c r="XDV124" s="32"/>
      <c r="XDW124" s="32"/>
      <c r="XDX124" s="32"/>
      <c r="XDY124" s="32"/>
      <c r="XDZ124" s="32"/>
      <c r="XEA124" s="32"/>
      <c r="XEB124" s="32"/>
      <c r="XEC124" s="32"/>
      <c r="XED124" s="32"/>
      <c r="XEE124" s="32"/>
    </row>
    <row r="125" s="1" customFormat="1" customHeight="1" spans="1:16359">
      <c r="A125" s="31"/>
      <c r="B125" s="20"/>
      <c r="C125" s="20"/>
      <c r="D125" s="21" t="str">
        <f>IF(C125="","-",VLOOKUP(C125,员工信息表!B:C,2,FALSE))</f>
        <v>-</v>
      </c>
      <c r="E125" s="21" t="str">
        <f>IF(C125="","-",VLOOKUP(C125,员工信息表!B:D,3,FALSE))</f>
        <v>-</v>
      </c>
      <c r="F125" s="20"/>
      <c r="G125" s="20"/>
      <c r="H125" s="20"/>
      <c r="I125" s="20"/>
      <c r="J125" s="27" t="str">
        <f t="shared" si="2"/>
        <v>0</v>
      </c>
      <c r="K125" s="27" t="str">
        <f>IF(C125="","0",SUMIFS(借支明细表!$H:$H,借支明细表!$F:$F,$C125,借支明细表!$D:$D,$D$2))</f>
        <v>0</v>
      </c>
      <c r="L125" s="27" t="str">
        <f t="shared" si="3"/>
        <v>0</v>
      </c>
      <c r="M125" s="28"/>
      <c r="XDA125" s="32"/>
      <c r="XDB125" s="32"/>
      <c r="XDC125" s="32"/>
      <c r="XDD125" s="32"/>
      <c r="XDE125" s="32"/>
      <c r="XDF125" s="32"/>
      <c r="XDG125" s="32"/>
      <c r="XDH125" s="32"/>
      <c r="XDI125" s="32"/>
      <c r="XDJ125" s="32"/>
      <c r="XDK125" s="32"/>
      <c r="XDL125" s="32"/>
      <c r="XDM125" s="32"/>
      <c r="XDN125" s="32"/>
      <c r="XDO125" s="32"/>
      <c r="XDP125" s="32"/>
      <c r="XDQ125" s="32"/>
      <c r="XDR125" s="32"/>
      <c r="XDS125" s="32"/>
      <c r="XDT125" s="32"/>
      <c r="XDU125" s="32"/>
      <c r="XDV125" s="32"/>
      <c r="XDW125" s="32"/>
      <c r="XDX125" s="32"/>
      <c r="XDY125" s="32"/>
      <c r="XDZ125" s="32"/>
      <c r="XEA125" s="32"/>
      <c r="XEB125" s="32"/>
      <c r="XEC125" s="32"/>
      <c r="XED125" s="32"/>
      <c r="XEE125" s="32"/>
    </row>
    <row r="126" s="1" customFormat="1" customHeight="1" spans="1:16359">
      <c r="A126" s="31"/>
      <c r="B126" s="20"/>
      <c r="C126" s="20"/>
      <c r="D126" s="21" t="str">
        <f>IF(C126="","-",VLOOKUP(C126,员工信息表!B:C,2,FALSE))</f>
        <v>-</v>
      </c>
      <c r="E126" s="21" t="str">
        <f>IF(C126="","-",VLOOKUP(C126,员工信息表!B:D,3,FALSE))</f>
        <v>-</v>
      </c>
      <c r="F126" s="20"/>
      <c r="G126" s="20"/>
      <c r="H126" s="20"/>
      <c r="I126" s="20"/>
      <c r="J126" s="27" t="str">
        <f t="shared" si="2"/>
        <v>0</v>
      </c>
      <c r="K126" s="27" t="str">
        <f>IF(C126="","0",SUMIFS(借支明细表!$H:$H,借支明细表!$F:$F,$C126,借支明细表!$D:$D,$D$2))</f>
        <v>0</v>
      </c>
      <c r="L126" s="27" t="str">
        <f t="shared" si="3"/>
        <v>0</v>
      </c>
      <c r="M126" s="28"/>
      <c r="XDA126" s="32"/>
      <c r="XDB126" s="32"/>
      <c r="XDC126" s="32"/>
      <c r="XDD126" s="32"/>
      <c r="XDE126" s="32"/>
      <c r="XDF126" s="32"/>
      <c r="XDG126" s="32"/>
      <c r="XDH126" s="32"/>
      <c r="XDI126" s="32"/>
      <c r="XDJ126" s="32"/>
      <c r="XDK126" s="32"/>
      <c r="XDL126" s="32"/>
      <c r="XDM126" s="32"/>
      <c r="XDN126" s="32"/>
      <c r="XDO126" s="32"/>
      <c r="XDP126" s="32"/>
      <c r="XDQ126" s="32"/>
      <c r="XDR126" s="32"/>
      <c r="XDS126" s="32"/>
      <c r="XDT126" s="32"/>
      <c r="XDU126" s="32"/>
      <c r="XDV126" s="32"/>
      <c r="XDW126" s="32"/>
      <c r="XDX126" s="32"/>
      <c r="XDY126" s="32"/>
      <c r="XDZ126" s="32"/>
      <c r="XEA126" s="32"/>
      <c r="XEB126" s="32"/>
      <c r="XEC126" s="32"/>
      <c r="XED126" s="32"/>
      <c r="XEE126" s="32"/>
    </row>
    <row r="127" s="1" customFormat="1" customHeight="1" spans="1:16359">
      <c r="A127" s="31"/>
      <c r="B127" s="20"/>
      <c r="C127" s="20"/>
      <c r="D127" s="21" t="str">
        <f>IF(C127="","-",VLOOKUP(C127,员工信息表!B:C,2,FALSE))</f>
        <v>-</v>
      </c>
      <c r="E127" s="21" t="str">
        <f>IF(C127="","-",VLOOKUP(C127,员工信息表!B:D,3,FALSE))</f>
        <v>-</v>
      </c>
      <c r="F127" s="20"/>
      <c r="G127" s="20"/>
      <c r="H127" s="20"/>
      <c r="I127" s="20"/>
      <c r="J127" s="27" t="str">
        <f t="shared" si="2"/>
        <v>0</v>
      </c>
      <c r="K127" s="27" t="str">
        <f>IF(C127="","0",SUMIFS(借支明细表!$H:$H,借支明细表!$F:$F,$C127,借支明细表!$D:$D,$D$2))</f>
        <v>0</v>
      </c>
      <c r="L127" s="27" t="str">
        <f t="shared" si="3"/>
        <v>0</v>
      </c>
      <c r="M127" s="28"/>
      <c r="XDA127" s="32"/>
      <c r="XDB127" s="32"/>
      <c r="XDC127" s="32"/>
      <c r="XDD127" s="32"/>
      <c r="XDE127" s="32"/>
      <c r="XDF127" s="32"/>
      <c r="XDG127" s="32"/>
      <c r="XDH127" s="32"/>
      <c r="XDI127" s="32"/>
      <c r="XDJ127" s="32"/>
      <c r="XDK127" s="32"/>
      <c r="XDL127" s="32"/>
      <c r="XDM127" s="32"/>
      <c r="XDN127" s="32"/>
      <c r="XDO127" s="32"/>
      <c r="XDP127" s="32"/>
      <c r="XDQ127" s="32"/>
      <c r="XDR127" s="32"/>
      <c r="XDS127" s="32"/>
      <c r="XDT127" s="32"/>
      <c r="XDU127" s="32"/>
      <c r="XDV127" s="32"/>
      <c r="XDW127" s="32"/>
      <c r="XDX127" s="32"/>
      <c r="XDY127" s="32"/>
      <c r="XDZ127" s="32"/>
      <c r="XEA127" s="32"/>
      <c r="XEB127" s="32"/>
      <c r="XEC127" s="32"/>
      <c r="XED127" s="32"/>
      <c r="XEE127" s="32"/>
    </row>
    <row r="128" s="1" customFormat="1" customHeight="1" spans="1:16359">
      <c r="A128" s="31"/>
      <c r="B128" s="20"/>
      <c r="C128" s="20"/>
      <c r="D128" s="21" t="str">
        <f>IF(C128="","-",VLOOKUP(C128,员工信息表!B:C,2,FALSE))</f>
        <v>-</v>
      </c>
      <c r="E128" s="21" t="str">
        <f>IF(C128="","-",VLOOKUP(C128,员工信息表!B:D,3,FALSE))</f>
        <v>-</v>
      </c>
      <c r="F128" s="20"/>
      <c r="G128" s="20"/>
      <c r="H128" s="20"/>
      <c r="I128" s="20"/>
      <c r="J128" s="27" t="str">
        <f t="shared" si="2"/>
        <v>0</v>
      </c>
      <c r="K128" s="27" t="str">
        <f>IF(C128="","0",SUMIFS(借支明细表!$H:$H,借支明细表!$F:$F,$C128,借支明细表!$D:$D,$D$2))</f>
        <v>0</v>
      </c>
      <c r="L128" s="27" t="str">
        <f t="shared" si="3"/>
        <v>0</v>
      </c>
      <c r="M128" s="28"/>
      <c r="XDA128" s="32"/>
      <c r="XDB128" s="32"/>
      <c r="XDC128" s="32"/>
      <c r="XDD128" s="32"/>
      <c r="XDE128" s="32"/>
      <c r="XDF128" s="32"/>
      <c r="XDG128" s="32"/>
      <c r="XDH128" s="32"/>
      <c r="XDI128" s="32"/>
      <c r="XDJ128" s="32"/>
      <c r="XDK128" s="32"/>
      <c r="XDL128" s="32"/>
      <c r="XDM128" s="32"/>
      <c r="XDN128" s="32"/>
      <c r="XDO128" s="32"/>
      <c r="XDP128" s="32"/>
      <c r="XDQ128" s="32"/>
      <c r="XDR128" s="32"/>
      <c r="XDS128" s="32"/>
      <c r="XDT128" s="32"/>
      <c r="XDU128" s="32"/>
      <c r="XDV128" s="32"/>
      <c r="XDW128" s="32"/>
      <c r="XDX128" s="32"/>
      <c r="XDY128" s="32"/>
      <c r="XDZ128" s="32"/>
      <c r="XEA128" s="32"/>
      <c r="XEB128" s="32"/>
      <c r="XEC128" s="32"/>
      <c r="XED128" s="32"/>
      <c r="XEE128" s="32"/>
    </row>
    <row r="129" s="1" customFormat="1" customHeight="1" spans="1:16359">
      <c r="A129" s="31"/>
      <c r="B129" s="20"/>
      <c r="C129" s="20"/>
      <c r="D129" s="21" t="str">
        <f>IF(C129="","-",VLOOKUP(C129,员工信息表!B:C,2,FALSE))</f>
        <v>-</v>
      </c>
      <c r="E129" s="21" t="str">
        <f>IF(C129="","-",VLOOKUP(C129,员工信息表!B:D,3,FALSE))</f>
        <v>-</v>
      </c>
      <c r="F129" s="20"/>
      <c r="G129" s="20"/>
      <c r="H129" s="20"/>
      <c r="I129" s="20"/>
      <c r="J129" s="27" t="str">
        <f t="shared" si="2"/>
        <v>0</v>
      </c>
      <c r="K129" s="27" t="str">
        <f>IF(C129="","0",SUMIFS(借支明细表!$H:$H,借支明细表!$F:$F,$C129,借支明细表!$D:$D,$D$2))</f>
        <v>0</v>
      </c>
      <c r="L129" s="27" t="str">
        <f t="shared" si="3"/>
        <v>0</v>
      </c>
      <c r="M129" s="28"/>
      <c r="XDA129" s="32"/>
      <c r="XDB129" s="32"/>
      <c r="XDC129" s="32"/>
      <c r="XDD129" s="32"/>
      <c r="XDE129" s="32"/>
      <c r="XDF129" s="32"/>
      <c r="XDG129" s="32"/>
      <c r="XDH129" s="32"/>
      <c r="XDI129" s="32"/>
      <c r="XDJ129" s="32"/>
      <c r="XDK129" s="32"/>
      <c r="XDL129" s="32"/>
      <c r="XDM129" s="32"/>
      <c r="XDN129" s="32"/>
      <c r="XDO129" s="32"/>
      <c r="XDP129" s="32"/>
      <c r="XDQ129" s="32"/>
      <c r="XDR129" s="32"/>
      <c r="XDS129" s="32"/>
      <c r="XDT129" s="32"/>
      <c r="XDU129" s="32"/>
      <c r="XDV129" s="32"/>
      <c r="XDW129" s="32"/>
      <c r="XDX129" s="32"/>
      <c r="XDY129" s="32"/>
      <c r="XDZ129" s="32"/>
      <c r="XEA129" s="32"/>
      <c r="XEB129" s="32"/>
      <c r="XEC129" s="32"/>
      <c r="XED129" s="32"/>
      <c r="XEE129" s="32"/>
    </row>
    <row r="130" s="1" customFormat="1" customHeight="1" spans="1:16359">
      <c r="A130" s="31"/>
      <c r="B130" s="20"/>
      <c r="C130" s="20"/>
      <c r="D130" s="21" t="str">
        <f>IF(C130="","-",VLOOKUP(C130,员工信息表!B:C,2,FALSE))</f>
        <v>-</v>
      </c>
      <c r="E130" s="21" t="str">
        <f>IF(C130="","-",VLOOKUP(C130,员工信息表!B:D,3,FALSE))</f>
        <v>-</v>
      </c>
      <c r="F130" s="20"/>
      <c r="G130" s="20"/>
      <c r="H130" s="20"/>
      <c r="I130" s="20"/>
      <c r="J130" s="27" t="str">
        <f t="shared" si="2"/>
        <v>0</v>
      </c>
      <c r="K130" s="27" t="str">
        <f>IF(C130="","0",SUMIFS(借支明细表!$H:$H,借支明细表!$F:$F,$C130,借支明细表!$D:$D,$D$2))</f>
        <v>0</v>
      </c>
      <c r="L130" s="27" t="str">
        <f t="shared" si="3"/>
        <v>0</v>
      </c>
      <c r="M130" s="28"/>
      <c r="XDA130" s="32"/>
      <c r="XDB130" s="32"/>
      <c r="XDC130" s="32"/>
      <c r="XDD130" s="32"/>
      <c r="XDE130" s="32"/>
      <c r="XDF130" s="32"/>
      <c r="XDG130" s="32"/>
      <c r="XDH130" s="32"/>
      <c r="XDI130" s="32"/>
      <c r="XDJ130" s="32"/>
      <c r="XDK130" s="32"/>
      <c r="XDL130" s="32"/>
      <c r="XDM130" s="32"/>
      <c r="XDN130" s="32"/>
      <c r="XDO130" s="32"/>
      <c r="XDP130" s="32"/>
      <c r="XDQ130" s="32"/>
      <c r="XDR130" s="32"/>
      <c r="XDS130" s="32"/>
      <c r="XDT130" s="32"/>
      <c r="XDU130" s="32"/>
      <c r="XDV130" s="32"/>
      <c r="XDW130" s="32"/>
      <c r="XDX130" s="32"/>
      <c r="XDY130" s="32"/>
      <c r="XDZ130" s="32"/>
      <c r="XEA130" s="32"/>
      <c r="XEB130" s="32"/>
      <c r="XEC130" s="32"/>
      <c r="XED130" s="32"/>
      <c r="XEE130" s="32"/>
    </row>
    <row r="131" s="1" customFormat="1" customHeight="1" spans="1:16359">
      <c r="A131" s="31"/>
      <c r="B131" s="20"/>
      <c r="C131" s="20"/>
      <c r="D131" s="21" t="str">
        <f>IF(C131="","-",VLOOKUP(C131,员工信息表!B:C,2,FALSE))</f>
        <v>-</v>
      </c>
      <c r="E131" s="21" t="str">
        <f>IF(C131="","-",VLOOKUP(C131,员工信息表!B:D,3,FALSE))</f>
        <v>-</v>
      </c>
      <c r="F131" s="20"/>
      <c r="G131" s="20"/>
      <c r="H131" s="20"/>
      <c r="I131" s="20"/>
      <c r="J131" s="27" t="str">
        <f t="shared" si="2"/>
        <v>0</v>
      </c>
      <c r="K131" s="27" t="str">
        <f>IF(C131="","0",SUMIFS(借支明细表!$H:$H,借支明细表!$F:$F,$C131,借支明细表!$D:$D,$D$2))</f>
        <v>0</v>
      </c>
      <c r="L131" s="27" t="str">
        <f t="shared" si="3"/>
        <v>0</v>
      </c>
      <c r="M131" s="28"/>
      <c r="XDA131" s="32"/>
      <c r="XDB131" s="32"/>
      <c r="XDC131" s="32"/>
      <c r="XDD131" s="32"/>
      <c r="XDE131" s="32"/>
      <c r="XDF131" s="32"/>
      <c r="XDG131" s="32"/>
      <c r="XDH131" s="32"/>
      <c r="XDI131" s="32"/>
      <c r="XDJ131" s="32"/>
      <c r="XDK131" s="32"/>
      <c r="XDL131" s="32"/>
      <c r="XDM131" s="32"/>
      <c r="XDN131" s="32"/>
      <c r="XDO131" s="32"/>
      <c r="XDP131" s="32"/>
      <c r="XDQ131" s="32"/>
      <c r="XDR131" s="32"/>
      <c r="XDS131" s="32"/>
      <c r="XDT131" s="32"/>
      <c r="XDU131" s="32"/>
      <c r="XDV131" s="32"/>
      <c r="XDW131" s="32"/>
      <c r="XDX131" s="32"/>
      <c r="XDY131" s="32"/>
      <c r="XDZ131" s="32"/>
      <c r="XEA131" s="32"/>
      <c r="XEB131" s="32"/>
      <c r="XEC131" s="32"/>
      <c r="XED131" s="32"/>
      <c r="XEE131" s="32"/>
    </row>
    <row r="132" s="1" customFormat="1" customHeight="1" spans="1:16359">
      <c r="A132" s="31"/>
      <c r="B132" s="20"/>
      <c r="C132" s="20"/>
      <c r="D132" s="21" t="str">
        <f>IF(C132="","-",VLOOKUP(C132,员工信息表!B:C,2,FALSE))</f>
        <v>-</v>
      </c>
      <c r="E132" s="21" t="str">
        <f>IF(C132="","-",VLOOKUP(C132,员工信息表!B:D,3,FALSE))</f>
        <v>-</v>
      </c>
      <c r="F132" s="20"/>
      <c r="G132" s="20"/>
      <c r="H132" s="20"/>
      <c r="I132" s="20"/>
      <c r="J132" s="27" t="str">
        <f t="shared" si="2"/>
        <v>0</v>
      </c>
      <c r="K132" s="27" t="str">
        <f>IF(C132="","0",SUMIFS(借支明细表!$H:$H,借支明细表!$F:$F,$C132,借支明细表!$D:$D,$D$2))</f>
        <v>0</v>
      </c>
      <c r="L132" s="27" t="str">
        <f t="shared" si="3"/>
        <v>0</v>
      </c>
      <c r="M132" s="28"/>
      <c r="XDA132" s="32"/>
      <c r="XDB132" s="32"/>
      <c r="XDC132" s="32"/>
      <c r="XDD132" s="32"/>
      <c r="XDE132" s="32"/>
      <c r="XDF132" s="32"/>
      <c r="XDG132" s="32"/>
      <c r="XDH132" s="32"/>
      <c r="XDI132" s="32"/>
      <c r="XDJ132" s="32"/>
      <c r="XDK132" s="32"/>
      <c r="XDL132" s="32"/>
      <c r="XDM132" s="32"/>
      <c r="XDN132" s="32"/>
      <c r="XDO132" s="32"/>
      <c r="XDP132" s="32"/>
      <c r="XDQ132" s="32"/>
      <c r="XDR132" s="32"/>
      <c r="XDS132" s="32"/>
      <c r="XDT132" s="32"/>
      <c r="XDU132" s="32"/>
      <c r="XDV132" s="32"/>
      <c r="XDW132" s="32"/>
      <c r="XDX132" s="32"/>
      <c r="XDY132" s="32"/>
      <c r="XDZ132" s="32"/>
      <c r="XEA132" s="32"/>
      <c r="XEB132" s="32"/>
      <c r="XEC132" s="32"/>
      <c r="XED132" s="32"/>
      <c r="XEE132" s="32"/>
    </row>
    <row r="133" s="1" customFormat="1" customHeight="1" spans="1:16359">
      <c r="A133" s="31"/>
      <c r="B133" s="20"/>
      <c r="C133" s="20"/>
      <c r="D133" s="21" t="str">
        <f>IF(C133="","-",VLOOKUP(C133,员工信息表!B:C,2,FALSE))</f>
        <v>-</v>
      </c>
      <c r="E133" s="21" t="str">
        <f>IF(C133="","-",VLOOKUP(C133,员工信息表!B:D,3,FALSE))</f>
        <v>-</v>
      </c>
      <c r="F133" s="20"/>
      <c r="G133" s="20"/>
      <c r="H133" s="20"/>
      <c r="I133" s="20"/>
      <c r="J133" s="27" t="str">
        <f t="shared" ref="J133:J196" si="4">IF(C133="","0",(E133*F133)+(G133*H133)+I133)</f>
        <v>0</v>
      </c>
      <c r="K133" s="27" t="str">
        <f>IF(C133="","0",SUMIFS(借支明细表!$H:$H,借支明细表!$F:$F,$C133,借支明细表!$D:$D,$D$2))</f>
        <v>0</v>
      </c>
      <c r="L133" s="27" t="str">
        <f t="shared" ref="L133:L196" si="5">IF(C133="","0",J133-K133)</f>
        <v>0</v>
      </c>
      <c r="M133" s="28"/>
      <c r="XDA133" s="32"/>
      <c r="XDB133" s="32"/>
      <c r="XDC133" s="32"/>
      <c r="XDD133" s="32"/>
      <c r="XDE133" s="32"/>
      <c r="XDF133" s="32"/>
      <c r="XDG133" s="32"/>
      <c r="XDH133" s="32"/>
      <c r="XDI133" s="32"/>
      <c r="XDJ133" s="32"/>
      <c r="XDK133" s="32"/>
      <c r="XDL133" s="32"/>
      <c r="XDM133" s="32"/>
      <c r="XDN133" s="32"/>
      <c r="XDO133" s="32"/>
      <c r="XDP133" s="32"/>
      <c r="XDQ133" s="32"/>
      <c r="XDR133" s="32"/>
      <c r="XDS133" s="32"/>
      <c r="XDT133" s="32"/>
      <c r="XDU133" s="32"/>
      <c r="XDV133" s="32"/>
      <c r="XDW133" s="32"/>
      <c r="XDX133" s="32"/>
      <c r="XDY133" s="32"/>
      <c r="XDZ133" s="32"/>
      <c r="XEA133" s="32"/>
      <c r="XEB133" s="32"/>
      <c r="XEC133" s="32"/>
      <c r="XED133" s="32"/>
      <c r="XEE133" s="32"/>
    </row>
    <row r="134" s="1" customFormat="1" customHeight="1" spans="1:16359">
      <c r="A134" s="31"/>
      <c r="B134" s="20"/>
      <c r="C134" s="20"/>
      <c r="D134" s="21" t="str">
        <f>IF(C134="","-",VLOOKUP(C134,员工信息表!B:C,2,FALSE))</f>
        <v>-</v>
      </c>
      <c r="E134" s="21" t="str">
        <f>IF(C134="","-",VLOOKUP(C134,员工信息表!B:D,3,FALSE))</f>
        <v>-</v>
      </c>
      <c r="F134" s="20"/>
      <c r="G134" s="20"/>
      <c r="H134" s="20"/>
      <c r="I134" s="20"/>
      <c r="J134" s="27" t="str">
        <f t="shared" si="4"/>
        <v>0</v>
      </c>
      <c r="K134" s="27" t="str">
        <f>IF(C134="","0",SUMIFS(借支明细表!$H:$H,借支明细表!$F:$F,$C134,借支明细表!$D:$D,$D$2))</f>
        <v>0</v>
      </c>
      <c r="L134" s="27" t="str">
        <f t="shared" si="5"/>
        <v>0</v>
      </c>
      <c r="M134" s="28"/>
      <c r="XDA134" s="32"/>
      <c r="XDB134" s="32"/>
      <c r="XDC134" s="32"/>
      <c r="XDD134" s="32"/>
      <c r="XDE134" s="32"/>
      <c r="XDF134" s="32"/>
      <c r="XDG134" s="32"/>
      <c r="XDH134" s="32"/>
      <c r="XDI134" s="32"/>
      <c r="XDJ134" s="32"/>
      <c r="XDK134" s="32"/>
      <c r="XDL134" s="32"/>
      <c r="XDM134" s="32"/>
      <c r="XDN134" s="32"/>
      <c r="XDO134" s="32"/>
      <c r="XDP134" s="32"/>
      <c r="XDQ134" s="32"/>
      <c r="XDR134" s="32"/>
      <c r="XDS134" s="32"/>
      <c r="XDT134" s="32"/>
      <c r="XDU134" s="32"/>
      <c r="XDV134" s="32"/>
      <c r="XDW134" s="32"/>
      <c r="XDX134" s="32"/>
      <c r="XDY134" s="32"/>
      <c r="XDZ134" s="32"/>
      <c r="XEA134" s="32"/>
      <c r="XEB134" s="32"/>
      <c r="XEC134" s="32"/>
      <c r="XED134" s="32"/>
      <c r="XEE134" s="32"/>
    </row>
    <row r="135" s="1" customFormat="1" customHeight="1" spans="1:16359">
      <c r="A135" s="31"/>
      <c r="B135" s="20"/>
      <c r="C135" s="20"/>
      <c r="D135" s="21" t="str">
        <f>IF(C135="","-",VLOOKUP(C135,员工信息表!B:C,2,FALSE))</f>
        <v>-</v>
      </c>
      <c r="E135" s="21" t="str">
        <f>IF(C135="","-",VLOOKUP(C135,员工信息表!B:D,3,FALSE))</f>
        <v>-</v>
      </c>
      <c r="F135" s="20"/>
      <c r="G135" s="20"/>
      <c r="H135" s="20"/>
      <c r="I135" s="20"/>
      <c r="J135" s="27" t="str">
        <f t="shared" si="4"/>
        <v>0</v>
      </c>
      <c r="K135" s="27" t="str">
        <f>IF(C135="","0",SUMIFS(借支明细表!$H:$H,借支明细表!$F:$F,$C135,借支明细表!$D:$D,$D$2))</f>
        <v>0</v>
      </c>
      <c r="L135" s="27" t="str">
        <f t="shared" si="5"/>
        <v>0</v>
      </c>
      <c r="M135" s="28"/>
      <c r="XDA135" s="32"/>
      <c r="XDB135" s="32"/>
      <c r="XDC135" s="32"/>
      <c r="XDD135" s="32"/>
      <c r="XDE135" s="32"/>
      <c r="XDF135" s="32"/>
      <c r="XDG135" s="32"/>
      <c r="XDH135" s="32"/>
      <c r="XDI135" s="32"/>
      <c r="XDJ135" s="32"/>
      <c r="XDK135" s="32"/>
      <c r="XDL135" s="32"/>
      <c r="XDM135" s="32"/>
      <c r="XDN135" s="32"/>
      <c r="XDO135" s="32"/>
      <c r="XDP135" s="32"/>
      <c r="XDQ135" s="32"/>
      <c r="XDR135" s="32"/>
      <c r="XDS135" s="32"/>
      <c r="XDT135" s="32"/>
      <c r="XDU135" s="32"/>
      <c r="XDV135" s="32"/>
      <c r="XDW135" s="32"/>
      <c r="XDX135" s="32"/>
      <c r="XDY135" s="32"/>
      <c r="XDZ135" s="32"/>
      <c r="XEA135" s="32"/>
      <c r="XEB135" s="32"/>
      <c r="XEC135" s="32"/>
      <c r="XED135" s="32"/>
      <c r="XEE135" s="32"/>
    </row>
    <row r="136" s="1" customFormat="1" customHeight="1" spans="1:16359">
      <c r="A136" s="31"/>
      <c r="B136" s="20"/>
      <c r="C136" s="20"/>
      <c r="D136" s="21" t="str">
        <f>IF(C136="","-",VLOOKUP(C136,员工信息表!B:C,2,FALSE))</f>
        <v>-</v>
      </c>
      <c r="E136" s="21" t="str">
        <f>IF(C136="","-",VLOOKUP(C136,员工信息表!B:D,3,FALSE))</f>
        <v>-</v>
      </c>
      <c r="F136" s="20"/>
      <c r="G136" s="20"/>
      <c r="H136" s="20"/>
      <c r="I136" s="20"/>
      <c r="J136" s="27" t="str">
        <f t="shared" si="4"/>
        <v>0</v>
      </c>
      <c r="K136" s="27" t="str">
        <f>IF(C136="","0",SUMIFS(借支明细表!$H:$H,借支明细表!$F:$F,$C136,借支明细表!$D:$D,$D$2))</f>
        <v>0</v>
      </c>
      <c r="L136" s="27" t="str">
        <f t="shared" si="5"/>
        <v>0</v>
      </c>
      <c r="M136" s="28"/>
      <c r="XDA136" s="32"/>
      <c r="XDB136" s="32"/>
      <c r="XDC136" s="32"/>
      <c r="XDD136" s="32"/>
      <c r="XDE136" s="32"/>
      <c r="XDF136" s="32"/>
      <c r="XDG136" s="32"/>
      <c r="XDH136" s="32"/>
      <c r="XDI136" s="32"/>
      <c r="XDJ136" s="32"/>
      <c r="XDK136" s="32"/>
      <c r="XDL136" s="32"/>
      <c r="XDM136" s="32"/>
      <c r="XDN136" s="32"/>
      <c r="XDO136" s="32"/>
      <c r="XDP136" s="32"/>
      <c r="XDQ136" s="32"/>
      <c r="XDR136" s="32"/>
      <c r="XDS136" s="32"/>
      <c r="XDT136" s="32"/>
      <c r="XDU136" s="32"/>
      <c r="XDV136" s="32"/>
      <c r="XDW136" s="32"/>
      <c r="XDX136" s="32"/>
      <c r="XDY136" s="32"/>
      <c r="XDZ136" s="32"/>
      <c r="XEA136" s="32"/>
      <c r="XEB136" s="32"/>
      <c r="XEC136" s="32"/>
      <c r="XED136" s="32"/>
      <c r="XEE136" s="32"/>
    </row>
    <row r="137" s="1" customFormat="1" customHeight="1" spans="1:16359">
      <c r="A137" s="31"/>
      <c r="B137" s="20"/>
      <c r="C137" s="20"/>
      <c r="D137" s="21" t="str">
        <f>IF(C137="","-",VLOOKUP(C137,员工信息表!B:C,2,FALSE))</f>
        <v>-</v>
      </c>
      <c r="E137" s="21" t="str">
        <f>IF(C137="","-",VLOOKUP(C137,员工信息表!B:D,3,FALSE))</f>
        <v>-</v>
      </c>
      <c r="F137" s="20"/>
      <c r="G137" s="20"/>
      <c r="H137" s="20"/>
      <c r="I137" s="20"/>
      <c r="J137" s="27" t="str">
        <f t="shared" si="4"/>
        <v>0</v>
      </c>
      <c r="K137" s="27" t="str">
        <f>IF(C137="","0",SUMIFS(借支明细表!$H:$H,借支明细表!$F:$F,$C137,借支明细表!$D:$D,$D$2))</f>
        <v>0</v>
      </c>
      <c r="L137" s="27" t="str">
        <f t="shared" si="5"/>
        <v>0</v>
      </c>
      <c r="M137" s="28"/>
      <c r="XDA137" s="32"/>
      <c r="XDB137" s="32"/>
      <c r="XDC137" s="32"/>
      <c r="XDD137" s="32"/>
      <c r="XDE137" s="32"/>
      <c r="XDF137" s="32"/>
      <c r="XDG137" s="32"/>
      <c r="XDH137" s="32"/>
      <c r="XDI137" s="32"/>
      <c r="XDJ137" s="32"/>
      <c r="XDK137" s="32"/>
      <c r="XDL137" s="32"/>
      <c r="XDM137" s="32"/>
      <c r="XDN137" s="32"/>
      <c r="XDO137" s="32"/>
      <c r="XDP137" s="32"/>
      <c r="XDQ137" s="32"/>
      <c r="XDR137" s="32"/>
      <c r="XDS137" s="32"/>
      <c r="XDT137" s="32"/>
      <c r="XDU137" s="32"/>
      <c r="XDV137" s="32"/>
      <c r="XDW137" s="32"/>
      <c r="XDX137" s="32"/>
      <c r="XDY137" s="32"/>
      <c r="XDZ137" s="32"/>
      <c r="XEA137" s="32"/>
      <c r="XEB137" s="32"/>
      <c r="XEC137" s="32"/>
      <c r="XED137" s="32"/>
      <c r="XEE137" s="32"/>
    </row>
    <row r="138" s="1" customFormat="1" customHeight="1" spans="1:16359">
      <c r="A138" s="31"/>
      <c r="B138" s="20"/>
      <c r="C138" s="20"/>
      <c r="D138" s="21" t="str">
        <f>IF(C138="","-",VLOOKUP(C138,员工信息表!B:C,2,FALSE))</f>
        <v>-</v>
      </c>
      <c r="E138" s="21" t="str">
        <f>IF(C138="","-",VLOOKUP(C138,员工信息表!B:D,3,FALSE))</f>
        <v>-</v>
      </c>
      <c r="F138" s="20"/>
      <c r="G138" s="20"/>
      <c r="H138" s="20"/>
      <c r="I138" s="20"/>
      <c r="J138" s="27" t="str">
        <f t="shared" si="4"/>
        <v>0</v>
      </c>
      <c r="K138" s="27" t="str">
        <f>IF(C138="","0",SUMIFS(借支明细表!$H:$H,借支明细表!$F:$F,$C138,借支明细表!$D:$D,$D$2))</f>
        <v>0</v>
      </c>
      <c r="L138" s="27" t="str">
        <f t="shared" si="5"/>
        <v>0</v>
      </c>
      <c r="M138" s="28"/>
      <c r="XDA138" s="32"/>
      <c r="XDB138" s="32"/>
      <c r="XDC138" s="32"/>
      <c r="XDD138" s="32"/>
      <c r="XDE138" s="32"/>
      <c r="XDF138" s="32"/>
      <c r="XDG138" s="32"/>
      <c r="XDH138" s="32"/>
      <c r="XDI138" s="32"/>
      <c r="XDJ138" s="32"/>
      <c r="XDK138" s="32"/>
      <c r="XDL138" s="32"/>
      <c r="XDM138" s="32"/>
      <c r="XDN138" s="32"/>
      <c r="XDO138" s="32"/>
      <c r="XDP138" s="32"/>
      <c r="XDQ138" s="32"/>
      <c r="XDR138" s="32"/>
      <c r="XDS138" s="32"/>
      <c r="XDT138" s="32"/>
      <c r="XDU138" s="32"/>
      <c r="XDV138" s="32"/>
      <c r="XDW138" s="32"/>
      <c r="XDX138" s="32"/>
      <c r="XDY138" s="32"/>
      <c r="XDZ138" s="32"/>
      <c r="XEA138" s="32"/>
      <c r="XEB138" s="32"/>
      <c r="XEC138" s="32"/>
      <c r="XED138" s="32"/>
      <c r="XEE138" s="32"/>
    </row>
    <row r="139" s="1" customFormat="1" customHeight="1" spans="1:16359">
      <c r="A139" s="31"/>
      <c r="B139" s="20"/>
      <c r="C139" s="20"/>
      <c r="D139" s="21" t="str">
        <f>IF(C139="","-",VLOOKUP(C139,员工信息表!B:C,2,FALSE))</f>
        <v>-</v>
      </c>
      <c r="E139" s="21" t="str">
        <f>IF(C139="","-",VLOOKUP(C139,员工信息表!B:D,3,FALSE))</f>
        <v>-</v>
      </c>
      <c r="F139" s="20"/>
      <c r="G139" s="20"/>
      <c r="H139" s="20"/>
      <c r="I139" s="20"/>
      <c r="J139" s="27" t="str">
        <f t="shared" si="4"/>
        <v>0</v>
      </c>
      <c r="K139" s="27" t="str">
        <f>IF(C139="","0",SUMIFS(借支明细表!$H:$H,借支明细表!$F:$F,$C139,借支明细表!$D:$D,$D$2))</f>
        <v>0</v>
      </c>
      <c r="L139" s="27" t="str">
        <f t="shared" si="5"/>
        <v>0</v>
      </c>
      <c r="M139" s="28"/>
      <c r="XDA139" s="32"/>
      <c r="XDB139" s="32"/>
      <c r="XDC139" s="32"/>
      <c r="XDD139" s="32"/>
      <c r="XDE139" s="32"/>
      <c r="XDF139" s="32"/>
      <c r="XDG139" s="32"/>
      <c r="XDH139" s="32"/>
      <c r="XDI139" s="32"/>
      <c r="XDJ139" s="32"/>
      <c r="XDK139" s="32"/>
      <c r="XDL139" s="32"/>
      <c r="XDM139" s="32"/>
      <c r="XDN139" s="32"/>
      <c r="XDO139" s="32"/>
      <c r="XDP139" s="32"/>
      <c r="XDQ139" s="32"/>
      <c r="XDR139" s="32"/>
      <c r="XDS139" s="32"/>
      <c r="XDT139" s="32"/>
      <c r="XDU139" s="32"/>
      <c r="XDV139" s="32"/>
      <c r="XDW139" s="32"/>
      <c r="XDX139" s="32"/>
      <c r="XDY139" s="32"/>
      <c r="XDZ139" s="32"/>
      <c r="XEA139" s="32"/>
      <c r="XEB139" s="32"/>
      <c r="XEC139" s="32"/>
      <c r="XED139" s="32"/>
      <c r="XEE139" s="32"/>
    </row>
    <row r="140" s="1" customFormat="1" customHeight="1" spans="1:16359">
      <c r="A140" s="31"/>
      <c r="B140" s="20"/>
      <c r="C140" s="20"/>
      <c r="D140" s="21" t="str">
        <f>IF(C140="","-",VLOOKUP(C140,员工信息表!B:C,2,FALSE))</f>
        <v>-</v>
      </c>
      <c r="E140" s="21" t="str">
        <f>IF(C140="","-",VLOOKUP(C140,员工信息表!B:D,3,FALSE))</f>
        <v>-</v>
      </c>
      <c r="F140" s="20"/>
      <c r="G140" s="20"/>
      <c r="H140" s="20"/>
      <c r="I140" s="20"/>
      <c r="J140" s="27" t="str">
        <f t="shared" si="4"/>
        <v>0</v>
      </c>
      <c r="K140" s="27" t="str">
        <f>IF(C140="","0",SUMIFS(借支明细表!$H:$H,借支明细表!$F:$F,$C140,借支明细表!$D:$D,$D$2))</f>
        <v>0</v>
      </c>
      <c r="L140" s="27" t="str">
        <f t="shared" si="5"/>
        <v>0</v>
      </c>
      <c r="M140" s="28"/>
      <c r="XDA140" s="32"/>
      <c r="XDB140" s="32"/>
      <c r="XDC140" s="32"/>
      <c r="XDD140" s="32"/>
      <c r="XDE140" s="32"/>
      <c r="XDF140" s="32"/>
      <c r="XDG140" s="32"/>
      <c r="XDH140" s="32"/>
      <c r="XDI140" s="32"/>
      <c r="XDJ140" s="32"/>
      <c r="XDK140" s="32"/>
      <c r="XDL140" s="32"/>
      <c r="XDM140" s="32"/>
      <c r="XDN140" s="32"/>
      <c r="XDO140" s="32"/>
      <c r="XDP140" s="32"/>
      <c r="XDQ140" s="32"/>
      <c r="XDR140" s="32"/>
      <c r="XDS140" s="32"/>
      <c r="XDT140" s="32"/>
      <c r="XDU140" s="32"/>
      <c r="XDV140" s="32"/>
      <c r="XDW140" s="32"/>
      <c r="XDX140" s="32"/>
      <c r="XDY140" s="32"/>
      <c r="XDZ140" s="32"/>
      <c r="XEA140" s="32"/>
      <c r="XEB140" s="32"/>
      <c r="XEC140" s="32"/>
      <c r="XED140" s="32"/>
      <c r="XEE140" s="32"/>
    </row>
    <row r="141" s="1" customFormat="1" customHeight="1" spans="1:16359">
      <c r="A141" s="31"/>
      <c r="B141" s="20"/>
      <c r="C141" s="20"/>
      <c r="D141" s="21" t="str">
        <f>IF(C141="","-",VLOOKUP(C141,员工信息表!B:C,2,FALSE))</f>
        <v>-</v>
      </c>
      <c r="E141" s="21" t="str">
        <f>IF(C141="","-",VLOOKUP(C141,员工信息表!B:D,3,FALSE))</f>
        <v>-</v>
      </c>
      <c r="F141" s="20"/>
      <c r="G141" s="20"/>
      <c r="H141" s="20"/>
      <c r="I141" s="20"/>
      <c r="J141" s="27" t="str">
        <f t="shared" si="4"/>
        <v>0</v>
      </c>
      <c r="K141" s="27" t="str">
        <f>IF(C141="","0",SUMIFS(借支明细表!$H:$H,借支明细表!$F:$F,$C141,借支明细表!$D:$D,$D$2))</f>
        <v>0</v>
      </c>
      <c r="L141" s="27" t="str">
        <f t="shared" si="5"/>
        <v>0</v>
      </c>
      <c r="M141" s="28"/>
      <c r="XDA141" s="32"/>
      <c r="XDB141" s="32"/>
      <c r="XDC141" s="32"/>
      <c r="XDD141" s="32"/>
      <c r="XDE141" s="32"/>
      <c r="XDF141" s="32"/>
      <c r="XDG141" s="32"/>
      <c r="XDH141" s="32"/>
      <c r="XDI141" s="32"/>
      <c r="XDJ141" s="32"/>
      <c r="XDK141" s="32"/>
      <c r="XDL141" s="32"/>
      <c r="XDM141" s="32"/>
      <c r="XDN141" s="32"/>
      <c r="XDO141" s="32"/>
      <c r="XDP141" s="32"/>
      <c r="XDQ141" s="32"/>
      <c r="XDR141" s="32"/>
      <c r="XDS141" s="32"/>
      <c r="XDT141" s="32"/>
      <c r="XDU141" s="32"/>
      <c r="XDV141" s="32"/>
      <c r="XDW141" s="32"/>
      <c r="XDX141" s="32"/>
      <c r="XDY141" s="32"/>
      <c r="XDZ141" s="32"/>
      <c r="XEA141" s="32"/>
      <c r="XEB141" s="32"/>
      <c r="XEC141" s="32"/>
      <c r="XED141" s="32"/>
      <c r="XEE141" s="32"/>
    </row>
    <row r="142" s="1" customFormat="1" customHeight="1" spans="1:16359">
      <c r="A142" s="31"/>
      <c r="B142" s="20"/>
      <c r="C142" s="20"/>
      <c r="D142" s="21" t="str">
        <f>IF(C142="","-",VLOOKUP(C142,员工信息表!B:C,2,FALSE))</f>
        <v>-</v>
      </c>
      <c r="E142" s="21" t="str">
        <f>IF(C142="","-",VLOOKUP(C142,员工信息表!B:D,3,FALSE))</f>
        <v>-</v>
      </c>
      <c r="F142" s="20"/>
      <c r="G142" s="20"/>
      <c r="H142" s="20"/>
      <c r="I142" s="20"/>
      <c r="J142" s="27" t="str">
        <f t="shared" si="4"/>
        <v>0</v>
      </c>
      <c r="K142" s="27" t="str">
        <f>IF(C142="","0",SUMIFS(借支明细表!$H:$H,借支明细表!$F:$F,$C142,借支明细表!$D:$D,$D$2))</f>
        <v>0</v>
      </c>
      <c r="L142" s="27" t="str">
        <f t="shared" si="5"/>
        <v>0</v>
      </c>
      <c r="M142" s="28"/>
      <c r="XDA142" s="32"/>
      <c r="XDB142" s="32"/>
      <c r="XDC142" s="32"/>
      <c r="XDD142" s="32"/>
      <c r="XDE142" s="32"/>
      <c r="XDF142" s="32"/>
      <c r="XDG142" s="32"/>
      <c r="XDH142" s="32"/>
      <c r="XDI142" s="32"/>
      <c r="XDJ142" s="32"/>
      <c r="XDK142" s="32"/>
      <c r="XDL142" s="32"/>
      <c r="XDM142" s="32"/>
      <c r="XDN142" s="32"/>
      <c r="XDO142" s="32"/>
      <c r="XDP142" s="32"/>
      <c r="XDQ142" s="32"/>
      <c r="XDR142" s="32"/>
      <c r="XDS142" s="32"/>
      <c r="XDT142" s="32"/>
      <c r="XDU142" s="32"/>
      <c r="XDV142" s="32"/>
      <c r="XDW142" s="32"/>
      <c r="XDX142" s="32"/>
      <c r="XDY142" s="32"/>
      <c r="XDZ142" s="32"/>
      <c r="XEA142" s="32"/>
      <c r="XEB142" s="32"/>
      <c r="XEC142" s="32"/>
      <c r="XED142" s="32"/>
      <c r="XEE142" s="32"/>
    </row>
    <row r="143" s="1" customFormat="1" customHeight="1" spans="1:16359">
      <c r="A143" s="31"/>
      <c r="B143" s="20"/>
      <c r="C143" s="20"/>
      <c r="D143" s="21" t="str">
        <f>IF(C143="","-",VLOOKUP(C143,员工信息表!B:C,2,FALSE))</f>
        <v>-</v>
      </c>
      <c r="E143" s="21" t="str">
        <f>IF(C143="","-",VLOOKUP(C143,员工信息表!B:D,3,FALSE))</f>
        <v>-</v>
      </c>
      <c r="F143" s="20"/>
      <c r="G143" s="20"/>
      <c r="H143" s="20"/>
      <c r="I143" s="20"/>
      <c r="J143" s="27" t="str">
        <f t="shared" si="4"/>
        <v>0</v>
      </c>
      <c r="K143" s="27" t="str">
        <f>IF(C143="","0",SUMIFS(借支明细表!$H:$H,借支明细表!$F:$F,$C143,借支明细表!$D:$D,$D$2))</f>
        <v>0</v>
      </c>
      <c r="L143" s="27" t="str">
        <f t="shared" si="5"/>
        <v>0</v>
      </c>
      <c r="M143" s="28"/>
      <c r="XDA143" s="32"/>
      <c r="XDB143" s="32"/>
      <c r="XDC143" s="32"/>
      <c r="XDD143" s="32"/>
      <c r="XDE143" s="32"/>
      <c r="XDF143" s="32"/>
      <c r="XDG143" s="32"/>
      <c r="XDH143" s="32"/>
      <c r="XDI143" s="32"/>
      <c r="XDJ143" s="32"/>
      <c r="XDK143" s="32"/>
      <c r="XDL143" s="32"/>
      <c r="XDM143" s="32"/>
      <c r="XDN143" s="32"/>
      <c r="XDO143" s="32"/>
      <c r="XDP143" s="32"/>
      <c r="XDQ143" s="32"/>
      <c r="XDR143" s="32"/>
      <c r="XDS143" s="32"/>
      <c r="XDT143" s="32"/>
      <c r="XDU143" s="32"/>
      <c r="XDV143" s="32"/>
      <c r="XDW143" s="32"/>
      <c r="XDX143" s="32"/>
      <c r="XDY143" s="32"/>
      <c r="XDZ143" s="32"/>
      <c r="XEA143" s="32"/>
      <c r="XEB143" s="32"/>
      <c r="XEC143" s="32"/>
      <c r="XED143" s="32"/>
      <c r="XEE143" s="32"/>
    </row>
    <row r="144" s="1" customFormat="1" customHeight="1" spans="1:16359">
      <c r="A144" s="31"/>
      <c r="B144" s="20"/>
      <c r="C144" s="20"/>
      <c r="D144" s="21" t="str">
        <f>IF(C144="","-",VLOOKUP(C144,员工信息表!B:C,2,FALSE))</f>
        <v>-</v>
      </c>
      <c r="E144" s="21" t="str">
        <f>IF(C144="","-",VLOOKUP(C144,员工信息表!B:D,3,FALSE))</f>
        <v>-</v>
      </c>
      <c r="F144" s="20"/>
      <c r="G144" s="20"/>
      <c r="H144" s="20"/>
      <c r="I144" s="20"/>
      <c r="J144" s="27" t="str">
        <f t="shared" si="4"/>
        <v>0</v>
      </c>
      <c r="K144" s="27" t="str">
        <f>IF(C144="","0",SUMIFS(借支明细表!$H:$H,借支明细表!$F:$F,$C144,借支明细表!$D:$D,$D$2))</f>
        <v>0</v>
      </c>
      <c r="L144" s="27" t="str">
        <f t="shared" si="5"/>
        <v>0</v>
      </c>
      <c r="M144" s="28"/>
      <c r="XDA144" s="32"/>
      <c r="XDB144" s="32"/>
      <c r="XDC144" s="32"/>
      <c r="XDD144" s="32"/>
      <c r="XDE144" s="32"/>
      <c r="XDF144" s="32"/>
      <c r="XDG144" s="32"/>
      <c r="XDH144" s="32"/>
      <c r="XDI144" s="32"/>
      <c r="XDJ144" s="32"/>
      <c r="XDK144" s="32"/>
      <c r="XDL144" s="32"/>
      <c r="XDM144" s="32"/>
      <c r="XDN144" s="32"/>
      <c r="XDO144" s="32"/>
      <c r="XDP144" s="32"/>
      <c r="XDQ144" s="32"/>
      <c r="XDR144" s="32"/>
      <c r="XDS144" s="32"/>
      <c r="XDT144" s="32"/>
      <c r="XDU144" s="32"/>
      <c r="XDV144" s="32"/>
      <c r="XDW144" s="32"/>
      <c r="XDX144" s="32"/>
      <c r="XDY144" s="32"/>
      <c r="XDZ144" s="32"/>
      <c r="XEA144" s="32"/>
      <c r="XEB144" s="32"/>
      <c r="XEC144" s="32"/>
      <c r="XED144" s="32"/>
      <c r="XEE144" s="32"/>
    </row>
    <row r="145" s="1" customFormat="1" customHeight="1" spans="1:16359">
      <c r="A145" s="31"/>
      <c r="B145" s="20"/>
      <c r="C145" s="20"/>
      <c r="D145" s="21" t="str">
        <f>IF(C145="","-",VLOOKUP(C145,员工信息表!B:C,2,FALSE))</f>
        <v>-</v>
      </c>
      <c r="E145" s="21" t="str">
        <f>IF(C145="","-",VLOOKUP(C145,员工信息表!B:D,3,FALSE))</f>
        <v>-</v>
      </c>
      <c r="F145" s="20"/>
      <c r="G145" s="20"/>
      <c r="H145" s="20"/>
      <c r="I145" s="20"/>
      <c r="J145" s="27" t="str">
        <f t="shared" si="4"/>
        <v>0</v>
      </c>
      <c r="K145" s="27" t="str">
        <f>IF(C145="","0",SUMIFS(借支明细表!$H:$H,借支明细表!$F:$F,$C145,借支明细表!$D:$D,$D$2))</f>
        <v>0</v>
      </c>
      <c r="L145" s="27" t="str">
        <f t="shared" si="5"/>
        <v>0</v>
      </c>
      <c r="M145" s="28"/>
      <c r="XDA145" s="32"/>
      <c r="XDB145" s="32"/>
      <c r="XDC145" s="32"/>
      <c r="XDD145" s="32"/>
      <c r="XDE145" s="32"/>
      <c r="XDF145" s="32"/>
      <c r="XDG145" s="32"/>
      <c r="XDH145" s="32"/>
      <c r="XDI145" s="32"/>
      <c r="XDJ145" s="32"/>
      <c r="XDK145" s="32"/>
      <c r="XDL145" s="32"/>
      <c r="XDM145" s="32"/>
      <c r="XDN145" s="32"/>
      <c r="XDO145" s="32"/>
      <c r="XDP145" s="32"/>
      <c r="XDQ145" s="32"/>
      <c r="XDR145" s="32"/>
      <c r="XDS145" s="32"/>
      <c r="XDT145" s="32"/>
      <c r="XDU145" s="32"/>
      <c r="XDV145" s="32"/>
      <c r="XDW145" s="32"/>
      <c r="XDX145" s="32"/>
      <c r="XDY145" s="32"/>
      <c r="XDZ145" s="32"/>
      <c r="XEA145" s="32"/>
      <c r="XEB145" s="32"/>
      <c r="XEC145" s="32"/>
      <c r="XED145" s="32"/>
      <c r="XEE145" s="32"/>
    </row>
    <row r="146" s="1" customFormat="1" customHeight="1" spans="1:16359">
      <c r="A146" s="31"/>
      <c r="B146" s="20"/>
      <c r="C146" s="20"/>
      <c r="D146" s="21" t="str">
        <f>IF(C146="","-",VLOOKUP(C146,员工信息表!B:C,2,FALSE))</f>
        <v>-</v>
      </c>
      <c r="E146" s="21" t="str">
        <f>IF(C146="","-",VLOOKUP(C146,员工信息表!B:D,3,FALSE))</f>
        <v>-</v>
      </c>
      <c r="F146" s="20"/>
      <c r="G146" s="20"/>
      <c r="H146" s="20"/>
      <c r="I146" s="20"/>
      <c r="J146" s="27" t="str">
        <f t="shared" si="4"/>
        <v>0</v>
      </c>
      <c r="K146" s="27" t="str">
        <f>IF(C146="","0",SUMIFS(借支明细表!$H:$H,借支明细表!$F:$F,$C146,借支明细表!$D:$D,$D$2))</f>
        <v>0</v>
      </c>
      <c r="L146" s="27" t="str">
        <f t="shared" si="5"/>
        <v>0</v>
      </c>
      <c r="M146" s="28"/>
      <c r="XDA146" s="32"/>
      <c r="XDB146" s="32"/>
      <c r="XDC146" s="32"/>
      <c r="XDD146" s="32"/>
      <c r="XDE146" s="32"/>
      <c r="XDF146" s="32"/>
      <c r="XDG146" s="32"/>
      <c r="XDH146" s="32"/>
      <c r="XDI146" s="32"/>
      <c r="XDJ146" s="32"/>
      <c r="XDK146" s="32"/>
      <c r="XDL146" s="32"/>
      <c r="XDM146" s="32"/>
      <c r="XDN146" s="32"/>
      <c r="XDO146" s="32"/>
      <c r="XDP146" s="32"/>
      <c r="XDQ146" s="32"/>
      <c r="XDR146" s="32"/>
      <c r="XDS146" s="32"/>
      <c r="XDT146" s="32"/>
      <c r="XDU146" s="32"/>
      <c r="XDV146" s="32"/>
      <c r="XDW146" s="32"/>
      <c r="XDX146" s="32"/>
      <c r="XDY146" s="32"/>
      <c r="XDZ146" s="32"/>
      <c r="XEA146" s="32"/>
      <c r="XEB146" s="32"/>
      <c r="XEC146" s="32"/>
      <c r="XED146" s="32"/>
      <c r="XEE146" s="32"/>
    </row>
    <row r="147" s="1" customFormat="1" customHeight="1" spans="1:16359">
      <c r="A147" s="31"/>
      <c r="B147" s="20"/>
      <c r="C147" s="20"/>
      <c r="D147" s="21" t="str">
        <f>IF(C147="","-",VLOOKUP(C147,员工信息表!B:C,2,FALSE))</f>
        <v>-</v>
      </c>
      <c r="E147" s="21" t="str">
        <f>IF(C147="","-",VLOOKUP(C147,员工信息表!B:D,3,FALSE))</f>
        <v>-</v>
      </c>
      <c r="F147" s="20"/>
      <c r="G147" s="20"/>
      <c r="H147" s="20"/>
      <c r="I147" s="20"/>
      <c r="J147" s="27" t="str">
        <f t="shared" si="4"/>
        <v>0</v>
      </c>
      <c r="K147" s="27" t="str">
        <f>IF(C147="","0",SUMIFS(借支明细表!$H:$H,借支明细表!$F:$F,$C147,借支明细表!$D:$D,$D$2))</f>
        <v>0</v>
      </c>
      <c r="L147" s="27" t="str">
        <f t="shared" si="5"/>
        <v>0</v>
      </c>
      <c r="M147" s="28"/>
      <c r="XDA147" s="32"/>
      <c r="XDB147" s="32"/>
      <c r="XDC147" s="32"/>
      <c r="XDD147" s="32"/>
      <c r="XDE147" s="32"/>
      <c r="XDF147" s="32"/>
      <c r="XDG147" s="32"/>
      <c r="XDH147" s="32"/>
      <c r="XDI147" s="32"/>
      <c r="XDJ147" s="32"/>
      <c r="XDK147" s="32"/>
      <c r="XDL147" s="32"/>
      <c r="XDM147" s="32"/>
      <c r="XDN147" s="32"/>
      <c r="XDO147" s="32"/>
      <c r="XDP147" s="32"/>
      <c r="XDQ147" s="32"/>
      <c r="XDR147" s="32"/>
      <c r="XDS147" s="32"/>
      <c r="XDT147" s="32"/>
      <c r="XDU147" s="32"/>
      <c r="XDV147" s="32"/>
      <c r="XDW147" s="32"/>
      <c r="XDX147" s="32"/>
      <c r="XDY147" s="32"/>
      <c r="XDZ147" s="32"/>
      <c r="XEA147" s="32"/>
      <c r="XEB147" s="32"/>
      <c r="XEC147" s="32"/>
      <c r="XED147" s="32"/>
      <c r="XEE147" s="32"/>
    </row>
    <row r="148" s="1" customFormat="1" customHeight="1" spans="1:16359">
      <c r="A148" s="31"/>
      <c r="B148" s="20"/>
      <c r="C148" s="20"/>
      <c r="D148" s="21" t="str">
        <f>IF(C148="","-",VLOOKUP(C148,员工信息表!B:C,2,FALSE))</f>
        <v>-</v>
      </c>
      <c r="E148" s="21" t="str">
        <f>IF(C148="","-",VLOOKUP(C148,员工信息表!B:D,3,FALSE))</f>
        <v>-</v>
      </c>
      <c r="F148" s="20"/>
      <c r="G148" s="20"/>
      <c r="H148" s="20"/>
      <c r="I148" s="20"/>
      <c r="J148" s="27" t="str">
        <f t="shared" si="4"/>
        <v>0</v>
      </c>
      <c r="K148" s="27" t="str">
        <f>IF(C148="","0",SUMIFS(借支明细表!$H:$H,借支明细表!$F:$F,$C148,借支明细表!$D:$D,$D$2))</f>
        <v>0</v>
      </c>
      <c r="L148" s="27" t="str">
        <f t="shared" si="5"/>
        <v>0</v>
      </c>
      <c r="M148" s="28"/>
      <c r="XDA148" s="32"/>
      <c r="XDB148" s="32"/>
      <c r="XDC148" s="32"/>
      <c r="XDD148" s="32"/>
      <c r="XDE148" s="32"/>
      <c r="XDF148" s="32"/>
      <c r="XDG148" s="32"/>
      <c r="XDH148" s="32"/>
      <c r="XDI148" s="32"/>
      <c r="XDJ148" s="32"/>
      <c r="XDK148" s="32"/>
      <c r="XDL148" s="32"/>
      <c r="XDM148" s="32"/>
      <c r="XDN148" s="32"/>
      <c r="XDO148" s="32"/>
      <c r="XDP148" s="32"/>
      <c r="XDQ148" s="32"/>
      <c r="XDR148" s="32"/>
      <c r="XDS148" s="32"/>
      <c r="XDT148" s="32"/>
      <c r="XDU148" s="32"/>
      <c r="XDV148" s="32"/>
      <c r="XDW148" s="32"/>
      <c r="XDX148" s="32"/>
      <c r="XDY148" s="32"/>
      <c r="XDZ148" s="32"/>
      <c r="XEA148" s="32"/>
      <c r="XEB148" s="32"/>
      <c r="XEC148" s="32"/>
      <c r="XED148" s="32"/>
      <c r="XEE148" s="32"/>
    </row>
    <row r="149" s="1" customFormat="1" customHeight="1" spans="1:16359">
      <c r="A149" s="31"/>
      <c r="B149" s="20"/>
      <c r="C149" s="20"/>
      <c r="D149" s="21" t="str">
        <f>IF(C149="","-",VLOOKUP(C149,员工信息表!B:C,2,FALSE))</f>
        <v>-</v>
      </c>
      <c r="E149" s="21" t="str">
        <f>IF(C149="","-",VLOOKUP(C149,员工信息表!B:D,3,FALSE))</f>
        <v>-</v>
      </c>
      <c r="F149" s="20"/>
      <c r="G149" s="20"/>
      <c r="H149" s="20"/>
      <c r="I149" s="20"/>
      <c r="J149" s="27" t="str">
        <f t="shared" si="4"/>
        <v>0</v>
      </c>
      <c r="K149" s="27" t="str">
        <f>IF(C149="","0",SUMIFS(借支明细表!$H:$H,借支明细表!$F:$F,$C149,借支明细表!$D:$D,$D$2))</f>
        <v>0</v>
      </c>
      <c r="L149" s="27" t="str">
        <f t="shared" si="5"/>
        <v>0</v>
      </c>
      <c r="M149" s="28"/>
      <c r="XDA149" s="32"/>
      <c r="XDB149" s="32"/>
      <c r="XDC149" s="32"/>
      <c r="XDD149" s="32"/>
      <c r="XDE149" s="32"/>
      <c r="XDF149" s="32"/>
      <c r="XDG149" s="32"/>
      <c r="XDH149" s="32"/>
      <c r="XDI149" s="32"/>
      <c r="XDJ149" s="32"/>
      <c r="XDK149" s="32"/>
      <c r="XDL149" s="32"/>
      <c r="XDM149" s="32"/>
      <c r="XDN149" s="32"/>
      <c r="XDO149" s="32"/>
      <c r="XDP149" s="32"/>
      <c r="XDQ149" s="32"/>
      <c r="XDR149" s="32"/>
      <c r="XDS149" s="32"/>
      <c r="XDT149" s="32"/>
      <c r="XDU149" s="32"/>
      <c r="XDV149" s="32"/>
      <c r="XDW149" s="32"/>
      <c r="XDX149" s="32"/>
      <c r="XDY149" s="32"/>
      <c r="XDZ149" s="32"/>
      <c r="XEA149" s="32"/>
      <c r="XEB149" s="32"/>
      <c r="XEC149" s="32"/>
      <c r="XED149" s="32"/>
      <c r="XEE149" s="32"/>
    </row>
    <row r="150" s="1" customFormat="1" customHeight="1" spans="1:16359">
      <c r="A150" s="31"/>
      <c r="B150" s="20"/>
      <c r="C150" s="20"/>
      <c r="D150" s="21" t="str">
        <f>IF(C150="","-",VLOOKUP(C150,员工信息表!B:C,2,FALSE))</f>
        <v>-</v>
      </c>
      <c r="E150" s="21" t="str">
        <f>IF(C150="","-",VLOOKUP(C150,员工信息表!B:D,3,FALSE))</f>
        <v>-</v>
      </c>
      <c r="F150" s="20"/>
      <c r="G150" s="20"/>
      <c r="H150" s="20"/>
      <c r="I150" s="20"/>
      <c r="J150" s="27" t="str">
        <f t="shared" si="4"/>
        <v>0</v>
      </c>
      <c r="K150" s="27" t="str">
        <f>IF(C150="","0",SUMIFS(借支明细表!$H:$H,借支明细表!$F:$F,$C150,借支明细表!$D:$D,$D$2))</f>
        <v>0</v>
      </c>
      <c r="L150" s="27" t="str">
        <f t="shared" si="5"/>
        <v>0</v>
      </c>
      <c r="M150" s="28"/>
      <c r="XDA150" s="32"/>
      <c r="XDB150" s="32"/>
      <c r="XDC150" s="32"/>
      <c r="XDD150" s="32"/>
      <c r="XDE150" s="32"/>
      <c r="XDF150" s="32"/>
      <c r="XDG150" s="32"/>
      <c r="XDH150" s="32"/>
      <c r="XDI150" s="32"/>
      <c r="XDJ150" s="32"/>
      <c r="XDK150" s="32"/>
      <c r="XDL150" s="32"/>
      <c r="XDM150" s="32"/>
      <c r="XDN150" s="32"/>
      <c r="XDO150" s="32"/>
      <c r="XDP150" s="32"/>
      <c r="XDQ150" s="32"/>
      <c r="XDR150" s="32"/>
      <c r="XDS150" s="32"/>
      <c r="XDT150" s="32"/>
      <c r="XDU150" s="32"/>
      <c r="XDV150" s="32"/>
      <c r="XDW150" s="32"/>
      <c r="XDX150" s="32"/>
      <c r="XDY150" s="32"/>
      <c r="XDZ150" s="32"/>
      <c r="XEA150" s="32"/>
      <c r="XEB150" s="32"/>
      <c r="XEC150" s="32"/>
      <c r="XED150" s="32"/>
      <c r="XEE150" s="32"/>
    </row>
    <row r="151" s="1" customFormat="1" customHeight="1" spans="1:16359">
      <c r="A151" s="31"/>
      <c r="B151" s="20"/>
      <c r="C151" s="20"/>
      <c r="D151" s="21" t="str">
        <f>IF(C151="","-",VLOOKUP(C151,员工信息表!B:C,2,FALSE))</f>
        <v>-</v>
      </c>
      <c r="E151" s="21" t="str">
        <f>IF(C151="","-",VLOOKUP(C151,员工信息表!B:D,3,FALSE))</f>
        <v>-</v>
      </c>
      <c r="F151" s="20"/>
      <c r="G151" s="20"/>
      <c r="H151" s="20"/>
      <c r="I151" s="20"/>
      <c r="J151" s="27" t="str">
        <f t="shared" si="4"/>
        <v>0</v>
      </c>
      <c r="K151" s="27" t="str">
        <f>IF(C151="","0",SUMIFS(借支明细表!$H:$H,借支明细表!$F:$F,$C151,借支明细表!$D:$D,$D$2))</f>
        <v>0</v>
      </c>
      <c r="L151" s="27" t="str">
        <f t="shared" si="5"/>
        <v>0</v>
      </c>
      <c r="M151" s="28"/>
      <c r="XDA151" s="32"/>
      <c r="XDB151" s="32"/>
      <c r="XDC151" s="32"/>
      <c r="XDD151" s="32"/>
      <c r="XDE151" s="32"/>
      <c r="XDF151" s="32"/>
      <c r="XDG151" s="32"/>
      <c r="XDH151" s="32"/>
      <c r="XDI151" s="32"/>
      <c r="XDJ151" s="32"/>
      <c r="XDK151" s="32"/>
      <c r="XDL151" s="32"/>
      <c r="XDM151" s="32"/>
      <c r="XDN151" s="32"/>
      <c r="XDO151" s="32"/>
      <c r="XDP151" s="32"/>
      <c r="XDQ151" s="32"/>
      <c r="XDR151" s="32"/>
      <c r="XDS151" s="32"/>
      <c r="XDT151" s="32"/>
      <c r="XDU151" s="32"/>
      <c r="XDV151" s="32"/>
      <c r="XDW151" s="32"/>
      <c r="XDX151" s="32"/>
      <c r="XDY151" s="32"/>
      <c r="XDZ151" s="32"/>
      <c r="XEA151" s="32"/>
      <c r="XEB151" s="32"/>
      <c r="XEC151" s="32"/>
      <c r="XED151" s="32"/>
      <c r="XEE151" s="32"/>
    </row>
    <row r="152" s="1" customFormat="1" customHeight="1" spans="1:16359">
      <c r="A152" s="31"/>
      <c r="B152" s="20"/>
      <c r="C152" s="20"/>
      <c r="D152" s="21" t="str">
        <f>IF(C152="","-",VLOOKUP(C152,员工信息表!B:C,2,FALSE))</f>
        <v>-</v>
      </c>
      <c r="E152" s="21" t="str">
        <f>IF(C152="","-",VLOOKUP(C152,员工信息表!B:D,3,FALSE))</f>
        <v>-</v>
      </c>
      <c r="F152" s="20"/>
      <c r="G152" s="20"/>
      <c r="H152" s="20"/>
      <c r="I152" s="20"/>
      <c r="J152" s="27" t="str">
        <f t="shared" si="4"/>
        <v>0</v>
      </c>
      <c r="K152" s="27" t="str">
        <f>IF(C152="","0",SUMIFS(借支明细表!$H:$H,借支明细表!$F:$F,$C152,借支明细表!$D:$D,$D$2))</f>
        <v>0</v>
      </c>
      <c r="L152" s="27" t="str">
        <f t="shared" si="5"/>
        <v>0</v>
      </c>
      <c r="M152" s="28"/>
      <c r="XDA152" s="32"/>
      <c r="XDB152" s="32"/>
      <c r="XDC152" s="32"/>
      <c r="XDD152" s="32"/>
      <c r="XDE152" s="32"/>
      <c r="XDF152" s="32"/>
      <c r="XDG152" s="32"/>
      <c r="XDH152" s="32"/>
      <c r="XDI152" s="32"/>
      <c r="XDJ152" s="32"/>
      <c r="XDK152" s="32"/>
      <c r="XDL152" s="32"/>
      <c r="XDM152" s="32"/>
      <c r="XDN152" s="32"/>
      <c r="XDO152" s="32"/>
      <c r="XDP152" s="32"/>
      <c r="XDQ152" s="32"/>
      <c r="XDR152" s="32"/>
      <c r="XDS152" s="32"/>
      <c r="XDT152" s="32"/>
      <c r="XDU152" s="32"/>
      <c r="XDV152" s="32"/>
      <c r="XDW152" s="32"/>
      <c r="XDX152" s="32"/>
      <c r="XDY152" s="32"/>
      <c r="XDZ152" s="32"/>
      <c r="XEA152" s="32"/>
      <c r="XEB152" s="32"/>
      <c r="XEC152" s="32"/>
      <c r="XED152" s="32"/>
      <c r="XEE152" s="32"/>
    </row>
    <row r="153" s="1" customFormat="1" customHeight="1" spans="1:16359">
      <c r="A153" s="31"/>
      <c r="B153" s="20"/>
      <c r="C153" s="20"/>
      <c r="D153" s="21" t="str">
        <f>IF(C153="","-",VLOOKUP(C153,员工信息表!B:C,2,FALSE))</f>
        <v>-</v>
      </c>
      <c r="E153" s="21" t="str">
        <f>IF(C153="","-",VLOOKUP(C153,员工信息表!B:D,3,FALSE))</f>
        <v>-</v>
      </c>
      <c r="F153" s="20"/>
      <c r="G153" s="20"/>
      <c r="H153" s="20"/>
      <c r="I153" s="20"/>
      <c r="J153" s="27" t="str">
        <f t="shared" si="4"/>
        <v>0</v>
      </c>
      <c r="K153" s="27" t="str">
        <f>IF(C153="","0",SUMIFS(借支明细表!$H:$H,借支明细表!$F:$F,$C153,借支明细表!$D:$D,$D$2))</f>
        <v>0</v>
      </c>
      <c r="L153" s="27" t="str">
        <f t="shared" si="5"/>
        <v>0</v>
      </c>
      <c r="M153" s="28"/>
      <c r="XDA153" s="32"/>
      <c r="XDB153" s="32"/>
      <c r="XDC153" s="32"/>
      <c r="XDD153" s="32"/>
      <c r="XDE153" s="32"/>
      <c r="XDF153" s="32"/>
      <c r="XDG153" s="32"/>
      <c r="XDH153" s="32"/>
      <c r="XDI153" s="32"/>
      <c r="XDJ153" s="32"/>
      <c r="XDK153" s="32"/>
      <c r="XDL153" s="32"/>
      <c r="XDM153" s="32"/>
      <c r="XDN153" s="32"/>
      <c r="XDO153" s="32"/>
      <c r="XDP153" s="32"/>
      <c r="XDQ153" s="32"/>
      <c r="XDR153" s="32"/>
      <c r="XDS153" s="32"/>
      <c r="XDT153" s="32"/>
      <c r="XDU153" s="32"/>
      <c r="XDV153" s="32"/>
      <c r="XDW153" s="32"/>
      <c r="XDX153" s="32"/>
      <c r="XDY153" s="32"/>
      <c r="XDZ153" s="32"/>
      <c r="XEA153" s="32"/>
      <c r="XEB153" s="32"/>
      <c r="XEC153" s="32"/>
      <c r="XED153" s="32"/>
      <c r="XEE153" s="32"/>
    </row>
    <row r="154" s="1" customFormat="1" customHeight="1" spans="1:16359">
      <c r="A154" s="31"/>
      <c r="B154" s="20"/>
      <c r="C154" s="20"/>
      <c r="D154" s="21" t="str">
        <f>IF(C154="","-",VLOOKUP(C154,员工信息表!B:C,2,FALSE))</f>
        <v>-</v>
      </c>
      <c r="E154" s="21" t="str">
        <f>IF(C154="","-",VLOOKUP(C154,员工信息表!B:D,3,FALSE))</f>
        <v>-</v>
      </c>
      <c r="F154" s="20"/>
      <c r="G154" s="20"/>
      <c r="H154" s="20"/>
      <c r="I154" s="20"/>
      <c r="J154" s="27" t="str">
        <f t="shared" si="4"/>
        <v>0</v>
      </c>
      <c r="K154" s="27" t="str">
        <f>IF(C154="","0",SUMIFS(借支明细表!$H:$H,借支明细表!$F:$F,$C154,借支明细表!$D:$D,$D$2))</f>
        <v>0</v>
      </c>
      <c r="L154" s="27" t="str">
        <f t="shared" si="5"/>
        <v>0</v>
      </c>
      <c r="M154" s="28"/>
      <c r="XDA154" s="32"/>
      <c r="XDB154" s="32"/>
      <c r="XDC154" s="32"/>
      <c r="XDD154" s="32"/>
      <c r="XDE154" s="32"/>
      <c r="XDF154" s="32"/>
      <c r="XDG154" s="32"/>
      <c r="XDH154" s="32"/>
      <c r="XDI154" s="32"/>
      <c r="XDJ154" s="32"/>
      <c r="XDK154" s="32"/>
      <c r="XDL154" s="32"/>
      <c r="XDM154" s="32"/>
      <c r="XDN154" s="32"/>
      <c r="XDO154" s="32"/>
      <c r="XDP154" s="32"/>
      <c r="XDQ154" s="32"/>
      <c r="XDR154" s="32"/>
      <c r="XDS154" s="32"/>
      <c r="XDT154" s="32"/>
      <c r="XDU154" s="32"/>
      <c r="XDV154" s="32"/>
      <c r="XDW154" s="32"/>
      <c r="XDX154" s="32"/>
      <c r="XDY154" s="32"/>
      <c r="XDZ154" s="32"/>
      <c r="XEA154" s="32"/>
      <c r="XEB154" s="32"/>
      <c r="XEC154" s="32"/>
      <c r="XED154" s="32"/>
      <c r="XEE154" s="32"/>
    </row>
    <row r="155" s="1" customFormat="1" customHeight="1" spans="1:16359">
      <c r="A155" s="31"/>
      <c r="B155" s="20"/>
      <c r="C155" s="20"/>
      <c r="D155" s="21" t="str">
        <f>IF(C155="","-",VLOOKUP(C155,员工信息表!B:C,2,FALSE))</f>
        <v>-</v>
      </c>
      <c r="E155" s="21" t="str">
        <f>IF(C155="","-",VLOOKUP(C155,员工信息表!B:D,3,FALSE))</f>
        <v>-</v>
      </c>
      <c r="F155" s="20"/>
      <c r="G155" s="20"/>
      <c r="H155" s="20"/>
      <c r="I155" s="20"/>
      <c r="J155" s="27" t="str">
        <f t="shared" si="4"/>
        <v>0</v>
      </c>
      <c r="K155" s="27" t="str">
        <f>IF(C155="","0",SUMIFS(借支明细表!$H:$H,借支明细表!$F:$F,$C155,借支明细表!$D:$D,$D$2))</f>
        <v>0</v>
      </c>
      <c r="L155" s="27" t="str">
        <f t="shared" si="5"/>
        <v>0</v>
      </c>
      <c r="M155" s="28"/>
      <c r="XDA155" s="32"/>
      <c r="XDB155" s="32"/>
      <c r="XDC155" s="32"/>
      <c r="XDD155" s="32"/>
      <c r="XDE155" s="32"/>
      <c r="XDF155" s="32"/>
      <c r="XDG155" s="32"/>
      <c r="XDH155" s="32"/>
      <c r="XDI155" s="32"/>
      <c r="XDJ155" s="32"/>
      <c r="XDK155" s="32"/>
      <c r="XDL155" s="32"/>
      <c r="XDM155" s="32"/>
      <c r="XDN155" s="32"/>
      <c r="XDO155" s="32"/>
      <c r="XDP155" s="32"/>
      <c r="XDQ155" s="32"/>
      <c r="XDR155" s="32"/>
      <c r="XDS155" s="32"/>
      <c r="XDT155" s="32"/>
      <c r="XDU155" s="32"/>
      <c r="XDV155" s="32"/>
      <c r="XDW155" s="32"/>
      <c r="XDX155" s="32"/>
      <c r="XDY155" s="32"/>
      <c r="XDZ155" s="32"/>
      <c r="XEA155" s="32"/>
      <c r="XEB155" s="32"/>
      <c r="XEC155" s="32"/>
      <c r="XED155" s="32"/>
      <c r="XEE155" s="32"/>
    </row>
    <row r="156" s="1" customFormat="1" customHeight="1" spans="1:16359">
      <c r="A156" s="31"/>
      <c r="B156" s="20"/>
      <c r="C156" s="20"/>
      <c r="D156" s="21" t="str">
        <f>IF(C156="","-",VLOOKUP(C156,员工信息表!B:C,2,FALSE))</f>
        <v>-</v>
      </c>
      <c r="E156" s="21" t="str">
        <f>IF(C156="","-",VLOOKUP(C156,员工信息表!B:D,3,FALSE))</f>
        <v>-</v>
      </c>
      <c r="F156" s="20"/>
      <c r="G156" s="20"/>
      <c r="H156" s="20"/>
      <c r="I156" s="20"/>
      <c r="J156" s="27" t="str">
        <f t="shared" si="4"/>
        <v>0</v>
      </c>
      <c r="K156" s="27" t="str">
        <f>IF(C156="","0",SUMIFS(借支明细表!$H:$H,借支明细表!$F:$F,$C156,借支明细表!$D:$D,$D$2))</f>
        <v>0</v>
      </c>
      <c r="L156" s="27" t="str">
        <f t="shared" si="5"/>
        <v>0</v>
      </c>
      <c r="M156" s="28"/>
      <c r="XDA156" s="32"/>
      <c r="XDB156" s="32"/>
      <c r="XDC156" s="32"/>
      <c r="XDD156" s="32"/>
      <c r="XDE156" s="32"/>
      <c r="XDF156" s="32"/>
      <c r="XDG156" s="32"/>
      <c r="XDH156" s="32"/>
      <c r="XDI156" s="32"/>
      <c r="XDJ156" s="32"/>
      <c r="XDK156" s="32"/>
      <c r="XDL156" s="32"/>
      <c r="XDM156" s="32"/>
      <c r="XDN156" s="32"/>
      <c r="XDO156" s="32"/>
      <c r="XDP156" s="32"/>
      <c r="XDQ156" s="32"/>
      <c r="XDR156" s="32"/>
      <c r="XDS156" s="32"/>
      <c r="XDT156" s="32"/>
      <c r="XDU156" s="32"/>
      <c r="XDV156" s="32"/>
      <c r="XDW156" s="32"/>
      <c r="XDX156" s="32"/>
      <c r="XDY156" s="32"/>
      <c r="XDZ156" s="32"/>
      <c r="XEA156" s="32"/>
      <c r="XEB156" s="32"/>
      <c r="XEC156" s="32"/>
      <c r="XED156" s="32"/>
      <c r="XEE156" s="32"/>
    </row>
    <row r="157" s="1" customFormat="1" customHeight="1" spans="1:16359">
      <c r="A157" s="31"/>
      <c r="B157" s="20"/>
      <c r="C157" s="20"/>
      <c r="D157" s="21" t="str">
        <f>IF(C157="","-",VLOOKUP(C157,员工信息表!B:C,2,FALSE))</f>
        <v>-</v>
      </c>
      <c r="E157" s="21" t="str">
        <f>IF(C157="","-",VLOOKUP(C157,员工信息表!B:D,3,FALSE))</f>
        <v>-</v>
      </c>
      <c r="F157" s="20"/>
      <c r="G157" s="20"/>
      <c r="H157" s="20"/>
      <c r="I157" s="20"/>
      <c r="J157" s="27" t="str">
        <f t="shared" si="4"/>
        <v>0</v>
      </c>
      <c r="K157" s="27" t="str">
        <f>IF(C157="","0",SUMIFS(借支明细表!$H:$H,借支明细表!$F:$F,$C157,借支明细表!$D:$D,$D$2))</f>
        <v>0</v>
      </c>
      <c r="L157" s="27" t="str">
        <f t="shared" si="5"/>
        <v>0</v>
      </c>
      <c r="M157" s="28"/>
      <c r="XDA157" s="32"/>
      <c r="XDB157" s="32"/>
      <c r="XDC157" s="32"/>
      <c r="XDD157" s="32"/>
      <c r="XDE157" s="32"/>
      <c r="XDF157" s="32"/>
      <c r="XDG157" s="32"/>
      <c r="XDH157" s="32"/>
      <c r="XDI157" s="32"/>
      <c r="XDJ157" s="32"/>
      <c r="XDK157" s="32"/>
      <c r="XDL157" s="32"/>
      <c r="XDM157" s="32"/>
      <c r="XDN157" s="32"/>
      <c r="XDO157" s="32"/>
      <c r="XDP157" s="32"/>
      <c r="XDQ157" s="32"/>
      <c r="XDR157" s="32"/>
      <c r="XDS157" s="32"/>
      <c r="XDT157" s="32"/>
      <c r="XDU157" s="32"/>
      <c r="XDV157" s="32"/>
      <c r="XDW157" s="32"/>
      <c r="XDX157" s="32"/>
      <c r="XDY157" s="32"/>
      <c r="XDZ157" s="32"/>
      <c r="XEA157" s="32"/>
      <c r="XEB157" s="32"/>
      <c r="XEC157" s="32"/>
      <c r="XED157" s="32"/>
      <c r="XEE157" s="32"/>
    </row>
    <row r="158" s="1" customFormat="1" customHeight="1" spans="1:16359">
      <c r="A158" s="31"/>
      <c r="B158" s="20"/>
      <c r="C158" s="20"/>
      <c r="D158" s="21" t="str">
        <f>IF(C158="","-",VLOOKUP(C158,员工信息表!B:C,2,FALSE))</f>
        <v>-</v>
      </c>
      <c r="E158" s="21" t="str">
        <f>IF(C158="","-",VLOOKUP(C158,员工信息表!B:D,3,FALSE))</f>
        <v>-</v>
      </c>
      <c r="F158" s="20"/>
      <c r="G158" s="20"/>
      <c r="H158" s="20"/>
      <c r="I158" s="20"/>
      <c r="J158" s="27" t="str">
        <f t="shared" si="4"/>
        <v>0</v>
      </c>
      <c r="K158" s="27" t="str">
        <f>IF(C158="","0",SUMIFS(借支明细表!$H:$H,借支明细表!$F:$F,$C158,借支明细表!$D:$D,$D$2))</f>
        <v>0</v>
      </c>
      <c r="L158" s="27" t="str">
        <f t="shared" si="5"/>
        <v>0</v>
      </c>
      <c r="M158" s="28"/>
      <c r="XDA158" s="32"/>
      <c r="XDB158" s="32"/>
      <c r="XDC158" s="32"/>
      <c r="XDD158" s="32"/>
      <c r="XDE158" s="32"/>
      <c r="XDF158" s="32"/>
      <c r="XDG158" s="32"/>
      <c r="XDH158" s="32"/>
      <c r="XDI158" s="32"/>
      <c r="XDJ158" s="32"/>
      <c r="XDK158" s="32"/>
      <c r="XDL158" s="32"/>
      <c r="XDM158" s="32"/>
      <c r="XDN158" s="32"/>
      <c r="XDO158" s="32"/>
      <c r="XDP158" s="32"/>
      <c r="XDQ158" s="32"/>
      <c r="XDR158" s="32"/>
      <c r="XDS158" s="32"/>
      <c r="XDT158" s="32"/>
      <c r="XDU158" s="32"/>
      <c r="XDV158" s="32"/>
      <c r="XDW158" s="32"/>
      <c r="XDX158" s="32"/>
      <c r="XDY158" s="32"/>
      <c r="XDZ158" s="32"/>
      <c r="XEA158" s="32"/>
      <c r="XEB158" s="32"/>
      <c r="XEC158" s="32"/>
      <c r="XED158" s="32"/>
      <c r="XEE158" s="32"/>
    </row>
    <row r="159" s="1" customFormat="1" customHeight="1" spans="1:16359">
      <c r="A159" s="31"/>
      <c r="B159" s="20"/>
      <c r="C159" s="20"/>
      <c r="D159" s="21" t="str">
        <f>IF(C159="","-",VLOOKUP(C159,员工信息表!B:C,2,FALSE))</f>
        <v>-</v>
      </c>
      <c r="E159" s="21" t="str">
        <f>IF(C159="","-",VLOOKUP(C159,员工信息表!B:D,3,FALSE))</f>
        <v>-</v>
      </c>
      <c r="F159" s="20"/>
      <c r="G159" s="20"/>
      <c r="H159" s="20"/>
      <c r="I159" s="20"/>
      <c r="J159" s="27" t="str">
        <f t="shared" si="4"/>
        <v>0</v>
      </c>
      <c r="K159" s="27" t="str">
        <f>IF(C159="","0",SUMIFS(借支明细表!$H:$H,借支明细表!$F:$F,$C159,借支明细表!$D:$D,$D$2))</f>
        <v>0</v>
      </c>
      <c r="L159" s="27" t="str">
        <f t="shared" si="5"/>
        <v>0</v>
      </c>
      <c r="M159" s="28"/>
      <c r="XDA159" s="32"/>
      <c r="XDB159" s="32"/>
      <c r="XDC159" s="32"/>
      <c r="XDD159" s="32"/>
      <c r="XDE159" s="32"/>
      <c r="XDF159" s="32"/>
      <c r="XDG159" s="32"/>
      <c r="XDH159" s="32"/>
      <c r="XDI159" s="32"/>
      <c r="XDJ159" s="32"/>
      <c r="XDK159" s="32"/>
      <c r="XDL159" s="32"/>
      <c r="XDM159" s="32"/>
      <c r="XDN159" s="32"/>
      <c r="XDO159" s="32"/>
      <c r="XDP159" s="32"/>
      <c r="XDQ159" s="32"/>
      <c r="XDR159" s="32"/>
      <c r="XDS159" s="32"/>
      <c r="XDT159" s="32"/>
      <c r="XDU159" s="32"/>
      <c r="XDV159" s="32"/>
      <c r="XDW159" s="32"/>
      <c r="XDX159" s="32"/>
      <c r="XDY159" s="32"/>
      <c r="XDZ159" s="32"/>
      <c r="XEA159" s="32"/>
      <c r="XEB159" s="32"/>
      <c r="XEC159" s="32"/>
      <c r="XED159" s="32"/>
      <c r="XEE159" s="32"/>
    </row>
    <row r="160" s="1" customFormat="1" customHeight="1" spans="1:16359">
      <c r="A160" s="31"/>
      <c r="B160" s="20"/>
      <c r="C160" s="20"/>
      <c r="D160" s="21" t="str">
        <f>IF(C160="","-",VLOOKUP(C160,员工信息表!B:C,2,FALSE))</f>
        <v>-</v>
      </c>
      <c r="E160" s="21" t="str">
        <f>IF(C160="","-",VLOOKUP(C160,员工信息表!B:D,3,FALSE))</f>
        <v>-</v>
      </c>
      <c r="F160" s="20"/>
      <c r="G160" s="20"/>
      <c r="H160" s="20"/>
      <c r="I160" s="20"/>
      <c r="J160" s="27" t="str">
        <f t="shared" si="4"/>
        <v>0</v>
      </c>
      <c r="K160" s="27" t="str">
        <f>IF(C160="","0",SUMIFS(借支明细表!$H:$H,借支明细表!$F:$F,$C160,借支明细表!$D:$D,$D$2))</f>
        <v>0</v>
      </c>
      <c r="L160" s="27" t="str">
        <f t="shared" si="5"/>
        <v>0</v>
      </c>
      <c r="M160" s="28"/>
      <c r="XDA160" s="32"/>
      <c r="XDB160" s="32"/>
      <c r="XDC160" s="32"/>
      <c r="XDD160" s="32"/>
      <c r="XDE160" s="32"/>
      <c r="XDF160" s="32"/>
      <c r="XDG160" s="32"/>
      <c r="XDH160" s="32"/>
      <c r="XDI160" s="32"/>
      <c r="XDJ160" s="32"/>
      <c r="XDK160" s="32"/>
      <c r="XDL160" s="32"/>
      <c r="XDM160" s="32"/>
      <c r="XDN160" s="32"/>
      <c r="XDO160" s="32"/>
      <c r="XDP160" s="32"/>
      <c r="XDQ160" s="32"/>
      <c r="XDR160" s="32"/>
      <c r="XDS160" s="32"/>
      <c r="XDT160" s="32"/>
      <c r="XDU160" s="32"/>
      <c r="XDV160" s="32"/>
      <c r="XDW160" s="32"/>
      <c r="XDX160" s="32"/>
      <c r="XDY160" s="32"/>
      <c r="XDZ160" s="32"/>
      <c r="XEA160" s="32"/>
      <c r="XEB160" s="32"/>
      <c r="XEC160" s="32"/>
      <c r="XED160" s="32"/>
      <c r="XEE160" s="32"/>
    </row>
    <row r="161" s="1" customFormat="1" customHeight="1" spans="1:16359">
      <c r="A161" s="31"/>
      <c r="B161" s="20"/>
      <c r="C161" s="20"/>
      <c r="D161" s="21" t="str">
        <f>IF(C161="","-",VLOOKUP(C161,员工信息表!B:C,2,FALSE))</f>
        <v>-</v>
      </c>
      <c r="E161" s="21" t="str">
        <f>IF(C161="","-",VLOOKUP(C161,员工信息表!B:D,3,FALSE))</f>
        <v>-</v>
      </c>
      <c r="F161" s="20"/>
      <c r="G161" s="20"/>
      <c r="H161" s="20"/>
      <c r="I161" s="20"/>
      <c r="J161" s="27" t="str">
        <f t="shared" si="4"/>
        <v>0</v>
      </c>
      <c r="K161" s="27" t="str">
        <f>IF(C161="","0",SUMIFS(借支明细表!$H:$H,借支明细表!$F:$F,$C161,借支明细表!$D:$D,$D$2))</f>
        <v>0</v>
      </c>
      <c r="L161" s="27" t="str">
        <f t="shared" si="5"/>
        <v>0</v>
      </c>
      <c r="M161" s="28"/>
      <c r="XDA161" s="32"/>
      <c r="XDB161" s="32"/>
      <c r="XDC161" s="32"/>
      <c r="XDD161" s="32"/>
      <c r="XDE161" s="32"/>
      <c r="XDF161" s="32"/>
      <c r="XDG161" s="32"/>
      <c r="XDH161" s="32"/>
      <c r="XDI161" s="32"/>
      <c r="XDJ161" s="32"/>
      <c r="XDK161" s="32"/>
      <c r="XDL161" s="32"/>
      <c r="XDM161" s="32"/>
      <c r="XDN161" s="32"/>
      <c r="XDO161" s="32"/>
      <c r="XDP161" s="32"/>
      <c r="XDQ161" s="32"/>
      <c r="XDR161" s="32"/>
      <c r="XDS161" s="32"/>
      <c r="XDT161" s="32"/>
      <c r="XDU161" s="32"/>
      <c r="XDV161" s="32"/>
      <c r="XDW161" s="32"/>
      <c r="XDX161" s="32"/>
      <c r="XDY161" s="32"/>
      <c r="XDZ161" s="32"/>
      <c r="XEA161" s="32"/>
      <c r="XEB161" s="32"/>
      <c r="XEC161" s="32"/>
      <c r="XED161" s="32"/>
      <c r="XEE161" s="32"/>
    </row>
    <row r="162" s="1" customFormat="1" customHeight="1" spans="1:16359">
      <c r="A162" s="31"/>
      <c r="B162" s="20"/>
      <c r="C162" s="20"/>
      <c r="D162" s="21" t="str">
        <f>IF(C162="","-",VLOOKUP(C162,员工信息表!B:C,2,FALSE))</f>
        <v>-</v>
      </c>
      <c r="E162" s="21" t="str">
        <f>IF(C162="","-",VLOOKUP(C162,员工信息表!B:D,3,FALSE))</f>
        <v>-</v>
      </c>
      <c r="F162" s="20"/>
      <c r="G162" s="20"/>
      <c r="H162" s="20"/>
      <c r="I162" s="20"/>
      <c r="J162" s="27" t="str">
        <f t="shared" si="4"/>
        <v>0</v>
      </c>
      <c r="K162" s="27" t="str">
        <f>IF(C162="","0",SUMIFS(借支明细表!$H:$H,借支明细表!$F:$F,$C162,借支明细表!$D:$D,$D$2))</f>
        <v>0</v>
      </c>
      <c r="L162" s="27" t="str">
        <f t="shared" si="5"/>
        <v>0</v>
      </c>
      <c r="M162" s="28"/>
      <c r="XDA162" s="32"/>
      <c r="XDB162" s="32"/>
      <c r="XDC162" s="32"/>
      <c r="XDD162" s="32"/>
      <c r="XDE162" s="32"/>
      <c r="XDF162" s="32"/>
      <c r="XDG162" s="32"/>
      <c r="XDH162" s="32"/>
      <c r="XDI162" s="32"/>
      <c r="XDJ162" s="32"/>
      <c r="XDK162" s="32"/>
      <c r="XDL162" s="32"/>
      <c r="XDM162" s="32"/>
      <c r="XDN162" s="32"/>
      <c r="XDO162" s="32"/>
      <c r="XDP162" s="32"/>
      <c r="XDQ162" s="32"/>
      <c r="XDR162" s="32"/>
      <c r="XDS162" s="32"/>
      <c r="XDT162" s="32"/>
      <c r="XDU162" s="32"/>
      <c r="XDV162" s="32"/>
      <c r="XDW162" s="32"/>
      <c r="XDX162" s="32"/>
      <c r="XDY162" s="32"/>
      <c r="XDZ162" s="32"/>
      <c r="XEA162" s="32"/>
      <c r="XEB162" s="32"/>
      <c r="XEC162" s="32"/>
      <c r="XED162" s="32"/>
      <c r="XEE162" s="32"/>
    </row>
    <row r="163" s="1" customFormat="1" customHeight="1" spans="1:16359">
      <c r="A163" s="31"/>
      <c r="B163" s="20"/>
      <c r="C163" s="20"/>
      <c r="D163" s="21" t="str">
        <f>IF(C163="","-",VLOOKUP(C163,员工信息表!B:C,2,FALSE))</f>
        <v>-</v>
      </c>
      <c r="E163" s="21" t="str">
        <f>IF(C163="","-",VLOOKUP(C163,员工信息表!B:D,3,FALSE))</f>
        <v>-</v>
      </c>
      <c r="F163" s="20"/>
      <c r="G163" s="20"/>
      <c r="H163" s="20"/>
      <c r="I163" s="20"/>
      <c r="J163" s="27" t="str">
        <f t="shared" si="4"/>
        <v>0</v>
      </c>
      <c r="K163" s="27" t="str">
        <f>IF(C163="","0",SUMIFS(借支明细表!$H:$H,借支明细表!$F:$F,$C163,借支明细表!$D:$D,$D$2))</f>
        <v>0</v>
      </c>
      <c r="L163" s="27" t="str">
        <f t="shared" si="5"/>
        <v>0</v>
      </c>
      <c r="M163" s="28"/>
      <c r="XDA163" s="32"/>
      <c r="XDB163" s="32"/>
      <c r="XDC163" s="32"/>
      <c r="XDD163" s="32"/>
      <c r="XDE163" s="32"/>
      <c r="XDF163" s="32"/>
      <c r="XDG163" s="32"/>
      <c r="XDH163" s="32"/>
      <c r="XDI163" s="32"/>
      <c r="XDJ163" s="32"/>
      <c r="XDK163" s="32"/>
      <c r="XDL163" s="32"/>
      <c r="XDM163" s="32"/>
      <c r="XDN163" s="32"/>
      <c r="XDO163" s="32"/>
      <c r="XDP163" s="32"/>
      <c r="XDQ163" s="32"/>
      <c r="XDR163" s="32"/>
      <c r="XDS163" s="32"/>
      <c r="XDT163" s="32"/>
      <c r="XDU163" s="32"/>
      <c r="XDV163" s="32"/>
      <c r="XDW163" s="32"/>
      <c r="XDX163" s="32"/>
      <c r="XDY163" s="32"/>
      <c r="XDZ163" s="32"/>
      <c r="XEA163" s="32"/>
      <c r="XEB163" s="32"/>
      <c r="XEC163" s="32"/>
      <c r="XED163" s="32"/>
      <c r="XEE163" s="32"/>
    </row>
    <row r="164" s="1" customFormat="1" customHeight="1" spans="1:16359">
      <c r="A164" s="31"/>
      <c r="B164" s="20"/>
      <c r="C164" s="20"/>
      <c r="D164" s="21" t="str">
        <f>IF(C164="","-",VLOOKUP(C164,员工信息表!B:C,2,FALSE))</f>
        <v>-</v>
      </c>
      <c r="E164" s="21" t="str">
        <f>IF(C164="","-",VLOOKUP(C164,员工信息表!B:D,3,FALSE))</f>
        <v>-</v>
      </c>
      <c r="F164" s="20"/>
      <c r="G164" s="20"/>
      <c r="H164" s="20"/>
      <c r="I164" s="20"/>
      <c r="J164" s="27" t="str">
        <f t="shared" si="4"/>
        <v>0</v>
      </c>
      <c r="K164" s="27" t="str">
        <f>IF(C164="","0",SUMIFS(借支明细表!$H:$H,借支明细表!$F:$F,$C164,借支明细表!$D:$D,$D$2))</f>
        <v>0</v>
      </c>
      <c r="L164" s="27" t="str">
        <f t="shared" si="5"/>
        <v>0</v>
      </c>
      <c r="M164" s="28"/>
      <c r="XDA164" s="32"/>
      <c r="XDB164" s="32"/>
      <c r="XDC164" s="32"/>
      <c r="XDD164" s="32"/>
      <c r="XDE164" s="32"/>
      <c r="XDF164" s="32"/>
      <c r="XDG164" s="32"/>
      <c r="XDH164" s="32"/>
      <c r="XDI164" s="32"/>
      <c r="XDJ164" s="32"/>
      <c r="XDK164" s="32"/>
      <c r="XDL164" s="32"/>
      <c r="XDM164" s="32"/>
      <c r="XDN164" s="32"/>
      <c r="XDO164" s="32"/>
      <c r="XDP164" s="32"/>
      <c r="XDQ164" s="32"/>
      <c r="XDR164" s="32"/>
      <c r="XDS164" s="32"/>
      <c r="XDT164" s="32"/>
      <c r="XDU164" s="32"/>
      <c r="XDV164" s="32"/>
      <c r="XDW164" s="32"/>
      <c r="XDX164" s="32"/>
      <c r="XDY164" s="32"/>
      <c r="XDZ164" s="32"/>
      <c r="XEA164" s="32"/>
      <c r="XEB164" s="32"/>
      <c r="XEC164" s="32"/>
      <c r="XED164" s="32"/>
      <c r="XEE164" s="32"/>
    </row>
    <row r="165" s="1" customFormat="1" customHeight="1" spans="1:16359">
      <c r="A165" s="31"/>
      <c r="B165" s="20"/>
      <c r="C165" s="20"/>
      <c r="D165" s="21" t="str">
        <f>IF(C165="","-",VLOOKUP(C165,员工信息表!B:C,2,FALSE))</f>
        <v>-</v>
      </c>
      <c r="E165" s="21" t="str">
        <f>IF(C165="","-",VLOOKUP(C165,员工信息表!B:D,3,FALSE))</f>
        <v>-</v>
      </c>
      <c r="F165" s="20"/>
      <c r="G165" s="20"/>
      <c r="H165" s="20"/>
      <c r="I165" s="20"/>
      <c r="J165" s="27" t="str">
        <f t="shared" si="4"/>
        <v>0</v>
      </c>
      <c r="K165" s="27" t="str">
        <f>IF(C165="","0",SUMIFS(借支明细表!$H:$H,借支明细表!$F:$F,$C165,借支明细表!$D:$D,$D$2))</f>
        <v>0</v>
      </c>
      <c r="L165" s="27" t="str">
        <f t="shared" si="5"/>
        <v>0</v>
      </c>
      <c r="M165" s="28"/>
      <c r="XDA165" s="32"/>
      <c r="XDB165" s="32"/>
      <c r="XDC165" s="32"/>
      <c r="XDD165" s="32"/>
      <c r="XDE165" s="32"/>
      <c r="XDF165" s="32"/>
      <c r="XDG165" s="32"/>
      <c r="XDH165" s="32"/>
      <c r="XDI165" s="32"/>
      <c r="XDJ165" s="32"/>
      <c r="XDK165" s="32"/>
      <c r="XDL165" s="32"/>
      <c r="XDM165" s="32"/>
      <c r="XDN165" s="32"/>
      <c r="XDO165" s="32"/>
      <c r="XDP165" s="32"/>
      <c r="XDQ165" s="32"/>
      <c r="XDR165" s="32"/>
      <c r="XDS165" s="32"/>
      <c r="XDT165" s="32"/>
      <c r="XDU165" s="32"/>
      <c r="XDV165" s="32"/>
      <c r="XDW165" s="32"/>
      <c r="XDX165" s="32"/>
      <c r="XDY165" s="32"/>
      <c r="XDZ165" s="32"/>
      <c r="XEA165" s="32"/>
      <c r="XEB165" s="32"/>
      <c r="XEC165" s="32"/>
      <c r="XED165" s="32"/>
      <c r="XEE165" s="32"/>
    </row>
    <row r="166" s="1" customFormat="1" customHeight="1" spans="1:16359">
      <c r="A166" s="31"/>
      <c r="B166" s="20"/>
      <c r="C166" s="20"/>
      <c r="D166" s="21" t="str">
        <f>IF(C166="","-",VLOOKUP(C166,员工信息表!B:C,2,FALSE))</f>
        <v>-</v>
      </c>
      <c r="E166" s="21" t="str">
        <f>IF(C166="","-",VLOOKUP(C166,员工信息表!B:D,3,FALSE))</f>
        <v>-</v>
      </c>
      <c r="F166" s="20"/>
      <c r="G166" s="20"/>
      <c r="H166" s="20"/>
      <c r="I166" s="20"/>
      <c r="J166" s="27" t="str">
        <f t="shared" si="4"/>
        <v>0</v>
      </c>
      <c r="K166" s="27" t="str">
        <f>IF(C166="","0",SUMIFS(借支明细表!$H:$H,借支明细表!$F:$F,$C166,借支明细表!$D:$D,$D$2))</f>
        <v>0</v>
      </c>
      <c r="L166" s="27" t="str">
        <f t="shared" si="5"/>
        <v>0</v>
      </c>
      <c r="M166" s="28"/>
      <c r="XDA166" s="32"/>
      <c r="XDB166" s="32"/>
      <c r="XDC166" s="32"/>
      <c r="XDD166" s="32"/>
      <c r="XDE166" s="32"/>
      <c r="XDF166" s="32"/>
      <c r="XDG166" s="32"/>
      <c r="XDH166" s="32"/>
      <c r="XDI166" s="32"/>
      <c r="XDJ166" s="32"/>
      <c r="XDK166" s="32"/>
      <c r="XDL166" s="32"/>
      <c r="XDM166" s="32"/>
      <c r="XDN166" s="32"/>
      <c r="XDO166" s="32"/>
      <c r="XDP166" s="32"/>
      <c r="XDQ166" s="32"/>
      <c r="XDR166" s="32"/>
      <c r="XDS166" s="32"/>
      <c r="XDT166" s="32"/>
      <c r="XDU166" s="32"/>
      <c r="XDV166" s="32"/>
      <c r="XDW166" s="32"/>
      <c r="XDX166" s="32"/>
      <c r="XDY166" s="32"/>
      <c r="XDZ166" s="32"/>
      <c r="XEA166" s="32"/>
      <c r="XEB166" s="32"/>
      <c r="XEC166" s="32"/>
      <c r="XED166" s="32"/>
      <c r="XEE166" s="32"/>
    </row>
    <row r="167" s="1" customFormat="1" customHeight="1" spans="1:16359">
      <c r="A167" s="31"/>
      <c r="B167" s="20"/>
      <c r="C167" s="20"/>
      <c r="D167" s="21" t="str">
        <f>IF(C167="","-",VLOOKUP(C167,员工信息表!B:C,2,FALSE))</f>
        <v>-</v>
      </c>
      <c r="E167" s="21" t="str">
        <f>IF(C167="","-",VLOOKUP(C167,员工信息表!B:D,3,FALSE))</f>
        <v>-</v>
      </c>
      <c r="F167" s="20"/>
      <c r="G167" s="20"/>
      <c r="H167" s="20"/>
      <c r="I167" s="20"/>
      <c r="J167" s="27" t="str">
        <f t="shared" si="4"/>
        <v>0</v>
      </c>
      <c r="K167" s="27" t="str">
        <f>IF(C167="","0",SUMIFS(借支明细表!$H:$H,借支明细表!$F:$F,$C167,借支明细表!$D:$D,$D$2))</f>
        <v>0</v>
      </c>
      <c r="L167" s="27" t="str">
        <f t="shared" si="5"/>
        <v>0</v>
      </c>
      <c r="M167" s="28"/>
      <c r="XDA167" s="32"/>
      <c r="XDB167" s="32"/>
      <c r="XDC167" s="32"/>
      <c r="XDD167" s="32"/>
      <c r="XDE167" s="32"/>
      <c r="XDF167" s="32"/>
      <c r="XDG167" s="32"/>
      <c r="XDH167" s="32"/>
      <c r="XDI167" s="32"/>
      <c r="XDJ167" s="32"/>
      <c r="XDK167" s="32"/>
      <c r="XDL167" s="32"/>
      <c r="XDM167" s="32"/>
      <c r="XDN167" s="32"/>
      <c r="XDO167" s="32"/>
      <c r="XDP167" s="32"/>
      <c r="XDQ167" s="32"/>
      <c r="XDR167" s="32"/>
      <c r="XDS167" s="32"/>
      <c r="XDT167" s="32"/>
      <c r="XDU167" s="32"/>
      <c r="XDV167" s="32"/>
      <c r="XDW167" s="32"/>
      <c r="XDX167" s="32"/>
      <c r="XDY167" s="32"/>
      <c r="XDZ167" s="32"/>
      <c r="XEA167" s="32"/>
      <c r="XEB167" s="32"/>
      <c r="XEC167" s="32"/>
      <c r="XED167" s="32"/>
      <c r="XEE167" s="32"/>
    </row>
    <row r="168" s="1" customFormat="1" customHeight="1" spans="1:16359">
      <c r="A168" s="31"/>
      <c r="B168" s="20"/>
      <c r="C168" s="20"/>
      <c r="D168" s="21" t="str">
        <f>IF(C168="","-",VLOOKUP(C168,员工信息表!B:C,2,FALSE))</f>
        <v>-</v>
      </c>
      <c r="E168" s="21" t="str">
        <f>IF(C168="","-",VLOOKUP(C168,员工信息表!B:D,3,FALSE))</f>
        <v>-</v>
      </c>
      <c r="F168" s="20"/>
      <c r="G168" s="20"/>
      <c r="H168" s="20"/>
      <c r="I168" s="20"/>
      <c r="J168" s="27" t="str">
        <f t="shared" si="4"/>
        <v>0</v>
      </c>
      <c r="K168" s="27" t="str">
        <f>IF(C168="","0",SUMIFS(借支明细表!$H:$H,借支明细表!$F:$F,$C168,借支明细表!$D:$D,$D$2))</f>
        <v>0</v>
      </c>
      <c r="L168" s="27" t="str">
        <f t="shared" si="5"/>
        <v>0</v>
      </c>
      <c r="M168" s="28"/>
      <c r="XDA168" s="32"/>
      <c r="XDB168" s="32"/>
      <c r="XDC168" s="32"/>
      <c r="XDD168" s="32"/>
      <c r="XDE168" s="32"/>
      <c r="XDF168" s="32"/>
      <c r="XDG168" s="32"/>
      <c r="XDH168" s="32"/>
      <c r="XDI168" s="32"/>
      <c r="XDJ168" s="32"/>
      <c r="XDK168" s="32"/>
      <c r="XDL168" s="32"/>
      <c r="XDM168" s="32"/>
      <c r="XDN168" s="32"/>
      <c r="XDO168" s="32"/>
      <c r="XDP168" s="32"/>
      <c r="XDQ168" s="32"/>
      <c r="XDR168" s="32"/>
      <c r="XDS168" s="32"/>
      <c r="XDT168" s="32"/>
      <c r="XDU168" s="32"/>
      <c r="XDV168" s="32"/>
      <c r="XDW168" s="32"/>
      <c r="XDX168" s="32"/>
      <c r="XDY168" s="32"/>
      <c r="XDZ168" s="32"/>
      <c r="XEA168" s="32"/>
      <c r="XEB168" s="32"/>
      <c r="XEC168" s="32"/>
      <c r="XED168" s="32"/>
      <c r="XEE168" s="32"/>
    </row>
    <row r="169" s="1" customFormat="1" customHeight="1" spans="1:16359">
      <c r="A169" s="31"/>
      <c r="B169" s="20"/>
      <c r="C169" s="20"/>
      <c r="D169" s="21" t="str">
        <f>IF(C169="","-",VLOOKUP(C169,员工信息表!B:C,2,FALSE))</f>
        <v>-</v>
      </c>
      <c r="E169" s="21" t="str">
        <f>IF(C169="","-",VLOOKUP(C169,员工信息表!B:D,3,FALSE))</f>
        <v>-</v>
      </c>
      <c r="F169" s="20"/>
      <c r="G169" s="20"/>
      <c r="H169" s="20"/>
      <c r="I169" s="20"/>
      <c r="J169" s="27" t="str">
        <f t="shared" si="4"/>
        <v>0</v>
      </c>
      <c r="K169" s="27" t="str">
        <f>IF(C169="","0",SUMIFS(借支明细表!$H:$H,借支明细表!$F:$F,$C169,借支明细表!$D:$D,$D$2))</f>
        <v>0</v>
      </c>
      <c r="L169" s="27" t="str">
        <f t="shared" si="5"/>
        <v>0</v>
      </c>
      <c r="M169" s="28"/>
      <c r="XDA169" s="32"/>
      <c r="XDB169" s="32"/>
      <c r="XDC169" s="32"/>
      <c r="XDD169" s="32"/>
      <c r="XDE169" s="32"/>
      <c r="XDF169" s="32"/>
      <c r="XDG169" s="32"/>
      <c r="XDH169" s="32"/>
      <c r="XDI169" s="32"/>
      <c r="XDJ169" s="32"/>
      <c r="XDK169" s="32"/>
      <c r="XDL169" s="32"/>
      <c r="XDM169" s="32"/>
      <c r="XDN169" s="32"/>
      <c r="XDO169" s="32"/>
      <c r="XDP169" s="32"/>
      <c r="XDQ169" s="32"/>
      <c r="XDR169" s="32"/>
      <c r="XDS169" s="32"/>
      <c r="XDT169" s="32"/>
      <c r="XDU169" s="32"/>
      <c r="XDV169" s="32"/>
      <c r="XDW169" s="32"/>
      <c r="XDX169" s="32"/>
      <c r="XDY169" s="32"/>
      <c r="XDZ169" s="32"/>
      <c r="XEA169" s="32"/>
      <c r="XEB169" s="32"/>
      <c r="XEC169" s="32"/>
      <c r="XED169" s="32"/>
      <c r="XEE169" s="32"/>
    </row>
    <row r="170" s="1" customFormat="1" customHeight="1" spans="1:16359">
      <c r="A170" s="31"/>
      <c r="B170" s="20"/>
      <c r="C170" s="20"/>
      <c r="D170" s="21" t="str">
        <f>IF(C170="","-",VLOOKUP(C170,员工信息表!B:C,2,FALSE))</f>
        <v>-</v>
      </c>
      <c r="E170" s="21" t="str">
        <f>IF(C170="","-",VLOOKUP(C170,员工信息表!B:D,3,FALSE))</f>
        <v>-</v>
      </c>
      <c r="F170" s="20"/>
      <c r="G170" s="20"/>
      <c r="H170" s="20"/>
      <c r="I170" s="20"/>
      <c r="J170" s="27" t="str">
        <f t="shared" si="4"/>
        <v>0</v>
      </c>
      <c r="K170" s="27" t="str">
        <f>IF(C170="","0",SUMIFS(借支明细表!$H:$H,借支明细表!$F:$F,$C170,借支明细表!$D:$D,$D$2))</f>
        <v>0</v>
      </c>
      <c r="L170" s="27" t="str">
        <f t="shared" si="5"/>
        <v>0</v>
      </c>
      <c r="M170" s="28"/>
      <c r="XDA170" s="32"/>
      <c r="XDB170" s="32"/>
      <c r="XDC170" s="32"/>
      <c r="XDD170" s="32"/>
      <c r="XDE170" s="32"/>
      <c r="XDF170" s="32"/>
      <c r="XDG170" s="32"/>
      <c r="XDH170" s="32"/>
      <c r="XDI170" s="32"/>
      <c r="XDJ170" s="32"/>
      <c r="XDK170" s="32"/>
      <c r="XDL170" s="32"/>
      <c r="XDM170" s="32"/>
      <c r="XDN170" s="32"/>
      <c r="XDO170" s="32"/>
      <c r="XDP170" s="32"/>
      <c r="XDQ170" s="32"/>
      <c r="XDR170" s="32"/>
      <c r="XDS170" s="32"/>
      <c r="XDT170" s="32"/>
      <c r="XDU170" s="32"/>
      <c r="XDV170" s="32"/>
      <c r="XDW170" s="32"/>
      <c r="XDX170" s="32"/>
      <c r="XDY170" s="32"/>
      <c r="XDZ170" s="32"/>
      <c r="XEA170" s="32"/>
      <c r="XEB170" s="32"/>
      <c r="XEC170" s="32"/>
      <c r="XED170" s="32"/>
      <c r="XEE170" s="32"/>
    </row>
    <row r="171" s="1" customFormat="1" customHeight="1" spans="1:16359">
      <c r="A171" s="31"/>
      <c r="B171" s="20"/>
      <c r="C171" s="20"/>
      <c r="D171" s="21" t="str">
        <f>IF(C171="","-",VLOOKUP(C171,员工信息表!B:C,2,FALSE))</f>
        <v>-</v>
      </c>
      <c r="E171" s="21" t="str">
        <f>IF(C171="","-",VLOOKUP(C171,员工信息表!B:D,3,FALSE))</f>
        <v>-</v>
      </c>
      <c r="F171" s="20"/>
      <c r="G171" s="20"/>
      <c r="H171" s="20"/>
      <c r="I171" s="20"/>
      <c r="J171" s="27" t="str">
        <f t="shared" si="4"/>
        <v>0</v>
      </c>
      <c r="K171" s="27" t="str">
        <f>IF(C171="","0",SUMIFS(借支明细表!$H:$H,借支明细表!$F:$F,$C171,借支明细表!$D:$D,$D$2))</f>
        <v>0</v>
      </c>
      <c r="L171" s="27" t="str">
        <f t="shared" si="5"/>
        <v>0</v>
      </c>
      <c r="M171" s="28"/>
      <c r="XDA171" s="32"/>
      <c r="XDB171" s="32"/>
      <c r="XDC171" s="32"/>
      <c r="XDD171" s="32"/>
      <c r="XDE171" s="32"/>
      <c r="XDF171" s="32"/>
      <c r="XDG171" s="32"/>
      <c r="XDH171" s="32"/>
      <c r="XDI171" s="32"/>
      <c r="XDJ171" s="32"/>
      <c r="XDK171" s="32"/>
      <c r="XDL171" s="32"/>
      <c r="XDM171" s="32"/>
      <c r="XDN171" s="32"/>
      <c r="XDO171" s="32"/>
      <c r="XDP171" s="32"/>
      <c r="XDQ171" s="32"/>
      <c r="XDR171" s="32"/>
      <c r="XDS171" s="32"/>
      <c r="XDT171" s="32"/>
      <c r="XDU171" s="32"/>
      <c r="XDV171" s="32"/>
      <c r="XDW171" s="32"/>
      <c r="XDX171" s="32"/>
      <c r="XDY171" s="32"/>
      <c r="XDZ171" s="32"/>
      <c r="XEA171" s="32"/>
      <c r="XEB171" s="32"/>
      <c r="XEC171" s="32"/>
      <c r="XED171" s="32"/>
      <c r="XEE171" s="32"/>
    </row>
    <row r="172" s="1" customFormat="1" customHeight="1" spans="1:16359">
      <c r="A172" s="31"/>
      <c r="B172" s="20"/>
      <c r="C172" s="20"/>
      <c r="D172" s="21" t="str">
        <f>IF(C172="","-",VLOOKUP(C172,员工信息表!B:C,2,FALSE))</f>
        <v>-</v>
      </c>
      <c r="E172" s="21" t="str">
        <f>IF(C172="","-",VLOOKUP(C172,员工信息表!B:D,3,FALSE))</f>
        <v>-</v>
      </c>
      <c r="F172" s="20"/>
      <c r="G172" s="20"/>
      <c r="H172" s="20"/>
      <c r="I172" s="20"/>
      <c r="J172" s="27" t="str">
        <f t="shared" si="4"/>
        <v>0</v>
      </c>
      <c r="K172" s="27" t="str">
        <f>IF(C172="","0",SUMIFS(借支明细表!$H:$H,借支明细表!$F:$F,$C172,借支明细表!$D:$D,$D$2))</f>
        <v>0</v>
      </c>
      <c r="L172" s="27" t="str">
        <f t="shared" si="5"/>
        <v>0</v>
      </c>
      <c r="M172" s="28"/>
      <c r="XDA172" s="32"/>
      <c r="XDB172" s="32"/>
      <c r="XDC172" s="32"/>
      <c r="XDD172" s="32"/>
      <c r="XDE172" s="32"/>
      <c r="XDF172" s="32"/>
      <c r="XDG172" s="32"/>
      <c r="XDH172" s="32"/>
      <c r="XDI172" s="32"/>
      <c r="XDJ172" s="32"/>
      <c r="XDK172" s="32"/>
      <c r="XDL172" s="32"/>
      <c r="XDM172" s="32"/>
      <c r="XDN172" s="32"/>
      <c r="XDO172" s="32"/>
      <c r="XDP172" s="32"/>
      <c r="XDQ172" s="32"/>
      <c r="XDR172" s="32"/>
      <c r="XDS172" s="32"/>
      <c r="XDT172" s="32"/>
      <c r="XDU172" s="32"/>
      <c r="XDV172" s="32"/>
      <c r="XDW172" s="32"/>
      <c r="XDX172" s="32"/>
      <c r="XDY172" s="32"/>
      <c r="XDZ172" s="32"/>
      <c r="XEA172" s="32"/>
      <c r="XEB172" s="32"/>
      <c r="XEC172" s="32"/>
      <c r="XED172" s="32"/>
      <c r="XEE172" s="32"/>
    </row>
    <row r="173" s="1" customFormat="1" customHeight="1" spans="1:16359">
      <c r="A173" s="31"/>
      <c r="B173" s="20"/>
      <c r="C173" s="20"/>
      <c r="D173" s="21" t="str">
        <f>IF(C173="","-",VLOOKUP(C173,员工信息表!B:C,2,FALSE))</f>
        <v>-</v>
      </c>
      <c r="E173" s="21" t="str">
        <f>IF(C173="","-",VLOOKUP(C173,员工信息表!B:D,3,FALSE))</f>
        <v>-</v>
      </c>
      <c r="F173" s="20"/>
      <c r="G173" s="20"/>
      <c r="H173" s="20"/>
      <c r="I173" s="20"/>
      <c r="J173" s="27" t="str">
        <f t="shared" si="4"/>
        <v>0</v>
      </c>
      <c r="K173" s="27" t="str">
        <f>IF(C173="","0",SUMIFS(借支明细表!$H:$H,借支明细表!$F:$F,$C173,借支明细表!$D:$D,$D$2))</f>
        <v>0</v>
      </c>
      <c r="L173" s="27" t="str">
        <f t="shared" si="5"/>
        <v>0</v>
      </c>
      <c r="M173" s="28"/>
      <c r="XDA173" s="32"/>
      <c r="XDB173" s="32"/>
      <c r="XDC173" s="32"/>
      <c r="XDD173" s="32"/>
      <c r="XDE173" s="32"/>
      <c r="XDF173" s="32"/>
      <c r="XDG173" s="32"/>
      <c r="XDH173" s="32"/>
      <c r="XDI173" s="32"/>
      <c r="XDJ173" s="32"/>
      <c r="XDK173" s="32"/>
      <c r="XDL173" s="32"/>
      <c r="XDM173" s="32"/>
      <c r="XDN173" s="32"/>
      <c r="XDO173" s="32"/>
      <c r="XDP173" s="32"/>
      <c r="XDQ173" s="32"/>
      <c r="XDR173" s="32"/>
      <c r="XDS173" s="32"/>
      <c r="XDT173" s="32"/>
      <c r="XDU173" s="32"/>
      <c r="XDV173" s="32"/>
      <c r="XDW173" s="32"/>
      <c r="XDX173" s="32"/>
      <c r="XDY173" s="32"/>
      <c r="XDZ173" s="32"/>
      <c r="XEA173" s="32"/>
      <c r="XEB173" s="32"/>
      <c r="XEC173" s="32"/>
      <c r="XED173" s="32"/>
      <c r="XEE173" s="32"/>
    </row>
    <row r="174" s="1" customFormat="1" customHeight="1" spans="1:16359">
      <c r="A174" s="31"/>
      <c r="B174" s="20"/>
      <c r="C174" s="20"/>
      <c r="D174" s="21" t="str">
        <f>IF(C174="","-",VLOOKUP(C174,员工信息表!B:C,2,FALSE))</f>
        <v>-</v>
      </c>
      <c r="E174" s="21" t="str">
        <f>IF(C174="","-",VLOOKUP(C174,员工信息表!B:D,3,FALSE))</f>
        <v>-</v>
      </c>
      <c r="F174" s="20"/>
      <c r="G174" s="20"/>
      <c r="H174" s="20"/>
      <c r="I174" s="20"/>
      <c r="J174" s="27" t="str">
        <f t="shared" si="4"/>
        <v>0</v>
      </c>
      <c r="K174" s="27" t="str">
        <f>IF(C174="","0",SUMIFS(借支明细表!$H:$H,借支明细表!$F:$F,$C174,借支明细表!$D:$D,$D$2))</f>
        <v>0</v>
      </c>
      <c r="L174" s="27" t="str">
        <f t="shared" si="5"/>
        <v>0</v>
      </c>
      <c r="M174" s="28"/>
      <c r="XDA174" s="32"/>
      <c r="XDB174" s="32"/>
      <c r="XDC174" s="32"/>
      <c r="XDD174" s="32"/>
      <c r="XDE174" s="32"/>
      <c r="XDF174" s="32"/>
      <c r="XDG174" s="32"/>
      <c r="XDH174" s="32"/>
      <c r="XDI174" s="32"/>
      <c r="XDJ174" s="32"/>
      <c r="XDK174" s="32"/>
      <c r="XDL174" s="32"/>
      <c r="XDM174" s="32"/>
      <c r="XDN174" s="32"/>
      <c r="XDO174" s="32"/>
      <c r="XDP174" s="32"/>
      <c r="XDQ174" s="32"/>
      <c r="XDR174" s="32"/>
      <c r="XDS174" s="32"/>
      <c r="XDT174" s="32"/>
      <c r="XDU174" s="32"/>
      <c r="XDV174" s="32"/>
      <c r="XDW174" s="32"/>
      <c r="XDX174" s="32"/>
      <c r="XDY174" s="32"/>
      <c r="XDZ174" s="32"/>
      <c r="XEA174" s="32"/>
      <c r="XEB174" s="32"/>
      <c r="XEC174" s="32"/>
      <c r="XED174" s="32"/>
      <c r="XEE174" s="32"/>
    </row>
    <row r="175" s="1" customFormat="1" customHeight="1" spans="1:16359">
      <c r="A175" s="31"/>
      <c r="B175" s="20"/>
      <c r="C175" s="20"/>
      <c r="D175" s="21" t="str">
        <f>IF(C175="","-",VLOOKUP(C175,员工信息表!B:C,2,FALSE))</f>
        <v>-</v>
      </c>
      <c r="E175" s="21" t="str">
        <f>IF(C175="","-",VLOOKUP(C175,员工信息表!B:D,3,FALSE))</f>
        <v>-</v>
      </c>
      <c r="F175" s="20"/>
      <c r="G175" s="20"/>
      <c r="H175" s="20"/>
      <c r="I175" s="20"/>
      <c r="J175" s="27" t="str">
        <f t="shared" si="4"/>
        <v>0</v>
      </c>
      <c r="K175" s="27" t="str">
        <f>IF(C175="","0",SUMIFS(借支明细表!$H:$H,借支明细表!$F:$F,$C175,借支明细表!$D:$D,$D$2))</f>
        <v>0</v>
      </c>
      <c r="L175" s="27" t="str">
        <f t="shared" si="5"/>
        <v>0</v>
      </c>
      <c r="M175" s="28"/>
      <c r="XDA175" s="32"/>
      <c r="XDB175" s="32"/>
      <c r="XDC175" s="32"/>
      <c r="XDD175" s="32"/>
      <c r="XDE175" s="32"/>
      <c r="XDF175" s="32"/>
      <c r="XDG175" s="32"/>
      <c r="XDH175" s="32"/>
      <c r="XDI175" s="32"/>
      <c r="XDJ175" s="32"/>
      <c r="XDK175" s="32"/>
      <c r="XDL175" s="32"/>
      <c r="XDM175" s="32"/>
      <c r="XDN175" s="32"/>
      <c r="XDO175" s="32"/>
      <c r="XDP175" s="32"/>
      <c r="XDQ175" s="32"/>
      <c r="XDR175" s="32"/>
      <c r="XDS175" s="32"/>
      <c r="XDT175" s="32"/>
      <c r="XDU175" s="32"/>
      <c r="XDV175" s="32"/>
      <c r="XDW175" s="32"/>
      <c r="XDX175" s="32"/>
      <c r="XDY175" s="32"/>
      <c r="XDZ175" s="32"/>
      <c r="XEA175" s="32"/>
      <c r="XEB175" s="32"/>
      <c r="XEC175" s="32"/>
      <c r="XED175" s="32"/>
      <c r="XEE175" s="32"/>
    </row>
    <row r="176" s="1" customFormat="1" customHeight="1" spans="1:16359">
      <c r="A176" s="31"/>
      <c r="B176" s="20"/>
      <c r="C176" s="20"/>
      <c r="D176" s="21" t="str">
        <f>IF(C176="","-",VLOOKUP(C176,员工信息表!B:C,2,FALSE))</f>
        <v>-</v>
      </c>
      <c r="E176" s="21" t="str">
        <f>IF(C176="","-",VLOOKUP(C176,员工信息表!B:D,3,FALSE))</f>
        <v>-</v>
      </c>
      <c r="F176" s="20"/>
      <c r="G176" s="20"/>
      <c r="H176" s="20"/>
      <c r="I176" s="20"/>
      <c r="J176" s="27" t="str">
        <f t="shared" si="4"/>
        <v>0</v>
      </c>
      <c r="K176" s="27" t="str">
        <f>IF(C176="","0",SUMIFS(借支明细表!$H:$H,借支明细表!$F:$F,$C176,借支明细表!$D:$D,$D$2))</f>
        <v>0</v>
      </c>
      <c r="L176" s="27" t="str">
        <f t="shared" si="5"/>
        <v>0</v>
      </c>
      <c r="M176" s="28"/>
      <c r="XDA176" s="32"/>
      <c r="XDB176" s="32"/>
      <c r="XDC176" s="32"/>
      <c r="XDD176" s="32"/>
      <c r="XDE176" s="32"/>
      <c r="XDF176" s="32"/>
      <c r="XDG176" s="32"/>
      <c r="XDH176" s="32"/>
      <c r="XDI176" s="32"/>
      <c r="XDJ176" s="32"/>
      <c r="XDK176" s="32"/>
      <c r="XDL176" s="32"/>
      <c r="XDM176" s="32"/>
      <c r="XDN176" s="32"/>
      <c r="XDO176" s="32"/>
      <c r="XDP176" s="32"/>
      <c r="XDQ176" s="32"/>
      <c r="XDR176" s="32"/>
      <c r="XDS176" s="32"/>
      <c r="XDT176" s="32"/>
      <c r="XDU176" s="32"/>
      <c r="XDV176" s="32"/>
      <c r="XDW176" s="32"/>
      <c r="XDX176" s="32"/>
      <c r="XDY176" s="32"/>
      <c r="XDZ176" s="32"/>
      <c r="XEA176" s="32"/>
      <c r="XEB176" s="32"/>
      <c r="XEC176" s="32"/>
      <c r="XED176" s="32"/>
      <c r="XEE176" s="32"/>
    </row>
    <row r="177" s="1" customFormat="1" customHeight="1" spans="1:16359">
      <c r="A177" s="31"/>
      <c r="B177" s="20"/>
      <c r="C177" s="20"/>
      <c r="D177" s="21" t="str">
        <f>IF(C177="","-",VLOOKUP(C177,员工信息表!B:C,2,FALSE))</f>
        <v>-</v>
      </c>
      <c r="E177" s="21" t="str">
        <f>IF(C177="","-",VLOOKUP(C177,员工信息表!B:D,3,FALSE))</f>
        <v>-</v>
      </c>
      <c r="F177" s="20"/>
      <c r="G177" s="20"/>
      <c r="H177" s="20"/>
      <c r="I177" s="20"/>
      <c r="J177" s="27" t="str">
        <f t="shared" si="4"/>
        <v>0</v>
      </c>
      <c r="K177" s="27" t="str">
        <f>IF(C177="","0",SUMIFS(借支明细表!$H:$H,借支明细表!$F:$F,$C177,借支明细表!$D:$D,$D$2))</f>
        <v>0</v>
      </c>
      <c r="L177" s="27" t="str">
        <f t="shared" si="5"/>
        <v>0</v>
      </c>
      <c r="M177" s="28"/>
      <c r="XDA177" s="32"/>
      <c r="XDB177" s="32"/>
      <c r="XDC177" s="32"/>
      <c r="XDD177" s="32"/>
      <c r="XDE177" s="32"/>
      <c r="XDF177" s="32"/>
      <c r="XDG177" s="32"/>
      <c r="XDH177" s="32"/>
      <c r="XDI177" s="32"/>
      <c r="XDJ177" s="32"/>
      <c r="XDK177" s="32"/>
      <c r="XDL177" s="32"/>
      <c r="XDM177" s="32"/>
      <c r="XDN177" s="32"/>
      <c r="XDO177" s="32"/>
      <c r="XDP177" s="32"/>
      <c r="XDQ177" s="32"/>
      <c r="XDR177" s="32"/>
      <c r="XDS177" s="32"/>
      <c r="XDT177" s="32"/>
      <c r="XDU177" s="32"/>
      <c r="XDV177" s="32"/>
      <c r="XDW177" s="32"/>
      <c r="XDX177" s="32"/>
      <c r="XDY177" s="32"/>
      <c r="XDZ177" s="32"/>
      <c r="XEA177" s="32"/>
      <c r="XEB177" s="32"/>
      <c r="XEC177" s="32"/>
      <c r="XED177" s="32"/>
      <c r="XEE177" s="32"/>
    </row>
    <row r="178" s="1" customFormat="1" customHeight="1" spans="1:16359">
      <c r="A178" s="31"/>
      <c r="B178" s="20"/>
      <c r="C178" s="20"/>
      <c r="D178" s="21" t="str">
        <f>IF(C178="","-",VLOOKUP(C178,员工信息表!B:C,2,FALSE))</f>
        <v>-</v>
      </c>
      <c r="E178" s="21" t="str">
        <f>IF(C178="","-",VLOOKUP(C178,员工信息表!B:D,3,FALSE))</f>
        <v>-</v>
      </c>
      <c r="F178" s="20"/>
      <c r="G178" s="20"/>
      <c r="H178" s="20"/>
      <c r="I178" s="20"/>
      <c r="J178" s="27" t="str">
        <f t="shared" si="4"/>
        <v>0</v>
      </c>
      <c r="K178" s="27" t="str">
        <f>IF(C178="","0",SUMIFS(借支明细表!$H:$H,借支明细表!$F:$F,$C178,借支明细表!$D:$D,$D$2))</f>
        <v>0</v>
      </c>
      <c r="L178" s="27" t="str">
        <f t="shared" si="5"/>
        <v>0</v>
      </c>
      <c r="M178" s="28"/>
      <c r="XDA178" s="32"/>
      <c r="XDB178" s="32"/>
      <c r="XDC178" s="32"/>
      <c r="XDD178" s="32"/>
      <c r="XDE178" s="32"/>
      <c r="XDF178" s="32"/>
      <c r="XDG178" s="32"/>
      <c r="XDH178" s="32"/>
      <c r="XDI178" s="32"/>
      <c r="XDJ178" s="32"/>
      <c r="XDK178" s="32"/>
      <c r="XDL178" s="32"/>
      <c r="XDM178" s="32"/>
      <c r="XDN178" s="32"/>
      <c r="XDO178" s="32"/>
      <c r="XDP178" s="32"/>
      <c r="XDQ178" s="32"/>
      <c r="XDR178" s="32"/>
      <c r="XDS178" s="32"/>
      <c r="XDT178" s="32"/>
      <c r="XDU178" s="32"/>
      <c r="XDV178" s="32"/>
      <c r="XDW178" s="32"/>
      <c r="XDX178" s="32"/>
      <c r="XDY178" s="32"/>
      <c r="XDZ178" s="32"/>
      <c r="XEA178" s="32"/>
      <c r="XEB178" s="32"/>
      <c r="XEC178" s="32"/>
      <c r="XED178" s="32"/>
      <c r="XEE178" s="32"/>
    </row>
    <row r="179" s="1" customFormat="1" customHeight="1" spans="1:16359">
      <c r="A179" s="31"/>
      <c r="B179" s="20"/>
      <c r="C179" s="20"/>
      <c r="D179" s="21" t="str">
        <f>IF(C179="","-",VLOOKUP(C179,员工信息表!B:C,2,FALSE))</f>
        <v>-</v>
      </c>
      <c r="E179" s="21" t="str">
        <f>IF(C179="","-",VLOOKUP(C179,员工信息表!B:D,3,FALSE))</f>
        <v>-</v>
      </c>
      <c r="F179" s="20"/>
      <c r="G179" s="20"/>
      <c r="H179" s="20"/>
      <c r="I179" s="20"/>
      <c r="J179" s="27" t="str">
        <f t="shared" si="4"/>
        <v>0</v>
      </c>
      <c r="K179" s="27" t="str">
        <f>IF(C179="","0",SUMIFS(借支明细表!$H:$H,借支明细表!$F:$F,$C179,借支明细表!$D:$D,$D$2))</f>
        <v>0</v>
      </c>
      <c r="L179" s="27" t="str">
        <f t="shared" si="5"/>
        <v>0</v>
      </c>
      <c r="M179" s="28"/>
      <c r="XDA179" s="32"/>
      <c r="XDB179" s="32"/>
      <c r="XDC179" s="32"/>
      <c r="XDD179" s="32"/>
      <c r="XDE179" s="32"/>
      <c r="XDF179" s="32"/>
      <c r="XDG179" s="32"/>
      <c r="XDH179" s="32"/>
      <c r="XDI179" s="32"/>
      <c r="XDJ179" s="32"/>
      <c r="XDK179" s="32"/>
      <c r="XDL179" s="32"/>
      <c r="XDM179" s="32"/>
      <c r="XDN179" s="32"/>
      <c r="XDO179" s="32"/>
      <c r="XDP179" s="32"/>
      <c r="XDQ179" s="32"/>
      <c r="XDR179" s="32"/>
      <c r="XDS179" s="32"/>
      <c r="XDT179" s="32"/>
      <c r="XDU179" s="32"/>
      <c r="XDV179" s="32"/>
      <c r="XDW179" s="32"/>
      <c r="XDX179" s="32"/>
      <c r="XDY179" s="32"/>
      <c r="XDZ179" s="32"/>
      <c r="XEA179" s="32"/>
      <c r="XEB179" s="32"/>
      <c r="XEC179" s="32"/>
      <c r="XED179" s="32"/>
      <c r="XEE179" s="32"/>
    </row>
    <row r="180" s="1" customFormat="1" customHeight="1" spans="1:16359">
      <c r="A180" s="31"/>
      <c r="B180" s="20"/>
      <c r="C180" s="20"/>
      <c r="D180" s="21" t="str">
        <f>IF(C180="","-",VLOOKUP(C180,员工信息表!B:C,2,FALSE))</f>
        <v>-</v>
      </c>
      <c r="E180" s="21" t="str">
        <f>IF(C180="","-",VLOOKUP(C180,员工信息表!B:D,3,FALSE))</f>
        <v>-</v>
      </c>
      <c r="F180" s="20"/>
      <c r="G180" s="20"/>
      <c r="H180" s="20"/>
      <c r="I180" s="20"/>
      <c r="J180" s="27" t="str">
        <f t="shared" si="4"/>
        <v>0</v>
      </c>
      <c r="K180" s="27" t="str">
        <f>IF(C180="","0",SUMIFS(借支明细表!$H:$H,借支明细表!$F:$F,$C180,借支明细表!$D:$D,$D$2))</f>
        <v>0</v>
      </c>
      <c r="L180" s="27" t="str">
        <f t="shared" si="5"/>
        <v>0</v>
      </c>
      <c r="M180" s="28"/>
      <c r="XDA180" s="32"/>
      <c r="XDB180" s="32"/>
      <c r="XDC180" s="32"/>
      <c r="XDD180" s="32"/>
      <c r="XDE180" s="32"/>
      <c r="XDF180" s="32"/>
      <c r="XDG180" s="32"/>
      <c r="XDH180" s="32"/>
      <c r="XDI180" s="32"/>
      <c r="XDJ180" s="32"/>
      <c r="XDK180" s="32"/>
      <c r="XDL180" s="32"/>
      <c r="XDM180" s="32"/>
      <c r="XDN180" s="32"/>
      <c r="XDO180" s="32"/>
      <c r="XDP180" s="32"/>
      <c r="XDQ180" s="32"/>
      <c r="XDR180" s="32"/>
      <c r="XDS180" s="32"/>
      <c r="XDT180" s="32"/>
      <c r="XDU180" s="32"/>
      <c r="XDV180" s="32"/>
      <c r="XDW180" s="32"/>
      <c r="XDX180" s="32"/>
      <c r="XDY180" s="32"/>
      <c r="XDZ180" s="32"/>
      <c r="XEA180" s="32"/>
      <c r="XEB180" s="32"/>
      <c r="XEC180" s="32"/>
      <c r="XED180" s="32"/>
      <c r="XEE180" s="32"/>
    </row>
    <row r="181" s="1" customFormat="1" customHeight="1" spans="1:16359">
      <c r="A181" s="31"/>
      <c r="B181" s="20"/>
      <c r="C181" s="20"/>
      <c r="D181" s="21" t="str">
        <f>IF(C181="","-",VLOOKUP(C181,员工信息表!B:C,2,FALSE))</f>
        <v>-</v>
      </c>
      <c r="E181" s="21" t="str">
        <f>IF(C181="","-",VLOOKUP(C181,员工信息表!B:D,3,FALSE))</f>
        <v>-</v>
      </c>
      <c r="F181" s="20"/>
      <c r="G181" s="20"/>
      <c r="H181" s="20"/>
      <c r="I181" s="20"/>
      <c r="J181" s="27" t="str">
        <f t="shared" si="4"/>
        <v>0</v>
      </c>
      <c r="K181" s="27" t="str">
        <f>IF(C181="","0",SUMIFS(借支明细表!$H:$H,借支明细表!$F:$F,$C181,借支明细表!$D:$D,$D$2))</f>
        <v>0</v>
      </c>
      <c r="L181" s="27" t="str">
        <f t="shared" si="5"/>
        <v>0</v>
      </c>
      <c r="M181" s="28"/>
      <c r="XDA181" s="32"/>
      <c r="XDB181" s="32"/>
      <c r="XDC181" s="32"/>
      <c r="XDD181" s="32"/>
      <c r="XDE181" s="32"/>
      <c r="XDF181" s="32"/>
      <c r="XDG181" s="32"/>
      <c r="XDH181" s="32"/>
      <c r="XDI181" s="32"/>
      <c r="XDJ181" s="32"/>
      <c r="XDK181" s="32"/>
      <c r="XDL181" s="32"/>
      <c r="XDM181" s="32"/>
      <c r="XDN181" s="32"/>
      <c r="XDO181" s="32"/>
      <c r="XDP181" s="32"/>
      <c r="XDQ181" s="32"/>
      <c r="XDR181" s="32"/>
      <c r="XDS181" s="32"/>
      <c r="XDT181" s="32"/>
      <c r="XDU181" s="32"/>
      <c r="XDV181" s="32"/>
      <c r="XDW181" s="32"/>
      <c r="XDX181" s="32"/>
      <c r="XDY181" s="32"/>
      <c r="XDZ181" s="32"/>
      <c r="XEA181" s="32"/>
      <c r="XEB181" s="32"/>
      <c r="XEC181" s="32"/>
      <c r="XED181" s="32"/>
      <c r="XEE181" s="32"/>
    </row>
    <row r="182" s="1" customFormat="1" customHeight="1" spans="1:16359">
      <c r="A182" s="31"/>
      <c r="B182" s="20"/>
      <c r="C182" s="20"/>
      <c r="D182" s="21" t="str">
        <f>IF(C182="","-",VLOOKUP(C182,员工信息表!B:C,2,FALSE))</f>
        <v>-</v>
      </c>
      <c r="E182" s="21" t="str">
        <f>IF(C182="","-",VLOOKUP(C182,员工信息表!B:D,3,FALSE))</f>
        <v>-</v>
      </c>
      <c r="F182" s="20"/>
      <c r="G182" s="20"/>
      <c r="H182" s="20"/>
      <c r="I182" s="20"/>
      <c r="J182" s="27" t="str">
        <f t="shared" si="4"/>
        <v>0</v>
      </c>
      <c r="K182" s="27" t="str">
        <f>IF(C182="","0",SUMIFS(借支明细表!$H:$H,借支明细表!$F:$F,$C182,借支明细表!$D:$D,$D$2))</f>
        <v>0</v>
      </c>
      <c r="L182" s="27" t="str">
        <f t="shared" si="5"/>
        <v>0</v>
      </c>
      <c r="M182" s="28"/>
      <c r="XDA182" s="32"/>
      <c r="XDB182" s="32"/>
      <c r="XDC182" s="32"/>
      <c r="XDD182" s="32"/>
      <c r="XDE182" s="32"/>
      <c r="XDF182" s="32"/>
      <c r="XDG182" s="32"/>
      <c r="XDH182" s="32"/>
      <c r="XDI182" s="32"/>
      <c r="XDJ182" s="32"/>
      <c r="XDK182" s="32"/>
      <c r="XDL182" s="32"/>
      <c r="XDM182" s="32"/>
      <c r="XDN182" s="32"/>
      <c r="XDO182" s="32"/>
      <c r="XDP182" s="32"/>
      <c r="XDQ182" s="32"/>
      <c r="XDR182" s="32"/>
      <c r="XDS182" s="32"/>
      <c r="XDT182" s="32"/>
      <c r="XDU182" s="32"/>
      <c r="XDV182" s="32"/>
      <c r="XDW182" s="32"/>
      <c r="XDX182" s="32"/>
      <c r="XDY182" s="32"/>
      <c r="XDZ182" s="32"/>
      <c r="XEA182" s="32"/>
      <c r="XEB182" s="32"/>
      <c r="XEC182" s="32"/>
      <c r="XED182" s="32"/>
      <c r="XEE182" s="32"/>
    </row>
    <row r="183" s="1" customFormat="1" customHeight="1" spans="1:16359">
      <c r="A183" s="31"/>
      <c r="B183" s="20"/>
      <c r="C183" s="20"/>
      <c r="D183" s="21" t="str">
        <f>IF(C183="","-",VLOOKUP(C183,员工信息表!B:C,2,FALSE))</f>
        <v>-</v>
      </c>
      <c r="E183" s="21" t="str">
        <f>IF(C183="","-",VLOOKUP(C183,员工信息表!B:D,3,FALSE))</f>
        <v>-</v>
      </c>
      <c r="F183" s="20"/>
      <c r="G183" s="20"/>
      <c r="H183" s="20"/>
      <c r="I183" s="20"/>
      <c r="J183" s="27" t="str">
        <f t="shared" si="4"/>
        <v>0</v>
      </c>
      <c r="K183" s="27" t="str">
        <f>IF(C183="","0",SUMIFS(借支明细表!$H:$H,借支明细表!$F:$F,$C183,借支明细表!$D:$D,$D$2))</f>
        <v>0</v>
      </c>
      <c r="L183" s="27" t="str">
        <f t="shared" si="5"/>
        <v>0</v>
      </c>
      <c r="M183" s="28"/>
      <c r="XDA183" s="32"/>
      <c r="XDB183" s="32"/>
      <c r="XDC183" s="32"/>
      <c r="XDD183" s="32"/>
      <c r="XDE183" s="32"/>
      <c r="XDF183" s="32"/>
      <c r="XDG183" s="32"/>
      <c r="XDH183" s="32"/>
      <c r="XDI183" s="32"/>
      <c r="XDJ183" s="32"/>
      <c r="XDK183" s="32"/>
      <c r="XDL183" s="32"/>
      <c r="XDM183" s="32"/>
      <c r="XDN183" s="32"/>
      <c r="XDO183" s="32"/>
      <c r="XDP183" s="32"/>
      <c r="XDQ183" s="32"/>
      <c r="XDR183" s="32"/>
      <c r="XDS183" s="32"/>
      <c r="XDT183" s="32"/>
      <c r="XDU183" s="32"/>
      <c r="XDV183" s="32"/>
      <c r="XDW183" s="32"/>
      <c r="XDX183" s="32"/>
      <c r="XDY183" s="32"/>
      <c r="XDZ183" s="32"/>
      <c r="XEA183" s="32"/>
      <c r="XEB183" s="32"/>
      <c r="XEC183" s="32"/>
      <c r="XED183" s="32"/>
      <c r="XEE183" s="32"/>
    </row>
    <row r="184" s="1" customFormat="1" customHeight="1" spans="1:16359">
      <c r="A184" s="31"/>
      <c r="B184" s="20"/>
      <c r="C184" s="20"/>
      <c r="D184" s="21" t="str">
        <f>IF(C184="","-",VLOOKUP(C184,员工信息表!B:C,2,FALSE))</f>
        <v>-</v>
      </c>
      <c r="E184" s="21" t="str">
        <f>IF(C184="","-",VLOOKUP(C184,员工信息表!B:D,3,FALSE))</f>
        <v>-</v>
      </c>
      <c r="F184" s="20"/>
      <c r="G184" s="20"/>
      <c r="H184" s="20"/>
      <c r="I184" s="20"/>
      <c r="J184" s="27" t="str">
        <f t="shared" si="4"/>
        <v>0</v>
      </c>
      <c r="K184" s="27" t="str">
        <f>IF(C184="","0",SUMIFS(借支明细表!$H:$H,借支明细表!$F:$F,$C184,借支明细表!$D:$D,$D$2))</f>
        <v>0</v>
      </c>
      <c r="L184" s="27" t="str">
        <f t="shared" si="5"/>
        <v>0</v>
      </c>
      <c r="M184" s="28"/>
      <c r="XDA184" s="32"/>
      <c r="XDB184" s="32"/>
      <c r="XDC184" s="32"/>
      <c r="XDD184" s="32"/>
      <c r="XDE184" s="32"/>
      <c r="XDF184" s="32"/>
      <c r="XDG184" s="32"/>
      <c r="XDH184" s="32"/>
      <c r="XDI184" s="32"/>
      <c r="XDJ184" s="32"/>
      <c r="XDK184" s="32"/>
      <c r="XDL184" s="32"/>
      <c r="XDM184" s="32"/>
      <c r="XDN184" s="32"/>
      <c r="XDO184" s="32"/>
      <c r="XDP184" s="32"/>
      <c r="XDQ184" s="32"/>
      <c r="XDR184" s="32"/>
      <c r="XDS184" s="32"/>
      <c r="XDT184" s="32"/>
      <c r="XDU184" s="32"/>
      <c r="XDV184" s="32"/>
      <c r="XDW184" s="32"/>
      <c r="XDX184" s="32"/>
      <c r="XDY184" s="32"/>
      <c r="XDZ184" s="32"/>
      <c r="XEA184" s="32"/>
      <c r="XEB184" s="32"/>
      <c r="XEC184" s="32"/>
      <c r="XED184" s="32"/>
      <c r="XEE184" s="32"/>
    </row>
    <row r="185" s="1" customFormat="1" customHeight="1" spans="1:16359">
      <c r="A185" s="31"/>
      <c r="B185" s="20"/>
      <c r="C185" s="20"/>
      <c r="D185" s="21" t="str">
        <f>IF(C185="","-",VLOOKUP(C185,员工信息表!B:C,2,FALSE))</f>
        <v>-</v>
      </c>
      <c r="E185" s="21" t="str">
        <f>IF(C185="","-",VLOOKUP(C185,员工信息表!B:D,3,FALSE))</f>
        <v>-</v>
      </c>
      <c r="F185" s="20"/>
      <c r="G185" s="20"/>
      <c r="H185" s="20"/>
      <c r="I185" s="20"/>
      <c r="J185" s="27" t="str">
        <f t="shared" si="4"/>
        <v>0</v>
      </c>
      <c r="K185" s="27" t="str">
        <f>IF(C185="","0",SUMIFS(借支明细表!$H:$H,借支明细表!$F:$F,$C185,借支明细表!$D:$D,$D$2))</f>
        <v>0</v>
      </c>
      <c r="L185" s="27" t="str">
        <f t="shared" si="5"/>
        <v>0</v>
      </c>
      <c r="M185" s="28"/>
      <c r="XDA185" s="32"/>
      <c r="XDB185" s="32"/>
      <c r="XDC185" s="32"/>
      <c r="XDD185" s="32"/>
      <c r="XDE185" s="32"/>
      <c r="XDF185" s="32"/>
      <c r="XDG185" s="32"/>
      <c r="XDH185" s="32"/>
      <c r="XDI185" s="32"/>
      <c r="XDJ185" s="32"/>
      <c r="XDK185" s="32"/>
      <c r="XDL185" s="32"/>
      <c r="XDM185" s="32"/>
      <c r="XDN185" s="32"/>
      <c r="XDO185" s="32"/>
      <c r="XDP185" s="32"/>
      <c r="XDQ185" s="32"/>
      <c r="XDR185" s="32"/>
      <c r="XDS185" s="32"/>
      <c r="XDT185" s="32"/>
      <c r="XDU185" s="32"/>
      <c r="XDV185" s="32"/>
      <c r="XDW185" s="32"/>
      <c r="XDX185" s="32"/>
      <c r="XDY185" s="32"/>
      <c r="XDZ185" s="32"/>
      <c r="XEA185" s="32"/>
      <c r="XEB185" s="32"/>
      <c r="XEC185" s="32"/>
      <c r="XED185" s="32"/>
      <c r="XEE185" s="32"/>
    </row>
    <row r="186" s="1" customFormat="1" customHeight="1" spans="1:16359">
      <c r="A186" s="31"/>
      <c r="B186" s="20"/>
      <c r="C186" s="20"/>
      <c r="D186" s="21" t="str">
        <f>IF(C186="","-",VLOOKUP(C186,员工信息表!B:C,2,FALSE))</f>
        <v>-</v>
      </c>
      <c r="E186" s="21" t="str">
        <f>IF(C186="","-",VLOOKUP(C186,员工信息表!B:D,3,FALSE))</f>
        <v>-</v>
      </c>
      <c r="F186" s="20"/>
      <c r="G186" s="20"/>
      <c r="H186" s="20"/>
      <c r="I186" s="20"/>
      <c r="J186" s="27" t="str">
        <f t="shared" si="4"/>
        <v>0</v>
      </c>
      <c r="K186" s="27" t="str">
        <f>IF(C186="","0",SUMIFS(借支明细表!$H:$H,借支明细表!$F:$F,$C186,借支明细表!$D:$D,$D$2))</f>
        <v>0</v>
      </c>
      <c r="L186" s="27" t="str">
        <f t="shared" si="5"/>
        <v>0</v>
      </c>
      <c r="M186" s="28"/>
      <c r="XDA186" s="32"/>
      <c r="XDB186" s="32"/>
      <c r="XDC186" s="32"/>
      <c r="XDD186" s="32"/>
      <c r="XDE186" s="32"/>
      <c r="XDF186" s="32"/>
      <c r="XDG186" s="32"/>
      <c r="XDH186" s="32"/>
      <c r="XDI186" s="32"/>
      <c r="XDJ186" s="32"/>
      <c r="XDK186" s="32"/>
      <c r="XDL186" s="32"/>
      <c r="XDM186" s="32"/>
      <c r="XDN186" s="32"/>
      <c r="XDO186" s="32"/>
      <c r="XDP186" s="32"/>
      <c r="XDQ186" s="32"/>
      <c r="XDR186" s="32"/>
      <c r="XDS186" s="32"/>
      <c r="XDT186" s="32"/>
      <c r="XDU186" s="32"/>
      <c r="XDV186" s="32"/>
      <c r="XDW186" s="32"/>
      <c r="XDX186" s="32"/>
      <c r="XDY186" s="32"/>
      <c r="XDZ186" s="32"/>
      <c r="XEA186" s="32"/>
      <c r="XEB186" s="32"/>
      <c r="XEC186" s="32"/>
      <c r="XED186" s="32"/>
      <c r="XEE186" s="32"/>
    </row>
    <row r="187" s="1" customFormat="1" customHeight="1" spans="1:16359">
      <c r="A187" s="31"/>
      <c r="B187" s="20"/>
      <c r="C187" s="20"/>
      <c r="D187" s="21" t="str">
        <f>IF(C187="","-",VLOOKUP(C187,员工信息表!B:C,2,FALSE))</f>
        <v>-</v>
      </c>
      <c r="E187" s="21" t="str">
        <f>IF(C187="","-",VLOOKUP(C187,员工信息表!B:D,3,FALSE))</f>
        <v>-</v>
      </c>
      <c r="F187" s="20"/>
      <c r="G187" s="20"/>
      <c r="H187" s="20"/>
      <c r="I187" s="20"/>
      <c r="J187" s="27" t="str">
        <f t="shared" si="4"/>
        <v>0</v>
      </c>
      <c r="K187" s="27" t="str">
        <f>IF(C187="","0",SUMIFS(借支明细表!$H:$H,借支明细表!$F:$F,$C187,借支明细表!$D:$D,$D$2))</f>
        <v>0</v>
      </c>
      <c r="L187" s="27" t="str">
        <f t="shared" si="5"/>
        <v>0</v>
      </c>
      <c r="M187" s="28"/>
      <c r="XDA187" s="32"/>
      <c r="XDB187" s="32"/>
      <c r="XDC187" s="32"/>
      <c r="XDD187" s="32"/>
      <c r="XDE187" s="32"/>
      <c r="XDF187" s="32"/>
      <c r="XDG187" s="32"/>
      <c r="XDH187" s="32"/>
      <c r="XDI187" s="32"/>
      <c r="XDJ187" s="32"/>
      <c r="XDK187" s="32"/>
      <c r="XDL187" s="32"/>
      <c r="XDM187" s="32"/>
      <c r="XDN187" s="32"/>
      <c r="XDO187" s="32"/>
      <c r="XDP187" s="32"/>
      <c r="XDQ187" s="32"/>
      <c r="XDR187" s="32"/>
      <c r="XDS187" s="32"/>
      <c r="XDT187" s="32"/>
      <c r="XDU187" s="32"/>
      <c r="XDV187" s="32"/>
      <c r="XDW187" s="32"/>
      <c r="XDX187" s="32"/>
      <c r="XDY187" s="32"/>
      <c r="XDZ187" s="32"/>
      <c r="XEA187" s="32"/>
      <c r="XEB187" s="32"/>
      <c r="XEC187" s="32"/>
      <c r="XED187" s="32"/>
      <c r="XEE187" s="32"/>
    </row>
    <row r="188" s="1" customFormat="1" customHeight="1" spans="1:16359">
      <c r="A188" s="31"/>
      <c r="B188" s="20"/>
      <c r="C188" s="20"/>
      <c r="D188" s="21" t="str">
        <f>IF(C188="","-",VLOOKUP(C188,员工信息表!B:C,2,FALSE))</f>
        <v>-</v>
      </c>
      <c r="E188" s="21" t="str">
        <f>IF(C188="","-",VLOOKUP(C188,员工信息表!B:D,3,FALSE))</f>
        <v>-</v>
      </c>
      <c r="F188" s="20"/>
      <c r="G188" s="20"/>
      <c r="H188" s="20"/>
      <c r="I188" s="20"/>
      <c r="J188" s="27" t="str">
        <f t="shared" si="4"/>
        <v>0</v>
      </c>
      <c r="K188" s="27" t="str">
        <f>IF(C188="","0",SUMIFS(借支明细表!$H:$H,借支明细表!$F:$F,$C188,借支明细表!$D:$D,$D$2))</f>
        <v>0</v>
      </c>
      <c r="L188" s="27" t="str">
        <f t="shared" si="5"/>
        <v>0</v>
      </c>
      <c r="M188" s="28"/>
      <c r="XDA188" s="32"/>
      <c r="XDB188" s="32"/>
      <c r="XDC188" s="32"/>
      <c r="XDD188" s="32"/>
      <c r="XDE188" s="32"/>
      <c r="XDF188" s="32"/>
      <c r="XDG188" s="32"/>
      <c r="XDH188" s="32"/>
      <c r="XDI188" s="32"/>
      <c r="XDJ188" s="32"/>
      <c r="XDK188" s="32"/>
      <c r="XDL188" s="32"/>
      <c r="XDM188" s="32"/>
      <c r="XDN188" s="32"/>
      <c r="XDO188" s="32"/>
      <c r="XDP188" s="32"/>
      <c r="XDQ188" s="32"/>
      <c r="XDR188" s="32"/>
      <c r="XDS188" s="32"/>
      <c r="XDT188" s="32"/>
      <c r="XDU188" s="32"/>
      <c r="XDV188" s="32"/>
      <c r="XDW188" s="32"/>
      <c r="XDX188" s="32"/>
      <c r="XDY188" s="32"/>
      <c r="XDZ188" s="32"/>
      <c r="XEA188" s="32"/>
      <c r="XEB188" s="32"/>
      <c r="XEC188" s="32"/>
      <c r="XED188" s="32"/>
      <c r="XEE188" s="32"/>
    </row>
    <row r="189" s="1" customFormat="1" customHeight="1" spans="1:16359">
      <c r="A189" s="31"/>
      <c r="B189" s="20"/>
      <c r="C189" s="20"/>
      <c r="D189" s="21" t="str">
        <f>IF(C189="","-",VLOOKUP(C189,员工信息表!B:C,2,FALSE))</f>
        <v>-</v>
      </c>
      <c r="E189" s="21" t="str">
        <f>IF(C189="","-",VLOOKUP(C189,员工信息表!B:D,3,FALSE))</f>
        <v>-</v>
      </c>
      <c r="F189" s="20"/>
      <c r="G189" s="20"/>
      <c r="H189" s="20"/>
      <c r="I189" s="20"/>
      <c r="J189" s="27" t="str">
        <f t="shared" si="4"/>
        <v>0</v>
      </c>
      <c r="K189" s="27" t="str">
        <f>IF(C189="","0",SUMIFS(借支明细表!$H:$H,借支明细表!$F:$F,$C189,借支明细表!$D:$D,$D$2))</f>
        <v>0</v>
      </c>
      <c r="L189" s="27" t="str">
        <f t="shared" si="5"/>
        <v>0</v>
      </c>
      <c r="M189" s="28"/>
      <c r="XDA189" s="32"/>
      <c r="XDB189" s="32"/>
      <c r="XDC189" s="32"/>
      <c r="XDD189" s="32"/>
      <c r="XDE189" s="32"/>
      <c r="XDF189" s="32"/>
      <c r="XDG189" s="32"/>
      <c r="XDH189" s="32"/>
      <c r="XDI189" s="32"/>
      <c r="XDJ189" s="32"/>
      <c r="XDK189" s="32"/>
      <c r="XDL189" s="32"/>
      <c r="XDM189" s="32"/>
      <c r="XDN189" s="32"/>
      <c r="XDO189" s="32"/>
      <c r="XDP189" s="32"/>
      <c r="XDQ189" s="32"/>
      <c r="XDR189" s="32"/>
      <c r="XDS189" s="32"/>
      <c r="XDT189" s="32"/>
      <c r="XDU189" s="32"/>
      <c r="XDV189" s="32"/>
      <c r="XDW189" s="32"/>
      <c r="XDX189" s="32"/>
      <c r="XDY189" s="32"/>
      <c r="XDZ189" s="32"/>
      <c r="XEA189" s="32"/>
      <c r="XEB189" s="32"/>
      <c r="XEC189" s="32"/>
      <c r="XED189" s="32"/>
      <c r="XEE189" s="32"/>
    </row>
    <row r="190" s="1" customFormat="1" customHeight="1" spans="1:16359">
      <c r="A190" s="31"/>
      <c r="B190" s="20"/>
      <c r="C190" s="20"/>
      <c r="D190" s="21" t="str">
        <f>IF(C190="","-",VLOOKUP(C190,员工信息表!B:C,2,FALSE))</f>
        <v>-</v>
      </c>
      <c r="E190" s="21" t="str">
        <f>IF(C190="","-",VLOOKUP(C190,员工信息表!B:D,3,FALSE))</f>
        <v>-</v>
      </c>
      <c r="F190" s="20"/>
      <c r="G190" s="20"/>
      <c r="H190" s="20"/>
      <c r="I190" s="20"/>
      <c r="J190" s="27" t="str">
        <f t="shared" si="4"/>
        <v>0</v>
      </c>
      <c r="K190" s="27" t="str">
        <f>IF(C190="","0",SUMIFS(借支明细表!$H:$H,借支明细表!$F:$F,$C190,借支明细表!$D:$D,$D$2))</f>
        <v>0</v>
      </c>
      <c r="L190" s="27" t="str">
        <f t="shared" si="5"/>
        <v>0</v>
      </c>
      <c r="M190" s="28"/>
      <c r="XDA190" s="32"/>
      <c r="XDB190" s="32"/>
      <c r="XDC190" s="32"/>
      <c r="XDD190" s="32"/>
      <c r="XDE190" s="32"/>
      <c r="XDF190" s="32"/>
      <c r="XDG190" s="32"/>
      <c r="XDH190" s="32"/>
      <c r="XDI190" s="32"/>
      <c r="XDJ190" s="32"/>
      <c r="XDK190" s="32"/>
      <c r="XDL190" s="32"/>
      <c r="XDM190" s="32"/>
      <c r="XDN190" s="32"/>
      <c r="XDO190" s="32"/>
      <c r="XDP190" s="32"/>
      <c r="XDQ190" s="32"/>
      <c r="XDR190" s="32"/>
      <c r="XDS190" s="32"/>
      <c r="XDT190" s="32"/>
      <c r="XDU190" s="32"/>
      <c r="XDV190" s="32"/>
      <c r="XDW190" s="32"/>
      <c r="XDX190" s="32"/>
      <c r="XDY190" s="32"/>
      <c r="XDZ190" s="32"/>
      <c r="XEA190" s="32"/>
      <c r="XEB190" s="32"/>
      <c r="XEC190" s="32"/>
      <c r="XED190" s="32"/>
      <c r="XEE190" s="32"/>
    </row>
    <row r="191" s="1" customFormat="1" customHeight="1" spans="1:16359">
      <c r="A191" s="31"/>
      <c r="B191" s="20"/>
      <c r="C191" s="20"/>
      <c r="D191" s="21" t="str">
        <f>IF(C191="","-",VLOOKUP(C191,员工信息表!B:C,2,FALSE))</f>
        <v>-</v>
      </c>
      <c r="E191" s="21" t="str">
        <f>IF(C191="","-",VLOOKUP(C191,员工信息表!B:D,3,FALSE))</f>
        <v>-</v>
      </c>
      <c r="F191" s="20"/>
      <c r="G191" s="20"/>
      <c r="H191" s="20"/>
      <c r="I191" s="20"/>
      <c r="J191" s="27" t="str">
        <f t="shared" si="4"/>
        <v>0</v>
      </c>
      <c r="K191" s="27" t="str">
        <f>IF(C191="","0",SUMIFS(借支明细表!$H:$H,借支明细表!$F:$F,$C191,借支明细表!$D:$D,$D$2))</f>
        <v>0</v>
      </c>
      <c r="L191" s="27" t="str">
        <f t="shared" si="5"/>
        <v>0</v>
      </c>
      <c r="M191" s="28"/>
      <c r="XDA191" s="32"/>
      <c r="XDB191" s="32"/>
      <c r="XDC191" s="32"/>
      <c r="XDD191" s="32"/>
      <c r="XDE191" s="32"/>
      <c r="XDF191" s="32"/>
      <c r="XDG191" s="32"/>
      <c r="XDH191" s="32"/>
      <c r="XDI191" s="32"/>
      <c r="XDJ191" s="32"/>
      <c r="XDK191" s="32"/>
      <c r="XDL191" s="32"/>
      <c r="XDM191" s="32"/>
      <c r="XDN191" s="32"/>
      <c r="XDO191" s="32"/>
      <c r="XDP191" s="32"/>
      <c r="XDQ191" s="32"/>
      <c r="XDR191" s="32"/>
      <c r="XDS191" s="32"/>
      <c r="XDT191" s="32"/>
      <c r="XDU191" s="32"/>
      <c r="XDV191" s="32"/>
      <c r="XDW191" s="32"/>
      <c r="XDX191" s="32"/>
      <c r="XDY191" s="32"/>
      <c r="XDZ191" s="32"/>
      <c r="XEA191" s="32"/>
      <c r="XEB191" s="32"/>
      <c r="XEC191" s="32"/>
      <c r="XED191" s="32"/>
      <c r="XEE191" s="32"/>
    </row>
    <row r="192" s="1" customFormat="1" customHeight="1" spans="1:16359">
      <c r="A192" s="31"/>
      <c r="B192" s="20"/>
      <c r="C192" s="20"/>
      <c r="D192" s="21" t="str">
        <f>IF(C192="","-",VLOOKUP(C192,员工信息表!B:C,2,FALSE))</f>
        <v>-</v>
      </c>
      <c r="E192" s="21" t="str">
        <f>IF(C192="","-",VLOOKUP(C192,员工信息表!B:D,3,FALSE))</f>
        <v>-</v>
      </c>
      <c r="F192" s="20"/>
      <c r="G192" s="20"/>
      <c r="H192" s="20"/>
      <c r="I192" s="20"/>
      <c r="J192" s="27" t="str">
        <f t="shared" si="4"/>
        <v>0</v>
      </c>
      <c r="K192" s="27" t="str">
        <f>IF(C192="","0",SUMIFS(借支明细表!$H:$H,借支明细表!$F:$F,$C192,借支明细表!$D:$D,$D$2))</f>
        <v>0</v>
      </c>
      <c r="L192" s="27" t="str">
        <f t="shared" si="5"/>
        <v>0</v>
      </c>
      <c r="M192" s="28"/>
      <c r="XDA192" s="32"/>
      <c r="XDB192" s="32"/>
      <c r="XDC192" s="32"/>
      <c r="XDD192" s="32"/>
      <c r="XDE192" s="32"/>
      <c r="XDF192" s="32"/>
      <c r="XDG192" s="32"/>
      <c r="XDH192" s="32"/>
      <c r="XDI192" s="32"/>
      <c r="XDJ192" s="32"/>
      <c r="XDK192" s="32"/>
      <c r="XDL192" s="32"/>
      <c r="XDM192" s="32"/>
      <c r="XDN192" s="32"/>
      <c r="XDO192" s="32"/>
      <c r="XDP192" s="32"/>
      <c r="XDQ192" s="32"/>
      <c r="XDR192" s="32"/>
      <c r="XDS192" s="32"/>
      <c r="XDT192" s="32"/>
      <c r="XDU192" s="32"/>
      <c r="XDV192" s="32"/>
      <c r="XDW192" s="32"/>
      <c r="XDX192" s="32"/>
      <c r="XDY192" s="32"/>
      <c r="XDZ192" s="32"/>
      <c r="XEA192" s="32"/>
      <c r="XEB192" s="32"/>
      <c r="XEC192" s="32"/>
      <c r="XED192" s="32"/>
      <c r="XEE192" s="32"/>
    </row>
    <row r="193" s="1" customFormat="1" customHeight="1" spans="1:16359">
      <c r="A193" s="31"/>
      <c r="B193" s="20"/>
      <c r="C193" s="20"/>
      <c r="D193" s="21" t="str">
        <f>IF(C193="","-",VLOOKUP(C193,员工信息表!B:C,2,FALSE))</f>
        <v>-</v>
      </c>
      <c r="E193" s="21" t="str">
        <f>IF(C193="","-",VLOOKUP(C193,员工信息表!B:D,3,FALSE))</f>
        <v>-</v>
      </c>
      <c r="F193" s="20"/>
      <c r="G193" s="20"/>
      <c r="H193" s="20"/>
      <c r="I193" s="20"/>
      <c r="J193" s="27" t="str">
        <f t="shared" si="4"/>
        <v>0</v>
      </c>
      <c r="K193" s="27" t="str">
        <f>IF(C193="","0",SUMIFS(借支明细表!$H:$H,借支明细表!$F:$F,$C193,借支明细表!$D:$D,$D$2))</f>
        <v>0</v>
      </c>
      <c r="L193" s="27" t="str">
        <f t="shared" si="5"/>
        <v>0</v>
      </c>
      <c r="M193" s="28"/>
      <c r="XDA193" s="32"/>
      <c r="XDB193" s="32"/>
      <c r="XDC193" s="32"/>
      <c r="XDD193" s="32"/>
      <c r="XDE193" s="32"/>
      <c r="XDF193" s="32"/>
      <c r="XDG193" s="32"/>
      <c r="XDH193" s="32"/>
      <c r="XDI193" s="32"/>
      <c r="XDJ193" s="32"/>
      <c r="XDK193" s="32"/>
      <c r="XDL193" s="32"/>
      <c r="XDM193" s="32"/>
      <c r="XDN193" s="32"/>
      <c r="XDO193" s="32"/>
      <c r="XDP193" s="32"/>
      <c r="XDQ193" s="32"/>
      <c r="XDR193" s="32"/>
      <c r="XDS193" s="32"/>
      <c r="XDT193" s="32"/>
      <c r="XDU193" s="32"/>
      <c r="XDV193" s="32"/>
      <c r="XDW193" s="32"/>
      <c r="XDX193" s="32"/>
      <c r="XDY193" s="32"/>
      <c r="XDZ193" s="32"/>
      <c r="XEA193" s="32"/>
      <c r="XEB193" s="32"/>
      <c r="XEC193" s="32"/>
      <c r="XED193" s="32"/>
      <c r="XEE193" s="32"/>
    </row>
    <row r="194" s="1" customFormat="1" customHeight="1" spans="1:16359">
      <c r="A194" s="31"/>
      <c r="B194" s="20"/>
      <c r="C194" s="20"/>
      <c r="D194" s="21" t="str">
        <f>IF(C194="","-",VLOOKUP(C194,员工信息表!B:C,2,FALSE))</f>
        <v>-</v>
      </c>
      <c r="E194" s="21" t="str">
        <f>IF(C194="","-",VLOOKUP(C194,员工信息表!B:D,3,FALSE))</f>
        <v>-</v>
      </c>
      <c r="F194" s="20"/>
      <c r="G194" s="20"/>
      <c r="H194" s="20"/>
      <c r="I194" s="20"/>
      <c r="J194" s="27" t="str">
        <f t="shared" si="4"/>
        <v>0</v>
      </c>
      <c r="K194" s="27" t="str">
        <f>IF(C194="","0",SUMIFS(借支明细表!$H:$H,借支明细表!$F:$F,$C194,借支明细表!$D:$D,$D$2))</f>
        <v>0</v>
      </c>
      <c r="L194" s="27" t="str">
        <f t="shared" si="5"/>
        <v>0</v>
      </c>
      <c r="M194" s="28"/>
      <c r="XDA194" s="32"/>
      <c r="XDB194" s="32"/>
      <c r="XDC194" s="32"/>
      <c r="XDD194" s="32"/>
      <c r="XDE194" s="32"/>
      <c r="XDF194" s="32"/>
      <c r="XDG194" s="32"/>
      <c r="XDH194" s="32"/>
      <c r="XDI194" s="32"/>
      <c r="XDJ194" s="32"/>
      <c r="XDK194" s="32"/>
      <c r="XDL194" s="32"/>
      <c r="XDM194" s="32"/>
      <c r="XDN194" s="32"/>
      <c r="XDO194" s="32"/>
      <c r="XDP194" s="32"/>
      <c r="XDQ194" s="32"/>
      <c r="XDR194" s="32"/>
      <c r="XDS194" s="32"/>
      <c r="XDT194" s="32"/>
      <c r="XDU194" s="32"/>
      <c r="XDV194" s="32"/>
      <c r="XDW194" s="32"/>
      <c r="XDX194" s="32"/>
      <c r="XDY194" s="32"/>
      <c r="XDZ194" s="32"/>
      <c r="XEA194" s="32"/>
      <c r="XEB194" s="32"/>
      <c r="XEC194" s="32"/>
      <c r="XED194" s="32"/>
      <c r="XEE194" s="32"/>
    </row>
    <row r="195" s="1" customFormat="1" customHeight="1" spans="1:16359">
      <c r="A195" s="31"/>
      <c r="B195" s="20"/>
      <c r="C195" s="20"/>
      <c r="D195" s="21" t="str">
        <f>IF(C195="","-",VLOOKUP(C195,员工信息表!B:C,2,FALSE))</f>
        <v>-</v>
      </c>
      <c r="E195" s="21" t="str">
        <f>IF(C195="","-",VLOOKUP(C195,员工信息表!B:D,3,FALSE))</f>
        <v>-</v>
      </c>
      <c r="F195" s="20"/>
      <c r="G195" s="20"/>
      <c r="H195" s="20"/>
      <c r="I195" s="20"/>
      <c r="J195" s="27" t="str">
        <f t="shared" si="4"/>
        <v>0</v>
      </c>
      <c r="K195" s="27" t="str">
        <f>IF(C195="","0",SUMIFS(借支明细表!$H:$H,借支明细表!$F:$F,$C195,借支明细表!$D:$D,$D$2))</f>
        <v>0</v>
      </c>
      <c r="L195" s="27" t="str">
        <f t="shared" si="5"/>
        <v>0</v>
      </c>
      <c r="M195" s="28"/>
      <c r="XDA195" s="32"/>
      <c r="XDB195" s="32"/>
      <c r="XDC195" s="32"/>
      <c r="XDD195" s="32"/>
      <c r="XDE195" s="32"/>
      <c r="XDF195" s="32"/>
      <c r="XDG195" s="32"/>
      <c r="XDH195" s="32"/>
      <c r="XDI195" s="32"/>
      <c r="XDJ195" s="32"/>
      <c r="XDK195" s="32"/>
      <c r="XDL195" s="32"/>
      <c r="XDM195" s="32"/>
      <c r="XDN195" s="32"/>
      <c r="XDO195" s="32"/>
      <c r="XDP195" s="32"/>
      <c r="XDQ195" s="32"/>
      <c r="XDR195" s="32"/>
      <c r="XDS195" s="32"/>
      <c r="XDT195" s="32"/>
      <c r="XDU195" s="32"/>
      <c r="XDV195" s="32"/>
      <c r="XDW195" s="32"/>
      <c r="XDX195" s="32"/>
      <c r="XDY195" s="32"/>
      <c r="XDZ195" s="32"/>
      <c r="XEA195" s="32"/>
      <c r="XEB195" s="32"/>
      <c r="XEC195" s="32"/>
      <c r="XED195" s="32"/>
      <c r="XEE195" s="32"/>
    </row>
    <row r="196" s="1" customFormat="1" customHeight="1" spans="1:16359">
      <c r="A196" s="31"/>
      <c r="B196" s="20"/>
      <c r="C196" s="20"/>
      <c r="D196" s="21" t="str">
        <f>IF(C196="","-",VLOOKUP(C196,员工信息表!B:C,2,FALSE))</f>
        <v>-</v>
      </c>
      <c r="E196" s="21" t="str">
        <f>IF(C196="","-",VLOOKUP(C196,员工信息表!B:D,3,FALSE))</f>
        <v>-</v>
      </c>
      <c r="F196" s="20"/>
      <c r="G196" s="20"/>
      <c r="H196" s="20"/>
      <c r="I196" s="20"/>
      <c r="J196" s="27" t="str">
        <f t="shared" si="4"/>
        <v>0</v>
      </c>
      <c r="K196" s="27" t="str">
        <f>IF(C196="","0",SUMIFS(借支明细表!$H:$H,借支明细表!$F:$F,$C196,借支明细表!$D:$D,$D$2))</f>
        <v>0</v>
      </c>
      <c r="L196" s="27" t="str">
        <f t="shared" si="5"/>
        <v>0</v>
      </c>
      <c r="M196" s="28"/>
      <c r="XDA196" s="32"/>
      <c r="XDB196" s="32"/>
      <c r="XDC196" s="32"/>
      <c r="XDD196" s="32"/>
      <c r="XDE196" s="32"/>
      <c r="XDF196" s="32"/>
      <c r="XDG196" s="32"/>
      <c r="XDH196" s="32"/>
      <c r="XDI196" s="32"/>
      <c r="XDJ196" s="32"/>
      <c r="XDK196" s="32"/>
      <c r="XDL196" s="32"/>
      <c r="XDM196" s="32"/>
      <c r="XDN196" s="32"/>
      <c r="XDO196" s="32"/>
      <c r="XDP196" s="32"/>
      <c r="XDQ196" s="32"/>
      <c r="XDR196" s="32"/>
      <c r="XDS196" s="32"/>
      <c r="XDT196" s="32"/>
      <c r="XDU196" s="32"/>
      <c r="XDV196" s="32"/>
      <c r="XDW196" s="32"/>
      <c r="XDX196" s="32"/>
      <c r="XDY196" s="32"/>
      <c r="XDZ196" s="32"/>
      <c r="XEA196" s="32"/>
      <c r="XEB196" s="32"/>
      <c r="XEC196" s="32"/>
      <c r="XED196" s="32"/>
      <c r="XEE196" s="32"/>
    </row>
    <row r="197" s="1" customFormat="1" customHeight="1" spans="1:16359">
      <c r="A197" s="31"/>
      <c r="B197" s="20"/>
      <c r="C197" s="20"/>
      <c r="D197" s="21" t="str">
        <f>IF(C197="","-",VLOOKUP(C197,员工信息表!B:C,2,FALSE))</f>
        <v>-</v>
      </c>
      <c r="E197" s="21" t="str">
        <f>IF(C197="","-",VLOOKUP(C197,员工信息表!B:D,3,FALSE))</f>
        <v>-</v>
      </c>
      <c r="F197" s="20"/>
      <c r="G197" s="20"/>
      <c r="H197" s="20"/>
      <c r="I197" s="20"/>
      <c r="J197" s="27" t="str">
        <f t="shared" ref="J197:J260" si="6">IF(C197="","0",(E197*F197)+(G197*H197)+I197)</f>
        <v>0</v>
      </c>
      <c r="K197" s="27" t="str">
        <f>IF(C197="","0",SUMIFS(借支明细表!$H:$H,借支明细表!$F:$F,$C197,借支明细表!$D:$D,$D$2))</f>
        <v>0</v>
      </c>
      <c r="L197" s="27" t="str">
        <f t="shared" ref="L197:L260" si="7">IF(C197="","0",J197-K197)</f>
        <v>0</v>
      </c>
      <c r="M197" s="28"/>
      <c r="XDA197" s="32"/>
      <c r="XDB197" s="32"/>
      <c r="XDC197" s="32"/>
      <c r="XDD197" s="32"/>
      <c r="XDE197" s="32"/>
      <c r="XDF197" s="32"/>
      <c r="XDG197" s="32"/>
      <c r="XDH197" s="32"/>
      <c r="XDI197" s="32"/>
      <c r="XDJ197" s="32"/>
      <c r="XDK197" s="32"/>
      <c r="XDL197" s="32"/>
      <c r="XDM197" s="32"/>
      <c r="XDN197" s="32"/>
      <c r="XDO197" s="32"/>
      <c r="XDP197" s="32"/>
      <c r="XDQ197" s="32"/>
      <c r="XDR197" s="32"/>
      <c r="XDS197" s="32"/>
      <c r="XDT197" s="32"/>
      <c r="XDU197" s="32"/>
      <c r="XDV197" s="32"/>
      <c r="XDW197" s="32"/>
      <c r="XDX197" s="32"/>
      <c r="XDY197" s="32"/>
      <c r="XDZ197" s="32"/>
      <c r="XEA197" s="32"/>
      <c r="XEB197" s="32"/>
      <c r="XEC197" s="32"/>
      <c r="XED197" s="32"/>
      <c r="XEE197" s="32"/>
    </row>
    <row r="198" s="1" customFormat="1" customHeight="1" spans="1:16359">
      <c r="A198" s="31"/>
      <c r="B198" s="20"/>
      <c r="C198" s="20"/>
      <c r="D198" s="21" t="str">
        <f>IF(C198="","-",VLOOKUP(C198,员工信息表!B:C,2,FALSE))</f>
        <v>-</v>
      </c>
      <c r="E198" s="21" t="str">
        <f>IF(C198="","-",VLOOKUP(C198,员工信息表!B:D,3,FALSE))</f>
        <v>-</v>
      </c>
      <c r="F198" s="20"/>
      <c r="G198" s="20"/>
      <c r="H198" s="20"/>
      <c r="I198" s="20"/>
      <c r="J198" s="27" t="str">
        <f t="shared" si="6"/>
        <v>0</v>
      </c>
      <c r="K198" s="27" t="str">
        <f>IF(C198="","0",SUMIFS(借支明细表!$H:$H,借支明细表!$F:$F,$C198,借支明细表!$D:$D,$D$2))</f>
        <v>0</v>
      </c>
      <c r="L198" s="27" t="str">
        <f t="shared" si="7"/>
        <v>0</v>
      </c>
      <c r="M198" s="28"/>
      <c r="XDA198" s="32"/>
      <c r="XDB198" s="32"/>
      <c r="XDC198" s="32"/>
      <c r="XDD198" s="32"/>
      <c r="XDE198" s="32"/>
      <c r="XDF198" s="32"/>
      <c r="XDG198" s="32"/>
      <c r="XDH198" s="32"/>
      <c r="XDI198" s="32"/>
      <c r="XDJ198" s="32"/>
      <c r="XDK198" s="32"/>
      <c r="XDL198" s="32"/>
      <c r="XDM198" s="32"/>
      <c r="XDN198" s="32"/>
      <c r="XDO198" s="32"/>
      <c r="XDP198" s="32"/>
      <c r="XDQ198" s="32"/>
      <c r="XDR198" s="32"/>
      <c r="XDS198" s="32"/>
      <c r="XDT198" s="32"/>
      <c r="XDU198" s="32"/>
      <c r="XDV198" s="32"/>
      <c r="XDW198" s="32"/>
      <c r="XDX198" s="32"/>
      <c r="XDY198" s="32"/>
      <c r="XDZ198" s="32"/>
      <c r="XEA198" s="32"/>
      <c r="XEB198" s="32"/>
      <c r="XEC198" s="32"/>
      <c r="XED198" s="32"/>
      <c r="XEE198" s="32"/>
    </row>
    <row r="199" s="1" customFormat="1" customHeight="1" spans="1:16359">
      <c r="A199" s="31"/>
      <c r="B199" s="20"/>
      <c r="C199" s="20"/>
      <c r="D199" s="21" t="str">
        <f>IF(C199="","-",VLOOKUP(C199,员工信息表!B:C,2,FALSE))</f>
        <v>-</v>
      </c>
      <c r="E199" s="21" t="str">
        <f>IF(C199="","-",VLOOKUP(C199,员工信息表!B:D,3,FALSE))</f>
        <v>-</v>
      </c>
      <c r="F199" s="20"/>
      <c r="G199" s="20"/>
      <c r="H199" s="20"/>
      <c r="I199" s="20"/>
      <c r="J199" s="27" t="str">
        <f t="shared" si="6"/>
        <v>0</v>
      </c>
      <c r="K199" s="27" t="str">
        <f>IF(C199="","0",SUMIFS(借支明细表!$H:$H,借支明细表!$F:$F,$C199,借支明细表!$D:$D,$D$2))</f>
        <v>0</v>
      </c>
      <c r="L199" s="27" t="str">
        <f t="shared" si="7"/>
        <v>0</v>
      </c>
      <c r="M199" s="28"/>
      <c r="XDA199" s="32"/>
      <c r="XDB199" s="32"/>
      <c r="XDC199" s="32"/>
      <c r="XDD199" s="32"/>
      <c r="XDE199" s="32"/>
      <c r="XDF199" s="32"/>
      <c r="XDG199" s="32"/>
      <c r="XDH199" s="32"/>
      <c r="XDI199" s="32"/>
      <c r="XDJ199" s="32"/>
      <c r="XDK199" s="32"/>
      <c r="XDL199" s="32"/>
      <c r="XDM199" s="32"/>
      <c r="XDN199" s="32"/>
      <c r="XDO199" s="32"/>
      <c r="XDP199" s="32"/>
      <c r="XDQ199" s="32"/>
      <c r="XDR199" s="32"/>
      <c r="XDS199" s="32"/>
      <c r="XDT199" s="32"/>
      <c r="XDU199" s="32"/>
      <c r="XDV199" s="32"/>
      <c r="XDW199" s="32"/>
      <c r="XDX199" s="32"/>
      <c r="XDY199" s="32"/>
      <c r="XDZ199" s="32"/>
      <c r="XEA199" s="32"/>
      <c r="XEB199" s="32"/>
      <c r="XEC199" s="32"/>
      <c r="XED199" s="32"/>
      <c r="XEE199" s="32"/>
    </row>
    <row r="200" s="1" customFormat="1" customHeight="1" spans="1:16359">
      <c r="A200" s="31"/>
      <c r="B200" s="20"/>
      <c r="C200" s="20"/>
      <c r="D200" s="21" t="str">
        <f>IF(C200="","-",VLOOKUP(C200,员工信息表!B:C,2,FALSE))</f>
        <v>-</v>
      </c>
      <c r="E200" s="21" t="str">
        <f>IF(C200="","-",VLOOKUP(C200,员工信息表!B:D,3,FALSE))</f>
        <v>-</v>
      </c>
      <c r="F200" s="20"/>
      <c r="G200" s="20"/>
      <c r="H200" s="20"/>
      <c r="I200" s="20"/>
      <c r="J200" s="27" t="str">
        <f t="shared" si="6"/>
        <v>0</v>
      </c>
      <c r="K200" s="27" t="str">
        <f>IF(C200="","0",SUMIFS(借支明细表!$H:$H,借支明细表!$F:$F,$C200,借支明细表!$D:$D,$D$2))</f>
        <v>0</v>
      </c>
      <c r="L200" s="27" t="str">
        <f t="shared" si="7"/>
        <v>0</v>
      </c>
      <c r="M200" s="28"/>
      <c r="XDA200" s="32"/>
      <c r="XDB200" s="32"/>
      <c r="XDC200" s="32"/>
      <c r="XDD200" s="32"/>
      <c r="XDE200" s="32"/>
      <c r="XDF200" s="32"/>
      <c r="XDG200" s="32"/>
      <c r="XDH200" s="32"/>
      <c r="XDI200" s="32"/>
      <c r="XDJ200" s="32"/>
      <c r="XDK200" s="32"/>
      <c r="XDL200" s="32"/>
      <c r="XDM200" s="32"/>
      <c r="XDN200" s="32"/>
      <c r="XDO200" s="32"/>
      <c r="XDP200" s="32"/>
      <c r="XDQ200" s="32"/>
      <c r="XDR200" s="32"/>
      <c r="XDS200" s="32"/>
      <c r="XDT200" s="32"/>
      <c r="XDU200" s="32"/>
      <c r="XDV200" s="32"/>
      <c r="XDW200" s="32"/>
      <c r="XDX200" s="32"/>
      <c r="XDY200" s="32"/>
      <c r="XDZ200" s="32"/>
      <c r="XEA200" s="32"/>
      <c r="XEB200" s="32"/>
      <c r="XEC200" s="32"/>
      <c r="XED200" s="32"/>
      <c r="XEE200" s="32"/>
    </row>
    <row r="201" s="1" customFormat="1" customHeight="1" spans="1:16359">
      <c r="A201" s="31"/>
      <c r="B201" s="20"/>
      <c r="C201" s="20"/>
      <c r="D201" s="21" t="str">
        <f>IF(C201="","-",VLOOKUP(C201,员工信息表!B:C,2,FALSE))</f>
        <v>-</v>
      </c>
      <c r="E201" s="21" t="str">
        <f>IF(C201="","-",VLOOKUP(C201,员工信息表!B:D,3,FALSE))</f>
        <v>-</v>
      </c>
      <c r="F201" s="20"/>
      <c r="G201" s="20"/>
      <c r="H201" s="20"/>
      <c r="I201" s="20"/>
      <c r="J201" s="27" t="str">
        <f t="shared" si="6"/>
        <v>0</v>
      </c>
      <c r="K201" s="27" t="str">
        <f>IF(C201="","0",SUMIFS(借支明细表!$H:$H,借支明细表!$F:$F,$C201,借支明细表!$D:$D,$D$2))</f>
        <v>0</v>
      </c>
      <c r="L201" s="27" t="str">
        <f t="shared" si="7"/>
        <v>0</v>
      </c>
      <c r="M201" s="28"/>
      <c r="XDA201" s="32"/>
      <c r="XDB201" s="32"/>
      <c r="XDC201" s="32"/>
      <c r="XDD201" s="32"/>
      <c r="XDE201" s="32"/>
      <c r="XDF201" s="32"/>
      <c r="XDG201" s="32"/>
      <c r="XDH201" s="32"/>
      <c r="XDI201" s="32"/>
      <c r="XDJ201" s="32"/>
      <c r="XDK201" s="32"/>
      <c r="XDL201" s="32"/>
      <c r="XDM201" s="32"/>
      <c r="XDN201" s="32"/>
      <c r="XDO201" s="32"/>
      <c r="XDP201" s="32"/>
      <c r="XDQ201" s="32"/>
      <c r="XDR201" s="32"/>
      <c r="XDS201" s="32"/>
      <c r="XDT201" s="32"/>
      <c r="XDU201" s="32"/>
      <c r="XDV201" s="32"/>
      <c r="XDW201" s="32"/>
      <c r="XDX201" s="32"/>
      <c r="XDY201" s="32"/>
      <c r="XDZ201" s="32"/>
      <c r="XEA201" s="32"/>
      <c r="XEB201" s="32"/>
      <c r="XEC201" s="32"/>
      <c r="XED201" s="32"/>
      <c r="XEE201" s="32"/>
    </row>
    <row r="202" s="1" customFormat="1" customHeight="1" spans="1:16359">
      <c r="A202" s="31"/>
      <c r="B202" s="20"/>
      <c r="C202" s="20"/>
      <c r="D202" s="21" t="str">
        <f>IF(C202="","-",VLOOKUP(C202,员工信息表!B:C,2,FALSE))</f>
        <v>-</v>
      </c>
      <c r="E202" s="21" t="str">
        <f>IF(C202="","-",VLOOKUP(C202,员工信息表!B:D,3,FALSE))</f>
        <v>-</v>
      </c>
      <c r="F202" s="20"/>
      <c r="G202" s="20"/>
      <c r="H202" s="20"/>
      <c r="I202" s="20"/>
      <c r="J202" s="27" t="str">
        <f t="shared" si="6"/>
        <v>0</v>
      </c>
      <c r="K202" s="27" t="str">
        <f>IF(C202="","0",SUMIFS(借支明细表!$H:$H,借支明细表!$F:$F,$C202,借支明细表!$D:$D,$D$2))</f>
        <v>0</v>
      </c>
      <c r="L202" s="27" t="str">
        <f t="shared" si="7"/>
        <v>0</v>
      </c>
      <c r="M202" s="28"/>
      <c r="XDA202" s="32"/>
      <c r="XDB202" s="32"/>
      <c r="XDC202" s="32"/>
      <c r="XDD202" s="32"/>
      <c r="XDE202" s="32"/>
      <c r="XDF202" s="32"/>
      <c r="XDG202" s="32"/>
      <c r="XDH202" s="32"/>
      <c r="XDI202" s="32"/>
      <c r="XDJ202" s="32"/>
      <c r="XDK202" s="32"/>
      <c r="XDL202" s="32"/>
      <c r="XDM202" s="32"/>
      <c r="XDN202" s="32"/>
      <c r="XDO202" s="32"/>
      <c r="XDP202" s="32"/>
      <c r="XDQ202" s="32"/>
      <c r="XDR202" s="32"/>
      <c r="XDS202" s="32"/>
      <c r="XDT202" s="32"/>
      <c r="XDU202" s="32"/>
      <c r="XDV202" s="32"/>
      <c r="XDW202" s="32"/>
      <c r="XDX202" s="32"/>
      <c r="XDY202" s="32"/>
      <c r="XDZ202" s="32"/>
      <c r="XEA202" s="32"/>
      <c r="XEB202" s="32"/>
      <c r="XEC202" s="32"/>
      <c r="XED202" s="32"/>
      <c r="XEE202" s="32"/>
    </row>
    <row r="203" s="1" customFormat="1" customHeight="1" spans="1:16359">
      <c r="A203" s="31"/>
      <c r="B203" s="20"/>
      <c r="C203" s="20"/>
      <c r="D203" s="21" t="str">
        <f>IF(C203="","-",VLOOKUP(C203,员工信息表!B:C,2,FALSE))</f>
        <v>-</v>
      </c>
      <c r="E203" s="21" t="str">
        <f>IF(C203="","-",VLOOKUP(C203,员工信息表!B:D,3,FALSE))</f>
        <v>-</v>
      </c>
      <c r="F203" s="20"/>
      <c r="G203" s="20"/>
      <c r="H203" s="20"/>
      <c r="I203" s="20"/>
      <c r="J203" s="27" t="str">
        <f t="shared" si="6"/>
        <v>0</v>
      </c>
      <c r="K203" s="27" t="str">
        <f>IF(C203="","0",SUMIFS(借支明细表!$H:$H,借支明细表!$F:$F,$C203,借支明细表!$D:$D,$D$2))</f>
        <v>0</v>
      </c>
      <c r="L203" s="27" t="str">
        <f t="shared" si="7"/>
        <v>0</v>
      </c>
      <c r="M203" s="28"/>
      <c r="XDA203" s="32"/>
      <c r="XDB203" s="32"/>
      <c r="XDC203" s="32"/>
      <c r="XDD203" s="32"/>
      <c r="XDE203" s="32"/>
      <c r="XDF203" s="32"/>
      <c r="XDG203" s="32"/>
      <c r="XDH203" s="32"/>
      <c r="XDI203" s="32"/>
      <c r="XDJ203" s="32"/>
      <c r="XDK203" s="32"/>
      <c r="XDL203" s="32"/>
      <c r="XDM203" s="32"/>
      <c r="XDN203" s="32"/>
      <c r="XDO203" s="32"/>
      <c r="XDP203" s="32"/>
      <c r="XDQ203" s="32"/>
      <c r="XDR203" s="32"/>
      <c r="XDS203" s="32"/>
      <c r="XDT203" s="32"/>
      <c r="XDU203" s="32"/>
      <c r="XDV203" s="32"/>
      <c r="XDW203" s="32"/>
      <c r="XDX203" s="32"/>
      <c r="XDY203" s="32"/>
      <c r="XDZ203" s="32"/>
      <c r="XEA203" s="32"/>
      <c r="XEB203" s="32"/>
      <c r="XEC203" s="32"/>
      <c r="XED203" s="32"/>
      <c r="XEE203" s="32"/>
    </row>
    <row r="204" s="1" customFormat="1" customHeight="1" spans="1:16359">
      <c r="A204" s="31"/>
      <c r="B204" s="20"/>
      <c r="C204" s="20"/>
      <c r="D204" s="21" t="str">
        <f>IF(C204="","-",VLOOKUP(C204,员工信息表!B:C,2,FALSE))</f>
        <v>-</v>
      </c>
      <c r="E204" s="21" t="str">
        <f>IF(C204="","-",VLOOKUP(C204,员工信息表!B:D,3,FALSE))</f>
        <v>-</v>
      </c>
      <c r="F204" s="20"/>
      <c r="G204" s="20"/>
      <c r="H204" s="20"/>
      <c r="I204" s="20"/>
      <c r="J204" s="27" t="str">
        <f t="shared" si="6"/>
        <v>0</v>
      </c>
      <c r="K204" s="27" t="str">
        <f>IF(C204="","0",SUMIFS(借支明细表!$H:$H,借支明细表!$F:$F,$C204,借支明细表!$D:$D,$D$2))</f>
        <v>0</v>
      </c>
      <c r="L204" s="27" t="str">
        <f t="shared" si="7"/>
        <v>0</v>
      </c>
      <c r="M204" s="28"/>
      <c r="XDA204" s="32"/>
      <c r="XDB204" s="32"/>
      <c r="XDC204" s="32"/>
      <c r="XDD204" s="32"/>
      <c r="XDE204" s="32"/>
      <c r="XDF204" s="32"/>
      <c r="XDG204" s="32"/>
      <c r="XDH204" s="32"/>
      <c r="XDI204" s="32"/>
      <c r="XDJ204" s="32"/>
      <c r="XDK204" s="32"/>
      <c r="XDL204" s="32"/>
      <c r="XDM204" s="32"/>
      <c r="XDN204" s="32"/>
      <c r="XDO204" s="32"/>
      <c r="XDP204" s="32"/>
      <c r="XDQ204" s="32"/>
      <c r="XDR204" s="32"/>
      <c r="XDS204" s="32"/>
      <c r="XDT204" s="32"/>
      <c r="XDU204" s="32"/>
      <c r="XDV204" s="32"/>
      <c r="XDW204" s="32"/>
      <c r="XDX204" s="32"/>
      <c r="XDY204" s="32"/>
      <c r="XDZ204" s="32"/>
      <c r="XEA204" s="32"/>
      <c r="XEB204" s="32"/>
      <c r="XEC204" s="32"/>
      <c r="XED204" s="32"/>
      <c r="XEE204" s="32"/>
    </row>
    <row r="205" s="1" customFormat="1" customHeight="1" spans="1:16359">
      <c r="A205" s="31"/>
      <c r="B205" s="20"/>
      <c r="C205" s="20"/>
      <c r="D205" s="21" t="str">
        <f>IF(C205="","-",VLOOKUP(C205,员工信息表!B:C,2,FALSE))</f>
        <v>-</v>
      </c>
      <c r="E205" s="21" t="str">
        <f>IF(C205="","-",VLOOKUP(C205,员工信息表!B:D,3,FALSE))</f>
        <v>-</v>
      </c>
      <c r="F205" s="20"/>
      <c r="G205" s="20"/>
      <c r="H205" s="20"/>
      <c r="I205" s="20"/>
      <c r="J205" s="27" t="str">
        <f t="shared" si="6"/>
        <v>0</v>
      </c>
      <c r="K205" s="27" t="str">
        <f>IF(C205="","0",SUMIFS(借支明细表!$H:$H,借支明细表!$F:$F,$C205,借支明细表!$D:$D,$D$2))</f>
        <v>0</v>
      </c>
      <c r="L205" s="27" t="str">
        <f t="shared" si="7"/>
        <v>0</v>
      </c>
      <c r="M205" s="28"/>
      <c r="XDA205" s="32"/>
      <c r="XDB205" s="32"/>
      <c r="XDC205" s="32"/>
      <c r="XDD205" s="32"/>
      <c r="XDE205" s="32"/>
      <c r="XDF205" s="32"/>
      <c r="XDG205" s="32"/>
      <c r="XDH205" s="32"/>
      <c r="XDI205" s="32"/>
      <c r="XDJ205" s="32"/>
      <c r="XDK205" s="32"/>
      <c r="XDL205" s="32"/>
      <c r="XDM205" s="32"/>
      <c r="XDN205" s="32"/>
      <c r="XDO205" s="32"/>
      <c r="XDP205" s="32"/>
      <c r="XDQ205" s="32"/>
      <c r="XDR205" s="32"/>
      <c r="XDS205" s="32"/>
      <c r="XDT205" s="32"/>
      <c r="XDU205" s="32"/>
      <c r="XDV205" s="32"/>
      <c r="XDW205" s="32"/>
      <c r="XDX205" s="32"/>
      <c r="XDY205" s="32"/>
      <c r="XDZ205" s="32"/>
      <c r="XEA205" s="32"/>
      <c r="XEB205" s="32"/>
      <c r="XEC205" s="32"/>
      <c r="XED205" s="32"/>
      <c r="XEE205" s="32"/>
    </row>
    <row r="206" s="1" customFormat="1" customHeight="1" spans="1:16359">
      <c r="A206" s="31"/>
      <c r="B206" s="20"/>
      <c r="C206" s="20"/>
      <c r="D206" s="21" t="str">
        <f>IF(C206="","-",VLOOKUP(C206,员工信息表!B:C,2,FALSE))</f>
        <v>-</v>
      </c>
      <c r="E206" s="21" t="str">
        <f>IF(C206="","-",VLOOKUP(C206,员工信息表!B:D,3,FALSE))</f>
        <v>-</v>
      </c>
      <c r="F206" s="20"/>
      <c r="G206" s="20"/>
      <c r="H206" s="20"/>
      <c r="I206" s="20"/>
      <c r="J206" s="27" t="str">
        <f t="shared" si="6"/>
        <v>0</v>
      </c>
      <c r="K206" s="27" t="str">
        <f>IF(C206="","0",SUMIFS(借支明细表!$H:$H,借支明细表!$F:$F,$C206,借支明细表!$D:$D,$D$2))</f>
        <v>0</v>
      </c>
      <c r="L206" s="27" t="str">
        <f t="shared" si="7"/>
        <v>0</v>
      </c>
      <c r="M206" s="28"/>
      <c r="XDA206" s="32"/>
      <c r="XDB206" s="32"/>
      <c r="XDC206" s="32"/>
      <c r="XDD206" s="32"/>
      <c r="XDE206" s="32"/>
      <c r="XDF206" s="32"/>
      <c r="XDG206" s="32"/>
      <c r="XDH206" s="32"/>
      <c r="XDI206" s="32"/>
      <c r="XDJ206" s="32"/>
      <c r="XDK206" s="32"/>
      <c r="XDL206" s="32"/>
      <c r="XDM206" s="32"/>
      <c r="XDN206" s="32"/>
      <c r="XDO206" s="32"/>
      <c r="XDP206" s="32"/>
      <c r="XDQ206" s="32"/>
      <c r="XDR206" s="32"/>
      <c r="XDS206" s="32"/>
      <c r="XDT206" s="32"/>
      <c r="XDU206" s="32"/>
      <c r="XDV206" s="32"/>
      <c r="XDW206" s="32"/>
      <c r="XDX206" s="32"/>
      <c r="XDY206" s="32"/>
      <c r="XDZ206" s="32"/>
      <c r="XEA206" s="32"/>
      <c r="XEB206" s="32"/>
      <c r="XEC206" s="32"/>
      <c r="XED206" s="32"/>
      <c r="XEE206" s="32"/>
    </row>
    <row r="207" s="1" customFormat="1" customHeight="1" spans="1:16359">
      <c r="A207" s="31"/>
      <c r="B207" s="20"/>
      <c r="C207" s="20"/>
      <c r="D207" s="21" t="str">
        <f>IF(C207="","-",VLOOKUP(C207,员工信息表!B:C,2,FALSE))</f>
        <v>-</v>
      </c>
      <c r="E207" s="21" t="str">
        <f>IF(C207="","-",VLOOKUP(C207,员工信息表!B:D,3,FALSE))</f>
        <v>-</v>
      </c>
      <c r="F207" s="20"/>
      <c r="G207" s="20"/>
      <c r="H207" s="20"/>
      <c r="I207" s="20"/>
      <c r="J207" s="27" t="str">
        <f t="shared" si="6"/>
        <v>0</v>
      </c>
      <c r="K207" s="27" t="str">
        <f>IF(C207="","0",SUMIFS(借支明细表!$H:$H,借支明细表!$F:$F,$C207,借支明细表!$D:$D,$D$2))</f>
        <v>0</v>
      </c>
      <c r="L207" s="27" t="str">
        <f t="shared" si="7"/>
        <v>0</v>
      </c>
      <c r="M207" s="28"/>
      <c r="XDA207" s="32"/>
      <c r="XDB207" s="32"/>
      <c r="XDC207" s="32"/>
      <c r="XDD207" s="32"/>
      <c r="XDE207" s="32"/>
      <c r="XDF207" s="32"/>
      <c r="XDG207" s="32"/>
      <c r="XDH207" s="32"/>
      <c r="XDI207" s="32"/>
      <c r="XDJ207" s="32"/>
      <c r="XDK207" s="32"/>
      <c r="XDL207" s="32"/>
      <c r="XDM207" s="32"/>
      <c r="XDN207" s="32"/>
      <c r="XDO207" s="32"/>
      <c r="XDP207" s="32"/>
      <c r="XDQ207" s="32"/>
      <c r="XDR207" s="32"/>
      <c r="XDS207" s="32"/>
      <c r="XDT207" s="32"/>
      <c r="XDU207" s="32"/>
      <c r="XDV207" s="32"/>
      <c r="XDW207" s="32"/>
      <c r="XDX207" s="32"/>
      <c r="XDY207" s="32"/>
      <c r="XDZ207" s="32"/>
      <c r="XEA207" s="32"/>
      <c r="XEB207" s="32"/>
      <c r="XEC207" s="32"/>
      <c r="XED207" s="32"/>
      <c r="XEE207" s="32"/>
    </row>
    <row r="208" s="1" customFormat="1" customHeight="1" spans="1:16359">
      <c r="A208" s="31"/>
      <c r="B208" s="20"/>
      <c r="C208" s="20"/>
      <c r="D208" s="21" t="str">
        <f>IF(C208="","-",VLOOKUP(C208,员工信息表!B:C,2,FALSE))</f>
        <v>-</v>
      </c>
      <c r="E208" s="21" t="str">
        <f>IF(C208="","-",VLOOKUP(C208,员工信息表!B:D,3,FALSE))</f>
        <v>-</v>
      </c>
      <c r="F208" s="20"/>
      <c r="G208" s="20"/>
      <c r="H208" s="20"/>
      <c r="I208" s="20"/>
      <c r="J208" s="27" t="str">
        <f t="shared" si="6"/>
        <v>0</v>
      </c>
      <c r="K208" s="27" t="str">
        <f>IF(C208="","0",SUMIFS(借支明细表!$H:$H,借支明细表!$F:$F,$C208,借支明细表!$D:$D,$D$2))</f>
        <v>0</v>
      </c>
      <c r="L208" s="27" t="str">
        <f t="shared" si="7"/>
        <v>0</v>
      </c>
      <c r="M208" s="28"/>
      <c r="XDA208" s="32"/>
      <c r="XDB208" s="32"/>
      <c r="XDC208" s="32"/>
      <c r="XDD208" s="32"/>
      <c r="XDE208" s="32"/>
      <c r="XDF208" s="32"/>
      <c r="XDG208" s="32"/>
      <c r="XDH208" s="32"/>
      <c r="XDI208" s="32"/>
      <c r="XDJ208" s="32"/>
      <c r="XDK208" s="32"/>
      <c r="XDL208" s="32"/>
      <c r="XDM208" s="32"/>
      <c r="XDN208" s="32"/>
      <c r="XDO208" s="32"/>
      <c r="XDP208" s="32"/>
      <c r="XDQ208" s="32"/>
      <c r="XDR208" s="32"/>
      <c r="XDS208" s="32"/>
      <c r="XDT208" s="32"/>
      <c r="XDU208" s="32"/>
      <c r="XDV208" s="32"/>
      <c r="XDW208" s="32"/>
      <c r="XDX208" s="32"/>
      <c r="XDY208" s="32"/>
      <c r="XDZ208" s="32"/>
      <c r="XEA208" s="32"/>
      <c r="XEB208" s="32"/>
      <c r="XEC208" s="32"/>
      <c r="XED208" s="32"/>
      <c r="XEE208" s="32"/>
    </row>
    <row r="209" s="1" customFormat="1" customHeight="1" spans="1:16359">
      <c r="A209" s="31"/>
      <c r="B209" s="20"/>
      <c r="C209" s="20"/>
      <c r="D209" s="21" t="str">
        <f>IF(C209="","-",VLOOKUP(C209,员工信息表!B:C,2,FALSE))</f>
        <v>-</v>
      </c>
      <c r="E209" s="21" t="str">
        <f>IF(C209="","-",VLOOKUP(C209,员工信息表!B:D,3,FALSE))</f>
        <v>-</v>
      </c>
      <c r="F209" s="20"/>
      <c r="G209" s="20"/>
      <c r="H209" s="20"/>
      <c r="I209" s="20"/>
      <c r="J209" s="27" t="str">
        <f t="shared" si="6"/>
        <v>0</v>
      </c>
      <c r="K209" s="27" t="str">
        <f>IF(C209="","0",SUMIFS(借支明细表!$H:$H,借支明细表!$F:$F,$C209,借支明细表!$D:$D,$D$2))</f>
        <v>0</v>
      </c>
      <c r="L209" s="27" t="str">
        <f t="shared" si="7"/>
        <v>0</v>
      </c>
      <c r="M209" s="28"/>
      <c r="XDA209" s="32"/>
      <c r="XDB209" s="32"/>
      <c r="XDC209" s="32"/>
      <c r="XDD209" s="32"/>
      <c r="XDE209" s="32"/>
      <c r="XDF209" s="32"/>
      <c r="XDG209" s="32"/>
      <c r="XDH209" s="32"/>
      <c r="XDI209" s="32"/>
      <c r="XDJ209" s="32"/>
      <c r="XDK209" s="32"/>
      <c r="XDL209" s="32"/>
      <c r="XDM209" s="32"/>
      <c r="XDN209" s="32"/>
      <c r="XDO209" s="32"/>
      <c r="XDP209" s="32"/>
      <c r="XDQ209" s="32"/>
      <c r="XDR209" s="32"/>
      <c r="XDS209" s="32"/>
      <c r="XDT209" s="32"/>
      <c r="XDU209" s="32"/>
      <c r="XDV209" s="32"/>
      <c r="XDW209" s="32"/>
      <c r="XDX209" s="32"/>
      <c r="XDY209" s="32"/>
      <c r="XDZ209" s="32"/>
      <c r="XEA209" s="32"/>
      <c r="XEB209" s="32"/>
      <c r="XEC209" s="32"/>
      <c r="XED209" s="32"/>
      <c r="XEE209" s="32"/>
    </row>
    <row r="210" s="1" customFormat="1" customHeight="1" spans="1:16359">
      <c r="A210" s="31"/>
      <c r="B210" s="20"/>
      <c r="C210" s="20"/>
      <c r="D210" s="21" t="str">
        <f>IF(C210="","-",VLOOKUP(C210,员工信息表!B:C,2,FALSE))</f>
        <v>-</v>
      </c>
      <c r="E210" s="21" t="str">
        <f>IF(C210="","-",VLOOKUP(C210,员工信息表!B:D,3,FALSE))</f>
        <v>-</v>
      </c>
      <c r="F210" s="20"/>
      <c r="G210" s="20"/>
      <c r="H210" s="20"/>
      <c r="I210" s="20"/>
      <c r="J210" s="27" t="str">
        <f t="shared" si="6"/>
        <v>0</v>
      </c>
      <c r="K210" s="27" t="str">
        <f>IF(C210="","0",SUMIFS(借支明细表!$H:$H,借支明细表!$F:$F,$C210,借支明细表!$D:$D,$D$2))</f>
        <v>0</v>
      </c>
      <c r="L210" s="27" t="str">
        <f t="shared" si="7"/>
        <v>0</v>
      </c>
      <c r="M210" s="28"/>
      <c r="XDA210" s="32"/>
      <c r="XDB210" s="32"/>
      <c r="XDC210" s="32"/>
      <c r="XDD210" s="32"/>
      <c r="XDE210" s="32"/>
      <c r="XDF210" s="32"/>
      <c r="XDG210" s="32"/>
      <c r="XDH210" s="32"/>
      <c r="XDI210" s="32"/>
      <c r="XDJ210" s="32"/>
      <c r="XDK210" s="32"/>
      <c r="XDL210" s="32"/>
      <c r="XDM210" s="32"/>
      <c r="XDN210" s="32"/>
      <c r="XDO210" s="32"/>
      <c r="XDP210" s="32"/>
      <c r="XDQ210" s="32"/>
      <c r="XDR210" s="32"/>
      <c r="XDS210" s="32"/>
      <c r="XDT210" s="32"/>
      <c r="XDU210" s="32"/>
      <c r="XDV210" s="32"/>
      <c r="XDW210" s="32"/>
      <c r="XDX210" s="32"/>
      <c r="XDY210" s="32"/>
      <c r="XDZ210" s="32"/>
      <c r="XEA210" s="32"/>
      <c r="XEB210" s="32"/>
      <c r="XEC210" s="32"/>
      <c r="XED210" s="32"/>
      <c r="XEE210" s="32"/>
    </row>
    <row r="211" s="1" customFormat="1" customHeight="1" spans="1:16359">
      <c r="A211" s="31"/>
      <c r="B211" s="20"/>
      <c r="C211" s="20"/>
      <c r="D211" s="21" t="str">
        <f>IF(C211="","-",VLOOKUP(C211,员工信息表!B:C,2,FALSE))</f>
        <v>-</v>
      </c>
      <c r="E211" s="21" t="str">
        <f>IF(C211="","-",VLOOKUP(C211,员工信息表!B:D,3,FALSE))</f>
        <v>-</v>
      </c>
      <c r="F211" s="20"/>
      <c r="G211" s="20"/>
      <c r="H211" s="20"/>
      <c r="I211" s="20"/>
      <c r="J211" s="27" t="str">
        <f t="shared" si="6"/>
        <v>0</v>
      </c>
      <c r="K211" s="27" t="str">
        <f>IF(C211="","0",SUMIFS(借支明细表!$H:$H,借支明细表!$F:$F,$C211,借支明细表!$D:$D,$D$2))</f>
        <v>0</v>
      </c>
      <c r="L211" s="27" t="str">
        <f t="shared" si="7"/>
        <v>0</v>
      </c>
      <c r="M211" s="28"/>
      <c r="XDA211" s="32"/>
      <c r="XDB211" s="32"/>
      <c r="XDC211" s="32"/>
      <c r="XDD211" s="32"/>
      <c r="XDE211" s="32"/>
      <c r="XDF211" s="32"/>
      <c r="XDG211" s="32"/>
      <c r="XDH211" s="32"/>
      <c r="XDI211" s="32"/>
      <c r="XDJ211" s="32"/>
      <c r="XDK211" s="32"/>
      <c r="XDL211" s="32"/>
      <c r="XDM211" s="32"/>
      <c r="XDN211" s="32"/>
      <c r="XDO211" s="32"/>
      <c r="XDP211" s="32"/>
      <c r="XDQ211" s="32"/>
      <c r="XDR211" s="32"/>
      <c r="XDS211" s="32"/>
      <c r="XDT211" s="32"/>
      <c r="XDU211" s="32"/>
      <c r="XDV211" s="32"/>
      <c r="XDW211" s="32"/>
      <c r="XDX211" s="32"/>
      <c r="XDY211" s="32"/>
      <c r="XDZ211" s="32"/>
      <c r="XEA211" s="32"/>
      <c r="XEB211" s="32"/>
      <c r="XEC211" s="32"/>
      <c r="XED211" s="32"/>
      <c r="XEE211" s="32"/>
    </row>
    <row r="212" s="1" customFormat="1" customHeight="1" spans="1:16359">
      <c r="A212" s="31"/>
      <c r="B212" s="20"/>
      <c r="C212" s="20"/>
      <c r="D212" s="21" t="str">
        <f>IF(C212="","-",VLOOKUP(C212,员工信息表!B:C,2,FALSE))</f>
        <v>-</v>
      </c>
      <c r="E212" s="21" t="str">
        <f>IF(C212="","-",VLOOKUP(C212,员工信息表!B:D,3,FALSE))</f>
        <v>-</v>
      </c>
      <c r="F212" s="20"/>
      <c r="G212" s="20"/>
      <c r="H212" s="20"/>
      <c r="I212" s="20"/>
      <c r="J212" s="27" t="str">
        <f t="shared" si="6"/>
        <v>0</v>
      </c>
      <c r="K212" s="27" t="str">
        <f>IF(C212="","0",SUMIFS(借支明细表!$H:$H,借支明细表!$F:$F,$C212,借支明细表!$D:$D,$D$2))</f>
        <v>0</v>
      </c>
      <c r="L212" s="27" t="str">
        <f t="shared" si="7"/>
        <v>0</v>
      </c>
      <c r="M212" s="28"/>
      <c r="XDA212" s="32"/>
      <c r="XDB212" s="32"/>
      <c r="XDC212" s="32"/>
      <c r="XDD212" s="32"/>
      <c r="XDE212" s="32"/>
      <c r="XDF212" s="32"/>
      <c r="XDG212" s="32"/>
      <c r="XDH212" s="32"/>
      <c r="XDI212" s="32"/>
      <c r="XDJ212" s="32"/>
      <c r="XDK212" s="32"/>
      <c r="XDL212" s="32"/>
      <c r="XDM212" s="32"/>
      <c r="XDN212" s="32"/>
      <c r="XDO212" s="32"/>
      <c r="XDP212" s="32"/>
      <c r="XDQ212" s="32"/>
      <c r="XDR212" s="32"/>
      <c r="XDS212" s="32"/>
      <c r="XDT212" s="32"/>
      <c r="XDU212" s="32"/>
      <c r="XDV212" s="32"/>
      <c r="XDW212" s="32"/>
      <c r="XDX212" s="32"/>
      <c r="XDY212" s="32"/>
      <c r="XDZ212" s="32"/>
      <c r="XEA212" s="32"/>
      <c r="XEB212" s="32"/>
      <c r="XEC212" s="32"/>
      <c r="XED212" s="32"/>
      <c r="XEE212" s="32"/>
    </row>
    <row r="213" s="1" customFormat="1" customHeight="1" spans="1:16359">
      <c r="A213" s="31"/>
      <c r="B213" s="20"/>
      <c r="C213" s="20"/>
      <c r="D213" s="21" t="str">
        <f>IF(C213="","-",VLOOKUP(C213,员工信息表!B:C,2,FALSE))</f>
        <v>-</v>
      </c>
      <c r="E213" s="21" t="str">
        <f>IF(C213="","-",VLOOKUP(C213,员工信息表!B:D,3,FALSE))</f>
        <v>-</v>
      </c>
      <c r="F213" s="20"/>
      <c r="G213" s="20"/>
      <c r="H213" s="20"/>
      <c r="I213" s="20"/>
      <c r="J213" s="27" t="str">
        <f t="shared" si="6"/>
        <v>0</v>
      </c>
      <c r="K213" s="27" t="str">
        <f>IF(C213="","0",SUMIFS(借支明细表!$H:$H,借支明细表!$F:$F,$C213,借支明细表!$D:$D,$D$2))</f>
        <v>0</v>
      </c>
      <c r="L213" s="27" t="str">
        <f t="shared" si="7"/>
        <v>0</v>
      </c>
      <c r="M213" s="28"/>
      <c r="XDA213" s="32"/>
      <c r="XDB213" s="32"/>
      <c r="XDC213" s="32"/>
      <c r="XDD213" s="32"/>
      <c r="XDE213" s="32"/>
      <c r="XDF213" s="32"/>
      <c r="XDG213" s="32"/>
      <c r="XDH213" s="32"/>
      <c r="XDI213" s="32"/>
      <c r="XDJ213" s="32"/>
      <c r="XDK213" s="32"/>
      <c r="XDL213" s="32"/>
      <c r="XDM213" s="32"/>
      <c r="XDN213" s="32"/>
      <c r="XDO213" s="32"/>
      <c r="XDP213" s="32"/>
      <c r="XDQ213" s="32"/>
      <c r="XDR213" s="32"/>
      <c r="XDS213" s="32"/>
      <c r="XDT213" s="32"/>
      <c r="XDU213" s="32"/>
      <c r="XDV213" s="32"/>
      <c r="XDW213" s="32"/>
      <c r="XDX213" s="32"/>
      <c r="XDY213" s="32"/>
      <c r="XDZ213" s="32"/>
      <c r="XEA213" s="32"/>
      <c r="XEB213" s="32"/>
      <c r="XEC213" s="32"/>
      <c r="XED213" s="32"/>
      <c r="XEE213" s="32"/>
    </row>
    <row r="214" s="1" customFormat="1" customHeight="1" spans="1:16359">
      <c r="A214" s="31"/>
      <c r="B214" s="20"/>
      <c r="C214" s="20"/>
      <c r="D214" s="21" t="str">
        <f>IF(C214="","-",VLOOKUP(C214,员工信息表!B:C,2,FALSE))</f>
        <v>-</v>
      </c>
      <c r="E214" s="21" t="str">
        <f>IF(C214="","-",VLOOKUP(C214,员工信息表!B:D,3,FALSE))</f>
        <v>-</v>
      </c>
      <c r="F214" s="20"/>
      <c r="G214" s="20"/>
      <c r="H214" s="20"/>
      <c r="I214" s="20"/>
      <c r="J214" s="27" t="str">
        <f t="shared" si="6"/>
        <v>0</v>
      </c>
      <c r="K214" s="27" t="str">
        <f>IF(C214="","0",SUMIFS(借支明细表!$H:$H,借支明细表!$F:$F,$C214,借支明细表!$D:$D,$D$2))</f>
        <v>0</v>
      </c>
      <c r="L214" s="27" t="str">
        <f t="shared" si="7"/>
        <v>0</v>
      </c>
      <c r="M214" s="28"/>
      <c r="XDA214" s="32"/>
      <c r="XDB214" s="32"/>
      <c r="XDC214" s="32"/>
      <c r="XDD214" s="32"/>
      <c r="XDE214" s="32"/>
      <c r="XDF214" s="32"/>
      <c r="XDG214" s="32"/>
      <c r="XDH214" s="32"/>
      <c r="XDI214" s="32"/>
      <c r="XDJ214" s="32"/>
      <c r="XDK214" s="32"/>
      <c r="XDL214" s="32"/>
      <c r="XDM214" s="32"/>
      <c r="XDN214" s="32"/>
      <c r="XDO214" s="32"/>
      <c r="XDP214" s="32"/>
      <c r="XDQ214" s="32"/>
      <c r="XDR214" s="32"/>
      <c r="XDS214" s="32"/>
      <c r="XDT214" s="32"/>
      <c r="XDU214" s="32"/>
      <c r="XDV214" s="32"/>
      <c r="XDW214" s="32"/>
      <c r="XDX214" s="32"/>
      <c r="XDY214" s="32"/>
      <c r="XDZ214" s="32"/>
      <c r="XEA214" s="32"/>
      <c r="XEB214" s="32"/>
      <c r="XEC214" s="32"/>
      <c r="XED214" s="32"/>
      <c r="XEE214" s="32"/>
    </row>
    <row r="215" s="1" customFormat="1" customHeight="1" spans="1:16359">
      <c r="A215" s="31"/>
      <c r="B215" s="20"/>
      <c r="C215" s="20"/>
      <c r="D215" s="21" t="str">
        <f>IF(C215="","-",VLOOKUP(C215,员工信息表!B:C,2,FALSE))</f>
        <v>-</v>
      </c>
      <c r="E215" s="21" t="str">
        <f>IF(C215="","-",VLOOKUP(C215,员工信息表!B:D,3,FALSE))</f>
        <v>-</v>
      </c>
      <c r="F215" s="20"/>
      <c r="G215" s="20"/>
      <c r="H215" s="20"/>
      <c r="I215" s="20"/>
      <c r="J215" s="27" t="str">
        <f t="shared" si="6"/>
        <v>0</v>
      </c>
      <c r="K215" s="27" t="str">
        <f>IF(C215="","0",SUMIFS(借支明细表!$H:$H,借支明细表!$F:$F,$C215,借支明细表!$D:$D,$D$2))</f>
        <v>0</v>
      </c>
      <c r="L215" s="27" t="str">
        <f t="shared" si="7"/>
        <v>0</v>
      </c>
      <c r="M215" s="28"/>
      <c r="XDA215" s="32"/>
      <c r="XDB215" s="32"/>
      <c r="XDC215" s="32"/>
      <c r="XDD215" s="32"/>
      <c r="XDE215" s="32"/>
      <c r="XDF215" s="32"/>
      <c r="XDG215" s="32"/>
      <c r="XDH215" s="32"/>
      <c r="XDI215" s="32"/>
      <c r="XDJ215" s="32"/>
      <c r="XDK215" s="32"/>
      <c r="XDL215" s="32"/>
      <c r="XDM215" s="32"/>
      <c r="XDN215" s="32"/>
      <c r="XDO215" s="32"/>
      <c r="XDP215" s="32"/>
      <c r="XDQ215" s="32"/>
      <c r="XDR215" s="32"/>
      <c r="XDS215" s="32"/>
      <c r="XDT215" s="32"/>
      <c r="XDU215" s="32"/>
      <c r="XDV215" s="32"/>
      <c r="XDW215" s="32"/>
      <c r="XDX215" s="32"/>
      <c r="XDY215" s="32"/>
      <c r="XDZ215" s="32"/>
      <c r="XEA215" s="32"/>
      <c r="XEB215" s="32"/>
      <c r="XEC215" s="32"/>
      <c r="XED215" s="32"/>
      <c r="XEE215" s="32"/>
    </row>
    <row r="216" s="1" customFormat="1" customHeight="1" spans="1:16359">
      <c r="A216" s="31"/>
      <c r="B216" s="20"/>
      <c r="C216" s="20"/>
      <c r="D216" s="21" t="str">
        <f>IF(C216="","-",VLOOKUP(C216,员工信息表!B:C,2,FALSE))</f>
        <v>-</v>
      </c>
      <c r="E216" s="21" t="str">
        <f>IF(C216="","-",VLOOKUP(C216,员工信息表!B:D,3,FALSE))</f>
        <v>-</v>
      </c>
      <c r="F216" s="20"/>
      <c r="G216" s="20"/>
      <c r="H216" s="20"/>
      <c r="I216" s="20"/>
      <c r="J216" s="27" t="str">
        <f t="shared" si="6"/>
        <v>0</v>
      </c>
      <c r="K216" s="27" t="str">
        <f>IF(C216="","0",SUMIFS(借支明细表!$H:$H,借支明细表!$F:$F,$C216,借支明细表!$D:$D,$D$2))</f>
        <v>0</v>
      </c>
      <c r="L216" s="27" t="str">
        <f t="shared" si="7"/>
        <v>0</v>
      </c>
      <c r="M216" s="28"/>
      <c r="XDA216" s="32"/>
      <c r="XDB216" s="32"/>
      <c r="XDC216" s="32"/>
      <c r="XDD216" s="32"/>
      <c r="XDE216" s="32"/>
      <c r="XDF216" s="32"/>
      <c r="XDG216" s="32"/>
      <c r="XDH216" s="32"/>
      <c r="XDI216" s="32"/>
      <c r="XDJ216" s="32"/>
      <c r="XDK216" s="32"/>
      <c r="XDL216" s="32"/>
      <c r="XDM216" s="32"/>
      <c r="XDN216" s="32"/>
      <c r="XDO216" s="32"/>
      <c r="XDP216" s="32"/>
      <c r="XDQ216" s="32"/>
      <c r="XDR216" s="32"/>
      <c r="XDS216" s="32"/>
      <c r="XDT216" s="32"/>
      <c r="XDU216" s="32"/>
      <c r="XDV216" s="32"/>
      <c r="XDW216" s="32"/>
      <c r="XDX216" s="32"/>
      <c r="XDY216" s="32"/>
      <c r="XDZ216" s="32"/>
      <c r="XEA216" s="32"/>
      <c r="XEB216" s="32"/>
      <c r="XEC216" s="32"/>
      <c r="XED216" s="32"/>
      <c r="XEE216" s="32"/>
    </row>
    <row r="217" s="1" customFormat="1" customHeight="1" spans="1:16359">
      <c r="A217" s="31"/>
      <c r="B217" s="20"/>
      <c r="C217" s="20"/>
      <c r="D217" s="21" t="str">
        <f>IF(C217="","-",VLOOKUP(C217,员工信息表!B:C,2,FALSE))</f>
        <v>-</v>
      </c>
      <c r="E217" s="21" t="str">
        <f>IF(C217="","-",VLOOKUP(C217,员工信息表!B:D,3,FALSE))</f>
        <v>-</v>
      </c>
      <c r="F217" s="20"/>
      <c r="G217" s="20"/>
      <c r="H217" s="20"/>
      <c r="I217" s="20"/>
      <c r="J217" s="27" t="str">
        <f t="shared" si="6"/>
        <v>0</v>
      </c>
      <c r="K217" s="27" t="str">
        <f>IF(C217="","0",SUMIFS(借支明细表!$H:$H,借支明细表!$F:$F,$C217,借支明细表!$D:$D,$D$2))</f>
        <v>0</v>
      </c>
      <c r="L217" s="27" t="str">
        <f t="shared" si="7"/>
        <v>0</v>
      </c>
      <c r="M217" s="28"/>
      <c r="XDA217" s="32"/>
      <c r="XDB217" s="32"/>
      <c r="XDC217" s="32"/>
      <c r="XDD217" s="32"/>
      <c r="XDE217" s="32"/>
      <c r="XDF217" s="32"/>
      <c r="XDG217" s="32"/>
      <c r="XDH217" s="32"/>
      <c r="XDI217" s="32"/>
      <c r="XDJ217" s="32"/>
      <c r="XDK217" s="32"/>
      <c r="XDL217" s="32"/>
      <c r="XDM217" s="32"/>
      <c r="XDN217" s="32"/>
      <c r="XDO217" s="32"/>
      <c r="XDP217" s="32"/>
      <c r="XDQ217" s="32"/>
      <c r="XDR217" s="32"/>
      <c r="XDS217" s="32"/>
      <c r="XDT217" s="32"/>
      <c r="XDU217" s="32"/>
      <c r="XDV217" s="32"/>
      <c r="XDW217" s="32"/>
      <c r="XDX217" s="32"/>
      <c r="XDY217" s="32"/>
      <c r="XDZ217" s="32"/>
      <c r="XEA217" s="32"/>
      <c r="XEB217" s="32"/>
      <c r="XEC217" s="32"/>
      <c r="XED217" s="32"/>
      <c r="XEE217" s="32"/>
    </row>
    <row r="218" s="1" customFormat="1" customHeight="1" spans="1:16359">
      <c r="A218" s="31"/>
      <c r="B218" s="20"/>
      <c r="C218" s="20"/>
      <c r="D218" s="21" t="str">
        <f>IF(C218="","-",VLOOKUP(C218,员工信息表!B:C,2,FALSE))</f>
        <v>-</v>
      </c>
      <c r="E218" s="21" t="str">
        <f>IF(C218="","-",VLOOKUP(C218,员工信息表!B:D,3,FALSE))</f>
        <v>-</v>
      </c>
      <c r="F218" s="20"/>
      <c r="G218" s="20"/>
      <c r="H218" s="20"/>
      <c r="I218" s="20"/>
      <c r="J218" s="27" t="str">
        <f t="shared" si="6"/>
        <v>0</v>
      </c>
      <c r="K218" s="27" t="str">
        <f>IF(C218="","0",SUMIFS(借支明细表!$H:$H,借支明细表!$F:$F,$C218,借支明细表!$D:$D,$D$2))</f>
        <v>0</v>
      </c>
      <c r="L218" s="27" t="str">
        <f t="shared" si="7"/>
        <v>0</v>
      </c>
      <c r="M218" s="28"/>
      <c r="XDA218" s="32"/>
      <c r="XDB218" s="32"/>
      <c r="XDC218" s="32"/>
      <c r="XDD218" s="32"/>
      <c r="XDE218" s="32"/>
      <c r="XDF218" s="32"/>
      <c r="XDG218" s="32"/>
      <c r="XDH218" s="32"/>
      <c r="XDI218" s="32"/>
      <c r="XDJ218" s="32"/>
      <c r="XDK218" s="32"/>
      <c r="XDL218" s="32"/>
      <c r="XDM218" s="32"/>
      <c r="XDN218" s="32"/>
      <c r="XDO218" s="32"/>
      <c r="XDP218" s="32"/>
      <c r="XDQ218" s="32"/>
      <c r="XDR218" s="32"/>
      <c r="XDS218" s="32"/>
      <c r="XDT218" s="32"/>
      <c r="XDU218" s="32"/>
      <c r="XDV218" s="32"/>
      <c r="XDW218" s="32"/>
      <c r="XDX218" s="32"/>
      <c r="XDY218" s="32"/>
      <c r="XDZ218" s="32"/>
      <c r="XEA218" s="32"/>
      <c r="XEB218" s="32"/>
      <c r="XEC218" s="32"/>
      <c r="XED218" s="32"/>
      <c r="XEE218" s="32"/>
    </row>
    <row r="219" s="1" customFormat="1" customHeight="1" spans="1:16359">
      <c r="A219" s="31"/>
      <c r="B219" s="20"/>
      <c r="C219" s="20"/>
      <c r="D219" s="21" t="str">
        <f>IF(C219="","-",VLOOKUP(C219,员工信息表!B:C,2,FALSE))</f>
        <v>-</v>
      </c>
      <c r="E219" s="21" t="str">
        <f>IF(C219="","-",VLOOKUP(C219,员工信息表!B:D,3,FALSE))</f>
        <v>-</v>
      </c>
      <c r="F219" s="20"/>
      <c r="G219" s="20"/>
      <c r="H219" s="20"/>
      <c r="I219" s="20"/>
      <c r="J219" s="27" t="str">
        <f t="shared" si="6"/>
        <v>0</v>
      </c>
      <c r="K219" s="27" t="str">
        <f>IF(C219="","0",SUMIFS(借支明细表!$H:$H,借支明细表!$F:$F,$C219,借支明细表!$D:$D,$D$2))</f>
        <v>0</v>
      </c>
      <c r="L219" s="27" t="str">
        <f t="shared" si="7"/>
        <v>0</v>
      </c>
      <c r="M219" s="28"/>
      <c r="XDA219" s="32"/>
      <c r="XDB219" s="32"/>
      <c r="XDC219" s="32"/>
      <c r="XDD219" s="32"/>
      <c r="XDE219" s="32"/>
      <c r="XDF219" s="32"/>
      <c r="XDG219" s="32"/>
      <c r="XDH219" s="32"/>
      <c r="XDI219" s="32"/>
      <c r="XDJ219" s="32"/>
      <c r="XDK219" s="32"/>
      <c r="XDL219" s="32"/>
      <c r="XDM219" s="32"/>
      <c r="XDN219" s="32"/>
      <c r="XDO219" s="32"/>
      <c r="XDP219" s="32"/>
      <c r="XDQ219" s="32"/>
      <c r="XDR219" s="32"/>
      <c r="XDS219" s="32"/>
      <c r="XDT219" s="32"/>
      <c r="XDU219" s="32"/>
      <c r="XDV219" s="32"/>
      <c r="XDW219" s="32"/>
      <c r="XDX219" s="32"/>
      <c r="XDY219" s="32"/>
      <c r="XDZ219" s="32"/>
      <c r="XEA219" s="32"/>
      <c r="XEB219" s="32"/>
      <c r="XEC219" s="32"/>
      <c r="XED219" s="32"/>
      <c r="XEE219" s="32"/>
    </row>
    <row r="220" s="1" customFormat="1" customHeight="1" spans="1:16359">
      <c r="A220" s="31"/>
      <c r="B220" s="20"/>
      <c r="C220" s="20"/>
      <c r="D220" s="21" t="str">
        <f>IF(C220="","-",VLOOKUP(C220,员工信息表!B:C,2,FALSE))</f>
        <v>-</v>
      </c>
      <c r="E220" s="21" t="str">
        <f>IF(C220="","-",VLOOKUP(C220,员工信息表!B:D,3,FALSE))</f>
        <v>-</v>
      </c>
      <c r="F220" s="20"/>
      <c r="G220" s="20"/>
      <c r="H220" s="20"/>
      <c r="I220" s="20"/>
      <c r="J220" s="27" t="str">
        <f t="shared" si="6"/>
        <v>0</v>
      </c>
      <c r="K220" s="27" t="str">
        <f>IF(C220="","0",SUMIFS(借支明细表!$H:$H,借支明细表!$F:$F,$C220,借支明细表!$D:$D,$D$2))</f>
        <v>0</v>
      </c>
      <c r="L220" s="27" t="str">
        <f t="shared" si="7"/>
        <v>0</v>
      </c>
      <c r="M220" s="28"/>
      <c r="XDA220" s="32"/>
      <c r="XDB220" s="32"/>
      <c r="XDC220" s="32"/>
      <c r="XDD220" s="32"/>
      <c r="XDE220" s="32"/>
      <c r="XDF220" s="32"/>
      <c r="XDG220" s="32"/>
      <c r="XDH220" s="32"/>
      <c r="XDI220" s="32"/>
      <c r="XDJ220" s="32"/>
      <c r="XDK220" s="32"/>
      <c r="XDL220" s="32"/>
      <c r="XDM220" s="32"/>
      <c r="XDN220" s="32"/>
      <c r="XDO220" s="32"/>
      <c r="XDP220" s="32"/>
      <c r="XDQ220" s="32"/>
      <c r="XDR220" s="32"/>
      <c r="XDS220" s="32"/>
      <c r="XDT220" s="32"/>
      <c r="XDU220" s="32"/>
      <c r="XDV220" s="32"/>
      <c r="XDW220" s="32"/>
      <c r="XDX220" s="32"/>
      <c r="XDY220" s="32"/>
      <c r="XDZ220" s="32"/>
      <c r="XEA220" s="32"/>
      <c r="XEB220" s="32"/>
      <c r="XEC220" s="32"/>
      <c r="XED220" s="32"/>
      <c r="XEE220" s="32"/>
    </row>
    <row r="221" s="1" customFormat="1" customHeight="1" spans="1:16359">
      <c r="A221" s="31"/>
      <c r="B221" s="20"/>
      <c r="C221" s="20"/>
      <c r="D221" s="21" t="str">
        <f>IF(C221="","-",VLOOKUP(C221,员工信息表!B:C,2,FALSE))</f>
        <v>-</v>
      </c>
      <c r="E221" s="21" t="str">
        <f>IF(C221="","-",VLOOKUP(C221,员工信息表!B:D,3,FALSE))</f>
        <v>-</v>
      </c>
      <c r="F221" s="20"/>
      <c r="G221" s="20"/>
      <c r="H221" s="20"/>
      <c r="I221" s="20"/>
      <c r="J221" s="27" t="str">
        <f t="shared" si="6"/>
        <v>0</v>
      </c>
      <c r="K221" s="27" t="str">
        <f>IF(C221="","0",SUMIFS(借支明细表!$H:$H,借支明细表!$F:$F,$C221,借支明细表!$D:$D,$D$2))</f>
        <v>0</v>
      </c>
      <c r="L221" s="27" t="str">
        <f t="shared" si="7"/>
        <v>0</v>
      </c>
      <c r="M221" s="28"/>
      <c r="XDA221" s="32"/>
      <c r="XDB221" s="32"/>
      <c r="XDC221" s="32"/>
      <c r="XDD221" s="32"/>
      <c r="XDE221" s="32"/>
      <c r="XDF221" s="32"/>
      <c r="XDG221" s="32"/>
      <c r="XDH221" s="32"/>
      <c r="XDI221" s="32"/>
      <c r="XDJ221" s="32"/>
      <c r="XDK221" s="32"/>
      <c r="XDL221" s="32"/>
      <c r="XDM221" s="32"/>
      <c r="XDN221" s="32"/>
      <c r="XDO221" s="32"/>
      <c r="XDP221" s="32"/>
      <c r="XDQ221" s="32"/>
      <c r="XDR221" s="32"/>
      <c r="XDS221" s="32"/>
      <c r="XDT221" s="32"/>
      <c r="XDU221" s="32"/>
      <c r="XDV221" s="32"/>
      <c r="XDW221" s="32"/>
      <c r="XDX221" s="32"/>
      <c r="XDY221" s="32"/>
      <c r="XDZ221" s="32"/>
      <c r="XEA221" s="32"/>
      <c r="XEB221" s="32"/>
      <c r="XEC221" s="32"/>
      <c r="XED221" s="32"/>
      <c r="XEE221" s="32"/>
    </row>
    <row r="222" s="1" customFormat="1" customHeight="1" spans="1:16359">
      <c r="A222" s="31"/>
      <c r="B222" s="20"/>
      <c r="C222" s="20"/>
      <c r="D222" s="21" t="str">
        <f>IF(C222="","-",VLOOKUP(C222,员工信息表!B:C,2,FALSE))</f>
        <v>-</v>
      </c>
      <c r="E222" s="21" t="str">
        <f>IF(C222="","-",VLOOKUP(C222,员工信息表!B:D,3,FALSE))</f>
        <v>-</v>
      </c>
      <c r="F222" s="20"/>
      <c r="G222" s="20"/>
      <c r="H222" s="20"/>
      <c r="I222" s="20"/>
      <c r="J222" s="27" t="str">
        <f t="shared" si="6"/>
        <v>0</v>
      </c>
      <c r="K222" s="27" t="str">
        <f>IF(C222="","0",SUMIFS(借支明细表!$H:$H,借支明细表!$F:$F,$C222,借支明细表!$D:$D,$D$2))</f>
        <v>0</v>
      </c>
      <c r="L222" s="27" t="str">
        <f t="shared" si="7"/>
        <v>0</v>
      </c>
      <c r="M222" s="28"/>
      <c r="XDA222" s="32"/>
      <c r="XDB222" s="32"/>
      <c r="XDC222" s="32"/>
      <c r="XDD222" s="32"/>
      <c r="XDE222" s="32"/>
      <c r="XDF222" s="32"/>
      <c r="XDG222" s="32"/>
      <c r="XDH222" s="32"/>
      <c r="XDI222" s="32"/>
      <c r="XDJ222" s="32"/>
      <c r="XDK222" s="32"/>
      <c r="XDL222" s="32"/>
      <c r="XDM222" s="32"/>
      <c r="XDN222" s="32"/>
      <c r="XDO222" s="32"/>
      <c r="XDP222" s="32"/>
      <c r="XDQ222" s="32"/>
      <c r="XDR222" s="32"/>
      <c r="XDS222" s="32"/>
      <c r="XDT222" s="32"/>
      <c r="XDU222" s="32"/>
      <c r="XDV222" s="32"/>
      <c r="XDW222" s="32"/>
      <c r="XDX222" s="32"/>
      <c r="XDY222" s="32"/>
      <c r="XDZ222" s="32"/>
      <c r="XEA222" s="32"/>
      <c r="XEB222" s="32"/>
      <c r="XEC222" s="32"/>
      <c r="XED222" s="32"/>
      <c r="XEE222" s="32"/>
    </row>
    <row r="223" s="1" customFormat="1" customHeight="1" spans="1:16359">
      <c r="A223" s="31"/>
      <c r="B223" s="20"/>
      <c r="C223" s="20"/>
      <c r="D223" s="21" t="str">
        <f>IF(C223="","-",VLOOKUP(C223,员工信息表!B:C,2,FALSE))</f>
        <v>-</v>
      </c>
      <c r="E223" s="21" t="str">
        <f>IF(C223="","-",VLOOKUP(C223,员工信息表!B:D,3,FALSE))</f>
        <v>-</v>
      </c>
      <c r="F223" s="20"/>
      <c r="G223" s="20"/>
      <c r="H223" s="20"/>
      <c r="I223" s="20"/>
      <c r="J223" s="27" t="str">
        <f t="shared" si="6"/>
        <v>0</v>
      </c>
      <c r="K223" s="27" t="str">
        <f>IF(C223="","0",SUMIFS(借支明细表!$H:$H,借支明细表!$F:$F,$C223,借支明细表!$D:$D,$D$2))</f>
        <v>0</v>
      </c>
      <c r="L223" s="27" t="str">
        <f t="shared" si="7"/>
        <v>0</v>
      </c>
      <c r="M223" s="28"/>
      <c r="XDA223" s="32"/>
      <c r="XDB223" s="32"/>
      <c r="XDC223" s="32"/>
      <c r="XDD223" s="32"/>
      <c r="XDE223" s="32"/>
      <c r="XDF223" s="32"/>
      <c r="XDG223" s="32"/>
      <c r="XDH223" s="32"/>
      <c r="XDI223" s="32"/>
      <c r="XDJ223" s="32"/>
      <c r="XDK223" s="32"/>
      <c r="XDL223" s="32"/>
      <c r="XDM223" s="32"/>
      <c r="XDN223" s="32"/>
      <c r="XDO223" s="32"/>
      <c r="XDP223" s="32"/>
      <c r="XDQ223" s="32"/>
      <c r="XDR223" s="32"/>
      <c r="XDS223" s="32"/>
      <c r="XDT223" s="32"/>
      <c r="XDU223" s="32"/>
      <c r="XDV223" s="32"/>
      <c r="XDW223" s="32"/>
      <c r="XDX223" s="32"/>
      <c r="XDY223" s="32"/>
      <c r="XDZ223" s="32"/>
      <c r="XEA223" s="32"/>
      <c r="XEB223" s="32"/>
      <c r="XEC223" s="32"/>
      <c r="XED223" s="32"/>
      <c r="XEE223" s="32"/>
    </row>
    <row r="224" s="1" customFormat="1" customHeight="1" spans="1:16359">
      <c r="A224" s="31"/>
      <c r="B224" s="20"/>
      <c r="C224" s="20"/>
      <c r="D224" s="21" t="str">
        <f>IF(C224="","-",VLOOKUP(C224,员工信息表!B:C,2,FALSE))</f>
        <v>-</v>
      </c>
      <c r="E224" s="21" t="str">
        <f>IF(C224="","-",VLOOKUP(C224,员工信息表!B:D,3,FALSE))</f>
        <v>-</v>
      </c>
      <c r="F224" s="20"/>
      <c r="G224" s="20"/>
      <c r="H224" s="20"/>
      <c r="I224" s="20"/>
      <c r="J224" s="27" t="str">
        <f t="shared" si="6"/>
        <v>0</v>
      </c>
      <c r="K224" s="27" t="str">
        <f>IF(C224="","0",SUMIFS(借支明细表!$H:$H,借支明细表!$F:$F,$C224,借支明细表!$D:$D,$D$2))</f>
        <v>0</v>
      </c>
      <c r="L224" s="27" t="str">
        <f t="shared" si="7"/>
        <v>0</v>
      </c>
      <c r="M224" s="28"/>
      <c r="XDA224" s="32"/>
      <c r="XDB224" s="32"/>
      <c r="XDC224" s="32"/>
      <c r="XDD224" s="32"/>
      <c r="XDE224" s="32"/>
      <c r="XDF224" s="32"/>
      <c r="XDG224" s="32"/>
      <c r="XDH224" s="32"/>
      <c r="XDI224" s="32"/>
      <c r="XDJ224" s="32"/>
      <c r="XDK224" s="32"/>
      <c r="XDL224" s="32"/>
      <c r="XDM224" s="32"/>
      <c r="XDN224" s="32"/>
      <c r="XDO224" s="32"/>
      <c r="XDP224" s="32"/>
      <c r="XDQ224" s="32"/>
      <c r="XDR224" s="32"/>
      <c r="XDS224" s="32"/>
      <c r="XDT224" s="32"/>
      <c r="XDU224" s="32"/>
      <c r="XDV224" s="32"/>
      <c r="XDW224" s="32"/>
      <c r="XDX224" s="32"/>
      <c r="XDY224" s="32"/>
      <c r="XDZ224" s="32"/>
      <c r="XEA224" s="32"/>
      <c r="XEB224" s="32"/>
      <c r="XEC224" s="32"/>
      <c r="XED224" s="32"/>
      <c r="XEE224" s="32"/>
    </row>
    <row r="225" s="1" customFormat="1" customHeight="1" spans="1:16359">
      <c r="A225" s="31"/>
      <c r="B225" s="20"/>
      <c r="C225" s="20"/>
      <c r="D225" s="21" t="str">
        <f>IF(C225="","-",VLOOKUP(C225,员工信息表!B:C,2,FALSE))</f>
        <v>-</v>
      </c>
      <c r="E225" s="21" t="str">
        <f>IF(C225="","-",VLOOKUP(C225,员工信息表!B:D,3,FALSE))</f>
        <v>-</v>
      </c>
      <c r="F225" s="20"/>
      <c r="G225" s="20"/>
      <c r="H225" s="20"/>
      <c r="I225" s="20"/>
      <c r="J225" s="27" t="str">
        <f t="shared" si="6"/>
        <v>0</v>
      </c>
      <c r="K225" s="27" t="str">
        <f>IF(C225="","0",SUMIFS(借支明细表!$H:$H,借支明细表!$F:$F,$C225,借支明细表!$D:$D,$D$2))</f>
        <v>0</v>
      </c>
      <c r="L225" s="27" t="str">
        <f t="shared" si="7"/>
        <v>0</v>
      </c>
      <c r="M225" s="28"/>
      <c r="XDA225" s="32"/>
      <c r="XDB225" s="32"/>
      <c r="XDC225" s="32"/>
      <c r="XDD225" s="32"/>
      <c r="XDE225" s="32"/>
      <c r="XDF225" s="32"/>
      <c r="XDG225" s="32"/>
      <c r="XDH225" s="32"/>
      <c r="XDI225" s="32"/>
      <c r="XDJ225" s="32"/>
      <c r="XDK225" s="32"/>
      <c r="XDL225" s="32"/>
      <c r="XDM225" s="32"/>
      <c r="XDN225" s="32"/>
      <c r="XDO225" s="32"/>
      <c r="XDP225" s="32"/>
      <c r="XDQ225" s="32"/>
      <c r="XDR225" s="32"/>
      <c r="XDS225" s="32"/>
      <c r="XDT225" s="32"/>
      <c r="XDU225" s="32"/>
      <c r="XDV225" s="32"/>
      <c r="XDW225" s="32"/>
      <c r="XDX225" s="32"/>
      <c r="XDY225" s="32"/>
      <c r="XDZ225" s="32"/>
      <c r="XEA225" s="32"/>
      <c r="XEB225" s="32"/>
      <c r="XEC225" s="32"/>
      <c r="XED225" s="32"/>
      <c r="XEE225" s="32"/>
    </row>
    <row r="226" s="1" customFormat="1" customHeight="1" spans="1:16359">
      <c r="A226" s="31"/>
      <c r="B226" s="20"/>
      <c r="C226" s="20"/>
      <c r="D226" s="21" t="str">
        <f>IF(C226="","-",VLOOKUP(C226,员工信息表!B:C,2,FALSE))</f>
        <v>-</v>
      </c>
      <c r="E226" s="21" t="str">
        <f>IF(C226="","-",VLOOKUP(C226,员工信息表!B:D,3,FALSE))</f>
        <v>-</v>
      </c>
      <c r="F226" s="20"/>
      <c r="G226" s="20"/>
      <c r="H226" s="20"/>
      <c r="I226" s="20"/>
      <c r="J226" s="27" t="str">
        <f t="shared" si="6"/>
        <v>0</v>
      </c>
      <c r="K226" s="27" t="str">
        <f>IF(C226="","0",SUMIFS(借支明细表!$H:$H,借支明细表!$F:$F,$C226,借支明细表!$D:$D,$D$2))</f>
        <v>0</v>
      </c>
      <c r="L226" s="27" t="str">
        <f t="shared" si="7"/>
        <v>0</v>
      </c>
      <c r="M226" s="28"/>
      <c r="XDA226" s="32"/>
      <c r="XDB226" s="32"/>
      <c r="XDC226" s="32"/>
      <c r="XDD226" s="32"/>
      <c r="XDE226" s="32"/>
      <c r="XDF226" s="32"/>
      <c r="XDG226" s="32"/>
      <c r="XDH226" s="32"/>
      <c r="XDI226" s="32"/>
      <c r="XDJ226" s="32"/>
      <c r="XDK226" s="32"/>
      <c r="XDL226" s="32"/>
      <c r="XDM226" s="32"/>
      <c r="XDN226" s="32"/>
      <c r="XDO226" s="32"/>
      <c r="XDP226" s="32"/>
      <c r="XDQ226" s="32"/>
      <c r="XDR226" s="32"/>
      <c r="XDS226" s="32"/>
      <c r="XDT226" s="32"/>
      <c r="XDU226" s="32"/>
      <c r="XDV226" s="32"/>
      <c r="XDW226" s="32"/>
      <c r="XDX226" s="32"/>
      <c r="XDY226" s="32"/>
      <c r="XDZ226" s="32"/>
      <c r="XEA226" s="32"/>
      <c r="XEB226" s="32"/>
      <c r="XEC226" s="32"/>
      <c r="XED226" s="32"/>
      <c r="XEE226" s="32"/>
    </row>
    <row r="227" s="1" customFormat="1" customHeight="1" spans="1:16359">
      <c r="A227" s="31"/>
      <c r="B227" s="20"/>
      <c r="C227" s="20"/>
      <c r="D227" s="21" t="str">
        <f>IF(C227="","-",VLOOKUP(C227,员工信息表!B:C,2,FALSE))</f>
        <v>-</v>
      </c>
      <c r="E227" s="21" t="str">
        <f>IF(C227="","-",VLOOKUP(C227,员工信息表!B:D,3,FALSE))</f>
        <v>-</v>
      </c>
      <c r="F227" s="20"/>
      <c r="G227" s="20"/>
      <c r="H227" s="20"/>
      <c r="I227" s="20"/>
      <c r="J227" s="27" t="str">
        <f t="shared" si="6"/>
        <v>0</v>
      </c>
      <c r="K227" s="27" t="str">
        <f>IF(C227="","0",SUMIFS(借支明细表!$H:$H,借支明细表!$F:$F,$C227,借支明细表!$D:$D,$D$2))</f>
        <v>0</v>
      </c>
      <c r="L227" s="27" t="str">
        <f t="shared" si="7"/>
        <v>0</v>
      </c>
      <c r="M227" s="28"/>
      <c r="XDA227" s="32"/>
      <c r="XDB227" s="32"/>
      <c r="XDC227" s="32"/>
      <c r="XDD227" s="32"/>
      <c r="XDE227" s="32"/>
      <c r="XDF227" s="32"/>
      <c r="XDG227" s="32"/>
      <c r="XDH227" s="32"/>
      <c r="XDI227" s="32"/>
      <c r="XDJ227" s="32"/>
      <c r="XDK227" s="32"/>
      <c r="XDL227" s="32"/>
      <c r="XDM227" s="32"/>
      <c r="XDN227" s="32"/>
      <c r="XDO227" s="32"/>
      <c r="XDP227" s="32"/>
      <c r="XDQ227" s="32"/>
      <c r="XDR227" s="32"/>
      <c r="XDS227" s="32"/>
      <c r="XDT227" s="32"/>
      <c r="XDU227" s="32"/>
      <c r="XDV227" s="32"/>
      <c r="XDW227" s="32"/>
      <c r="XDX227" s="32"/>
      <c r="XDY227" s="32"/>
      <c r="XDZ227" s="32"/>
      <c r="XEA227" s="32"/>
      <c r="XEB227" s="32"/>
      <c r="XEC227" s="32"/>
      <c r="XED227" s="32"/>
      <c r="XEE227" s="32"/>
    </row>
    <row r="228" s="1" customFormat="1" customHeight="1" spans="1:16359">
      <c r="A228" s="31"/>
      <c r="B228" s="20"/>
      <c r="C228" s="20"/>
      <c r="D228" s="21" t="str">
        <f>IF(C228="","-",VLOOKUP(C228,员工信息表!B:C,2,FALSE))</f>
        <v>-</v>
      </c>
      <c r="E228" s="21" t="str">
        <f>IF(C228="","-",VLOOKUP(C228,员工信息表!B:D,3,FALSE))</f>
        <v>-</v>
      </c>
      <c r="F228" s="20"/>
      <c r="G228" s="20"/>
      <c r="H228" s="20"/>
      <c r="I228" s="20"/>
      <c r="J228" s="27" t="str">
        <f t="shared" si="6"/>
        <v>0</v>
      </c>
      <c r="K228" s="27" t="str">
        <f>IF(C228="","0",SUMIFS(借支明细表!$H:$H,借支明细表!$F:$F,$C228,借支明细表!$D:$D,$D$2))</f>
        <v>0</v>
      </c>
      <c r="L228" s="27" t="str">
        <f t="shared" si="7"/>
        <v>0</v>
      </c>
      <c r="M228" s="28"/>
      <c r="XDA228" s="32"/>
      <c r="XDB228" s="32"/>
      <c r="XDC228" s="32"/>
      <c r="XDD228" s="32"/>
      <c r="XDE228" s="32"/>
      <c r="XDF228" s="32"/>
      <c r="XDG228" s="32"/>
      <c r="XDH228" s="32"/>
      <c r="XDI228" s="32"/>
      <c r="XDJ228" s="32"/>
      <c r="XDK228" s="32"/>
      <c r="XDL228" s="32"/>
      <c r="XDM228" s="32"/>
      <c r="XDN228" s="32"/>
      <c r="XDO228" s="32"/>
      <c r="XDP228" s="32"/>
      <c r="XDQ228" s="32"/>
      <c r="XDR228" s="32"/>
      <c r="XDS228" s="32"/>
      <c r="XDT228" s="32"/>
      <c r="XDU228" s="32"/>
      <c r="XDV228" s="32"/>
      <c r="XDW228" s="32"/>
      <c r="XDX228" s="32"/>
      <c r="XDY228" s="32"/>
      <c r="XDZ228" s="32"/>
      <c r="XEA228" s="32"/>
      <c r="XEB228" s="32"/>
      <c r="XEC228" s="32"/>
      <c r="XED228" s="32"/>
      <c r="XEE228" s="32"/>
    </row>
    <row r="229" s="1" customFormat="1" customHeight="1" spans="1:16359">
      <c r="A229" s="31"/>
      <c r="B229" s="20"/>
      <c r="C229" s="20"/>
      <c r="D229" s="21" t="str">
        <f>IF(C229="","-",VLOOKUP(C229,员工信息表!B:C,2,FALSE))</f>
        <v>-</v>
      </c>
      <c r="E229" s="21" t="str">
        <f>IF(C229="","-",VLOOKUP(C229,员工信息表!B:D,3,FALSE))</f>
        <v>-</v>
      </c>
      <c r="F229" s="20"/>
      <c r="G229" s="20"/>
      <c r="H229" s="20"/>
      <c r="I229" s="20"/>
      <c r="J229" s="27" t="str">
        <f t="shared" si="6"/>
        <v>0</v>
      </c>
      <c r="K229" s="27" t="str">
        <f>IF(C229="","0",SUMIFS(借支明细表!$H:$H,借支明细表!$F:$F,$C229,借支明细表!$D:$D,$D$2))</f>
        <v>0</v>
      </c>
      <c r="L229" s="27" t="str">
        <f t="shared" si="7"/>
        <v>0</v>
      </c>
      <c r="M229" s="28"/>
      <c r="XDA229" s="32"/>
      <c r="XDB229" s="32"/>
      <c r="XDC229" s="32"/>
      <c r="XDD229" s="32"/>
      <c r="XDE229" s="32"/>
      <c r="XDF229" s="32"/>
      <c r="XDG229" s="32"/>
      <c r="XDH229" s="32"/>
      <c r="XDI229" s="32"/>
      <c r="XDJ229" s="32"/>
      <c r="XDK229" s="32"/>
      <c r="XDL229" s="32"/>
      <c r="XDM229" s="32"/>
      <c r="XDN229" s="32"/>
      <c r="XDO229" s="32"/>
      <c r="XDP229" s="32"/>
      <c r="XDQ229" s="32"/>
      <c r="XDR229" s="32"/>
      <c r="XDS229" s="32"/>
      <c r="XDT229" s="32"/>
      <c r="XDU229" s="32"/>
      <c r="XDV229" s="32"/>
      <c r="XDW229" s="32"/>
      <c r="XDX229" s="32"/>
      <c r="XDY229" s="32"/>
      <c r="XDZ229" s="32"/>
      <c r="XEA229" s="32"/>
      <c r="XEB229" s="32"/>
      <c r="XEC229" s="32"/>
      <c r="XED229" s="32"/>
      <c r="XEE229" s="32"/>
    </row>
    <row r="230" s="1" customFormat="1" customHeight="1" spans="1:16359">
      <c r="A230" s="31"/>
      <c r="B230" s="20"/>
      <c r="C230" s="20"/>
      <c r="D230" s="21" t="str">
        <f>IF(C230="","-",VLOOKUP(C230,员工信息表!B:C,2,FALSE))</f>
        <v>-</v>
      </c>
      <c r="E230" s="21" t="str">
        <f>IF(C230="","-",VLOOKUP(C230,员工信息表!B:D,3,FALSE))</f>
        <v>-</v>
      </c>
      <c r="F230" s="20"/>
      <c r="G230" s="20"/>
      <c r="H230" s="20"/>
      <c r="I230" s="20"/>
      <c r="J230" s="27" t="str">
        <f t="shared" si="6"/>
        <v>0</v>
      </c>
      <c r="K230" s="27" t="str">
        <f>IF(C230="","0",SUMIFS(借支明细表!$H:$H,借支明细表!$F:$F,$C230,借支明细表!$D:$D,$D$2))</f>
        <v>0</v>
      </c>
      <c r="L230" s="27" t="str">
        <f t="shared" si="7"/>
        <v>0</v>
      </c>
      <c r="M230" s="28"/>
      <c r="XDA230" s="32"/>
      <c r="XDB230" s="32"/>
      <c r="XDC230" s="32"/>
      <c r="XDD230" s="32"/>
      <c r="XDE230" s="32"/>
      <c r="XDF230" s="32"/>
      <c r="XDG230" s="32"/>
      <c r="XDH230" s="32"/>
      <c r="XDI230" s="32"/>
      <c r="XDJ230" s="32"/>
      <c r="XDK230" s="32"/>
      <c r="XDL230" s="32"/>
      <c r="XDM230" s="32"/>
      <c r="XDN230" s="32"/>
      <c r="XDO230" s="32"/>
      <c r="XDP230" s="32"/>
      <c r="XDQ230" s="32"/>
      <c r="XDR230" s="32"/>
      <c r="XDS230" s="32"/>
      <c r="XDT230" s="32"/>
      <c r="XDU230" s="32"/>
      <c r="XDV230" s="32"/>
      <c r="XDW230" s="32"/>
      <c r="XDX230" s="32"/>
      <c r="XDY230" s="32"/>
      <c r="XDZ230" s="32"/>
      <c r="XEA230" s="32"/>
      <c r="XEB230" s="32"/>
      <c r="XEC230" s="32"/>
      <c r="XED230" s="32"/>
      <c r="XEE230" s="32"/>
    </row>
    <row r="231" s="1" customFormat="1" customHeight="1" spans="1:16359">
      <c r="A231" s="31"/>
      <c r="B231" s="20"/>
      <c r="C231" s="20"/>
      <c r="D231" s="21" t="str">
        <f>IF(C231="","-",VLOOKUP(C231,员工信息表!B:C,2,FALSE))</f>
        <v>-</v>
      </c>
      <c r="E231" s="21" t="str">
        <f>IF(C231="","-",VLOOKUP(C231,员工信息表!B:D,3,FALSE))</f>
        <v>-</v>
      </c>
      <c r="F231" s="20"/>
      <c r="G231" s="20"/>
      <c r="H231" s="20"/>
      <c r="I231" s="20"/>
      <c r="J231" s="27" t="str">
        <f t="shared" si="6"/>
        <v>0</v>
      </c>
      <c r="K231" s="27" t="str">
        <f>IF(C231="","0",SUMIFS(借支明细表!$H:$H,借支明细表!$F:$F,$C231,借支明细表!$D:$D,$D$2))</f>
        <v>0</v>
      </c>
      <c r="L231" s="27" t="str">
        <f t="shared" si="7"/>
        <v>0</v>
      </c>
      <c r="M231" s="28"/>
      <c r="XDA231" s="32"/>
      <c r="XDB231" s="32"/>
      <c r="XDC231" s="32"/>
      <c r="XDD231" s="32"/>
      <c r="XDE231" s="32"/>
      <c r="XDF231" s="32"/>
      <c r="XDG231" s="32"/>
      <c r="XDH231" s="32"/>
      <c r="XDI231" s="32"/>
      <c r="XDJ231" s="32"/>
      <c r="XDK231" s="32"/>
      <c r="XDL231" s="32"/>
      <c r="XDM231" s="32"/>
      <c r="XDN231" s="32"/>
      <c r="XDO231" s="32"/>
      <c r="XDP231" s="32"/>
      <c r="XDQ231" s="32"/>
      <c r="XDR231" s="32"/>
      <c r="XDS231" s="32"/>
      <c r="XDT231" s="32"/>
      <c r="XDU231" s="32"/>
      <c r="XDV231" s="32"/>
      <c r="XDW231" s="32"/>
      <c r="XDX231" s="32"/>
      <c r="XDY231" s="32"/>
      <c r="XDZ231" s="32"/>
      <c r="XEA231" s="32"/>
      <c r="XEB231" s="32"/>
      <c r="XEC231" s="32"/>
      <c r="XED231" s="32"/>
      <c r="XEE231" s="32"/>
    </row>
    <row r="232" s="1" customFormat="1" customHeight="1" spans="1:16359">
      <c r="A232" s="31"/>
      <c r="B232" s="20"/>
      <c r="C232" s="20"/>
      <c r="D232" s="21" t="str">
        <f>IF(C232="","-",VLOOKUP(C232,员工信息表!B:C,2,FALSE))</f>
        <v>-</v>
      </c>
      <c r="E232" s="21" t="str">
        <f>IF(C232="","-",VLOOKUP(C232,员工信息表!B:D,3,FALSE))</f>
        <v>-</v>
      </c>
      <c r="F232" s="20"/>
      <c r="G232" s="20"/>
      <c r="H232" s="20"/>
      <c r="I232" s="20"/>
      <c r="J232" s="27" t="str">
        <f t="shared" si="6"/>
        <v>0</v>
      </c>
      <c r="K232" s="27" t="str">
        <f>IF(C232="","0",SUMIFS(借支明细表!$H:$H,借支明细表!$F:$F,$C232,借支明细表!$D:$D,$D$2))</f>
        <v>0</v>
      </c>
      <c r="L232" s="27" t="str">
        <f t="shared" si="7"/>
        <v>0</v>
      </c>
      <c r="M232" s="28"/>
      <c r="XDA232" s="32"/>
      <c r="XDB232" s="32"/>
      <c r="XDC232" s="32"/>
      <c r="XDD232" s="32"/>
      <c r="XDE232" s="32"/>
      <c r="XDF232" s="32"/>
      <c r="XDG232" s="32"/>
      <c r="XDH232" s="32"/>
      <c r="XDI232" s="32"/>
      <c r="XDJ232" s="32"/>
      <c r="XDK232" s="32"/>
      <c r="XDL232" s="32"/>
      <c r="XDM232" s="32"/>
      <c r="XDN232" s="32"/>
      <c r="XDO232" s="32"/>
      <c r="XDP232" s="32"/>
      <c r="XDQ232" s="32"/>
      <c r="XDR232" s="32"/>
      <c r="XDS232" s="32"/>
      <c r="XDT232" s="32"/>
      <c r="XDU232" s="32"/>
      <c r="XDV232" s="32"/>
      <c r="XDW232" s="32"/>
      <c r="XDX232" s="32"/>
      <c r="XDY232" s="32"/>
      <c r="XDZ232" s="32"/>
      <c r="XEA232" s="32"/>
      <c r="XEB232" s="32"/>
      <c r="XEC232" s="32"/>
      <c r="XED232" s="32"/>
      <c r="XEE232" s="32"/>
    </row>
    <row r="233" s="1" customFormat="1" customHeight="1" spans="1:16359">
      <c r="A233" s="31"/>
      <c r="B233" s="20"/>
      <c r="C233" s="20"/>
      <c r="D233" s="21" t="str">
        <f>IF(C233="","-",VLOOKUP(C233,员工信息表!B:C,2,FALSE))</f>
        <v>-</v>
      </c>
      <c r="E233" s="21" t="str">
        <f>IF(C233="","-",VLOOKUP(C233,员工信息表!B:D,3,FALSE))</f>
        <v>-</v>
      </c>
      <c r="F233" s="20"/>
      <c r="G233" s="20"/>
      <c r="H233" s="20"/>
      <c r="I233" s="20"/>
      <c r="J233" s="27" t="str">
        <f t="shared" si="6"/>
        <v>0</v>
      </c>
      <c r="K233" s="27" t="str">
        <f>IF(C233="","0",SUMIFS(借支明细表!$H:$H,借支明细表!$F:$F,$C233,借支明细表!$D:$D,$D$2))</f>
        <v>0</v>
      </c>
      <c r="L233" s="27" t="str">
        <f t="shared" si="7"/>
        <v>0</v>
      </c>
      <c r="M233" s="28"/>
      <c r="XDA233" s="32"/>
      <c r="XDB233" s="32"/>
      <c r="XDC233" s="32"/>
      <c r="XDD233" s="32"/>
      <c r="XDE233" s="32"/>
      <c r="XDF233" s="32"/>
      <c r="XDG233" s="32"/>
      <c r="XDH233" s="32"/>
      <c r="XDI233" s="32"/>
      <c r="XDJ233" s="32"/>
      <c r="XDK233" s="32"/>
      <c r="XDL233" s="32"/>
      <c r="XDM233" s="32"/>
      <c r="XDN233" s="32"/>
      <c r="XDO233" s="32"/>
      <c r="XDP233" s="32"/>
      <c r="XDQ233" s="32"/>
      <c r="XDR233" s="32"/>
      <c r="XDS233" s="32"/>
      <c r="XDT233" s="32"/>
      <c r="XDU233" s="32"/>
      <c r="XDV233" s="32"/>
      <c r="XDW233" s="32"/>
      <c r="XDX233" s="32"/>
      <c r="XDY233" s="32"/>
      <c r="XDZ233" s="32"/>
      <c r="XEA233" s="32"/>
      <c r="XEB233" s="32"/>
      <c r="XEC233" s="32"/>
      <c r="XED233" s="32"/>
      <c r="XEE233" s="32"/>
    </row>
    <row r="234" s="1" customFormat="1" customHeight="1" spans="1:16359">
      <c r="A234" s="31"/>
      <c r="B234" s="20"/>
      <c r="C234" s="20"/>
      <c r="D234" s="21" t="str">
        <f>IF(C234="","-",VLOOKUP(C234,员工信息表!B:C,2,FALSE))</f>
        <v>-</v>
      </c>
      <c r="E234" s="21" t="str">
        <f>IF(C234="","-",VLOOKUP(C234,员工信息表!B:D,3,FALSE))</f>
        <v>-</v>
      </c>
      <c r="F234" s="20"/>
      <c r="G234" s="20"/>
      <c r="H234" s="20"/>
      <c r="I234" s="20"/>
      <c r="J234" s="27" t="str">
        <f t="shared" si="6"/>
        <v>0</v>
      </c>
      <c r="K234" s="27" t="str">
        <f>IF(C234="","0",SUMIFS(借支明细表!$H:$H,借支明细表!$F:$F,$C234,借支明细表!$D:$D,$D$2))</f>
        <v>0</v>
      </c>
      <c r="L234" s="27" t="str">
        <f t="shared" si="7"/>
        <v>0</v>
      </c>
      <c r="M234" s="28"/>
      <c r="XDA234" s="32"/>
      <c r="XDB234" s="32"/>
      <c r="XDC234" s="32"/>
      <c r="XDD234" s="32"/>
      <c r="XDE234" s="32"/>
      <c r="XDF234" s="32"/>
      <c r="XDG234" s="32"/>
      <c r="XDH234" s="32"/>
      <c r="XDI234" s="32"/>
      <c r="XDJ234" s="32"/>
      <c r="XDK234" s="32"/>
      <c r="XDL234" s="32"/>
      <c r="XDM234" s="32"/>
      <c r="XDN234" s="32"/>
      <c r="XDO234" s="32"/>
      <c r="XDP234" s="32"/>
      <c r="XDQ234" s="32"/>
      <c r="XDR234" s="32"/>
      <c r="XDS234" s="32"/>
      <c r="XDT234" s="32"/>
      <c r="XDU234" s="32"/>
      <c r="XDV234" s="32"/>
      <c r="XDW234" s="32"/>
      <c r="XDX234" s="32"/>
      <c r="XDY234" s="32"/>
      <c r="XDZ234" s="32"/>
      <c r="XEA234" s="32"/>
      <c r="XEB234" s="32"/>
      <c r="XEC234" s="32"/>
      <c r="XED234" s="32"/>
      <c r="XEE234" s="32"/>
    </row>
    <row r="235" s="1" customFormat="1" customHeight="1" spans="1:16359">
      <c r="A235" s="31"/>
      <c r="B235" s="20"/>
      <c r="C235" s="20"/>
      <c r="D235" s="21" t="str">
        <f>IF(C235="","-",VLOOKUP(C235,员工信息表!B:C,2,FALSE))</f>
        <v>-</v>
      </c>
      <c r="E235" s="21" t="str">
        <f>IF(C235="","-",VLOOKUP(C235,员工信息表!B:D,3,FALSE))</f>
        <v>-</v>
      </c>
      <c r="F235" s="20"/>
      <c r="G235" s="20"/>
      <c r="H235" s="20"/>
      <c r="I235" s="20"/>
      <c r="J235" s="27" t="str">
        <f t="shared" si="6"/>
        <v>0</v>
      </c>
      <c r="K235" s="27" t="str">
        <f>IF(C235="","0",SUMIFS(借支明细表!$H:$H,借支明细表!$F:$F,$C235,借支明细表!$D:$D,$D$2))</f>
        <v>0</v>
      </c>
      <c r="L235" s="27" t="str">
        <f t="shared" si="7"/>
        <v>0</v>
      </c>
      <c r="M235" s="28"/>
      <c r="XDA235" s="32"/>
      <c r="XDB235" s="32"/>
      <c r="XDC235" s="32"/>
      <c r="XDD235" s="32"/>
      <c r="XDE235" s="32"/>
      <c r="XDF235" s="32"/>
      <c r="XDG235" s="32"/>
      <c r="XDH235" s="32"/>
      <c r="XDI235" s="32"/>
      <c r="XDJ235" s="32"/>
      <c r="XDK235" s="32"/>
      <c r="XDL235" s="32"/>
      <c r="XDM235" s="32"/>
      <c r="XDN235" s="32"/>
      <c r="XDO235" s="32"/>
      <c r="XDP235" s="32"/>
      <c r="XDQ235" s="32"/>
      <c r="XDR235" s="32"/>
      <c r="XDS235" s="32"/>
      <c r="XDT235" s="32"/>
      <c r="XDU235" s="32"/>
      <c r="XDV235" s="32"/>
      <c r="XDW235" s="32"/>
      <c r="XDX235" s="32"/>
      <c r="XDY235" s="32"/>
      <c r="XDZ235" s="32"/>
      <c r="XEA235" s="32"/>
      <c r="XEB235" s="32"/>
      <c r="XEC235" s="32"/>
      <c r="XED235" s="32"/>
      <c r="XEE235" s="32"/>
    </row>
    <row r="236" s="1" customFormat="1" customHeight="1" spans="1:16359">
      <c r="A236" s="31"/>
      <c r="B236" s="20"/>
      <c r="C236" s="20"/>
      <c r="D236" s="21" t="str">
        <f>IF(C236="","-",VLOOKUP(C236,员工信息表!B:C,2,FALSE))</f>
        <v>-</v>
      </c>
      <c r="E236" s="21" t="str">
        <f>IF(C236="","-",VLOOKUP(C236,员工信息表!B:D,3,FALSE))</f>
        <v>-</v>
      </c>
      <c r="F236" s="20"/>
      <c r="G236" s="20"/>
      <c r="H236" s="20"/>
      <c r="I236" s="20"/>
      <c r="J236" s="27" t="str">
        <f t="shared" si="6"/>
        <v>0</v>
      </c>
      <c r="K236" s="27" t="str">
        <f>IF(C236="","0",SUMIFS(借支明细表!$H:$H,借支明细表!$F:$F,$C236,借支明细表!$D:$D,$D$2))</f>
        <v>0</v>
      </c>
      <c r="L236" s="27" t="str">
        <f t="shared" si="7"/>
        <v>0</v>
      </c>
      <c r="M236" s="28"/>
      <c r="XDA236" s="32"/>
      <c r="XDB236" s="32"/>
      <c r="XDC236" s="32"/>
      <c r="XDD236" s="32"/>
      <c r="XDE236" s="32"/>
      <c r="XDF236" s="32"/>
      <c r="XDG236" s="32"/>
      <c r="XDH236" s="32"/>
      <c r="XDI236" s="32"/>
      <c r="XDJ236" s="32"/>
      <c r="XDK236" s="32"/>
      <c r="XDL236" s="32"/>
      <c r="XDM236" s="32"/>
      <c r="XDN236" s="32"/>
      <c r="XDO236" s="32"/>
      <c r="XDP236" s="32"/>
      <c r="XDQ236" s="32"/>
      <c r="XDR236" s="32"/>
      <c r="XDS236" s="32"/>
      <c r="XDT236" s="32"/>
      <c r="XDU236" s="32"/>
      <c r="XDV236" s="32"/>
      <c r="XDW236" s="32"/>
      <c r="XDX236" s="32"/>
      <c r="XDY236" s="32"/>
      <c r="XDZ236" s="32"/>
      <c r="XEA236" s="32"/>
      <c r="XEB236" s="32"/>
      <c r="XEC236" s="32"/>
      <c r="XED236" s="32"/>
      <c r="XEE236" s="32"/>
    </row>
    <row r="237" s="1" customFormat="1" customHeight="1" spans="1:16359">
      <c r="A237" s="31"/>
      <c r="B237" s="20"/>
      <c r="C237" s="20"/>
      <c r="D237" s="21" t="str">
        <f>IF(C237="","-",VLOOKUP(C237,员工信息表!B:C,2,FALSE))</f>
        <v>-</v>
      </c>
      <c r="E237" s="21" t="str">
        <f>IF(C237="","-",VLOOKUP(C237,员工信息表!B:D,3,FALSE))</f>
        <v>-</v>
      </c>
      <c r="F237" s="20"/>
      <c r="G237" s="20"/>
      <c r="H237" s="20"/>
      <c r="I237" s="20"/>
      <c r="J237" s="27" t="str">
        <f t="shared" si="6"/>
        <v>0</v>
      </c>
      <c r="K237" s="27" t="str">
        <f>IF(C237="","0",SUMIFS(借支明细表!$H:$H,借支明细表!$F:$F,$C237,借支明细表!$D:$D,$D$2))</f>
        <v>0</v>
      </c>
      <c r="L237" s="27" t="str">
        <f t="shared" si="7"/>
        <v>0</v>
      </c>
      <c r="M237" s="28"/>
      <c r="XDA237" s="32"/>
      <c r="XDB237" s="32"/>
      <c r="XDC237" s="32"/>
      <c r="XDD237" s="32"/>
      <c r="XDE237" s="32"/>
      <c r="XDF237" s="32"/>
      <c r="XDG237" s="32"/>
      <c r="XDH237" s="32"/>
      <c r="XDI237" s="32"/>
      <c r="XDJ237" s="32"/>
      <c r="XDK237" s="32"/>
      <c r="XDL237" s="32"/>
      <c r="XDM237" s="32"/>
      <c r="XDN237" s="32"/>
      <c r="XDO237" s="32"/>
      <c r="XDP237" s="32"/>
      <c r="XDQ237" s="32"/>
      <c r="XDR237" s="32"/>
      <c r="XDS237" s="32"/>
      <c r="XDT237" s="32"/>
      <c r="XDU237" s="32"/>
      <c r="XDV237" s="32"/>
      <c r="XDW237" s="32"/>
      <c r="XDX237" s="32"/>
      <c r="XDY237" s="32"/>
      <c r="XDZ237" s="32"/>
      <c r="XEA237" s="32"/>
      <c r="XEB237" s="32"/>
      <c r="XEC237" s="32"/>
      <c r="XED237" s="32"/>
      <c r="XEE237" s="32"/>
    </row>
    <row r="238" s="1" customFormat="1" customHeight="1" spans="1:16359">
      <c r="A238" s="31"/>
      <c r="B238" s="20"/>
      <c r="C238" s="20"/>
      <c r="D238" s="21" t="str">
        <f>IF(C238="","-",VLOOKUP(C238,员工信息表!B:C,2,FALSE))</f>
        <v>-</v>
      </c>
      <c r="E238" s="21" t="str">
        <f>IF(C238="","-",VLOOKUP(C238,员工信息表!B:D,3,FALSE))</f>
        <v>-</v>
      </c>
      <c r="F238" s="20"/>
      <c r="G238" s="20"/>
      <c r="H238" s="20"/>
      <c r="I238" s="20"/>
      <c r="J238" s="27" t="str">
        <f t="shared" si="6"/>
        <v>0</v>
      </c>
      <c r="K238" s="27" t="str">
        <f>IF(C238="","0",SUMIFS(借支明细表!$H:$H,借支明细表!$F:$F,$C238,借支明细表!$D:$D,$D$2))</f>
        <v>0</v>
      </c>
      <c r="L238" s="27" t="str">
        <f t="shared" si="7"/>
        <v>0</v>
      </c>
      <c r="M238" s="28"/>
      <c r="XDA238" s="32"/>
      <c r="XDB238" s="32"/>
      <c r="XDC238" s="32"/>
      <c r="XDD238" s="32"/>
      <c r="XDE238" s="32"/>
      <c r="XDF238" s="32"/>
      <c r="XDG238" s="32"/>
      <c r="XDH238" s="32"/>
      <c r="XDI238" s="32"/>
      <c r="XDJ238" s="32"/>
      <c r="XDK238" s="32"/>
      <c r="XDL238" s="32"/>
      <c r="XDM238" s="32"/>
      <c r="XDN238" s="32"/>
      <c r="XDO238" s="32"/>
      <c r="XDP238" s="32"/>
      <c r="XDQ238" s="32"/>
      <c r="XDR238" s="32"/>
      <c r="XDS238" s="32"/>
      <c r="XDT238" s="32"/>
      <c r="XDU238" s="32"/>
      <c r="XDV238" s="32"/>
      <c r="XDW238" s="32"/>
      <c r="XDX238" s="32"/>
      <c r="XDY238" s="32"/>
      <c r="XDZ238" s="32"/>
      <c r="XEA238" s="32"/>
      <c r="XEB238" s="32"/>
      <c r="XEC238" s="32"/>
      <c r="XED238" s="32"/>
      <c r="XEE238" s="32"/>
    </row>
    <row r="239" s="1" customFormat="1" customHeight="1" spans="1:16359">
      <c r="A239" s="31"/>
      <c r="B239" s="20"/>
      <c r="C239" s="20"/>
      <c r="D239" s="21" t="str">
        <f>IF(C239="","-",VLOOKUP(C239,员工信息表!B:C,2,FALSE))</f>
        <v>-</v>
      </c>
      <c r="E239" s="21" t="str">
        <f>IF(C239="","-",VLOOKUP(C239,员工信息表!B:D,3,FALSE))</f>
        <v>-</v>
      </c>
      <c r="F239" s="20"/>
      <c r="G239" s="20"/>
      <c r="H239" s="20"/>
      <c r="I239" s="20"/>
      <c r="J239" s="27" t="str">
        <f t="shared" si="6"/>
        <v>0</v>
      </c>
      <c r="K239" s="27" t="str">
        <f>IF(C239="","0",SUMIFS(借支明细表!$H:$H,借支明细表!$F:$F,$C239,借支明细表!$D:$D,$D$2))</f>
        <v>0</v>
      </c>
      <c r="L239" s="27" t="str">
        <f t="shared" si="7"/>
        <v>0</v>
      </c>
      <c r="M239" s="28"/>
      <c r="XDA239" s="32"/>
      <c r="XDB239" s="32"/>
      <c r="XDC239" s="32"/>
      <c r="XDD239" s="32"/>
      <c r="XDE239" s="32"/>
      <c r="XDF239" s="32"/>
      <c r="XDG239" s="32"/>
      <c r="XDH239" s="32"/>
      <c r="XDI239" s="32"/>
      <c r="XDJ239" s="32"/>
      <c r="XDK239" s="32"/>
      <c r="XDL239" s="32"/>
      <c r="XDM239" s="32"/>
      <c r="XDN239" s="32"/>
      <c r="XDO239" s="32"/>
      <c r="XDP239" s="32"/>
      <c r="XDQ239" s="32"/>
      <c r="XDR239" s="32"/>
      <c r="XDS239" s="32"/>
      <c r="XDT239" s="32"/>
      <c r="XDU239" s="32"/>
      <c r="XDV239" s="32"/>
      <c r="XDW239" s="32"/>
      <c r="XDX239" s="32"/>
      <c r="XDY239" s="32"/>
      <c r="XDZ239" s="32"/>
      <c r="XEA239" s="32"/>
      <c r="XEB239" s="32"/>
      <c r="XEC239" s="32"/>
      <c r="XED239" s="32"/>
      <c r="XEE239" s="32"/>
    </row>
    <row r="240" s="1" customFormat="1" customHeight="1" spans="1:16359">
      <c r="A240" s="31"/>
      <c r="B240" s="20"/>
      <c r="C240" s="20"/>
      <c r="D240" s="21" t="str">
        <f>IF(C240="","-",VLOOKUP(C240,员工信息表!B:C,2,FALSE))</f>
        <v>-</v>
      </c>
      <c r="E240" s="21" t="str">
        <f>IF(C240="","-",VLOOKUP(C240,员工信息表!B:D,3,FALSE))</f>
        <v>-</v>
      </c>
      <c r="F240" s="20"/>
      <c r="G240" s="20"/>
      <c r="H240" s="20"/>
      <c r="I240" s="20"/>
      <c r="J240" s="27" t="str">
        <f t="shared" si="6"/>
        <v>0</v>
      </c>
      <c r="K240" s="27" t="str">
        <f>IF(C240="","0",SUMIFS(借支明细表!$H:$H,借支明细表!$F:$F,$C240,借支明细表!$D:$D,$D$2))</f>
        <v>0</v>
      </c>
      <c r="L240" s="27" t="str">
        <f t="shared" si="7"/>
        <v>0</v>
      </c>
      <c r="M240" s="28"/>
      <c r="XDA240" s="32"/>
      <c r="XDB240" s="32"/>
      <c r="XDC240" s="32"/>
      <c r="XDD240" s="32"/>
      <c r="XDE240" s="32"/>
      <c r="XDF240" s="32"/>
      <c r="XDG240" s="32"/>
      <c r="XDH240" s="32"/>
      <c r="XDI240" s="32"/>
      <c r="XDJ240" s="32"/>
      <c r="XDK240" s="32"/>
      <c r="XDL240" s="32"/>
      <c r="XDM240" s="32"/>
      <c r="XDN240" s="32"/>
      <c r="XDO240" s="32"/>
      <c r="XDP240" s="32"/>
      <c r="XDQ240" s="32"/>
      <c r="XDR240" s="32"/>
      <c r="XDS240" s="32"/>
      <c r="XDT240" s="32"/>
      <c r="XDU240" s="32"/>
      <c r="XDV240" s="32"/>
      <c r="XDW240" s="32"/>
      <c r="XDX240" s="32"/>
      <c r="XDY240" s="32"/>
      <c r="XDZ240" s="32"/>
      <c r="XEA240" s="32"/>
      <c r="XEB240" s="32"/>
      <c r="XEC240" s="32"/>
      <c r="XED240" s="32"/>
      <c r="XEE240" s="32"/>
    </row>
    <row r="241" s="1" customFormat="1" customHeight="1" spans="1:16359">
      <c r="A241" s="31"/>
      <c r="B241" s="20"/>
      <c r="C241" s="20"/>
      <c r="D241" s="21" t="str">
        <f>IF(C241="","-",VLOOKUP(C241,员工信息表!B:C,2,FALSE))</f>
        <v>-</v>
      </c>
      <c r="E241" s="21" t="str">
        <f>IF(C241="","-",VLOOKUP(C241,员工信息表!B:D,3,FALSE))</f>
        <v>-</v>
      </c>
      <c r="F241" s="20"/>
      <c r="G241" s="20"/>
      <c r="H241" s="20"/>
      <c r="I241" s="20"/>
      <c r="J241" s="27" t="str">
        <f t="shared" si="6"/>
        <v>0</v>
      </c>
      <c r="K241" s="27" t="str">
        <f>IF(C241="","0",SUMIFS(借支明细表!$H:$H,借支明细表!$F:$F,$C241,借支明细表!$D:$D,$D$2))</f>
        <v>0</v>
      </c>
      <c r="L241" s="27" t="str">
        <f t="shared" si="7"/>
        <v>0</v>
      </c>
      <c r="M241" s="28"/>
      <c r="XDA241" s="32"/>
      <c r="XDB241" s="32"/>
      <c r="XDC241" s="32"/>
      <c r="XDD241" s="32"/>
      <c r="XDE241" s="32"/>
      <c r="XDF241" s="32"/>
      <c r="XDG241" s="32"/>
      <c r="XDH241" s="32"/>
      <c r="XDI241" s="32"/>
      <c r="XDJ241" s="32"/>
      <c r="XDK241" s="32"/>
      <c r="XDL241" s="32"/>
      <c r="XDM241" s="32"/>
      <c r="XDN241" s="32"/>
      <c r="XDO241" s="32"/>
      <c r="XDP241" s="32"/>
      <c r="XDQ241" s="32"/>
      <c r="XDR241" s="32"/>
      <c r="XDS241" s="32"/>
      <c r="XDT241" s="32"/>
      <c r="XDU241" s="32"/>
      <c r="XDV241" s="32"/>
      <c r="XDW241" s="32"/>
      <c r="XDX241" s="32"/>
      <c r="XDY241" s="32"/>
      <c r="XDZ241" s="32"/>
      <c r="XEA241" s="32"/>
      <c r="XEB241" s="32"/>
      <c r="XEC241" s="32"/>
      <c r="XED241" s="32"/>
      <c r="XEE241" s="32"/>
    </row>
    <row r="242" s="1" customFormat="1" customHeight="1" spans="1:16359">
      <c r="A242" s="31"/>
      <c r="B242" s="20"/>
      <c r="C242" s="20"/>
      <c r="D242" s="21" t="str">
        <f>IF(C242="","-",VLOOKUP(C242,员工信息表!B:C,2,FALSE))</f>
        <v>-</v>
      </c>
      <c r="E242" s="21" t="str">
        <f>IF(C242="","-",VLOOKUP(C242,员工信息表!B:D,3,FALSE))</f>
        <v>-</v>
      </c>
      <c r="F242" s="20"/>
      <c r="G242" s="20"/>
      <c r="H242" s="20"/>
      <c r="I242" s="20"/>
      <c r="J242" s="27" t="str">
        <f t="shared" si="6"/>
        <v>0</v>
      </c>
      <c r="K242" s="27" t="str">
        <f>IF(C242="","0",SUMIFS(借支明细表!$H:$H,借支明细表!$F:$F,$C242,借支明细表!$D:$D,$D$2))</f>
        <v>0</v>
      </c>
      <c r="L242" s="27" t="str">
        <f t="shared" si="7"/>
        <v>0</v>
      </c>
      <c r="M242" s="28"/>
      <c r="XDA242" s="32"/>
      <c r="XDB242" s="32"/>
      <c r="XDC242" s="32"/>
      <c r="XDD242" s="32"/>
      <c r="XDE242" s="32"/>
      <c r="XDF242" s="32"/>
      <c r="XDG242" s="32"/>
      <c r="XDH242" s="32"/>
      <c r="XDI242" s="32"/>
      <c r="XDJ242" s="32"/>
      <c r="XDK242" s="32"/>
      <c r="XDL242" s="32"/>
      <c r="XDM242" s="32"/>
      <c r="XDN242" s="32"/>
      <c r="XDO242" s="32"/>
      <c r="XDP242" s="32"/>
      <c r="XDQ242" s="32"/>
      <c r="XDR242" s="32"/>
      <c r="XDS242" s="32"/>
      <c r="XDT242" s="32"/>
      <c r="XDU242" s="32"/>
      <c r="XDV242" s="32"/>
      <c r="XDW242" s="32"/>
      <c r="XDX242" s="32"/>
      <c r="XDY242" s="32"/>
      <c r="XDZ242" s="32"/>
      <c r="XEA242" s="32"/>
      <c r="XEB242" s="32"/>
      <c r="XEC242" s="32"/>
      <c r="XED242" s="32"/>
      <c r="XEE242" s="32"/>
    </row>
    <row r="243" s="1" customFormat="1" customHeight="1" spans="1:16359">
      <c r="A243" s="31"/>
      <c r="B243" s="20"/>
      <c r="C243" s="20"/>
      <c r="D243" s="21" t="str">
        <f>IF(C243="","-",VLOOKUP(C243,员工信息表!B:C,2,FALSE))</f>
        <v>-</v>
      </c>
      <c r="E243" s="21" t="str">
        <f>IF(C243="","-",VLOOKUP(C243,员工信息表!B:D,3,FALSE))</f>
        <v>-</v>
      </c>
      <c r="F243" s="20"/>
      <c r="G243" s="20"/>
      <c r="H243" s="20"/>
      <c r="I243" s="20"/>
      <c r="J243" s="27" t="str">
        <f t="shared" si="6"/>
        <v>0</v>
      </c>
      <c r="K243" s="27" t="str">
        <f>IF(C243="","0",SUMIFS(借支明细表!$H:$H,借支明细表!$F:$F,$C243,借支明细表!$D:$D,$D$2))</f>
        <v>0</v>
      </c>
      <c r="L243" s="27" t="str">
        <f t="shared" si="7"/>
        <v>0</v>
      </c>
      <c r="M243" s="28"/>
      <c r="XDA243" s="32"/>
      <c r="XDB243" s="32"/>
      <c r="XDC243" s="32"/>
      <c r="XDD243" s="32"/>
      <c r="XDE243" s="32"/>
      <c r="XDF243" s="32"/>
      <c r="XDG243" s="32"/>
      <c r="XDH243" s="32"/>
      <c r="XDI243" s="32"/>
      <c r="XDJ243" s="32"/>
      <c r="XDK243" s="32"/>
      <c r="XDL243" s="32"/>
      <c r="XDM243" s="32"/>
      <c r="XDN243" s="32"/>
      <c r="XDO243" s="32"/>
      <c r="XDP243" s="32"/>
      <c r="XDQ243" s="32"/>
      <c r="XDR243" s="32"/>
      <c r="XDS243" s="32"/>
      <c r="XDT243" s="32"/>
      <c r="XDU243" s="32"/>
      <c r="XDV243" s="32"/>
      <c r="XDW243" s="32"/>
      <c r="XDX243" s="32"/>
      <c r="XDY243" s="32"/>
      <c r="XDZ243" s="32"/>
      <c r="XEA243" s="32"/>
      <c r="XEB243" s="32"/>
      <c r="XEC243" s="32"/>
      <c r="XED243" s="32"/>
      <c r="XEE243" s="32"/>
    </row>
    <row r="244" s="1" customFormat="1" customHeight="1" spans="1:16359">
      <c r="A244" s="31"/>
      <c r="B244" s="20"/>
      <c r="C244" s="20"/>
      <c r="D244" s="21" t="str">
        <f>IF(C244="","-",VLOOKUP(C244,员工信息表!B:C,2,FALSE))</f>
        <v>-</v>
      </c>
      <c r="E244" s="21" t="str">
        <f>IF(C244="","-",VLOOKUP(C244,员工信息表!B:D,3,FALSE))</f>
        <v>-</v>
      </c>
      <c r="F244" s="20"/>
      <c r="G244" s="20"/>
      <c r="H244" s="20"/>
      <c r="I244" s="20"/>
      <c r="J244" s="27" t="str">
        <f t="shared" si="6"/>
        <v>0</v>
      </c>
      <c r="K244" s="27" t="str">
        <f>IF(C244="","0",SUMIFS(借支明细表!$H:$H,借支明细表!$F:$F,$C244,借支明细表!$D:$D,$D$2))</f>
        <v>0</v>
      </c>
      <c r="L244" s="27" t="str">
        <f t="shared" si="7"/>
        <v>0</v>
      </c>
      <c r="M244" s="28"/>
      <c r="XDA244" s="32"/>
      <c r="XDB244" s="32"/>
      <c r="XDC244" s="32"/>
      <c r="XDD244" s="32"/>
      <c r="XDE244" s="32"/>
      <c r="XDF244" s="32"/>
      <c r="XDG244" s="32"/>
      <c r="XDH244" s="32"/>
      <c r="XDI244" s="32"/>
      <c r="XDJ244" s="32"/>
      <c r="XDK244" s="32"/>
      <c r="XDL244" s="32"/>
      <c r="XDM244" s="32"/>
      <c r="XDN244" s="32"/>
      <c r="XDO244" s="32"/>
      <c r="XDP244" s="32"/>
      <c r="XDQ244" s="32"/>
      <c r="XDR244" s="32"/>
      <c r="XDS244" s="32"/>
      <c r="XDT244" s="32"/>
      <c r="XDU244" s="32"/>
      <c r="XDV244" s="32"/>
      <c r="XDW244" s="32"/>
      <c r="XDX244" s="32"/>
      <c r="XDY244" s="32"/>
      <c r="XDZ244" s="32"/>
      <c r="XEA244" s="32"/>
      <c r="XEB244" s="32"/>
      <c r="XEC244" s="32"/>
      <c r="XED244" s="32"/>
      <c r="XEE244" s="32"/>
    </row>
    <row r="245" s="1" customFormat="1" customHeight="1" spans="1:16359">
      <c r="A245" s="31"/>
      <c r="B245" s="20"/>
      <c r="C245" s="20"/>
      <c r="D245" s="21" t="str">
        <f>IF(C245="","-",VLOOKUP(C245,员工信息表!B:C,2,FALSE))</f>
        <v>-</v>
      </c>
      <c r="E245" s="21" t="str">
        <f>IF(C245="","-",VLOOKUP(C245,员工信息表!B:D,3,FALSE))</f>
        <v>-</v>
      </c>
      <c r="F245" s="20"/>
      <c r="G245" s="20"/>
      <c r="H245" s="20"/>
      <c r="I245" s="20"/>
      <c r="J245" s="27" t="str">
        <f t="shared" si="6"/>
        <v>0</v>
      </c>
      <c r="K245" s="27" t="str">
        <f>IF(C245="","0",SUMIFS(借支明细表!$H:$H,借支明细表!$F:$F,$C245,借支明细表!$D:$D,$D$2))</f>
        <v>0</v>
      </c>
      <c r="L245" s="27" t="str">
        <f t="shared" si="7"/>
        <v>0</v>
      </c>
      <c r="M245" s="28"/>
      <c r="XDA245" s="32"/>
      <c r="XDB245" s="32"/>
      <c r="XDC245" s="32"/>
      <c r="XDD245" s="32"/>
      <c r="XDE245" s="32"/>
      <c r="XDF245" s="32"/>
      <c r="XDG245" s="32"/>
      <c r="XDH245" s="32"/>
      <c r="XDI245" s="32"/>
      <c r="XDJ245" s="32"/>
      <c r="XDK245" s="32"/>
      <c r="XDL245" s="32"/>
      <c r="XDM245" s="32"/>
      <c r="XDN245" s="32"/>
      <c r="XDO245" s="32"/>
      <c r="XDP245" s="32"/>
      <c r="XDQ245" s="32"/>
      <c r="XDR245" s="32"/>
      <c r="XDS245" s="32"/>
      <c r="XDT245" s="32"/>
      <c r="XDU245" s="32"/>
      <c r="XDV245" s="32"/>
      <c r="XDW245" s="32"/>
      <c r="XDX245" s="32"/>
      <c r="XDY245" s="32"/>
      <c r="XDZ245" s="32"/>
      <c r="XEA245" s="32"/>
      <c r="XEB245" s="32"/>
      <c r="XEC245" s="32"/>
      <c r="XED245" s="32"/>
      <c r="XEE245" s="32"/>
    </row>
    <row r="246" s="1" customFormat="1" customHeight="1" spans="1:16359">
      <c r="A246" s="31"/>
      <c r="B246" s="20"/>
      <c r="C246" s="20"/>
      <c r="D246" s="21" t="str">
        <f>IF(C246="","-",VLOOKUP(C246,员工信息表!B:C,2,FALSE))</f>
        <v>-</v>
      </c>
      <c r="E246" s="21" t="str">
        <f>IF(C246="","-",VLOOKUP(C246,员工信息表!B:D,3,FALSE))</f>
        <v>-</v>
      </c>
      <c r="F246" s="20"/>
      <c r="G246" s="20"/>
      <c r="H246" s="20"/>
      <c r="I246" s="20"/>
      <c r="J246" s="27" t="str">
        <f t="shared" si="6"/>
        <v>0</v>
      </c>
      <c r="K246" s="27" t="str">
        <f>IF(C246="","0",SUMIFS(借支明细表!$H:$H,借支明细表!$F:$F,$C246,借支明细表!$D:$D,$D$2))</f>
        <v>0</v>
      </c>
      <c r="L246" s="27" t="str">
        <f t="shared" si="7"/>
        <v>0</v>
      </c>
      <c r="M246" s="28"/>
      <c r="XDA246" s="32"/>
      <c r="XDB246" s="32"/>
      <c r="XDC246" s="32"/>
      <c r="XDD246" s="32"/>
      <c r="XDE246" s="32"/>
      <c r="XDF246" s="32"/>
      <c r="XDG246" s="32"/>
      <c r="XDH246" s="32"/>
      <c r="XDI246" s="32"/>
      <c r="XDJ246" s="32"/>
      <c r="XDK246" s="32"/>
      <c r="XDL246" s="32"/>
      <c r="XDM246" s="32"/>
      <c r="XDN246" s="32"/>
      <c r="XDO246" s="32"/>
      <c r="XDP246" s="32"/>
      <c r="XDQ246" s="32"/>
      <c r="XDR246" s="32"/>
      <c r="XDS246" s="32"/>
      <c r="XDT246" s="32"/>
      <c r="XDU246" s="32"/>
      <c r="XDV246" s="32"/>
      <c r="XDW246" s="32"/>
      <c r="XDX246" s="32"/>
      <c r="XDY246" s="32"/>
      <c r="XDZ246" s="32"/>
      <c r="XEA246" s="32"/>
      <c r="XEB246" s="32"/>
      <c r="XEC246" s="32"/>
      <c r="XED246" s="32"/>
      <c r="XEE246" s="32"/>
    </row>
    <row r="247" s="1" customFormat="1" customHeight="1" spans="1:16359">
      <c r="A247" s="31"/>
      <c r="B247" s="20"/>
      <c r="C247" s="20"/>
      <c r="D247" s="21" t="str">
        <f>IF(C247="","-",VLOOKUP(C247,员工信息表!B:C,2,FALSE))</f>
        <v>-</v>
      </c>
      <c r="E247" s="21" t="str">
        <f>IF(C247="","-",VLOOKUP(C247,员工信息表!B:D,3,FALSE))</f>
        <v>-</v>
      </c>
      <c r="F247" s="20"/>
      <c r="G247" s="20"/>
      <c r="H247" s="20"/>
      <c r="I247" s="20"/>
      <c r="J247" s="27" t="str">
        <f t="shared" si="6"/>
        <v>0</v>
      </c>
      <c r="K247" s="27" t="str">
        <f>IF(C247="","0",SUMIFS(借支明细表!$H:$H,借支明细表!$F:$F,$C247,借支明细表!$D:$D,$D$2))</f>
        <v>0</v>
      </c>
      <c r="L247" s="27" t="str">
        <f t="shared" si="7"/>
        <v>0</v>
      </c>
      <c r="M247" s="28"/>
      <c r="XDA247" s="32"/>
      <c r="XDB247" s="32"/>
      <c r="XDC247" s="32"/>
      <c r="XDD247" s="32"/>
      <c r="XDE247" s="32"/>
      <c r="XDF247" s="32"/>
      <c r="XDG247" s="32"/>
      <c r="XDH247" s="32"/>
      <c r="XDI247" s="32"/>
      <c r="XDJ247" s="32"/>
      <c r="XDK247" s="32"/>
      <c r="XDL247" s="32"/>
      <c r="XDM247" s="32"/>
      <c r="XDN247" s="32"/>
      <c r="XDO247" s="32"/>
      <c r="XDP247" s="32"/>
      <c r="XDQ247" s="32"/>
      <c r="XDR247" s="32"/>
      <c r="XDS247" s="32"/>
      <c r="XDT247" s="32"/>
      <c r="XDU247" s="32"/>
      <c r="XDV247" s="32"/>
      <c r="XDW247" s="32"/>
      <c r="XDX247" s="32"/>
      <c r="XDY247" s="32"/>
      <c r="XDZ247" s="32"/>
      <c r="XEA247" s="32"/>
      <c r="XEB247" s="32"/>
      <c r="XEC247" s="32"/>
      <c r="XED247" s="32"/>
      <c r="XEE247" s="32"/>
    </row>
    <row r="248" s="1" customFormat="1" customHeight="1" spans="1:16359">
      <c r="A248" s="31"/>
      <c r="B248" s="20"/>
      <c r="C248" s="20"/>
      <c r="D248" s="21" t="str">
        <f>IF(C248="","-",VLOOKUP(C248,员工信息表!B:C,2,FALSE))</f>
        <v>-</v>
      </c>
      <c r="E248" s="21" t="str">
        <f>IF(C248="","-",VLOOKUP(C248,员工信息表!B:D,3,FALSE))</f>
        <v>-</v>
      </c>
      <c r="F248" s="20"/>
      <c r="G248" s="20"/>
      <c r="H248" s="20"/>
      <c r="I248" s="20"/>
      <c r="J248" s="27" t="str">
        <f t="shared" si="6"/>
        <v>0</v>
      </c>
      <c r="K248" s="27" t="str">
        <f>IF(C248="","0",SUMIFS(借支明细表!$H:$H,借支明细表!$F:$F,$C248,借支明细表!$D:$D,$D$2))</f>
        <v>0</v>
      </c>
      <c r="L248" s="27" t="str">
        <f t="shared" si="7"/>
        <v>0</v>
      </c>
      <c r="M248" s="28"/>
      <c r="XDA248" s="32"/>
      <c r="XDB248" s="32"/>
      <c r="XDC248" s="32"/>
      <c r="XDD248" s="32"/>
      <c r="XDE248" s="32"/>
      <c r="XDF248" s="32"/>
      <c r="XDG248" s="32"/>
      <c r="XDH248" s="32"/>
      <c r="XDI248" s="32"/>
      <c r="XDJ248" s="32"/>
      <c r="XDK248" s="32"/>
      <c r="XDL248" s="32"/>
      <c r="XDM248" s="32"/>
      <c r="XDN248" s="32"/>
      <c r="XDO248" s="32"/>
      <c r="XDP248" s="32"/>
      <c r="XDQ248" s="32"/>
      <c r="XDR248" s="32"/>
      <c r="XDS248" s="32"/>
      <c r="XDT248" s="32"/>
      <c r="XDU248" s="32"/>
      <c r="XDV248" s="32"/>
      <c r="XDW248" s="32"/>
      <c r="XDX248" s="32"/>
      <c r="XDY248" s="32"/>
      <c r="XDZ248" s="32"/>
      <c r="XEA248" s="32"/>
      <c r="XEB248" s="32"/>
      <c r="XEC248" s="32"/>
      <c r="XED248" s="32"/>
      <c r="XEE248" s="32"/>
    </row>
    <row r="249" s="1" customFormat="1" customHeight="1" spans="1:16359">
      <c r="A249" s="31"/>
      <c r="B249" s="20"/>
      <c r="C249" s="20"/>
      <c r="D249" s="21" t="str">
        <f>IF(C249="","-",VLOOKUP(C249,员工信息表!B:C,2,FALSE))</f>
        <v>-</v>
      </c>
      <c r="E249" s="21" t="str">
        <f>IF(C249="","-",VLOOKUP(C249,员工信息表!B:D,3,FALSE))</f>
        <v>-</v>
      </c>
      <c r="F249" s="20"/>
      <c r="G249" s="20"/>
      <c r="H249" s="20"/>
      <c r="I249" s="20"/>
      <c r="J249" s="27" t="str">
        <f t="shared" si="6"/>
        <v>0</v>
      </c>
      <c r="K249" s="27" t="str">
        <f>IF(C249="","0",SUMIFS(借支明细表!$H:$H,借支明细表!$F:$F,$C249,借支明细表!$D:$D,$D$2))</f>
        <v>0</v>
      </c>
      <c r="L249" s="27" t="str">
        <f t="shared" si="7"/>
        <v>0</v>
      </c>
      <c r="M249" s="28"/>
      <c r="XDA249" s="32"/>
      <c r="XDB249" s="32"/>
      <c r="XDC249" s="32"/>
      <c r="XDD249" s="32"/>
      <c r="XDE249" s="32"/>
      <c r="XDF249" s="32"/>
      <c r="XDG249" s="32"/>
      <c r="XDH249" s="32"/>
      <c r="XDI249" s="32"/>
      <c r="XDJ249" s="32"/>
      <c r="XDK249" s="32"/>
      <c r="XDL249" s="32"/>
      <c r="XDM249" s="32"/>
      <c r="XDN249" s="32"/>
      <c r="XDO249" s="32"/>
      <c r="XDP249" s="32"/>
      <c r="XDQ249" s="32"/>
      <c r="XDR249" s="32"/>
      <c r="XDS249" s="32"/>
      <c r="XDT249" s="32"/>
      <c r="XDU249" s="32"/>
      <c r="XDV249" s="32"/>
      <c r="XDW249" s="32"/>
      <c r="XDX249" s="32"/>
      <c r="XDY249" s="32"/>
      <c r="XDZ249" s="32"/>
      <c r="XEA249" s="32"/>
      <c r="XEB249" s="32"/>
      <c r="XEC249" s="32"/>
      <c r="XED249" s="32"/>
      <c r="XEE249" s="32"/>
    </row>
    <row r="250" s="1" customFormat="1" customHeight="1" spans="1:16359">
      <c r="A250" s="31"/>
      <c r="B250" s="20"/>
      <c r="C250" s="20"/>
      <c r="D250" s="21" t="str">
        <f>IF(C250="","-",VLOOKUP(C250,员工信息表!B:C,2,FALSE))</f>
        <v>-</v>
      </c>
      <c r="E250" s="21" t="str">
        <f>IF(C250="","-",VLOOKUP(C250,员工信息表!B:D,3,FALSE))</f>
        <v>-</v>
      </c>
      <c r="F250" s="20"/>
      <c r="G250" s="20"/>
      <c r="H250" s="20"/>
      <c r="I250" s="20"/>
      <c r="J250" s="27" t="str">
        <f t="shared" si="6"/>
        <v>0</v>
      </c>
      <c r="K250" s="27" t="str">
        <f>IF(C250="","0",SUMIFS(借支明细表!$H:$H,借支明细表!$F:$F,$C250,借支明细表!$D:$D,$D$2))</f>
        <v>0</v>
      </c>
      <c r="L250" s="27" t="str">
        <f t="shared" si="7"/>
        <v>0</v>
      </c>
      <c r="M250" s="28"/>
      <c r="XDA250" s="32"/>
      <c r="XDB250" s="32"/>
      <c r="XDC250" s="32"/>
      <c r="XDD250" s="32"/>
      <c r="XDE250" s="32"/>
      <c r="XDF250" s="32"/>
      <c r="XDG250" s="32"/>
      <c r="XDH250" s="32"/>
      <c r="XDI250" s="32"/>
      <c r="XDJ250" s="32"/>
      <c r="XDK250" s="32"/>
      <c r="XDL250" s="32"/>
      <c r="XDM250" s="32"/>
      <c r="XDN250" s="32"/>
      <c r="XDO250" s="32"/>
      <c r="XDP250" s="32"/>
      <c r="XDQ250" s="32"/>
      <c r="XDR250" s="32"/>
      <c r="XDS250" s="32"/>
      <c r="XDT250" s="32"/>
      <c r="XDU250" s="32"/>
      <c r="XDV250" s="32"/>
      <c r="XDW250" s="32"/>
      <c r="XDX250" s="32"/>
      <c r="XDY250" s="32"/>
      <c r="XDZ250" s="32"/>
      <c r="XEA250" s="32"/>
      <c r="XEB250" s="32"/>
      <c r="XEC250" s="32"/>
      <c r="XED250" s="32"/>
      <c r="XEE250" s="32"/>
    </row>
    <row r="251" s="1" customFormat="1" customHeight="1" spans="1:16359">
      <c r="A251" s="31"/>
      <c r="B251" s="20"/>
      <c r="C251" s="20"/>
      <c r="D251" s="21" t="str">
        <f>IF(C251="","-",VLOOKUP(C251,员工信息表!B:C,2,FALSE))</f>
        <v>-</v>
      </c>
      <c r="E251" s="21" t="str">
        <f>IF(C251="","-",VLOOKUP(C251,员工信息表!B:D,3,FALSE))</f>
        <v>-</v>
      </c>
      <c r="F251" s="20"/>
      <c r="G251" s="20"/>
      <c r="H251" s="20"/>
      <c r="I251" s="20"/>
      <c r="J251" s="27" t="str">
        <f t="shared" si="6"/>
        <v>0</v>
      </c>
      <c r="K251" s="27" t="str">
        <f>IF(C251="","0",SUMIFS(借支明细表!$H:$H,借支明细表!$F:$F,$C251,借支明细表!$D:$D,$D$2))</f>
        <v>0</v>
      </c>
      <c r="L251" s="27" t="str">
        <f t="shared" si="7"/>
        <v>0</v>
      </c>
      <c r="M251" s="28"/>
      <c r="XDA251" s="32"/>
      <c r="XDB251" s="32"/>
      <c r="XDC251" s="32"/>
      <c r="XDD251" s="32"/>
      <c r="XDE251" s="32"/>
      <c r="XDF251" s="32"/>
      <c r="XDG251" s="32"/>
      <c r="XDH251" s="32"/>
      <c r="XDI251" s="32"/>
      <c r="XDJ251" s="32"/>
      <c r="XDK251" s="32"/>
      <c r="XDL251" s="32"/>
      <c r="XDM251" s="32"/>
      <c r="XDN251" s="32"/>
      <c r="XDO251" s="32"/>
      <c r="XDP251" s="32"/>
      <c r="XDQ251" s="32"/>
      <c r="XDR251" s="32"/>
      <c r="XDS251" s="32"/>
      <c r="XDT251" s="32"/>
      <c r="XDU251" s="32"/>
      <c r="XDV251" s="32"/>
      <c r="XDW251" s="32"/>
      <c r="XDX251" s="32"/>
      <c r="XDY251" s="32"/>
      <c r="XDZ251" s="32"/>
      <c r="XEA251" s="32"/>
      <c r="XEB251" s="32"/>
      <c r="XEC251" s="32"/>
      <c r="XED251" s="32"/>
      <c r="XEE251" s="32"/>
    </row>
    <row r="252" s="1" customFormat="1" customHeight="1" spans="1:16359">
      <c r="A252" s="31"/>
      <c r="B252" s="20"/>
      <c r="C252" s="20"/>
      <c r="D252" s="21" t="str">
        <f>IF(C252="","-",VLOOKUP(C252,员工信息表!B:C,2,FALSE))</f>
        <v>-</v>
      </c>
      <c r="E252" s="21" t="str">
        <f>IF(C252="","-",VLOOKUP(C252,员工信息表!B:D,3,FALSE))</f>
        <v>-</v>
      </c>
      <c r="F252" s="20"/>
      <c r="G252" s="20"/>
      <c r="H252" s="20"/>
      <c r="I252" s="20"/>
      <c r="J252" s="27" t="str">
        <f t="shared" si="6"/>
        <v>0</v>
      </c>
      <c r="K252" s="27" t="str">
        <f>IF(C252="","0",SUMIFS(借支明细表!$H:$H,借支明细表!$F:$F,$C252,借支明细表!$D:$D,$D$2))</f>
        <v>0</v>
      </c>
      <c r="L252" s="27" t="str">
        <f t="shared" si="7"/>
        <v>0</v>
      </c>
      <c r="M252" s="28"/>
      <c r="XDA252" s="32"/>
      <c r="XDB252" s="32"/>
      <c r="XDC252" s="32"/>
      <c r="XDD252" s="32"/>
      <c r="XDE252" s="32"/>
      <c r="XDF252" s="32"/>
      <c r="XDG252" s="32"/>
      <c r="XDH252" s="32"/>
      <c r="XDI252" s="32"/>
      <c r="XDJ252" s="32"/>
      <c r="XDK252" s="32"/>
      <c r="XDL252" s="32"/>
      <c r="XDM252" s="32"/>
      <c r="XDN252" s="32"/>
      <c r="XDO252" s="32"/>
      <c r="XDP252" s="32"/>
      <c r="XDQ252" s="32"/>
      <c r="XDR252" s="32"/>
      <c r="XDS252" s="32"/>
      <c r="XDT252" s="32"/>
      <c r="XDU252" s="32"/>
      <c r="XDV252" s="32"/>
      <c r="XDW252" s="32"/>
      <c r="XDX252" s="32"/>
      <c r="XDY252" s="32"/>
      <c r="XDZ252" s="32"/>
      <c r="XEA252" s="32"/>
      <c r="XEB252" s="32"/>
      <c r="XEC252" s="32"/>
      <c r="XED252" s="32"/>
      <c r="XEE252" s="32"/>
    </row>
    <row r="253" s="1" customFormat="1" customHeight="1" spans="1:16359">
      <c r="A253" s="31"/>
      <c r="B253" s="20"/>
      <c r="C253" s="20"/>
      <c r="D253" s="21" t="str">
        <f>IF(C253="","-",VLOOKUP(C253,员工信息表!B:C,2,FALSE))</f>
        <v>-</v>
      </c>
      <c r="E253" s="21" t="str">
        <f>IF(C253="","-",VLOOKUP(C253,员工信息表!B:D,3,FALSE))</f>
        <v>-</v>
      </c>
      <c r="F253" s="20"/>
      <c r="G253" s="20"/>
      <c r="H253" s="20"/>
      <c r="I253" s="20"/>
      <c r="J253" s="27" t="str">
        <f t="shared" si="6"/>
        <v>0</v>
      </c>
      <c r="K253" s="27" t="str">
        <f>IF(C253="","0",SUMIFS(借支明细表!$H:$H,借支明细表!$F:$F,$C253,借支明细表!$D:$D,$D$2))</f>
        <v>0</v>
      </c>
      <c r="L253" s="27" t="str">
        <f t="shared" si="7"/>
        <v>0</v>
      </c>
      <c r="M253" s="28"/>
      <c r="XDA253" s="32"/>
      <c r="XDB253" s="32"/>
      <c r="XDC253" s="32"/>
      <c r="XDD253" s="32"/>
      <c r="XDE253" s="32"/>
      <c r="XDF253" s="32"/>
      <c r="XDG253" s="32"/>
      <c r="XDH253" s="32"/>
      <c r="XDI253" s="32"/>
      <c r="XDJ253" s="32"/>
      <c r="XDK253" s="32"/>
      <c r="XDL253" s="32"/>
      <c r="XDM253" s="32"/>
      <c r="XDN253" s="32"/>
      <c r="XDO253" s="32"/>
      <c r="XDP253" s="32"/>
      <c r="XDQ253" s="32"/>
      <c r="XDR253" s="32"/>
      <c r="XDS253" s="32"/>
      <c r="XDT253" s="32"/>
      <c r="XDU253" s="32"/>
      <c r="XDV253" s="32"/>
      <c r="XDW253" s="32"/>
      <c r="XDX253" s="32"/>
      <c r="XDY253" s="32"/>
      <c r="XDZ253" s="32"/>
      <c r="XEA253" s="32"/>
      <c r="XEB253" s="32"/>
      <c r="XEC253" s="32"/>
      <c r="XED253" s="32"/>
      <c r="XEE253" s="32"/>
    </row>
    <row r="254" s="1" customFormat="1" customHeight="1" spans="1:16359">
      <c r="A254" s="31"/>
      <c r="B254" s="20"/>
      <c r="C254" s="20"/>
      <c r="D254" s="21" t="str">
        <f>IF(C254="","-",VLOOKUP(C254,员工信息表!B:C,2,FALSE))</f>
        <v>-</v>
      </c>
      <c r="E254" s="21" t="str">
        <f>IF(C254="","-",VLOOKUP(C254,员工信息表!B:D,3,FALSE))</f>
        <v>-</v>
      </c>
      <c r="F254" s="20"/>
      <c r="G254" s="20"/>
      <c r="H254" s="20"/>
      <c r="I254" s="20"/>
      <c r="J254" s="27" t="str">
        <f t="shared" si="6"/>
        <v>0</v>
      </c>
      <c r="K254" s="27" t="str">
        <f>IF(C254="","0",SUMIFS(借支明细表!$H:$H,借支明细表!$F:$F,$C254,借支明细表!$D:$D,$D$2))</f>
        <v>0</v>
      </c>
      <c r="L254" s="27" t="str">
        <f t="shared" si="7"/>
        <v>0</v>
      </c>
      <c r="M254" s="28"/>
      <c r="XDA254" s="32"/>
      <c r="XDB254" s="32"/>
      <c r="XDC254" s="32"/>
      <c r="XDD254" s="32"/>
      <c r="XDE254" s="32"/>
      <c r="XDF254" s="32"/>
      <c r="XDG254" s="32"/>
      <c r="XDH254" s="32"/>
      <c r="XDI254" s="32"/>
      <c r="XDJ254" s="32"/>
      <c r="XDK254" s="32"/>
      <c r="XDL254" s="32"/>
      <c r="XDM254" s="32"/>
      <c r="XDN254" s="32"/>
      <c r="XDO254" s="32"/>
      <c r="XDP254" s="32"/>
      <c r="XDQ254" s="32"/>
      <c r="XDR254" s="32"/>
      <c r="XDS254" s="32"/>
      <c r="XDT254" s="32"/>
      <c r="XDU254" s="32"/>
      <c r="XDV254" s="32"/>
      <c r="XDW254" s="32"/>
      <c r="XDX254" s="32"/>
      <c r="XDY254" s="32"/>
      <c r="XDZ254" s="32"/>
      <c r="XEA254" s="32"/>
      <c r="XEB254" s="32"/>
      <c r="XEC254" s="32"/>
      <c r="XED254" s="32"/>
      <c r="XEE254" s="32"/>
    </row>
    <row r="255" s="1" customFormat="1" customHeight="1" spans="1:16359">
      <c r="A255" s="31"/>
      <c r="B255" s="20"/>
      <c r="C255" s="20"/>
      <c r="D255" s="21" t="str">
        <f>IF(C255="","-",VLOOKUP(C255,员工信息表!B:C,2,FALSE))</f>
        <v>-</v>
      </c>
      <c r="E255" s="21" t="str">
        <f>IF(C255="","-",VLOOKUP(C255,员工信息表!B:D,3,FALSE))</f>
        <v>-</v>
      </c>
      <c r="F255" s="20"/>
      <c r="G255" s="20"/>
      <c r="H255" s="20"/>
      <c r="I255" s="20"/>
      <c r="J255" s="27" t="str">
        <f t="shared" si="6"/>
        <v>0</v>
      </c>
      <c r="K255" s="27" t="str">
        <f>IF(C255="","0",SUMIFS(借支明细表!$H:$H,借支明细表!$F:$F,$C255,借支明细表!$D:$D,$D$2))</f>
        <v>0</v>
      </c>
      <c r="L255" s="27" t="str">
        <f t="shared" si="7"/>
        <v>0</v>
      </c>
      <c r="M255" s="28"/>
      <c r="XDA255" s="32"/>
      <c r="XDB255" s="32"/>
      <c r="XDC255" s="32"/>
      <c r="XDD255" s="32"/>
      <c r="XDE255" s="32"/>
      <c r="XDF255" s="32"/>
      <c r="XDG255" s="32"/>
      <c r="XDH255" s="32"/>
      <c r="XDI255" s="32"/>
      <c r="XDJ255" s="32"/>
      <c r="XDK255" s="32"/>
      <c r="XDL255" s="32"/>
      <c r="XDM255" s="32"/>
      <c r="XDN255" s="32"/>
      <c r="XDO255" s="32"/>
      <c r="XDP255" s="32"/>
      <c r="XDQ255" s="32"/>
      <c r="XDR255" s="32"/>
      <c r="XDS255" s="32"/>
      <c r="XDT255" s="32"/>
      <c r="XDU255" s="32"/>
      <c r="XDV255" s="32"/>
      <c r="XDW255" s="32"/>
      <c r="XDX255" s="32"/>
      <c r="XDY255" s="32"/>
      <c r="XDZ255" s="32"/>
      <c r="XEA255" s="32"/>
      <c r="XEB255" s="32"/>
      <c r="XEC255" s="32"/>
      <c r="XED255" s="32"/>
      <c r="XEE255" s="32"/>
    </row>
    <row r="256" s="1" customFormat="1" customHeight="1" spans="1:16359">
      <c r="A256" s="31"/>
      <c r="B256" s="20"/>
      <c r="C256" s="20"/>
      <c r="D256" s="21" t="str">
        <f>IF(C256="","-",VLOOKUP(C256,员工信息表!B:C,2,FALSE))</f>
        <v>-</v>
      </c>
      <c r="E256" s="21" t="str">
        <f>IF(C256="","-",VLOOKUP(C256,员工信息表!B:D,3,FALSE))</f>
        <v>-</v>
      </c>
      <c r="F256" s="20"/>
      <c r="G256" s="20"/>
      <c r="H256" s="20"/>
      <c r="I256" s="20"/>
      <c r="J256" s="27" t="str">
        <f t="shared" si="6"/>
        <v>0</v>
      </c>
      <c r="K256" s="27" t="str">
        <f>IF(C256="","0",SUMIFS(借支明细表!$H:$H,借支明细表!$F:$F,$C256,借支明细表!$D:$D,$D$2))</f>
        <v>0</v>
      </c>
      <c r="L256" s="27" t="str">
        <f t="shared" si="7"/>
        <v>0</v>
      </c>
      <c r="M256" s="28"/>
      <c r="XDA256" s="32"/>
      <c r="XDB256" s="32"/>
      <c r="XDC256" s="32"/>
      <c r="XDD256" s="32"/>
      <c r="XDE256" s="32"/>
      <c r="XDF256" s="32"/>
      <c r="XDG256" s="32"/>
      <c r="XDH256" s="32"/>
      <c r="XDI256" s="32"/>
      <c r="XDJ256" s="32"/>
      <c r="XDK256" s="32"/>
      <c r="XDL256" s="32"/>
      <c r="XDM256" s="32"/>
      <c r="XDN256" s="32"/>
      <c r="XDO256" s="32"/>
      <c r="XDP256" s="32"/>
      <c r="XDQ256" s="32"/>
      <c r="XDR256" s="32"/>
      <c r="XDS256" s="32"/>
      <c r="XDT256" s="32"/>
      <c r="XDU256" s="32"/>
      <c r="XDV256" s="32"/>
      <c r="XDW256" s="32"/>
      <c r="XDX256" s="32"/>
      <c r="XDY256" s="32"/>
      <c r="XDZ256" s="32"/>
      <c r="XEA256" s="32"/>
      <c r="XEB256" s="32"/>
      <c r="XEC256" s="32"/>
      <c r="XED256" s="32"/>
      <c r="XEE256" s="32"/>
    </row>
    <row r="257" s="1" customFormat="1" customHeight="1" spans="1:16359">
      <c r="A257" s="31"/>
      <c r="B257" s="20"/>
      <c r="C257" s="20"/>
      <c r="D257" s="21" t="str">
        <f>IF(C257="","-",VLOOKUP(C257,员工信息表!B:C,2,FALSE))</f>
        <v>-</v>
      </c>
      <c r="E257" s="21" t="str">
        <f>IF(C257="","-",VLOOKUP(C257,员工信息表!B:D,3,FALSE))</f>
        <v>-</v>
      </c>
      <c r="F257" s="20"/>
      <c r="G257" s="20"/>
      <c r="H257" s="20"/>
      <c r="I257" s="20"/>
      <c r="J257" s="27" t="str">
        <f t="shared" si="6"/>
        <v>0</v>
      </c>
      <c r="K257" s="27" t="str">
        <f>IF(C257="","0",SUMIFS(借支明细表!$H:$H,借支明细表!$F:$F,$C257,借支明细表!$D:$D,$D$2))</f>
        <v>0</v>
      </c>
      <c r="L257" s="27" t="str">
        <f t="shared" si="7"/>
        <v>0</v>
      </c>
      <c r="M257" s="28"/>
      <c r="XDA257" s="32"/>
      <c r="XDB257" s="32"/>
      <c r="XDC257" s="32"/>
      <c r="XDD257" s="32"/>
      <c r="XDE257" s="32"/>
      <c r="XDF257" s="32"/>
      <c r="XDG257" s="32"/>
      <c r="XDH257" s="32"/>
      <c r="XDI257" s="32"/>
      <c r="XDJ257" s="32"/>
      <c r="XDK257" s="32"/>
      <c r="XDL257" s="32"/>
      <c r="XDM257" s="32"/>
      <c r="XDN257" s="32"/>
      <c r="XDO257" s="32"/>
      <c r="XDP257" s="32"/>
      <c r="XDQ257" s="32"/>
      <c r="XDR257" s="32"/>
      <c r="XDS257" s="32"/>
      <c r="XDT257" s="32"/>
      <c r="XDU257" s="32"/>
      <c r="XDV257" s="32"/>
      <c r="XDW257" s="32"/>
      <c r="XDX257" s="32"/>
      <c r="XDY257" s="32"/>
      <c r="XDZ257" s="32"/>
      <c r="XEA257" s="32"/>
      <c r="XEB257" s="32"/>
      <c r="XEC257" s="32"/>
      <c r="XED257" s="32"/>
      <c r="XEE257" s="32"/>
    </row>
    <row r="258" s="1" customFormat="1" customHeight="1" spans="1:16359">
      <c r="A258" s="31"/>
      <c r="B258" s="20"/>
      <c r="C258" s="20"/>
      <c r="D258" s="21" t="str">
        <f>IF(C258="","-",VLOOKUP(C258,员工信息表!B:C,2,FALSE))</f>
        <v>-</v>
      </c>
      <c r="E258" s="21" t="str">
        <f>IF(C258="","-",VLOOKUP(C258,员工信息表!B:D,3,FALSE))</f>
        <v>-</v>
      </c>
      <c r="F258" s="20"/>
      <c r="G258" s="20"/>
      <c r="H258" s="20"/>
      <c r="I258" s="20"/>
      <c r="J258" s="27" t="str">
        <f t="shared" si="6"/>
        <v>0</v>
      </c>
      <c r="K258" s="27" t="str">
        <f>IF(C258="","0",SUMIFS(借支明细表!$H:$H,借支明细表!$F:$F,$C258,借支明细表!$D:$D,$D$2))</f>
        <v>0</v>
      </c>
      <c r="L258" s="27" t="str">
        <f t="shared" si="7"/>
        <v>0</v>
      </c>
      <c r="M258" s="28"/>
      <c r="XDA258" s="32"/>
      <c r="XDB258" s="32"/>
      <c r="XDC258" s="32"/>
      <c r="XDD258" s="32"/>
      <c r="XDE258" s="32"/>
      <c r="XDF258" s="32"/>
      <c r="XDG258" s="32"/>
      <c r="XDH258" s="32"/>
      <c r="XDI258" s="32"/>
      <c r="XDJ258" s="32"/>
      <c r="XDK258" s="32"/>
      <c r="XDL258" s="32"/>
      <c r="XDM258" s="32"/>
      <c r="XDN258" s="32"/>
      <c r="XDO258" s="32"/>
      <c r="XDP258" s="32"/>
      <c r="XDQ258" s="32"/>
      <c r="XDR258" s="32"/>
      <c r="XDS258" s="32"/>
      <c r="XDT258" s="32"/>
      <c r="XDU258" s="32"/>
      <c r="XDV258" s="32"/>
      <c r="XDW258" s="32"/>
      <c r="XDX258" s="32"/>
      <c r="XDY258" s="32"/>
      <c r="XDZ258" s="32"/>
      <c r="XEA258" s="32"/>
      <c r="XEB258" s="32"/>
      <c r="XEC258" s="32"/>
      <c r="XED258" s="32"/>
      <c r="XEE258" s="32"/>
    </row>
    <row r="259" s="1" customFormat="1" customHeight="1" spans="1:16359">
      <c r="A259" s="31"/>
      <c r="B259" s="20"/>
      <c r="C259" s="20"/>
      <c r="D259" s="21" t="str">
        <f>IF(C259="","-",VLOOKUP(C259,员工信息表!B:C,2,FALSE))</f>
        <v>-</v>
      </c>
      <c r="E259" s="21" t="str">
        <f>IF(C259="","-",VLOOKUP(C259,员工信息表!B:D,3,FALSE))</f>
        <v>-</v>
      </c>
      <c r="F259" s="20"/>
      <c r="G259" s="20"/>
      <c r="H259" s="20"/>
      <c r="I259" s="20"/>
      <c r="J259" s="27" t="str">
        <f t="shared" si="6"/>
        <v>0</v>
      </c>
      <c r="K259" s="27" t="str">
        <f>IF(C259="","0",SUMIFS(借支明细表!$H:$H,借支明细表!$F:$F,$C259,借支明细表!$D:$D,$D$2))</f>
        <v>0</v>
      </c>
      <c r="L259" s="27" t="str">
        <f t="shared" si="7"/>
        <v>0</v>
      </c>
      <c r="M259" s="28"/>
      <c r="XDA259" s="32"/>
      <c r="XDB259" s="32"/>
      <c r="XDC259" s="32"/>
      <c r="XDD259" s="32"/>
      <c r="XDE259" s="32"/>
      <c r="XDF259" s="32"/>
      <c r="XDG259" s="32"/>
      <c r="XDH259" s="32"/>
      <c r="XDI259" s="32"/>
      <c r="XDJ259" s="32"/>
      <c r="XDK259" s="32"/>
      <c r="XDL259" s="32"/>
      <c r="XDM259" s="32"/>
      <c r="XDN259" s="32"/>
      <c r="XDO259" s="32"/>
      <c r="XDP259" s="32"/>
      <c r="XDQ259" s="32"/>
      <c r="XDR259" s="32"/>
      <c r="XDS259" s="32"/>
      <c r="XDT259" s="32"/>
      <c r="XDU259" s="32"/>
      <c r="XDV259" s="32"/>
      <c r="XDW259" s="32"/>
      <c r="XDX259" s="32"/>
      <c r="XDY259" s="32"/>
      <c r="XDZ259" s="32"/>
      <c r="XEA259" s="32"/>
      <c r="XEB259" s="32"/>
      <c r="XEC259" s="32"/>
      <c r="XED259" s="32"/>
      <c r="XEE259" s="32"/>
    </row>
    <row r="260" s="1" customFormat="1" customHeight="1" spans="1:16359">
      <c r="A260" s="31"/>
      <c r="B260" s="20"/>
      <c r="C260" s="20"/>
      <c r="D260" s="21" t="str">
        <f>IF(C260="","-",VLOOKUP(C260,员工信息表!B:C,2,FALSE))</f>
        <v>-</v>
      </c>
      <c r="E260" s="21" t="str">
        <f>IF(C260="","-",VLOOKUP(C260,员工信息表!B:D,3,FALSE))</f>
        <v>-</v>
      </c>
      <c r="F260" s="20"/>
      <c r="G260" s="20"/>
      <c r="H260" s="20"/>
      <c r="I260" s="20"/>
      <c r="J260" s="27" t="str">
        <f t="shared" si="6"/>
        <v>0</v>
      </c>
      <c r="K260" s="27" t="str">
        <f>IF(C260="","0",SUMIFS(借支明细表!$H:$H,借支明细表!$F:$F,$C260,借支明细表!$D:$D,$D$2))</f>
        <v>0</v>
      </c>
      <c r="L260" s="27" t="str">
        <f t="shared" si="7"/>
        <v>0</v>
      </c>
      <c r="M260" s="28"/>
      <c r="XDA260" s="32"/>
      <c r="XDB260" s="32"/>
      <c r="XDC260" s="32"/>
      <c r="XDD260" s="32"/>
      <c r="XDE260" s="32"/>
      <c r="XDF260" s="32"/>
      <c r="XDG260" s="32"/>
      <c r="XDH260" s="32"/>
      <c r="XDI260" s="32"/>
      <c r="XDJ260" s="32"/>
      <c r="XDK260" s="32"/>
      <c r="XDL260" s="32"/>
      <c r="XDM260" s="32"/>
      <c r="XDN260" s="32"/>
      <c r="XDO260" s="32"/>
      <c r="XDP260" s="32"/>
      <c r="XDQ260" s="32"/>
      <c r="XDR260" s="32"/>
      <c r="XDS260" s="32"/>
      <c r="XDT260" s="32"/>
      <c r="XDU260" s="32"/>
      <c r="XDV260" s="32"/>
      <c r="XDW260" s="32"/>
      <c r="XDX260" s="32"/>
      <c r="XDY260" s="32"/>
      <c r="XDZ260" s="32"/>
      <c r="XEA260" s="32"/>
      <c r="XEB260" s="32"/>
      <c r="XEC260" s="32"/>
      <c r="XED260" s="32"/>
      <c r="XEE260" s="32"/>
    </row>
    <row r="261" s="1" customFormat="1" customHeight="1" spans="1:16359">
      <c r="A261" s="31"/>
      <c r="B261" s="20"/>
      <c r="C261" s="20"/>
      <c r="D261" s="21" t="str">
        <f>IF(C261="","-",VLOOKUP(C261,员工信息表!B:C,2,FALSE))</f>
        <v>-</v>
      </c>
      <c r="E261" s="21" t="str">
        <f>IF(C261="","-",VLOOKUP(C261,员工信息表!B:D,3,FALSE))</f>
        <v>-</v>
      </c>
      <c r="F261" s="20"/>
      <c r="G261" s="20"/>
      <c r="H261" s="20"/>
      <c r="I261" s="20"/>
      <c r="J261" s="27" t="str">
        <f t="shared" ref="J261:J324" si="8">IF(C261="","0",(E261*F261)+(G261*H261)+I261)</f>
        <v>0</v>
      </c>
      <c r="K261" s="27" t="str">
        <f>IF(C261="","0",SUMIFS(借支明细表!$H:$H,借支明细表!$F:$F,$C261,借支明细表!$D:$D,$D$2))</f>
        <v>0</v>
      </c>
      <c r="L261" s="27" t="str">
        <f t="shared" ref="L261:L324" si="9">IF(C261="","0",J261-K261)</f>
        <v>0</v>
      </c>
      <c r="M261" s="28"/>
      <c r="XDA261" s="32"/>
      <c r="XDB261" s="32"/>
      <c r="XDC261" s="32"/>
      <c r="XDD261" s="32"/>
      <c r="XDE261" s="32"/>
      <c r="XDF261" s="32"/>
      <c r="XDG261" s="32"/>
      <c r="XDH261" s="32"/>
      <c r="XDI261" s="32"/>
      <c r="XDJ261" s="32"/>
      <c r="XDK261" s="32"/>
      <c r="XDL261" s="32"/>
      <c r="XDM261" s="32"/>
      <c r="XDN261" s="32"/>
      <c r="XDO261" s="32"/>
      <c r="XDP261" s="32"/>
      <c r="XDQ261" s="32"/>
      <c r="XDR261" s="32"/>
      <c r="XDS261" s="32"/>
      <c r="XDT261" s="32"/>
      <c r="XDU261" s="32"/>
      <c r="XDV261" s="32"/>
      <c r="XDW261" s="32"/>
      <c r="XDX261" s="32"/>
      <c r="XDY261" s="32"/>
      <c r="XDZ261" s="32"/>
      <c r="XEA261" s="32"/>
      <c r="XEB261" s="32"/>
      <c r="XEC261" s="32"/>
      <c r="XED261" s="32"/>
      <c r="XEE261" s="32"/>
    </row>
    <row r="262" s="1" customFormat="1" customHeight="1" spans="1:16359">
      <c r="A262" s="31"/>
      <c r="B262" s="20"/>
      <c r="C262" s="20"/>
      <c r="D262" s="21" t="str">
        <f>IF(C262="","-",VLOOKUP(C262,员工信息表!B:C,2,FALSE))</f>
        <v>-</v>
      </c>
      <c r="E262" s="21" t="str">
        <f>IF(C262="","-",VLOOKUP(C262,员工信息表!B:D,3,FALSE))</f>
        <v>-</v>
      </c>
      <c r="F262" s="20"/>
      <c r="G262" s="20"/>
      <c r="H262" s="20"/>
      <c r="I262" s="20"/>
      <c r="J262" s="27" t="str">
        <f t="shared" si="8"/>
        <v>0</v>
      </c>
      <c r="K262" s="27" t="str">
        <f>IF(C262="","0",SUMIFS(借支明细表!$H:$H,借支明细表!$F:$F,$C262,借支明细表!$D:$D,$D$2))</f>
        <v>0</v>
      </c>
      <c r="L262" s="27" t="str">
        <f t="shared" si="9"/>
        <v>0</v>
      </c>
      <c r="M262" s="28"/>
      <c r="XDA262" s="32"/>
      <c r="XDB262" s="32"/>
      <c r="XDC262" s="32"/>
      <c r="XDD262" s="32"/>
      <c r="XDE262" s="32"/>
      <c r="XDF262" s="32"/>
      <c r="XDG262" s="32"/>
      <c r="XDH262" s="32"/>
      <c r="XDI262" s="32"/>
      <c r="XDJ262" s="32"/>
      <c r="XDK262" s="32"/>
      <c r="XDL262" s="32"/>
      <c r="XDM262" s="32"/>
      <c r="XDN262" s="32"/>
      <c r="XDO262" s="32"/>
      <c r="XDP262" s="32"/>
      <c r="XDQ262" s="32"/>
      <c r="XDR262" s="32"/>
      <c r="XDS262" s="32"/>
      <c r="XDT262" s="32"/>
      <c r="XDU262" s="32"/>
      <c r="XDV262" s="32"/>
      <c r="XDW262" s="32"/>
      <c r="XDX262" s="32"/>
      <c r="XDY262" s="32"/>
      <c r="XDZ262" s="32"/>
      <c r="XEA262" s="32"/>
      <c r="XEB262" s="32"/>
      <c r="XEC262" s="32"/>
      <c r="XED262" s="32"/>
      <c r="XEE262" s="32"/>
    </row>
    <row r="263" s="1" customFormat="1" customHeight="1" spans="1:16359">
      <c r="A263" s="31"/>
      <c r="B263" s="20"/>
      <c r="C263" s="20"/>
      <c r="D263" s="21" t="str">
        <f>IF(C263="","-",VLOOKUP(C263,员工信息表!B:C,2,FALSE))</f>
        <v>-</v>
      </c>
      <c r="E263" s="21" t="str">
        <f>IF(C263="","-",VLOOKUP(C263,员工信息表!B:D,3,FALSE))</f>
        <v>-</v>
      </c>
      <c r="F263" s="20"/>
      <c r="G263" s="20"/>
      <c r="H263" s="20"/>
      <c r="I263" s="20"/>
      <c r="J263" s="27" t="str">
        <f t="shared" si="8"/>
        <v>0</v>
      </c>
      <c r="K263" s="27" t="str">
        <f>IF(C263="","0",SUMIFS(借支明细表!$H:$H,借支明细表!$F:$F,$C263,借支明细表!$D:$D,$D$2))</f>
        <v>0</v>
      </c>
      <c r="L263" s="27" t="str">
        <f t="shared" si="9"/>
        <v>0</v>
      </c>
      <c r="M263" s="28"/>
      <c r="XDA263" s="32"/>
      <c r="XDB263" s="32"/>
      <c r="XDC263" s="32"/>
      <c r="XDD263" s="32"/>
      <c r="XDE263" s="32"/>
      <c r="XDF263" s="32"/>
      <c r="XDG263" s="32"/>
      <c r="XDH263" s="32"/>
      <c r="XDI263" s="32"/>
      <c r="XDJ263" s="32"/>
      <c r="XDK263" s="32"/>
      <c r="XDL263" s="32"/>
      <c r="XDM263" s="32"/>
      <c r="XDN263" s="32"/>
      <c r="XDO263" s="32"/>
      <c r="XDP263" s="32"/>
      <c r="XDQ263" s="32"/>
      <c r="XDR263" s="32"/>
      <c r="XDS263" s="32"/>
      <c r="XDT263" s="32"/>
      <c r="XDU263" s="32"/>
      <c r="XDV263" s="32"/>
      <c r="XDW263" s="32"/>
      <c r="XDX263" s="32"/>
      <c r="XDY263" s="32"/>
      <c r="XDZ263" s="32"/>
      <c r="XEA263" s="32"/>
      <c r="XEB263" s="32"/>
      <c r="XEC263" s="32"/>
      <c r="XED263" s="32"/>
      <c r="XEE263" s="32"/>
    </row>
    <row r="264" s="1" customFormat="1" customHeight="1" spans="1:16359">
      <c r="A264" s="31"/>
      <c r="B264" s="20"/>
      <c r="C264" s="20"/>
      <c r="D264" s="21" t="str">
        <f>IF(C264="","-",VLOOKUP(C264,员工信息表!B:C,2,FALSE))</f>
        <v>-</v>
      </c>
      <c r="E264" s="21" t="str">
        <f>IF(C264="","-",VLOOKUP(C264,员工信息表!B:D,3,FALSE))</f>
        <v>-</v>
      </c>
      <c r="F264" s="20"/>
      <c r="G264" s="20"/>
      <c r="H264" s="20"/>
      <c r="I264" s="20"/>
      <c r="J264" s="27" t="str">
        <f t="shared" si="8"/>
        <v>0</v>
      </c>
      <c r="K264" s="27" t="str">
        <f>IF(C264="","0",SUMIFS(借支明细表!$H:$H,借支明细表!$F:$F,$C264,借支明细表!$D:$D,$D$2))</f>
        <v>0</v>
      </c>
      <c r="L264" s="27" t="str">
        <f t="shared" si="9"/>
        <v>0</v>
      </c>
      <c r="M264" s="28"/>
      <c r="XDA264" s="32"/>
      <c r="XDB264" s="32"/>
      <c r="XDC264" s="32"/>
      <c r="XDD264" s="32"/>
      <c r="XDE264" s="32"/>
      <c r="XDF264" s="32"/>
      <c r="XDG264" s="32"/>
      <c r="XDH264" s="32"/>
      <c r="XDI264" s="32"/>
      <c r="XDJ264" s="32"/>
      <c r="XDK264" s="32"/>
      <c r="XDL264" s="32"/>
      <c r="XDM264" s="32"/>
      <c r="XDN264" s="32"/>
      <c r="XDO264" s="32"/>
      <c r="XDP264" s="32"/>
      <c r="XDQ264" s="32"/>
      <c r="XDR264" s="32"/>
      <c r="XDS264" s="32"/>
      <c r="XDT264" s="32"/>
      <c r="XDU264" s="32"/>
      <c r="XDV264" s="32"/>
      <c r="XDW264" s="32"/>
      <c r="XDX264" s="32"/>
      <c r="XDY264" s="32"/>
      <c r="XDZ264" s="32"/>
      <c r="XEA264" s="32"/>
      <c r="XEB264" s="32"/>
      <c r="XEC264" s="32"/>
      <c r="XED264" s="32"/>
      <c r="XEE264" s="32"/>
    </row>
    <row r="265" s="1" customFormat="1" customHeight="1" spans="1:16359">
      <c r="A265" s="31"/>
      <c r="B265" s="20"/>
      <c r="C265" s="20"/>
      <c r="D265" s="21" t="str">
        <f>IF(C265="","-",VLOOKUP(C265,员工信息表!B:C,2,FALSE))</f>
        <v>-</v>
      </c>
      <c r="E265" s="21" t="str">
        <f>IF(C265="","-",VLOOKUP(C265,员工信息表!B:D,3,FALSE))</f>
        <v>-</v>
      </c>
      <c r="F265" s="20"/>
      <c r="G265" s="20"/>
      <c r="H265" s="20"/>
      <c r="I265" s="20"/>
      <c r="J265" s="27" t="str">
        <f t="shared" si="8"/>
        <v>0</v>
      </c>
      <c r="K265" s="27" t="str">
        <f>IF(C265="","0",SUMIFS(借支明细表!$H:$H,借支明细表!$F:$F,$C265,借支明细表!$D:$D,$D$2))</f>
        <v>0</v>
      </c>
      <c r="L265" s="27" t="str">
        <f t="shared" si="9"/>
        <v>0</v>
      </c>
      <c r="M265" s="28"/>
      <c r="XDA265" s="32"/>
      <c r="XDB265" s="32"/>
      <c r="XDC265" s="32"/>
      <c r="XDD265" s="32"/>
      <c r="XDE265" s="32"/>
      <c r="XDF265" s="32"/>
      <c r="XDG265" s="32"/>
      <c r="XDH265" s="32"/>
      <c r="XDI265" s="32"/>
      <c r="XDJ265" s="32"/>
      <c r="XDK265" s="32"/>
      <c r="XDL265" s="32"/>
      <c r="XDM265" s="32"/>
      <c r="XDN265" s="32"/>
      <c r="XDO265" s="32"/>
      <c r="XDP265" s="32"/>
      <c r="XDQ265" s="32"/>
      <c r="XDR265" s="32"/>
      <c r="XDS265" s="32"/>
      <c r="XDT265" s="32"/>
      <c r="XDU265" s="32"/>
      <c r="XDV265" s="32"/>
      <c r="XDW265" s="32"/>
      <c r="XDX265" s="32"/>
      <c r="XDY265" s="32"/>
      <c r="XDZ265" s="32"/>
      <c r="XEA265" s="32"/>
      <c r="XEB265" s="32"/>
      <c r="XEC265" s="32"/>
      <c r="XED265" s="32"/>
      <c r="XEE265" s="32"/>
    </row>
    <row r="266" s="1" customFormat="1" customHeight="1" spans="1:16359">
      <c r="A266" s="31"/>
      <c r="B266" s="20"/>
      <c r="C266" s="20"/>
      <c r="D266" s="21" t="str">
        <f>IF(C266="","-",VLOOKUP(C266,员工信息表!B:C,2,FALSE))</f>
        <v>-</v>
      </c>
      <c r="E266" s="21" t="str">
        <f>IF(C266="","-",VLOOKUP(C266,员工信息表!B:D,3,FALSE))</f>
        <v>-</v>
      </c>
      <c r="F266" s="20"/>
      <c r="G266" s="20"/>
      <c r="H266" s="20"/>
      <c r="I266" s="20"/>
      <c r="J266" s="27" t="str">
        <f t="shared" si="8"/>
        <v>0</v>
      </c>
      <c r="K266" s="27" t="str">
        <f>IF(C266="","0",SUMIFS(借支明细表!$H:$H,借支明细表!$F:$F,$C266,借支明细表!$D:$D,$D$2))</f>
        <v>0</v>
      </c>
      <c r="L266" s="27" t="str">
        <f t="shared" si="9"/>
        <v>0</v>
      </c>
      <c r="M266" s="28"/>
      <c r="XDA266" s="32"/>
      <c r="XDB266" s="32"/>
      <c r="XDC266" s="32"/>
      <c r="XDD266" s="32"/>
      <c r="XDE266" s="32"/>
      <c r="XDF266" s="32"/>
      <c r="XDG266" s="32"/>
      <c r="XDH266" s="32"/>
      <c r="XDI266" s="32"/>
      <c r="XDJ266" s="32"/>
      <c r="XDK266" s="32"/>
      <c r="XDL266" s="32"/>
      <c r="XDM266" s="32"/>
      <c r="XDN266" s="32"/>
      <c r="XDO266" s="32"/>
      <c r="XDP266" s="32"/>
      <c r="XDQ266" s="32"/>
      <c r="XDR266" s="32"/>
      <c r="XDS266" s="32"/>
      <c r="XDT266" s="32"/>
      <c r="XDU266" s="32"/>
      <c r="XDV266" s="32"/>
      <c r="XDW266" s="32"/>
      <c r="XDX266" s="32"/>
      <c r="XDY266" s="32"/>
      <c r="XDZ266" s="32"/>
      <c r="XEA266" s="32"/>
      <c r="XEB266" s="32"/>
      <c r="XEC266" s="32"/>
      <c r="XED266" s="32"/>
      <c r="XEE266" s="32"/>
    </row>
    <row r="267" s="1" customFormat="1" customHeight="1" spans="1:16359">
      <c r="A267" s="31"/>
      <c r="B267" s="20"/>
      <c r="C267" s="20"/>
      <c r="D267" s="21" t="str">
        <f>IF(C267="","-",VLOOKUP(C267,员工信息表!B:C,2,FALSE))</f>
        <v>-</v>
      </c>
      <c r="E267" s="21" t="str">
        <f>IF(C267="","-",VLOOKUP(C267,员工信息表!B:D,3,FALSE))</f>
        <v>-</v>
      </c>
      <c r="F267" s="20"/>
      <c r="G267" s="20"/>
      <c r="H267" s="20"/>
      <c r="I267" s="20"/>
      <c r="J267" s="27" t="str">
        <f t="shared" si="8"/>
        <v>0</v>
      </c>
      <c r="K267" s="27" t="str">
        <f>IF(C267="","0",SUMIFS(借支明细表!$H:$H,借支明细表!$F:$F,$C267,借支明细表!$D:$D,$D$2))</f>
        <v>0</v>
      </c>
      <c r="L267" s="27" t="str">
        <f t="shared" si="9"/>
        <v>0</v>
      </c>
      <c r="M267" s="28"/>
      <c r="XDA267" s="32"/>
      <c r="XDB267" s="32"/>
      <c r="XDC267" s="32"/>
      <c r="XDD267" s="32"/>
      <c r="XDE267" s="32"/>
      <c r="XDF267" s="32"/>
      <c r="XDG267" s="32"/>
      <c r="XDH267" s="32"/>
      <c r="XDI267" s="32"/>
      <c r="XDJ267" s="32"/>
      <c r="XDK267" s="32"/>
      <c r="XDL267" s="32"/>
      <c r="XDM267" s="32"/>
      <c r="XDN267" s="32"/>
      <c r="XDO267" s="32"/>
      <c r="XDP267" s="32"/>
      <c r="XDQ267" s="32"/>
      <c r="XDR267" s="32"/>
      <c r="XDS267" s="32"/>
      <c r="XDT267" s="32"/>
      <c r="XDU267" s="32"/>
      <c r="XDV267" s="32"/>
      <c r="XDW267" s="32"/>
      <c r="XDX267" s="32"/>
      <c r="XDY267" s="32"/>
      <c r="XDZ267" s="32"/>
      <c r="XEA267" s="32"/>
      <c r="XEB267" s="32"/>
      <c r="XEC267" s="32"/>
      <c r="XED267" s="32"/>
      <c r="XEE267" s="32"/>
    </row>
    <row r="268" s="1" customFormat="1" customHeight="1" spans="1:16359">
      <c r="A268" s="31"/>
      <c r="B268" s="20"/>
      <c r="C268" s="20"/>
      <c r="D268" s="21" t="str">
        <f>IF(C268="","-",VLOOKUP(C268,员工信息表!B:C,2,FALSE))</f>
        <v>-</v>
      </c>
      <c r="E268" s="21" t="str">
        <f>IF(C268="","-",VLOOKUP(C268,员工信息表!B:D,3,FALSE))</f>
        <v>-</v>
      </c>
      <c r="F268" s="20"/>
      <c r="G268" s="20"/>
      <c r="H268" s="20"/>
      <c r="I268" s="20"/>
      <c r="J268" s="27" t="str">
        <f t="shared" si="8"/>
        <v>0</v>
      </c>
      <c r="K268" s="27" t="str">
        <f>IF(C268="","0",SUMIFS(借支明细表!$H:$H,借支明细表!$F:$F,$C268,借支明细表!$D:$D,$D$2))</f>
        <v>0</v>
      </c>
      <c r="L268" s="27" t="str">
        <f t="shared" si="9"/>
        <v>0</v>
      </c>
      <c r="M268" s="28"/>
      <c r="XDA268" s="32"/>
      <c r="XDB268" s="32"/>
      <c r="XDC268" s="32"/>
      <c r="XDD268" s="32"/>
      <c r="XDE268" s="32"/>
      <c r="XDF268" s="32"/>
      <c r="XDG268" s="32"/>
      <c r="XDH268" s="32"/>
      <c r="XDI268" s="32"/>
      <c r="XDJ268" s="32"/>
      <c r="XDK268" s="32"/>
      <c r="XDL268" s="32"/>
      <c r="XDM268" s="32"/>
      <c r="XDN268" s="32"/>
      <c r="XDO268" s="32"/>
      <c r="XDP268" s="32"/>
      <c r="XDQ268" s="32"/>
      <c r="XDR268" s="32"/>
      <c r="XDS268" s="32"/>
      <c r="XDT268" s="32"/>
      <c r="XDU268" s="32"/>
      <c r="XDV268" s="32"/>
      <c r="XDW268" s="32"/>
      <c r="XDX268" s="32"/>
      <c r="XDY268" s="32"/>
      <c r="XDZ268" s="32"/>
      <c r="XEA268" s="32"/>
      <c r="XEB268" s="32"/>
      <c r="XEC268" s="32"/>
      <c r="XED268" s="32"/>
      <c r="XEE268" s="32"/>
    </row>
    <row r="269" s="1" customFormat="1" customHeight="1" spans="1:16359">
      <c r="A269" s="31"/>
      <c r="B269" s="20"/>
      <c r="C269" s="20"/>
      <c r="D269" s="21" t="str">
        <f>IF(C269="","-",VLOOKUP(C269,员工信息表!B:C,2,FALSE))</f>
        <v>-</v>
      </c>
      <c r="E269" s="21" t="str">
        <f>IF(C269="","-",VLOOKUP(C269,员工信息表!B:D,3,FALSE))</f>
        <v>-</v>
      </c>
      <c r="F269" s="20"/>
      <c r="G269" s="20"/>
      <c r="H269" s="20"/>
      <c r="I269" s="20"/>
      <c r="J269" s="27" t="str">
        <f t="shared" si="8"/>
        <v>0</v>
      </c>
      <c r="K269" s="27" t="str">
        <f>IF(C269="","0",SUMIFS(借支明细表!$H:$H,借支明细表!$F:$F,$C269,借支明细表!$D:$D,$D$2))</f>
        <v>0</v>
      </c>
      <c r="L269" s="27" t="str">
        <f t="shared" si="9"/>
        <v>0</v>
      </c>
      <c r="M269" s="28"/>
      <c r="XDA269" s="32"/>
      <c r="XDB269" s="32"/>
      <c r="XDC269" s="32"/>
      <c r="XDD269" s="32"/>
      <c r="XDE269" s="32"/>
      <c r="XDF269" s="32"/>
      <c r="XDG269" s="32"/>
      <c r="XDH269" s="32"/>
      <c r="XDI269" s="32"/>
      <c r="XDJ269" s="32"/>
      <c r="XDK269" s="32"/>
      <c r="XDL269" s="32"/>
      <c r="XDM269" s="32"/>
      <c r="XDN269" s="32"/>
      <c r="XDO269" s="32"/>
      <c r="XDP269" s="32"/>
      <c r="XDQ269" s="32"/>
      <c r="XDR269" s="32"/>
      <c r="XDS269" s="32"/>
      <c r="XDT269" s="32"/>
      <c r="XDU269" s="32"/>
      <c r="XDV269" s="32"/>
      <c r="XDW269" s="32"/>
      <c r="XDX269" s="32"/>
      <c r="XDY269" s="32"/>
      <c r="XDZ269" s="32"/>
      <c r="XEA269" s="32"/>
      <c r="XEB269" s="32"/>
      <c r="XEC269" s="32"/>
      <c r="XED269" s="32"/>
      <c r="XEE269" s="32"/>
    </row>
    <row r="270" s="1" customFormat="1" customHeight="1" spans="1:16359">
      <c r="A270" s="31"/>
      <c r="B270" s="20"/>
      <c r="C270" s="20"/>
      <c r="D270" s="21" t="str">
        <f>IF(C270="","-",VLOOKUP(C270,员工信息表!B:C,2,FALSE))</f>
        <v>-</v>
      </c>
      <c r="E270" s="21" t="str">
        <f>IF(C270="","-",VLOOKUP(C270,员工信息表!B:D,3,FALSE))</f>
        <v>-</v>
      </c>
      <c r="F270" s="20"/>
      <c r="G270" s="20"/>
      <c r="H270" s="20"/>
      <c r="I270" s="20"/>
      <c r="J270" s="27" t="str">
        <f t="shared" si="8"/>
        <v>0</v>
      </c>
      <c r="K270" s="27" t="str">
        <f>IF(C270="","0",SUMIFS(借支明细表!$H:$H,借支明细表!$F:$F,$C270,借支明细表!$D:$D,$D$2))</f>
        <v>0</v>
      </c>
      <c r="L270" s="27" t="str">
        <f t="shared" si="9"/>
        <v>0</v>
      </c>
      <c r="M270" s="28"/>
      <c r="XDA270" s="32"/>
      <c r="XDB270" s="32"/>
      <c r="XDC270" s="32"/>
      <c r="XDD270" s="32"/>
      <c r="XDE270" s="32"/>
      <c r="XDF270" s="32"/>
      <c r="XDG270" s="32"/>
      <c r="XDH270" s="32"/>
      <c r="XDI270" s="32"/>
      <c r="XDJ270" s="32"/>
      <c r="XDK270" s="32"/>
      <c r="XDL270" s="32"/>
      <c r="XDM270" s="32"/>
      <c r="XDN270" s="32"/>
      <c r="XDO270" s="32"/>
      <c r="XDP270" s="32"/>
      <c r="XDQ270" s="32"/>
      <c r="XDR270" s="32"/>
      <c r="XDS270" s="32"/>
      <c r="XDT270" s="32"/>
      <c r="XDU270" s="32"/>
      <c r="XDV270" s="32"/>
      <c r="XDW270" s="32"/>
      <c r="XDX270" s="32"/>
      <c r="XDY270" s="32"/>
      <c r="XDZ270" s="32"/>
      <c r="XEA270" s="32"/>
      <c r="XEB270" s="32"/>
      <c r="XEC270" s="32"/>
      <c r="XED270" s="32"/>
      <c r="XEE270" s="32"/>
    </row>
    <row r="271" s="1" customFormat="1" customHeight="1" spans="1:16359">
      <c r="A271" s="31"/>
      <c r="B271" s="20"/>
      <c r="C271" s="20"/>
      <c r="D271" s="21" t="str">
        <f>IF(C271="","-",VLOOKUP(C271,员工信息表!B:C,2,FALSE))</f>
        <v>-</v>
      </c>
      <c r="E271" s="21" t="str">
        <f>IF(C271="","-",VLOOKUP(C271,员工信息表!B:D,3,FALSE))</f>
        <v>-</v>
      </c>
      <c r="F271" s="20"/>
      <c r="G271" s="20"/>
      <c r="H271" s="20"/>
      <c r="I271" s="20"/>
      <c r="J271" s="27" t="str">
        <f t="shared" si="8"/>
        <v>0</v>
      </c>
      <c r="K271" s="27" t="str">
        <f>IF(C271="","0",SUMIFS(借支明细表!$H:$H,借支明细表!$F:$F,$C271,借支明细表!$D:$D,$D$2))</f>
        <v>0</v>
      </c>
      <c r="L271" s="27" t="str">
        <f t="shared" si="9"/>
        <v>0</v>
      </c>
      <c r="M271" s="28"/>
      <c r="XDA271" s="32"/>
      <c r="XDB271" s="32"/>
      <c r="XDC271" s="32"/>
      <c r="XDD271" s="32"/>
      <c r="XDE271" s="32"/>
      <c r="XDF271" s="32"/>
      <c r="XDG271" s="32"/>
      <c r="XDH271" s="32"/>
      <c r="XDI271" s="32"/>
      <c r="XDJ271" s="32"/>
      <c r="XDK271" s="32"/>
      <c r="XDL271" s="32"/>
      <c r="XDM271" s="32"/>
      <c r="XDN271" s="32"/>
      <c r="XDO271" s="32"/>
      <c r="XDP271" s="32"/>
      <c r="XDQ271" s="32"/>
      <c r="XDR271" s="32"/>
      <c r="XDS271" s="32"/>
      <c r="XDT271" s="32"/>
      <c r="XDU271" s="32"/>
      <c r="XDV271" s="32"/>
      <c r="XDW271" s="32"/>
      <c r="XDX271" s="32"/>
      <c r="XDY271" s="32"/>
      <c r="XDZ271" s="32"/>
      <c r="XEA271" s="32"/>
      <c r="XEB271" s="32"/>
      <c r="XEC271" s="32"/>
      <c r="XED271" s="32"/>
      <c r="XEE271" s="32"/>
    </row>
    <row r="272" s="1" customFormat="1" customHeight="1" spans="1:16359">
      <c r="A272" s="31"/>
      <c r="B272" s="20"/>
      <c r="C272" s="20"/>
      <c r="D272" s="21" t="str">
        <f>IF(C272="","-",VLOOKUP(C272,员工信息表!B:C,2,FALSE))</f>
        <v>-</v>
      </c>
      <c r="E272" s="21" t="str">
        <f>IF(C272="","-",VLOOKUP(C272,员工信息表!B:D,3,FALSE))</f>
        <v>-</v>
      </c>
      <c r="F272" s="20"/>
      <c r="G272" s="20"/>
      <c r="H272" s="20"/>
      <c r="I272" s="20"/>
      <c r="J272" s="27" t="str">
        <f t="shared" si="8"/>
        <v>0</v>
      </c>
      <c r="K272" s="27" t="str">
        <f>IF(C272="","0",SUMIFS(借支明细表!$H:$H,借支明细表!$F:$F,$C272,借支明细表!$D:$D,$D$2))</f>
        <v>0</v>
      </c>
      <c r="L272" s="27" t="str">
        <f t="shared" si="9"/>
        <v>0</v>
      </c>
      <c r="M272" s="28"/>
      <c r="XDA272" s="32"/>
      <c r="XDB272" s="32"/>
      <c r="XDC272" s="32"/>
      <c r="XDD272" s="32"/>
      <c r="XDE272" s="32"/>
      <c r="XDF272" s="32"/>
      <c r="XDG272" s="32"/>
      <c r="XDH272" s="32"/>
      <c r="XDI272" s="32"/>
      <c r="XDJ272" s="32"/>
      <c r="XDK272" s="32"/>
      <c r="XDL272" s="32"/>
      <c r="XDM272" s="32"/>
      <c r="XDN272" s="32"/>
      <c r="XDO272" s="32"/>
      <c r="XDP272" s="32"/>
      <c r="XDQ272" s="32"/>
      <c r="XDR272" s="32"/>
      <c r="XDS272" s="32"/>
      <c r="XDT272" s="32"/>
      <c r="XDU272" s="32"/>
      <c r="XDV272" s="32"/>
      <c r="XDW272" s="32"/>
      <c r="XDX272" s="32"/>
      <c r="XDY272" s="32"/>
      <c r="XDZ272" s="32"/>
      <c r="XEA272" s="32"/>
      <c r="XEB272" s="32"/>
      <c r="XEC272" s="32"/>
      <c r="XED272" s="32"/>
      <c r="XEE272" s="32"/>
    </row>
    <row r="273" s="1" customFormat="1" customHeight="1" spans="1:16359">
      <c r="A273" s="31"/>
      <c r="B273" s="20"/>
      <c r="C273" s="20"/>
      <c r="D273" s="21" t="str">
        <f>IF(C273="","-",VLOOKUP(C273,员工信息表!B:C,2,FALSE))</f>
        <v>-</v>
      </c>
      <c r="E273" s="21" t="str">
        <f>IF(C273="","-",VLOOKUP(C273,员工信息表!B:D,3,FALSE))</f>
        <v>-</v>
      </c>
      <c r="F273" s="20"/>
      <c r="G273" s="20"/>
      <c r="H273" s="20"/>
      <c r="I273" s="20"/>
      <c r="J273" s="27" t="str">
        <f t="shared" si="8"/>
        <v>0</v>
      </c>
      <c r="K273" s="27" t="str">
        <f>IF(C273="","0",SUMIFS(借支明细表!$H:$H,借支明细表!$F:$F,$C273,借支明细表!$D:$D,$D$2))</f>
        <v>0</v>
      </c>
      <c r="L273" s="27" t="str">
        <f t="shared" si="9"/>
        <v>0</v>
      </c>
      <c r="M273" s="28"/>
      <c r="XDA273" s="32"/>
      <c r="XDB273" s="32"/>
      <c r="XDC273" s="32"/>
      <c r="XDD273" s="32"/>
      <c r="XDE273" s="32"/>
      <c r="XDF273" s="32"/>
      <c r="XDG273" s="32"/>
      <c r="XDH273" s="32"/>
      <c r="XDI273" s="32"/>
      <c r="XDJ273" s="32"/>
      <c r="XDK273" s="32"/>
      <c r="XDL273" s="32"/>
      <c r="XDM273" s="32"/>
      <c r="XDN273" s="32"/>
      <c r="XDO273" s="32"/>
      <c r="XDP273" s="32"/>
      <c r="XDQ273" s="32"/>
      <c r="XDR273" s="32"/>
      <c r="XDS273" s="32"/>
      <c r="XDT273" s="32"/>
      <c r="XDU273" s="32"/>
      <c r="XDV273" s="32"/>
      <c r="XDW273" s="32"/>
      <c r="XDX273" s="32"/>
      <c r="XDY273" s="32"/>
      <c r="XDZ273" s="32"/>
      <c r="XEA273" s="32"/>
      <c r="XEB273" s="32"/>
      <c r="XEC273" s="32"/>
      <c r="XED273" s="32"/>
      <c r="XEE273" s="32"/>
    </row>
    <row r="274" s="1" customFormat="1" customHeight="1" spans="1:16359">
      <c r="A274" s="31"/>
      <c r="B274" s="20"/>
      <c r="C274" s="20"/>
      <c r="D274" s="21" t="str">
        <f>IF(C274="","-",VLOOKUP(C274,员工信息表!B:C,2,FALSE))</f>
        <v>-</v>
      </c>
      <c r="E274" s="21" t="str">
        <f>IF(C274="","-",VLOOKUP(C274,员工信息表!B:D,3,FALSE))</f>
        <v>-</v>
      </c>
      <c r="F274" s="20"/>
      <c r="G274" s="20"/>
      <c r="H274" s="20"/>
      <c r="I274" s="20"/>
      <c r="J274" s="27" t="str">
        <f t="shared" si="8"/>
        <v>0</v>
      </c>
      <c r="K274" s="27" t="str">
        <f>IF(C274="","0",SUMIFS(借支明细表!$H:$H,借支明细表!$F:$F,$C274,借支明细表!$D:$D,$D$2))</f>
        <v>0</v>
      </c>
      <c r="L274" s="27" t="str">
        <f t="shared" si="9"/>
        <v>0</v>
      </c>
      <c r="M274" s="28"/>
      <c r="XDA274" s="32"/>
      <c r="XDB274" s="32"/>
      <c r="XDC274" s="32"/>
      <c r="XDD274" s="32"/>
      <c r="XDE274" s="32"/>
      <c r="XDF274" s="32"/>
      <c r="XDG274" s="32"/>
      <c r="XDH274" s="32"/>
      <c r="XDI274" s="32"/>
      <c r="XDJ274" s="32"/>
      <c r="XDK274" s="32"/>
      <c r="XDL274" s="32"/>
      <c r="XDM274" s="32"/>
      <c r="XDN274" s="32"/>
      <c r="XDO274" s="32"/>
      <c r="XDP274" s="32"/>
      <c r="XDQ274" s="32"/>
      <c r="XDR274" s="32"/>
      <c r="XDS274" s="32"/>
      <c r="XDT274" s="32"/>
      <c r="XDU274" s="32"/>
      <c r="XDV274" s="32"/>
      <c r="XDW274" s="32"/>
      <c r="XDX274" s="32"/>
      <c r="XDY274" s="32"/>
      <c r="XDZ274" s="32"/>
      <c r="XEA274" s="32"/>
      <c r="XEB274" s="32"/>
      <c r="XEC274" s="32"/>
      <c r="XED274" s="32"/>
      <c r="XEE274" s="32"/>
    </row>
    <row r="275" s="1" customFormat="1" customHeight="1" spans="1:16359">
      <c r="A275" s="31"/>
      <c r="B275" s="20"/>
      <c r="C275" s="20"/>
      <c r="D275" s="21" t="str">
        <f>IF(C275="","-",VLOOKUP(C275,员工信息表!B:C,2,FALSE))</f>
        <v>-</v>
      </c>
      <c r="E275" s="21" t="str">
        <f>IF(C275="","-",VLOOKUP(C275,员工信息表!B:D,3,FALSE))</f>
        <v>-</v>
      </c>
      <c r="F275" s="20"/>
      <c r="G275" s="20"/>
      <c r="H275" s="20"/>
      <c r="I275" s="20"/>
      <c r="J275" s="27" t="str">
        <f t="shared" si="8"/>
        <v>0</v>
      </c>
      <c r="K275" s="27" t="str">
        <f>IF(C275="","0",SUMIFS(借支明细表!$H:$H,借支明细表!$F:$F,$C275,借支明细表!$D:$D,$D$2))</f>
        <v>0</v>
      </c>
      <c r="L275" s="27" t="str">
        <f t="shared" si="9"/>
        <v>0</v>
      </c>
      <c r="M275" s="28"/>
      <c r="XDA275" s="32"/>
      <c r="XDB275" s="32"/>
      <c r="XDC275" s="32"/>
      <c r="XDD275" s="32"/>
      <c r="XDE275" s="32"/>
      <c r="XDF275" s="32"/>
      <c r="XDG275" s="32"/>
      <c r="XDH275" s="32"/>
      <c r="XDI275" s="32"/>
      <c r="XDJ275" s="32"/>
      <c r="XDK275" s="32"/>
      <c r="XDL275" s="32"/>
      <c r="XDM275" s="32"/>
      <c r="XDN275" s="32"/>
      <c r="XDO275" s="32"/>
      <c r="XDP275" s="32"/>
      <c r="XDQ275" s="32"/>
      <c r="XDR275" s="32"/>
      <c r="XDS275" s="32"/>
      <c r="XDT275" s="32"/>
      <c r="XDU275" s="32"/>
      <c r="XDV275" s="32"/>
      <c r="XDW275" s="32"/>
      <c r="XDX275" s="32"/>
      <c r="XDY275" s="32"/>
      <c r="XDZ275" s="32"/>
      <c r="XEA275" s="32"/>
      <c r="XEB275" s="32"/>
      <c r="XEC275" s="32"/>
      <c r="XED275" s="32"/>
      <c r="XEE275" s="32"/>
    </row>
    <row r="276" s="1" customFormat="1" customHeight="1" spans="1:16359">
      <c r="A276" s="31"/>
      <c r="B276" s="20"/>
      <c r="C276" s="20"/>
      <c r="D276" s="21" t="str">
        <f>IF(C276="","-",VLOOKUP(C276,员工信息表!B:C,2,FALSE))</f>
        <v>-</v>
      </c>
      <c r="E276" s="21" t="str">
        <f>IF(C276="","-",VLOOKUP(C276,员工信息表!B:D,3,FALSE))</f>
        <v>-</v>
      </c>
      <c r="F276" s="20"/>
      <c r="G276" s="20"/>
      <c r="H276" s="20"/>
      <c r="I276" s="20"/>
      <c r="J276" s="27" t="str">
        <f t="shared" si="8"/>
        <v>0</v>
      </c>
      <c r="K276" s="27" t="str">
        <f>IF(C276="","0",SUMIFS(借支明细表!$H:$H,借支明细表!$F:$F,$C276,借支明细表!$D:$D,$D$2))</f>
        <v>0</v>
      </c>
      <c r="L276" s="27" t="str">
        <f t="shared" si="9"/>
        <v>0</v>
      </c>
      <c r="M276" s="28"/>
      <c r="XDA276" s="32"/>
      <c r="XDB276" s="32"/>
      <c r="XDC276" s="32"/>
      <c r="XDD276" s="32"/>
      <c r="XDE276" s="32"/>
      <c r="XDF276" s="32"/>
      <c r="XDG276" s="32"/>
      <c r="XDH276" s="32"/>
      <c r="XDI276" s="32"/>
      <c r="XDJ276" s="32"/>
      <c r="XDK276" s="32"/>
      <c r="XDL276" s="32"/>
      <c r="XDM276" s="32"/>
      <c r="XDN276" s="32"/>
      <c r="XDO276" s="32"/>
      <c r="XDP276" s="32"/>
      <c r="XDQ276" s="32"/>
      <c r="XDR276" s="32"/>
      <c r="XDS276" s="32"/>
      <c r="XDT276" s="32"/>
      <c r="XDU276" s="32"/>
      <c r="XDV276" s="32"/>
      <c r="XDW276" s="32"/>
      <c r="XDX276" s="32"/>
      <c r="XDY276" s="32"/>
      <c r="XDZ276" s="32"/>
      <c r="XEA276" s="32"/>
      <c r="XEB276" s="32"/>
      <c r="XEC276" s="32"/>
      <c r="XED276" s="32"/>
      <c r="XEE276" s="32"/>
    </row>
    <row r="277" s="1" customFormat="1" customHeight="1" spans="1:16359">
      <c r="A277" s="31"/>
      <c r="B277" s="20"/>
      <c r="C277" s="20"/>
      <c r="D277" s="21" t="str">
        <f>IF(C277="","-",VLOOKUP(C277,员工信息表!B:C,2,FALSE))</f>
        <v>-</v>
      </c>
      <c r="E277" s="21" t="str">
        <f>IF(C277="","-",VLOOKUP(C277,员工信息表!B:D,3,FALSE))</f>
        <v>-</v>
      </c>
      <c r="F277" s="20"/>
      <c r="G277" s="20"/>
      <c r="H277" s="20"/>
      <c r="I277" s="20"/>
      <c r="J277" s="27" t="str">
        <f t="shared" si="8"/>
        <v>0</v>
      </c>
      <c r="K277" s="27" t="str">
        <f>IF(C277="","0",SUMIFS(借支明细表!$H:$H,借支明细表!$F:$F,$C277,借支明细表!$D:$D,$D$2))</f>
        <v>0</v>
      </c>
      <c r="L277" s="27" t="str">
        <f t="shared" si="9"/>
        <v>0</v>
      </c>
      <c r="M277" s="28"/>
      <c r="XDA277" s="32"/>
      <c r="XDB277" s="32"/>
      <c r="XDC277" s="32"/>
      <c r="XDD277" s="32"/>
      <c r="XDE277" s="32"/>
      <c r="XDF277" s="32"/>
      <c r="XDG277" s="32"/>
      <c r="XDH277" s="32"/>
      <c r="XDI277" s="32"/>
      <c r="XDJ277" s="32"/>
      <c r="XDK277" s="32"/>
      <c r="XDL277" s="32"/>
      <c r="XDM277" s="32"/>
      <c r="XDN277" s="32"/>
      <c r="XDO277" s="32"/>
      <c r="XDP277" s="32"/>
      <c r="XDQ277" s="32"/>
      <c r="XDR277" s="32"/>
      <c r="XDS277" s="32"/>
      <c r="XDT277" s="32"/>
      <c r="XDU277" s="32"/>
      <c r="XDV277" s="32"/>
      <c r="XDW277" s="32"/>
      <c r="XDX277" s="32"/>
      <c r="XDY277" s="32"/>
      <c r="XDZ277" s="32"/>
      <c r="XEA277" s="32"/>
      <c r="XEB277" s="32"/>
      <c r="XEC277" s="32"/>
      <c r="XED277" s="32"/>
      <c r="XEE277" s="32"/>
    </row>
    <row r="278" s="1" customFormat="1" customHeight="1" spans="1:16359">
      <c r="A278" s="31"/>
      <c r="B278" s="20"/>
      <c r="C278" s="20"/>
      <c r="D278" s="21" t="str">
        <f>IF(C278="","-",VLOOKUP(C278,员工信息表!B:C,2,FALSE))</f>
        <v>-</v>
      </c>
      <c r="E278" s="21" t="str">
        <f>IF(C278="","-",VLOOKUP(C278,员工信息表!B:D,3,FALSE))</f>
        <v>-</v>
      </c>
      <c r="F278" s="20"/>
      <c r="G278" s="20"/>
      <c r="H278" s="20"/>
      <c r="I278" s="20"/>
      <c r="J278" s="27" t="str">
        <f t="shared" si="8"/>
        <v>0</v>
      </c>
      <c r="K278" s="27" t="str">
        <f>IF(C278="","0",SUMIFS(借支明细表!$H:$H,借支明细表!$F:$F,$C278,借支明细表!$D:$D,$D$2))</f>
        <v>0</v>
      </c>
      <c r="L278" s="27" t="str">
        <f t="shared" si="9"/>
        <v>0</v>
      </c>
      <c r="M278" s="28"/>
      <c r="XDA278" s="32"/>
      <c r="XDB278" s="32"/>
      <c r="XDC278" s="32"/>
      <c r="XDD278" s="32"/>
      <c r="XDE278" s="32"/>
      <c r="XDF278" s="32"/>
      <c r="XDG278" s="32"/>
      <c r="XDH278" s="32"/>
      <c r="XDI278" s="32"/>
      <c r="XDJ278" s="32"/>
      <c r="XDK278" s="32"/>
      <c r="XDL278" s="32"/>
      <c r="XDM278" s="32"/>
      <c r="XDN278" s="32"/>
      <c r="XDO278" s="32"/>
      <c r="XDP278" s="32"/>
      <c r="XDQ278" s="32"/>
      <c r="XDR278" s="32"/>
      <c r="XDS278" s="32"/>
      <c r="XDT278" s="32"/>
      <c r="XDU278" s="32"/>
      <c r="XDV278" s="32"/>
      <c r="XDW278" s="32"/>
      <c r="XDX278" s="32"/>
      <c r="XDY278" s="32"/>
      <c r="XDZ278" s="32"/>
      <c r="XEA278" s="32"/>
      <c r="XEB278" s="32"/>
      <c r="XEC278" s="32"/>
      <c r="XED278" s="32"/>
      <c r="XEE278" s="32"/>
    </row>
    <row r="279" s="1" customFormat="1" customHeight="1" spans="1:16359">
      <c r="A279" s="31"/>
      <c r="B279" s="20"/>
      <c r="C279" s="20"/>
      <c r="D279" s="21" t="str">
        <f>IF(C279="","-",VLOOKUP(C279,员工信息表!B:C,2,FALSE))</f>
        <v>-</v>
      </c>
      <c r="E279" s="21" t="str">
        <f>IF(C279="","-",VLOOKUP(C279,员工信息表!B:D,3,FALSE))</f>
        <v>-</v>
      </c>
      <c r="F279" s="20"/>
      <c r="G279" s="20"/>
      <c r="H279" s="20"/>
      <c r="I279" s="20"/>
      <c r="J279" s="27" t="str">
        <f t="shared" si="8"/>
        <v>0</v>
      </c>
      <c r="K279" s="27" t="str">
        <f>IF(C279="","0",SUMIFS(借支明细表!$H:$H,借支明细表!$F:$F,$C279,借支明细表!$D:$D,$D$2))</f>
        <v>0</v>
      </c>
      <c r="L279" s="27" t="str">
        <f t="shared" si="9"/>
        <v>0</v>
      </c>
      <c r="M279" s="28"/>
      <c r="XDA279" s="32"/>
      <c r="XDB279" s="32"/>
      <c r="XDC279" s="32"/>
      <c r="XDD279" s="32"/>
      <c r="XDE279" s="32"/>
      <c r="XDF279" s="32"/>
      <c r="XDG279" s="32"/>
      <c r="XDH279" s="32"/>
      <c r="XDI279" s="32"/>
      <c r="XDJ279" s="32"/>
      <c r="XDK279" s="32"/>
      <c r="XDL279" s="32"/>
      <c r="XDM279" s="32"/>
      <c r="XDN279" s="32"/>
      <c r="XDO279" s="32"/>
      <c r="XDP279" s="32"/>
      <c r="XDQ279" s="32"/>
      <c r="XDR279" s="32"/>
      <c r="XDS279" s="32"/>
      <c r="XDT279" s="32"/>
      <c r="XDU279" s="32"/>
      <c r="XDV279" s="32"/>
      <c r="XDW279" s="32"/>
      <c r="XDX279" s="32"/>
      <c r="XDY279" s="32"/>
      <c r="XDZ279" s="32"/>
      <c r="XEA279" s="32"/>
      <c r="XEB279" s="32"/>
      <c r="XEC279" s="32"/>
      <c r="XED279" s="32"/>
      <c r="XEE279" s="32"/>
    </row>
    <row r="280" s="1" customFormat="1" customHeight="1" spans="1:16359">
      <c r="A280" s="31"/>
      <c r="B280" s="20"/>
      <c r="C280" s="20"/>
      <c r="D280" s="21" t="str">
        <f>IF(C280="","-",VLOOKUP(C280,员工信息表!B:C,2,FALSE))</f>
        <v>-</v>
      </c>
      <c r="E280" s="21" t="str">
        <f>IF(C280="","-",VLOOKUP(C280,员工信息表!B:D,3,FALSE))</f>
        <v>-</v>
      </c>
      <c r="F280" s="20"/>
      <c r="G280" s="20"/>
      <c r="H280" s="20"/>
      <c r="I280" s="20"/>
      <c r="J280" s="27" t="str">
        <f t="shared" si="8"/>
        <v>0</v>
      </c>
      <c r="K280" s="27" t="str">
        <f>IF(C280="","0",SUMIFS(借支明细表!$H:$H,借支明细表!$F:$F,$C280,借支明细表!$D:$D,$D$2))</f>
        <v>0</v>
      </c>
      <c r="L280" s="27" t="str">
        <f t="shared" si="9"/>
        <v>0</v>
      </c>
      <c r="M280" s="28"/>
      <c r="XDA280" s="32"/>
      <c r="XDB280" s="32"/>
      <c r="XDC280" s="32"/>
      <c r="XDD280" s="32"/>
      <c r="XDE280" s="32"/>
      <c r="XDF280" s="32"/>
      <c r="XDG280" s="32"/>
      <c r="XDH280" s="32"/>
      <c r="XDI280" s="32"/>
      <c r="XDJ280" s="32"/>
      <c r="XDK280" s="32"/>
      <c r="XDL280" s="32"/>
      <c r="XDM280" s="32"/>
      <c r="XDN280" s="32"/>
      <c r="XDO280" s="32"/>
      <c r="XDP280" s="32"/>
      <c r="XDQ280" s="32"/>
      <c r="XDR280" s="32"/>
      <c r="XDS280" s="32"/>
      <c r="XDT280" s="32"/>
      <c r="XDU280" s="32"/>
      <c r="XDV280" s="32"/>
      <c r="XDW280" s="32"/>
      <c r="XDX280" s="32"/>
      <c r="XDY280" s="32"/>
      <c r="XDZ280" s="32"/>
      <c r="XEA280" s="32"/>
      <c r="XEB280" s="32"/>
      <c r="XEC280" s="32"/>
      <c r="XED280" s="32"/>
      <c r="XEE280" s="32"/>
    </row>
    <row r="281" s="1" customFormat="1" customHeight="1" spans="1:16359">
      <c r="A281" s="31"/>
      <c r="B281" s="20"/>
      <c r="C281" s="20"/>
      <c r="D281" s="21" t="str">
        <f>IF(C281="","-",VLOOKUP(C281,员工信息表!B:C,2,FALSE))</f>
        <v>-</v>
      </c>
      <c r="E281" s="21" t="str">
        <f>IF(C281="","-",VLOOKUP(C281,员工信息表!B:D,3,FALSE))</f>
        <v>-</v>
      </c>
      <c r="F281" s="20"/>
      <c r="G281" s="20"/>
      <c r="H281" s="20"/>
      <c r="I281" s="20"/>
      <c r="J281" s="27" t="str">
        <f t="shared" si="8"/>
        <v>0</v>
      </c>
      <c r="K281" s="27" t="str">
        <f>IF(C281="","0",SUMIFS(借支明细表!$H:$H,借支明细表!$F:$F,$C281,借支明细表!$D:$D,$D$2))</f>
        <v>0</v>
      </c>
      <c r="L281" s="27" t="str">
        <f t="shared" si="9"/>
        <v>0</v>
      </c>
      <c r="M281" s="28"/>
      <c r="XDA281" s="32"/>
      <c r="XDB281" s="32"/>
      <c r="XDC281" s="32"/>
      <c r="XDD281" s="32"/>
      <c r="XDE281" s="32"/>
      <c r="XDF281" s="32"/>
      <c r="XDG281" s="32"/>
      <c r="XDH281" s="32"/>
      <c r="XDI281" s="32"/>
      <c r="XDJ281" s="32"/>
      <c r="XDK281" s="32"/>
      <c r="XDL281" s="32"/>
      <c r="XDM281" s="32"/>
      <c r="XDN281" s="32"/>
      <c r="XDO281" s="32"/>
      <c r="XDP281" s="32"/>
      <c r="XDQ281" s="32"/>
      <c r="XDR281" s="32"/>
      <c r="XDS281" s="32"/>
      <c r="XDT281" s="32"/>
      <c r="XDU281" s="32"/>
      <c r="XDV281" s="32"/>
      <c r="XDW281" s="32"/>
      <c r="XDX281" s="32"/>
      <c r="XDY281" s="32"/>
      <c r="XDZ281" s="32"/>
      <c r="XEA281" s="32"/>
      <c r="XEB281" s="32"/>
      <c r="XEC281" s="32"/>
      <c r="XED281" s="32"/>
      <c r="XEE281" s="32"/>
    </row>
    <row r="282" s="1" customFormat="1" customHeight="1" spans="1:16359">
      <c r="A282" s="31"/>
      <c r="B282" s="20"/>
      <c r="C282" s="20"/>
      <c r="D282" s="21" t="str">
        <f>IF(C282="","-",VLOOKUP(C282,员工信息表!B:C,2,FALSE))</f>
        <v>-</v>
      </c>
      <c r="E282" s="21" t="str">
        <f>IF(C282="","-",VLOOKUP(C282,员工信息表!B:D,3,FALSE))</f>
        <v>-</v>
      </c>
      <c r="F282" s="20"/>
      <c r="G282" s="20"/>
      <c r="H282" s="20"/>
      <c r="I282" s="20"/>
      <c r="J282" s="27" t="str">
        <f t="shared" si="8"/>
        <v>0</v>
      </c>
      <c r="K282" s="27" t="str">
        <f>IF(C282="","0",SUMIFS(借支明细表!$H:$H,借支明细表!$F:$F,$C282,借支明细表!$D:$D,$D$2))</f>
        <v>0</v>
      </c>
      <c r="L282" s="27" t="str">
        <f t="shared" si="9"/>
        <v>0</v>
      </c>
      <c r="M282" s="28"/>
      <c r="XDA282" s="32"/>
      <c r="XDB282" s="32"/>
      <c r="XDC282" s="32"/>
      <c r="XDD282" s="32"/>
      <c r="XDE282" s="32"/>
      <c r="XDF282" s="32"/>
      <c r="XDG282" s="32"/>
      <c r="XDH282" s="32"/>
      <c r="XDI282" s="32"/>
      <c r="XDJ282" s="32"/>
      <c r="XDK282" s="32"/>
      <c r="XDL282" s="32"/>
      <c r="XDM282" s="32"/>
      <c r="XDN282" s="32"/>
      <c r="XDO282" s="32"/>
      <c r="XDP282" s="32"/>
      <c r="XDQ282" s="32"/>
      <c r="XDR282" s="32"/>
      <c r="XDS282" s="32"/>
      <c r="XDT282" s="32"/>
      <c r="XDU282" s="32"/>
      <c r="XDV282" s="32"/>
      <c r="XDW282" s="32"/>
      <c r="XDX282" s="32"/>
      <c r="XDY282" s="32"/>
      <c r="XDZ282" s="32"/>
      <c r="XEA282" s="32"/>
      <c r="XEB282" s="32"/>
      <c r="XEC282" s="32"/>
      <c r="XED282" s="32"/>
      <c r="XEE282" s="32"/>
    </row>
    <row r="283" s="1" customFormat="1" customHeight="1" spans="1:16359">
      <c r="A283" s="31"/>
      <c r="B283" s="20"/>
      <c r="C283" s="20"/>
      <c r="D283" s="21" t="str">
        <f>IF(C283="","-",VLOOKUP(C283,员工信息表!B:C,2,FALSE))</f>
        <v>-</v>
      </c>
      <c r="E283" s="21" t="str">
        <f>IF(C283="","-",VLOOKUP(C283,员工信息表!B:D,3,FALSE))</f>
        <v>-</v>
      </c>
      <c r="F283" s="20"/>
      <c r="G283" s="20"/>
      <c r="H283" s="20"/>
      <c r="I283" s="20"/>
      <c r="J283" s="27" t="str">
        <f t="shared" si="8"/>
        <v>0</v>
      </c>
      <c r="K283" s="27" t="str">
        <f>IF(C283="","0",SUMIFS(借支明细表!$H:$H,借支明细表!$F:$F,$C283,借支明细表!$D:$D,$D$2))</f>
        <v>0</v>
      </c>
      <c r="L283" s="27" t="str">
        <f t="shared" si="9"/>
        <v>0</v>
      </c>
      <c r="M283" s="28"/>
      <c r="XDA283" s="32"/>
      <c r="XDB283" s="32"/>
      <c r="XDC283" s="32"/>
      <c r="XDD283" s="32"/>
      <c r="XDE283" s="32"/>
      <c r="XDF283" s="32"/>
      <c r="XDG283" s="32"/>
      <c r="XDH283" s="32"/>
      <c r="XDI283" s="32"/>
      <c r="XDJ283" s="32"/>
      <c r="XDK283" s="32"/>
      <c r="XDL283" s="32"/>
      <c r="XDM283" s="32"/>
      <c r="XDN283" s="32"/>
      <c r="XDO283" s="32"/>
      <c r="XDP283" s="32"/>
      <c r="XDQ283" s="32"/>
      <c r="XDR283" s="32"/>
      <c r="XDS283" s="32"/>
      <c r="XDT283" s="32"/>
      <c r="XDU283" s="32"/>
      <c r="XDV283" s="32"/>
      <c r="XDW283" s="32"/>
      <c r="XDX283" s="32"/>
      <c r="XDY283" s="32"/>
      <c r="XDZ283" s="32"/>
      <c r="XEA283" s="32"/>
      <c r="XEB283" s="32"/>
      <c r="XEC283" s="32"/>
      <c r="XED283" s="32"/>
      <c r="XEE283" s="32"/>
    </row>
    <row r="284" s="1" customFormat="1" customHeight="1" spans="1:16359">
      <c r="A284" s="31"/>
      <c r="B284" s="20"/>
      <c r="C284" s="20"/>
      <c r="D284" s="21" t="str">
        <f>IF(C284="","-",VLOOKUP(C284,员工信息表!B:C,2,FALSE))</f>
        <v>-</v>
      </c>
      <c r="E284" s="21" t="str">
        <f>IF(C284="","-",VLOOKUP(C284,员工信息表!B:D,3,FALSE))</f>
        <v>-</v>
      </c>
      <c r="F284" s="20"/>
      <c r="G284" s="20"/>
      <c r="H284" s="20"/>
      <c r="I284" s="20"/>
      <c r="J284" s="27" t="str">
        <f t="shared" si="8"/>
        <v>0</v>
      </c>
      <c r="K284" s="27" t="str">
        <f>IF(C284="","0",SUMIFS(借支明细表!$H:$H,借支明细表!$F:$F,$C284,借支明细表!$D:$D,$D$2))</f>
        <v>0</v>
      </c>
      <c r="L284" s="27" t="str">
        <f t="shared" si="9"/>
        <v>0</v>
      </c>
      <c r="M284" s="28"/>
      <c r="XDA284" s="32"/>
      <c r="XDB284" s="32"/>
      <c r="XDC284" s="32"/>
      <c r="XDD284" s="32"/>
      <c r="XDE284" s="32"/>
      <c r="XDF284" s="32"/>
      <c r="XDG284" s="32"/>
      <c r="XDH284" s="32"/>
      <c r="XDI284" s="32"/>
      <c r="XDJ284" s="32"/>
      <c r="XDK284" s="32"/>
      <c r="XDL284" s="32"/>
      <c r="XDM284" s="32"/>
      <c r="XDN284" s="32"/>
      <c r="XDO284" s="32"/>
      <c r="XDP284" s="32"/>
      <c r="XDQ284" s="32"/>
      <c r="XDR284" s="32"/>
      <c r="XDS284" s="32"/>
      <c r="XDT284" s="32"/>
      <c r="XDU284" s="32"/>
      <c r="XDV284" s="32"/>
      <c r="XDW284" s="32"/>
      <c r="XDX284" s="32"/>
      <c r="XDY284" s="32"/>
      <c r="XDZ284" s="32"/>
      <c r="XEA284" s="32"/>
      <c r="XEB284" s="32"/>
      <c r="XEC284" s="32"/>
      <c r="XED284" s="32"/>
      <c r="XEE284" s="32"/>
    </row>
    <row r="285" s="1" customFormat="1" customHeight="1" spans="1:16359">
      <c r="A285" s="31"/>
      <c r="B285" s="20"/>
      <c r="C285" s="20"/>
      <c r="D285" s="21" t="str">
        <f>IF(C285="","-",VLOOKUP(C285,员工信息表!B:C,2,FALSE))</f>
        <v>-</v>
      </c>
      <c r="E285" s="21" t="str">
        <f>IF(C285="","-",VLOOKUP(C285,员工信息表!B:D,3,FALSE))</f>
        <v>-</v>
      </c>
      <c r="F285" s="20"/>
      <c r="G285" s="20"/>
      <c r="H285" s="20"/>
      <c r="I285" s="20"/>
      <c r="J285" s="27" t="str">
        <f t="shared" si="8"/>
        <v>0</v>
      </c>
      <c r="K285" s="27" t="str">
        <f>IF(C285="","0",SUMIFS(借支明细表!$H:$H,借支明细表!$F:$F,$C285,借支明细表!$D:$D,$D$2))</f>
        <v>0</v>
      </c>
      <c r="L285" s="27" t="str">
        <f t="shared" si="9"/>
        <v>0</v>
      </c>
      <c r="M285" s="28"/>
      <c r="XDA285" s="32"/>
      <c r="XDB285" s="32"/>
      <c r="XDC285" s="32"/>
      <c r="XDD285" s="32"/>
      <c r="XDE285" s="32"/>
      <c r="XDF285" s="32"/>
      <c r="XDG285" s="32"/>
      <c r="XDH285" s="32"/>
      <c r="XDI285" s="32"/>
      <c r="XDJ285" s="32"/>
      <c r="XDK285" s="32"/>
      <c r="XDL285" s="32"/>
      <c r="XDM285" s="32"/>
      <c r="XDN285" s="32"/>
      <c r="XDO285" s="32"/>
      <c r="XDP285" s="32"/>
      <c r="XDQ285" s="32"/>
      <c r="XDR285" s="32"/>
      <c r="XDS285" s="32"/>
      <c r="XDT285" s="32"/>
      <c r="XDU285" s="32"/>
      <c r="XDV285" s="32"/>
      <c r="XDW285" s="32"/>
      <c r="XDX285" s="32"/>
      <c r="XDY285" s="32"/>
      <c r="XDZ285" s="32"/>
      <c r="XEA285" s="32"/>
      <c r="XEB285" s="32"/>
      <c r="XEC285" s="32"/>
      <c r="XED285" s="32"/>
      <c r="XEE285" s="32"/>
    </row>
    <row r="286" s="1" customFormat="1" customHeight="1" spans="1:16359">
      <c r="A286" s="31"/>
      <c r="B286" s="20"/>
      <c r="C286" s="20"/>
      <c r="D286" s="21" t="str">
        <f>IF(C286="","-",VLOOKUP(C286,员工信息表!B:C,2,FALSE))</f>
        <v>-</v>
      </c>
      <c r="E286" s="21" t="str">
        <f>IF(C286="","-",VLOOKUP(C286,员工信息表!B:D,3,FALSE))</f>
        <v>-</v>
      </c>
      <c r="F286" s="20"/>
      <c r="G286" s="20"/>
      <c r="H286" s="20"/>
      <c r="I286" s="20"/>
      <c r="J286" s="27" t="str">
        <f t="shared" si="8"/>
        <v>0</v>
      </c>
      <c r="K286" s="27" t="str">
        <f>IF(C286="","0",SUMIFS(借支明细表!$H:$H,借支明细表!$F:$F,$C286,借支明细表!$D:$D,$D$2))</f>
        <v>0</v>
      </c>
      <c r="L286" s="27" t="str">
        <f t="shared" si="9"/>
        <v>0</v>
      </c>
      <c r="M286" s="28"/>
      <c r="XDA286" s="32"/>
      <c r="XDB286" s="32"/>
      <c r="XDC286" s="32"/>
      <c r="XDD286" s="32"/>
      <c r="XDE286" s="32"/>
      <c r="XDF286" s="32"/>
      <c r="XDG286" s="32"/>
      <c r="XDH286" s="32"/>
      <c r="XDI286" s="32"/>
      <c r="XDJ286" s="32"/>
      <c r="XDK286" s="32"/>
      <c r="XDL286" s="32"/>
      <c r="XDM286" s="32"/>
      <c r="XDN286" s="32"/>
      <c r="XDO286" s="32"/>
      <c r="XDP286" s="32"/>
      <c r="XDQ286" s="32"/>
      <c r="XDR286" s="32"/>
      <c r="XDS286" s="32"/>
      <c r="XDT286" s="32"/>
      <c r="XDU286" s="32"/>
      <c r="XDV286" s="32"/>
      <c r="XDW286" s="32"/>
      <c r="XDX286" s="32"/>
      <c r="XDY286" s="32"/>
      <c r="XDZ286" s="32"/>
      <c r="XEA286" s="32"/>
      <c r="XEB286" s="32"/>
      <c r="XEC286" s="32"/>
      <c r="XED286" s="32"/>
      <c r="XEE286" s="32"/>
    </row>
    <row r="287" s="1" customFormat="1" customHeight="1" spans="1:16359">
      <c r="A287" s="31"/>
      <c r="B287" s="20"/>
      <c r="C287" s="20"/>
      <c r="D287" s="21" t="str">
        <f>IF(C287="","-",VLOOKUP(C287,员工信息表!B:C,2,FALSE))</f>
        <v>-</v>
      </c>
      <c r="E287" s="21" t="str">
        <f>IF(C287="","-",VLOOKUP(C287,员工信息表!B:D,3,FALSE))</f>
        <v>-</v>
      </c>
      <c r="F287" s="20"/>
      <c r="G287" s="20"/>
      <c r="H287" s="20"/>
      <c r="I287" s="20"/>
      <c r="J287" s="27" t="str">
        <f t="shared" si="8"/>
        <v>0</v>
      </c>
      <c r="K287" s="27" t="str">
        <f>IF(C287="","0",SUMIFS(借支明细表!$H:$H,借支明细表!$F:$F,$C287,借支明细表!$D:$D,$D$2))</f>
        <v>0</v>
      </c>
      <c r="L287" s="27" t="str">
        <f t="shared" si="9"/>
        <v>0</v>
      </c>
      <c r="M287" s="28"/>
      <c r="XDA287" s="32"/>
      <c r="XDB287" s="32"/>
      <c r="XDC287" s="32"/>
      <c r="XDD287" s="32"/>
      <c r="XDE287" s="32"/>
      <c r="XDF287" s="32"/>
      <c r="XDG287" s="32"/>
      <c r="XDH287" s="32"/>
      <c r="XDI287" s="32"/>
      <c r="XDJ287" s="32"/>
      <c r="XDK287" s="32"/>
      <c r="XDL287" s="32"/>
      <c r="XDM287" s="32"/>
      <c r="XDN287" s="32"/>
      <c r="XDO287" s="32"/>
      <c r="XDP287" s="32"/>
      <c r="XDQ287" s="32"/>
      <c r="XDR287" s="32"/>
      <c r="XDS287" s="32"/>
      <c r="XDT287" s="32"/>
      <c r="XDU287" s="32"/>
      <c r="XDV287" s="32"/>
      <c r="XDW287" s="32"/>
      <c r="XDX287" s="32"/>
      <c r="XDY287" s="32"/>
      <c r="XDZ287" s="32"/>
      <c r="XEA287" s="32"/>
      <c r="XEB287" s="32"/>
      <c r="XEC287" s="32"/>
      <c r="XED287" s="32"/>
      <c r="XEE287" s="32"/>
    </row>
    <row r="288" s="1" customFormat="1" customHeight="1" spans="1:16359">
      <c r="A288" s="31"/>
      <c r="B288" s="20"/>
      <c r="C288" s="20"/>
      <c r="D288" s="21" t="str">
        <f>IF(C288="","-",VLOOKUP(C288,员工信息表!B:C,2,FALSE))</f>
        <v>-</v>
      </c>
      <c r="E288" s="21" t="str">
        <f>IF(C288="","-",VLOOKUP(C288,员工信息表!B:D,3,FALSE))</f>
        <v>-</v>
      </c>
      <c r="F288" s="20"/>
      <c r="G288" s="20"/>
      <c r="H288" s="20"/>
      <c r="I288" s="20"/>
      <c r="J288" s="27" t="str">
        <f t="shared" si="8"/>
        <v>0</v>
      </c>
      <c r="K288" s="27" t="str">
        <f>IF(C288="","0",SUMIFS(借支明细表!$H:$H,借支明细表!$F:$F,$C288,借支明细表!$D:$D,$D$2))</f>
        <v>0</v>
      </c>
      <c r="L288" s="27" t="str">
        <f t="shared" si="9"/>
        <v>0</v>
      </c>
      <c r="M288" s="28"/>
      <c r="XDA288" s="32"/>
      <c r="XDB288" s="32"/>
      <c r="XDC288" s="32"/>
      <c r="XDD288" s="32"/>
      <c r="XDE288" s="32"/>
      <c r="XDF288" s="32"/>
      <c r="XDG288" s="32"/>
      <c r="XDH288" s="32"/>
      <c r="XDI288" s="32"/>
      <c r="XDJ288" s="32"/>
      <c r="XDK288" s="32"/>
      <c r="XDL288" s="32"/>
      <c r="XDM288" s="32"/>
      <c r="XDN288" s="32"/>
      <c r="XDO288" s="32"/>
      <c r="XDP288" s="32"/>
      <c r="XDQ288" s="32"/>
      <c r="XDR288" s="32"/>
      <c r="XDS288" s="32"/>
      <c r="XDT288" s="32"/>
      <c r="XDU288" s="32"/>
      <c r="XDV288" s="32"/>
      <c r="XDW288" s="32"/>
      <c r="XDX288" s="32"/>
      <c r="XDY288" s="32"/>
      <c r="XDZ288" s="32"/>
      <c r="XEA288" s="32"/>
      <c r="XEB288" s="32"/>
      <c r="XEC288" s="32"/>
      <c r="XED288" s="32"/>
      <c r="XEE288" s="32"/>
    </row>
    <row r="289" s="1" customFormat="1" customHeight="1" spans="1:16359">
      <c r="A289" s="31"/>
      <c r="B289" s="20"/>
      <c r="C289" s="20"/>
      <c r="D289" s="21" t="str">
        <f>IF(C289="","-",VLOOKUP(C289,员工信息表!B:C,2,FALSE))</f>
        <v>-</v>
      </c>
      <c r="E289" s="21" t="str">
        <f>IF(C289="","-",VLOOKUP(C289,员工信息表!B:D,3,FALSE))</f>
        <v>-</v>
      </c>
      <c r="F289" s="20"/>
      <c r="G289" s="20"/>
      <c r="H289" s="20"/>
      <c r="I289" s="20"/>
      <c r="J289" s="27" t="str">
        <f t="shared" si="8"/>
        <v>0</v>
      </c>
      <c r="K289" s="27" t="str">
        <f>IF(C289="","0",SUMIFS(借支明细表!$H:$H,借支明细表!$F:$F,$C289,借支明细表!$D:$D,$D$2))</f>
        <v>0</v>
      </c>
      <c r="L289" s="27" t="str">
        <f t="shared" si="9"/>
        <v>0</v>
      </c>
      <c r="M289" s="28"/>
      <c r="XDA289" s="32"/>
      <c r="XDB289" s="32"/>
      <c r="XDC289" s="32"/>
      <c r="XDD289" s="32"/>
      <c r="XDE289" s="32"/>
      <c r="XDF289" s="32"/>
      <c r="XDG289" s="32"/>
      <c r="XDH289" s="32"/>
      <c r="XDI289" s="32"/>
      <c r="XDJ289" s="32"/>
      <c r="XDK289" s="32"/>
      <c r="XDL289" s="32"/>
      <c r="XDM289" s="32"/>
      <c r="XDN289" s="32"/>
      <c r="XDO289" s="32"/>
      <c r="XDP289" s="32"/>
      <c r="XDQ289" s="32"/>
      <c r="XDR289" s="32"/>
      <c r="XDS289" s="32"/>
      <c r="XDT289" s="32"/>
      <c r="XDU289" s="32"/>
      <c r="XDV289" s="32"/>
      <c r="XDW289" s="32"/>
      <c r="XDX289" s="32"/>
      <c r="XDY289" s="32"/>
      <c r="XDZ289" s="32"/>
      <c r="XEA289" s="32"/>
      <c r="XEB289" s="32"/>
      <c r="XEC289" s="32"/>
      <c r="XED289" s="32"/>
      <c r="XEE289" s="32"/>
    </row>
    <row r="290" s="1" customFormat="1" customHeight="1" spans="1:16359">
      <c r="A290" s="31"/>
      <c r="B290" s="20"/>
      <c r="C290" s="20"/>
      <c r="D290" s="21" t="str">
        <f>IF(C290="","-",VLOOKUP(C290,员工信息表!B:C,2,FALSE))</f>
        <v>-</v>
      </c>
      <c r="E290" s="21" t="str">
        <f>IF(C290="","-",VLOOKUP(C290,员工信息表!B:D,3,FALSE))</f>
        <v>-</v>
      </c>
      <c r="F290" s="20"/>
      <c r="G290" s="20"/>
      <c r="H290" s="20"/>
      <c r="I290" s="20"/>
      <c r="J290" s="27" t="str">
        <f t="shared" si="8"/>
        <v>0</v>
      </c>
      <c r="K290" s="27" t="str">
        <f>IF(C290="","0",SUMIFS(借支明细表!$H:$H,借支明细表!$F:$F,$C290,借支明细表!$D:$D,$D$2))</f>
        <v>0</v>
      </c>
      <c r="L290" s="27" t="str">
        <f t="shared" si="9"/>
        <v>0</v>
      </c>
      <c r="M290" s="28"/>
      <c r="XDA290" s="32"/>
      <c r="XDB290" s="32"/>
      <c r="XDC290" s="32"/>
      <c r="XDD290" s="32"/>
      <c r="XDE290" s="32"/>
      <c r="XDF290" s="32"/>
      <c r="XDG290" s="32"/>
      <c r="XDH290" s="32"/>
      <c r="XDI290" s="32"/>
      <c r="XDJ290" s="32"/>
      <c r="XDK290" s="32"/>
      <c r="XDL290" s="32"/>
      <c r="XDM290" s="32"/>
      <c r="XDN290" s="32"/>
      <c r="XDO290" s="32"/>
      <c r="XDP290" s="32"/>
      <c r="XDQ290" s="32"/>
      <c r="XDR290" s="32"/>
      <c r="XDS290" s="32"/>
      <c r="XDT290" s="32"/>
      <c r="XDU290" s="32"/>
      <c r="XDV290" s="32"/>
      <c r="XDW290" s="32"/>
      <c r="XDX290" s="32"/>
      <c r="XDY290" s="32"/>
      <c r="XDZ290" s="32"/>
      <c r="XEA290" s="32"/>
      <c r="XEB290" s="32"/>
      <c r="XEC290" s="32"/>
      <c r="XED290" s="32"/>
      <c r="XEE290" s="32"/>
    </row>
    <row r="291" s="1" customFormat="1" customHeight="1" spans="1:16359">
      <c r="A291" s="31"/>
      <c r="B291" s="20"/>
      <c r="C291" s="20"/>
      <c r="D291" s="21" t="str">
        <f>IF(C291="","-",VLOOKUP(C291,员工信息表!B:C,2,FALSE))</f>
        <v>-</v>
      </c>
      <c r="E291" s="21" t="str">
        <f>IF(C291="","-",VLOOKUP(C291,员工信息表!B:D,3,FALSE))</f>
        <v>-</v>
      </c>
      <c r="F291" s="20"/>
      <c r="G291" s="20"/>
      <c r="H291" s="20"/>
      <c r="I291" s="20"/>
      <c r="J291" s="27" t="str">
        <f t="shared" si="8"/>
        <v>0</v>
      </c>
      <c r="K291" s="27" t="str">
        <f>IF(C291="","0",SUMIFS(借支明细表!$H:$H,借支明细表!$F:$F,$C291,借支明细表!$D:$D,$D$2))</f>
        <v>0</v>
      </c>
      <c r="L291" s="27" t="str">
        <f t="shared" si="9"/>
        <v>0</v>
      </c>
      <c r="M291" s="28"/>
      <c r="XDA291" s="32"/>
      <c r="XDB291" s="32"/>
      <c r="XDC291" s="32"/>
      <c r="XDD291" s="32"/>
      <c r="XDE291" s="32"/>
      <c r="XDF291" s="32"/>
      <c r="XDG291" s="32"/>
      <c r="XDH291" s="32"/>
      <c r="XDI291" s="32"/>
      <c r="XDJ291" s="32"/>
      <c r="XDK291" s="32"/>
      <c r="XDL291" s="32"/>
      <c r="XDM291" s="32"/>
      <c r="XDN291" s="32"/>
      <c r="XDO291" s="32"/>
      <c r="XDP291" s="32"/>
      <c r="XDQ291" s="32"/>
      <c r="XDR291" s="32"/>
      <c r="XDS291" s="32"/>
      <c r="XDT291" s="32"/>
      <c r="XDU291" s="32"/>
      <c r="XDV291" s="32"/>
      <c r="XDW291" s="32"/>
      <c r="XDX291" s="32"/>
      <c r="XDY291" s="32"/>
      <c r="XDZ291" s="32"/>
      <c r="XEA291" s="32"/>
      <c r="XEB291" s="32"/>
      <c r="XEC291" s="32"/>
      <c r="XED291" s="32"/>
      <c r="XEE291" s="32"/>
    </row>
    <row r="292" s="1" customFormat="1" customHeight="1" spans="1:16359">
      <c r="A292" s="31"/>
      <c r="B292" s="20"/>
      <c r="C292" s="20"/>
      <c r="D292" s="21" t="str">
        <f>IF(C292="","-",VLOOKUP(C292,员工信息表!B:C,2,FALSE))</f>
        <v>-</v>
      </c>
      <c r="E292" s="21" t="str">
        <f>IF(C292="","-",VLOOKUP(C292,员工信息表!B:D,3,FALSE))</f>
        <v>-</v>
      </c>
      <c r="F292" s="20"/>
      <c r="G292" s="20"/>
      <c r="H292" s="20"/>
      <c r="I292" s="20"/>
      <c r="J292" s="27" t="str">
        <f t="shared" si="8"/>
        <v>0</v>
      </c>
      <c r="K292" s="27" t="str">
        <f>IF(C292="","0",SUMIFS(借支明细表!$H:$H,借支明细表!$F:$F,$C292,借支明细表!$D:$D,$D$2))</f>
        <v>0</v>
      </c>
      <c r="L292" s="27" t="str">
        <f t="shared" si="9"/>
        <v>0</v>
      </c>
      <c r="M292" s="28"/>
      <c r="XDA292" s="32"/>
      <c r="XDB292" s="32"/>
      <c r="XDC292" s="32"/>
      <c r="XDD292" s="32"/>
      <c r="XDE292" s="32"/>
      <c r="XDF292" s="32"/>
      <c r="XDG292" s="32"/>
      <c r="XDH292" s="32"/>
      <c r="XDI292" s="32"/>
      <c r="XDJ292" s="32"/>
      <c r="XDK292" s="32"/>
      <c r="XDL292" s="32"/>
      <c r="XDM292" s="32"/>
      <c r="XDN292" s="32"/>
      <c r="XDO292" s="32"/>
      <c r="XDP292" s="32"/>
      <c r="XDQ292" s="32"/>
      <c r="XDR292" s="32"/>
      <c r="XDS292" s="32"/>
      <c r="XDT292" s="32"/>
      <c r="XDU292" s="32"/>
      <c r="XDV292" s="32"/>
      <c r="XDW292" s="32"/>
      <c r="XDX292" s="32"/>
      <c r="XDY292" s="32"/>
      <c r="XDZ292" s="32"/>
      <c r="XEA292" s="32"/>
      <c r="XEB292" s="32"/>
      <c r="XEC292" s="32"/>
      <c r="XED292" s="32"/>
      <c r="XEE292" s="32"/>
    </row>
    <row r="293" s="1" customFormat="1" customHeight="1" spans="1:16359">
      <c r="A293" s="31"/>
      <c r="B293" s="20"/>
      <c r="C293" s="20"/>
      <c r="D293" s="21" t="str">
        <f>IF(C293="","-",VLOOKUP(C293,员工信息表!B:C,2,FALSE))</f>
        <v>-</v>
      </c>
      <c r="E293" s="21" t="str">
        <f>IF(C293="","-",VLOOKUP(C293,员工信息表!B:D,3,FALSE))</f>
        <v>-</v>
      </c>
      <c r="F293" s="20"/>
      <c r="G293" s="20"/>
      <c r="H293" s="20"/>
      <c r="I293" s="20"/>
      <c r="J293" s="27" t="str">
        <f t="shared" si="8"/>
        <v>0</v>
      </c>
      <c r="K293" s="27" t="str">
        <f>IF(C293="","0",SUMIFS(借支明细表!$H:$H,借支明细表!$F:$F,$C293,借支明细表!$D:$D,$D$2))</f>
        <v>0</v>
      </c>
      <c r="L293" s="27" t="str">
        <f t="shared" si="9"/>
        <v>0</v>
      </c>
      <c r="M293" s="28"/>
      <c r="XDA293" s="32"/>
      <c r="XDB293" s="32"/>
      <c r="XDC293" s="32"/>
      <c r="XDD293" s="32"/>
      <c r="XDE293" s="32"/>
      <c r="XDF293" s="32"/>
      <c r="XDG293" s="32"/>
      <c r="XDH293" s="32"/>
      <c r="XDI293" s="32"/>
      <c r="XDJ293" s="32"/>
      <c r="XDK293" s="32"/>
      <c r="XDL293" s="32"/>
      <c r="XDM293" s="32"/>
      <c r="XDN293" s="32"/>
      <c r="XDO293" s="32"/>
      <c r="XDP293" s="32"/>
      <c r="XDQ293" s="32"/>
      <c r="XDR293" s="32"/>
      <c r="XDS293" s="32"/>
      <c r="XDT293" s="32"/>
      <c r="XDU293" s="32"/>
      <c r="XDV293" s="32"/>
      <c r="XDW293" s="32"/>
      <c r="XDX293" s="32"/>
      <c r="XDY293" s="32"/>
      <c r="XDZ293" s="32"/>
      <c r="XEA293" s="32"/>
      <c r="XEB293" s="32"/>
      <c r="XEC293" s="32"/>
      <c r="XED293" s="32"/>
      <c r="XEE293" s="32"/>
    </row>
    <row r="294" s="1" customFormat="1" customHeight="1" spans="1:16359">
      <c r="A294" s="31"/>
      <c r="B294" s="20"/>
      <c r="C294" s="20"/>
      <c r="D294" s="21" t="str">
        <f>IF(C294="","-",VLOOKUP(C294,员工信息表!B:C,2,FALSE))</f>
        <v>-</v>
      </c>
      <c r="E294" s="21" t="str">
        <f>IF(C294="","-",VLOOKUP(C294,员工信息表!B:D,3,FALSE))</f>
        <v>-</v>
      </c>
      <c r="F294" s="20"/>
      <c r="G294" s="20"/>
      <c r="H294" s="20"/>
      <c r="I294" s="20"/>
      <c r="J294" s="27" t="str">
        <f t="shared" si="8"/>
        <v>0</v>
      </c>
      <c r="K294" s="27" t="str">
        <f>IF(C294="","0",SUMIFS(借支明细表!$H:$H,借支明细表!$F:$F,$C294,借支明细表!$D:$D,$D$2))</f>
        <v>0</v>
      </c>
      <c r="L294" s="27" t="str">
        <f t="shared" si="9"/>
        <v>0</v>
      </c>
      <c r="M294" s="28"/>
      <c r="XDA294" s="32"/>
      <c r="XDB294" s="32"/>
      <c r="XDC294" s="32"/>
      <c r="XDD294" s="32"/>
      <c r="XDE294" s="32"/>
      <c r="XDF294" s="32"/>
      <c r="XDG294" s="32"/>
      <c r="XDH294" s="32"/>
      <c r="XDI294" s="32"/>
      <c r="XDJ294" s="32"/>
      <c r="XDK294" s="32"/>
      <c r="XDL294" s="32"/>
      <c r="XDM294" s="32"/>
      <c r="XDN294" s="32"/>
      <c r="XDO294" s="32"/>
      <c r="XDP294" s="32"/>
      <c r="XDQ294" s="32"/>
      <c r="XDR294" s="32"/>
      <c r="XDS294" s="32"/>
      <c r="XDT294" s="32"/>
      <c r="XDU294" s="32"/>
      <c r="XDV294" s="32"/>
      <c r="XDW294" s="32"/>
      <c r="XDX294" s="32"/>
      <c r="XDY294" s="32"/>
      <c r="XDZ294" s="32"/>
      <c r="XEA294" s="32"/>
      <c r="XEB294" s="32"/>
      <c r="XEC294" s="32"/>
      <c r="XED294" s="32"/>
      <c r="XEE294" s="32"/>
    </row>
    <row r="295" s="1" customFormat="1" customHeight="1" spans="1:16359">
      <c r="A295" s="31"/>
      <c r="B295" s="20"/>
      <c r="C295" s="20"/>
      <c r="D295" s="21" t="str">
        <f>IF(C295="","-",VLOOKUP(C295,员工信息表!B:C,2,FALSE))</f>
        <v>-</v>
      </c>
      <c r="E295" s="21" t="str">
        <f>IF(C295="","-",VLOOKUP(C295,员工信息表!B:D,3,FALSE))</f>
        <v>-</v>
      </c>
      <c r="F295" s="20"/>
      <c r="G295" s="20"/>
      <c r="H295" s="20"/>
      <c r="I295" s="20"/>
      <c r="J295" s="27" t="str">
        <f t="shared" si="8"/>
        <v>0</v>
      </c>
      <c r="K295" s="27" t="str">
        <f>IF(C295="","0",SUMIFS(借支明细表!$H:$H,借支明细表!$F:$F,$C295,借支明细表!$D:$D,$D$2))</f>
        <v>0</v>
      </c>
      <c r="L295" s="27" t="str">
        <f t="shared" si="9"/>
        <v>0</v>
      </c>
      <c r="M295" s="28"/>
      <c r="XDA295" s="32"/>
      <c r="XDB295" s="32"/>
      <c r="XDC295" s="32"/>
      <c r="XDD295" s="32"/>
      <c r="XDE295" s="32"/>
      <c r="XDF295" s="32"/>
      <c r="XDG295" s="32"/>
      <c r="XDH295" s="32"/>
      <c r="XDI295" s="32"/>
      <c r="XDJ295" s="32"/>
      <c r="XDK295" s="32"/>
      <c r="XDL295" s="32"/>
      <c r="XDM295" s="32"/>
      <c r="XDN295" s="32"/>
      <c r="XDO295" s="32"/>
      <c r="XDP295" s="32"/>
      <c r="XDQ295" s="32"/>
      <c r="XDR295" s="32"/>
      <c r="XDS295" s="32"/>
      <c r="XDT295" s="32"/>
      <c r="XDU295" s="32"/>
      <c r="XDV295" s="32"/>
      <c r="XDW295" s="32"/>
      <c r="XDX295" s="32"/>
      <c r="XDY295" s="32"/>
      <c r="XDZ295" s="32"/>
      <c r="XEA295" s="32"/>
      <c r="XEB295" s="32"/>
      <c r="XEC295" s="32"/>
      <c r="XED295" s="32"/>
      <c r="XEE295" s="32"/>
    </row>
    <row r="296" s="1" customFormat="1" customHeight="1" spans="1:16359">
      <c r="A296" s="31"/>
      <c r="B296" s="20"/>
      <c r="C296" s="20"/>
      <c r="D296" s="21" t="str">
        <f>IF(C296="","-",VLOOKUP(C296,员工信息表!B:C,2,FALSE))</f>
        <v>-</v>
      </c>
      <c r="E296" s="21" t="str">
        <f>IF(C296="","-",VLOOKUP(C296,员工信息表!B:D,3,FALSE))</f>
        <v>-</v>
      </c>
      <c r="F296" s="20"/>
      <c r="G296" s="20"/>
      <c r="H296" s="20"/>
      <c r="I296" s="20"/>
      <c r="J296" s="27" t="str">
        <f t="shared" si="8"/>
        <v>0</v>
      </c>
      <c r="K296" s="27" t="str">
        <f>IF(C296="","0",SUMIFS(借支明细表!$H:$H,借支明细表!$F:$F,$C296,借支明细表!$D:$D,$D$2))</f>
        <v>0</v>
      </c>
      <c r="L296" s="27" t="str">
        <f t="shared" si="9"/>
        <v>0</v>
      </c>
      <c r="M296" s="28"/>
      <c r="XDA296" s="32"/>
      <c r="XDB296" s="32"/>
      <c r="XDC296" s="32"/>
      <c r="XDD296" s="32"/>
      <c r="XDE296" s="32"/>
      <c r="XDF296" s="32"/>
      <c r="XDG296" s="32"/>
      <c r="XDH296" s="32"/>
      <c r="XDI296" s="32"/>
      <c r="XDJ296" s="32"/>
      <c r="XDK296" s="32"/>
      <c r="XDL296" s="32"/>
      <c r="XDM296" s="32"/>
      <c r="XDN296" s="32"/>
      <c r="XDO296" s="32"/>
      <c r="XDP296" s="32"/>
      <c r="XDQ296" s="32"/>
      <c r="XDR296" s="32"/>
      <c r="XDS296" s="32"/>
      <c r="XDT296" s="32"/>
      <c r="XDU296" s="32"/>
      <c r="XDV296" s="32"/>
      <c r="XDW296" s="32"/>
      <c r="XDX296" s="32"/>
      <c r="XDY296" s="32"/>
      <c r="XDZ296" s="32"/>
      <c r="XEA296" s="32"/>
      <c r="XEB296" s="32"/>
      <c r="XEC296" s="32"/>
      <c r="XED296" s="32"/>
      <c r="XEE296" s="32"/>
    </row>
    <row r="297" s="1" customFormat="1" customHeight="1" spans="1:16359">
      <c r="A297" s="31"/>
      <c r="B297" s="20"/>
      <c r="C297" s="20"/>
      <c r="D297" s="21" t="str">
        <f>IF(C297="","-",VLOOKUP(C297,员工信息表!B:C,2,FALSE))</f>
        <v>-</v>
      </c>
      <c r="E297" s="21" t="str">
        <f>IF(C297="","-",VLOOKUP(C297,员工信息表!B:D,3,FALSE))</f>
        <v>-</v>
      </c>
      <c r="F297" s="20"/>
      <c r="G297" s="20"/>
      <c r="H297" s="20"/>
      <c r="I297" s="20"/>
      <c r="J297" s="27" t="str">
        <f t="shared" si="8"/>
        <v>0</v>
      </c>
      <c r="K297" s="27" t="str">
        <f>IF(C297="","0",SUMIFS(借支明细表!$H:$H,借支明细表!$F:$F,$C297,借支明细表!$D:$D,$D$2))</f>
        <v>0</v>
      </c>
      <c r="L297" s="27" t="str">
        <f t="shared" si="9"/>
        <v>0</v>
      </c>
      <c r="M297" s="28"/>
      <c r="XDA297" s="32"/>
      <c r="XDB297" s="32"/>
      <c r="XDC297" s="32"/>
      <c r="XDD297" s="32"/>
      <c r="XDE297" s="32"/>
      <c r="XDF297" s="32"/>
      <c r="XDG297" s="32"/>
      <c r="XDH297" s="32"/>
      <c r="XDI297" s="32"/>
      <c r="XDJ297" s="32"/>
      <c r="XDK297" s="32"/>
      <c r="XDL297" s="32"/>
      <c r="XDM297" s="32"/>
      <c r="XDN297" s="32"/>
      <c r="XDO297" s="32"/>
      <c r="XDP297" s="32"/>
      <c r="XDQ297" s="32"/>
      <c r="XDR297" s="32"/>
      <c r="XDS297" s="32"/>
      <c r="XDT297" s="32"/>
      <c r="XDU297" s="32"/>
      <c r="XDV297" s="32"/>
      <c r="XDW297" s="32"/>
      <c r="XDX297" s="32"/>
      <c r="XDY297" s="32"/>
      <c r="XDZ297" s="32"/>
      <c r="XEA297" s="32"/>
      <c r="XEB297" s="32"/>
      <c r="XEC297" s="32"/>
      <c r="XED297" s="32"/>
      <c r="XEE297" s="32"/>
    </row>
    <row r="298" s="1" customFormat="1" customHeight="1" spans="1:16359">
      <c r="A298" s="31"/>
      <c r="B298" s="20"/>
      <c r="C298" s="20"/>
      <c r="D298" s="21" t="str">
        <f>IF(C298="","-",VLOOKUP(C298,员工信息表!B:C,2,FALSE))</f>
        <v>-</v>
      </c>
      <c r="E298" s="21" t="str">
        <f>IF(C298="","-",VLOOKUP(C298,员工信息表!B:D,3,FALSE))</f>
        <v>-</v>
      </c>
      <c r="F298" s="20"/>
      <c r="G298" s="20"/>
      <c r="H298" s="20"/>
      <c r="I298" s="20"/>
      <c r="J298" s="27" t="str">
        <f t="shared" si="8"/>
        <v>0</v>
      </c>
      <c r="K298" s="27" t="str">
        <f>IF(C298="","0",SUMIFS(借支明细表!$H:$H,借支明细表!$F:$F,$C298,借支明细表!$D:$D,$D$2))</f>
        <v>0</v>
      </c>
      <c r="L298" s="27" t="str">
        <f t="shared" si="9"/>
        <v>0</v>
      </c>
      <c r="M298" s="28"/>
      <c r="XDA298" s="32"/>
      <c r="XDB298" s="32"/>
      <c r="XDC298" s="32"/>
      <c r="XDD298" s="32"/>
      <c r="XDE298" s="32"/>
      <c r="XDF298" s="32"/>
      <c r="XDG298" s="32"/>
      <c r="XDH298" s="32"/>
      <c r="XDI298" s="32"/>
      <c r="XDJ298" s="32"/>
      <c r="XDK298" s="32"/>
      <c r="XDL298" s="32"/>
      <c r="XDM298" s="32"/>
      <c r="XDN298" s="32"/>
      <c r="XDO298" s="32"/>
      <c r="XDP298" s="32"/>
      <c r="XDQ298" s="32"/>
      <c r="XDR298" s="32"/>
      <c r="XDS298" s="32"/>
      <c r="XDT298" s="32"/>
      <c r="XDU298" s="32"/>
      <c r="XDV298" s="32"/>
      <c r="XDW298" s="32"/>
      <c r="XDX298" s="32"/>
      <c r="XDY298" s="32"/>
      <c r="XDZ298" s="32"/>
      <c r="XEA298" s="32"/>
      <c r="XEB298" s="32"/>
      <c r="XEC298" s="32"/>
      <c r="XED298" s="32"/>
      <c r="XEE298" s="32"/>
    </row>
    <row r="299" s="1" customFormat="1" customHeight="1" spans="1:16359">
      <c r="A299" s="31"/>
      <c r="B299" s="20"/>
      <c r="C299" s="20"/>
      <c r="D299" s="21" t="str">
        <f>IF(C299="","-",VLOOKUP(C299,员工信息表!B:C,2,FALSE))</f>
        <v>-</v>
      </c>
      <c r="E299" s="21" t="str">
        <f>IF(C299="","-",VLOOKUP(C299,员工信息表!B:D,3,FALSE))</f>
        <v>-</v>
      </c>
      <c r="F299" s="20"/>
      <c r="G299" s="20"/>
      <c r="H299" s="20"/>
      <c r="I299" s="20"/>
      <c r="J299" s="27" t="str">
        <f t="shared" si="8"/>
        <v>0</v>
      </c>
      <c r="K299" s="27" t="str">
        <f>IF(C299="","0",SUMIFS(借支明细表!$H:$H,借支明细表!$F:$F,$C299,借支明细表!$D:$D,$D$2))</f>
        <v>0</v>
      </c>
      <c r="L299" s="27" t="str">
        <f t="shared" si="9"/>
        <v>0</v>
      </c>
      <c r="M299" s="28"/>
      <c r="XDA299" s="32"/>
      <c r="XDB299" s="32"/>
      <c r="XDC299" s="32"/>
      <c r="XDD299" s="32"/>
      <c r="XDE299" s="32"/>
      <c r="XDF299" s="32"/>
      <c r="XDG299" s="32"/>
      <c r="XDH299" s="32"/>
      <c r="XDI299" s="32"/>
      <c r="XDJ299" s="32"/>
      <c r="XDK299" s="32"/>
      <c r="XDL299" s="32"/>
      <c r="XDM299" s="32"/>
      <c r="XDN299" s="32"/>
      <c r="XDO299" s="32"/>
      <c r="XDP299" s="32"/>
      <c r="XDQ299" s="32"/>
      <c r="XDR299" s="32"/>
      <c r="XDS299" s="32"/>
      <c r="XDT299" s="32"/>
      <c r="XDU299" s="32"/>
      <c r="XDV299" s="32"/>
      <c r="XDW299" s="32"/>
      <c r="XDX299" s="32"/>
      <c r="XDY299" s="32"/>
      <c r="XDZ299" s="32"/>
      <c r="XEA299" s="32"/>
      <c r="XEB299" s="32"/>
      <c r="XEC299" s="32"/>
      <c r="XED299" s="32"/>
      <c r="XEE299" s="32"/>
    </row>
    <row r="300" s="1" customFormat="1" customHeight="1" spans="1:16359">
      <c r="A300" s="31"/>
      <c r="B300" s="20"/>
      <c r="C300" s="20"/>
      <c r="D300" s="21" t="str">
        <f>IF(C300="","-",VLOOKUP(C300,员工信息表!B:C,2,FALSE))</f>
        <v>-</v>
      </c>
      <c r="E300" s="21" t="str">
        <f>IF(C300="","-",VLOOKUP(C300,员工信息表!B:D,3,FALSE))</f>
        <v>-</v>
      </c>
      <c r="F300" s="20"/>
      <c r="G300" s="20"/>
      <c r="H300" s="20"/>
      <c r="I300" s="20"/>
      <c r="J300" s="27" t="str">
        <f t="shared" si="8"/>
        <v>0</v>
      </c>
      <c r="K300" s="27" t="str">
        <f>IF(C300="","0",SUMIFS(借支明细表!$H:$H,借支明细表!$F:$F,$C300,借支明细表!$D:$D,$D$2))</f>
        <v>0</v>
      </c>
      <c r="L300" s="27" t="str">
        <f t="shared" si="9"/>
        <v>0</v>
      </c>
      <c r="M300" s="28"/>
      <c r="XDA300" s="32"/>
      <c r="XDB300" s="32"/>
      <c r="XDC300" s="32"/>
      <c r="XDD300" s="32"/>
      <c r="XDE300" s="32"/>
      <c r="XDF300" s="32"/>
      <c r="XDG300" s="32"/>
      <c r="XDH300" s="32"/>
      <c r="XDI300" s="32"/>
      <c r="XDJ300" s="32"/>
      <c r="XDK300" s="32"/>
      <c r="XDL300" s="32"/>
      <c r="XDM300" s="32"/>
      <c r="XDN300" s="32"/>
      <c r="XDO300" s="32"/>
      <c r="XDP300" s="32"/>
      <c r="XDQ300" s="32"/>
      <c r="XDR300" s="32"/>
      <c r="XDS300" s="32"/>
      <c r="XDT300" s="32"/>
      <c r="XDU300" s="32"/>
      <c r="XDV300" s="32"/>
      <c r="XDW300" s="32"/>
      <c r="XDX300" s="32"/>
      <c r="XDY300" s="32"/>
      <c r="XDZ300" s="32"/>
      <c r="XEA300" s="32"/>
      <c r="XEB300" s="32"/>
      <c r="XEC300" s="32"/>
      <c r="XED300" s="32"/>
      <c r="XEE300" s="32"/>
    </row>
    <row r="301" s="1" customFormat="1" customHeight="1" spans="1:16359">
      <c r="A301" s="31"/>
      <c r="B301" s="20"/>
      <c r="C301" s="20"/>
      <c r="D301" s="21" t="str">
        <f>IF(C301="","-",VLOOKUP(C301,员工信息表!B:C,2,FALSE))</f>
        <v>-</v>
      </c>
      <c r="E301" s="21" t="str">
        <f>IF(C301="","-",VLOOKUP(C301,员工信息表!B:D,3,FALSE))</f>
        <v>-</v>
      </c>
      <c r="F301" s="20"/>
      <c r="G301" s="20"/>
      <c r="H301" s="20"/>
      <c r="I301" s="20"/>
      <c r="J301" s="27" t="str">
        <f t="shared" si="8"/>
        <v>0</v>
      </c>
      <c r="K301" s="27" t="str">
        <f>IF(C301="","0",SUMIFS(借支明细表!$H:$H,借支明细表!$F:$F,$C301,借支明细表!$D:$D,$D$2))</f>
        <v>0</v>
      </c>
      <c r="L301" s="27" t="str">
        <f t="shared" si="9"/>
        <v>0</v>
      </c>
      <c r="M301" s="28"/>
      <c r="XDA301" s="32"/>
      <c r="XDB301" s="32"/>
      <c r="XDC301" s="32"/>
      <c r="XDD301" s="32"/>
      <c r="XDE301" s="32"/>
      <c r="XDF301" s="32"/>
      <c r="XDG301" s="32"/>
      <c r="XDH301" s="32"/>
      <c r="XDI301" s="32"/>
      <c r="XDJ301" s="32"/>
      <c r="XDK301" s="32"/>
      <c r="XDL301" s="32"/>
      <c r="XDM301" s="32"/>
      <c r="XDN301" s="32"/>
      <c r="XDO301" s="32"/>
      <c r="XDP301" s="32"/>
      <c r="XDQ301" s="32"/>
      <c r="XDR301" s="32"/>
      <c r="XDS301" s="32"/>
      <c r="XDT301" s="32"/>
      <c r="XDU301" s="32"/>
      <c r="XDV301" s="32"/>
      <c r="XDW301" s="32"/>
      <c r="XDX301" s="32"/>
      <c r="XDY301" s="32"/>
      <c r="XDZ301" s="32"/>
      <c r="XEA301" s="32"/>
      <c r="XEB301" s="32"/>
      <c r="XEC301" s="32"/>
      <c r="XED301" s="32"/>
      <c r="XEE301" s="32"/>
    </row>
    <row r="302" s="1" customFormat="1" customHeight="1" spans="1:16359">
      <c r="A302" s="31"/>
      <c r="B302" s="20"/>
      <c r="C302" s="20"/>
      <c r="D302" s="21" t="str">
        <f>IF(C302="","-",VLOOKUP(C302,员工信息表!B:C,2,FALSE))</f>
        <v>-</v>
      </c>
      <c r="E302" s="21" t="str">
        <f>IF(C302="","-",VLOOKUP(C302,员工信息表!B:D,3,FALSE))</f>
        <v>-</v>
      </c>
      <c r="F302" s="20"/>
      <c r="G302" s="20"/>
      <c r="H302" s="20"/>
      <c r="I302" s="20"/>
      <c r="J302" s="27" t="str">
        <f t="shared" si="8"/>
        <v>0</v>
      </c>
      <c r="K302" s="27" t="str">
        <f>IF(C302="","0",SUMIFS(借支明细表!$H:$H,借支明细表!$F:$F,$C302,借支明细表!$D:$D,$D$2))</f>
        <v>0</v>
      </c>
      <c r="L302" s="27" t="str">
        <f t="shared" si="9"/>
        <v>0</v>
      </c>
      <c r="M302" s="28"/>
      <c r="XDA302" s="32"/>
      <c r="XDB302" s="32"/>
      <c r="XDC302" s="32"/>
      <c r="XDD302" s="32"/>
      <c r="XDE302" s="32"/>
      <c r="XDF302" s="32"/>
      <c r="XDG302" s="32"/>
      <c r="XDH302" s="32"/>
      <c r="XDI302" s="32"/>
      <c r="XDJ302" s="32"/>
      <c r="XDK302" s="32"/>
      <c r="XDL302" s="32"/>
      <c r="XDM302" s="32"/>
      <c r="XDN302" s="32"/>
      <c r="XDO302" s="32"/>
      <c r="XDP302" s="32"/>
      <c r="XDQ302" s="32"/>
      <c r="XDR302" s="32"/>
      <c r="XDS302" s="32"/>
      <c r="XDT302" s="32"/>
      <c r="XDU302" s="32"/>
      <c r="XDV302" s="32"/>
      <c r="XDW302" s="32"/>
      <c r="XDX302" s="32"/>
      <c r="XDY302" s="32"/>
      <c r="XDZ302" s="32"/>
      <c r="XEA302" s="32"/>
      <c r="XEB302" s="32"/>
      <c r="XEC302" s="32"/>
      <c r="XED302" s="32"/>
      <c r="XEE302" s="32"/>
    </row>
    <row r="303" s="1" customFormat="1" customHeight="1" spans="1:16359">
      <c r="A303" s="31"/>
      <c r="B303" s="20"/>
      <c r="C303" s="20"/>
      <c r="D303" s="21" t="str">
        <f>IF(C303="","-",VLOOKUP(C303,员工信息表!B:C,2,FALSE))</f>
        <v>-</v>
      </c>
      <c r="E303" s="21" t="str">
        <f>IF(C303="","-",VLOOKUP(C303,员工信息表!B:D,3,FALSE))</f>
        <v>-</v>
      </c>
      <c r="F303" s="20"/>
      <c r="G303" s="20"/>
      <c r="H303" s="20"/>
      <c r="I303" s="20"/>
      <c r="J303" s="27" t="str">
        <f t="shared" si="8"/>
        <v>0</v>
      </c>
      <c r="K303" s="27" t="str">
        <f>IF(C303="","0",SUMIFS(借支明细表!$H:$H,借支明细表!$F:$F,$C303,借支明细表!$D:$D,$D$2))</f>
        <v>0</v>
      </c>
      <c r="L303" s="27" t="str">
        <f t="shared" si="9"/>
        <v>0</v>
      </c>
      <c r="M303" s="28"/>
      <c r="XDA303" s="32"/>
      <c r="XDB303" s="32"/>
      <c r="XDC303" s="32"/>
      <c r="XDD303" s="32"/>
      <c r="XDE303" s="32"/>
      <c r="XDF303" s="32"/>
      <c r="XDG303" s="32"/>
      <c r="XDH303" s="32"/>
      <c r="XDI303" s="32"/>
      <c r="XDJ303" s="32"/>
      <c r="XDK303" s="32"/>
      <c r="XDL303" s="32"/>
      <c r="XDM303" s="32"/>
      <c r="XDN303" s="32"/>
      <c r="XDO303" s="32"/>
      <c r="XDP303" s="32"/>
      <c r="XDQ303" s="32"/>
      <c r="XDR303" s="32"/>
      <c r="XDS303" s="32"/>
      <c r="XDT303" s="32"/>
      <c r="XDU303" s="32"/>
      <c r="XDV303" s="32"/>
      <c r="XDW303" s="32"/>
      <c r="XDX303" s="32"/>
      <c r="XDY303" s="32"/>
      <c r="XDZ303" s="32"/>
      <c r="XEA303" s="32"/>
      <c r="XEB303" s="32"/>
      <c r="XEC303" s="32"/>
      <c r="XED303" s="32"/>
      <c r="XEE303" s="32"/>
    </row>
    <row r="304" s="1" customFormat="1" customHeight="1" spans="1:16359">
      <c r="A304" s="31"/>
      <c r="B304" s="20"/>
      <c r="C304" s="20"/>
      <c r="D304" s="21" t="str">
        <f>IF(C304="","-",VLOOKUP(C304,员工信息表!B:C,2,FALSE))</f>
        <v>-</v>
      </c>
      <c r="E304" s="21" t="str">
        <f>IF(C304="","-",VLOOKUP(C304,员工信息表!B:D,3,FALSE))</f>
        <v>-</v>
      </c>
      <c r="F304" s="20"/>
      <c r="G304" s="20"/>
      <c r="H304" s="20"/>
      <c r="I304" s="20"/>
      <c r="J304" s="27" t="str">
        <f t="shared" si="8"/>
        <v>0</v>
      </c>
      <c r="K304" s="27" t="str">
        <f>IF(C304="","0",SUMIFS(借支明细表!$H:$H,借支明细表!$F:$F,$C304,借支明细表!$D:$D,$D$2))</f>
        <v>0</v>
      </c>
      <c r="L304" s="27" t="str">
        <f t="shared" si="9"/>
        <v>0</v>
      </c>
      <c r="M304" s="28"/>
      <c r="XDA304" s="32"/>
      <c r="XDB304" s="32"/>
      <c r="XDC304" s="32"/>
      <c r="XDD304" s="32"/>
      <c r="XDE304" s="32"/>
      <c r="XDF304" s="32"/>
      <c r="XDG304" s="32"/>
      <c r="XDH304" s="32"/>
      <c r="XDI304" s="32"/>
      <c r="XDJ304" s="32"/>
      <c r="XDK304" s="32"/>
      <c r="XDL304" s="32"/>
      <c r="XDM304" s="32"/>
      <c r="XDN304" s="32"/>
      <c r="XDO304" s="32"/>
      <c r="XDP304" s="32"/>
      <c r="XDQ304" s="32"/>
      <c r="XDR304" s="32"/>
      <c r="XDS304" s="32"/>
      <c r="XDT304" s="32"/>
      <c r="XDU304" s="32"/>
      <c r="XDV304" s="32"/>
      <c r="XDW304" s="32"/>
      <c r="XDX304" s="32"/>
      <c r="XDY304" s="32"/>
      <c r="XDZ304" s="32"/>
      <c r="XEA304" s="32"/>
      <c r="XEB304" s="32"/>
      <c r="XEC304" s="32"/>
      <c r="XED304" s="32"/>
      <c r="XEE304" s="32"/>
    </row>
    <row r="305" s="1" customFormat="1" customHeight="1" spans="1:16359">
      <c r="A305" s="31"/>
      <c r="B305" s="20"/>
      <c r="C305" s="20"/>
      <c r="D305" s="21" t="str">
        <f>IF(C305="","-",VLOOKUP(C305,员工信息表!B:C,2,FALSE))</f>
        <v>-</v>
      </c>
      <c r="E305" s="21" t="str">
        <f>IF(C305="","-",VLOOKUP(C305,员工信息表!B:D,3,FALSE))</f>
        <v>-</v>
      </c>
      <c r="F305" s="20"/>
      <c r="G305" s="20"/>
      <c r="H305" s="20"/>
      <c r="I305" s="20"/>
      <c r="J305" s="27" t="str">
        <f t="shared" si="8"/>
        <v>0</v>
      </c>
      <c r="K305" s="27" t="str">
        <f>IF(C305="","0",SUMIFS(借支明细表!$H:$H,借支明细表!$F:$F,$C305,借支明细表!$D:$D,$D$2))</f>
        <v>0</v>
      </c>
      <c r="L305" s="27" t="str">
        <f t="shared" si="9"/>
        <v>0</v>
      </c>
      <c r="M305" s="28"/>
      <c r="XDA305" s="32"/>
      <c r="XDB305" s="32"/>
      <c r="XDC305" s="32"/>
      <c r="XDD305" s="32"/>
      <c r="XDE305" s="32"/>
      <c r="XDF305" s="32"/>
      <c r="XDG305" s="32"/>
      <c r="XDH305" s="32"/>
      <c r="XDI305" s="32"/>
      <c r="XDJ305" s="32"/>
      <c r="XDK305" s="32"/>
      <c r="XDL305" s="32"/>
      <c r="XDM305" s="32"/>
      <c r="XDN305" s="32"/>
      <c r="XDO305" s="32"/>
      <c r="XDP305" s="32"/>
      <c r="XDQ305" s="32"/>
      <c r="XDR305" s="32"/>
      <c r="XDS305" s="32"/>
      <c r="XDT305" s="32"/>
      <c r="XDU305" s="32"/>
      <c r="XDV305" s="32"/>
      <c r="XDW305" s="32"/>
      <c r="XDX305" s="32"/>
      <c r="XDY305" s="32"/>
      <c r="XDZ305" s="32"/>
      <c r="XEA305" s="32"/>
      <c r="XEB305" s="32"/>
      <c r="XEC305" s="32"/>
      <c r="XED305" s="32"/>
      <c r="XEE305" s="32"/>
    </row>
    <row r="306" s="1" customFormat="1" customHeight="1" spans="1:16359">
      <c r="A306" s="31"/>
      <c r="B306" s="20"/>
      <c r="C306" s="20"/>
      <c r="D306" s="21" t="str">
        <f>IF(C306="","-",VLOOKUP(C306,员工信息表!B:C,2,FALSE))</f>
        <v>-</v>
      </c>
      <c r="E306" s="21" t="str">
        <f>IF(C306="","-",VLOOKUP(C306,员工信息表!B:D,3,FALSE))</f>
        <v>-</v>
      </c>
      <c r="F306" s="20"/>
      <c r="G306" s="20"/>
      <c r="H306" s="20"/>
      <c r="I306" s="20"/>
      <c r="J306" s="27" t="str">
        <f t="shared" si="8"/>
        <v>0</v>
      </c>
      <c r="K306" s="27" t="str">
        <f>IF(C306="","0",SUMIFS(借支明细表!$H:$H,借支明细表!$F:$F,$C306,借支明细表!$D:$D,$D$2))</f>
        <v>0</v>
      </c>
      <c r="L306" s="27" t="str">
        <f t="shared" si="9"/>
        <v>0</v>
      </c>
      <c r="M306" s="28"/>
      <c r="XDA306" s="32"/>
      <c r="XDB306" s="32"/>
      <c r="XDC306" s="32"/>
      <c r="XDD306" s="32"/>
      <c r="XDE306" s="32"/>
      <c r="XDF306" s="32"/>
      <c r="XDG306" s="32"/>
      <c r="XDH306" s="32"/>
      <c r="XDI306" s="32"/>
      <c r="XDJ306" s="32"/>
      <c r="XDK306" s="32"/>
      <c r="XDL306" s="32"/>
      <c r="XDM306" s="32"/>
      <c r="XDN306" s="32"/>
      <c r="XDO306" s="32"/>
      <c r="XDP306" s="32"/>
      <c r="XDQ306" s="32"/>
      <c r="XDR306" s="32"/>
      <c r="XDS306" s="32"/>
      <c r="XDT306" s="32"/>
      <c r="XDU306" s="32"/>
      <c r="XDV306" s="32"/>
      <c r="XDW306" s="32"/>
      <c r="XDX306" s="32"/>
      <c r="XDY306" s="32"/>
      <c r="XDZ306" s="32"/>
      <c r="XEA306" s="32"/>
      <c r="XEB306" s="32"/>
      <c r="XEC306" s="32"/>
      <c r="XED306" s="32"/>
      <c r="XEE306" s="32"/>
    </row>
    <row r="307" s="1" customFormat="1" customHeight="1" spans="1:16359">
      <c r="A307" s="31"/>
      <c r="B307" s="20"/>
      <c r="C307" s="20"/>
      <c r="D307" s="21" t="str">
        <f>IF(C307="","-",VLOOKUP(C307,员工信息表!B:C,2,FALSE))</f>
        <v>-</v>
      </c>
      <c r="E307" s="21" t="str">
        <f>IF(C307="","-",VLOOKUP(C307,员工信息表!B:D,3,FALSE))</f>
        <v>-</v>
      </c>
      <c r="F307" s="20"/>
      <c r="G307" s="20"/>
      <c r="H307" s="20"/>
      <c r="I307" s="20"/>
      <c r="J307" s="27" t="str">
        <f t="shared" si="8"/>
        <v>0</v>
      </c>
      <c r="K307" s="27" t="str">
        <f>IF(C307="","0",SUMIFS(借支明细表!$H:$H,借支明细表!$F:$F,$C307,借支明细表!$D:$D,$D$2))</f>
        <v>0</v>
      </c>
      <c r="L307" s="27" t="str">
        <f t="shared" si="9"/>
        <v>0</v>
      </c>
      <c r="M307" s="28"/>
      <c r="XDA307" s="32"/>
      <c r="XDB307" s="32"/>
      <c r="XDC307" s="32"/>
      <c r="XDD307" s="32"/>
      <c r="XDE307" s="32"/>
      <c r="XDF307" s="32"/>
      <c r="XDG307" s="32"/>
      <c r="XDH307" s="32"/>
      <c r="XDI307" s="32"/>
      <c r="XDJ307" s="32"/>
      <c r="XDK307" s="32"/>
      <c r="XDL307" s="32"/>
      <c r="XDM307" s="32"/>
      <c r="XDN307" s="32"/>
      <c r="XDO307" s="32"/>
      <c r="XDP307" s="32"/>
      <c r="XDQ307" s="32"/>
      <c r="XDR307" s="32"/>
      <c r="XDS307" s="32"/>
      <c r="XDT307" s="32"/>
      <c r="XDU307" s="32"/>
      <c r="XDV307" s="32"/>
      <c r="XDW307" s="32"/>
      <c r="XDX307" s="32"/>
      <c r="XDY307" s="32"/>
      <c r="XDZ307" s="32"/>
      <c r="XEA307" s="32"/>
      <c r="XEB307" s="32"/>
      <c r="XEC307" s="32"/>
      <c r="XED307" s="32"/>
      <c r="XEE307" s="32"/>
    </row>
    <row r="308" s="1" customFormat="1" customHeight="1" spans="1:16359">
      <c r="A308" s="31"/>
      <c r="B308" s="20"/>
      <c r="C308" s="20"/>
      <c r="D308" s="21" t="str">
        <f>IF(C308="","-",VLOOKUP(C308,员工信息表!B:C,2,FALSE))</f>
        <v>-</v>
      </c>
      <c r="E308" s="21" t="str">
        <f>IF(C308="","-",VLOOKUP(C308,员工信息表!B:D,3,FALSE))</f>
        <v>-</v>
      </c>
      <c r="F308" s="20"/>
      <c r="G308" s="20"/>
      <c r="H308" s="20"/>
      <c r="I308" s="20"/>
      <c r="J308" s="27" t="str">
        <f t="shared" si="8"/>
        <v>0</v>
      </c>
      <c r="K308" s="27" t="str">
        <f>IF(C308="","0",SUMIFS(借支明细表!$H:$H,借支明细表!$F:$F,$C308,借支明细表!$D:$D,$D$2))</f>
        <v>0</v>
      </c>
      <c r="L308" s="27" t="str">
        <f t="shared" si="9"/>
        <v>0</v>
      </c>
      <c r="M308" s="28"/>
      <c r="XDA308" s="32"/>
      <c r="XDB308" s="32"/>
      <c r="XDC308" s="32"/>
      <c r="XDD308" s="32"/>
      <c r="XDE308" s="32"/>
      <c r="XDF308" s="32"/>
      <c r="XDG308" s="32"/>
      <c r="XDH308" s="32"/>
      <c r="XDI308" s="32"/>
      <c r="XDJ308" s="32"/>
      <c r="XDK308" s="32"/>
      <c r="XDL308" s="32"/>
      <c r="XDM308" s="32"/>
      <c r="XDN308" s="32"/>
      <c r="XDO308" s="32"/>
      <c r="XDP308" s="32"/>
      <c r="XDQ308" s="32"/>
      <c r="XDR308" s="32"/>
      <c r="XDS308" s="32"/>
      <c r="XDT308" s="32"/>
      <c r="XDU308" s="32"/>
      <c r="XDV308" s="32"/>
      <c r="XDW308" s="32"/>
      <c r="XDX308" s="32"/>
      <c r="XDY308" s="32"/>
      <c r="XDZ308" s="32"/>
      <c r="XEA308" s="32"/>
      <c r="XEB308" s="32"/>
      <c r="XEC308" s="32"/>
      <c r="XED308" s="32"/>
      <c r="XEE308" s="32"/>
    </row>
    <row r="309" s="1" customFormat="1" customHeight="1" spans="1:16359">
      <c r="A309" s="31"/>
      <c r="B309" s="20"/>
      <c r="C309" s="20"/>
      <c r="D309" s="21" t="str">
        <f>IF(C309="","-",VLOOKUP(C309,员工信息表!B:C,2,FALSE))</f>
        <v>-</v>
      </c>
      <c r="E309" s="21" t="str">
        <f>IF(C309="","-",VLOOKUP(C309,员工信息表!B:D,3,FALSE))</f>
        <v>-</v>
      </c>
      <c r="F309" s="20"/>
      <c r="G309" s="20"/>
      <c r="H309" s="20"/>
      <c r="I309" s="20"/>
      <c r="J309" s="27" t="str">
        <f t="shared" si="8"/>
        <v>0</v>
      </c>
      <c r="K309" s="27" t="str">
        <f>IF(C309="","0",SUMIFS(借支明细表!$H:$H,借支明细表!$F:$F,$C309,借支明细表!$D:$D,$D$2))</f>
        <v>0</v>
      </c>
      <c r="L309" s="27" t="str">
        <f t="shared" si="9"/>
        <v>0</v>
      </c>
      <c r="M309" s="28"/>
      <c r="XDA309" s="32"/>
      <c r="XDB309" s="32"/>
      <c r="XDC309" s="32"/>
      <c r="XDD309" s="32"/>
      <c r="XDE309" s="32"/>
      <c r="XDF309" s="32"/>
      <c r="XDG309" s="32"/>
      <c r="XDH309" s="32"/>
      <c r="XDI309" s="32"/>
      <c r="XDJ309" s="32"/>
      <c r="XDK309" s="32"/>
      <c r="XDL309" s="32"/>
      <c r="XDM309" s="32"/>
      <c r="XDN309" s="32"/>
      <c r="XDO309" s="32"/>
      <c r="XDP309" s="32"/>
      <c r="XDQ309" s="32"/>
      <c r="XDR309" s="32"/>
      <c r="XDS309" s="32"/>
      <c r="XDT309" s="32"/>
      <c r="XDU309" s="32"/>
      <c r="XDV309" s="32"/>
      <c r="XDW309" s="32"/>
      <c r="XDX309" s="32"/>
      <c r="XDY309" s="32"/>
      <c r="XDZ309" s="32"/>
      <c r="XEA309" s="32"/>
      <c r="XEB309" s="32"/>
      <c r="XEC309" s="32"/>
      <c r="XED309" s="32"/>
      <c r="XEE309" s="32"/>
    </row>
    <row r="310" s="1" customFormat="1" customHeight="1" spans="1:16359">
      <c r="A310" s="31"/>
      <c r="B310" s="20"/>
      <c r="C310" s="20"/>
      <c r="D310" s="21" t="str">
        <f>IF(C310="","-",VLOOKUP(C310,员工信息表!B:C,2,FALSE))</f>
        <v>-</v>
      </c>
      <c r="E310" s="21" t="str">
        <f>IF(C310="","-",VLOOKUP(C310,员工信息表!B:D,3,FALSE))</f>
        <v>-</v>
      </c>
      <c r="F310" s="20"/>
      <c r="G310" s="20"/>
      <c r="H310" s="20"/>
      <c r="I310" s="20"/>
      <c r="J310" s="27" t="str">
        <f t="shared" si="8"/>
        <v>0</v>
      </c>
      <c r="K310" s="27" t="str">
        <f>IF(C310="","0",SUMIFS(借支明细表!$H:$H,借支明细表!$F:$F,$C310,借支明细表!$D:$D,$D$2))</f>
        <v>0</v>
      </c>
      <c r="L310" s="27" t="str">
        <f t="shared" si="9"/>
        <v>0</v>
      </c>
      <c r="M310" s="28"/>
      <c r="XDA310" s="32"/>
      <c r="XDB310" s="32"/>
      <c r="XDC310" s="32"/>
      <c r="XDD310" s="32"/>
      <c r="XDE310" s="32"/>
      <c r="XDF310" s="32"/>
      <c r="XDG310" s="32"/>
      <c r="XDH310" s="32"/>
      <c r="XDI310" s="32"/>
      <c r="XDJ310" s="32"/>
      <c r="XDK310" s="32"/>
      <c r="XDL310" s="32"/>
      <c r="XDM310" s="32"/>
      <c r="XDN310" s="32"/>
      <c r="XDO310" s="32"/>
      <c r="XDP310" s="32"/>
      <c r="XDQ310" s="32"/>
      <c r="XDR310" s="32"/>
      <c r="XDS310" s="32"/>
      <c r="XDT310" s="32"/>
      <c r="XDU310" s="32"/>
      <c r="XDV310" s="32"/>
      <c r="XDW310" s="32"/>
      <c r="XDX310" s="32"/>
      <c r="XDY310" s="32"/>
      <c r="XDZ310" s="32"/>
      <c r="XEA310" s="32"/>
      <c r="XEB310" s="32"/>
      <c r="XEC310" s="32"/>
      <c r="XED310" s="32"/>
      <c r="XEE310" s="32"/>
    </row>
    <row r="311" s="1" customFormat="1" customHeight="1" spans="1:16359">
      <c r="A311" s="31"/>
      <c r="B311" s="20"/>
      <c r="C311" s="20"/>
      <c r="D311" s="21" t="str">
        <f>IF(C311="","-",VLOOKUP(C311,员工信息表!B:C,2,FALSE))</f>
        <v>-</v>
      </c>
      <c r="E311" s="21" t="str">
        <f>IF(C311="","-",VLOOKUP(C311,员工信息表!B:D,3,FALSE))</f>
        <v>-</v>
      </c>
      <c r="F311" s="20"/>
      <c r="G311" s="20"/>
      <c r="H311" s="20"/>
      <c r="I311" s="20"/>
      <c r="J311" s="27" t="str">
        <f t="shared" si="8"/>
        <v>0</v>
      </c>
      <c r="K311" s="27" t="str">
        <f>IF(C311="","0",SUMIFS(借支明细表!$H:$H,借支明细表!$F:$F,$C311,借支明细表!$D:$D,$D$2))</f>
        <v>0</v>
      </c>
      <c r="L311" s="27" t="str">
        <f t="shared" si="9"/>
        <v>0</v>
      </c>
      <c r="M311" s="28"/>
      <c r="XDA311" s="32"/>
      <c r="XDB311" s="32"/>
      <c r="XDC311" s="32"/>
      <c r="XDD311" s="32"/>
      <c r="XDE311" s="32"/>
      <c r="XDF311" s="32"/>
      <c r="XDG311" s="32"/>
      <c r="XDH311" s="32"/>
      <c r="XDI311" s="32"/>
      <c r="XDJ311" s="32"/>
      <c r="XDK311" s="32"/>
      <c r="XDL311" s="32"/>
      <c r="XDM311" s="32"/>
      <c r="XDN311" s="32"/>
      <c r="XDO311" s="32"/>
      <c r="XDP311" s="32"/>
      <c r="XDQ311" s="32"/>
      <c r="XDR311" s="32"/>
      <c r="XDS311" s="32"/>
      <c r="XDT311" s="32"/>
      <c r="XDU311" s="32"/>
      <c r="XDV311" s="32"/>
      <c r="XDW311" s="32"/>
      <c r="XDX311" s="32"/>
      <c r="XDY311" s="32"/>
      <c r="XDZ311" s="32"/>
      <c r="XEA311" s="32"/>
      <c r="XEB311" s="32"/>
      <c r="XEC311" s="32"/>
      <c r="XED311" s="32"/>
      <c r="XEE311" s="32"/>
    </row>
    <row r="312" s="1" customFormat="1" customHeight="1" spans="1:16359">
      <c r="A312" s="31"/>
      <c r="B312" s="20"/>
      <c r="C312" s="20"/>
      <c r="D312" s="21" t="str">
        <f>IF(C312="","-",VLOOKUP(C312,员工信息表!B:C,2,FALSE))</f>
        <v>-</v>
      </c>
      <c r="E312" s="21" t="str">
        <f>IF(C312="","-",VLOOKUP(C312,员工信息表!B:D,3,FALSE))</f>
        <v>-</v>
      </c>
      <c r="F312" s="20"/>
      <c r="G312" s="20"/>
      <c r="H312" s="20"/>
      <c r="I312" s="20"/>
      <c r="J312" s="27" t="str">
        <f t="shared" si="8"/>
        <v>0</v>
      </c>
      <c r="K312" s="27" t="str">
        <f>IF(C312="","0",SUMIFS(借支明细表!$H:$H,借支明细表!$F:$F,$C312,借支明细表!$D:$D,$D$2))</f>
        <v>0</v>
      </c>
      <c r="L312" s="27" t="str">
        <f t="shared" si="9"/>
        <v>0</v>
      </c>
      <c r="M312" s="28"/>
      <c r="XDA312" s="32"/>
      <c r="XDB312" s="32"/>
      <c r="XDC312" s="32"/>
      <c r="XDD312" s="32"/>
      <c r="XDE312" s="32"/>
      <c r="XDF312" s="32"/>
      <c r="XDG312" s="32"/>
      <c r="XDH312" s="32"/>
      <c r="XDI312" s="32"/>
      <c r="XDJ312" s="32"/>
      <c r="XDK312" s="32"/>
      <c r="XDL312" s="32"/>
      <c r="XDM312" s="32"/>
      <c r="XDN312" s="32"/>
      <c r="XDO312" s="32"/>
      <c r="XDP312" s="32"/>
      <c r="XDQ312" s="32"/>
      <c r="XDR312" s="32"/>
      <c r="XDS312" s="32"/>
      <c r="XDT312" s="32"/>
      <c r="XDU312" s="32"/>
      <c r="XDV312" s="32"/>
      <c r="XDW312" s="32"/>
      <c r="XDX312" s="32"/>
      <c r="XDY312" s="32"/>
      <c r="XDZ312" s="32"/>
      <c r="XEA312" s="32"/>
      <c r="XEB312" s="32"/>
      <c r="XEC312" s="32"/>
      <c r="XED312" s="32"/>
      <c r="XEE312" s="32"/>
    </row>
    <row r="313" s="1" customFormat="1" customHeight="1" spans="1:16359">
      <c r="A313" s="31"/>
      <c r="B313" s="20"/>
      <c r="C313" s="20"/>
      <c r="D313" s="21" t="str">
        <f>IF(C313="","-",VLOOKUP(C313,员工信息表!B:C,2,FALSE))</f>
        <v>-</v>
      </c>
      <c r="E313" s="21" t="str">
        <f>IF(C313="","-",VLOOKUP(C313,员工信息表!B:D,3,FALSE))</f>
        <v>-</v>
      </c>
      <c r="F313" s="20"/>
      <c r="G313" s="20"/>
      <c r="H313" s="20"/>
      <c r="I313" s="20"/>
      <c r="J313" s="27" t="str">
        <f t="shared" si="8"/>
        <v>0</v>
      </c>
      <c r="K313" s="27" t="str">
        <f>IF(C313="","0",SUMIFS(借支明细表!$H:$H,借支明细表!$F:$F,$C313,借支明细表!$D:$D,$D$2))</f>
        <v>0</v>
      </c>
      <c r="L313" s="27" t="str">
        <f t="shared" si="9"/>
        <v>0</v>
      </c>
      <c r="M313" s="28"/>
      <c r="XDA313" s="32"/>
      <c r="XDB313" s="32"/>
      <c r="XDC313" s="32"/>
      <c r="XDD313" s="32"/>
      <c r="XDE313" s="32"/>
      <c r="XDF313" s="32"/>
      <c r="XDG313" s="32"/>
      <c r="XDH313" s="32"/>
      <c r="XDI313" s="32"/>
      <c r="XDJ313" s="32"/>
      <c r="XDK313" s="32"/>
      <c r="XDL313" s="32"/>
      <c r="XDM313" s="32"/>
      <c r="XDN313" s="32"/>
      <c r="XDO313" s="32"/>
      <c r="XDP313" s="32"/>
      <c r="XDQ313" s="32"/>
      <c r="XDR313" s="32"/>
      <c r="XDS313" s="32"/>
      <c r="XDT313" s="32"/>
      <c r="XDU313" s="32"/>
      <c r="XDV313" s="32"/>
      <c r="XDW313" s="32"/>
      <c r="XDX313" s="32"/>
      <c r="XDY313" s="32"/>
      <c r="XDZ313" s="32"/>
      <c r="XEA313" s="32"/>
      <c r="XEB313" s="32"/>
      <c r="XEC313" s="32"/>
      <c r="XED313" s="32"/>
      <c r="XEE313" s="32"/>
    </row>
    <row r="314" s="1" customFormat="1" customHeight="1" spans="1:16359">
      <c r="A314" s="31"/>
      <c r="B314" s="20"/>
      <c r="C314" s="20"/>
      <c r="D314" s="21" t="str">
        <f>IF(C314="","-",VLOOKUP(C314,员工信息表!B:C,2,FALSE))</f>
        <v>-</v>
      </c>
      <c r="E314" s="21" t="str">
        <f>IF(C314="","-",VLOOKUP(C314,员工信息表!B:D,3,FALSE))</f>
        <v>-</v>
      </c>
      <c r="F314" s="20"/>
      <c r="G314" s="20"/>
      <c r="H314" s="20"/>
      <c r="I314" s="20"/>
      <c r="J314" s="27" t="str">
        <f t="shared" si="8"/>
        <v>0</v>
      </c>
      <c r="K314" s="27" t="str">
        <f>IF(C314="","0",SUMIFS(借支明细表!$H:$H,借支明细表!$F:$F,$C314,借支明细表!$D:$D,$D$2))</f>
        <v>0</v>
      </c>
      <c r="L314" s="27" t="str">
        <f t="shared" si="9"/>
        <v>0</v>
      </c>
      <c r="M314" s="28"/>
      <c r="XDA314" s="32"/>
      <c r="XDB314" s="32"/>
      <c r="XDC314" s="32"/>
      <c r="XDD314" s="32"/>
      <c r="XDE314" s="32"/>
      <c r="XDF314" s="32"/>
      <c r="XDG314" s="32"/>
      <c r="XDH314" s="32"/>
      <c r="XDI314" s="32"/>
      <c r="XDJ314" s="32"/>
      <c r="XDK314" s="32"/>
      <c r="XDL314" s="32"/>
      <c r="XDM314" s="32"/>
      <c r="XDN314" s="32"/>
      <c r="XDO314" s="32"/>
      <c r="XDP314" s="32"/>
      <c r="XDQ314" s="32"/>
      <c r="XDR314" s="32"/>
      <c r="XDS314" s="32"/>
      <c r="XDT314" s="32"/>
      <c r="XDU314" s="32"/>
      <c r="XDV314" s="32"/>
      <c r="XDW314" s="32"/>
      <c r="XDX314" s="32"/>
      <c r="XDY314" s="32"/>
      <c r="XDZ314" s="32"/>
      <c r="XEA314" s="32"/>
      <c r="XEB314" s="32"/>
      <c r="XEC314" s="32"/>
      <c r="XED314" s="32"/>
      <c r="XEE314" s="32"/>
    </row>
    <row r="315" s="1" customFormat="1" customHeight="1" spans="1:16359">
      <c r="A315" s="31"/>
      <c r="B315" s="20"/>
      <c r="C315" s="20"/>
      <c r="D315" s="21" t="str">
        <f>IF(C315="","-",VLOOKUP(C315,员工信息表!B:C,2,FALSE))</f>
        <v>-</v>
      </c>
      <c r="E315" s="21" t="str">
        <f>IF(C315="","-",VLOOKUP(C315,员工信息表!B:D,3,FALSE))</f>
        <v>-</v>
      </c>
      <c r="F315" s="20"/>
      <c r="G315" s="20"/>
      <c r="H315" s="20"/>
      <c r="I315" s="20"/>
      <c r="J315" s="27" t="str">
        <f t="shared" si="8"/>
        <v>0</v>
      </c>
      <c r="K315" s="27" t="str">
        <f>IF(C315="","0",SUMIFS(借支明细表!$H:$H,借支明细表!$F:$F,$C315,借支明细表!$D:$D,$D$2))</f>
        <v>0</v>
      </c>
      <c r="L315" s="27" t="str">
        <f t="shared" si="9"/>
        <v>0</v>
      </c>
      <c r="M315" s="28"/>
      <c r="XDA315" s="32"/>
      <c r="XDB315" s="32"/>
      <c r="XDC315" s="32"/>
      <c r="XDD315" s="32"/>
      <c r="XDE315" s="32"/>
      <c r="XDF315" s="32"/>
      <c r="XDG315" s="32"/>
      <c r="XDH315" s="32"/>
      <c r="XDI315" s="32"/>
      <c r="XDJ315" s="32"/>
      <c r="XDK315" s="32"/>
      <c r="XDL315" s="32"/>
      <c r="XDM315" s="32"/>
      <c r="XDN315" s="32"/>
      <c r="XDO315" s="32"/>
      <c r="XDP315" s="32"/>
      <c r="XDQ315" s="32"/>
      <c r="XDR315" s="32"/>
      <c r="XDS315" s="32"/>
      <c r="XDT315" s="32"/>
      <c r="XDU315" s="32"/>
      <c r="XDV315" s="32"/>
      <c r="XDW315" s="32"/>
      <c r="XDX315" s="32"/>
      <c r="XDY315" s="32"/>
      <c r="XDZ315" s="32"/>
      <c r="XEA315" s="32"/>
      <c r="XEB315" s="32"/>
      <c r="XEC315" s="32"/>
      <c r="XED315" s="32"/>
      <c r="XEE315" s="32"/>
    </row>
    <row r="316" s="1" customFormat="1" customHeight="1" spans="1:16359">
      <c r="A316" s="31"/>
      <c r="B316" s="20"/>
      <c r="C316" s="20"/>
      <c r="D316" s="21" t="str">
        <f>IF(C316="","-",VLOOKUP(C316,员工信息表!B:C,2,FALSE))</f>
        <v>-</v>
      </c>
      <c r="E316" s="21" t="str">
        <f>IF(C316="","-",VLOOKUP(C316,员工信息表!B:D,3,FALSE))</f>
        <v>-</v>
      </c>
      <c r="F316" s="20"/>
      <c r="G316" s="20"/>
      <c r="H316" s="20"/>
      <c r="I316" s="20"/>
      <c r="J316" s="27" t="str">
        <f t="shared" si="8"/>
        <v>0</v>
      </c>
      <c r="K316" s="27" t="str">
        <f>IF(C316="","0",SUMIFS(借支明细表!$H:$H,借支明细表!$F:$F,$C316,借支明细表!$D:$D,$D$2))</f>
        <v>0</v>
      </c>
      <c r="L316" s="27" t="str">
        <f t="shared" si="9"/>
        <v>0</v>
      </c>
      <c r="M316" s="28"/>
      <c r="XDA316" s="32"/>
      <c r="XDB316" s="32"/>
      <c r="XDC316" s="32"/>
      <c r="XDD316" s="32"/>
      <c r="XDE316" s="32"/>
      <c r="XDF316" s="32"/>
      <c r="XDG316" s="32"/>
      <c r="XDH316" s="32"/>
      <c r="XDI316" s="32"/>
      <c r="XDJ316" s="32"/>
      <c r="XDK316" s="32"/>
      <c r="XDL316" s="32"/>
      <c r="XDM316" s="32"/>
      <c r="XDN316" s="32"/>
      <c r="XDO316" s="32"/>
      <c r="XDP316" s="32"/>
      <c r="XDQ316" s="32"/>
      <c r="XDR316" s="32"/>
      <c r="XDS316" s="32"/>
      <c r="XDT316" s="32"/>
      <c r="XDU316" s="32"/>
      <c r="XDV316" s="32"/>
      <c r="XDW316" s="32"/>
      <c r="XDX316" s="32"/>
      <c r="XDY316" s="32"/>
      <c r="XDZ316" s="32"/>
      <c r="XEA316" s="32"/>
      <c r="XEB316" s="32"/>
      <c r="XEC316" s="32"/>
      <c r="XED316" s="32"/>
      <c r="XEE316" s="32"/>
    </row>
    <row r="317" s="1" customFormat="1" customHeight="1" spans="1:16359">
      <c r="A317" s="31"/>
      <c r="B317" s="20"/>
      <c r="C317" s="20"/>
      <c r="D317" s="21" t="str">
        <f>IF(C317="","-",VLOOKUP(C317,员工信息表!B:C,2,FALSE))</f>
        <v>-</v>
      </c>
      <c r="E317" s="21" t="str">
        <f>IF(C317="","-",VLOOKUP(C317,员工信息表!B:D,3,FALSE))</f>
        <v>-</v>
      </c>
      <c r="F317" s="20"/>
      <c r="G317" s="20"/>
      <c r="H317" s="20"/>
      <c r="I317" s="20"/>
      <c r="J317" s="27" t="str">
        <f t="shared" si="8"/>
        <v>0</v>
      </c>
      <c r="K317" s="27" t="str">
        <f>IF(C317="","0",SUMIFS(借支明细表!$H:$H,借支明细表!$F:$F,$C317,借支明细表!$D:$D,$D$2))</f>
        <v>0</v>
      </c>
      <c r="L317" s="27" t="str">
        <f t="shared" si="9"/>
        <v>0</v>
      </c>
      <c r="M317" s="28"/>
      <c r="XDA317" s="32"/>
      <c r="XDB317" s="32"/>
      <c r="XDC317" s="32"/>
      <c r="XDD317" s="32"/>
      <c r="XDE317" s="32"/>
      <c r="XDF317" s="32"/>
      <c r="XDG317" s="32"/>
      <c r="XDH317" s="32"/>
      <c r="XDI317" s="32"/>
      <c r="XDJ317" s="32"/>
      <c r="XDK317" s="32"/>
      <c r="XDL317" s="32"/>
      <c r="XDM317" s="32"/>
      <c r="XDN317" s="32"/>
      <c r="XDO317" s="32"/>
      <c r="XDP317" s="32"/>
      <c r="XDQ317" s="32"/>
      <c r="XDR317" s="32"/>
      <c r="XDS317" s="32"/>
      <c r="XDT317" s="32"/>
      <c r="XDU317" s="32"/>
      <c r="XDV317" s="32"/>
      <c r="XDW317" s="32"/>
      <c r="XDX317" s="32"/>
      <c r="XDY317" s="32"/>
      <c r="XDZ317" s="32"/>
      <c r="XEA317" s="32"/>
      <c r="XEB317" s="32"/>
      <c r="XEC317" s="32"/>
      <c r="XED317" s="32"/>
      <c r="XEE317" s="32"/>
    </row>
    <row r="318" s="1" customFormat="1" customHeight="1" spans="1:16359">
      <c r="A318" s="31"/>
      <c r="B318" s="20"/>
      <c r="C318" s="20"/>
      <c r="D318" s="21" t="str">
        <f>IF(C318="","-",VLOOKUP(C318,员工信息表!B:C,2,FALSE))</f>
        <v>-</v>
      </c>
      <c r="E318" s="21" t="str">
        <f>IF(C318="","-",VLOOKUP(C318,员工信息表!B:D,3,FALSE))</f>
        <v>-</v>
      </c>
      <c r="F318" s="20"/>
      <c r="G318" s="20"/>
      <c r="H318" s="20"/>
      <c r="I318" s="20"/>
      <c r="J318" s="27" t="str">
        <f t="shared" si="8"/>
        <v>0</v>
      </c>
      <c r="K318" s="27" t="str">
        <f>IF(C318="","0",SUMIFS(借支明细表!$H:$H,借支明细表!$F:$F,$C318,借支明细表!$D:$D,$D$2))</f>
        <v>0</v>
      </c>
      <c r="L318" s="27" t="str">
        <f t="shared" si="9"/>
        <v>0</v>
      </c>
      <c r="M318" s="28"/>
      <c r="XDA318" s="32"/>
      <c r="XDB318" s="32"/>
      <c r="XDC318" s="32"/>
      <c r="XDD318" s="32"/>
      <c r="XDE318" s="32"/>
      <c r="XDF318" s="32"/>
      <c r="XDG318" s="32"/>
      <c r="XDH318" s="32"/>
      <c r="XDI318" s="32"/>
      <c r="XDJ318" s="32"/>
      <c r="XDK318" s="32"/>
      <c r="XDL318" s="32"/>
      <c r="XDM318" s="32"/>
      <c r="XDN318" s="32"/>
      <c r="XDO318" s="32"/>
      <c r="XDP318" s="32"/>
      <c r="XDQ318" s="32"/>
      <c r="XDR318" s="32"/>
      <c r="XDS318" s="32"/>
      <c r="XDT318" s="32"/>
      <c r="XDU318" s="32"/>
      <c r="XDV318" s="32"/>
      <c r="XDW318" s="32"/>
      <c r="XDX318" s="32"/>
      <c r="XDY318" s="32"/>
      <c r="XDZ318" s="32"/>
      <c r="XEA318" s="32"/>
      <c r="XEB318" s="32"/>
      <c r="XEC318" s="32"/>
      <c r="XED318" s="32"/>
      <c r="XEE318" s="32"/>
    </row>
    <row r="319" customHeight="1" spans="2:13">
      <c r="B319" s="20"/>
      <c r="C319" s="20"/>
      <c r="D319" s="21" t="str">
        <f>IF(C319="","-",VLOOKUP(C319,员工信息表!B:C,2,FALSE))</f>
        <v>-</v>
      </c>
      <c r="E319" s="21" t="str">
        <f>IF(C319="","-",VLOOKUP(C319,员工信息表!B:D,3,FALSE))</f>
        <v>-</v>
      </c>
      <c r="F319" s="20"/>
      <c r="G319" s="20"/>
      <c r="H319" s="20"/>
      <c r="I319" s="20"/>
      <c r="J319" s="27" t="str">
        <f t="shared" si="8"/>
        <v>0</v>
      </c>
      <c r="K319" s="27" t="str">
        <f>IF(C319="","0",SUMIFS(借支明细表!$H:$H,借支明细表!$F:$F,$C319,借支明细表!$D:$D,$D$2))</f>
        <v>0</v>
      </c>
      <c r="L319" s="27" t="str">
        <f t="shared" si="9"/>
        <v>0</v>
      </c>
      <c r="M319" s="28"/>
    </row>
    <row r="320" customHeight="1" spans="2:13">
      <c r="B320" s="20"/>
      <c r="C320" s="20"/>
      <c r="D320" s="21" t="str">
        <f>IF(C320="","-",VLOOKUP(C320,员工信息表!B:C,2,FALSE))</f>
        <v>-</v>
      </c>
      <c r="E320" s="21" t="str">
        <f>IF(C320="","-",VLOOKUP(C320,员工信息表!B:D,3,FALSE))</f>
        <v>-</v>
      </c>
      <c r="F320" s="20"/>
      <c r="G320" s="20"/>
      <c r="H320" s="20"/>
      <c r="I320" s="20"/>
      <c r="J320" s="27" t="str">
        <f t="shared" si="8"/>
        <v>0</v>
      </c>
      <c r="K320" s="27" t="str">
        <f>IF(C320="","0",SUMIFS(借支明细表!$H:$H,借支明细表!$F:$F,$C320,借支明细表!$D:$D,$D$2))</f>
        <v>0</v>
      </c>
      <c r="L320" s="27" t="str">
        <f t="shared" si="9"/>
        <v>0</v>
      </c>
      <c r="M320" s="28"/>
    </row>
    <row r="321" customHeight="1" spans="2:13">
      <c r="B321" s="20"/>
      <c r="C321" s="20"/>
      <c r="D321" s="21" t="str">
        <f>IF(C321="","-",VLOOKUP(C321,员工信息表!B:C,2,FALSE))</f>
        <v>-</v>
      </c>
      <c r="E321" s="21" t="str">
        <f>IF(C321="","-",VLOOKUP(C321,员工信息表!B:D,3,FALSE))</f>
        <v>-</v>
      </c>
      <c r="F321" s="20"/>
      <c r="G321" s="20"/>
      <c r="H321" s="20"/>
      <c r="I321" s="20"/>
      <c r="J321" s="27" t="str">
        <f t="shared" si="8"/>
        <v>0</v>
      </c>
      <c r="K321" s="27" t="str">
        <f>IF(C321="","0",SUMIFS(借支明细表!$H:$H,借支明细表!$F:$F,$C321,借支明细表!$D:$D,$D$2))</f>
        <v>0</v>
      </c>
      <c r="L321" s="27" t="str">
        <f t="shared" si="9"/>
        <v>0</v>
      </c>
      <c r="M321" s="28"/>
    </row>
    <row r="322" customHeight="1" spans="2:13">
      <c r="B322" s="20"/>
      <c r="C322" s="20"/>
      <c r="D322" s="21" t="str">
        <f>IF(C322="","-",VLOOKUP(C322,员工信息表!B:C,2,FALSE))</f>
        <v>-</v>
      </c>
      <c r="E322" s="21" t="str">
        <f>IF(C322="","-",VLOOKUP(C322,员工信息表!B:D,3,FALSE))</f>
        <v>-</v>
      </c>
      <c r="F322" s="20"/>
      <c r="G322" s="20"/>
      <c r="H322" s="20"/>
      <c r="I322" s="20"/>
      <c r="J322" s="27" t="str">
        <f t="shared" si="8"/>
        <v>0</v>
      </c>
      <c r="K322" s="27" t="str">
        <f>IF(C322="","0",SUMIFS(借支明细表!$H:$H,借支明细表!$F:$F,$C322,借支明细表!$D:$D,$D$2))</f>
        <v>0</v>
      </c>
      <c r="L322" s="27" t="str">
        <f t="shared" si="9"/>
        <v>0</v>
      </c>
      <c r="M322" s="28"/>
    </row>
    <row r="323" customHeight="1" spans="2:13">
      <c r="B323" s="20"/>
      <c r="C323" s="20"/>
      <c r="D323" s="21" t="str">
        <f>IF(C323="","-",VLOOKUP(C323,员工信息表!B:C,2,FALSE))</f>
        <v>-</v>
      </c>
      <c r="E323" s="21" t="str">
        <f>IF(C323="","-",VLOOKUP(C323,员工信息表!B:D,3,FALSE))</f>
        <v>-</v>
      </c>
      <c r="F323" s="20"/>
      <c r="G323" s="20"/>
      <c r="H323" s="20"/>
      <c r="I323" s="20"/>
      <c r="J323" s="27" t="str">
        <f t="shared" si="8"/>
        <v>0</v>
      </c>
      <c r="K323" s="27" t="str">
        <f>IF(C323="","0",SUMIFS(借支明细表!$H:$H,借支明细表!$F:$F,$C323,借支明细表!$D:$D,$D$2))</f>
        <v>0</v>
      </c>
      <c r="L323" s="27" t="str">
        <f t="shared" si="9"/>
        <v>0</v>
      </c>
      <c r="M323" s="28"/>
    </row>
    <row r="324" customHeight="1" spans="2:13">
      <c r="B324" s="20"/>
      <c r="C324" s="20"/>
      <c r="D324" s="21" t="str">
        <f>IF(C324="","-",VLOOKUP(C324,员工信息表!B:C,2,FALSE))</f>
        <v>-</v>
      </c>
      <c r="E324" s="21" t="str">
        <f>IF(C324="","-",VLOOKUP(C324,员工信息表!B:D,3,FALSE))</f>
        <v>-</v>
      </c>
      <c r="F324" s="20"/>
      <c r="G324" s="20"/>
      <c r="H324" s="20"/>
      <c r="I324" s="20"/>
      <c r="J324" s="27" t="str">
        <f t="shared" si="8"/>
        <v>0</v>
      </c>
      <c r="K324" s="27" t="str">
        <f>IF(C324="","0",SUMIFS(借支明细表!$H:$H,借支明细表!$F:$F,$C324,借支明细表!$D:$D,$D$2))</f>
        <v>0</v>
      </c>
      <c r="L324" s="27" t="str">
        <f t="shared" si="9"/>
        <v>0</v>
      </c>
      <c r="M324" s="28"/>
    </row>
    <row r="325" customHeight="1" spans="2:13">
      <c r="B325" s="20"/>
      <c r="C325" s="20"/>
      <c r="D325" s="21" t="str">
        <f>IF(C325="","-",VLOOKUP(C325,员工信息表!B:C,2,FALSE))</f>
        <v>-</v>
      </c>
      <c r="E325" s="21" t="str">
        <f>IF(C325="","-",VLOOKUP(C325,员工信息表!B:D,3,FALSE))</f>
        <v>-</v>
      </c>
      <c r="F325" s="20"/>
      <c r="G325" s="20"/>
      <c r="H325" s="20"/>
      <c r="I325" s="20"/>
      <c r="J325" s="27" t="str">
        <f>IF(C325="","0",(E325*F325)+(G325*H325)+I325)</f>
        <v>0</v>
      </c>
      <c r="K325" s="27" t="str">
        <f>IF(C325="","0",SUMIFS(借支明细表!$H:$H,借支明细表!$F:$F,$C325,借支明细表!$D:$D,$D$2))</f>
        <v>0</v>
      </c>
      <c r="L325" s="27" t="str">
        <f>IF(C325="","0",J325-K325)</f>
        <v>0</v>
      </c>
      <c r="M325" s="28"/>
    </row>
    <row r="326" customHeight="1" spans="2:13">
      <c r="B326" s="20"/>
      <c r="C326" s="20"/>
      <c r="D326" s="21" t="str">
        <f>IF(C326="","-",VLOOKUP(C326,员工信息表!B:C,2,FALSE))</f>
        <v>-</v>
      </c>
      <c r="E326" s="21" t="str">
        <f>IF(C326="","-",VLOOKUP(C326,员工信息表!B:D,3,FALSE))</f>
        <v>-</v>
      </c>
      <c r="F326" s="20"/>
      <c r="G326" s="20"/>
      <c r="H326" s="20"/>
      <c r="I326" s="20"/>
      <c r="J326" s="27" t="str">
        <f>IF(C326="","0",(E326*F326)+(G326*H326)+I326)</f>
        <v>0</v>
      </c>
      <c r="K326" s="27" t="str">
        <f>IF(C326="","0",SUMIFS(借支明细表!$H:$H,借支明细表!$F:$F,$C326,借支明细表!$D:$D,$D$2))</f>
        <v>0</v>
      </c>
      <c r="L326" s="27" t="str">
        <f>IF(C326="","0",J326-K326)</f>
        <v>0</v>
      </c>
      <c r="M326" s="28"/>
    </row>
    <row r="327" customHeight="1" spans="2:13">
      <c r="B327" s="20"/>
      <c r="C327" s="20"/>
      <c r="D327" s="21" t="str">
        <f>IF(C327="","-",VLOOKUP(C327,员工信息表!B:C,2,FALSE))</f>
        <v>-</v>
      </c>
      <c r="E327" s="21" t="str">
        <f>IF(C327="","-",VLOOKUP(C327,员工信息表!B:D,3,FALSE))</f>
        <v>-</v>
      </c>
      <c r="F327" s="20"/>
      <c r="G327" s="20"/>
      <c r="H327" s="20"/>
      <c r="I327" s="20"/>
      <c r="J327" s="27" t="str">
        <f>IF(C327="","0",(E327*F327)+(G327*H327)+I327)</f>
        <v>0</v>
      </c>
      <c r="K327" s="27" t="str">
        <f>IF(C327="","0",SUMIFS(借支明细表!$H:$H,借支明细表!$F:$F,$C327,借支明细表!$D:$D,$D$2))</f>
        <v>0</v>
      </c>
      <c r="L327" s="27" t="str">
        <f>IF(C327="","0",J327-K327)</f>
        <v>0</v>
      </c>
      <c r="M327" s="28"/>
    </row>
  </sheetData>
  <sheetProtection formatCells="0" formatColumns="0" formatRows="0"/>
  <mergeCells count="4">
    <mergeCell ref="B1:M1"/>
    <mergeCell ref="B2:C2"/>
    <mergeCell ref="G2:I2"/>
    <mergeCell ref="K2:M2"/>
  </mergeCells>
  <dataValidations count="3">
    <dataValidation type="list" allowBlank="1" showInputMessage="1" showErrorMessage="1" sqref="B2:C2">
      <formula1>年份</formula1>
    </dataValidation>
    <dataValidation type="list" allowBlank="1" showInputMessage="1" showErrorMessage="1" sqref="D2">
      <formula1>月份</formula1>
    </dataValidation>
    <dataValidation type="list" allowBlank="1" showInputMessage="1" showErrorMessage="1" sqref="C4:C1048576">
      <formula1>员工信息表!$B$3:$B$3000</formula1>
    </dataValidation>
  </dataValidations>
  <printOptions horizontalCentered="1"/>
  <pageMargins left="0.196527777777778" right="0.196527777777778" top="0.196527777777778" bottom="0.196527777777778" header="0" footer="0"/>
  <pageSetup paperSize="9" scale="53" fitToHeight="0" pageOrder="overThenDown" orientation="landscape" horizontalDpi="600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XFD327"/>
  <sheetViews>
    <sheetView showGridLines="0" topLeftCell="A4" workbookViewId="0">
      <selection activeCell="J4" sqref="J4:L327"/>
    </sheetView>
  </sheetViews>
  <sheetFormatPr defaultColWidth="9" defaultRowHeight="19" customHeight="1"/>
  <cols>
    <col min="1" max="1" width="18.875" style="4" customWidth="1"/>
    <col min="2" max="2" width="6.00833333333333" style="5" customWidth="1"/>
    <col min="3" max="3" width="7.75833333333333" style="5" customWidth="1"/>
    <col min="4" max="4" width="12.5" style="5" customWidth="1"/>
    <col min="5" max="5" width="13.125" style="5" customWidth="1"/>
    <col min="6" max="6" width="13.375" style="5" customWidth="1"/>
    <col min="7" max="7" width="11.625" style="6" customWidth="1"/>
    <col min="8" max="8" width="14.625" style="5" customWidth="1"/>
    <col min="9" max="9" width="11.125" style="5" customWidth="1"/>
    <col min="10" max="11" width="11.375" style="5" customWidth="1"/>
    <col min="12" max="12" width="11.875" style="5" customWidth="1"/>
    <col min="13" max="13" width="12.5" style="5" customWidth="1"/>
    <col min="14" max="14" width="2.625" style="1" customWidth="1"/>
    <col min="15" max="16328" width="9" style="1"/>
    <col min="16329" max="16384" width="9" style="7"/>
  </cols>
  <sheetData>
    <row r="1" s="1" customFormat="1" ht="39" customHeight="1" spans="1:13">
      <c r="A1" s="24"/>
      <c r="B1" s="9" t="str">
        <f>D2&amp;"月工资明细表"</f>
        <v>10月工资明细表</v>
      </c>
      <c r="C1" s="9"/>
      <c r="D1" s="9"/>
      <c r="E1" s="9"/>
      <c r="F1" s="9"/>
      <c r="G1" s="10"/>
      <c r="H1" s="9"/>
      <c r="I1" s="9"/>
      <c r="J1" s="9"/>
      <c r="K1" s="9"/>
      <c r="L1" s="9"/>
      <c r="M1" s="9"/>
    </row>
    <row r="2" s="2" customFormat="1" ht="20" customHeight="1" spans="1:16384">
      <c r="A2" s="11"/>
      <c r="B2" s="12">
        <v>2021</v>
      </c>
      <c r="C2" s="12"/>
      <c r="D2" s="13">
        <v>10</v>
      </c>
      <c r="F2" s="14"/>
      <c r="G2" s="15" t="str">
        <f>"本月 "&amp;DAY(DATE(B2,D2+1,1)-1)&amp;" 天"</f>
        <v>本月 31 天</v>
      </c>
      <c r="H2" s="16"/>
      <c r="I2" s="16"/>
      <c r="J2" s="25"/>
      <c r="K2" s="26"/>
      <c r="L2" s="26"/>
      <c r="M2" s="26"/>
      <c r="XDA2" s="29"/>
      <c r="XDB2" s="29"/>
      <c r="XDC2" s="29"/>
      <c r="XDD2" s="29"/>
      <c r="XDE2" s="29"/>
      <c r="XDF2" s="29"/>
      <c r="XDG2" s="29"/>
      <c r="XDH2" s="29"/>
      <c r="XDI2" s="29"/>
      <c r="XDJ2" s="29"/>
      <c r="XDK2" s="29"/>
      <c r="XDL2" s="29"/>
      <c r="XDM2" s="29"/>
      <c r="XDN2" s="29"/>
      <c r="XDO2" s="29"/>
      <c r="XDP2" s="29"/>
      <c r="XDQ2" s="29"/>
      <c r="XDR2" s="29"/>
      <c r="XDS2" s="29"/>
      <c r="XDT2" s="29"/>
      <c r="XDU2" s="29"/>
      <c r="XDV2" s="29"/>
      <c r="XDW2" s="29"/>
      <c r="XDX2" s="29"/>
      <c r="XDY2" s="29"/>
      <c r="XDZ2" s="29"/>
      <c r="XEA2" s="29"/>
      <c r="XEB2" s="29"/>
      <c r="XEC2" s="29"/>
      <c r="XED2" s="29"/>
      <c r="XEE2" s="29"/>
      <c r="XEF2" s="29"/>
      <c r="XEG2" s="29"/>
      <c r="XEH2" s="29"/>
      <c r="XEI2" s="29"/>
      <c r="XEJ2" s="29"/>
      <c r="XEK2" s="29"/>
      <c r="XEL2" s="29"/>
      <c r="XEM2" s="29"/>
      <c r="XEN2" s="29"/>
      <c r="XEO2" s="29"/>
      <c r="XEP2" s="29"/>
      <c r="XEQ2" s="29"/>
      <c r="XER2" s="29"/>
      <c r="XES2" s="29"/>
      <c r="XET2" s="29"/>
      <c r="XEU2" s="29"/>
      <c r="XEV2" s="29"/>
      <c r="XEW2" s="29"/>
      <c r="XEX2" s="29"/>
      <c r="XEY2" s="29"/>
      <c r="XEZ2" s="29"/>
      <c r="XFA2" s="29"/>
      <c r="XFB2" s="29"/>
      <c r="XFC2" s="29"/>
      <c r="XFD2" s="29"/>
    </row>
    <row r="3" s="3" customFormat="1" ht="27" customHeight="1" spans="1:16384">
      <c r="A3" s="17" t="s">
        <v>75</v>
      </c>
      <c r="B3" s="18" t="s">
        <v>76</v>
      </c>
      <c r="C3" s="18" t="s">
        <v>2</v>
      </c>
      <c r="D3" s="18" t="s">
        <v>77</v>
      </c>
      <c r="E3" s="18" t="s">
        <v>4</v>
      </c>
      <c r="F3" s="18" t="s">
        <v>55</v>
      </c>
      <c r="G3" s="18" t="s">
        <v>62</v>
      </c>
      <c r="H3" s="18" t="s">
        <v>63</v>
      </c>
      <c r="I3" s="18" t="s">
        <v>64</v>
      </c>
      <c r="J3" s="18" t="s">
        <v>56</v>
      </c>
      <c r="K3" s="18" t="s">
        <v>70</v>
      </c>
      <c r="L3" s="18" t="s">
        <v>71</v>
      </c>
      <c r="M3" s="18" t="s">
        <v>78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9"/>
      <c r="XDB3" s="29"/>
      <c r="XDC3" s="29"/>
      <c r="XDD3" s="29"/>
      <c r="XDE3" s="29"/>
      <c r="XDF3" s="29"/>
      <c r="XDG3" s="29"/>
      <c r="XDH3" s="29"/>
      <c r="XDI3" s="29"/>
      <c r="XDJ3" s="29"/>
      <c r="XDK3" s="29"/>
      <c r="XDL3" s="29"/>
      <c r="XDM3" s="29"/>
      <c r="XDN3" s="29"/>
      <c r="XDO3" s="29"/>
      <c r="XDP3" s="29"/>
      <c r="XDQ3" s="29"/>
      <c r="XDR3" s="29"/>
      <c r="XDS3" s="29"/>
      <c r="XDT3" s="29"/>
      <c r="XDU3" s="29"/>
      <c r="XDV3" s="29"/>
      <c r="XDW3" s="29"/>
      <c r="XDX3" s="29"/>
      <c r="XDY3" s="29"/>
      <c r="XDZ3" s="29"/>
      <c r="XEA3" s="29"/>
      <c r="XEB3" s="29"/>
      <c r="XEC3" s="29"/>
      <c r="XED3" s="29"/>
      <c r="XEE3" s="29"/>
      <c r="XEF3" s="29"/>
      <c r="XEG3" s="29"/>
      <c r="XEH3" s="29"/>
      <c r="XEI3" s="29"/>
      <c r="XEJ3" s="29"/>
      <c r="XEK3" s="29"/>
      <c r="XEL3" s="29"/>
      <c r="XEM3" s="29"/>
      <c r="XEN3" s="29"/>
      <c r="XEO3" s="29"/>
      <c r="XEP3" s="29"/>
      <c r="XEQ3" s="29"/>
      <c r="XER3" s="29"/>
      <c r="XES3" s="29"/>
      <c r="XET3" s="29"/>
      <c r="XEU3" s="29"/>
      <c r="XEV3" s="29"/>
      <c r="XEW3" s="29"/>
      <c r="XEX3" s="29"/>
      <c r="XEY3" s="29"/>
      <c r="XEZ3" s="29"/>
      <c r="XFA3" s="29"/>
      <c r="XFB3" s="29"/>
      <c r="XFC3" s="29"/>
      <c r="XFD3" s="29"/>
    </row>
    <row r="4" s="1" customFormat="1" customHeight="1" spans="1:13">
      <c r="A4" s="19">
        <f>SUM(J4:J10001)</f>
        <v>7275</v>
      </c>
      <c r="B4" s="20">
        <v>1</v>
      </c>
      <c r="C4" s="20" t="s">
        <v>15</v>
      </c>
      <c r="D4" s="21" t="str">
        <f>IF(C4="","-",VLOOKUP(C4,员工信息表!B:C,2,FALSE))</f>
        <v>技工</v>
      </c>
      <c r="E4" s="21">
        <f>IF(C4="","-",VLOOKUP(C4,员工信息表!B:D,3,FALSE))</f>
        <v>350</v>
      </c>
      <c r="F4" s="20">
        <v>20</v>
      </c>
      <c r="G4" s="20">
        <v>3.5</v>
      </c>
      <c r="H4" s="20">
        <v>50</v>
      </c>
      <c r="I4" s="20">
        <v>100</v>
      </c>
      <c r="J4" s="27">
        <f>IF(C4="","0",(E4*F4)+(G4*H4)+I4)</f>
        <v>7275</v>
      </c>
      <c r="K4" s="27">
        <f>IF(C4="","0",SUMIFS(借支明细表!$H:$H,借支明细表!$F:$F,$C4,借支明细表!$D:$D,$D$2))</f>
        <v>0</v>
      </c>
      <c r="L4" s="27">
        <f>IF(C4="","0",J4-K4)</f>
        <v>7275</v>
      </c>
      <c r="M4" s="28"/>
    </row>
    <row r="5" s="1" customFormat="1" customHeight="1" spans="1:13">
      <c r="A5" s="17" t="s">
        <v>79</v>
      </c>
      <c r="B5" s="20">
        <v>2</v>
      </c>
      <c r="C5" s="20"/>
      <c r="D5" s="21" t="str">
        <f>IF(C5="","-",VLOOKUP(C5,员工信息表!B:C,2,FALSE))</f>
        <v>-</v>
      </c>
      <c r="E5" s="21" t="str">
        <f>IF(C5="","-",VLOOKUP(C5,员工信息表!B:D,3,FALSE))</f>
        <v>-</v>
      </c>
      <c r="F5" s="20"/>
      <c r="G5" s="20"/>
      <c r="H5" s="20"/>
      <c r="I5" s="20"/>
      <c r="J5" s="27" t="str">
        <f t="shared" ref="J5:J68" si="0">IF(C5="","0",(E5*F5)+(G5*H5)+I5)</f>
        <v>0</v>
      </c>
      <c r="K5" s="27" t="str">
        <f>IF(C5="","0",SUMIFS(借支明细表!$H:$H,借支明细表!$F:$F,$C5,借支明细表!$D:$D,$D$2))</f>
        <v>0</v>
      </c>
      <c r="L5" s="27" t="str">
        <f t="shared" ref="L5:L68" si="1">IF(C5="","0",J5-K5)</f>
        <v>0</v>
      </c>
      <c r="M5" s="28"/>
    </row>
    <row r="6" s="1" customFormat="1" customHeight="1" spans="1:13">
      <c r="A6" s="22">
        <f>SUM(K4:K10001)</f>
        <v>0</v>
      </c>
      <c r="B6" s="20">
        <v>3</v>
      </c>
      <c r="C6" s="20"/>
      <c r="D6" s="21" t="str">
        <f>IF(C6="","-",VLOOKUP(C6,员工信息表!B:C,2,FALSE))</f>
        <v>-</v>
      </c>
      <c r="E6" s="21" t="str">
        <f>IF(C6="","-",VLOOKUP(C6,员工信息表!B:D,3,FALSE))</f>
        <v>-</v>
      </c>
      <c r="F6" s="20"/>
      <c r="G6" s="20"/>
      <c r="H6" s="20"/>
      <c r="I6" s="20"/>
      <c r="J6" s="27" t="str">
        <f t="shared" si="0"/>
        <v>0</v>
      </c>
      <c r="K6" s="27" t="str">
        <f>IF(C6="","0",SUMIFS(借支明细表!$H:$H,借支明细表!$F:$F,$C6,借支明细表!$D:$D,$D$2))</f>
        <v>0</v>
      </c>
      <c r="L6" s="27" t="str">
        <f t="shared" si="1"/>
        <v>0</v>
      </c>
      <c r="M6" s="28"/>
    </row>
    <row r="7" s="1" customFormat="1" customHeight="1" spans="1:13">
      <c r="A7" s="17" t="s">
        <v>80</v>
      </c>
      <c r="B7" s="20">
        <v>4</v>
      </c>
      <c r="C7" s="20"/>
      <c r="D7" s="21" t="str">
        <f>IF(C7="","-",VLOOKUP(C7,员工信息表!B:C,2,FALSE))</f>
        <v>-</v>
      </c>
      <c r="E7" s="21" t="str">
        <f>IF(C7="","-",VLOOKUP(C7,员工信息表!B:D,3,FALSE))</f>
        <v>-</v>
      </c>
      <c r="F7" s="20"/>
      <c r="G7" s="20"/>
      <c r="H7" s="20"/>
      <c r="I7" s="20"/>
      <c r="J7" s="27" t="str">
        <f t="shared" si="0"/>
        <v>0</v>
      </c>
      <c r="K7" s="27" t="str">
        <f>IF(C7="","0",SUMIFS(借支明细表!$H:$H,借支明细表!$F:$F,$C7,借支明细表!$D:$D,$D$2))</f>
        <v>0</v>
      </c>
      <c r="L7" s="27" t="str">
        <f t="shared" si="1"/>
        <v>0</v>
      </c>
      <c r="M7" s="28"/>
    </row>
    <row r="8" s="1" customFormat="1" customHeight="1" spans="1:13">
      <c r="A8" s="23">
        <f>SUM(L4:L10001)</f>
        <v>7275</v>
      </c>
      <c r="B8" s="20">
        <v>5</v>
      </c>
      <c r="C8" s="20"/>
      <c r="D8" s="21" t="str">
        <f>IF(C8="","-",VLOOKUP(C8,员工信息表!B:C,2,FALSE))</f>
        <v>-</v>
      </c>
      <c r="E8" s="21" t="str">
        <f>IF(C8="","-",VLOOKUP(C8,员工信息表!B:D,3,FALSE))</f>
        <v>-</v>
      </c>
      <c r="F8" s="20"/>
      <c r="G8" s="20"/>
      <c r="H8" s="20"/>
      <c r="I8" s="20"/>
      <c r="J8" s="27" t="str">
        <f t="shared" si="0"/>
        <v>0</v>
      </c>
      <c r="K8" s="27" t="str">
        <f>IF(C8="","0",SUMIFS(借支明细表!$H:$H,借支明细表!$F:$F,$C8,借支明细表!$D:$D,$D$2))</f>
        <v>0</v>
      </c>
      <c r="L8" s="27" t="str">
        <f t="shared" si="1"/>
        <v>0</v>
      </c>
      <c r="M8" s="28"/>
    </row>
    <row r="9" s="1" customFormat="1" customHeight="1" spans="1:13">
      <c r="A9" s="24"/>
      <c r="B9" s="20">
        <v>6</v>
      </c>
      <c r="C9" s="20"/>
      <c r="D9" s="21" t="str">
        <f>IF(C9="","-",VLOOKUP(C9,员工信息表!B:C,2,FALSE))</f>
        <v>-</v>
      </c>
      <c r="E9" s="21" t="str">
        <f>IF(C9="","-",VLOOKUP(C9,员工信息表!B:D,3,FALSE))</f>
        <v>-</v>
      </c>
      <c r="F9" s="20"/>
      <c r="G9" s="20"/>
      <c r="H9" s="20"/>
      <c r="I9" s="20"/>
      <c r="J9" s="27" t="str">
        <f t="shared" si="0"/>
        <v>0</v>
      </c>
      <c r="K9" s="27" t="str">
        <f>IF(C9="","0",SUMIFS(借支明细表!$H:$H,借支明细表!$F:$F,$C9,借支明细表!$D:$D,$D$2))</f>
        <v>0</v>
      </c>
      <c r="L9" s="27" t="str">
        <f t="shared" si="1"/>
        <v>0</v>
      </c>
      <c r="M9" s="28"/>
    </row>
    <row r="10" s="1" customFormat="1" customHeight="1" spans="1:13">
      <c r="A10" s="24"/>
      <c r="B10" s="20">
        <v>7</v>
      </c>
      <c r="C10" s="20"/>
      <c r="D10" s="21" t="str">
        <f>IF(C10="","-",VLOOKUP(C10,员工信息表!B:C,2,FALSE))</f>
        <v>-</v>
      </c>
      <c r="E10" s="21" t="str">
        <f>IF(C10="","-",VLOOKUP(C10,员工信息表!B:D,3,FALSE))</f>
        <v>-</v>
      </c>
      <c r="F10" s="20"/>
      <c r="G10" s="20"/>
      <c r="H10" s="20"/>
      <c r="I10" s="20"/>
      <c r="J10" s="27" t="str">
        <f t="shared" si="0"/>
        <v>0</v>
      </c>
      <c r="K10" s="27" t="str">
        <f>IF(C10="","0",SUMIFS(借支明细表!$H:$H,借支明细表!$F:$F,$C10,借支明细表!$D:$D,$D$2))</f>
        <v>0</v>
      </c>
      <c r="L10" s="27" t="str">
        <f t="shared" si="1"/>
        <v>0</v>
      </c>
      <c r="M10" s="28"/>
    </row>
    <row r="11" s="1" customFormat="1" customHeight="1" spans="1:13">
      <c r="A11" s="24"/>
      <c r="B11" s="20">
        <v>8</v>
      </c>
      <c r="C11" s="20"/>
      <c r="D11" s="21" t="str">
        <f>IF(C11="","-",VLOOKUP(C11,员工信息表!B:C,2,FALSE))</f>
        <v>-</v>
      </c>
      <c r="E11" s="21" t="str">
        <f>IF(C11="","-",VLOOKUP(C11,员工信息表!B:D,3,FALSE))</f>
        <v>-</v>
      </c>
      <c r="F11" s="20"/>
      <c r="G11" s="20"/>
      <c r="H11" s="20"/>
      <c r="I11" s="20"/>
      <c r="J11" s="27" t="str">
        <f t="shared" si="0"/>
        <v>0</v>
      </c>
      <c r="K11" s="27" t="str">
        <f>IF(C11="","0",SUMIFS(借支明细表!$H:$H,借支明细表!$F:$F,$C11,借支明细表!$D:$D,$D$2))</f>
        <v>0</v>
      </c>
      <c r="L11" s="27" t="str">
        <f t="shared" si="1"/>
        <v>0</v>
      </c>
      <c r="M11" s="28"/>
    </row>
    <row r="12" s="1" customFormat="1" customHeight="1" spans="1:13">
      <c r="A12" s="24"/>
      <c r="B12" s="20">
        <v>9</v>
      </c>
      <c r="C12" s="20"/>
      <c r="D12" s="21" t="str">
        <f>IF(C12="","-",VLOOKUP(C12,员工信息表!B:C,2,FALSE))</f>
        <v>-</v>
      </c>
      <c r="E12" s="21" t="str">
        <f>IF(C12="","-",VLOOKUP(C12,员工信息表!B:D,3,FALSE))</f>
        <v>-</v>
      </c>
      <c r="F12" s="20"/>
      <c r="G12" s="20"/>
      <c r="H12" s="20"/>
      <c r="I12" s="20"/>
      <c r="J12" s="27" t="str">
        <f t="shared" si="0"/>
        <v>0</v>
      </c>
      <c r="K12" s="27" t="str">
        <f>IF(C12="","0",SUMIFS(借支明细表!$H:$H,借支明细表!$F:$F,$C12,借支明细表!$D:$D,$D$2))</f>
        <v>0</v>
      </c>
      <c r="L12" s="27" t="str">
        <f t="shared" si="1"/>
        <v>0</v>
      </c>
      <c r="M12" s="28"/>
    </row>
    <row r="13" s="1" customFormat="1" customHeight="1" spans="1:13">
      <c r="A13" s="24"/>
      <c r="B13" s="20">
        <v>10</v>
      </c>
      <c r="C13" s="20"/>
      <c r="D13" s="21" t="str">
        <f>IF(C13="","-",VLOOKUP(C13,员工信息表!B:C,2,FALSE))</f>
        <v>-</v>
      </c>
      <c r="E13" s="21" t="str">
        <f>IF(C13="","-",VLOOKUP(C13,员工信息表!B:D,3,FALSE))</f>
        <v>-</v>
      </c>
      <c r="F13" s="20"/>
      <c r="G13" s="20"/>
      <c r="H13" s="20"/>
      <c r="I13" s="20"/>
      <c r="J13" s="27" t="str">
        <f t="shared" si="0"/>
        <v>0</v>
      </c>
      <c r="K13" s="27" t="str">
        <f>IF(C13="","0",SUMIFS(借支明细表!$H:$H,借支明细表!$F:$F,$C13,借支明细表!$D:$D,$D$2))</f>
        <v>0</v>
      </c>
      <c r="L13" s="27" t="str">
        <f t="shared" si="1"/>
        <v>0</v>
      </c>
      <c r="M13" s="28"/>
    </row>
    <row r="14" s="1" customFormat="1" customHeight="1" spans="1:13">
      <c r="A14" s="24"/>
      <c r="B14" s="20">
        <v>11</v>
      </c>
      <c r="C14" s="20"/>
      <c r="D14" s="21" t="str">
        <f>IF(C14="","-",VLOOKUP(C14,员工信息表!B:C,2,FALSE))</f>
        <v>-</v>
      </c>
      <c r="E14" s="21" t="str">
        <f>IF(C14="","-",VLOOKUP(C14,员工信息表!B:D,3,FALSE))</f>
        <v>-</v>
      </c>
      <c r="F14" s="20"/>
      <c r="G14" s="20"/>
      <c r="H14" s="20"/>
      <c r="I14" s="20"/>
      <c r="J14" s="27" t="str">
        <f t="shared" si="0"/>
        <v>0</v>
      </c>
      <c r="K14" s="27" t="str">
        <f>IF(C14="","0",SUMIFS(借支明细表!$H:$H,借支明细表!$F:$F,$C14,借支明细表!$D:$D,$D$2))</f>
        <v>0</v>
      </c>
      <c r="L14" s="27" t="str">
        <f t="shared" si="1"/>
        <v>0</v>
      </c>
      <c r="M14" s="28"/>
    </row>
    <row r="15" s="1" customFormat="1" customHeight="1" spans="1:13">
      <c r="A15" s="24"/>
      <c r="B15" s="20">
        <v>12</v>
      </c>
      <c r="C15" s="20"/>
      <c r="D15" s="21" t="str">
        <f>IF(C15="","-",VLOOKUP(C15,员工信息表!B:C,2,FALSE))</f>
        <v>-</v>
      </c>
      <c r="E15" s="21" t="str">
        <f>IF(C15="","-",VLOOKUP(C15,员工信息表!B:D,3,FALSE))</f>
        <v>-</v>
      </c>
      <c r="F15" s="20"/>
      <c r="G15" s="20"/>
      <c r="H15" s="20"/>
      <c r="I15" s="20"/>
      <c r="J15" s="27" t="str">
        <f t="shared" si="0"/>
        <v>0</v>
      </c>
      <c r="K15" s="27" t="str">
        <f>IF(C15="","0",SUMIFS(借支明细表!$H:$H,借支明细表!$F:$F,$C15,借支明细表!$D:$D,$D$2))</f>
        <v>0</v>
      </c>
      <c r="L15" s="27" t="str">
        <f t="shared" si="1"/>
        <v>0</v>
      </c>
      <c r="M15" s="28"/>
    </row>
    <row r="16" s="1" customFormat="1" customHeight="1" spans="1:13">
      <c r="A16" s="24"/>
      <c r="B16" s="20">
        <v>13</v>
      </c>
      <c r="C16" s="20"/>
      <c r="D16" s="21" t="str">
        <f>IF(C16="","-",VLOOKUP(C16,员工信息表!B:C,2,FALSE))</f>
        <v>-</v>
      </c>
      <c r="E16" s="21" t="str">
        <f>IF(C16="","-",VLOOKUP(C16,员工信息表!B:D,3,FALSE))</f>
        <v>-</v>
      </c>
      <c r="F16" s="20"/>
      <c r="G16" s="20"/>
      <c r="H16" s="20"/>
      <c r="I16" s="20"/>
      <c r="J16" s="27" t="str">
        <f t="shared" si="0"/>
        <v>0</v>
      </c>
      <c r="K16" s="27" t="str">
        <f>IF(C16="","0",SUMIFS(借支明细表!$H:$H,借支明细表!$F:$F,$C16,借支明细表!$D:$D,$D$2))</f>
        <v>0</v>
      </c>
      <c r="L16" s="27" t="str">
        <f t="shared" si="1"/>
        <v>0</v>
      </c>
      <c r="M16" s="28"/>
    </row>
    <row r="17" s="1" customFormat="1" customHeight="1" spans="1:13">
      <c r="A17" s="24"/>
      <c r="B17" s="20">
        <v>14</v>
      </c>
      <c r="C17" s="20"/>
      <c r="D17" s="21" t="str">
        <f>IF(C17="","-",VLOOKUP(C17,员工信息表!B:C,2,FALSE))</f>
        <v>-</v>
      </c>
      <c r="E17" s="21" t="str">
        <f>IF(C17="","-",VLOOKUP(C17,员工信息表!B:D,3,FALSE))</f>
        <v>-</v>
      </c>
      <c r="F17" s="20"/>
      <c r="G17" s="20"/>
      <c r="H17" s="20"/>
      <c r="I17" s="20"/>
      <c r="J17" s="27" t="str">
        <f t="shared" si="0"/>
        <v>0</v>
      </c>
      <c r="K17" s="27" t="str">
        <f>IF(C17="","0",SUMIFS(借支明细表!$H:$H,借支明细表!$F:$F,$C17,借支明细表!$D:$D,$D$2))</f>
        <v>0</v>
      </c>
      <c r="L17" s="27" t="str">
        <f t="shared" si="1"/>
        <v>0</v>
      </c>
      <c r="M17" s="28"/>
    </row>
    <row r="18" s="1" customFormat="1" customHeight="1" spans="1:13">
      <c r="A18" s="24"/>
      <c r="B18" s="20">
        <v>15</v>
      </c>
      <c r="C18" s="20"/>
      <c r="D18" s="21" t="str">
        <f>IF(C18="","-",VLOOKUP(C18,员工信息表!B:C,2,FALSE))</f>
        <v>-</v>
      </c>
      <c r="E18" s="21" t="str">
        <f>IF(C18="","-",VLOOKUP(C18,员工信息表!B:D,3,FALSE))</f>
        <v>-</v>
      </c>
      <c r="F18" s="20"/>
      <c r="G18" s="20"/>
      <c r="H18" s="20"/>
      <c r="I18" s="20"/>
      <c r="J18" s="27" t="str">
        <f t="shared" si="0"/>
        <v>0</v>
      </c>
      <c r="K18" s="27" t="str">
        <f>IF(C18="","0",SUMIFS(借支明细表!$H:$H,借支明细表!$F:$F,$C18,借支明细表!$D:$D,$D$2))</f>
        <v>0</v>
      </c>
      <c r="L18" s="27" t="str">
        <f t="shared" si="1"/>
        <v>0</v>
      </c>
      <c r="M18" s="28"/>
    </row>
    <row r="19" s="1" customFormat="1" customHeight="1" spans="1:13">
      <c r="A19" s="24"/>
      <c r="B19" s="20">
        <v>16</v>
      </c>
      <c r="C19" s="20"/>
      <c r="D19" s="21" t="str">
        <f>IF(C19="","-",VLOOKUP(C19,员工信息表!B:C,2,FALSE))</f>
        <v>-</v>
      </c>
      <c r="E19" s="21" t="str">
        <f>IF(C19="","-",VLOOKUP(C19,员工信息表!B:D,3,FALSE))</f>
        <v>-</v>
      </c>
      <c r="F19" s="20"/>
      <c r="G19" s="20"/>
      <c r="H19" s="20"/>
      <c r="I19" s="20"/>
      <c r="J19" s="27" t="str">
        <f t="shared" si="0"/>
        <v>0</v>
      </c>
      <c r="K19" s="27" t="str">
        <f>IF(C19="","0",SUMIFS(借支明细表!$H:$H,借支明细表!$F:$F,$C19,借支明细表!$D:$D,$D$2))</f>
        <v>0</v>
      </c>
      <c r="L19" s="27" t="str">
        <f t="shared" si="1"/>
        <v>0</v>
      </c>
      <c r="M19" s="28"/>
    </row>
    <row r="20" s="1" customFormat="1" customHeight="1" spans="1:13">
      <c r="A20" s="24"/>
      <c r="B20" s="20">
        <v>17</v>
      </c>
      <c r="C20" s="20"/>
      <c r="D20" s="21" t="str">
        <f>IF(C20="","-",VLOOKUP(C20,员工信息表!B:C,2,FALSE))</f>
        <v>-</v>
      </c>
      <c r="E20" s="21" t="str">
        <f>IF(C20="","-",VLOOKUP(C20,员工信息表!B:D,3,FALSE))</f>
        <v>-</v>
      </c>
      <c r="F20" s="20"/>
      <c r="G20" s="20"/>
      <c r="H20" s="20"/>
      <c r="I20" s="20"/>
      <c r="J20" s="27" t="str">
        <f t="shared" si="0"/>
        <v>0</v>
      </c>
      <c r="K20" s="27" t="str">
        <f>IF(C20="","0",SUMIFS(借支明细表!$H:$H,借支明细表!$F:$F,$C20,借支明细表!$D:$D,$D$2))</f>
        <v>0</v>
      </c>
      <c r="L20" s="27" t="str">
        <f t="shared" si="1"/>
        <v>0</v>
      </c>
      <c r="M20" s="28"/>
    </row>
    <row r="21" s="1" customFormat="1" customHeight="1" spans="1:13">
      <c r="A21" s="24"/>
      <c r="B21" s="20">
        <v>18</v>
      </c>
      <c r="C21" s="20"/>
      <c r="D21" s="21" t="str">
        <f>IF(C21="","-",VLOOKUP(C21,员工信息表!B:C,2,FALSE))</f>
        <v>-</v>
      </c>
      <c r="E21" s="21" t="str">
        <f>IF(C21="","-",VLOOKUP(C21,员工信息表!B:D,3,FALSE))</f>
        <v>-</v>
      </c>
      <c r="F21" s="20"/>
      <c r="G21" s="20"/>
      <c r="H21" s="20"/>
      <c r="I21" s="20"/>
      <c r="J21" s="27" t="str">
        <f t="shared" si="0"/>
        <v>0</v>
      </c>
      <c r="K21" s="27" t="str">
        <f>IF(C21="","0",SUMIFS(借支明细表!$H:$H,借支明细表!$F:$F,$C21,借支明细表!$D:$D,$D$2))</f>
        <v>0</v>
      </c>
      <c r="L21" s="27" t="str">
        <f t="shared" si="1"/>
        <v>0</v>
      </c>
      <c r="M21" s="28"/>
    </row>
    <row r="22" s="1" customFormat="1" customHeight="1" spans="1:13">
      <c r="A22" s="24"/>
      <c r="B22" s="20">
        <v>19</v>
      </c>
      <c r="C22" s="20"/>
      <c r="D22" s="21" t="str">
        <f>IF(C22="","-",VLOOKUP(C22,员工信息表!B:C,2,FALSE))</f>
        <v>-</v>
      </c>
      <c r="E22" s="21" t="str">
        <f>IF(C22="","-",VLOOKUP(C22,员工信息表!B:D,3,FALSE))</f>
        <v>-</v>
      </c>
      <c r="F22" s="20"/>
      <c r="G22" s="20"/>
      <c r="H22" s="20"/>
      <c r="I22" s="20"/>
      <c r="J22" s="27" t="str">
        <f t="shared" si="0"/>
        <v>0</v>
      </c>
      <c r="K22" s="27" t="str">
        <f>IF(C22="","0",SUMIFS(借支明细表!$H:$H,借支明细表!$F:$F,$C22,借支明细表!$D:$D,$D$2))</f>
        <v>0</v>
      </c>
      <c r="L22" s="27" t="str">
        <f t="shared" si="1"/>
        <v>0</v>
      </c>
      <c r="M22" s="28"/>
    </row>
    <row r="23" s="1" customFormat="1" customHeight="1" spans="1:13">
      <c r="A23" s="24"/>
      <c r="B23" s="20">
        <v>20</v>
      </c>
      <c r="C23" s="20"/>
      <c r="D23" s="21" t="str">
        <f>IF(C23="","-",VLOOKUP(C23,员工信息表!B:C,2,FALSE))</f>
        <v>-</v>
      </c>
      <c r="E23" s="21" t="str">
        <f>IF(C23="","-",VLOOKUP(C23,员工信息表!B:D,3,FALSE))</f>
        <v>-</v>
      </c>
      <c r="F23" s="20"/>
      <c r="G23" s="20"/>
      <c r="H23" s="20"/>
      <c r="I23" s="20"/>
      <c r="J23" s="27" t="str">
        <f t="shared" si="0"/>
        <v>0</v>
      </c>
      <c r="K23" s="27" t="str">
        <f>IF(C23="","0",SUMIFS(借支明细表!$H:$H,借支明细表!$F:$F,$C23,借支明细表!$D:$D,$D$2))</f>
        <v>0</v>
      </c>
      <c r="L23" s="27" t="str">
        <f t="shared" si="1"/>
        <v>0</v>
      </c>
      <c r="M23" s="28"/>
    </row>
    <row r="24" s="1" customFormat="1" customHeight="1" spans="1:13">
      <c r="A24" s="24"/>
      <c r="B24" s="20">
        <v>21</v>
      </c>
      <c r="C24" s="20"/>
      <c r="D24" s="21" t="str">
        <f>IF(C24="","-",VLOOKUP(C24,员工信息表!B:C,2,FALSE))</f>
        <v>-</v>
      </c>
      <c r="E24" s="21" t="str">
        <f>IF(C24="","-",VLOOKUP(C24,员工信息表!B:D,3,FALSE))</f>
        <v>-</v>
      </c>
      <c r="F24" s="20"/>
      <c r="G24" s="20"/>
      <c r="H24" s="20"/>
      <c r="I24" s="20"/>
      <c r="J24" s="27" t="str">
        <f t="shared" si="0"/>
        <v>0</v>
      </c>
      <c r="K24" s="27" t="str">
        <f>IF(C24="","0",SUMIFS(借支明细表!$H:$H,借支明细表!$F:$F,$C24,借支明细表!$D:$D,$D$2))</f>
        <v>0</v>
      </c>
      <c r="L24" s="27" t="str">
        <f t="shared" si="1"/>
        <v>0</v>
      </c>
      <c r="M24" s="28"/>
    </row>
    <row r="25" s="1" customFormat="1" customHeight="1" spans="1:13">
      <c r="A25" s="24"/>
      <c r="B25" s="20">
        <v>22</v>
      </c>
      <c r="C25" s="20"/>
      <c r="D25" s="21" t="str">
        <f>IF(C25="","-",VLOOKUP(C25,员工信息表!B:C,2,FALSE))</f>
        <v>-</v>
      </c>
      <c r="E25" s="21" t="str">
        <f>IF(C25="","-",VLOOKUP(C25,员工信息表!B:D,3,FALSE))</f>
        <v>-</v>
      </c>
      <c r="F25" s="20"/>
      <c r="G25" s="20"/>
      <c r="H25" s="20"/>
      <c r="I25" s="20"/>
      <c r="J25" s="27" t="str">
        <f t="shared" si="0"/>
        <v>0</v>
      </c>
      <c r="K25" s="27" t="str">
        <f>IF(C25="","0",SUMIFS(借支明细表!$H:$H,借支明细表!$F:$F,$C25,借支明细表!$D:$D,$D$2))</f>
        <v>0</v>
      </c>
      <c r="L25" s="27" t="str">
        <f t="shared" si="1"/>
        <v>0</v>
      </c>
      <c r="M25" s="28"/>
    </row>
    <row r="26" s="1" customFormat="1" customHeight="1" spans="1:13">
      <c r="A26" s="24"/>
      <c r="B26" s="20">
        <v>23</v>
      </c>
      <c r="C26" s="20"/>
      <c r="D26" s="21" t="str">
        <f>IF(C26="","-",VLOOKUP(C26,员工信息表!B:C,2,FALSE))</f>
        <v>-</v>
      </c>
      <c r="E26" s="21" t="str">
        <f>IF(C26="","-",VLOOKUP(C26,员工信息表!B:D,3,FALSE))</f>
        <v>-</v>
      </c>
      <c r="F26" s="20"/>
      <c r="G26" s="20"/>
      <c r="H26" s="20"/>
      <c r="I26" s="20"/>
      <c r="J26" s="27" t="str">
        <f t="shared" si="0"/>
        <v>0</v>
      </c>
      <c r="K26" s="27" t="str">
        <f>IF(C26="","0",SUMIFS(借支明细表!$H:$H,借支明细表!$F:$F,$C26,借支明细表!$D:$D,$D$2))</f>
        <v>0</v>
      </c>
      <c r="L26" s="27" t="str">
        <f t="shared" si="1"/>
        <v>0</v>
      </c>
      <c r="M26" s="28"/>
    </row>
    <row r="27" s="1" customFormat="1" customHeight="1" spans="1:13">
      <c r="A27" s="24"/>
      <c r="B27" s="20">
        <v>24</v>
      </c>
      <c r="C27" s="20"/>
      <c r="D27" s="21" t="str">
        <f>IF(C27="","-",VLOOKUP(C27,员工信息表!B:C,2,FALSE))</f>
        <v>-</v>
      </c>
      <c r="E27" s="21" t="str">
        <f>IF(C27="","-",VLOOKUP(C27,员工信息表!B:D,3,FALSE))</f>
        <v>-</v>
      </c>
      <c r="F27" s="20"/>
      <c r="G27" s="20"/>
      <c r="H27" s="20"/>
      <c r="I27" s="20"/>
      <c r="J27" s="27" t="str">
        <f t="shared" si="0"/>
        <v>0</v>
      </c>
      <c r="K27" s="27" t="str">
        <f>IF(C27="","0",SUMIFS(借支明细表!$H:$H,借支明细表!$F:$F,$C27,借支明细表!$D:$D,$D$2))</f>
        <v>0</v>
      </c>
      <c r="L27" s="27" t="str">
        <f t="shared" si="1"/>
        <v>0</v>
      </c>
      <c r="M27" s="28"/>
    </row>
    <row r="28" s="1" customFormat="1" customHeight="1" spans="1:13">
      <c r="A28" s="24"/>
      <c r="B28" s="20">
        <v>25</v>
      </c>
      <c r="C28" s="20"/>
      <c r="D28" s="21" t="str">
        <f>IF(C28="","-",VLOOKUP(C28,员工信息表!B:C,2,FALSE))</f>
        <v>-</v>
      </c>
      <c r="E28" s="21" t="str">
        <f>IF(C28="","-",VLOOKUP(C28,员工信息表!B:D,3,FALSE))</f>
        <v>-</v>
      </c>
      <c r="F28" s="20"/>
      <c r="G28" s="20"/>
      <c r="H28" s="20"/>
      <c r="I28" s="20"/>
      <c r="J28" s="27" t="str">
        <f t="shared" si="0"/>
        <v>0</v>
      </c>
      <c r="K28" s="27" t="str">
        <f>IF(C28="","0",SUMIFS(借支明细表!$H:$H,借支明细表!$F:$F,$C28,借支明细表!$D:$D,$D$2))</f>
        <v>0</v>
      </c>
      <c r="L28" s="27" t="str">
        <f t="shared" si="1"/>
        <v>0</v>
      </c>
      <c r="M28" s="28"/>
    </row>
    <row r="29" s="1" customFormat="1" customHeight="1" spans="1:13">
      <c r="A29" s="24"/>
      <c r="B29" s="20">
        <v>26</v>
      </c>
      <c r="C29" s="20"/>
      <c r="D29" s="21" t="str">
        <f>IF(C29="","-",VLOOKUP(C29,员工信息表!B:C,2,FALSE))</f>
        <v>-</v>
      </c>
      <c r="E29" s="21" t="str">
        <f>IF(C29="","-",VLOOKUP(C29,员工信息表!B:D,3,FALSE))</f>
        <v>-</v>
      </c>
      <c r="F29" s="20"/>
      <c r="G29" s="20"/>
      <c r="H29" s="20"/>
      <c r="I29" s="20"/>
      <c r="J29" s="27" t="str">
        <f t="shared" si="0"/>
        <v>0</v>
      </c>
      <c r="K29" s="27" t="str">
        <f>IF(C29="","0",SUMIFS(借支明细表!$H:$H,借支明细表!$F:$F,$C29,借支明细表!$D:$D,$D$2))</f>
        <v>0</v>
      </c>
      <c r="L29" s="27" t="str">
        <f t="shared" si="1"/>
        <v>0</v>
      </c>
      <c r="M29" s="28"/>
    </row>
    <row r="30" s="1" customFormat="1" customHeight="1" spans="1:13">
      <c r="A30" s="24"/>
      <c r="B30" s="20">
        <v>27</v>
      </c>
      <c r="C30" s="20"/>
      <c r="D30" s="21" t="str">
        <f>IF(C30="","-",VLOOKUP(C30,员工信息表!B:C,2,FALSE))</f>
        <v>-</v>
      </c>
      <c r="E30" s="21" t="str">
        <f>IF(C30="","-",VLOOKUP(C30,员工信息表!B:D,3,FALSE))</f>
        <v>-</v>
      </c>
      <c r="F30" s="20"/>
      <c r="G30" s="20"/>
      <c r="H30" s="20"/>
      <c r="I30" s="20"/>
      <c r="J30" s="27" t="str">
        <f t="shared" si="0"/>
        <v>0</v>
      </c>
      <c r="K30" s="27" t="str">
        <f>IF(C30="","0",SUMIFS(借支明细表!$H:$H,借支明细表!$F:$F,$C30,借支明细表!$D:$D,$D$2))</f>
        <v>0</v>
      </c>
      <c r="L30" s="27" t="str">
        <f t="shared" si="1"/>
        <v>0</v>
      </c>
      <c r="M30" s="28"/>
    </row>
    <row r="31" s="1" customFormat="1" customHeight="1" spans="1:13">
      <c r="A31" s="24"/>
      <c r="B31" s="20"/>
      <c r="C31" s="20"/>
      <c r="D31" s="21" t="str">
        <f>IF(C31="","-",VLOOKUP(C31,员工信息表!B:C,2,FALSE))</f>
        <v>-</v>
      </c>
      <c r="E31" s="21" t="str">
        <f>IF(C31="","-",VLOOKUP(C31,员工信息表!B:D,3,FALSE))</f>
        <v>-</v>
      </c>
      <c r="F31" s="20"/>
      <c r="G31" s="20"/>
      <c r="H31" s="20"/>
      <c r="I31" s="20"/>
      <c r="J31" s="27" t="str">
        <f t="shared" si="0"/>
        <v>0</v>
      </c>
      <c r="K31" s="27" t="str">
        <f>IF(C31="","0",SUMIFS(借支明细表!$H:$H,借支明细表!$F:$F,$C31,借支明细表!$D:$D,$D$2))</f>
        <v>0</v>
      </c>
      <c r="L31" s="27" t="str">
        <f t="shared" si="1"/>
        <v>0</v>
      </c>
      <c r="M31" s="28"/>
    </row>
    <row r="32" s="1" customFormat="1" customHeight="1" spans="1:13">
      <c r="A32" s="24"/>
      <c r="B32" s="20"/>
      <c r="C32" s="20"/>
      <c r="D32" s="21" t="str">
        <f>IF(C32="","-",VLOOKUP(C32,员工信息表!B:C,2,FALSE))</f>
        <v>-</v>
      </c>
      <c r="E32" s="21" t="str">
        <f>IF(C32="","-",VLOOKUP(C32,员工信息表!B:D,3,FALSE))</f>
        <v>-</v>
      </c>
      <c r="F32" s="20"/>
      <c r="G32" s="20"/>
      <c r="H32" s="20"/>
      <c r="I32" s="20"/>
      <c r="J32" s="27" t="str">
        <f t="shared" si="0"/>
        <v>0</v>
      </c>
      <c r="K32" s="27" t="str">
        <f>IF(C32="","0",SUMIFS(借支明细表!$H:$H,借支明细表!$F:$F,$C32,借支明细表!$D:$D,$D$2))</f>
        <v>0</v>
      </c>
      <c r="L32" s="27" t="str">
        <f t="shared" si="1"/>
        <v>0</v>
      </c>
      <c r="M32" s="28"/>
    </row>
    <row r="33" s="1" customFormat="1" customHeight="1" spans="1:13">
      <c r="A33" s="24"/>
      <c r="B33" s="20"/>
      <c r="C33" s="20"/>
      <c r="D33" s="21" t="str">
        <f>IF(C33="","-",VLOOKUP(C33,员工信息表!B:C,2,FALSE))</f>
        <v>-</v>
      </c>
      <c r="E33" s="21" t="str">
        <f>IF(C33="","-",VLOOKUP(C33,员工信息表!B:D,3,FALSE))</f>
        <v>-</v>
      </c>
      <c r="F33" s="20"/>
      <c r="G33" s="20"/>
      <c r="H33" s="20"/>
      <c r="I33" s="20"/>
      <c r="J33" s="27" t="str">
        <f t="shared" si="0"/>
        <v>0</v>
      </c>
      <c r="K33" s="27" t="str">
        <f>IF(C33="","0",SUMIFS(借支明细表!$H:$H,借支明细表!$F:$F,$C33,借支明细表!$D:$D,$D$2))</f>
        <v>0</v>
      </c>
      <c r="L33" s="27" t="str">
        <f t="shared" si="1"/>
        <v>0</v>
      </c>
      <c r="M33" s="28"/>
    </row>
    <row r="34" s="1" customFormat="1" customHeight="1" spans="1:13">
      <c r="A34" s="24"/>
      <c r="B34" s="20"/>
      <c r="C34" s="20"/>
      <c r="D34" s="21" t="str">
        <f>IF(C34="","-",VLOOKUP(C34,员工信息表!B:C,2,FALSE))</f>
        <v>-</v>
      </c>
      <c r="E34" s="21" t="str">
        <f>IF(C34="","-",VLOOKUP(C34,员工信息表!B:D,3,FALSE))</f>
        <v>-</v>
      </c>
      <c r="F34" s="20"/>
      <c r="G34" s="20"/>
      <c r="H34" s="20"/>
      <c r="I34" s="20"/>
      <c r="J34" s="27" t="str">
        <f t="shared" si="0"/>
        <v>0</v>
      </c>
      <c r="K34" s="27" t="str">
        <f>IF(C34="","0",SUMIFS(借支明细表!$H:$H,借支明细表!$F:$F,$C34,借支明细表!$D:$D,$D$2))</f>
        <v>0</v>
      </c>
      <c r="L34" s="27" t="str">
        <f t="shared" si="1"/>
        <v>0</v>
      </c>
      <c r="M34" s="28"/>
    </row>
    <row r="35" s="1" customFormat="1" customHeight="1" spans="1:13">
      <c r="A35" s="24"/>
      <c r="B35" s="20"/>
      <c r="C35" s="20"/>
      <c r="D35" s="21" t="str">
        <f>IF(C35="","-",VLOOKUP(C35,员工信息表!B:C,2,FALSE))</f>
        <v>-</v>
      </c>
      <c r="E35" s="21" t="str">
        <f>IF(C35="","-",VLOOKUP(C35,员工信息表!B:D,3,FALSE))</f>
        <v>-</v>
      </c>
      <c r="F35" s="20"/>
      <c r="G35" s="20"/>
      <c r="H35" s="20"/>
      <c r="I35" s="20"/>
      <c r="J35" s="27" t="str">
        <f t="shared" si="0"/>
        <v>0</v>
      </c>
      <c r="K35" s="27" t="str">
        <f>IF(C35="","0",SUMIFS(借支明细表!$H:$H,借支明细表!$F:$F,$C35,借支明细表!$D:$D,$D$2))</f>
        <v>0</v>
      </c>
      <c r="L35" s="27" t="str">
        <f t="shared" si="1"/>
        <v>0</v>
      </c>
      <c r="M35" s="28"/>
    </row>
    <row r="36" s="1" customFormat="1" customHeight="1" spans="1:13">
      <c r="A36" s="24"/>
      <c r="B36" s="20"/>
      <c r="C36" s="20"/>
      <c r="D36" s="21" t="str">
        <f>IF(C36="","-",VLOOKUP(C36,员工信息表!B:C,2,FALSE))</f>
        <v>-</v>
      </c>
      <c r="E36" s="21" t="str">
        <f>IF(C36="","-",VLOOKUP(C36,员工信息表!B:D,3,FALSE))</f>
        <v>-</v>
      </c>
      <c r="F36" s="20"/>
      <c r="G36" s="20"/>
      <c r="H36" s="20"/>
      <c r="I36" s="20"/>
      <c r="J36" s="27" t="str">
        <f t="shared" si="0"/>
        <v>0</v>
      </c>
      <c r="K36" s="27" t="str">
        <f>IF(C36="","0",SUMIFS(借支明细表!$H:$H,借支明细表!$F:$F,$C36,借支明细表!$D:$D,$D$2))</f>
        <v>0</v>
      </c>
      <c r="L36" s="27" t="str">
        <f t="shared" si="1"/>
        <v>0</v>
      </c>
      <c r="M36" s="28"/>
    </row>
    <row r="37" s="1" customFormat="1" customHeight="1" spans="1:16359">
      <c r="A37" s="4"/>
      <c r="B37" s="20"/>
      <c r="C37" s="20"/>
      <c r="D37" s="21" t="str">
        <f>IF(C37="","-",VLOOKUP(C37,员工信息表!B:C,2,FALSE))</f>
        <v>-</v>
      </c>
      <c r="E37" s="21" t="str">
        <f>IF(C37="","-",VLOOKUP(C37,员工信息表!B:D,3,FALSE))</f>
        <v>-</v>
      </c>
      <c r="F37" s="20"/>
      <c r="G37" s="20"/>
      <c r="H37" s="20"/>
      <c r="I37" s="20"/>
      <c r="J37" s="27" t="str">
        <f t="shared" si="0"/>
        <v>0</v>
      </c>
      <c r="K37" s="27" t="str">
        <f>IF(C37="","0",SUMIFS(借支明细表!$H:$H,借支明细表!$F:$F,$C37,借支明细表!$D:$D,$D$2))</f>
        <v>0</v>
      </c>
      <c r="L37" s="27" t="str">
        <f t="shared" si="1"/>
        <v>0</v>
      </c>
      <c r="M37" s="28"/>
      <c r="XDA37" s="7"/>
      <c r="XDB37" s="7"/>
      <c r="XDC37" s="7"/>
      <c r="XDD37" s="7"/>
      <c r="XDE37" s="7"/>
      <c r="XDF37" s="7"/>
      <c r="XDG37" s="7"/>
      <c r="XDH37" s="7"/>
      <c r="XDI37" s="7"/>
      <c r="XDJ37" s="7"/>
      <c r="XDK37" s="7"/>
      <c r="XDL37" s="7"/>
      <c r="XDM37" s="7"/>
      <c r="XDN37" s="7"/>
      <c r="XDO37" s="7"/>
      <c r="XDP37" s="7"/>
      <c r="XDQ37" s="7"/>
      <c r="XDR37" s="7"/>
      <c r="XDS37" s="7"/>
      <c r="XDT37" s="7"/>
      <c r="XDU37" s="7"/>
      <c r="XDV37" s="7"/>
      <c r="XDW37" s="7"/>
      <c r="XDX37" s="7"/>
      <c r="XDY37" s="7"/>
      <c r="XDZ37" s="7"/>
      <c r="XEA37" s="7"/>
      <c r="XEB37" s="7"/>
      <c r="XEC37" s="7"/>
      <c r="XED37" s="7"/>
      <c r="XEE37" s="7"/>
    </row>
    <row r="38" s="1" customFormat="1" customHeight="1" spans="1:16359">
      <c r="A38" s="4"/>
      <c r="B38" s="20"/>
      <c r="C38" s="20"/>
      <c r="D38" s="21" t="str">
        <f>IF(C38="","-",VLOOKUP(C38,员工信息表!B:C,2,FALSE))</f>
        <v>-</v>
      </c>
      <c r="E38" s="21" t="str">
        <f>IF(C38="","-",VLOOKUP(C38,员工信息表!B:D,3,FALSE))</f>
        <v>-</v>
      </c>
      <c r="F38" s="20"/>
      <c r="G38" s="20"/>
      <c r="H38" s="20"/>
      <c r="I38" s="20"/>
      <c r="J38" s="27" t="str">
        <f t="shared" si="0"/>
        <v>0</v>
      </c>
      <c r="K38" s="27" t="str">
        <f>IF(C38="","0",SUMIFS(借支明细表!$H:$H,借支明细表!$F:$F,$C38,借支明细表!$D:$D,$D$2))</f>
        <v>0</v>
      </c>
      <c r="L38" s="27" t="str">
        <f t="shared" si="1"/>
        <v>0</v>
      </c>
      <c r="M38" s="28"/>
      <c r="XDA38" s="7"/>
      <c r="XDB38" s="7"/>
      <c r="XDC38" s="7"/>
      <c r="XDD38" s="7"/>
      <c r="XDE38" s="7"/>
      <c r="XDF38" s="7"/>
      <c r="XDG38" s="7"/>
      <c r="XDH38" s="7"/>
      <c r="XDI38" s="7"/>
      <c r="XDJ38" s="7"/>
      <c r="XDK38" s="7"/>
      <c r="XDL38" s="7"/>
      <c r="XDM38" s="7"/>
      <c r="XDN38" s="7"/>
      <c r="XDO38" s="7"/>
      <c r="XDP38" s="7"/>
      <c r="XDQ38" s="7"/>
      <c r="XDR38" s="7"/>
      <c r="XDS38" s="7"/>
      <c r="XDT38" s="7"/>
      <c r="XDU38" s="7"/>
      <c r="XDV38" s="7"/>
      <c r="XDW38" s="7"/>
      <c r="XDX38" s="7"/>
      <c r="XDY38" s="7"/>
      <c r="XDZ38" s="7"/>
      <c r="XEA38" s="7"/>
      <c r="XEB38" s="7"/>
      <c r="XEC38" s="7"/>
      <c r="XED38" s="7"/>
      <c r="XEE38" s="7"/>
    </row>
    <row r="39" s="1" customFormat="1" customHeight="1" spans="1:16359">
      <c r="A39" s="4"/>
      <c r="B39" s="20"/>
      <c r="C39" s="20"/>
      <c r="D39" s="21" t="str">
        <f>IF(C39="","-",VLOOKUP(C39,员工信息表!B:C,2,FALSE))</f>
        <v>-</v>
      </c>
      <c r="E39" s="21" t="str">
        <f>IF(C39="","-",VLOOKUP(C39,员工信息表!B:D,3,FALSE))</f>
        <v>-</v>
      </c>
      <c r="F39" s="20"/>
      <c r="G39" s="20"/>
      <c r="H39" s="20"/>
      <c r="I39" s="20"/>
      <c r="J39" s="27" t="str">
        <f t="shared" si="0"/>
        <v>0</v>
      </c>
      <c r="K39" s="27" t="str">
        <f>IF(C39="","0",SUMIFS(借支明细表!$H:$H,借支明细表!$F:$F,$C39,借支明细表!$D:$D,$D$2))</f>
        <v>0</v>
      </c>
      <c r="L39" s="27" t="str">
        <f t="shared" si="1"/>
        <v>0</v>
      </c>
      <c r="M39" s="28"/>
      <c r="XDA39" s="7"/>
      <c r="XDB39" s="7"/>
      <c r="XDC39" s="7"/>
      <c r="XDD39" s="7"/>
      <c r="XDE39" s="7"/>
      <c r="XDF39" s="7"/>
      <c r="XDG39" s="7"/>
      <c r="XDH39" s="7"/>
      <c r="XDI39" s="7"/>
      <c r="XDJ39" s="7"/>
      <c r="XDK39" s="7"/>
      <c r="XDL39" s="7"/>
      <c r="XDM39" s="7"/>
      <c r="XDN39" s="7"/>
      <c r="XDO39" s="7"/>
      <c r="XDP39" s="7"/>
      <c r="XDQ39" s="7"/>
      <c r="XDR39" s="7"/>
      <c r="XDS39" s="7"/>
      <c r="XDT39" s="7"/>
      <c r="XDU39" s="7"/>
      <c r="XDV39" s="7"/>
      <c r="XDW39" s="7"/>
      <c r="XDX39" s="7"/>
      <c r="XDY39" s="7"/>
      <c r="XDZ39" s="7"/>
      <c r="XEA39" s="7"/>
      <c r="XEB39" s="7"/>
      <c r="XEC39" s="7"/>
      <c r="XED39" s="7"/>
      <c r="XEE39" s="7"/>
    </row>
    <row r="40" s="1" customFormat="1" customHeight="1" spans="1:16359">
      <c r="A40" s="4"/>
      <c r="B40" s="20"/>
      <c r="C40" s="20"/>
      <c r="D40" s="21" t="str">
        <f>IF(C40="","-",VLOOKUP(C40,员工信息表!B:C,2,FALSE))</f>
        <v>-</v>
      </c>
      <c r="E40" s="21" t="str">
        <f>IF(C40="","-",VLOOKUP(C40,员工信息表!B:D,3,FALSE))</f>
        <v>-</v>
      </c>
      <c r="F40" s="20"/>
      <c r="G40" s="20"/>
      <c r="H40" s="20"/>
      <c r="I40" s="20"/>
      <c r="J40" s="27" t="str">
        <f t="shared" si="0"/>
        <v>0</v>
      </c>
      <c r="K40" s="27" t="str">
        <f>IF(C40="","0",SUMIFS(借支明细表!$H:$H,借支明细表!$F:$F,$C40,借支明细表!$D:$D,$D$2))</f>
        <v>0</v>
      </c>
      <c r="L40" s="27" t="str">
        <f t="shared" si="1"/>
        <v>0</v>
      </c>
      <c r="M40" s="28"/>
      <c r="XDA40" s="7"/>
      <c r="XDB40" s="7"/>
      <c r="XDC40" s="7"/>
      <c r="XDD40" s="7"/>
      <c r="XDE40" s="7"/>
      <c r="XDF40" s="7"/>
      <c r="XDG40" s="7"/>
      <c r="XDH40" s="7"/>
      <c r="XDI40" s="7"/>
      <c r="XDJ40" s="7"/>
      <c r="XDK40" s="7"/>
      <c r="XDL40" s="7"/>
      <c r="XDM40" s="7"/>
      <c r="XDN40" s="7"/>
      <c r="XDO40" s="7"/>
      <c r="XDP40" s="7"/>
      <c r="XDQ40" s="7"/>
      <c r="XDR40" s="7"/>
      <c r="XDS40" s="7"/>
      <c r="XDT40" s="7"/>
      <c r="XDU40" s="7"/>
      <c r="XDV40" s="7"/>
      <c r="XDW40" s="7"/>
      <c r="XDX40" s="7"/>
      <c r="XDY40" s="7"/>
      <c r="XDZ40" s="7"/>
      <c r="XEA40" s="7"/>
      <c r="XEB40" s="7"/>
      <c r="XEC40" s="7"/>
      <c r="XED40" s="7"/>
      <c r="XEE40" s="7"/>
    </row>
    <row r="41" s="1" customFormat="1" customHeight="1" spans="1:16359">
      <c r="A41" s="4"/>
      <c r="B41" s="20"/>
      <c r="C41" s="20"/>
      <c r="D41" s="21" t="str">
        <f>IF(C41="","-",VLOOKUP(C41,员工信息表!B:C,2,FALSE))</f>
        <v>-</v>
      </c>
      <c r="E41" s="21" t="str">
        <f>IF(C41="","-",VLOOKUP(C41,员工信息表!B:D,3,FALSE))</f>
        <v>-</v>
      </c>
      <c r="F41" s="20"/>
      <c r="G41" s="20"/>
      <c r="H41" s="20"/>
      <c r="I41" s="20"/>
      <c r="J41" s="27" t="str">
        <f t="shared" si="0"/>
        <v>0</v>
      </c>
      <c r="K41" s="27" t="str">
        <f>IF(C41="","0",SUMIFS(借支明细表!$H:$H,借支明细表!$F:$F,$C41,借支明细表!$D:$D,$D$2))</f>
        <v>0</v>
      </c>
      <c r="L41" s="27" t="str">
        <f t="shared" si="1"/>
        <v>0</v>
      </c>
      <c r="M41" s="28"/>
      <c r="XDA41" s="7"/>
      <c r="XDB41" s="7"/>
      <c r="XDC41" s="7"/>
      <c r="XDD41" s="7"/>
      <c r="XDE41" s="7"/>
      <c r="XDF41" s="7"/>
      <c r="XDG41" s="7"/>
      <c r="XDH41" s="7"/>
      <c r="XDI41" s="7"/>
      <c r="XDJ41" s="7"/>
      <c r="XDK41" s="7"/>
      <c r="XDL41" s="7"/>
      <c r="XDM41" s="7"/>
      <c r="XDN41" s="7"/>
      <c r="XDO41" s="7"/>
      <c r="XDP41" s="7"/>
      <c r="XDQ41" s="7"/>
      <c r="XDR41" s="7"/>
      <c r="XDS41" s="7"/>
      <c r="XDT41" s="7"/>
      <c r="XDU41" s="7"/>
      <c r="XDV41" s="7"/>
      <c r="XDW41" s="7"/>
      <c r="XDX41" s="7"/>
      <c r="XDY41" s="7"/>
      <c r="XDZ41" s="7"/>
      <c r="XEA41" s="7"/>
      <c r="XEB41" s="7"/>
      <c r="XEC41" s="7"/>
      <c r="XED41" s="7"/>
      <c r="XEE41" s="7"/>
    </row>
    <row r="42" s="1" customFormat="1" customHeight="1" spans="1:16359">
      <c r="A42" s="4"/>
      <c r="B42" s="20"/>
      <c r="C42" s="20"/>
      <c r="D42" s="21" t="str">
        <f>IF(C42="","-",VLOOKUP(C42,员工信息表!B:C,2,FALSE))</f>
        <v>-</v>
      </c>
      <c r="E42" s="21" t="str">
        <f>IF(C42="","-",VLOOKUP(C42,员工信息表!B:D,3,FALSE))</f>
        <v>-</v>
      </c>
      <c r="F42" s="20"/>
      <c r="G42" s="20"/>
      <c r="H42" s="20"/>
      <c r="I42" s="20"/>
      <c r="J42" s="27" t="str">
        <f t="shared" si="0"/>
        <v>0</v>
      </c>
      <c r="K42" s="27" t="str">
        <f>IF(C42="","0",SUMIFS(借支明细表!$H:$H,借支明细表!$F:$F,$C42,借支明细表!$D:$D,$D$2))</f>
        <v>0</v>
      </c>
      <c r="L42" s="27" t="str">
        <f t="shared" si="1"/>
        <v>0</v>
      </c>
      <c r="M42" s="28"/>
      <c r="XDA42" s="7"/>
      <c r="XDB42" s="7"/>
      <c r="XDC42" s="7"/>
      <c r="XDD42" s="7"/>
      <c r="XDE42" s="7"/>
      <c r="XDF42" s="7"/>
      <c r="XDG42" s="7"/>
      <c r="XDH42" s="7"/>
      <c r="XDI42" s="7"/>
      <c r="XDJ42" s="7"/>
      <c r="XDK42" s="7"/>
      <c r="XDL42" s="7"/>
      <c r="XDM42" s="7"/>
      <c r="XDN42" s="7"/>
      <c r="XDO42" s="7"/>
      <c r="XDP42" s="7"/>
      <c r="XDQ42" s="7"/>
      <c r="XDR42" s="7"/>
      <c r="XDS42" s="7"/>
      <c r="XDT42" s="7"/>
      <c r="XDU42" s="7"/>
      <c r="XDV42" s="7"/>
      <c r="XDW42" s="7"/>
      <c r="XDX42" s="7"/>
      <c r="XDY42" s="7"/>
      <c r="XDZ42" s="7"/>
      <c r="XEA42" s="7"/>
      <c r="XEB42" s="7"/>
      <c r="XEC42" s="7"/>
      <c r="XED42" s="7"/>
      <c r="XEE42" s="7"/>
    </row>
    <row r="43" s="1" customFormat="1" customHeight="1" spans="1:16359">
      <c r="A43" s="4"/>
      <c r="B43" s="20"/>
      <c r="C43" s="20"/>
      <c r="D43" s="21" t="str">
        <f>IF(C43="","-",VLOOKUP(C43,员工信息表!B:C,2,FALSE))</f>
        <v>-</v>
      </c>
      <c r="E43" s="21" t="str">
        <f>IF(C43="","-",VLOOKUP(C43,员工信息表!B:D,3,FALSE))</f>
        <v>-</v>
      </c>
      <c r="F43" s="20"/>
      <c r="G43" s="20"/>
      <c r="H43" s="20"/>
      <c r="I43" s="20"/>
      <c r="J43" s="27" t="str">
        <f t="shared" si="0"/>
        <v>0</v>
      </c>
      <c r="K43" s="27" t="str">
        <f>IF(C43="","0",SUMIFS(借支明细表!$H:$H,借支明细表!$F:$F,$C43,借支明细表!$D:$D,$D$2))</f>
        <v>0</v>
      </c>
      <c r="L43" s="27" t="str">
        <f t="shared" si="1"/>
        <v>0</v>
      </c>
      <c r="M43" s="28"/>
      <c r="XDA43" s="7"/>
      <c r="XDB43" s="7"/>
      <c r="XDC43" s="7"/>
      <c r="XDD43" s="7"/>
      <c r="XDE43" s="7"/>
      <c r="XDF43" s="7"/>
      <c r="XDG43" s="7"/>
      <c r="XDH43" s="7"/>
      <c r="XDI43" s="7"/>
      <c r="XDJ43" s="7"/>
      <c r="XDK43" s="7"/>
      <c r="XDL43" s="7"/>
      <c r="XDM43" s="7"/>
      <c r="XDN43" s="7"/>
      <c r="XDO43" s="7"/>
      <c r="XDP43" s="7"/>
      <c r="XDQ43" s="7"/>
      <c r="XDR43" s="7"/>
      <c r="XDS43" s="7"/>
      <c r="XDT43" s="7"/>
      <c r="XDU43" s="7"/>
      <c r="XDV43" s="7"/>
      <c r="XDW43" s="7"/>
      <c r="XDX43" s="7"/>
      <c r="XDY43" s="7"/>
      <c r="XDZ43" s="7"/>
      <c r="XEA43" s="7"/>
      <c r="XEB43" s="7"/>
      <c r="XEC43" s="7"/>
      <c r="XED43" s="7"/>
      <c r="XEE43" s="7"/>
    </row>
    <row r="44" s="1" customFormat="1" customHeight="1" spans="1:16359">
      <c r="A44" s="4"/>
      <c r="B44" s="20"/>
      <c r="C44" s="20"/>
      <c r="D44" s="21" t="str">
        <f>IF(C44="","-",VLOOKUP(C44,员工信息表!B:C,2,FALSE))</f>
        <v>-</v>
      </c>
      <c r="E44" s="21" t="str">
        <f>IF(C44="","-",VLOOKUP(C44,员工信息表!B:D,3,FALSE))</f>
        <v>-</v>
      </c>
      <c r="F44" s="20"/>
      <c r="G44" s="20"/>
      <c r="H44" s="20"/>
      <c r="I44" s="20"/>
      <c r="J44" s="27" t="str">
        <f t="shared" si="0"/>
        <v>0</v>
      </c>
      <c r="K44" s="27" t="str">
        <f>IF(C44="","0",SUMIFS(借支明细表!$H:$H,借支明细表!$F:$F,$C44,借支明细表!$D:$D,$D$2))</f>
        <v>0</v>
      </c>
      <c r="L44" s="27" t="str">
        <f t="shared" si="1"/>
        <v>0</v>
      </c>
      <c r="M44" s="28"/>
      <c r="XDA44" s="7"/>
      <c r="XDB44" s="7"/>
      <c r="XDC44" s="7"/>
      <c r="XDD44" s="7"/>
      <c r="XDE44" s="7"/>
      <c r="XDF44" s="7"/>
      <c r="XDG44" s="7"/>
      <c r="XDH44" s="7"/>
      <c r="XDI44" s="7"/>
      <c r="XDJ44" s="7"/>
      <c r="XDK44" s="7"/>
      <c r="XDL44" s="7"/>
      <c r="XDM44" s="7"/>
      <c r="XDN44" s="7"/>
      <c r="XDO44" s="7"/>
      <c r="XDP44" s="7"/>
      <c r="XDQ44" s="7"/>
      <c r="XDR44" s="7"/>
      <c r="XDS44" s="7"/>
      <c r="XDT44" s="7"/>
      <c r="XDU44" s="7"/>
      <c r="XDV44" s="7"/>
      <c r="XDW44" s="7"/>
      <c r="XDX44" s="7"/>
      <c r="XDY44" s="7"/>
      <c r="XDZ44" s="7"/>
      <c r="XEA44" s="7"/>
      <c r="XEB44" s="7"/>
      <c r="XEC44" s="7"/>
      <c r="XED44" s="7"/>
      <c r="XEE44" s="7"/>
    </row>
    <row r="45" s="1" customFormat="1" customHeight="1" spans="1:16359">
      <c r="A45" s="4"/>
      <c r="B45" s="20"/>
      <c r="C45" s="20"/>
      <c r="D45" s="21" t="str">
        <f>IF(C45="","-",VLOOKUP(C45,员工信息表!B:C,2,FALSE))</f>
        <v>-</v>
      </c>
      <c r="E45" s="21" t="str">
        <f>IF(C45="","-",VLOOKUP(C45,员工信息表!B:D,3,FALSE))</f>
        <v>-</v>
      </c>
      <c r="F45" s="20"/>
      <c r="G45" s="20"/>
      <c r="H45" s="20"/>
      <c r="I45" s="20"/>
      <c r="J45" s="27" t="str">
        <f t="shared" si="0"/>
        <v>0</v>
      </c>
      <c r="K45" s="27" t="str">
        <f>IF(C45="","0",SUMIFS(借支明细表!$H:$H,借支明细表!$F:$F,$C45,借支明细表!$D:$D,$D$2))</f>
        <v>0</v>
      </c>
      <c r="L45" s="27" t="str">
        <f t="shared" si="1"/>
        <v>0</v>
      </c>
      <c r="M45" s="28"/>
      <c r="XDA45" s="7"/>
      <c r="XDB45" s="7"/>
      <c r="XDC45" s="7"/>
      <c r="XDD45" s="7"/>
      <c r="XDE45" s="7"/>
      <c r="XDF45" s="7"/>
      <c r="XDG45" s="7"/>
      <c r="XDH45" s="7"/>
      <c r="XDI45" s="7"/>
      <c r="XDJ45" s="7"/>
      <c r="XDK45" s="7"/>
      <c r="XDL45" s="7"/>
      <c r="XDM45" s="7"/>
      <c r="XDN45" s="7"/>
      <c r="XDO45" s="7"/>
      <c r="XDP45" s="7"/>
      <c r="XDQ45" s="7"/>
      <c r="XDR45" s="7"/>
      <c r="XDS45" s="7"/>
      <c r="XDT45" s="7"/>
      <c r="XDU45" s="7"/>
      <c r="XDV45" s="7"/>
      <c r="XDW45" s="7"/>
      <c r="XDX45" s="7"/>
      <c r="XDY45" s="7"/>
      <c r="XDZ45" s="7"/>
      <c r="XEA45" s="7"/>
      <c r="XEB45" s="7"/>
      <c r="XEC45" s="7"/>
      <c r="XED45" s="7"/>
      <c r="XEE45" s="7"/>
    </row>
    <row r="46" s="1" customFormat="1" customHeight="1" spans="1:16359">
      <c r="A46" s="4"/>
      <c r="B46" s="20"/>
      <c r="C46" s="20"/>
      <c r="D46" s="21" t="str">
        <f>IF(C46="","-",VLOOKUP(C46,员工信息表!B:C,2,FALSE))</f>
        <v>-</v>
      </c>
      <c r="E46" s="21" t="str">
        <f>IF(C46="","-",VLOOKUP(C46,员工信息表!B:D,3,FALSE))</f>
        <v>-</v>
      </c>
      <c r="F46" s="20"/>
      <c r="G46" s="20"/>
      <c r="H46" s="20"/>
      <c r="I46" s="20"/>
      <c r="J46" s="27" t="str">
        <f t="shared" si="0"/>
        <v>0</v>
      </c>
      <c r="K46" s="27" t="str">
        <f>IF(C46="","0",SUMIFS(借支明细表!$H:$H,借支明细表!$F:$F,$C46,借支明细表!$D:$D,$D$2))</f>
        <v>0</v>
      </c>
      <c r="L46" s="27" t="str">
        <f t="shared" si="1"/>
        <v>0</v>
      </c>
      <c r="M46" s="28"/>
      <c r="XDA46" s="7"/>
      <c r="XDB46" s="7"/>
      <c r="XDC46" s="7"/>
      <c r="XDD46" s="7"/>
      <c r="XDE46" s="7"/>
      <c r="XDF46" s="7"/>
      <c r="XDG46" s="7"/>
      <c r="XDH46" s="7"/>
      <c r="XDI46" s="7"/>
      <c r="XDJ46" s="7"/>
      <c r="XDK46" s="7"/>
      <c r="XDL46" s="7"/>
      <c r="XDM46" s="7"/>
      <c r="XDN46" s="7"/>
      <c r="XDO46" s="7"/>
      <c r="XDP46" s="7"/>
      <c r="XDQ46" s="7"/>
      <c r="XDR46" s="7"/>
      <c r="XDS46" s="7"/>
      <c r="XDT46" s="7"/>
      <c r="XDU46" s="7"/>
      <c r="XDV46" s="7"/>
      <c r="XDW46" s="7"/>
      <c r="XDX46" s="7"/>
      <c r="XDY46" s="7"/>
      <c r="XDZ46" s="7"/>
      <c r="XEA46" s="7"/>
      <c r="XEB46" s="7"/>
      <c r="XEC46" s="7"/>
      <c r="XED46" s="7"/>
      <c r="XEE46" s="7"/>
    </row>
    <row r="47" s="1" customFormat="1" customHeight="1" spans="1:16359">
      <c r="A47" s="4"/>
      <c r="B47" s="20"/>
      <c r="C47" s="20"/>
      <c r="D47" s="21" t="str">
        <f>IF(C47="","-",VLOOKUP(C47,员工信息表!B:C,2,FALSE))</f>
        <v>-</v>
      </c>
      <c r="E47" s="21" t="str">
        <f>IF(C47="","-",VLOOKUP(C47,员工信息表!B:D,3,FALSE))</f>
        <v>-</v>
      </c>
      <c r="F47" s="20"/>
      <c r="G47" s="20"/>
      <c r="H47" s="20"/>
      <c r="I47" s="20"/>
      <c r="J47" s="27" t="str">
        <f t="shared" si="0"/>
        <v>0</v>
      </c>
      <c r="K47" s="27" t="str">
        <f>IF(C47="","0",SUMIFS(借支明细表!$H:$H,借支明细表!$F:$F,$C47,借支明细表!$D:$D,$D$2))</f>
        <v>0</v>
      </c>
      <c r="L47" s="27" t="str">
        <f t="shared" si="1"/>
        <v>0</v>
      </c>
      <c r="M47" s="28"/>
      <c r="XDA47" s="7"/>
      <c r="XDB47" s="7"/>
      <c r="XDC47" s="7"/>
      <c r="XDD47" s="7"/>
      <c r="XDE47" s="7"/>
      <c r="XDF47" s="7"/>
      <c r="XDG47" s="7"/>
      <c r="XDH47" s="7"/>
      <c r="XDI47" s="7"/>
      <c r="XDJ47" s="7"/>
      <c r="XDK47" s="7"/>
      <c r="XDL47" s="7"/>
      <c r="XDM47" s="7"/>
      <c r="XDN47" s="7"/>
      <c r="XDO47" s="7"/>
      <c r="XDP47" s="7"/>
      <c r="XDQ47" s="7"/>
      <c r="XDR47" s="7"/>
      <c r="XDS47" s="7"/>
      <c r="XDT47" s="7"/>
      <c r="XDU47" s="7"/>
      <c r="XDV47" s="7"/>
      <c r="XDW47" s="7"/>
      <c r="XDX47" s="7"/>
      <c r="XDY47" s="7"/>
      <c r="XDZ47" s="7"/>
      <c r="XEA47" s="7"/>
      <c r="XEB47" s="7"/>
      <c r="XEC47" s="7"/>
      <c r="XED47" s="7"/>
      <c r="XEE47" s="7"/>
    </row>
    <row r="48" s="1" customFormat="1" customHeight="1" spans="1:16359">
      <c r="A48" s="4"/>
      <c r="B48" s="20"/>
      <c r="C48" s="20"/>
      <c r="D48" s="21" t="str">
        <f>IF(C48="","-",VLOOKUP(C48,员工信息表!B:C,2,FALSE))</f>
        <v>-</v>
      </c>
      <c r="E48" s="21" t="str">
        <f>IF(C48="","-",VLOOKUP(C48,员工信息表!B:D,3,FALSE))</f>
        <v>-</v>
      </c>
      <c r="F48" s="20"/>
      <c r="G48" s="20"/>
      <c r="H48" s="20"/>
      <c r="I48" s="20"/>
      <c r="J48" s="27" t="str">
        <f t="shared" si="0"/>
        <v>0</v>
      </c>
      <c r="K48" s="27" t="str">
        <f>IF(C48="","0",SUMIFS(借支明细表!$H:$H,借支明细表!$F:$F,$C48,借支明细表!$D:$D,$D$2))</f>
        <v>0</v>
      </c>
      <c r="L48" s="27" t="str">
        <f t="shared" si="1"/>
        <v>0</v>
      </c>
      <c r="M48" s="28"/>
      <c r="XDA48" s="7"/>
      <c r="XDB48" s="7"/>
      <c r="XDC48" s="7"/>
      <c r="XDD48" s="7"/>
      <c r="XDE48" s="7"/>
      <c r="XDF48" s="7"/>
      <c r="XDG48" s="7"/>
      <c r="XDH48" s="7"/>
      <c r="XDI48" s="7"/>
      <c r="XDJ48" s="7"/>
      <c r="XDK48" s="7"/>
      <c r="XDL48" s="7"/>
      <c r="XDM48" s="7"/>
      <c r="XDN48" s="7"/>
      <c r="XDO48" s="7"/>
      <c r="XDP48" s="7"/>
      <c r="XDQ48" s="7"/>
      <c r="XDR48" s="7"/>
      <c r="XDS48" s="7"/>
      <c r="XDT48" s="7"/>
      <c r="XDU48" s="7"/>
      <c r="XDV48" s="7"/>
      <c r="XDW48" s="7"/>
      <c r="XDX48" s="7"/>
      <c r="XDY48" s="7"/>
      <c r="XDZ48" s="7"/>
      <c r="XEA48" s="7"/>
      <c r="XEB48" s="7"/>
      <c r="XEC48" s="7"/>
      <c r="XED48" s="7"/>
      <c r="XEE48" s="7"/>
    </row>
    <row r="49" s="1" customFormat="1" customHeight="1" spans="1:16359">
      <c r="A49" s="4"/>
      <c r="B49" s="20"/>
      <c r="C49" s="20"/>
      <c r="D49" s="21" t="str">
        <f>IF(C49="","-",VLOOKUP(C49,员工信息表!B:C,2,FALSE))</f>
        <v>-</v>
      </c>
      <c r="E49" s="21" t="str">
        <f>IF(C49="","-",VLOOKUP(C49,员工信息表!B:D,3,FALSE))</f>
        <v>-</v>
      </c>
      <c r="F49" s="20"/>
      <c r="G49" s="20"/>
      <c r="H49" s="20"/>
      <c r="I49" s="20"/>
      <c r="J49" s="27" t="str">
        <f t="shared" si="0"/>
        <v>0</v>
      </c>
      <c r="K49" s="27" t="str">
        <f>IF(C49="","0",SUMIFS(借支明细表!$H:$H,借支明细表!$F:$F,$C49,借支明细表!$D:$D,$D$2))</f>
        <v>0</v>
      </c>
      <c r="L49" s="27" t="str">
        <f t="shared" si="1"/>
        <v>0</v>
      </c>
      <c r="M49" s="28"/>
      <c r="XDA49" s="7"/>
      <c r="XDB49" s="7"/>
      <c r="XDC49" s="7"/>
      <c r="XDD49" s="7"/>
      <c r="XDE49" s="7"/>
      <c r="XDF49" s="7"/>
      <c r="XDG49" s="7"/>
      <c r="XDH49" s="7"/>
      <c r="XDI49" s="7"/>
      <c r="XDJ49" s="7"/>
      <c r="XDK49" s="7"/>
      <c r="XDL49" s="7"/>
      <c r="XDM49" s="7"/>
      <c r="XDN49" s="7"/>
      <c r="XDO49" s="7"/>
      <c r="XDP49" s="7"/>
      <c r="XDQ49" s="7"/>
      <c r="XDR49" s="7"/>
      <c r="XDS49" s="7"/>
      <c r="XDT49" s="7"/>
      <c r="XDU49" s="7"/>
      <c r="XDV49" s="7"/>
      <c r="XDW49" s="7"/>
      <c r="XDX49" s="7"/>
      <c r="XDY49" s="7"/>
      <c r="XDZ49" s="7"/>
      <c r="XEA49" s="7"/>
      <c r="XEB49" s="7"/>
      <c r="XEC49" s="7"/>
      <c r="XED49" s="7"/>
      <c r="XEE49" s="7"/>
    </row>
    <row r="50" s="1" customFormat="1" customHeight="1" spans="1:16359">
      <c r="A50" s="4"/>
      <c r="B50" s="20"/>
      <c r="C50" s="20"/>
      <c r="D50" s="21" t="str">
        <f>IF(C50="","-",VLOOKUP(C50,员工信息表!B:C,2,FALSE))</f>
        <v>-</v>
      </c>
      <c r="E50" s="21" t="str">
        <f>IF(C50="","-",VLOOKUP(C50,员工信息表!B:D,3,FALSE))</f>
        <v>-</v>
      </c>
      <c r="F50" s="20"/>
      <c r="G50" s="20"/>
      <c r="H50" s="20"/>
      <c r="I50" s="20"/>
      <c r="J50" s="27" t="str">
        <f t="shared" si="0"/>
        <v>0</v>
      </c>
      <c r="K50" s="27" t="str">
        <f>IF(C50="","0",SUMIFS(借支明细表!$H:$H,借支明细表!$F:$F,$C50,借支明细表!$D:$D,$D$2))</f>
        <v>0</v>
      </c>
      <c r="L50" s="27" t="str">
        <f t="shared" si="1"/>
        <v>0</v>
      </c>
      <c r="M50" s="28"/>
      <c r="XDA50" s="7"/>
      <c r="XDB50" s="7"/>
      <c r="XDC50" s="7"/>
      <c r="XDD50" s="7"/>
      <c r="XDE50" s="7"/>
      <c r="XDF50" s="7"/>
      <c r="XDG50" s="7"/>
      <c r="XDH50" s="7"/>
      <c r="XDI50" s="7"/>
      <c r="XDJ50" s="7"/>
      <c r="XDK50" s="7"/>
      <c r="XDL50" s="7"/>
      <c r="XDM50" s="7"/>
      <c r="XDN50" s="7"/>
      <c r="XDO50" s="7"/>
      <c r="XDP50" s="7"/>
      <c r="XDQ50" s="7"/>
      <c r="XDR50" s="7"/>
      <c r="XDS50" s="7"/>
      <c r="XDT50" s="7"/>
      <c r="XDU50" s="7"/>
      <c r="XDV50" s="7"/>
      <c r="XDW50" s="7"/>
      <c r="XDX50" s="7"/>
      <c r="XDY50" s="7"/>
      <c r="XDZ50" s="7"/>
      <c r="XEA50" s="7"/>
      <c r="XEB50" s="7"/>
      <c r="XEC50" s="7"/>
      <c r="XED50" s="7"/>
      <c r="XEE50" s="7"/>
    </row>
    <row r="51" s="1" customFormat="1" customHeight="1" spans="1:16359">
      <c r="A51" s="4"/>
      <c r="B51" s="20"/>
      <c r="C51" s="20"/>
      <c r="D51" s="21" t="str">
        <f>IF(C51="","-",VLOOKUP(C51,员工信息表!B:C,2,FALSE))</f>
        <v>-</v>
      </c>
      <c r="E51" s="21" t="str">
        <f>IF(C51="","-",VLOOKUP(C51,员工信息表!B:D,3,FALSE))</f>
        <v>-</v>
      </c>
      <c r="F51" s="20"/>
      <c r="G51" s="20"/>
      <c r="H51" s="20"/>
      <c r="I51" s="20"/>
      <c r="J51" s="27" t="str">
        <f t="shared" si="0"/>
        <v>0</v>
      </c>
      <c r="K51" s="27" t="str">
        <f>IF(C51="","0",SUMIFS(借支明细表!$H:$H,借支明细表!$F:$F,$C51,借支明细表!$D:$D,$D$2))</f>
        <v>0</v>
      </c>
      <c r="L51" s="27" t="str">
        <f t="shared" si="1"/>
        <v>0</v>
      </c>
      <c r="M51" s="28"/>
      <c r="XDA51" s="7"/>
      <c r="XDB51" s="7"/>
      <c r="XDC51" s="7"/>
      <c r="XDD51" s="7"/>
      <c r="XDE51" s="7"/>
      <c r="XDF51" s="7"/>
      <c r="XDG51" s="7"/>
      <c r="XDH51" s="7"/>
      <c r="XDI51" s="7"/>
      <c r="XDJ51" s="7"/>
      <c r="XDK51" s="7"/>
      <c r="XDL51" s="7"/>
      <c r="XDM51" s="7"/>
      <c r="XDN51" s="7"/>
      <c r="XDO51" s="7"/>
      <c r="XDP51" s="7"/>
      <c r="XDQ51" s="7"/>
      <c r="XDR51" s="7"/>
      <c r="XDS51" s="7"/>
      <c r="XDT51" s="7"/>
      <c r="XDU51" s="7"/>
      <c r="XDV51" s="7"/>
      <c r="XDW51" s="7"/>
      <c r="XDX51" s="7"/>
      <c r="XDY51" s="7"/>
      <c r="XDZ51" s="7"/>
      <c r="XEA51" s="7"/>
      <c r="XEB51" s="7"/>
      <c r="XEC51" s="7"/>
      <c r="XED51" s="7"/>
      <c r="XEE51" s="7"/>
    </row>
    <row r="52" s="1" customFormat="1" customHeight="1" spans="1:16359">
      <c r="A52" s="4"/>
      <c r="B52" s="20"/>
      <c r="C52" s="20"/>
      <c r="D52" s="21" t="str">
        <f>IF(C52="","-",VLOOKUP(C52,员工信息表!B:C,2,FALSE))</f>
        <v>-</v>
      </c>
      <c r="E52" s="21" t="str">
        <f>IF(C52="","-",VLOOKUP(C52,员工信息表!B:D,3,FALSE))</f>
        <v>-</v>
      </c>
      <c r="F52" s="20"/>
      <c r="G52" s="20"/>
      <c r="H52" s="20"/>
      <c r="I52" s="20"/>
      <c r="J52" s="27" t="str">
        <f t="shared" si="0"/>
        <v>0</v>
      </c>
      <c r="K52" s="27" t="str">
        <f>IF(C52="","0",SUMIFS(借支明细表!$H:$H,借支明细表!$F:$F,$C52,借支明细表!$D:$D,$D$2))</f>
        <v>0</v>
      </c>
      <c r="L52" s="27" t="str">
        <f t="shared" si="1"/>
        <v>0</v>
      </c>
      <c r="M52" s="28"/>
      <c r="XDA52" s="7"/>
      <c r="XDB52" s="7"/>
      <c r="XDC52" s="7"/>
      <c r="XDD52" s="7"/>
      <c r="XDE52" s="7"/>
      <c r="XDF52" s="7"/>
      <c r="XDG52" s="7"/>
      <c r="XDH52" s="7"/>
      <c r="XDI52" s="7"/>
      <c r="XDJ52" s="7"/>
      <c r="XDK52" s="7"/>
      <c r="XDL52" s="7"/>
      <c r="XDM52" s="7"/>
      <c r="XDN52" s="7"/>
      <c r="XDO52" s="7"/>
      <c r="XDP52" s="7"/>
      <c r="XDQ52" s="7"/>
      <c r="XDR52" s="7"/>
      <c r="XDS52" s="7"/>
      <c r="XDT52" s="7"/>
      <c r="XDU52" s="7"/>
      <c r="XDV52" s="7"/>
      <c r="XDW52" s="7"/>
      <c r="XDX52" s="7"/>
      <c r="XDY52" s="7"/>
      <c r="XDZ52" s="7"/>
      <c r="XEA52" s="7"/>
      <c r="XEB52" s="7"/>
      <c r="XEC52" s="7"/>
      <c r="XED52" s="7"/>
      <c r="XEE52" s="7"/>
    </row>
    <row r="53" s="1" customFormat="1" customHeight="1" spans="1:16359">
      <c r="A53" s="4"/>
      <c r="B53" s="20"/>
      <c r="C53" s="20"/>
      <c r="D53" s="21" t="str">
        <f>IF(C53="","-",VLOOKUP(C53,员工信息表!B:C,2,FALSE))</f>
        <v>-</v>
      </c>
      <c r="E53" s="21" t="str">
        <f>IF(C53="","-",VLOOKUP(C53,员工信息表!B:D,3,FALSE))</f>
        <v>-</v>
      </c>
      <c r="F53" s="20"/>
      <c r="G53" s="20"/>
      <c r="H53" s="20"/>
      <c r="I53" s="20"/>
      <c r="J53" s="27" t="str">
        <f t="shared" si="0"/>
        <v>0</v>
      </c>
      <c r="K53" s="27" t="str">
        <f>IF(C53="","0",SUMIFS(借支明细表!$H:$H,借支明细表!$F:$F,$C53,借支明细表!$D:$D,$D$2))</f>
        <v>0</v>
      </c>
      <c r="L53" s="27" t="str">
        <f t="shared" si="1"/>
        <v>0</v>
      </c>
      <c r="M53" s="28"/>
      <c r="XDA53" s="7"/>
      <c r="XDB53" s="7"/>
      <c r="XDC53" s="7"/>
      <c r="XDD53" s="7"/>
      <c r="XDE53" s="7"/>
      <c r="XDF53" s="7"/>
      <c r="XDG53" s="7"/>
      <c r="XDH53" s="7"/>
      <c r="XDI53" s="7"/>
      <c r="XDJ53" s="7"/>
      <c r="XDK53" s="7"/>
      <c r="XDL53" s="7"/>
      <c r="XDM53" s="7"/>
      <c r="XDN53" s="7"/>
      <c r="XDO53" s="7"/>
      <c r="XDP53" s="7"/>
      <c r="XDQ53" s="7"/>
      <c r="XDR53" s="7"/>
      <c r="XDS53" s="7"/>
      <c r="XDT53" s="7"/>
      <c r="XDU53" s="7"/>
      <c r="XDV53" s="7"/>
      <c r="XDW53" s="7"/>
      <c r="XDX53" s="7"/>
      <c r="XDY53" s="7"/>
      <c r="XDZ53" s="7"/>
      <c r="XEA53" s="7"/>
      <c r="XEB53" s="7"/>
      <c r="XEC53" s="7"/>
      <c r="XED53" s="7"/>
      <c r="XEE53" s="7"/>
    </row>
    <row r="54" s="1" customFormat="1" customHeight="1" spans="1:16359">
      <c r="A54" s="4"/>
      <c r="B54" s="20"/>
      <c r="C54" s="20"/>
      <c r="D54" s="21" t="str">
        <f>IF(C54="","-",VLOOKUP(C54,员工信息表!B:C,2,FALSE))</f>
        <v>-</v>
      </c>
      <c r="E54" s="21" t="str">
        <f>IF(C54="","-",VLOOKUP(C54,员工信息表!B:D,3,FALSE))</f>
        <v>-</v>
      </c>
      <c r="F54" s="20"/>
      <c r="G54" s="20"/>
      <c r="H54" s="20"/>
      <c r="I54" s="20"/>
      <c r="J54" s="27" t="str">
        <f t="shared" si="0"/>
        <v>0</v>
      </c>
      <c r="K54" s="27" t="str">
        <f>IF(C54="","0",SUMIFS(借支明细表!$H:$H,借支明细表!$F:$F,$C54,借支明细表!$D:$D,$D$2))</f>
        <v>0</v>
      </c>
      <c r="L54" s="27" t="str">
        <f t="shared" si="1"/>
        <v>0</v>
      </c>
      <c r="M54" s="28"/>
      <c r="XDA54" s="7"/>
      <c r="XDB54" s="7"/>
      <c r="XDC54" s="7"/>
      <c r="XDD54" s="7"/>
      <c r="XDE54" s="7"/>
      <c r="XDF54" s="7"/>
      <c r="XDG54" s="7"/>
      <c r="XDH54" s="7"/>
      <c r="XDI54" s="7"/>
      <c r="XDJ54" s="7"/>
      <c r="XDK54" s="7"/>
      <c r="XDL54" s="7"/>
      <c r="XDM54" s="7"/>
      <c r="XDN54" s="7"/>
      <c r="XDO54" s="7"/>
      <c r="XDP54" s="7"/>
      <c r="XDQ54" s="7"/>
      <c r="XDR54" s="7"/>
      <c r="XDS54" s="7"/>
      <c r="XDT54" s="7"/>
      <c r="XDU54" s="7"/>
      <c r="XDV54" s="7"/>
      <c r="XDW54" s="7"/>
      <c r="XDX54" s="7"/>
      <c r="XDY54" s="7"/>
      <c r="XDZ54" s="7"/>
      <c r="XEA54" s="7"/>
      <c r="XEB54" s="7"/>
      <c r="XEC54" s="7"/>
      <c r="XED54" s="7"/>
      <c r="XEE54" s="7"/>
    </row>
    <row r="55" s="1" customFormat="1" customHeight="1" spans="1:16359">
      <c r="A55" s="4"/>
      <c r="B55" s="20"/>
      <c r="C55" s="20"/>
      <c r="D55" s="21" t="str">
        <f>IF(C55="","-",VLOOKUP(C55,员工信息表!B:C,2,FALSE))</f>
        <v>-</v>
      </c>
      <c r="E55" s="21" t="str">
        <f>IF(C55="","-",VLOOKUP(C55,员工信息表!B:D,3,FALSE))</f>
        <v>-</v>
      </c>
      <c r="F55" s="20"/>
      <c r="G55" s="20"/>
      <c r="H55" s="20"/>
      <c r="I55" s="20"/>
      <c r="J55" s="27" t="str">
        <f t="shared" si="0"/>
        <v>0</v>
      </c>
      <c r="K55" s="27" t="str">
        <f>IF(C55="","0",SUMIFS(借支明细表!$H:$H,借支明细表!$F:$F,$C55,借支明细表!$D:$D,$D$2))</f>
        <v>0</v>
      </c>
      <c r="L55" s="27" t="str">
        <f t="shared" si="1"/>
        <v>0</v>
      </c>
      <c r="M55" s="28"/>
      <c r="XDA55" s="7"/>
      <c r="XDB55" s="7"/>
      <c r="XDC55" s="7"/>
      <c r="XDD55" s="7"/>
      <c r="XDE55" s="7"/>
      <c r="XDF55" s="7"/>
      <c r="XDG55" s="7"/>
      <c r="XDH55" s="7"/>
      <c r="XDI55" s="7"/>
      <c r="XDJ55" s="7"/>
      <c r="XDK55" s="7"/>
      <c r="XDL55" s="7"/>
      <c r="XDM55" s="7"/>
      <c r="XDN55" s="7"/>
      <c r="XDO55" s="7"/>
      <c r="XDP55" s="7"/>
      <c r="XDQ55" s="7"/>
      <c r="XDR55" s="7"/>
      <c r="XDS55" s="7"/>
      <c r="XDT55" s="7"/>
      <c r="XDU55" s="7"/>
      <c r="XDV55" s="7"/>
      <c r="XDW55" s="7"/>
      <c r="XDX55" s="7"/>
      <c r="XDY55" s="7"/>
      <c r="XDZ55" s="7"/>
      <c r="XEA55" s="7"/>
      <c r="XEB55" s="7"/>
      <c r="XEC55" s="7"/>
      <c r="XED55" s="7"/>
      <c r="XEE55" s="7"/>
    </row>
    <row r="56" s="1" customFormat="1" customHeight="1" spans="1:16359">
      <c r="A56" s="4"/>
      <c r="B56" s="20"/>
      <c r="C56" s="20"/>
      <c r="D56" s="21" t="str">
        <f>IF(C56="","-",VLOOKUP(C56,员工信息表!B:C,2,FALSE))</f>
        <v>-</v>
      </c>
      <c r="E56" s="21" t="str">
        <f>IF(C56="","-",VLOOKUP(C56,员工信息表!B:D,3,FALSE))</f>
        <v>-</v>
      </c>
      <c r="F56" s="20"/>
      <c r="G56" s="20"/>
      <c r="H56" s="20"/>
      <c r="I56" s="20"/>
      <c r="J56" s="27" t="str">
        <f t="shared" si="0"/>
        <v>0</v>
      </c>
      <c r="K56" s="27" t="str">
        <f>IF(C56="","0",SUMIFS(借支明细表!$H:$H,借支明细表!$F:$F,$C56,借支明细表!$D:$D,$D$2))</f>
        <v>0</v>
      </c>
      <c r="L56" s="27" t="str">
        <f t="shared" si="1"/>
        <v>0</v>
      </c>
      <c r="M56" s="28"/>
      <c r="XDA56" s="7"/>
      <c r="XDB56" s="7"/>
      <c r="XDC56" s="7"/>
      <c r="XDD56" s="7"/>
      <c r="XDE56" s="7"/>
      <c r="XDF56" s="7"/>
      <c r="XDG56" s="7"/>
      <c r="XDH56" s="7"/>
      <c r="XDI56" s="7"/>
      <c r="XDJ56" s="7"/>
      <c r="XDK56" s="7"/>
      <c r="XDL56" s="7"/>
      <c r="XDM56" s="7"/>
      <c r="XDN56" s="7"/>
      <c r="XDO56" s="7"/>
      <c r="XDP56" s="7"/>
      <c r="XDQ56" s="7"/>
      <c r="XDR56" s="7"/>
      <c r="XDS56" s="7"/>
      <c r="XDT56" s="7"/>
      <c r="XDU56" s="7"/>
      <c r="XDV56" s="7"/>
      <c r="XDW56" s="7"/>
      <c r="XDX56" s="7"/>
      <c r="XDY56" s="7"/>
      <c r="XDZ56" s="7"/>
      <c r="XEA56" s="7"/>
      <c r="XEB56" s="7"/>
      <c r="XEC56" s="7"/>
      <c r="XED56" s="7"/>
      <c r="XEE56" s="7"/>
    </row>
    <row r="57" s="1" customFormat="1" customHeight="1" spans="1:16359">
      <c r="A57" s="4"/>
      <c r="B57" s="20"/>
      <c r="C57" s="20"/>
      <c r="D57" s="21" t="str">
        <f>IF(C57="","-",VLOOKUP(C57,员工信息表!B:C,2,FALSE))</f>
        <v>-</v>
      </c>
      <c r="E57" s="21" t="str">
        <f>IF(C57="","-",VLOOKUP(C57,员工信息表!B:D,3,FALSE))</f>
        <v>-</v>
      </c>
      <c r="F57" s="20"/>
      <c r="G57" s="20"/>
      <c r="H57" s="20"/>
      <c r="I57" s="20"/>
      <c r="J57" s="27" t="str">
        <f t="shared" si="0"/>
        <v>0</v>
      </c>
      <c r="K57" s="27" t="str">
        <f>IF(C57="","0",SUMIFS(借支明细表!$H:$H,借支明细表!$F:$F,$C57,借支明细表!$D:$D,$D$2))</f>
        <v>0</v>
      </c>
      <c r="L57" s="27" t="str">
        <f t="shared" si="1"/>
        <v>0</v>
      </c>
      <c r="M57" s="28"/>
      <c r="XDA57" s="7"/>
      <c r="XDB57" s="7"/>
      <c r="XDC57" s="7"/>
      <c r="XDD57" s="7"/>
      <c r="XDE57" s="7"/>
      <c r="XDF57" s="7"/>
      <c r="XDG57" s="7"/>
      <c r="XDH57" s="7"/>
      <c r="XDI57" s="7"/>
      <c r="XDJ57" s="7"/>
      <c r="XDK57" s="7"/>
      <c r="XDL57" s="7"/>
      <c r="XDM57" s="7"/>
      <c r="XDN57" s="7"/>
      <c r="XDO57" s="7"/>
      <c r="XDP57" s="7"/>
      <c r="XDQ57" s="7"/>
      <c r="XDR57" s="7"/>
      <c r="XDS57" s="7"/>
      <c r="XDT57" s="7"/>
      <c r="XDU57" s="7"/>
      <c r="XDV57" s="7"/>
      <c r="XDW57" s="7"/>
      <c r="XDX57" s="7"/>
      <c r="XDY57" s="7"/>
      <c r="XDZ57" s="7"/>
      <c r="XEA57" s="7"/>
      <c r="XEB57" s="7"/>
      <c r="XEC57" s="7"/>
      <c r="XED57" s="7"/>
      <c r="XEE57" s="7"/>
    </row>
    <row r="58" s="1" customFormat="1" customHeight="1" spans="1:16359">
      <c r="A58" s="4"/>
      <c r="B58" s="20"/>
      <c r="C58" s="20"/>
      <c r="D58" s="21" t="str">
        <f>IF(C58="","-",VLOOKUP(C58,员工信息表!B:C,2,FALSE))</f>
        <v>-</v>
      </c>
      <c r="E58" s="21" t="str">
        <f>IF(C58="","-",VLOOKUP(C58,员工信息表!B:D,3,FALSE))</f>
        <v>-</v>
      </c>
      <c r="F58" s="20"/>
      <c r="G58" s="20"/>
      <c r="H58" s="20"/>
      <c r="I58" s="20"/>
      <c r="J58" s="27" t="str">
        <f t="shared" si="0"/>
        <v>0</v>
      </c>
      <c r="K58" s="27" t="str">
        <f>IF(C58="","0",SUMIFS(借支明细表!$H:$H,借支明细表!$F:$F,$C58,借支明细表!$D:$D,$D$2))</f>
        <v>0</v>
      </c>
      <c r="L58" s="27" t="str">
        <f t="shared" si="1"/>
        <v>0</v>
      </c>
      <c r="M58" s="28"/>
      <c r="XDA58" s="7"/>
      <c r="XDB58" s="7"/>
      <c r="XDC58" s="7"/>
      <c r="XDD58" s="7"/>
      <c r="XDE58" s="7"/>
      <c r="XDF58" s="7"/>
      <c r="XDG58" s="7"/>
      <c r="XDH58" s="7"/>
      <c r="XDI58" s="7"/>
      <c r="XDJ58" s="7"/>
      <c r="XDK58" s="7"/>
      <c r="XDL58" s="7"/>
      <c r="XDM58" s="7"/>
      <c r="XDN58" s="7"/>
      <c r="XDO58" s="7"/>
      <c r="XDP58" s="7"/>
      <c r="XDQ58" s="7"/>
      <c r="XDR58" s="7"/>
      <c r="XDS58" s="7"/>
      <c r="XDT58" s="7"/>
      <c r="XDU58" s="7"/>
      <c r="XDV58" s="7"/>
      <c r="XDW58" s="7"/>
      <c r="XDX58" s="7"/>
      <c r="XDY58" s="7"/>
      <c r="XDZ58" s="7"/>
      <c r="XEA58" s="7"/>
      <c r="XEB58" s="7"/>
      <c r="XEC58" s="7"/>
      <c r="XED58" s="7"/>
      <c r="XEE58" s="7"/>
    </row>
    <row r="59" s="1" customFormat="1" customHeight="1" spans="1:16359">
      <c r="A59" s="4"/>
      <c r="B59" s="20"/>
      <c r="C59" s="20"/>
      <c r="D59" s="21" t="str">
        <f>IF(C59="","-",VLOOKUP(C59,员工信息表!B:C,2,FALSE))</f>
        <v>-</v>
      </c>
      <c r="E59" s="21" t="str">
        <f>IF(C59="","-",VLOOKUP(C59,员工信息表!B:D,3,FALSE))</f>
        <v>-</v>
      </c>
      <c r="F59" s="20"/>
      <c r="G59" s="20"/>
      <c r="H59" s="20"/>
      <c r="I59" s="20"/>
      <c r="J59" s="27" t="str">
        <f t="shared" si="0"/>
        <v>0</v>
      </c>
      <c r="K59" s="27" t="str">
        <f>IF(C59="","0",SUMIFS(借支明细表!$H:$H,借支明细表!$F:$F,$C59,借支明细表!$D:$D,$D$2))</f>
        <v>0</v>
      </c>
      <c r="L59" s="27" t="str">
        <f t="shared" si="1"/>
        <v>0</v>
      </c>
      <c r="M59" s="28"/>
      <c r="XDA59" s="7"/>
      <c r="XDB59" s="7"/>
      <c r="XDC59" s="7"/>
      <c r="XDD59" s="7"/>
      <c r="XDE59" s="7"/>
      <c r="XDF59" s="7"/>
      <c r="XDG59" s="7"/>
      <c r="XDH59" s="7"/>
      <c r="XDI59" s="7"/>
      <c r="XDJ59" s="7"/>
      <c r="XDK59" s="7"/>
      <c r="XDL59" s="7"/>
      <c r="XDM59" s="7"/>
      <c r="XDN59" s="7"/>
      <c r="XDO59" s="7"/>
      <c r="XDP59" s="7"/>
      <c r="XDQ59" s="7"/>
      <c r="XDR59" s="7"/>
      <c r="XDS59" s="7"/>
      <c r="XDT59" s="7"/>
      <c r="XDU59" s="7"/>
      <c r="XDV59" s="7"/>
      <c r="XDW59" s="7"/>
      <c r="XDX59" s="7"/>
      <c r="XDY59" s="7"/>
      <c r="XDZ59" s="7"/>
      <c r="XEA59" s="7"/>
      <c r="XEB59" s="7"/>
      <c r="XEC59" s="7"/>
      <c r="XED59" s="7"/>
      <c r="XEE59" s="7"/>
    </row>
    <row r="60" s="1" customFormat="1" customHeight="1" spans="1:16359">
      <c r="A60" s="4"/>
      <c r="B60" s="20"/>
      <c r="C60" s="20"/>
      <c r="D60" s="21" t="str">
        <f>IF(C60="","-",VLOOKUP(C60,员工信息表!B:C,2,FALSE))</f>
        <v>-</v>
      </c>
      <c r="E60" s="21" t="str">
        <f>IF(C60="","-",VLOOKUP(C60,员工信息表!B:D,3,FALSE))</f>
        <v>-</v>
      </c>
      <c r="F60" s="20"/>
      <c r="G60" s="20"/>
      <c r="H60" s="20"/>
      <c r="I60" s="20"/>
      <c r="J60" s="27" t="str">
        <f t="shared" si="0"/>
        <v>0</v>
      </c>
      <c r="K60" s="27" t="str">
        <f>IF(C60="","0",SUMIFS(借支明细表!$H:$H,借支明细表!$F:$F,$C60,借支明细表!$D:$D,$D$2))</f>
        <v>0</v>
      </c>
      <c r="L60" s="27" t="str">
        <f t="shared" si="1"/>
        <v>0</v>
      </c>
      <c r="M60" s="28"/>
      <c r="XDA60" s="7"/>
      <c r="XDB60" s="7"/>
      <c r="XDC60" s="7"/>
      <c r="XDD60" s="7"/>
      <c r="XDE60" s="7"/>
      <c r="XDF60" s="7"/>
      <c r="XDG60" s="7"/>
      <c r="XDH60" s="7"/>
      <c r="XDI60" s="7"/>
      <c r="XDJ60" s="7"/>
      <c r="XDK60" s="7"/>
      <c r="XDL60" s="7"/>
      <c r="XDM60" s="7"/>
      <c r="XDN60" s="7"/>
      <c r="XDO60" s="7"/>
      <c r="XDP60" s="7"/>
      <c r="XDQ60" s="7"/>
      <c r="XDR60" s="7"/>
      <c r="XDS60" s="7"/>
      <c r="XDT60" s="7"/>
      <c r="XDU60" s="7"/>
      <c r="XDV60" s="7"/>
      <c r="XDW60" s="7"/>
      <c r="XDX60" s="7"/>
      <c r="XDY60" s="7"/>
      <c r="XDZ60" s="7"/>
      <c r="XEA60" s="7"/>
      <c r="XEB60" s="7"/>
      <c r="XEC60" s="7"/>
      <c r="XED60" s="7"/>
      <c r="XEE60" s="7"/>
    </row>
    <row r="61" s="1" customFormat="1" customHeight="1" spans="1:16359">
      <c r="A61" s="4"/>
      <c r="B61" s="20"/>
      <c r="C61" s="20"/>
      <c r="D61" s="21" t="str">
        <f>IF(C61="","-",VLOOKUP(C61,员工信息表!B:C,2,FALSE))</f>
        <v>-</v>
      </c>
      <c r="E61" s="21" t="str">
        <f>IF(C61="","-",VLOOKUP(C61,员工信息表!B:D,3,FALSE))</f>
        <v>-</v>
      </c>
      <c r="F61" s="20"/>
      <c r="G61" s="20"/>
      <c r="H61" s="20"/>
      <c r="I61" s="20"/>
      <c r="J61" s="27" t="str">
        <f t="shared" si="0"/>
        <v>0</v>
      </c>
      <c r="K61" s="27" t="str">
        <f>IF(C61="","0",SUMIFS(借支明细表!$H:$H,借支明细表!$F:$F,$C61,借支明细表!$D:$D,$D$2))</f>
        <v>0</v>
      </c>
      <c r="L61" s="27" t="str">
        <f t="shared" si="1"/>
        <v>0</v>
      </c>
      <c r="M61" s="28"/>
      <c r="XDA61" s="7"/>
      <c r="XDB61" s="7"/>
      <c r="XDC61" s="7"/>
      <c r="XDD61" s="7"/>
      <c r="XDE61" s="7"/>
      <c r="XDF61" s="7"/>
      <c r="XDG61" s="7"/>
      <c r="XDH61" s="7"/>
      <c r="XDI61" s="7"/>
      <c r="XDJ61" s="7"/>
      <c r="XDK61" s="7"/>
      <c r="XDL61" s="7"/>
      <c r="XDM61" s="7"/>
      <c r="XDN61" s="7"/>
      <c r="XDO61" s="7"/>
      <c r="XDP61" s="7"/>
      <c r="XDQ61" s="7"/>
      <c r="XDR61" s="7"/>
      <c r="XDS61" s="7"/>
      <c r="XDT61" s="7"/>
      <c r="XDU61" s="7"/>
      <c r="XDV61" s="7"/>
      <c r="XDW61" s="7"/>
      <c r="XDX61" s="7"/>
      <c r="XDY61" s="7"/>
      <c r="XDZ61" s="7"/>
      <c r="XEA61" s="7"/>
      <c r="XEB61" s="7"/>
      <c r="XEC61" s="7"/>
      <c r="XED61" s="7"/>
      <c r="XEE61" s="7"/>
    </row>
    <row r="62" s="1" customFormat="1" customHeight="1" spans="1:16359">
      <c r="A62" s="4"/>
      <c r="B62" s="20"/>
      <c r="C62" s="20"/>
      <c r="D62" s="21" t="str">
        <f>IF(C62="","-",VLOOKUP(C62,员工信息表!B:C,2,FALSE))</f>
        <v>-</v>
      </c>
      <c r="E62" s="21" t="str">
        <f>IF(C62="","-",VLOOKUP(C62,员工信息表!B:D,3,FALSE))</f>
        <v>-</v>
      </c>
      <c r="F62" s="20"/>
      <c r="G62" s="20"/>
      <c r="H62" s="20"/>
      <c r="I62" s="20"/>
      <c r="J62" s="27" t="str">
        <f t="shared" si="0"/>
        <v>0</v>
      </c>
      <c r="K62" s="27" t="str">
        <f>IF(C62="","0",SUMIFS(借支明细表!$H:$H,借支明细表!$F:$F,$C62,借支明细表!$D:$D,$D$2))</f>
        <v>0</v>
      </c>
      <c r="L62" s="27" t="str">
        <f t="shared" si="1"/>
        <v>0</v>
      </c>
      <c r="M62" s="28"/>
      <c r="XDA62" s="7"/>
      <c r="XDB62" s="7"/>
      <c r="XDC62" s="7"/>
      <c r="XDD62" s="7"/>
      <c r="XDE62" s="7"/>
      <c r="XDF62" s="7"/>
      <c r="XDG62" s="7"/>
      <c r="XDH62" s="7"/>
      <c r="XDI62" s="7"/>
      <c r="XDJ62" s="7"/>
      <c r="XDK62" s="7"/>
      <c r="XDL62" s="7"/>
      <c r="XDM62" s="7"/>
      <c r="XDN62" s="7"/>
      <c r="XDO62" s="7"/>
      <c r="XDP62" s="7"/>
      <c r="XDQ62" s="7"/>
      <c r="XDR62" s="7"/>
      <c r="XDS62" s="7"/>
      <c r="XDT62" s="7"/>
      <c r="XDU62" s="7"/>
      <c r="XDV62" s="7"/>
      <c r="XDW62" s="7"/>
      <c r="XDX62" s="7"/>
      <c r="XDY62" s="7"/>
      <c r="XDZ62" s="7"/>
      <c r="XEA62" s="7"/>
      <c r="XEB62" s="7"/>
      <c r="XEC62" s="7"/>
      <c r="XED62" s="7"/>
      <c r="XEE62" s="7"/>
    </row>
    <row r="63" s="1" customFormat="1" customHeight="1" spans="1:16359">
      <c r="A63" s="4"/>
      <c r="B63" s="20"/>
      <c r="C63" s="20"/>
      <c r="D63" s="21" t="str">
        <f>IF(C63="","-",VLOOKUP(C63,员工信息表!B:C,2,FALSE))</f>
        <v>-</v>
      </c>
      <c r="E63" s="21" t="str">
        <f>IF(C63="","-",VLOOKUP(C63,员工信息表!B:D,3,FALSE))</f>
        <v>-</v>
      </c>
      <c r="F63" s="20"/>
      <c r="G63" s="20"/>
      <c r="H63" s="20"/>
      <c r="I63" s="20"/>
      <c r="J63" s="27" t="str">
        <f t="shared" si="0"/>
        <v>0</v>
      </c>
      <c r="K63" s="27" t="str">
        <f>IF(C63="","0",SUMIFS(借支明细表!$H:$H,借支明细表!$F:$F,$C63,借支明细表!$D:$D,$D$2))</f>
        <v>0</v>
      </c>
      <c r="L63" s="27" t="str">
        <f t="shared" si="1"/>
        <v>0</v>
      </c>
      <c r="M63" s="28"/>
      <c r="XDA63" s="7"/>
      <c r="XDB63" s="7"/>
      <c r="XDC63" s="7"/>
      <c r="XDD63" s="7"/>
      <c r="XDE63" s="7"/>
      <c r="XDF63" s="7"/>
      <c r="XDG63" s="7"/>
      <c r="XDH63" s="7"/>
      <c r="XDI63" s="7"/>
      <c r="XDJ63" s="7"/>
      <c r="XDK63" s="7"/>
      <c r="XDL63" s="7"/>
      <c r="XDM63" s="7"/>
      <c r="XDN63" s="7"/>
      <c r="XDO63" s="7"/>
      <c r="XDP63" s="7"/>
      <c r="XDQ63" s="7"/>
      <c r="XDR63" s="7"/>
      <c r="XDS63" s="7"/>
      <c r="XDT63" s="7"/>
      <c r="XDU63" s="7"/>
      <c r="XDV63" s="7"/>
      <c r="XDW63" s="7"/>
      <c r="XDX63" s="7"/>
      <c r="XDY63" s="7"/>
      <c r="XDZ63" s="7"/>
      <c r="XEA63" s="7"/>
      <c r="XEB63" s="7"/>
      <c r="XEC63" s="7"/>
      <c r="XED63" s="7"/>
      <c r="XEE63" s="7"/>
    </row>
    <row r="64" s="1" customFormat="1" customHeight="1" spans="1:16359">
      <c r="A64" s="4"/>
      <c r="B64" s="20"/>
      <c r="C64" s="20"/>
      <c r="D64" s="21" t="str">
        <f>IF(C64="","-",VLOOKUP(C64,员工信息表!B:C,2,FALSE))</f>
        <v>-</v>
      </c>
      <c r="E64" s="21" t="str">
        <f>IF(C64="","-",VLOOKUP(C64,员工信息表!B:D,3,FALSE))</f>
        <v>-</v>
      </c>
      <c r="F64" s="20"/>
      <c r="G64" s="20"/>
      <c r="H64" s="20"/>
      <c r="I64" s="20"/>
      <c r="J64" s="27" t="str">
        <f t="shared" si="0"/>
        <v>0</v>
      </c>
      <c r="K64" s="27" t="str">
        <f>IF(C64="","0",SUMIFS(借支明细表!$H:$H,借支明细表!$F:$F,$C64,借支明细表!$D:$D,$D$2))</f>
        <v>0</v>
      </c>
      <c r="L64" s="27" t="str">
        <f t="shared" si="1"/>
        <v>0</v>
      </c>
      <c r="M64" s="28"/>
      <c r="XDA64" s="7"/>
      <c r="XDB64" s="7"/>
      <c r="XDC64" s="7"/>
      <c r="XDD64" s="7"/>
      <c r="XDE64" s="7"/>
      <c r="XDF64" s="7"/>
      <c r="XDG64" s="7"/>
      <c r="XDH64" s="7"/>
      <c r="XDI64" s="7"/>
      <c r="XDJ64" s="7"/>
      <c r="XDK64" s="7"/>
      <c r="XDL64" s="7"/>
      <c r="XDM64" s="7"/>
      <c r="XDN64" s="7"/>
      <c r="XDO64" s="7"/>
      <c r="XDP64" s="7"/>
      <c r="XDQ64" s="7"/>
      <c r="XDR64" s="7"/>
      <c r="XDS64" s="7"/>
      <c r="XDT64" s="7"/>
      <c r="XDU64" s="7"/>
      <c r="XDV64" s="7"/>
      <c r="XDW64" s="7"/>
      <c r="XDX64" s="7"/>
      <c r="XDY64" s="7"/>
      <c r="XDZ64" s="7"/>
      <c r="XEA64" s="7"/>
      <c r="XEB64" s="7"/>
      <c r="XEC64" s="7"/>
      <c r="XED64" s="7"/>
      <c r="XEE64" s="7"/>
    </row>
    <row r="65" s="1" customFormat="1" customHeight="1" spans="1:16359">
      <c r="A65" s="4"/>
      <c r="B65" s="20"/>
      <c r="C65" s="20"/>
      <c r="D65" s="21" t="str">
        <f>IF(C65="","-",VLOOKUP(C65,员工信息表!B:C,2,FALSE))</f>
        <v>-</v>
      </c>
      <c r="E65" s="21" t="str">
        <f>IF(C65="","-",VLOOKUP(C65,员工信息表!B:D,3,FALSE))</f>
        <v>-</v>
      </c>
      <c r="F65" s="20"/>
      <c r="G65" s="20"/>
      <c r="H65" s="20"/>
      <c r="I65" s="20"/>
      <c r="J65" s="27" t="str">
        <f t="shared" si="0"/>
        <v>0</v>
      </c>
      <c r="K65" s="27" t="str">
        <f>IF(C65="","0",SUMIFS(借支明细表!$H:$H,借支明细表!$F:$F,$C65,借支明细表!$D:$D,$D$2))</f>
        <v>0</v>
      </c>
      <c r="L65" s="27" t="str">
        <f t="shared" si="1"/>
        <v>0</v>
      </c>
      <c r="M65" s="28"/>
      <c r="XDA65" s="7"/>
      <c r="XDB65" s="7"/>
      <c r="XDC65" s="7"/>
      <c r="XDD65" s="7"/>
      <c r="XDE65" s="7"/>
      <c r="XDF65" s="7"/>
      <c r="XDG65" s="7"/>
      <c r="XDH65" s="7"/>
      <c r="XDI65" s="7"/>
      <c r="XDJ65" s="7"/>
      <c r="XDK65" s="7"/>
      <c r="XDL65" s="7"/>
      <c r="XDM65" s="7"/>
      <c r="XDN65" s="7"/>
      <c r="XDO65" s="7"/>
      <c r="XDP65" s="7"/>
      <c r="XDQ65" s="7"/>
      <c r="XDR65" s="7"/>
      <c r="XDS65" s="7"/>
      <c r="XDT65" s="7"/>
      <c r="XDU65" s="7"/>
      <c r="XDV65" s="7"/>
      <c r="XDW65" s="7"/>
      <c r="XDX65" s="7"/>
      <c r="XDY65" s="7"/>
      <c r="XDZ65" s="7"/>
      <c r="XEA65" s="7"/>
      <c r="XEB65" s="7"/>
      <c r="XEC65" s="7"/>
      <c r="XED65" s="7"/>
      <c r="XEE65" s="7"/>
    </row>
    <row r="66" s="1" customFormat="1" customHeight="1" spans="1:16359">
      <c r="A66" s="4"/>
      <c r="B66" s="20"/>
      <c r="C66" s="20"/>
      <c r="D66" s="21" t="str">
        <f>IF(C66="","-",VLOOKUP(C66,员工信息表!B:C,2,FALSE))</f>
        <v>-</v>
      </c>
      <c r="E66" s="21" t="str">
        <f>IF(C66="","-",VLOOKUP(C66,员工信息表!B:D,3,FALSE))</f>
        <v>-</v>
      </c>
      <c r="F66" s="20"/>
      <c r="G66" s="20"/>
      <c r="H66" s="20"/>
      <c r="I66" s="20"/>
      <c r="J66" s="27" t="str">
        <f t="shared" si="0"/>
        <v>0</v>
      </c>
      <c r="K66" s="27" t="str">
        <f>IF(C66="","0",SUMIFS(借支明细表!$H:$H,借支明细表!$F:$F,$C66,借支明细表!$D:$D,$D$2))</f>
        <v>0</v>
      </c>
      <c r="L66" s="27" t="str">
        <f t="shared" si="1"/>
        <v>0</v>
      </c>
      <c r="M66" s="28"/>
      <c r="XDA66" s="7"/>
      <c r="XDB66" s="7"/>
      <c r="XDC66" s="7"/>
      <c r="XDD66" s="7"/>
      <c r="XDE66" s="7"/>
      <c r="XDF66" s="7"/>
      <c r="XDG66" s="7"/>
      <c r="XDH66" s="7"/>
      <c r="XDI66" s="7"/>
      <c r="XDJ66" s="7"/>
      <c r="XDK66" s="7"/>
      <c r="XDL66" s="7"/>
      <c r="XDM66" s="7"/>
      <c r="XDN66" s="7"/>
      <c r="XDO66" s="7"/>
      <c r="XDP66" s="7"/>
      <c r="XDQ66" s="7"/>
      <c r="XDR66" s="7"/>
      <c r="XDS66" s="7"/>
      <c r="XDT66" s="7"/>
      <c r="XDU66" s="7"/>
      <c r="XDV66" s="7"/>
      <c r="XDW66" s="7"/>
      <c r="XDX66" s="7"/>
      <c r="XDY66" s="7"/>
      <c r="XDZ66" s="7"/>
      <c r="XEA66" s="7"/>
      <c r="XEB66" s="7"/>
      <c r="XEC66" s="7"/>
      <c r="XED66" s="7"/>
      <c r="XEE66" s="7"/>
    </row>
    <row r="67" s="1" customFormat="1" customHeight="1" spans="1:16359">
      <c r="A67" s="4"/>
      <c r="B67" s="20"/>
      <c r="C67" s="20"/>
      <c r="D67" s="21" t="str">
        <f>IF(C67="","-",VLOOKUP(C67,员工信息表!B:C,2,FALSE))</f>
        <v>-</v>
      </c>
      <c r="E67" s="21" t="str">
        <f>IF(C67="","-",VLOOKUP(C67,员工信息表!B:D,3,FALSE))</f>
        <v>-</v>
      </c>
      <c r="F67" s="20"/>
      <c r="G67" s="20"/>
      <c r="H67" s="20"/>
      <c r="I67" s="20"/>
      <c r="J67" s="27" t="str">
        <f t="shared" si="0"/>
        <v>0</v>
      </c>
      <c r="K67" s="27" t="str">
        <f>IF(C67="","0",SUMIFS(借支明细表!$H:$H,借支明细表!$F:$F,$C67,借支明细表!$D:$D,$D$2))</f>
        <v>0</v>
      </c>
      <c r="L67" s="27" t="str">
        <f t="shared" si="1"/>
        <v>0</v>
      </c>
      <c r="M67" s="28"/>
      <c r="XDA67" s="7"/>
      <c r="XDB67" s="7"/>
      <c r="XDC67" s="7"/>
      <c r="XDD67" s="7"/>
      <c r="XDE67" s="7"/>
      <c r="XDF67" s="7"/>
      <c r="XDG67" s="7"/>
      <c r="XDH67" s="7"/>
      <c r="XDI67" s="7"/>
      <c r="XDJ67" s="7"/>
      <c r="XDK67" s="7"/>
      <c r="XDL67" s="7"/>
      <c r="XDM67" s="7"/>
      <c r="XDN67" s="7"/>
      <c r="XDO67" s="7"/>
      <c r="XDP67" s="7"/>
      <c r="XDQ67" s="7"/>
      <c r="XDR67" s="7"/>
      <c r="XDS67" s="7"/>
      <c r="XDT67" s="7"/>
      <c r="XDU67" s="7"/>
      <c r="XDV67" s="7"/>
      <c r="XDW67" s="7"/>
      <c r="XDX67" s="7"/>
      <c r="XDY67" s="7"/>
      <c r="XDZ67" s="7"/>
      <c r="XEA67" s="7"/>
      <c r="XEB67" s="7"/>
      <c r="XEC67" s="7"/>
      <c r="XED67" s="7"/>
      <c r="XEE67" s="7"/>
    </row>
    <row r="68" s="1" customFormat="1" customHeight="1" spans="1:16359">
      <c r="A68" s="4"/>
      <c r="B68" s="20"/>
      <c r="C68" s="20"/>
      <c r="D68" s="21" t="str">
        <f>IF(C68="","-",VLOOKUP(C68,员工信息表!B:C,2,FALSE))</f>
        <v>-</v>
      </c>
      <c r="E68" s="21" t="str">
        <f>IF(C68="","-",VLOOKUP(C68,员工信息表!B:D,3,FALSE))</f>
        <v>-</v>
      </c>
      <c r="F68" s="20"/>
      <c r="G68" s="20"/>
      <c r="H68" s="20"/>
      <c r="I68" s="20"/>
      <c r="J68" s="27" t="str">
        <f t="shared" si="0"/>
        <v>0</v>
      </c>
      <c r="K68" s="27" t="str">
        <f>IF(C68="","0",SUMIFS(借支明细表!$H:$H,借支明细表!$F:$F,$C68,借支明细表!$D:$D,$D$2))</f>
        <v>0</v>
      </c>
      <c r="L68" s="27" t="str">
        <f t="shared" si="1"/>
        <v>0</v>
      </c>
      <c r="M68" s="28"/>
      <c r="XDA68" s="7"/>
      <c r="XDB68" s="7"/>
      <c r="XDC68" s="7"/>
      <c r="XDD68" s="7"/>
      <c r="XDE68" s="7"/>
      <c r="XDF68" s="7"/>
      <c r="XDG68" s="7"/>
      <c r="XDH68" s="7"/>
      <c r="XDI68" s="7"/>
      <c r="XDJ68" s="7"/>
      <c r="XDK68" s="7"/>
      <c r="XDL68" s="7"/>
      <c r="XDM68" s="7"/>
      <c r="XDN68" s="7"/>
      <c r="XDO68" s="7"/>
      <c r="XDP68" s="7"/>
      <c r="XDQ68" s="7"/>
      <c r="XDR68" s="7"/>
      <c r="XDS68" s="7"/>
      <c r="XDT68" s="7"/>
      <c r="XDU68" s="7"/>
      <c r="XDV68" s="7"/>
      <c r="XDW68" s="7"/>
      <c r="XDX68" s="7"/>
      <c r="XDY68" s="7"/>
      <c r="XDZ68" s="7"/>
      <c r="XEA68" s="7"/>
      <c r="XEB68" s="7"/>
      <c r="XEC68" s="7"/>
      <c r="XED68" s="7"/>
      <c r="XEE68" s="7"/>
    </row>
    <row r="69" s="1" customFormat="1" customHeight="1" spans="1:16359">
      <c r="A69" s="4"/>
      <c r="B69" s="20"/>
      <c r="C69" s="20"/>
      <c r="D69" s="21" t="str">
        <f>IF(C69="","-",VLOOKUP(C69,员工信息表!B:C,2,FALSE))</f>
        <v>-</v>
      </c>
      <c r="E69" s="21" t="str">
        <f>IF(C69="","-",VLOOKUP(C69,员工信息表!B:D,3,FALSE))</f>
        <v>-</v>
      </c>
      <c r="F69" s="20"/>
      <c r="G69" s="20"/>
      <c r="H69" s="20"/>
      <c r="I69" s="20"/>
      <c r="J69" s="27" t="str">
        <f t="shared" ref="J69:J132" si="2">IF(C69="","0",(E69*F69)+(G69*H69)+I69)</f>
        <v>0</v>
      </c>
      <c r="K69" s="27" t="str">
        <f>IF(C69="","0",SUMIFS(借支明细表!$H:$H,借支明细表!$F:$F,$C69,借支明细表!$D:$D,$D$2))</f>
        <v>0</v>
      </c>
      <c r="L69" s="27" t="str">
        <f t="shared" ref="L69:L132" si="3">IF(C69="","0",J69-K69)</f>
        <v>0</v>
      </c>
      <c r="M69" s="28"/>
      <c r="XDA69" s="7"/>
      <c r="XDB69" s="7"/>
      <c r="XDC69" s="7"/>
      <c r="XDD69" s="7"/>
      <c r="XDE69" s="7"/>
      <c r="XDF69" s="7"/>
      <c r="XDG69" s="7"/>
      <c r="XDH69" s="7"/>
      <c r="XDI69" s="7"/>
      <c r="XDJ69" s="7"/>
      <c r="XDK69" s="7"/>
      <c r="XDL69" s="7"/>
      <c r="XDM69" s="7"/>
      <c r="XDN69" s="7"/>
      <c r="XDO69" s="7"/>
      <c r="XDP69" s="7"/>
      <c r="XDQ69" s="7"/>
      <c r="XDR69" s="7"/>
      <c r="XDS69" s="7"/>
      <c r="XDT69" s="7"/>
      <c r="XDU69" s="7"/>
      <c r="XDV69" s="7"/>
      <c r="XDW69" s="7"/>
      <c r="XDX69" s="7"/>
      <c r="XDY69" s="7"/>
      <c r="XDZ69" s="7"/>
      <c r="XEA69" s="7"/>
      <c r="XEB69" s="7"/>
      <c r="XEC69" s="7"/>
      <c r="XED69" s="7"/>
      <c r="XEE69" s="7"/>
    </row>
    <row r="70" s="1" customFormat="1" customHeight="1" spans="1:16359">
      <c r="A70" s="4"/>
      <c r="B70" s="20"/>
      <c r="C70" s="20"/>
      <c r="D70" s="21" t="str">
        <f>IF(C70="","-",VLOOKUP(C70,员工信息表!B:C,2,FALSE))</f>
        <v>-</v>
      </c>
      <c r="E70" s="21" t="str">
        <f>IF(C70="","-",VLOOKUP(C70,员工信息表!B:D,3,FALSE))</f>
        <v>-</v>
      </c>
      <c r="F70" s="20"/>
      <c r="G70" s="20"/>
      <c r="H70" s="20"/>
      <c r="I70" s="20"/>
      <c r="J70" s="27" t="str">
        <f t="shared" si="2"/>
        <v>0</v>
      </c>
      <c r="K70" s="27" t="str">
        <f>IF(C70="","0",SUMIFS(借支明细表!$H:$H,借支明细表!$F:$F,$C70,借支明细表!$D:$D,$D$2))</f>
        <v>0</v>
      </c>
      <c r="L70" s="27" t="str">
        <f t="shared" si="3"/>
        <v>0</v>
      </c>
      <c r="M70" s="28"/>
      <c r="XDA70" s="7"/>
      <c r="XDB70" s="7"/>
      <c r="XDC70" s="7"/>
      <c r="XDD70" s="7"/>
      <c r="XDE70" s="7"/>
      <c r="XDF70" s="7"/>
      <c r="XDG70" s="7"/>
      <c r="XDH70" s="7"/>
      <c r="XDI70" s="7"/>
      <c r="XDJ70" s="7"/>
      <c r="XDK70" s="7"/>
      <c r="XDL70" s="7"/>
      <c r="XDM70" s="7"/>
      <c r="XDN70" s="7"/>
      <c r="XDO70" s="7"/>
      <c r="XDP70" s="7"/>
      <c r="XDQ70" s="7"/>
      <c r="XDR70" s="7"/>
      <c r="XDS70" s="7"/>
      <c r="XDT70" s="7"/>
      <c r="XDU70" s="7"/>
      <c r="XDV70" s="7"/>
      <c r="XDW70" s="7"/>
      <c r="XDX70" s="7"/>
      <c r="XDY70" s="7"/>
      <c r="XDZ70" s="7"/>
      <c r="XEA70" s="7"/>
      <c r="XEB70" s="7"/>
      <c r="XEC70" s="7"/>
      <c r="XED70" s="7"/>
      <c r="XEE70" s="7"/>
    </row>
    <row r="71" s="1" customFormat="1" customHeight="1" spans="1:16359">
      <c r="A71" s="4"/>
      <c r="B71" s="20"/>
      <c r="C71" s="20"/>
      <c r="D71" s="21" t="str">
        <f>IF(C71="","-",VLOOKUP(C71,员工信息表!B:C,2,FALSE))</f>
        <v>-</v>
      </c>
      <c r="E71" s="21" t="str">
        <f>IF(C71="","-",VLOOKUP(C71,员工信息表!B:D,3,FALSE))</f>
        <v>-</v>
      </c>
      <c r="F71" s="20"/>
      <c r="G71" s="20"/>
      <c r="H71" s="20"/>
      <c r="I71" s="20"/>
      <c r="J71" s="27" t="str">
        <f t="shared" si="2"/>
        <v>0</v>
      </c>
      <c r="K71" s="27" t="str">
        <f>IF(C71="","0",SUMIFS(借支明细表!$H:$H,借支明细表!$F:$F,$C71,借支明细表!$D:$D,$D$2))</f>
        <v>0</v>
      </c>
      <c r="L71" s="27" t="str">
        <f t="shared" si="3"/>
        <v>0</v>
      </c>
      <c r="M71" s="28"/>
      <c r="XDA71" s="7"/>
      <c r="XDB71" s="7"/>
      <c r="XDC71" s="7"/>
      <c r="XDD71" s="7"/>
      <c r="XDE71" s="7"/>
      <c r="XDF71" s="7"/>
      <c r="XDG71" s="7"/>
      <c r="XDH71" s="7"/>
      <c r="XDI71" s="7"/>
      <c r="XDJ71" s="7"/>
      <c r="XDK71" s="7"/>
      <c r="XDL71" s="7"/>
      <c r="XDM71" s="7"/>
      <c r="XDN71" s="7"/>
      <c r="XDO71" s="7"/>
      <c r="XDP71" s="7"/>
      <c r="XDQ71" s="7"/>
      <c r="XDR71" s="7"/>
      <c r="XDS71" s="7"/>
      <c r="XDT71" s="7"/>
      <c r="XDU71" s="7"/>
      <c r="XDV71" s="7"/>
      <c r="XDW71" s="7"/>
      <c r="XDX71" s="7"/>
      <c r="XDY71" s="7"/>
      <c r="XDZ71" s="7"/>
      <c r="XEA71" s="7"/>
      <c r="XEB71" s="7"/>
      <c r="XEC71" s="7"/>
      <c r="XED71" s="7"/>
      <c r="XEE71" s="7"/>
    </row>
    <row r="72" s="1" customFormat="1" customHeight="1" spans="1:16359">
      <c r="A72" s="4"/>
      <c r="B72" s="20"/>
      <c r="C72" s="20"/>
      <c r="D72" s="21" t="str">
        <f>IF(C72="","-",VLOOKUP(C72,员工信息表!B:C,2,FALSE))</f>
        <v>-</v>
      </c>
      <c r="E72" s="21" t="str">
        <f>IF(C72="","-",VLOOKUP(C72,员工信息表!B:D,3,FALSE))</f>
        <v>-</v>
      </c>
      <c r="F72" s="20"/>
      <c r="G72" s="20"/>
      <c r="H72" s="20"/>
      <c r="I72" s="20"/>
      <c r="J72" s="27" t="str">
        <f t="shared" si="2"/>
        <v>0</v>
      </c>
      <c r="K72" s="27" t="str">
        <f>IF(C72="","0",SUMIFS(借支明细表!$H:$H,借支明细表!$F:$F,$C72,借支明细表!$D:$D,$D$2))</f>
        <v>0</v>
      </c>
      <c r="L72" s="27" t="str">
        <f t="shared" si="3"/>
        <v>0</v>
      </c>
      <c r="M72" s="28"/>
      <c r="XDA72" s="7"/>
      <c r="XDB72" s="7"/>
      <c r="XDC72" s="7"/>
      <c r="XDD72" s="7"/>
      <c r="XDE72" s="7"/>
      <c r="XDF72" s="7"/>
      <c r="XDG72" s="7"/>
      <c r="XDH72" s="7"/>
      <c r="XDI72" s="7"/>
      <c r="XDJ72" s="7"/>
      <c r="XDK72" s="7"/>
      <c r="XDL72" s="7"/>
      <c r="XDM72" s="7"/>
      <c r="XDN72" s="7"/>
      <c r="XDO72" s="7"/>
      <c r="XDP72" s="7"/>
      <c r="XDQ72" s="7"/>
      <c r="XDR72" s="7"/>
      <c r="XDS72" s="7"/>
      <c r="XDT72" s="7"/>
      <c r="XDU72" s="7"/>
      <c r="XDV72" s="7"/>
      <c r="XDW72" s="7"/>
      <c r="XDX72" s="7"/>
      <c r="XDY72" s="7"/>
      <c r="XDZ72" s="7"/>
      <c r="XEA72" s="7"/>
      <c r="XEB72" s="7"/>
      <c r="XEC72" s="7"/>
      <c r="XED72" s="7"/>
      <c r="XEE72" s="7"/>
    </row>
    <row r="73" s="1" customFormat="1" customHeight="1" spans="1:16359">
      <c r="A73" s="4"/>
      <c r="B73" s="20"/>
      <c r="C73" s="20"/>
      <c r="D73" s="21" t="str">
        <f>IF(C73="","-",VLOOKUP(C73,员工信息表!B:C,2,FALSE))</f>
        <v>-</v>
      </c>
      <c r="E73" s="21" t="str">
        <f>IF(C73="","-",VLOOKUP(C73,员工信息表!B:D,3,FALSE))</f>
        <v>-</v>
      </c>
      <c r="F73" s="20"/>
      <c r="G73" s="20"/>
      <c r="H73" s="20"/>
      <c r="I73" s="20"/>
      <c r="J73" s="27" t="str">
        <f t="shared" si="2"/>
        <v>0</v>
      </c>
      <c r="K73" s="27" t="str">
        <f>IF(C73="","0",SUMIFS(借支明细表!$H:$H,借支明细表!$F:$F,$C73,借支明细表!$D:$D,$D$2))</f>
        <v>0</v>
      </c>
      <c r="L73" s="27" t="str">
        <f t="shared" si="3"/>
        <v>0</v>
      </c>
      <c r="M73" s="28"/>
      <c r="XDA73" s="7"/>
      <c r="XDB73" s="7"/>
      <c r="XDC73" s="7"/>
      <c r="XDD73" s="7"/>
      <c r="XDE73" s="7"/>
      <c r="XDF73" s="7"/>
      <c r="XDG73" s="7"/>
      <c r="XDH73" s="7"/>
      <c r="XDI73" s="7"/>
      <c r="XDJ73" s="7"/>
      <c r="XDK73" s="7"/>
      <c r="XDL73" s="7"/>
      <c r="XDM73" s="7"/>
      <c r="XDN73" s="7"/>
      <c r="XDO73" s="7"/>
      <c r="XDP73" s="7"/>
      <c r="XDQ73" s="7"/>
      <c r="XDR73" s="7"/>
      <c r="XDS73" s="7"/>
      <c r="XDT73" s="7"/>
      <c r="XDU73" s="7"/>
      <c r="XDV73" s="7"/>
      <c r="XDW73" s="7"/>
      <c r="XDX73" s="7"/>
      <c r="XDY73" s="7"/>
      <c r="XDZ73" s="7"/>
      <c r="XEA73" s="7"/>
      <c r="XEB73" s="7"/>
      <c r="XEC73" s="7"/>
      <c r="XED73" s="7"/>
      <c r="XEE73" s="7"/>
    </row>
    <row r="74" s="1" customFormat="1" customHeight="1" spans="1:16359">
      <c r="A74" s="4"/>
      <c r="B74" s="20"/>
      <c r="C74" s="20"/>
      <c r="D74" s="21" t="str">
        <f>IF(C74="","-",VLOOKUP(C74,员工信息表!B:C,2,FALSE))</f>
        <v>-</v>
      </c>
      <c r="E74" s="21" t="str">
        <f>IF(C74="","-",VLOOKUP(C74,员工信息表!B:D,3,FALSE))</f>
        <v>-</v>
      </c>
      <c r="F74" s="20"/>
      <c r="G74" s="20"/>
      <c r="H74" s="20"/>
      <c r="I74" s="20"/>
      <c r="J74" s="27" t="str">
        <f t="shared" si="2"/>
        <v>0</v>
      </c>
      <c r="K74" s="27" t="str">
        <f>IF(C74="","0",SUMIFS(借支明细表!$H:$H,借支明细表!$F:$F,$C74,借支明细表!$D:$D,$D$2))</f>
        <v>0</v>
      </c>
      <c r="L74" s="27" t="str">
        <f t="shared" si="3"/>
        <v>0</v>
      </c>
      <c r="M74" s="28"/>
      <c r="XDA74" s="7"/>
      <c r="XDB74" s="7"/>
      <c r="XDC74" s="7"/>
      <c r="XDD74" s="7"/>
      <c r="XDE74" s="7"/>
      <c r="XDF74" s="7"/>
      <c r="XDG74" s="7"/>
      <c r="XDH74" s="7"/>
      <c r="XDI74" s="7"/>
      <c r="XDJ74" s="7"/>
      <c r="XDK74" s="7"/>
      <c r="XDL74" s="7"/>
      <c r="XDM74" s="7"/>
      <c r="XDN74" s="7"/>
      <c r="XDO74" s="7"/>
      <c r="XDP74" s="7"/>
      <c r="XDQ74" s="7"/>
      <c r="XDR74" s="7"/>
      <c r="XDS74" s="7"/>
      <c r="XDT74" s="7"/>
      <c r="XDU74" s="7"/>
      <c r="XDV74" s="7"/>
      <c r="XDW74" s="7"/>
      <c r="XDX74" s="7"/>
      <c r="XDY74" s="7"/>
      <c r="XDZ74" s="7"/>
      <c r="XEA74" s="7"/>
      <c r="XEB74" s="7"/>
      <c r="XEC74" s="7"/>
      <c r="XED74" s="7"/>
      <c r="XEE74" s="7"/>
    </row>
    <row r="75" s="1" customFormat="1" customHeight="1" spans="1:16359">
      <c r="A75" s="4"/>
      <c r="B75" s="20"/>
      <c r="C75" s="20"/>
      <c r="D75" s="21" t="str">
        <f>IF(C75="","-",VLOOKUP(C75,员工信息表!B:C,2,FALSE))</f>
        <v>-</v>
      </c>
      <c r="E75" s="21" t="str">
        <f>IF(C75="","-",VLOOKUP(C75,员工信息表!B:D,3,FALSE))</f>
        <v>-</v>
      </c>
      <c r="F75" s="20"/>
      <c r="G75" s="20"/>
      <c r="H75" s="20"/>
      <c r="I75" s="20"/>
      <c r="J75" s="27" t="str">
        <f t="shared" si="2"/>
        <v>0</v>
      </c>
      <c r="K75" s="27" t="str">
        <f>IF(C75="","0",SUMIFS(借支明细表!$H:$H,借支明细表!$F:$F,$C75,借支明细表!$D:$D,$D$2))</f>
        <v>0</v>
      </c>
      <c r="L75" s="27" t="str">
        <f t="shared" si="3"/>
        <v>0</v>
      </c>
      <c r="M75" s="28"/>
      <c r="XDA75" s="7"/>
      <c r="XDB75" s="7"/>
      <c r="XDC75" s="7"/>
      <c r="XDD75" s="7"/>
      <c r="XDE75" s="7"/>
      <c r="XDF75" s="7"/>
      <c r="XDG75" s="7"/>
      <c r="XDH75" s="7"/>
      <c r="XDI75" s="7"/>
      <c r="XDJ75" s="7"/>
      <c r="XDK75" s="7"/>
      <c r="XDL75" s="7"/>
      <c r="XDM75" s="7"/>
      <c r="XDN75" s="7"/>
      <c r="XDO75" s="7"/>
      <c r="XDP75" s="7"/>
      <c r="XDQ75" s="7"/>
      <c r="XDR75" s="7"/>
      <c r="XDS75" s="7"/>
      <c r="XDT75" s="7"/>
      <c r="XDU75" s="7"/>
      <c r="XDV75" s="7"/>
      <c r="XDW75" s="7"/>
      <c r="XDX75" s="7"/>
      <c r="XDY75" s="7"/>
      <c r="XDZ75" s="7"/>
      <c r="XEA75" s="7"/>
      <c r="XEB75" s="7"/>
      <c r="XEC75" s="7"/>
      <c r="XED75" s="7"/>
      <c r="XEE75" s="7"/>
    </row>
    <row r="76" s="1" customFormat="1" customHeight="1" spans="1:16359">
      <c r="A76" s="4"/>
      <c r="B76" s="20"/>
      <c r="C76" s="20"/>
      <c r="D76" s="21" t="str">
        <f>IF(C76="","-",VLOOKUP(C76,员工信息表!B:C,2,FALSE))</f>
        <v>-</v>
      </c>
      <c r="E76" s="21" t="str">
        <f>IF(C76="","-",VLOOKUP(C76,员工信息表!B:D,3,FALSE))</f>
        <v>-</v>
      </c>
      <c r="F76" s="20"/>
      <c r="G76" s="20"/>
      <c r="H76" s="20"/>
      <c r="I76" s="20"/>
      <c r="J76" s="27" t="str">
        <f t="shared" si="2"/>
        <v>0</v>
      </c>
      <c r="K76" s="27" t="str">
        <f>IF(C76="","0",SUMIFS(借支明细表!$H:$H,借支明细表!$F:$F,$C76,借支明细表!$D:$D,$D$2))</f>
        <v>0</v>
      </c>
      <c r="L76" s="27" t="str">
        <f t="shared" si="3"/>
        <v>0</v>
      </c>
      <c r="M76" s="28"/>
      <c r="XDA76" s="7"/>
      <c r="XDB76" s="7"/>
      <c r="XDC76" s="7"/>
      <c r="XDD76" s="7"/>
      <c r="XDE76" s="7"/>
      <c r="XDF76" s="7"/>
      <c r="XDG76" s="7"/>
      <c r="XDH76" s="7"/>
      <c r="XDI76" s="7"/>
      <c r="XDJ76" s="7"/>
      <c r="XDK76" s="7"/>
      <c r="XDL76" s="7"/>
      <c r="XDM76" s="7"/>
      <c r="XDN76" s="7"/>
      <c r="XDO76" s="7"/>
      <c r="XDP76" s="7"/>
      <c r="XDQ76" s="7"/>
      <c r="XDR76" s="7"/>
      <c r="XDS76" s="7"/>
      <c r="XDT76" s="7"/>
      <c r="XDU76" s="7"/>
      <c r="XDV76" s="7"/>
      <c r="XDW76" s="7"/>
      <c r="XDX76" s="7"/>
      <c r="XDY76" s="7"/>
      <c r="XDZ76" s="7"/>
      <c r="XEA76" s="7"/>
      <c r="XEB76" s="7"/>
      <c r="XEC76" s="7"/>
      <c r="XED76" s="7"/>
      <c r="XEE76" s="7"/>
    </row>
    <row r="77" s="1" customFormat="1" customHeight="1" spans="1:16359">
      <c r="A77" s="4"/>
      <c r="B77" s="20"/>
      <c r="C77" s="20"/>
      <c r="D77" s="21" t="str">
        <f>IF(C77="","-",VLOOKUP(C77,员工信息表!B:C,2,FALSE))</f>
        <v>-</v>
      </c>
      <c r="E77" s="21" t="str">
        <f>IF(C77="","-",VLOOKUP(C77,员工信息表!B:D,3,FALSE))</f>
        <v>-</v>
      </c>
      <c r="F77" s="20"/>
      <c r="G77" s="20"/>
      <c r="H77" s="20"/>
      <c r="I77" s="20"/>
      <c r="J77" s="27" t="str">
        <f t="shared" si="2"/>
        <v>0</v>
      </c>
      <c r="K77" s="27" t="str">
        <f>IF(C77="","0",SUMIFS(借支明细表!$H:$H,借支明细表!$F:$F,$C77,借支明细表!$D:$D,$D$2))</f>
        <v>0</v>
      </c>
      <c r="L77" s="27" t="str">
        <f t="shared" si="3"/>
        <v>0</v>
      </c>
      <c r="M77" s="28"/>
      <c r="XDA77" s="7"/>
      <c r="XDB77" s="7"/>
      <c r="XDC77" s="7"/>
      <c r="XDD77" s="7"/>
      <c r="XDE77" s="7"/>
      <c r="XDF77" s="7"/>
      <c r="XDG77" s="7"/>
      <c r="XDH77" s="7"/>
      <c r="XDI77" s="7"/>
      <c r="XDJ77" s="7"/>
      <c r="XDK77" s="7"/>
      <c r="XDL77" s="7"/>
      <c r="XDM77" s="7"/>
      <c r="XDN77" s="7"/>
      <c r="XDO77" s="7"/>
      <c r="XDP77" s="7"/>
      <c r="XDQ77" s="7"/>
      <c r="XDR77" s="7"/>
      <c r="XDS77" s="7"/>
      <c r="XDT77" s="7"/>
      <c r="XDU77" s="7"/>
      <c r="XDV77" s="7"/>
      <c r="XDW77" s="7"/>
      <c r="XDX77" s="7"/>
      <c r="XDY77" s="7"/>
      <c r="XDZ77" s="7"/>
      <c r="XEA77" s="7"/>
      <c r="XEB77" s="7"/>
      <c r="XEC77" s="7"/>
      <c r="XED77" s="7"/>
      <c r="XEE77" s="7"/>
    </row>
    <row r="78" s="1" customFormat="1" customHeight="1" spans="1:16359">
      <c r="A78" s="4"/>
      <c r="B78" s="20"/>
      <c r="C78" s="20"/>
      <c r="D78" s="21" t="str">
        <f>IF(C78="","-",VLOOKUP(C78,员工信息表!B:C,2,FALSE))</f>
        <v>-</v>
      </c>
      <c r="E78" s="21" t="str">
        <f>IF(C78="","-",VLOOKUP(C78,员工信息表!B:D,3,FALSE))</f>
        <v>-</v>
      </c>
      <c r="F78" s="20"/>
      <c r="G78" s="20"/>
      <c r="H78" s="20"/>
      <c r="I78" s="20"/>
      <c r="J78" s="27" t="str">
        <f t="shared" si="2"/>
        <v>0</v>
      </c>
      <c r="K78" s="27" t="str">
        <f>IF(C78="","0",SUMIFS(借支明细表!$H:$H,借支明细表!$F:$F,$C78,借支明细表!$D:$D,$D$2))</f>
        <v>0</v>
      </c>
      <c r="L78" s="27" t="str">
        <f t="shared" si="3"/>
        <v>0</v>
      </c>
      <c r="M78" s="28"/>
      <c r="XDA78" s="7"/>
      <c r="XDB78" s="7"/>
      <c r="XDC78" s="7"/>
      <c r="XDD78" s="7"/>
      <c r="XDE78" s="7"/>
      <c r="XDF78" s="7"/>
      <c r="XDG78" s="7"/>
      <c r="XDH78" s="7"/>
      <c r="XDI78" s="7"/>
      <c r="XDJ78" s="7"/>
      <c r="XDK78" s="7"/>
      <c r="XDL78" s="7"/>
      <c r="XDM78" s="7"/>
      <c r="XDN78" s="7"/>
      <c r="XDO78" s="7"/>
      <c r="XDP78" s="7"/>
      <c r="XDQ78" s="7"/>
      <c r="XDR78" s="7"/>
      <c r="XDS78" s="7"/>
      <c r="XDT78" s="7"/>
      <c r="XDU78" s="7"/>
      <c r="XDV78" s="7"/>
      <c r="XDW78" s="7"/>
      <c r="XDX78" s="7"/>
      <c r="XDY78" s="7"/>
      <c r="XDZ78" s="7"/>
      <c r="XEA78" s="7"/>
      <c r="XEB78" s="7"/>
      <c r="XEC78" s="7"/>
      <c r="XED78" s="7"/>
      <c r="XEE78" s="7"/>
    </row>
    <row r="79" s="1" customFormat="1" customHeight="1" spans="1:16359">
      <c r="A79" s="4"/>
      <c r="B79" s="20"/>
      <c r="C79" s="20"/>
      <c r="D79" s="21" t="str">
        <f>IF(C79="","-",VLOOKUP(C79,员工信息表!B:C,2,FALSE))</f>
        <v>-</v>
      </c>
      <c r="E79" s="21" t="str">
        <f>IF(C79="","-",VLOOKUP(C79,员工信息表!B:D,3,FALSE))</f>
        <v>-</v>
      </c>
      <c r="F79" s="20"/>
      <c r="G79" s="20"/>
      <c r="H79" s="20"/>
      <c r="I79" s="20"/>
      <c r="J79" s="27" t="str">
        <f t="shared" si="2"/>
        <v>0</v>
      </c>
      <c r="K79" s="27" t="str">
        <f>IF(C79="","0",SUMIFS(借支明细表!$H:$H,借支明细表!$F:$F,$C79,借支明细表!$D:$D,$D$2))</f>
        <v>0</v>
      </c>
      <c r="L79" s="27" t="str">
        <f t="shared" si="3"/>
        <v>0</v>
      </c>
      <c r="M79" s="28"/>
      <c r="XDA79" s="7"/>
      <c r="XDB79" s="7"/>
      <c r="XDC79" s="7"/>
      <c r="XDD79" s="7"/>
      <c r="XDE79" s="7"/>
      <c r="XDF79" s="7"/>
      <c r="XDG79" s="7"/>
      <c r="XDH79" s="7"/>
      <c r="XDI79" s="7"/>
      <c r="XDJ79" s="7"/>
      <c r="XDK79" s="7"/>
      <c r="XDL79" s="7"/>
      <c r="XDM79" s="7"/>
      <c r="XDN79" s="7"/>
      <c r="XDO79" s="7"/>
      <c r="XDP79" s="7"/>
      <c r="XDQ79" s="7"/>
      <c r="XDR79" s="7"/>
      <c r="XDS79" s="7"/>
      <c r="XDT79" s="7"/>
      <c r="XDU79" s="7"/>
      <c r="XDV79" s="7"/>
      <c r="XDW79" s="7"/>
      <c r="XDX79" s="7"/>
      <c r="XDY79" s="7"/>
      <c r="XDZ79" s="7"/>
      <c r="XEA79" s="7"/>
      <c r="XEB79" s="7"/>
      <c r="XEC79" s="7"/>
      <c r="XED79" s="7"/>
      <c r="XEE79" s="7"/>
    </row>
    <row r="80" s="1" customFormat="1" customHeight="1" spans="1:16359">
      <c r="A80" s="4"/>
      <c r="B80" s="20"/>
      <c r="C80" s="20"/>
      <c r="D80" s="21" t="str">
        <f>IF(C80="","-",VLOOKUP(C80,员工信息表!B:C,2,FALSE))</f>
        <v>-</v>
      </c>
      <c r="E80" s="21" t="str">
        <f>IF(C80="","-",VLOOKUP(C80,员工信息表!B:D,3,FALSE))</f>
        <v>-</v>
      </c>
      <c r="F80" s="20"/>
      <c r="G80" s="20"/>
      <c r="H80" s="20"/>
      <c r="I80" s="20"/>
      <c r="J80" s="27" t="str">
        <f t="shared" si="2"/>
        <v>0</v>
      </c>
      <c r="K80" s="27" t="str">
        <f>IF(C80="","0",SUMIFS(借支明细表!$H:$H,借支明细表!$F:$F,$C80,借支明细表!$D:$D,$D$2))</f>
        <v>0</v>
      </c>
      <c r="L80" s="27" t="str">
        <f t="shared" si="3"/>
        <v>0</v>
      </c>
      <c r="M80" s="28"/>
      <c r="XDA80" s="7"/>
      <c r="XDB80" s="7"/>
      <c r="XDC80" s="7"/>
      <c r="XDD80" s="7"/>
      <c r="XDE80" s="7"/>
      <c r="XDF80" s="7"/>
      <c r="XDG80" s="7"/>
      <c r="XDH80" s="7"/>
      <c r="XDI80" s="7"/>
      <c r="XDJ80" s="7"/>
      <c r="XDK80" s="7"/>
      <c r="XDL80" s="7"/>
      <c r="XDM80" s="7"/>
      <c r="XDN80" s="7"/>
      <c r="XDO80" s="7"/>
      <c r="XDP80" s="7"/>
      <c r="XDQ80" s="7"/>
      <c r="XDR80" s="7"/>
      <c r="XDS80" s="7"/>
      <c r="XDT80" s="7"/>
      <c r="XDU80" s="7"/>
      <c r="XDV80" s="7"/>
      <c r="XDW80" s="7"/>
      <c r="XDX80" s="7"/>
      <c r="XDY80" s="7"/>
      <c r="XDZ80" s="7"/>
      <c r="XEA80" s="7"/>
      <c r="XEB80" s="7"/>
      <c r="XEC80" s="7"/>
      <c r="XED80" s="7"/>
      <c r="XEE80" s="7"/>
    </row>
    <row r="81" s="1" customFormat="1" customHeight="1" spans="1:16359">
      <c r="A81" s="4"/>
      <c r="B81" s="20"/>
      <c r="C81" s="20"/>
      <c r="D81" s="21" t="str">
        <f>IF(C81="","-",VLOOKUP(C81,员工信息表!B:C,2,FALSE))</f>
        <v>-</v>
      </c>
      <c r="E81" s="21" t="str">
        <f>IF(C81="","-",VLOOKUP(C81,员工信息表!B:D,3,FALSE))</f>
        <v>-</v>
      </c>
      <c r="F81" s="20"/>
      <c r="G81" s="20"/>
      <c r="H81" s="20"/>
      <c r="I81" s="20"/>
      <c r="J81" s="27" t="str">
        <f t="shared" si="2"/>
        <v>0</v>
      </c>
      <c r="K81" s="27" t="str">
        <f>IF(C81="","0",SUMIFS(借支明细表!$H:$H,借支明细表!$F:$F,$C81,借支明细表!$D:$D,$D$2))</f>
        <v>0</v>
      </c>
      <c r="L81" s="27" t="str">
        <f t="shared" si="3"/>
        <v>0</v>
      </c>
      <c r="M81" s="28"/>
      <c r="XDA81" s="7"/>
      <c r="XDB81" s="7"/>
      <c r="XDC81" s="7"/>
      <c r="XDD81" s="7"/>
      <c r="XDE81" s="7"/>
      <c r="XDF81" s="7"/>
      <c r="XDG81" s="7"/>
      <c r="XDH81" s="7"/>
      <c r="XDI81" s="7"/>
      <c r="XDJ81" s="7"/>
      <c r="XDK81" s="7"/>
      <c r="XDL81" s="7"/>
      <c r="XDM81" s="7"/>
      <c r="XDN81" s="7"/>
      <c r="XDO81" s="7"/>
      <c r="XDP81" s="7"/>
      <c r="XDQ81" s="7"/>
      <c r="XDR81" s="7"/>
      <c r="XDS81" s="7"/>
      <c r="XDT81" s="7"/>
      <c r="XDU81" s="7"/>
      <c r="XDV81" s="7"/>
      <c r="XDW81" s="7"/>
      <c r="XDX81" s="7"/>
      <c r="XDY81" s="7"/>
      <c r="XDZ81" s="7"/>
      <c r="XEA81" s="7"/>
      <c r="XEB81" s="7"/>
      <c r="XEC81" s="7"/>
      <c r="XED81" s="7"/>
      <c r="XEE81" s="7"/>
    </row>
    <row r="82" s="1" customFormat="1" customHeight="1" spans="1:16359">
      <c r="A82" s="4"/>
      <c r="B82" s="20"/>
      <c r="C82" s="20"/>
      <c r="D82" s="21" t="str">
        <f>IF(C82="","-",VLOOKUP(C82,员工信息表!B:C,2,FALSE))</f>
        <v>-</v>
      </c>
      <c r="E82" s="21" t="str">
        <f>IF(C82="","-",VLOOKUP(C82,员工信息表!B:D,3,FALSE))</f>
        <v>-</v>
      </c>
      <c r="F82" s="20"/>
      <c r="G82" s="20"/>
      <c r="H82" s="20"/>
      <c r="I82" s="20"/>
      <c r="J82" s="27" t="str">
        <f t="shared" si="2"/>
        <v>0</v>
      </c>
      <c r="K82" s="27" t="str">
        <f>IF(C82="","0",SUMIFS(借支明细表!$H:$H,借支明细表!$F:$F,$C82,借支明细表!$D:$D,$D$2))</f>
        <v>0</v>
      </c>
      <c r="L82" s="27" t="str">
        <f t="shared" si="3"/>
        <v>0</v>
      </c>
      <c r="M82" s="28"/>
      <c r="XDA82" s="7"/>
      <c r="XDB82" s="7"/>
      <c r="XDC82" s="7"/>
      <c r="XDD82" s="7"/>
      <c r="XDE82" s="7"/>
      <c r="XDF82" s="7"/>
      <c r="XDG82" s="7"/>
      <c r="XDH82" s="7"/>
      <c r="XDI82" s="7"/>
      <c r="XDJ82" s="7"/>
      <c r="XDK82" s="7"/>
      <c r="XDL82" s="7"/>
      <c r="XDM82" s="7"/>
      <c r="XDN82" s="7"/>
      <c r="XDO82" s="7"/>
      <c r="XDP82" s="7"/>
      <c r="XDQ82" s="7"/>
      <c r="XDR82" s="7"/>
      <c r="XDS82" s="7"/>
      <c r="XDT82" s="7"/>
      <c r="XDU82" s="7"/>
      <c r="XDV82" s="7"/>
      <c r="XDW82" s="7"/>
      <c r="XDX82" s="7"/>
      <c r="XDY82" s="7"/>
      <c r="XDZ82" s="7"/>
      <c r="XEA82" s="7"/>
      <c r="XEB82" s="7"/>
      <c r="XEC82" s="7"/>
      <c r="XED82" s="7"/>
      <c r="XEE82" s="7"/>
    </row>
    <row r="83" s="1" customFormat="1" customHeight="1" spans="1:16359">
      <c r="A83" s="4"/>
      <c r="B83" s="20"/>
      <c r="C83" s="20"/>
      <c r="D83" s="21" t="str">
        <f>IF(C83="","-",VLOOKUP(C83,员工信息表!B:C,2,FALSE))</f>
        <v>-</v>
      </c>
      <c r="E83" s="21" t="str">
        <f>IF(C83="","-",VLOOKUP(C83,员工信息表!B:D,3,FALSE))</f>
        <v>-</v>
      </c>
      <c r="F83" s="20"/>
      <c r="G83" s="20"/>
      <c r="H83" s="20"/>
      <c r="I83" s="20"/>
      <c r="J83" s="27" t="str">
        <f t="shared" si="2"/>
        <v>0</v>
      </c>
      <c r="K83" s="27" t="str">
        <f>IF(C83="","0",SUMIFS(借支明细表!$H:$H,借支明细表!$F:$F,$C83,借支明细表!$D:$D,$D$2))</f>
        <v>0</v>
      </c>
      <c r="L83" s="27" t="str">
        <f t="shared" si="3"/>
        <v>0</v>
      </c>
      <c r="M83" s="28"/>
      <c r="XDA83" s="7"/>
      <c r="XDB83" s="7"/>
      <c r="XDC83" s="7"/>
      <c r="XDD83" s="7"/>
      <c r="XDE83" s="7"/>
      <c r="XDF83" s="7"/>
      <c r="XDG83" s="7"/>
      <c r="XDH83" s="7"/>
      <c r="XDI83" s="7"/>
      <c r="XDJ83" s="7"/>
      <c r="XDK83" s="7"/>
      <c r="XDL83" s="7"/>
      <c r="XDM83" s="7"/>
      <c r="XDN83" s="7"/>
      <c r="XDO83" s="7"/>
      <c r="XDP83" s="7"/>
      <c r="XDQ83" s="7"/>
      <c r="XDR83" s="7"/>
      <c r="XDS83" s="7"/>
      <c r="XDT83" s="7"/>
      <c r="XDU83" s="7"/>
      <c r="XDV83" s="7"/>
      <c r="XDW83" s="7"/>
      <c r="XDX83" s="7"/>
      <c r="XDY83" s="7"/>
      <c r="XDZ83" s="7"/>
      <c r="XEA83" s="7"/>
      <c r="XEB83" s="7"/>
      <c r="XEC83" s="7"/>
      <c r="XED83" s="7"/>
      <c r="XEE83" s="7"/>
    </row>
    <row r="84" s="1" customFormat="1" customHeight="1" spans="1:16359">
      <c r="A84" s="4"/>
      <c r="B84" s="20"/>
      <c r="C84" s="20"/>
      <c r="D84" s="21" t="str">
        <f>IF(C84="","-",VLOOKUP(C84,员工信息表!B:C,2,FALSE))</f>
        <v>-</v>
      </c>
      <c r="E84" s="21" t="str">
        <f>IF(C84="","-",VLOOKUP(C84,员工信息表!B:D,3,FALSE))</f>
        <v>-</v>
      </c>
      <c r="F84" s="20"/>
      <c r="G84" s="20"/>
      <c r="H84" s="20"/>
      <c r="I84" s="20"/>
      <c r="J84" s="27" t="str">
        <f t="shared" si="2"/>
        <v>0</v>
      </c>
      <c r="K84" s="27" t="str">
        <f>IF(C84="","0",SUMIFS(借支明细表!$H:$H,借支明细表!$F:$F,$C84,借支明细表!$D:$D,$D$2))</f>
        <v>0</v>
      </c>
      <c r="L84" s="27" t="str">
        <f t="shared" si="3"/>
        <v>0</v>
      </c>
      <c r="M84" s="28"/>
      <c r="XDA84" s="7"/>
      <c r="XDB84" s="7"/>
      <c r="XDC84" s="7"/>
      <c r="XDD84" s="7"/>
      <c r="XDE84" s="7"/>
      <c r="XDF84" s="7"/>
      <c r="XDG84" s="7"/>
      <c r="XDH84" s="7"/>
      <c r="XDI84" s="7"/>
      <c r="XDJ84" s="7"/>
      <c r="XDK84" s="7"/>
      <c r="XDL84" s="7"/>
      <c r="XDM84" s="7"/>
      <c r="XDN84" s="7"/>
      <c r="XDO84" s="7"/>
      <c r="XDP84" s="7"/>
      <c r="XDQ84" s="7"/>
      <c r="XDR84" s="7"/>
      <c r="XDS84" s="7"/>
      <c r="XDT84" s="7"/>
      <c r="XDU84" s="7"/>
      <c r="XDV84" s="7"/>
      <c r="XDW84" s="7"/>
      <c r="XDX84" s="7"/>
      <c r="XDY84" s="7"/>
      <c r="XDZ84" s="7"/>
      <c r="XEA84" s="7"/>
      <c r="XEB84" s="7"/>
      <c r="XEC84" s="7"/>
      <c r="XED84" s="7"/>
      <c r="XEE84" s="7"/>
    </row>
    <row r="85" s="1" customFormat="1" customHeight="1" spans="1:16359">
      <c r="A85" s="4"/>
      <c r="B85" s="20"/>
      <c r="C85" s="20"/>
      <c r="D85" s="21" t="str">
        <f>IF(C85="","-",VLOOKUP(C85,员工信息表!B:C,2,FALSE))</f>
        <v>-</v>
      </c>
      <c r="E85" s="21" t="str">
        <f>IF(C85="","-",VLOOKUP(C85,员工信息表!B:D,3,FALSE))</f>
        <v>-</v>
      </c>
      <c r="F85" s="20"/>
      <c r="G85" s="20"/>
      <c r="H85" s="20"/>
      <c r="I85" s="20"/>
      <c r="J85" s="27" t="str">
        <f t="shared" si="2"/>
        <v>0</v>
      </c>
      <c r="K85" s="27" t="str">
        <f>IF(C85="","0",SUMIFS(借支明细表!$H:$H,借支明细表!$F:$F,$C85,借支明细表!$D:$D,$D$2))</f>
        <v>0</v>
      </c>
      <c r="L85" s="27" t="str">
        <f t="shared" si="3"/>
        <v>0</v>
      </c>
      <c r="M85" s="28"/>
      <c r="XDA85" s="7"/>
      <c r="XDB85" s="7"/>
      <c r="XDC85" s="7"/>
      <c r="XDD85" s="7"/>
      <c r="XDE85" s="7"/>
      <c r="XDF85" s="7"/>
      <c r="XDG85" s="7"/>
      <c r="XDH85" s="7"/>
      <c r="XDI85" s="7"/>
      <c r="XDJ85" s="7"/>
      <c r="XDK85" s="7"/>
      <c r="XDL85" s="7"/>
      <c r="XDM85" s="7"/>
      <c r="XDN85" s="7"/>
      <c r="XDO85" s="7"/>
      <c r="XDP85" s="7"/>
      <c r="XDQ85" s="7"/>
      <c r="XDR85" s="7"/>
      <c r="XDS85" s="7"/>
      <c r="XDT85" s="7"/>
      <c r="XDU85" s="7"/>
      <c r="XDV85" s="7"/>
      <c r="XDW85" s="7"/>
      <c r="XDX85" s="7"/>
      <c r="XDY85" s="7"/>
      <c r="XDZ85" s="7"/>
      <c r="XEA85" s="7"/>
      <c r="XEB85" s="7"/>
      <c r="XEC85" s="7"/>
      <c r="XED85" s="7"/>
      <c r="XEE85" s="7"/>
    </row>
    <row r="86" s="1" customFormat="1" customHeight="1" spans="1:16359">
      <c r="A86" s="4"/>
      <c r="B86" s="20"/>
      <c r="C86" s="20"/>
      <c r="D86" s="21" t="str">
        <f>IF(C86="","-",VLOOKUP(C86,员工信息表!B:C,2,FALSE))</f>
        <v>-</v>
      </c>
      <c r="E86" s="21" t="str">
        <f>IF(C86="","-",VLOOKUP(C86,员工信息表!B:D,3,FALSE))</f>
        <v>-</v>
      </c>
      <c r="F86" s="20"/>
      <c r="G86" s="20"/>
      <c r="H86" s="20"/>
      <c r="I86" s="20"/>
      <c r="J86" s="27" t="str">
        <f t="shared" si="2"/>
        <v>0</v>
      </c>
      <c r="K86" s="27" t="str">
        <f>IF(C86="","0",SUMIFS(借支明细表!$H:$H,借支明细表!$F:$F,$C86,借支明细表!$D:$D,$D$2))</f>
        <v>0</v>
      </c>
      <c r="L86" s="27" t="str">
        <f t="shared" si="3"/>
        <v>0</v>
      </c>
      <c r="M86" s="28"/>
      <c r="XDA86" s="7"/>
      <c r="XDB86" s="7"/>
      <c r="XDC86" s="7"/>
      <c r="XDD86" s="7"/>
      <c r="XDE86" s="7"/>
      <c r="XDF86" s="7"/>
      <c r="XDG86" s="7"/>
      <c r="XDH86" s="7"/>
      <c r="XDI86" s="7"/>
      <c r="XDJ86" s="7"/>
      <c r="XDK86" s="7"/>
      <c r="XDL86" s="7"/>
      <c r="XDM86" s="7"/>
      <c r="XDN86" s="7"/>
      <c r="XDO86" s="7"/>
      <c r="XDP86" s="7"/>
      <c r="XDQ86" s="7"/>
      <c r="XDR86" s="7"/>
      <c r="XDS86" s="7"/>
      <c r="XDT86" s="7"/>
      <c r="XDU86" s="7"/>
      <c r="XDV86" s="7"/>
      <c r="XDW86" s="7"/>
      <c r="XDX86" s="7"/>
      <c r="XDY86" s="7"/>
      <c r="XDZ86" s="7"/>
      <c r="XEA86" s="7"/>
      <c r="XEB86" s="7"/>
      <c r="XEC86" s="7"/>
      <c r="XED86" s="7"/>
      <c r="XEE86" s="7"/>
    </row>
    <row r="87" s="1" customFormat="1" customHeight="1" spans="1:16359">
      <c r="A87" s="4"/>
      <c r="B87" s="20"/>
      <c r="C87" s="20"/>
      <c r="D87" s="21" t="str">
        <f>IF(C87="","-",VLOOKUP(C87,员工信息表!B:C,2,FALSE))</f>
        <v>-</v>
      </c>
      <c r="E87" s="21" t="str">
        <f>IF(C87="","-",VLOOKUP(C87,员工信息表!B:D,3,FALSE))</f>
        <v>-</v>
      </c>
      <c r="F87" s="20"/>
      <c r="G87" s="20"/>
      <c r="H87" s="20"/>
      <c r="I87" s="20"/>
      <c r="J87" s="27" t="str">
        <f t="shared" si="2"/>
        <v>0</v>
      </c>
      <c r="K87" s="27" t="str">
        <f>IF(C87="","0",SUMIFS(借支明细表!$H:$H,借支明细表!$F:$F,$C87,借支明细表!$D:$D,$D$2))</f>
        <v>0</v>
      </c>
      <c r="L87" s="27" t="str">
        <f t="shared" si="3"/>
        <v>0</v>
      </c>
      <c r="M87" s="28"/>
      <c r="XDA87" s="7"/>
      <c r="XDB87" s="7"/>
      <c r="XDC87" s="7"/>
      <c r="XDD87" s="7"/>
      <c r="XDE87" s="7"/>
      <c r="XDF87" s="7"/>
      <c r="XDG87" s="7"/>
      <c r="XDH87" s="7"/>
      <c r="XDI87" s="7"/>
      <c r="XDJ87" s="7"/>
      <c r="XDK87" s="7"/>
      <c r="XDL87" s="7"/>
      <c r="XDM87" s="7"/>
      <c r="XDN87" s="7"/>
      <c r="XDO87" s="7"/>
      <c r="XDP87" s="7"/>
      <c r="XDQ87" s="7"/>
      <c r="XDR87" s="7"/>
      <c r="XDS87" s="7"/>
      <c r="XDT87" s="7"/>
      <c r="XDU87" s="7"/>
      <c r="XDV87" s="7"/>
      <c r="XDW87" s="7"/>
      <c r="XDX87" s="7"/>
      <c r="XDY87" s="7"/>
      <c r="XDZ87" s="7"/>
      <c r="XEA87" s="7"/>
      <c r="XEB87" s="7"/>
      <c r="XEC87" s="7"/>
      <c r="XED87" s="7"/>
      <c r="XEE87" s="7"/>
    </row>
    <row r="88" s="1" customFormat="1" customHeight="1" spans="1:16359">
      <c r="A88" s="4"/>
      <c r="B88" s="20"/>
      <c r="C88" s="20"/>
      <c r="D88" s="21" t="str">
        <f>IF(C88="","-",VLOOKUP(C88,员工信息表!B:C,2,FALSE))</f>
        <v>-</v>
      </c>
      <c r="E88" s="21" t="str">
        <f>IF(C88="","-",VLOOKUP(C88,员工信息表!B:D,3,FALSE))</f>
        <v>-</v>
      </c>
      <c r="F88" s="20"/>
      <c r="G88" s="20"/>
      <c r="H88" s="20"/>
      <c r="I88" s="20"/>
      <c r="J88" s="27" t="str">
        <f t="shared" si="2"/>
        <v>0</v>
      </c>
      <c r="K88" s="27" t="str">
        <f>IF(C88="","0",SUMIFS(借支明细表!$H:$H,借支明细表!$F:$F,$C88,借支明细表!$D:$D,$D$2))</f>
        <v>0</v>
      </c>
      <c r="L88" s="27" t="str">
        <f t="shared" si="3"/>
        <v>0</v>
      </c>
      <c r="M88" s="28"/>
      <c r="XDA88" s="7"/>
      <c r="XDB88" s="7"/>
      <c r="XDC88" s="7"/>
      <c r="XDD88" s="7"/>
      <c r="XDE88" s="7"/>
      <c r="XDF88" s="7"/>
      <c r="XDG88" s="7"/>
      <c r="XDH88" s="7"/>
      <c r="XDI88" s="7"/>
      <c r="XDJ88" s="7"/>
      <c r="XDK88" s="7"/>
      <c r="XDL88" s="7"/>
      <c r="XDM88" s="7"/>
      <c r="XDN88" s="7"/>
      <c r="XDO88" s="7"/>
      <c r="XDP88" s="7"/>
      <c r="XDQ88" s="7"/>
      <c r="XDR88" s="7"/>
      <c r="XDS88" s="7"/>
      <c r="XDT88" s="7"/>
      <c r="XDU88" s="7"/>
      <c r="XDV88" s="7"/>
      <c r="XDW88" s="7"/>
      <c r="XDX88" s="7"/>
      <c r="XDY88" s="7"/>
      <c r="XDZ88" s="7"/>
      <c r="XEA88" s="7"/>
      <c r="XEB88" s="7"/>
      <c r="XEC88" s="7"/>
      <c r="XED88" s="7"/>
      <c r="XEE88" s="7"/>
    </row>
    <row r="89" s="1" customFormat="1" customHeight="1" spans="1:16359">
      <c r="A89" s="4"/>
      <c r="B89" s="20"/>
      <c r="C89" s="20"/>
      <c r="D89" s="21" t="str">
        <f>IF(C89="","-",VLOOKUP(C89,员工信息表!B:C,2,FALSE))</f>
        <v>-</v>
      </c>
      <c r="E89" s="21" t="str">
        <f>IF(C89="","-",VLOOKUP(C89,员工信息表!B:D,3,FALSE))</f>
        <v>-</v>
      </c>
      <c r="F89" s="20"/>
      <c r="G89" s="20"/>
      <c r="H89" s="20"/>
      <c r="I89" s="20"/>
      <c r="J89" s="27" t="str">
        <f t="shared" si="2"/>
        <v>0</v>
      </c>
      <c r="K89" s="27" t="str">
        <f>IF(C89="","0",SUMIFS(借支明细表!$H:$H,借支明细表!$F:$F,$C89,借支明细表!$D:$D,$D$2))</f>
        <v>0</v>
      </c>
      <c r="L89" s="27" t="str">
        <f t="shared" si="3"/>
        <v>0</v>
      </c>
      <c r="M89" s="28"/>
      <c r="XDA89" s="7"/>
      <c r="XDB89" s="7"/>
      <c r="XDC89" s="7"/>
      <c r="XDD89" s="7"/>
      <c r="XDE89" s="7"/>
      <c r="XDF89" s="7"/>
      <c r="XDG89" s="7"/>
      <c r="XDH89" s="7"/>
      <c r="XDI89" s="7"/>
      <c r="XDJ89" s="7"/>
      <c r="XDK89" s="7"/>
      <c r="XDL89" s="7"/>
      <c r="XDM89" s="7"/>
      <c r="XDN89" s="7"/>
      <c r="XDO89" s="7"/>
      <c r="XDP89" s="7"/>
      <c r="XDQ89" s="7"/>
      <c r="XDR89" s="7"/>
      <c r="XDS89" s="7"/>
      <c r="XDT89" s="7"/>
      <c r="XDU89" s="7"/>
      <c r="XDV89" s="7"/>
      <c r="XDW89" s="7"/>
      <c r="XDX89" s="7"/>
      <c r="XDY89" s="7"/>
      <c r="XDZ89" s="7"/>
      <c r="XEA89" s="7"/>
      <c r="XEB89" s="7"/>
      <c r="XEC89" s="7"/>
      <c r="XED89" s="7"/>
      <c r="XEE89" s="7"/>
    </row>
    <row r="90" s="1" customFormat="1" customHeight="1" spans="1:16359">
      <c r="A90" s="4"/>
      <c r="B90" s="20"/>
      <c r="C90" s="20"/>
      <c r="D90" s="21" t="str">
        <f>IF(C90="","-",VLOOKUP(C90,员工信息表!B:C,2,FALSE))</f>
        <v>-</v>
      </c>
      <c r="E90" s="21" t="str">
        <f>IF(C90="","-",VLOOKUP(C90,员工信息表!B:D,3,FALSE))</f>
        <v>-</v>
      </c>
      <c r="F90" s="20"/>
      <c r="G90" s="20"/>
      <c r="H90" s="20"/>
      <c r="I90" s="20"/>
      <c r="J90" s="27" t="str">
        <f t="shared" si="2"/>
        <v>0</v>
      </c>
      <c r="K90" s="27" t="str">
        <f>IF(C90="","0",SUMIFS(借支明细表!$H:$H,借支明细表!$F:$F,$C90,借支明细表!$D:$D,$D$2))</f>
        <v>0</v>
      </c>
      <c r="L90" s="27" t="str">
        <f t="shared" si="3"/>
        <v>0</v>
      </c>
      <c r="M90" s="28"/>
      <c r="XDA90" s="7"/>
      <c r="XDB90" s="7"/>
      <c r="XDC90" s="7"/>
      <c r="XDD90" s="7"/>
      <c r="XDE90" s="7"/>
      <c r="XDF90" s="7"/>
      <c r="XDG90" s="7"/>
      <c r="XDH90" s="7"/>
      <c r="XDI90" s="7"/>
      <c r="XDJ90" s="7"/>
      <c r="XDK90" s="7"/>
      <c r="XDL90" s="7"/>
      <c r="XDM90" s="7"/>
      <c r="XDN90" s="7"/>
      <c r="XDO90" s="7"/>
      <c r="XDP90" s="7"/>
      <c r="XDQ90" s="7"/>
      <c r="XDR90" s="7"/>
      <c r="XDS90" s="7"/>
      <c r="XDT90" s="7"/>
      <c r="XDU90" s="7"/>
      <c r="XDV90" s="7"/>
      <c r="XDW90" s="7"/>
      <c r="XDX90" s="7"/>
      <c r="XDY90" s="7"/>
      <c r="XDZ90" s="7"/>
      <c r="XEA90" s="7"/>
      <c r="XEB90" s="7"/>
      <c r="XEC90" s="7"/>
      <c r="XED90" s="7"/>
      <c r="XEE90" s="7"/>
    </row>
    <row r="91" s="1" customFormat="1" customHeight="1" spans="1:16359">
      <c r="A91" s="4"/>
      <c r="B91" s="20"/>
      <c r="C91" s="20"/>
      <c r="D91" s="21" t="str">
        <f>IF(C91="","-",VLOOKUP(C91,员工信息表!B:C,2,FALSE))</f>
        <v>-</v>
      </c>
      <c r="E91" s="21" t="str">
        <f>IF(C91="","-",VLOOKUP(C91,员工信息表!B:D,3,FALSE))</f>
        <v>-</v>
      </c>
      <c r="F91" s="20"/>
      <c r="G91" s="20"/>
      <c r="H91" s="20"/>
      <c r="I91" s="20"/>
      <c r="J91" s="27" t="str">
        <f t="shared" si="2"/>
        <v>0</v>
      </c>
      <c r="K91" s="27" t="str">
        <f>IF(C91="","0",SUMIFS(借支明细表!$H:$H,借支明细表!$F:$F,$C91,借支明细表!$D:$D,$D$2))</f>
        <v>0</v>
      </c>
      <c r="L91" s="27" t="str">
        <f t="shared" si="3"/>
        <v>0</v>
      </c>
      <c r="M91" s="28"/>
      <c r="XDA91" s="7"/>
      <c r="XDB91" s="7"/>
      <c r="XDC91" s="7"/>
      <c r="XDD91" s="7"/>
      <c r="XDE91" s="7"/>
      <c r="XDF91" s="7"/>
      <c r="XDG91" s="7"/>
      <c r="XDH91" s="7"/>
      <c r="XDI91" s="7"/>
      <c r="XDJ91" s="7"/>
      <c r="XDK91" s="7"/>
      <c r="XDL91" s="7"/>
      <c r="XDM91" s="7"/>
      <c r="XDN91" s="7"/>
      <c r="XDO91" s="7"/>
      <c r="XDP91" s="7"/>
      <c r="XDQ91" s="7"/>
      <c r="XDR91" s="7"/>
      <c r="XDS91" s="7"/>
      <c r="XDT91" s="7"/>
      <c r="XDU91" s="7"/>
      <c r="XDV91" s="7"/>
      <c r="XDW91" s="7"/>
      <c r="XDX91" s="7"/>
      <c r="XDY91" s="7"/>
      <c r="XDZ91" s="7"/>
      <c r="XEA91" s="7"/>
      <c r="XEB91" s="7"/>
      <c r="XEC91" s="7"/>
      <c r="XED91" s="7"/>
      <c r="XEE91" s="7"/>
    </row>
    <row r="92" s="1" customFormat="1" customHeight="1" spans="1:16359">
      <c r="A92" s="4"/>
      <c r="B92" s="20"/>
      <c r="C92" s="20"/>
      <c r="D92" s="21" t="str">
        <f>IF(C92="","-",VLOOKUP(C92,员工信息表!B:C,2,FALSE))</f>
        <v>-</v>
      </c>
      <c r="E92" s="21" t="str">
        <f>IF(C92="","-",VLOOKUP(C92,员工信息表!B:D,3,FALSE))</f>
        <v>-</v>
      </c>
      <c r="F92" s="20"/>
      <c r="G92" s="20"/>
      <c r="H92" s="20"/>
      <c r="I92" s="20"/>
      <c r="J92" s="27" t="str">
        <f t="shared" si="2"/>
        <v>0</v>
      </c>
      <c r="K92" s="27" t="str">
        <f>IF(C92="","0",SUMIFS(借支明细表!$H:$H,借支明细表!$F:$F,$C92,借支明细表!$D:$D,$D$2))</f>
        <v>0</v>
      </c>
      <c r="L92" s="27" t="str">
        <f t="shared" si="3"/>
        <v>0</v>
      </c>
      <c r="M92" s="28"/>
      <c r="XDA92" s="7"/>
      <c r="XDB92" s="7"/>
      <c r="XDC92" s="7"/>
      <c r="XDD92" s="7"/>
      <c r="XDE92" s="7"/>
      <c r="XDF92" s="7"/>
      <c r="XDG92" s="7"/>
      <c r="XDH92" s="7"/>
      <c r="XDI92" s="7"/>
      <c r="XDJ92" s="7"/>
      <c r="XDK92" s="7"/>
      <c r="XDL92" s="7"/>
      <c r="XDM92" s="7"/>
      <c r="XDN92" s="7"/>
      <c r="XDO92" s="7"/>
      <c r="XDP92" s="7"/>
      <c r="XDQ92" s="7"/>
      <c r="XDR92" s="7"/>
      <c r="XDS92" s="7"/>
      <c r="XDT92" s="7"/>
      <c r="XDU92" s="7"/>
      <c r="XDV92" s="7"/>
      <c r="XDW92" s="7"/>
      <c r="XDX92" s="7"/>
      <c r="XDY92" s="7"/>
      <c r="XDZ92" s="7"/>
      <c r="XEA92" s="7"/>
      <c r="XEB92" s="7"/>
      <c r="XEC92" s="7"/>
      <c r="XED92" s="7"/>
      <c r="XEE92" s="7"/>
    </row>
    <row r="93" s="1" customFormat="1" customHeight="1" spans="1:16359">
      <c r="A93" s="4"/>
      <c r="B93" s="20"/>
      <c r="C93" s="20"/>
      <c r="D93" s="21" t="str">
        <f>IF(C93="","-",VLOOKUP(C93,员工信息表!B:C,2,FALSE))</f>
        <v>-</v>
      </c>
      <c r="E93" s="21" t="str">
        <f>IF(C93="","-",VLOOKUP(C93,员工信息表!B:D,3,FALSE))</f>
        <v>-</v>
      </c>
      <c r="F93" s="20"/>
      <c r="G93" s="20"/>
      <c r="H93" s="20"/>
      <c r="I93" s="20"/>
      <c r="J93" s="27" t="str">
        <f t="shared" si="2"/>
        <v>0</v>
      </c>
      <c r="K93" s="27" t="str">
        <f>IF(C93="","0",SUMIFS(借支明细表!$H:$H,借支明细表!$F:$F,$C93,借支明细表!$D:$D,$D$2))</f>
        <v>0</v>
      </c>
      <c r="L93" s="27" t="str">
        <f t="shared" si="3"/>
        <v>0</v>
      </c>
      <c r="M93" s="28"/>
      <c r="XDA93" s="7"/>
      <c r="XDB93" s="7"/>
      <c r="XDC93" s="7"/>
      <c r="XDD93" s="7"/>
      <c r="XDE93" s="7"/>
      <c r="XDF93" s="7"/>
      <c r="XDG93" s="7"/>
      <c r="XDH93" s="7"/>
      <c r="XDI93" s="7"/>
      <c r="XDJ93" s="7"/>
      <c r="XDK93" s="7"/>
      <c r="XDL93" s="7"/>
      <c r="XDM93" s="7"/>
      <c r="XDN93" s="7"/>
      <c r="XDO93" s="7"/>
      <c r="XDP93" s="7"/>
      <c r="XDQ93" s="7"/>
      <c r="XDR93" s="7"/>
      <c r="XDS93" s="7"/>
      <c r="XDT93" s="7"/>
      <c r="XDU93" s="7"/>
      <c r="XDV93" s="7"/>
      <c r="XDW93" s="7"/>
      <c r="XDX93" s="7"/>
      <c r="XDY93" s="7"/>
      <c r="XDZ93" s="7"/>
      <c r="XEA93" s="7"/>
      <c r="XEB93" s="7"/>
      <c r="XEC93" s="7"/>
      <c r="XED93" s="7"/>
      <c r="XEE93" s="7"/>
    </row>
    <row r="94" s="1" customFormat="1" customHeight="1" spans="1:16359">
      <c r="A94" s="4"/>
      <c r="B94" s="20"/>
      <c r="C94" s="20"/>
      <c r="D94" s="21" t="str">
        <f>IF(C94="","-",VLOOKUP(C94,员工信息表!B:C,2,FALSE))</f>
        <v>-</v>
      </c>
      <c r="E94" s="21" t="str">
        <f>IF(C94="","-",VLOOKUP(C94,员工信息表!B:D,3,FALSE))</f>
        <v>-</v>
      </c>
      <c r="F94" s="20"/>
      <c r="G94" s="20"/>
      <c r="H94" s="20"/>
      <c r="I94" s="20"/>
      <c r="J94" s="27" t="str">
        <f t="shared" si="2"/>
        <v>0</v>
      </c>
      <c r="K94" s="27" t="str">
        <f>IF(C94="","0",SUMIFS(借支明细表!$H:$H,借支明细表!$F:$F,$C94,借支明细表!$D:$D,$D$2))</f>
        <v>0</v>
      </c>
      <c r="L94" s="27" t="str">
        <f t="shared" si="3"/>
        <v>0</v>
      </c>
      <c r="M94" s="28"/>
      <c r="XDA94" s="7"/>
      <c r="XDB94" s="7"/>
      <c r="XDC94" s="7"/>
      <c r="XDD94" s="7"/>
      <c r="XDE94" s="7"/>
      <c r="XDF94" s="7"/>
      <c r="XDG94" s="7"/>
      <c r="XDH94" s="7"/>
      <c r="XDI94" s="7"/>
      <c r="XDJ94" s="7"/>
      <c r="XDK94" s="7"/>
      <c r="XDL94" s="7"/>
      <c r="XDM94" s="7"/>
      <c r="XDN94" s="7"/>
      <c r="XDO94" s="7"/>
      <c r="XDP94" s="7"/>
      <c r="XDQ94" s="7"/>
      <c r="XDR94" s="7"/>
      <c r="XDS94" s="7"/>
      <c r="XDT94" s="7"/>
      <c r="XDU94" s="7"/>
      <c r="XDV94" s="7"/>
      <c r="XDW94" s="7"/>
      <c r="XDX94" s="7"/>
      <c r="XDY94" s="7"/>
      <c r="XDZ94" s="7"/>
      <c r="XEA94" s="7"/>
      <c r="XEB94" s="7"/>
      <c r="XEC94" s="7"/>
      <c r="XED94" s="7"/>
      <c r="XEE94" s="7"/>
    </row>
    <row r="95" s="1" customFormat="1" customHeight="1" spans="1:16359">
      <c r="A95" s="4"/>
      <c r="B95" s="20"/>
      <c r="C95" s="20"/>
      <c r="D95" s="21" t="str">
        <f>IF(C95="","-",VLOOKUP(C95,员工信息表!B:C,2,FALSE))</f>
        <v>-</v>
      </c>
      <c r="E95" s="21" t="str">
        <f>IF(C95="","-",VLOOKUP(C95,员工信息表!B:D,3,FALSE))</f>
        <v>-</v>
      </c>
      <c r="F95" s="20"/>
      <c r="G95" s="20"/>
      <c r="H95" s="20"/>
      <c r="I95" s="20"/>
      <c r="J95" s="27" t="str">
        <f t="shared" si="2"/>
        <v>0</v>
      </c>
      <c r="K95" s="27" t="str">
        <f>IF(C95="","0",SUMIFS(借支明细表!$H:$H,借支明细表!$F:$F,$C95,借支明细表!$D:$D,$D$2))</f>
        <v>0</v>
      </c>
      <c r="L95" s="27" t="str">
        <f t="shared" si="3"/>
        <v>0</v>
      </c>
      <c r="M95" s="28"/>
      <c r="XDA95" s="7"/>
      <c r="XDB95" s="7"/>
      <c r="XDC95" s="7"/>
      <c r="XDD95" s="7"/>
      <c r="XDE95" s="7"/>
      <c r="XDF95" s="7"/>
      <c r="XDG95" s="7"/>
      <c r="XDH95" s="7"/>
      <c r="XDI95" s="7"/>
      <c r="XDJ95" s="7"/>
      <c r="XDK95" s="7"/>
      <c r="XDL95" s="7"/>
      <c r="XDM95" s="7"/>
      <c r="XDN95" s="7"/>
      <c r="XDO95" s="7"/>
      <c r="XDP95" s="7"/>
      <c r="XDQ95" s="7"/>
      <c r="XDR95" s="7"/>
      <c r="XDS95" s="7"/>
      <c r="XDT95" s="7"/>
      <c r="XDU95" s="7"/>
      <c r="XDV95" s="7"/>
      <c r="XDW95" s="7"/>
      <c r="XDX95" s="7"/>
      <c r="XDY95" s="7"/>
      <c r="XDZ95" s="7"/>
      <c r="XEA95" s="7"/>
      <c r="XEB95" s="7"/>
      <c r="XEC95" s="7"/>
      <c r="XED95" s="7"/>
      <c r="XEE95" s="7"/>
    </row>
    <row r="96" s="1" customFormat="1" customHeight="1" spans="1:16359">
      <c r="A96" s="4"/>
      <c r="B96" s="20"/>
      <c r="C96" s="20"/>
      <c r="D96" s="21" t="str">
        <f>IF(C96="","-",VLOOKUP(C96,员工信息表!B:C,2,FALSE))</f>
        <v>-</v>
      </c>
      <c r="E96" s="21" t="str">
        <f>IF(C96="","-",VLOOKUP(C96,员工信息表!B:D,3,FALSE))</f>
        <v>-</v>
      </c>
      <c r="F96" s="20"/>
      <c r="G96" s="20"/>
      <c r="H96" s="20"/>
      <c r="I96" s="20"/>
      <c r="J96" s="27" t="str">
        <f t="shared" si="2"/>
        <v>0</v>
      </c>
      <c r="K96" s="27" t="str">
        <f>IF(C96="","0",SUMIFS(借支明细表!$H:$H,借支明细表!$F:$F,$C96,借支明细表!$D:$D,$D$2))</f>
        <v>0</v>
      </c>
      <c r="L96" s="27" t="str">
        <f t="shared" si="3"/>
        <v>0</v>
      </c>
      <c r="M96" s="28"/>
      <c r="XDA96" s="7"/>
      <c r="XDB96" s="7"/>
      <c r="XDC96" s="7"/>
      <c r="XDD96" s="7"/>
      <c r="XDE96" s="7"/>
      <c r="XDF96" s="7"/>
      <c r="XDG96" s="7"/>
      <c r="XDH96" s="7"/>
      <c r="XDI96" s="7"/>
      <c r="XDJ96" s="7"/>
      <c r="XDK96" s="7"/>
      <c r="XDL96" s="7"/>
      <c r="XDM96" s="7"/>
      <c r="XDN96" s="7"/>
      <c r="XDO96" s="7"/>
      <c r="XDP96" s="7"/>
      <c r="XDQ96" s="7"/>
      <c r="XDR96" s="7"/>
      <c r="XDS96" s="7"/>
      <c r="XDT96" s="7"/>
      <c r="XDU96" s="7"/>
      <c r="XDV96" s="7"/>
      <c r="XDW96" s="7"/>
      <c r="XDX96" s="7"/>
      <c r="XDY96" s="7"/>
      <c r="XDZ96" s="7"/>
      <c r="XEA96" s="7"/>
      <c r="XEB96" s="7"/>
      <c r="XEC96" s="7"/>
      <c r="XED96" s="7"/>
      <c r="XEE96" s="7"/>
    </row>
    <row r="97" s="1" customFormat="1" customHeight="1" spans="1:16359">
      <c r="A97" s="4"/>
      <c r="B97" s="20"/>
      <c r="C97" s="20"/>
      <c r="D97" s="21" t="str">
        <f>IF(C97="","-",VLOOKUP(C97,员工信息表!B:C,2,FALSE))</f>
        <v>-</v>
      </c>
      <c r="E97" s="21" t="str">
        <f>IF(C97="","-",VLOOKUP(C97,员工信息表!B:D,3,FALSE))</f>
        <v>-</v>
      </c>
      <c r="F97" s="20"/>
      <c r="G97" s="20"/>
      <c r="H97" s="20"/>
      <c r="I97" s="20"/>
      <c r="J97" s="27" t="str">
        <f t="shared" si="2"/>
        <v>0</v>
      </c>
      <c r="K97" s="27" t="str">
        <f>IF(C97="","0",SUMIFS(借支明细表!$H:$H,借支明细表!$F:$F,$C97,借支明细表!$D:$D,$D$2))</f>
        <v>0</v>
      </c>
      <c r="L97" s="27" t="str">
        <f t="shared" si="3"/>
        <v>0</v>
      </c>
      <c r="M97" s="28"/>
      <c r="XDA97" s="7"/>
      <c r="XDB97" s="7"/>
      <c r="XDC97" s="7"/>
      <c r="XDD97" s="7"/>
      <c r="XDE97" s="7"/>
      <c r="XDF97" s="7"/>
      <c r="XDG97" s="7"/>
      <c r="XDH97" s="7"/>
      <c r="XDI97" s="7"/>
      <c r="XDJ97" s="7"/>
      <c r="XDK97" s="7"/>
      <c r="XDL97" s="7"/>
      <c r="XDM97" s="7"/>
      <c r="XDN97" s="7"/>
      <c r="XDO97" s="7"/>
      <c r="XDP97" s="7"/>
      <c r="XDQ97" s="7"/>
      <c r="XDR97" s="7"/>
      <c r="XDS97" s="7"/>
      <c r="XDT97" s="7"/>
      <c r="XDU97" s="7"/>
      <c r="XDV97" s="7"/>
      <c r="XDW97" s="7"/>
      <c r="XDX97" s="7"/>
      <c r="XDY97" s="7"/>
      <c r="XDZ97" s="7"/>
      <c r="XEA97" s="7"/>
      <c r="XEB97" s="7"/>
      <c r="XEC97" s="7"/>
      <c r="XED97" s="7"/>
      <c r="XEE97" s="7"/>
    </row>
    <row r="98" s="1" customFormat="1" customHeight="1" spans="1:16359">
      <c r="A98" s="4"/>
      <c r="B98" s="20"/>
      <c r="C98" s="20"/>
      <c r="D98" s="21" t="str">
        <f>IF(C98="","-",VLOOKUP(C98,员工信息表!B:C,2,FALSE))</f>
        <v>-</v>
      </c>
      <c r="E98" s="21" t="str">
        <f>IF(C98="","-",VLOOKUP(C98,员工信息表!B:D,3,FALSE))</f>
        <v>-</v>
      </c>
      <c r="F98" s="20"/>
      <c r="G98" s="20"/>
      <c r="H98" s="20"/>
      <c r="I98" s="20"/>
      <c r="J98" s="27" t="str">
        <f t="shared" si="2"/>
        <v>0</v>
      </c>
      <c r="K98" s="27" t="str">
        <f>IF(C98="","0",SUMIFS(借支明细表!$H:$H,借支明细表!$F:$F,$C98,借支明细表!$D:$D,$D$2))</f>
        <v>0</v>
      </c>
      <c r="L98" s="27" t="str">
        <f t="shared" si="3"/>
        <v>0</v>
      </c>
      <c r="M98" s="28"/>
      <c r="XDA98" s="7"/>
      <c r="XDB98" s="7"/>
      <c r="XDC98" s="7"/>
      <c r="XDD98" s="7"/>
      <c r="XDE98" s="7"/>
      <c r="XDF98" s="7"/>
      <c r="XDG98" s="7"/>
      <c r="XDH98" s="7"/>
      <c r="XDI98" s="7"/>
      <c r="XDJ98" s="7"/>
      <c r="XDK98" s="7"/>
      <c r="XDL98" s="7"/>
      <c r="XDM98" s="7"/>
      <c r="XDN98" s="7"/>
      <c r="XDO98" s="7"/>
      <c r="XDP98" s="7"/>
      <c r="XDQ98" s="7"/>
      <c r="XDR98" s="7"/>
      <c r="XDS98" s="7"/>
      <c r="XDT98" s="7"/>
      <c r="XDU98" s="7"/>
      <c r="XDV98" s="7"/>
      <c r="XDW98" s="7"/>
      <c r="XDX98" s="7"/>
      <c r="XDY98" s="7"/>
      <c r="XDZ98" s="7"/>
      <c r="XEA98" s="7"/>
      <c r="XEB98" s="7"/>
      <c r="XEC98" s="7"/>
      <c r="XED98" s="7"/>
      <c r="XEE98" s="7"/>
    </row>
    <row r="99" s="1" customFormat="1" customHeight="1" spans="1:16359">
      <c r="A99" s="4"/>
      <c r="B99" s="20"/>
      <c r="C99" s="20"/>
      <c r="D99" s="21" t="str">
        <f>IF(C99="","-",VLOOKUP(C99,员工信息表!B:C,2,FALSE))</f>
        <v>-</v>
      </c>
      <c r="E99" s="21" t="str">
        <f>IF(C99="","-",VLOOKUP(C99,员工信息表!B:D,3,FALSE))</f>
        <v>-</v>
      </c>
      <c r="F99" s="20"/>
      <c r="G99" s="20"/>
      <c r="H99" s="20"/>
      <c r="I99" s="20"/>
      <c r="J99" s="27" t="str">
        <f t="shared" si="2"/>
        <v>0</v>
      </c>
      <c r="K99" s="27" t="str">
        <f>IF(C99="","0",SUMIFS(借支明细表!$H:$H,借支明细表!$F:$F,$C99,借支明细表!$D:$D,$D$2))</f>
        <v>0</v>
      </c>
      <c r="L99" s="27" t="str">
        <f t="shared" si="3"/>
        <v>0</v>
      </c>
      <c r="M99" s="28"/>
      <c r="XDA99" s="7"/>
      <c r="XDB99" s="7"/>
      <c r="XDC99" s="7"/>
      <c r="XDD99" s="7"/>
      <c r="XDE99" s="7"/>
      <c r="XDF99" s="7"/>
      <c r="XDG99" s="7"/>
      <c r="XDH99" s="7"/>
      <c r="XDI99" s="7"/>
      <c r="XDJ99" s="7"/>
      <c r="XDK99" s="7"/>
      <c r="XDL99" s="7"/>
      <c r="XDM99" s="7"/>
      <c r="XDN99" s="7"/>
      <c r="XDO99" s="7"/>
      <c r="XDP99" s="7"/>
      <c r="XDQ99" s="7"/>
      <c r="XDR99" s="7"/>
      <c r="XDS99" s="7"/>
      <c r="XDT99" s="7"/>
      <c r="XDU99" s="7"/>
      <c r="XDV99" s="7"/>
      <c r="XDW99" s="7"/>
      <c r="XDX99" s="7"/>
      <c r="XDY99" s="7"/>
      <c r="XDZ99" s="7"/>
      <c r="XEA99" s="7"/>
      <c r="XEB99" s="7"/>
      <c r="XEC99" s="7"/>
      <c r="XED99" s="7"/>
      <c r="XEE99" s="7"/>
    </row>
    <row r="100" s="1" customFormat="1" customHeight="1" spans="1:16359">
      <c r="A100" s="4"/>
      <c r="B100" s="20"/>
      <c r="C100" s="20"/>
      <c r="D100" s="21" t="str">
        <f>IF(C100="","-",VLOOKUP(C100,员工信息表!B:C,2,FALSE))</f>
        <v>-</v>
      </c>
      <c r="E100" s="21" t="str">
        <f>IF(C100="","-",VLOOKUP(C100,员工信息表!B:D,3,FALSE))</f>
        <v>-</v>
      </c>
      <c r="F100" s="20"/>
      <c r="G100" s="20"/>
      <c r="H100" s="20"/>
      <c r="I100" s="20"/>
      <c r="J100" s="27" t="str">
        <f t="shared" si="2"/>
        <v>0</v>
      </c>
      <c r="K100" s="27" t="str">
        <f>IF(C100="","0",SUMIFS(借支明细表!$H:$H,借支明细表!$F:$F,$C100,借支明细表!$D:$D,$D$2))</f>
        <v>0</v>
      </c>
      <c r="L100" s="27" t="str">
        <f t="shared" si="3"/>
        <v>0</v>
      </c>
      <c r="M100" s="28"/>
      <c r="XDA100" s="7"/>
      <c r="XDB100" s="7"/>
      <c r="XDC100" s="7"/>
      <c r="XDD100" s="7"/>
      <c r="XDE100" s="7"/>
      <c r="XDF100" s="7"/>
      <c r="XDG100" s="7"/>
      <c r="XDH100" s="7"/>
      <c r="XDI100" s="7"/>
      <c r="XDJ100" s="7"/>
      <c r="XDK100" s="7"/>
      <c r="XDL100" s="7"/>
      <c r="XDM100" s="7"/>
      <c r="XDN100" s="7"/>
      <c r="XDO100" s="7"/>
      <c r="XDP100" s="7"/>
      <c r="XDQ100" s="7"/>
      <c r="XDR100" s="7"/>
      <c r="XDS100" s="7"/>
      <c r="XDT100" s="7"/>
      <c r="XDU100" s="7"/>
      <c r="XDV100" s="7"/>
      <c r="XDW100" s="7"/>
      <c r="XDX100" s="7"/>
      <c r="XDY100" s="7"/>
      <c r="XDZ100" s="7"/>
      <c r="XEA100" s="7"/>
      <c r="XEB100" s="7"/>
      <c r="XEC100" s="7"/>
      <c r="XED100" s="7"/>
      <c r="XEE100" s="7"/>
    </row>
    <row r="101" s="1" customFormat="1" customHeight="1" spans="1:16359">
      <c r="A101" s="4"/>
      <c r="B101" s="20"/>
      <c r="C101" s="20"/>
      <c r="D101" s="21" t="str">
        <f>IF(C101="","-",VLOOKUP(C101,员工信息表!B:C,2,FALSE))</f>
        <v>-</v>
      </c>
      <c r="E101" s="21" t="str">
        <f>IF(C101="","-",VLOOKUP(C101,员工信息表!B:D,3,FALSE))</f>
        <v>-</v>
      </c>
      <c r="F101" s="20"/>
      <c r="G101" s="20"/>
      <c r="H101" s="20"/>
      <c r="I101" s="20"/>
      <c r="J101" s="27" t="str">
        <f t="shared" si="2"/>
        <v>0</v>
      </c>
      <c r="K101" s="27" t="str">
        <f>IF(C101="","0",SUMIFS(借支明细表!$H:$H,借支明细表!$F:$F,$C101,借支明细表!$D:$D,$D$2))</f>
        <v>0</v>
      </c>
      <c r="L101" s="27" t="str">
        <f t="shared" si="3"/>
        <v>0</v>
      </c>
      <c r="M101" s="28"/>
      <c r="XDA101" s="7"/>
      <c r="XDB101" s="7"/>
      <c r="XDC101" s="7"/>
      <c r="XDD101" s="7"/>
      <c r="XDE101" s="7"/>
      <c r="XDF101" s="7"/>
      <c r="XDG101" s="7"/>
      <c r="XDH101" s="7"/>
      <c r="XDI101" s="7"/>
      <c r="XDJ101" s="7"/>
      <c r="XDK101" s="7"/>
      <c r="XDL101" s="7"/>
      <c r="XDM101" s="7"/>
      <c r="XDN101" s="7"/>
      <c r="XDO101" s="7"/>
      <c r="XDP101" s="7"/>
      <c r="XDQ101" s="7"/>
      <c r="XDR101" s="7"/>
      <c r="XDS101" s="7"/>
      <c r="XDT101" s="7"/>
      <c r="XDU101" s="7"/>
      <c r="XDV101" s="7"/>
      <c r="XDW101" s="7"/>
      <c r="XDX101" s="7"/>
      <c r="XDY101" s="7"/>
      <c r="XDZ101" s="7"/>
      <c r="XEA101" s="7"/>
      <c r="XEB101" s="7"/>
      <c r="XEC101" s="7"/>
      <c r="XED101" s="7"/>
      <c r="XEE101" s="7"/>
    </row>
    <row r="102" s="1" customFormat="1" customHeight="1" spans="1:16359">
      <c r="A102" s="4"/>
      <c r="B102" s="20"/>
      <c r="C102" s="20"/>
      <c r="D102" s="21" t="str">
        <f>IF(C102="","-",VLOOKUP(C102,员工信息表!B:C,2,FALSE))</f>
        <v>-</v>
      </c>
      <c r="E102" s="21" t="str">
        <f>IF(C102="","-",VLOOKUP(C102,员工信息表!B:D,3,FALSE))</f>
        <v>-</v>
      </c>
      <c r="F102" s="20"/>
      <c r="G102" s="20"/>
      <c r="H102" s="20"/>
      <c r="I102" s="20"/>
      <c r="J102" s="27" t="str">
        <f t="shared" si="2"/>
        <v>0</v>
      </c>
      <c r="K102" s="27" t="str">
        <f>IF(C102="","0",SUMIFS(借支明细表!$H:$H,借支明细表!$F:$F,$C102,借支明细表!$D:$D,$D$2))</f>
        <v>0</v>
      </c>
      <c r="L102" s="27" t="str">
        <f t="shared" si="3"/>
        <v>0</v>
      </c>
      <c r="M102" s="28"/>
      <c r="XDA102" s="7"/>
      <c r="XDB102" s="7"/>
      <c r="XDC102" s="7"/>
      <c r="XDD102" s="7"/>
      <c r="XDE102" s="7"/>
      <c r="XDF102" s="7"/>
      <c r="XDG102" s="7"/>
      <c r="XDH102" s="7"/>
      <c r="XDI102" s="7"/>
      <c r="XDJ102" s="7"/>
      <c r="XDK102" s="7"/>
      <c r="XDL102" s="7"/>
      <c r="XDM102" s="7"/>
      <c r="XDN102" s="7"/>
      <c r="XDO102" s="7"/>
      <c r="XDP102" s="7"/>
      <c r="XDQ102" s="7"/>
      <c r="XDR102" s="7"/>
      <c r="XDS102" s="7"/>
      <c r="XDT102" s="7"/>
      <c r="XDU102" s="7"/>
      <c r="XDV102" s="7"/>
      <c r="XDW102" s="7"/>
      <c r="XDX102" s="7"/>
      <c r="XDY102" s="7"/>
      <c r="XDZ102" s="7"/>
      <c r="XEA102" s="7"/>
      <c r="XEB102" s="7"/>
      <c r="XEC102" s="7"/>
      <c r="XED102" s="7"/>
      <c r="XEE102" s="7"/>
    </row>
    <row r="103" s="1" customFormat="1" customHeight="1" spans="1:16359">
      <c r="A103" s="4"/>
      <c r="B103" s="20"/>
      <c r="C103" s="20"/>
      <c r="D103" s="21" t="str">
        <f>IF(C103="","-",VLOOKUP(C103,员工信息表!B:C,2,FALSE))</f>
        <v>-</v>
      </c>
      <c r="E103" s="21" t="str">
        <f>IF(C103="","-",VLOOKUP(C103,员工信息表!B:D,3,FALSE))</f>
        <v>-</v>
      </c>
      <c r="F103" s="20"/>
      <c r="G103" s="20"/>
      <c r="H103" s="20"/>
      <c r="I103" s="20"/>
      <c r="J103" s="27" t="str">
        <f t="shared" si="2"/>
        <v>0</v>
      </c>
      <c r="K103" s="27" t="str">
        <f>IF(C103="","0",SUMIFS(借支明细表!$H:$H,借支明细表!$F:$F,$C103,借支明细表!$D:$D,$D$2))</f>
        <v>0</v>
      </c>
      <c r="L103" s="27" t="str">
        <f t="shared" si="3"/>
        <v>0</v>
      </c>
      <c r="M103" s="28"/>
      <c r="XDA103" s="7"/>
      <c r="XDB103" s="7"/>
      <c r="XDC103" s="7"/>
      <c r="XDD103" s="7"/>
      <c r="XDE103" s="7"/>
      <c r="XDF103" s="7"/>
      <c r="XDG103" s="7"/>
      <c r="XDH103" s="7"/>
      <c r="XDI103" s="7"/>
      <c r="XDJ103" s="7"/>
      <c r="XDK103" s="7"/>
      <c r="XDL103" s="7"/>
      <c r="XDM103" s="7"/>
      <c r="XDN103" s="7"/>
      <c r="XDO103" s="7"/>
      <c r="XDP103" s="7"/>
      <c r="XDQ103" s="7"/>
      <c r="XDR103" s="7"/>
      <c r="XDS103" s="7"/>
      <c r="XDT103" s="7"/>
      <c r="XDU103" s="7"/>
      <c r="XDV103" s="7"/>
      <c r="XDW103" s="7"/>
      <c r="XDX103" s="7"/>
      <c r="XDY103" s="7"/>
      <c r="XDZ103" s="7"/>
      <c r="XEA103" s="7"/>
      <c r="XEB103" s="7"/>
      <c r="XEC103" s="7"/>
      <c r="XED103" s="7"/>
      <c r="XEE103" s="7"/>
    </row>
    <row r="104" s="1" customFormat="1" customHeight="1" spans="1:16359">
      <c r="A104" s="4"/>
      <c r="B104" s="20"/>
      <c r="C104" s="20"/>
      <c r="D104" s="21" t="str">
        <f>IF(C104="","-",VLOOKUP(C104,员工信息表!B:C,2,FALSE))</f>
        <v>-</v>
      </c>
      <c r="E104" s="21" t="str">
        <f>IF(C104="","-",VLOOKUP(C104,员工信息表!B:D,3,FALSE))</f>
        <v>-</v>
      </c>
      <c r="F104" s="20"/>
      <c r="G104" s="20"/>
      <c r="H104" s="20"/>
      <c r="I104" s="20"/>
      <c r="J104" s="27" t="str">
        <f t="shared" si="2"/>
        <v>0</v>
      </c>
      <c r="K104" s="27" t="str">
        <f>IF(C104="","0",SUMIFS(借支明细表!$H:$H,借支明细表!$F:$F,$C104,借支明细表!$D:$D,$D$2))</f>
        <v>0</v>
      </c>
      <c r="L104" s="27" t="str">
        <f t="shared" si="3"/>
        <v>0</v>
      </c>
      <c r="M104" s="28"/>
      <c r="XDA104" s="7"/>
      <c r="XDB104" s="7"/>
      <c r="XDC104" s="7"/>
      <c r="XDD104" s="7"/>
      <c r="XDE104" s="7"/>
      <c r="XDF104" s="7"/>
      <c r="XDG104" s="7"/>
      <c r="XDH104" s="7"/>
      <c r="XDI104" s="7"/>
      <c r="XDJ104" s="7"/>
      <c r="XDK104" s="7"/>
      <c r="XDL104" s="7"/>
      <c r="XDM104" s="7"/>
      <c r="XDN104" s="7"/>
      <c r="XDO104" s="7"/>
      <c r="XDP104" s="7"/>
      <c r="XDQ104" s="7"/>
      <c r="XDR104" s="7"/>
      <c r="XDS104" s="7"/>
      <c r="XDT104" s="7"/>
      <c r="XDU104" s="7"/>
      <c r="XDV104" s="7"/>
      <c r="XDW104" s="7"/>
      <c r="XDX104" s="7"/>
      <c r="XDY104" s="7"/>
      <c r="XDZ104" s="7"/>
      <c r="XEA104" s="7"/>
      <c r="XEB104" s="7"/>
      <c r="XEC104" s="7"/>
      <c r="XED104" s="7"/>
      <c r="XEE104" s="7"/>
    </row>
    <row r="105" s="1" customFormat="1" customHeight="1" spans="1:16359">
      <c r="A105" s="4"/>
      <c r="B105" s="20"/>
      <c r="C105" s="20"/>
      <c r="D105" s="21" t="str">
        <f>IF(C105="","-",VLOOKUP(C105,员工信息表!B:C,2,FALSE))</f>
        <v>-</v>
      </c>
      <c r="E105" s="21" t="str">
        <f>IF(C105="","-",VLOOKUP(C105,员工信息表!B:D,3,FALSE))</f>
        <v>-</v>
      </c>
      <c r="F105" s="20"/>
      <c r="G105" s="20"/>
      <c r="H105" s="20"/>
      <c r="I105" s="20"/>
      <c r="J105" s="27" t="str">
        <f t="shared" si="2"/>
        <v>0</v>
      </c>
      <c r="K105" s="27" t="str">
        <f>IF(C105="","0",SUMIFS(借支明细表!$H:$H,借支明细表!$F:$F,$C105,借支明细表!$D:$D,$D$2))</f>
        <v>0</v>
      </c>
      <c r="L105" s="27" t="str">
        <f t="shared" si="3"/>
        <v>0</v>
      </c>
      <c r="M105" s="28"/>
      <c r="XDA105" s="7"/>
      <c r="XDB105" s="7"/>
      <c r="XDC105" s="7"/>
      <c r="XDD105" s="7"/>
      <c r="XDE105" s="7"/>
      <c r="XDF105" s="7"/>
      <c r="XDG105" s="7"/>
      <c r="XDH105" s="7"/>
      <c r="XDI105" s="7"/>
      <c r="XDJ105" s="7"/>
      <c r="XDK105" s="7"/>
      <c r="XDL105" s="7"/>
      <c r="XDM105" s="7"/>
      <c r="XDN105" s="7"/>
      <c r="XDO105" s="7"/>
      <c r="XDP105" s="7"/>
      <c r="XDQ105" s="7"/>
      <c r="XDR105" s="7"/>
      <c r="XDS105" s="7"/>
      <c r="XDT105" s="7"/>
      <c r="XDU105" s="7"/>
      <c r="XDV105" s="7"/>
      <c r="XDW105" s="7"/>
      <c r="XDX105" s="7"/>
      <c r="XDY105" s="7"/>
      <c r="XDZ105" s="7"/>
      <c r="XEA105" s="7"/>
      <c r="XEB105" s="7"/>
      <c r="XEC105" s="7"/>
      <c r="XED105" s="7"/>
      <c r="XEE105" s="7"/>
    </row>
    <row r="106" s="1" customFormat="1" customHeight="1" spans="1:16359">
      <c r="A106" s="4"/>
      <c r="B106" s="20"/>
      <c r="C106" s="20"/>
      <c r="D106" s="21" t="str">
        <f>IF(C106="","-",VLOOKUP(C106,员工信息表!B:C,2,FALSE))</f>
        <v>-</v>
      </c>
      <c r="E106" s="21" t="str">
        <f>IF(C106="","-",VLOOKUP(C106,员工信息表!B:D,3,FALSE))</f>
        <v>-</v>
      </c>
      <c r="F106" s="20"/>
      <c r="G106" s="20"/>
      <c r="H106" s="20"/>
      <c r="I106" s="20"/>
      <c r="J106" s="27" t="str">
        <f t="shared" si="2"/>
        <v>0</v>
      </c>
      <c r="K106" s="27" t="str">
        <f>IF(C106="","0",SUMIFS(借支明细表!$H:$H,借支明细表!$F:$F,$C106,借支明细表!$D:$D,$D$2))</f>
        <v>0</v>
      </c>
      <c r="L106" s="27" t="str">
        <f t="shared" si="3"/>
        <v>0</v>
      </c>
      <c r="M106" s="28"/>
      <c r="XDA106" s="7"/>
      <c r="XDB106" s="7"/>
      <c r="XDC106" s="7"/>
      <c r="XDD106" s="7"/>
      <c r="XDE106" s="7"/>
      <c r="XDF106" s="7"/>
      <c r="XDG106" s="7"/>
      <c r="XDH106" s="7"/>
      <c r="XDI106" s="7"/>
      <c r="XDJ106" s="7"/>
      <c r="XDK106" s="7"/>
      <c r="XDL106" s="7"/>
      <c r="XDM106" s="7"/>
      <c r="XDN106" s="7"/>
      <c r="XDO106" s="7"/>
      <c r="XDP106" s="7"/>
      <c r="XDQ106" s="7"/>
      <c r="XDR106" s="7"/>
      <c r="XDS106" s="7"/>
      <c r="XDT106" s="7"/>
      <c r="XDU106" s="7"/>
      <c r="XDV106" s="7"/>
      <c r="XDW106" s="7"/>
      <c r="XDX106" s="7"/>
      <c r="XDY106" s="7"/>
      <c r="XDZ106" s="7"/>
      <c r="XEA106" s="7"/>
      <c r="XEB106" s="7"/>
      <c r="XEC106" s="7"/>
      <c r="XED106" s="7"/>
      <c r="XEE106" s="7"/>
    </row>
    <row r="107" s="1" customFormat="1" customHeight="1" spans="1:16359">
      <c r="A107" s="4"/>
      <c r="B107" s="20"/>
      <c r="C107" s="20"/>
      <c r="D107" s="21" t="str">
        <f>IF(C107="","-",VLOOKUP(C107,员工信息表!B:C,2,FALSE))</f>
        <v>-</v>
      </c>
      <c r="E107" s="21" t="str">
        <f>IF(C107="","-",VLOOKUP(C107,员工信息表!B:D,3,FALSE))</f>
        <v>-</v>
      </c>
      <c r="F107" s="20"/>
      <c r="G107" s="20"/>
      <c r="H107" s="20"/>
      <c r="I107" s="20"/>
      <c r="J107" s="27" t="str">
        <f t="shared" si="2"/>
        <v>0</v>
      </c>
      <c r="K107" s="27" t="str">
        <f>IF(C107="","0",SUMIFS(借支明细表!$H:$H,借支明细表!$F:$F,$C107,借支明细表!$D:$D,$D$2))</f>
        <v>0</v>
      </c>
      <c r="L107" s="27" t="str">
        <f t="shared" si="3"/>
        <v>0</v>
      </c>
      <c r="M107" s="28"/>
      <c r="XDA107" s="7"/>
      <c r="XDB107" s="7"/>
      <c r="XDC107" s="7"/>
      <c r="XDD107" s="7"/>
      <c r="XDE107" s="7"/>
      <c r="XDF107" s="7"/>
      <c r="XDG107" s="7"/>
      <c r="XDH107" s="7"/>
      <c r="XDI107" s="7"/>
      <c r="XDJ107" s="7"/>
      <c r="XDK107" s="7"/>
      <c r="XDL107" s="7"/>
      <c r="XDM107" s="7"/>
      <c r="XDN107" s="7"/>
      <c r="XDO107" s="7"/>
      <c r="XDP107" s="7"/>
      <c r="XDQ107" s="7"/>
      <c r="XDR107" s="7"/>
      <c r="XDS107" s="7"/>
      <c r="XDT107" s="7"/>
      <c r="XDU107" s="7"/>
      <c r="XDV107" s="7"/>
      <c r="XDW107" s="7"/>
      <c r="XDX107" s="7"/>
      <c r="XDY107" s="7"/>
      <c r="XDZ107" s="7"/>
      <c r="XEA107" s="7"/>
      <c r="XEB107" s="7"/>
      <c r="XEC107" s="7"/>
      <c r="XED107" s="7"/>
      <c r="XEE107" s="7"/>
    </row>
    <row r="108" s="1" customFormat="1" customHeight="1" spans="1:16359">
      <c r="A108" s="4"/>
      <c r="B108" s="20"/>
      <c r="C108" s="20"/>
      <c r="D108" s="21" t="str">
        <f>IF(C108="","-",VLOOKUP(C108,员工信息表!B:C,2,FALSE))</f>
        <v>-</v>
      </c>
      <c r="E108" s="21" t="str">
        <f>IF(C108="","-",VLOOKUP(C108,员工信息表!B:D,3,FALSE))</f>
        <v>-</v>
      </c>
      <c r="F108" s="20"/>
      <c r="G108" s="20"/>
      <c r="H108" s="20"/>
      <c r="I108" s="20"/>
      <c r="J108" s="27" t="str">
        <f t="shared" si="2"/>
        <v>0</v>
      </c>
      <c r="K108" s="27" t="str">
        <f>IF(C108="","0",SUMIFS(借支明细表!$H:$H,借支明细表!$F:$F,$C108,借支明细表!$D:$D,$D$2))</f>
        <v>0</v>
      </c>
      <c r="L108" s="27" t="str">
        <f t="shared" si="3"/>
        <v>0</v>
      </c>
      <c r="M108" s="28"/>
      <c r="XDA108" s="7"/>
      <c r="XDB108" s="7"/>
      <c r="XDC108" s="7"/>
      <c r="XDD108" s="7"/>
      <c r="XDE108" s="7"/>
      <c r="XDF108" s="7"/>
      <c r="XDG108" s="7"/>
      <c r="XDH108" s="7"/>
      <c r="XDI108" s="7"/>
      <c r="XDJ108" s="7"/>
      <c r="XDK108" s="7"/>
      <c r="XDL108" s="7"/>
      <c r="XDM108" s="7"/>
      <c r="XDN108" s="7"/>
      <c r="XDO108" s="7"/>
      <c r="XDP108" s="7"/>
      <c r="XDQ108" s="7"/>
      <c r="XDR108" s="7"/>
      <c r="XDS108" s="7"/>
      <c r="XDT108" s="7"/>
      <c r="XDU108" s="7"/>
      <c r="XDV108" s="7"/>
      <c r="XDW108" s="7"/>
      <c r="XDX108" s="7"/>
      <c r="XDY108" s="7"/>
      <c r="XDZ108" s="7"/>
      <c r="XEA108" s="7"/>
      <c r="XEB108" s="7"/>
      <c r="XEC108" s="7"/>
      <c r="XED108" s="7"/>
      <c r="XEE108" s="7"/>
    </row>
    <row r="109" s="1" customFormat="1" customHeight="1" spans="1:16359">
      <c r="A109" s="4"/>
      <c r="B109" s="20"/>
      <c r="C109" s="20"/>
      <c r="D109" s="21" t="str">
        <f>IF(C109="","-",VLOOKUP(C109,员工信息表!B:C,2,FALSE))</f>
        <v>-</v>
      </c>
      <c r="E109" s="21" t="str">
        <f>IF(C109="","-",VLOOKUP(C109,员工信息表!B:D,3,FALSE))</f>
        <v>-</v>
      </c>
      <c r="F109" s="20"/>
      <c r="G109" s="20"/>
      <c r="H109" s="20"/>
      <c r="I109" s="20"/>
      <c r="J109" s="27" t="str">
        <f t="shared" si="2"/>
        <v>0</v>
      </c>
      <c r="K109" s="27" t="str">
        <f>IF(C109="","0",SUMIFS(借支明细表!$H:$H,借支明细表!$F:$F,$C109,借支明细表!$D:$D,$D$2))</f>
        <v>0</v>
      </c>
      <c r="L109" s="27" t="str">
        <f t="shared" si="3"/>
        <v>0</v>
      </c>
      <c r="M109" s="28"/>
      <c r="XDA109" s="7"/>
      <c r="XDB109" s="7"/>
      <c r="XDC109" s="7"/>
      <c r="XDD109" s="7"/>
      <c r="XDE109" s="7"/>
      <c r="XDF109" s="7"/>
      <c r="XDG109" s="7"/>
      <c r="XDH109" s="7"/>
      <c r="XDI109" s="7"/>
      <c r="XDJ109" s="7"/>
      <c r="XDK109" s="7"/>
      <c r="XDL109" s="7"/>
      <c r="XDM109" s="7"/>
      <c r="XDN109" s="7"/>
      <c r="XDO109" s="7"/>
      <c r="XDP109" s="7"/>
      <c r="XDQ109" s="7"/>
      <c r="XDR109" s="7"/>
      <c r="XDS109" s="7"/>
      <c r="XDT109" s="7"/>
      <c r="XDU109" s="7"/>
      <c r="XDV109" s="7"/>
      <c r="XDW109" s="7"/>
      <c r="XDX109" s="7"/>
      <c r="XDY109" s="7"/>
      <c r="XDZ109" s="7"/>
      <c r="XEA109" s="7"/>
      <c r="XEB109" s="7"/>
      <c r="XEC109" s="7"/>
      <c r="XED109" s="7"/>
      <c r="XEE109" s="7"/>
    </row>
    <row r="110" s="1" customFormat="1" customHeight="1" spans="1:16359">
      <c r="A110" s="4"/>
      <c r="B110" s="20"/>
      <c r="C110" s="20"/>
      <c r="D110" s="21" t="str">
        <f>IF(C110="","-",VLOOKUP(C110,员工信息表!B:C,2,FALSE))</f>
        <v>-</v>
      </c>
      <c r="E110" s="21" t="str">
        <f>IF(C110="","-",VLOOKUP(C110,员工信息表!B:D,3,FALSE))</f>
        <v>-</v>
      </c>
      <c r="F110" s="20"/>
      <c r="G110" s="20"/>
      <c r="H110" s="20"/>
      <c r="I110" s="20"/>
      <c r="J110" s="27" t="str">
        <f t="shared" si="2"/>
        <v>0</v>
      </c>
      <c r="K110" s="27" t="str">
        <f>IF(C110="","0",SUMIFS(借支明细表!$H:$H,借支明细表!$F:$F,$C110,借支明细表!$D:$D,$D$2))</f>
        <v>0</v>
      </c>
      <c r="L110" s="27" t="str">
        <f t="shared" si="3"/>
        <v>0</v>
      </c>
      <c r="M110" s="28"/>
      <c r="XDA110" s="7"/>
      <c r="XDB110" s="7"/>
      <c r="XDC110" s="7"/>
      <c r="XDD110" s="7"/>
      <c r="XDE110" s="7"/>
      <c r="XDF110" s="7"/>
      <c r="XDG110" s="7"/>
      <c r="XDH110" s="7"/>
      <c r="XDI110" s="7"/>
      <c r="XDJ110" s="7"/>
      <c r="XDK110" s="7"/>
      <c r="XDL110" s="7"/>
      <c r="XDM110" s="7"/>
      <c r="XDN110" s="7"/>
      <c r="XDO110" s="7"/>
      <c r="XDP110" s="7"/>
      <c r="XDQ110" s="7"/>
      <c r="XDR110" s="7"/>
      <c r="XDS110" s="7"/>
      <c r="XDT110" s="7"/>
      <c r="XDU110" s="7"/>
      <c r="XDV110" s="7"/>
      <c r="XDW110" s="7"/>
      <c r="XDX110" s="7"/>
      <c r="XDY110" s="7"/>
      <c r="XDZ110" s="7"/>
      <c r="XEA110" s="7"/>
      <c r="XEB110" s="7"/>
      <c r="XEC110" s="7"/>
      <c r="XED110" s="7"/>
      <c r="XEE110" s="7"/>
    </row>
    <row r="111" s="1" customFormat="1" customHeight="1" spans="1:16359">
      <c r="A111" s="4"/>
      <c r="B111" s="20"/>
      <c r="C111" s="20"/>
      <c r="D111" s="21" t="str">
        <f>IF(C111="","-",VLOOKUP(C111,员工信息表!B:C,2,FALSE))</f>
        <v>-</v>
      </c>
      <c r="E111" s="21" t="str">
        <f>IF(C111="","-",VLOOKUP(C111,员工信息表!B:D,3,FALSE))</f>
        <v>-</v>
      </c>
      <c r="F111" s="20"/>
      <c r="G111" s="20"/>
      <c r="H111" s="20"/>
      <c r="I111" s="20"/>
      <c r="J111" s="27" t="str">
        <f t="shared" si="2"/>
        <v>0</v>
      </c>
      <c r="K111" s="27" t="str">
        <f>IF(C111="","0",SUMIFS(借支明细表!$H:$H,借支明细表!$F:$F,$C111,借支明细表!$D:$D,$D$2))</f>
        <v>0</v>
      </c>
      <c r="L111" s="27" t="str">
        <f t="shared" si="3"/>
        <v>0</v>
      </c>
      <c r="M111" s="28"/>
      <c r="XDA111" s="7"/>
      <c r="XDB111" s="7"/>
      <c r="XDC111" s="7"/>
      <c r="XDD111" s="7"/>
      <c r="XDE111" s="7"/>
      <c r="XDF111" s="7"/>
      <c r="XDG111" s="7"/>
      <c r="XDH111" s="7"/>
      <c r="XDI111" s="7"/>
      <c r="XDJ111" s="7"/>
      <c r="XDK111" s="7"/>
      <c r="XDL111" s="7"/>
      <c r="XDM111" s="7"/>
      <c r="XDN111" s="7"/>
      <c r="XDO111" s="7"/>
      <c r="XDP111" s="7"/>
      <c r="XDQ111" s="7"/>
      <c r="XDR111" s="7"/>
      <c r="XDS111" s="7"/>
      <c r="XDT111" s="7"/>
      <c r="XDU111" s="7"/>
      <c r="XDV111" s="7"/>
      <c r="XDW111" s="7"/>
      <c r="XDX111" s="7"/>
      <c r="XDY111" s="7"/>
      <c r="XDZ111" s="7"/>
      <c r="XEA111" s="7"/>
      <c r="XEB111" s="7"/>
      <c r="XEC111" s="7"/>
      <c r="XED111" s="7"/>
      <c r="XEE111" s="7"/>
    </row>
    <row r="112" s="1" customFormat="1" customHeight="1" spans="1:16359">
      <c r="A112" s="4"/>
      <c r="B112" s="20"/>
      <c r="C112" s="20"/>
      <c r="D112" s="21" t="str">
        <f>IF(C112="","-",VLOOKUP(C112,员工信息表!B:C,2,FALSE))</f>
        <v>-</v>
      </c>
      <c r="E112" s="21" t="str">
        <f>IF(C112="","-",VLOOKUP(C112,员工信息表!B:D,3,FALSE))</f>
        <v>-</v>
      </c>
      <c r="F112" s="20"/>
      <c r="G112" s="20"/>
      <c r="H112" s="20"/>
      <c r="I112" s="20"/>
      <c r="J112" s="27" t="str">
        <f t="shared" si="2"/>
        <v>0</v>
      </c>
      <c r="K112" s="27" t="str">
        <f>IF(C112="","0",SUMIFS(借支明细表!$H:$H,借支明细表!$F:$F,$C112,借支明细表!$D:$D,$D$2))</f>
        <v>0</v>
      </c>
      <c r="L112" s="27" t="str">
        <f t="shared" si="3"/>
        <v>0</v>
      </c>
      <c r="M112" s="28"/>
      <c r="XDA112" s="7"/>
      <c r="XDB112" s="7"/>
      <c r="XDC112" s="7"/>
      <c r="XDD112" s="7"/>
      <c r="XDE112" s="7"/>
      <c r="XDF112" s="7"/>
      <c r="XDG112" s="7"/>
      <c r="XDH112" s="7"/>
      <c r="XDI112" s="7"/>
      <c r="XDJ112" s="7"/>
      <c r="XDK112" s="7"/>
      <c r="XDL112" s="7"/>
      <c r="XDM112" s="7"/>
      <c r="XDN112" s="7"/>
      <c r="XDO112" s="7"/>
      <c r="XDP112" s="7"/>
      <c r="XDQ112" s="7"/>
      <c r="XDR112" s="7"/>
      <c r="XDS112" s="7"/>
      <c r="XDT112" s="7"/>
      <c r="XDU112" s="7"/>
      <c r="XDV112" s="7"/>
      <c r="XDW112" s="7"/>
      <c r="XDX112" s="7"/>
      <c r="XDY112" s="7"/>
      <c r="XDZ112" s="7"/>
      <c r="XEA112" s="7"/>
      <c r="XEB112" s="7"/>
      <c r="XEC112" s="7"/>
      <c r="XED112" s="7"/>
      <c r="XEE112" s="7"/>
    </row>
    <row r="113" s="1" customFormat="1" customHeight="1" spans="1:16359">
      <c r="A113" s="4"/>
      <c r="B113" s="20"/>
      <c r="C113" s="20"/>
      <c r="D113" s="21" t="str">
        <f>IF(C113="","-",VLOOKUP(C113,员工信息表!B:C,2,FALSE))</f>
        <v>-</v>
      </c>
      <c r="E113" s="21" t="str">
        <f>IF(C113="","-",VLOOKUP(C113,员工信息表!B:D,3,FALSE))</f>
        <v>-</v>
      </c>
      <c r="F113" s="20"/>
      <c r="G113" s="20"/>
      <c r="H113" s="20"/>
      <c r="I113" s="20"/>
      <c r="J113" s="27" t="str">
        <f t="shared" si="2"/>
        <v>0</v>
      </c>
      <c r="K113" s="27" t="str">
        <f>IF(C113="","0",SUMIFS(借支明细表!$H:$H,借支明细表!$F:$F,$C113,借支明细表!$D:$D,$D$2))</f>
        <v>0</v>
      </c>
      <c r="L113" s="27" t="str">
        <f t="shared" si="3"/>
        <v>0</v>
      </c>
      <c r="M113" s="28"/>
      <c r="XDA113" s="7"/>
      <c r="XDB113" s="7"/>
      <c r="XDC113" s="7"/>
      <c r="XDD113" s="7"/>
      <c r="XDE113" s="7"/>
      <c r="XDF113" s="7"/>
      <c r="XDG113" s="7"/>
      <c r="XDH113" s="7"/>
      <c r="XDI113" s="7"/>
      <c r="XDJ113" s="7"/>
      <c r="XDK113" s="7"/>
      <c r="XDL113" s="7"/>
      <c r="XDM113" s="7"/>
      <c r="XDN113" s="7"/>
      <c r="XDO113" s="7"/>
      <c r="XDP113" s="7"/>
      <c r="XDQ113" s="7"/>
      <c r="XDR113" s="7"/>
      <c r="XDS113" s="7"/>
      <c r="XDT113" s="7"/>
      <c r="XDU113" s="7"/>
      <c r="XDV113" s="7"/>
      <c r="XDW113" s="7"/>
      <c r="XDX113" s="7"/>
      <c r="XDY113" s="7"/>
      <c r="XDZ113" s="7"/>
      <c r="XEA113" s="7"/>
      <c r="XEB113" s="7"/>
      <c r="XEC113" s="7"/>
      <c r="XED113" s="7"/>
      <c r="XEE113" s="7"/>
    </row>
    <row r="114" s="1" customFormat="1" customHeight="1" spans="1:16359">
      <c r="A114" s="4"/>
      <c r="B114" s="20"/>
      <c r="C114" s="20"/>
      <c r="D114" s="21" t="str">
        <f>IF(C114="","-",VLOOKUP(C114,员工信息表!B:C,2,FALSE))</f>
        <v>-</v>
      </c>
      <c r="E114" s="21" t="str">
        <f>IF(C114="","-",VLOOKUP(C114,员工信息表!B:D,3,FALSE))</f>
        <v>-</v>
      </c>
      <c r="F114" s="20"/>
      <c r="G114" s="20"/>
      <c r="H114" s="20"/>
      <c r="I114" s="20"/>
      <c r="J114" s="27" t="str">
        <f t="shared" si="2"/>
        <v>0</v>
      </c>
      <c r="K114" s="27" t="str">
        <f>IF(C114="","0",SUMIFS(借支明细表!$H:$H,借支明细表!$F:$F,$C114,借支明细表!$D:$D,$D$2))</f>
        <v>0</v>
      </c>
      <c r="L114" s="27" t="str">
        <f t="shared" si="3"/>
        <v>0</v>
      </c>
      <c r="M114" s="28"/>
      <c r="XDA114" s="7"/>
      <c r="XDB114" s="7"/>
      <c r="XDC114" s="7"/>
      <c r="XDD114" s="7"/>
      <c r="XDE114" s="7"/>
      <c r="XDF114" s="7"/>
      <c r="XDG114" s="7"/>
      <c r="XDH114" s="7"/>
      <c r="XDI114" s="7"/>
      <c r="XDJ114" s="7"/>
      <c r="XDK114" s="7"/>
      <c r="XDL114" s="7"/>
      <c r="XDM114" s="7"/>
      <c r="XDN114" s="7"/>
      <c r="XDO114" s="7"/>
      <c r="XDP114" s="7"/>
      <c r="XDQ114" s="7"/>
      <c r="XDR114" s="7"/>
      <c r="XDS114" s="7"/>
      <c r="XDT114" s="7"/>
      <c r="XDU114" s="7"/>
      <c r="XDV114" s="7"/>
      <c r="XDW114" s="7"/>
      <c r="XDX114" s="7"/>
      <c r="XDY114" s="7"/>
      <c r="XDZ114" s="7"/>
      <c r="XEA114" s="7"/>
      <c r="XEB114" s="7"/>
      <c r="XEC114" s="7"/>
      <c r="XED114" s="7"/>
      <c r="XEE114" s="7"/>
    </row>
    <row r="115" s="1" customFormat="1" customHeight="1" spans="1:16359">
      <c r="A115" s="4"/>
      <c r="B115" s="20"/>
      <c r="C115" s="20"/>
      <c r="D115" s="21" t="str">
        <f>IF(C115="","-",VLOOKUP(C115,员工信息表!B:C,2,FALSE))</f>
        <v>-</v>
      </c>
      <c r="E115" s="21" t="str">
        <f>IF(C115="","-",VLOOKUP(C115,员工信息表!B:D,3,FALSE))</f>
        <v>-</v>
      </c>
      <c r="F115" s="20"/>
      <c r="G115" s="20"/>
      <c r="H115" s="20"/>
      <c r="I115" s="20"/>
      <c r="J115" s="27" t="str">
        <f t="shared" si="2"/>
        <v>0</v>
      </c>
      <c r="K115" s="27" t="str">
        <f>IF(C115="","0",SUMIFS(借支明细表!$H:$H,借支明细表!$F:$F,$C115,借支明细表!$D:$D,$D$2))</f>
        <v>0</v>
      </c>
      <c r="L115" s="27" t="str">
        <f t="shared" si="3"/>
        <v>0</v>
      </c>
      <c r="M115" s="28"/>
      <c r="XDA115" s="7"/>
      <c r="XDB115" s="7"/>
      <c r="XDC115" s="7"/>
      <c r="XDD115" s="7"/>
      <c r="XDE115" s="7"/>
      <c r="XDF115" s="7"/>
      <c r="XDG115" s="7"/>
      <c r="XDH115" s="7"/>
      <c r="XDI115" s="7"/>
      <c r="XDJ115" s="7"/>
      <c r="XDK115" s="7"/>
      <c r="XDL115" s="7"/>
      <c r="XDM115" s="7"/>
      <c r="XDN115" s="7"/>
      <c r="XDO115" s="7"/>
      <c r="XDP115" s="7"/>
      <c r="XDQ115" s="7"/>
      <c r="XDR115" s="7"/>
      <c r="XDS115" s="7"/>
      <c r="XDT115" s="7"/>
      <c r="XDU115" s="7"/>
      <c r="XDV115" s="7"/>
      <c r="XDW115" s="7"/>
      <c r="XDX115" s="7"/>
      <c r="XDY115" s="7"/>
      <c r="XDZ115" s="7"/>
      <c r="XEA115" s="7"/>
      <c r="XEB115" s="7"/>
      <c r="XEC115" s="7"/>
      <c r="XED115" s="7"/>
      <c r="XEE115" s="7"/>
    </row>
    <row r="116" s="1" customFormat="1" customHeight="1" spans="1:16359">
      <c r="A116" s="4"/>
      <c r="B116" s="20"/>
      <c r="C116" s="20"/>
      <c r="D116" s="21" t="str">
        <f>IF(C116="","-",VLOOKUP(C116,员工信息表!B:C,2,FALSE))</f>
        <v>-</v>
      </c>
      <c r="E116" s="21" t="str">
        <f>IF(C116="","-",VLOOKUP(C116,员工信息表!B:D,3,FALSE))</f>
        <v>-</v>
      </c>
      <c r="F116" s="20"/>
      <c r="G116" s="20"/>
      <c r="H116" s="20"/>
      <c r="I116" s="20"/>
      <c r="J116" s="27" t="str">
        <f t="shared" si="2"/>
        <v>0</v>
      </c>
      <c r="K116" s="27" t="str">
        <f>IF(C116="","0",SUMIFS(借支明细表!$H:$H,借支明细表!$F:$F,$C116,借支明细表!$D:$D,$D$2))</f>
        <v>0</v>
      </c>
      <c r="L116" s="27" t="str">
        <f t="shared" si="3"/>
        <v>0</v>
      </c>
      <c r="M116" s="28"/>
      <c r="XDA116" s="7"/>
      <c r="XDB116" s="7"/>
      <c r="XDC116" s="7"/>
      <c r="XDD116" s="7"/>
      <c r="XDE116" s="7"/>
      <c r="XDF116" s="7"/>
      <c r="XDG116" s="7"/>
      <c r="XDH116" s="7"/>
      <c r="XDI116" s="7"/>
      <c r="XDJ116" s="7"/>
      <c r="XDK116" s="7"/>
      <c r="XDL116" s="7"/>
      <c r="XDM116" s="7"/>
      <c r="XDN116" s="7"/>
      <c r="XDO116" s="7"/>
      <c r="XDP116" s="7"/>
      <c r="XDQ116" s="7"/>
      <c r="XDR116" s="7"/>
      <c r="XDS116" s="7"/>
      <c r="XDT116" s="7"/>
      <c r="XDU116" s="7"/>
      <c r="XDV116" s="7"/>
      <c r="XDW116" s="7"/>
      <c r="XDX116" s="7"/>
      <c r="XDY116" s="7"/>
      <c r="XDZ116" s="7"/>
      <c r="XEA116" s="7"/>
      <c r="XEB116" s="7"/>
      <c r="XEC116" s="7"/>
      <c r="XED116" s="7"/>
      <c r="XEE116" s="7"/>
    </row>
    <row r="117" s="1" customFormat="1" customHeight="1" spans="1:16359">
      <c r="A117" s="4"/>
      <c r="B117" s="20"/>
      <c r="C117" s="20"/>
      <c r="D117" s="21" t="str">
        <f>IF(C117="","-",VLOOKUP(C117,员工信息表!B:C,2,FALSE))</f>
        <v>-</v>
      </c>
      <c r="E117" s="21" t="str">
        <f>IF(C117="","-",VLOOKUP(C117,员工信息表!B:D,3,FALSE))</f>
        <v>-</v>
      </c>
      <c r="F117" s="20"/>
      <c r="G117" s="20"/>
      <c r="H117" s="20"/>
      <c r="I117" s="20"/>
      <c r="J117" s="27" t="str">
        <f t="shared" si="2"/>
        <v>0</v>
      </c>
      <c r="K117" s="27" t="str">
        <f>IF(C117="","0",SUMIFS(借支明细表!$H:$H,借支明细表!$F:$F,$C117,借支明细表!$D:$D,$D$2))</f>
        <v>0</v>
      </c>
      <c r="L117" s="27" t="str">
        <f t="shared" si="3"/>
        <v>0</v>
      </c>
      <c r="M117" s="28"/>
      <c r="XDA117" s="7"/>
      <c r="XDB117" s="7"/>
      <c r="XDC117" s="7"/>
      <c r="XDD117" s="7"/>
      <c r="XDE117" s="7"/>
      <c r="XDF117" s="7"/>
      <c r="XDG117" s="7"/>
      <c r="XDH117" s="7"/>
      <c r="XDI117" s="7"/>
      <c r="XDJ117" s="7"/>
      <c r="XDK117" s="7"/>
      <c r="XDL117" s="7"/>
      <c r="XDM117" s="7"/>
      <c r="XDN117" s="7"/>
      <c r="XDO117" s="7"/>
      <c r="XDP117" s="7"/>
      <c r="XDQ117" s="7"/>
      <c r="XDR117" s="7"/>
      <c r="XDS117" s="7"/>
      <c r="XDT117" s="7"/>
      <c r="XDU117" s="7"/>
      <c r="XDV117" s="7"/>
      <c r="XDW117" s="7"/>
      <c r="XDX117" s="7"/>
      <c r="XDY117" s="7"/>
      <c r="XDZ117" s="7"/>
      <c r="XEA117" s="7"/>
      <c r="XEB117" s="7"/>
      <c r="XEC117" s="7"/>
      <c r="XED117" s="7"/>
      <c r="XEE117" s="7"/>
    </row>
    <row r="118" s="1" customFormat="1" customHeight="1" spans="1:16359">
      <c r="A118" s="4"/>
      <c r="B118" s="20"/>
      <c r="C118" s="20"/>
      <c r="D118" s="21" t="str">
        <f>IF(C118="","-",VLOOKUP(C118,员工信息表!B:C,2,FALSE))</f>
        <v>-</v>
      </c>
      <c r="E118" s="21" t="str">
        <f>IF(C118="","-",VLOOKUP(C118,员工信息表!B:D,3,FALSE))</f>
        <v>-</v>
      </c>
      <c r="F118" s="20"/>
      <c r="G118" s="20"/>
      <c r="H118" s="20"/>
      <c r="I118" s="20"/>
      <c r="J118" s="27" t="str">
        <f t="shared" si="2"/>
        <v>0</v>
      </c>
      <c r="K118" s="27" t="str">
        <f>IF(C118="","0",SUMIFS(借支明细表!$H:$H,借支明细表!$F:$F,$C118,借支明细表!$D:$D,$D$2))</f>
        <v>0</v>
      </c>
      <c r="L118" s="27" t="str">
        <f t="shared" si="3"/>
        <v>0</v>
      </c>
      <c r="M118" s="28"/>
      <c r="XDA118" s="7"/>
      <c r="XDB118" s="7"/>
      <c r="XDC118" s="7"/>
      <c r="XDD118" s="7"/>
      <c r="XDE118" s="7"/>
      <c r="XDF118" s="7"/>
      <c r="XDG118" s="7"/>
      <c r="XDH118" s="7"/>
      <c r="XDI118" s="7"/>
      <c r="XDJ118" s="7"/>
      <c r="XDK118" s="7"/>
      <c r="XDL118" s="7"/>
      <c r="XDM118" s="7"/>
      <c r="XDN118" s="7"/>
      <c r="XDO118" s="7"/>
      <c r="XDP118" s="7"/>
      <c r="XDQ118" s="7"/>
      <c r="XDR118" s="7"/>
      <c r="XDS118" s="7"/>
      <c r="XDT118" s="7"/>
      <c r="XDU118" s="7"/>
      <c r="XDV118" s="7"/>
      <c r="XDW118" s="7"/>
      <c r="XDX118" s="7"/>
      <c r="XDY118" s="7"/>
      <c r="XDZ118" s="7"/>
      <c r="XEA118" s="7"/>
      <c r="XEB118" s="7"/>
      <c r="XEC118" s="7"/>
      <c r="XED118" s="7"/>
      <c r="XEE118" s="7"/>
    </row>
    <row r="119" s="1" customFormat="1" customHeight="1" spans="1:16359">
      <c r="A119" s="4"/>
      <c r="B119" s="20"/>
      <c r="C119" s="20"/>
      <c r="D119" s="21" t="str">
        <f>IF(C119="","-",VLOOKUP(C119,员工信息表!B:C,2,FALSE))</f>
        <v>-</v>
      </c>
      <c r="E119" s="21" t="str">
        <f>IF(C119="","-",VLOOKUP(C119,员工信息表!B:D,3,FALSE))</f>
        <v>-</v>
      </c>
      <c r="F119" s="20"/>
      <c r="G119" s="20"/>
      <c r="H119" s="20"/>
      <c r="I119" s="20"/>
      <c r="J119" s="27" t="str">
        <f t="shared" si="2"/>
        <v>0</v>
      </c>
      <c r="K119" s="27" t="str">
        <f>IF(C119="","0",SUMIFS(借支明细表!$H:$H,借支明细表!$F:$F,$C119,借支明细表!$D:$D,$D$2))</f>
        <v>0</v>
      </c>
      <c r="L119" s="27" t="str">
        <f t="shared" si="3"/>
        <v>0</v>
      </c>
      <c r="M119" s="28"/>
      <c r="XDA119" s="7"/>
      <c r="XDB119" s="7"/>
      <c r="XDC119" s="7"/>
      <c r="XDD119" s="7"/>
      <c r="XDE119" s="7"/>
      <c r="XDF119" s="7"/>
      <c r="XDG119" s="7"/>
      <c r="XDH119" s="7"/>
      <c r="XDI119" s="7"/>
      <c r="XDJ119" s="7"/>
      <c r="XDK119" s="7"/>
      <c r="XDL119" s="7"/>
      <c r="XDM119" s="7"/>
      <c r="XDN119" s="7"/>
      <c r="XDO119" s="7"/>
      <c r="XDP119" s="7"/>
      <c r="XDQ119" s="7"/>
      <c r="XDR119" s="7"/>
      <c r="XDS119" s="7"/>
      <c r="XDT119" s="7"/>
      <c r="XDU119" s="7"/>
      <c r="XDV119" s="7"/>
      <c r="XDW119" s="7"/>
      <c r="XDX119" s="7"/>
      <c r="XDY119" s="7"/>
      <c r="XDZ119" s="7"/>
      <c r="XEA119" s="7"/>
      <c r="XEB119" s="7"/>
      <c r="XEC119" s="7"/>
      <c r="XED119" s="7"/>
      <c r="XEE119" s="7"/>
    </row>
    <row r="120" s="1" customFormat="1" customHeight="1" spans="1:16359">
      <c r="A120" s="4"/>
      <c r="B120" s="20"/>
      <c r="C120" s="20"/>
      <c r="D120" s="21" t="str">
        <f>IF(C120="","-",VLOOKUP(C120,员工信息表!B:C,2,FALSE))</f>
        <v>-</v>
      </c>
      <c r="E120" s="21" t="str">
        <f>IF(C120="","-",VLOOKUP(C120,员工信息表!B:D,3,FALSE))</f>
        <v>-</v>
      </c>
      <c r="F120" s="20"/>
      <c r="G120" s="20"/>
      <c r="H120" s="20"/>
      <c r="I120" s="20"/>
      <c r="J120" s="27" t="str">
        <f t="shared" si="2"/>
        <v>0</v>
      </c>
      <c r="K120" s="27" t="str">
        <f>IF(C120="","0",SUMIFS(借支明细表!$H:$H,借支明细表!$F:$F,$C120,借支明细表!$D:$D,$D$2))</f>
        <v>0</v>
      </c>
      <c r="L120" s="27" t="str">
        <f t="shared" si="3"/>
        <v>0</v>
      </c>
      <c r="M120" s="28"/>
      <c r="XDA120" s="7"/>
      <c r="XDB120" s="7"/>
      <c r="XDC120" s="7"/>
      <c r="XDD120" s="7"/>
      <c r="XDE120" s="7"/>
      <c r="XDF120" s="7"/>
      <c r="XDG120" s="7"/>
      <c r="XDH120" s="7"/>
      <c r="XDI120" s="7"/>
      <c r="XDJ120" s="7"/>
      <c r="XDK120" s="7"/>
      <c r="XDL120" s="7"/>
      <c r="XDM120" s="7"/>
      <c r="XDN120" s="7"/>
      <c r="XDO120" s="7"/>
      <c r="XDP120" s="7"/>
      <c r="XDQ120" s="7"/>
      <c r="XDR120" s="7"/>
      <c r="XDS120" s="7"/>
      <c r="XDT120" s="7"/>
      <c r="XDU120" s="7"/>
      <c r="XDV120" s="7"/>
      <c r="XDW120" s="7"/>
      <c r="XDX120" s="7"/>
      <c r="XDY120" s="7"/>
      <c r="XDZ120" s="7"/>
      <c r="XEA120" s="7"/>
      <c r="XEB120" s="7"/>
      <c r="XEC120" s="7"/>
      <c r="XED120" s="7"/>
      <c r="XEE120" s="7"/>
    </row>
    <row r="121" s="1" customFormat="1" customHeight="1" spans="1:16359">
      <c r="A121" s="4"/>
      <c r="B121" s="20"/>
      <c r="C121" s="20"/>
      <c r="D121" s="21" t="str">
        <f>IF(C121="","-",VLOOKUP(C121,员工信息表!B:C,2,FALSE))</f>
        <v>-</v>
      </c>
      <c r="E121" s="21" t="str">
        <f>IF(C121="","-",VLOOKUP(C121,员工信息表!B:D,3,FALSE))</f>
        <v>-</v>
      </c>
      <c r="F121" s="20"/>
      <c r="G121" s="20"/>
      <c r="H121" s="20"/>
      <c r="I121" s="20"/>
      <c r="J121" s="27" t="str">
        <f t="shared" si="2"/>
        <v>0</v>
      </c>
      <c r="K121" s="27" t="str">
        <f>IF(C121="","0",SUMIFS(借支明细表!$H:$H,借支明细表!$F:$F,$C121,借支明细表!$D:$D,$D$2))</f>
        <v>0</v>
      </c>
      <c r="L121" s="27" t="str">
        <f t="shared" si="3"/>
        <v>0</v>
      </c>
      <c r="M121" s="28"/>
      <c r="XDA121" s="7"/>
      <c r="XDB121" s="7"/>
      <c r="XDC121" s="7"/>
      <c r="XDD121" s="7"/>
      <c r="XDE121" s="7"/>
      <c r="XDF121" s="7"/>
      <c r="XDG121" s="7"/>
      <c r="XDH121" s="7"/>
      <c r="XDI121" s="7"/>
      <c r="XDJ121" s="7"/>
      <c r="XDK121" s="7"/>
      <c r="XDL121" s="7"/>
      <c r="XDM121" s="7"/>
      <c r="XDN121" s="7"/>
      <c r="XDO121" s="7"/>
      <c r="XDP121" s="7"/>
      <c r="XDQ121" s="7"/>
      <c r="XDR121" s="7"/>
      <c r="XDS121" s="7"/>
      <c r="XDT121" s="7"/>
      <c r="XDU121" s="7"/>
      <c r="XDV121" s="7"/>
      <c r="XDW121" s="7"/>
      <c r="XDX121" s="7"/>
      <c r="XDY121" s="7"/>
      <c r="XDZ121" s="7"/>
      <c r="XEA121" s="7"/>
      <c r="XEB121" s="7"/>
      <c r="XEC121" s="7"/>
      <c r="XED121" s="7"/>
      <c r="XEE121" s="7"/>
    </row>
    <row r="122" s="1" customFormat="1" customHeight="1" spans="1:16359">
      <c r="A122" s="4"/>
      <c r="B122" s="20"/>
      <c r="C122" s="20"/>
      <c r="D122" s="21" t="str">
        <f>IF(C122="","-",VLOOKUP(C122,员工信息表!B:C,2,FALSE))</f>
        <v>-</v>
      </c>
      <c r="E122" s="21" t="str">
        <f>IF(C122="","-",VLOOKUP(C122,员工信息表!B:D,3,FALSE))</f>
        <v>-</v>
      </c>
      <c r="F122" s="20"/>
      <c r="G122" s="20"/>
      <c r="H122" s="20"/>
      <c r="I122" s="20"/>
      <c r="J122" s="27" t="str">
        <f t="shared" si="2"/>
        <v>0</v>
      </c>
      <c r="K122" s="27" t="str">
        <f>IF(C122="","0",SUMIFS(借支明细表!$H:$H,借支明细表!$F:$F,$C122,借支明细表!$D:$D,$D$2))</f>
        <v>0</v>
      </c>
      <c r="L122" s="27" t="str">
        <f t="shared" si="3"/>
        <v>0</v>
      </c>
      <c r="M122" s="28"/>
      <c r="XDA122" s="7"/>
      <c r="XDB122" s="7"/>
      <c r="XDC122" s="7"/>
      <c r="XDD122" s="7"/>
      <c r="XDE122" s="7"/>
      <c r="XDF122" s="7"/>
      <c r="XDG122" s="7"/>
      <c r="XDH122" s="7"/>
      <c r="XDI122" s="7"/>
      <c r="XDJ122" s="7"/>
      <c r="XDK122" s="7"/>
      <c r="XDL122" s="7"/>
      <c r="XDM122" s="7"/>
      <c r="XDN122" s="7"/>
      <c r="XDO122" s="7"/>
      <c r="XDP122" s="7"/>
      <c r="XDQ122" s="7"/>
      <c r="XDR122" s="7"/>
      <c r="XDS122" s="7"/>
      <c r="XDT122" s="7"/>
      <c r="XDU122" s="7"/>
      <c r="XDV122" s="7"/>
      <c r="XDW122" s="7"/>
      <c r="XDX122" s="7"/>
      <c r="XDY122" s="7"/>
      <c r="XDZ122" s="7"/>
      <c r="XEA122" s="7"/>
      <c r="XEB122" s="7"/>
      <c r="XEC122" s="7"/>
      <c r="XED122" s="7"/>
      <c r="XEE122" s="7"/>
    </row>
    <row r="123" s="1" customFormat="1" customHeight="1" spans="1:16359">
      <c r="A123" s="4"/>
      <c r="B123" s="20"/>
      <c r="C123" s="20"/>
      <c r="D123" s="21" t="str">
        <f>IF(C123="","-",VLOOKUP(C123,员工信息表!B:C,2,FALSE))</f>
        <v>-</v>
      </c>
      <c r="E123" s="21" t="str">
        <f>IF(C123="","-",VLOOKUP(C123,员工信息表!B:D,3,FALSE))</f>
        <v>-</v>
      </c>
      <c r="F123" s="20"/>
      <c r="G123" s="20"/>
      <c r="H123" s="20"/>
      <c r="I123" s="20"/>
      <c r="J123" s="27" t="str">
        <f t="shared" si="2"/>
        <v>0</v>
      </c>
      <c r="K123" s="27" t="str">
        <f>IF(C123="","0",SUMIFS(借支明细表!$H:$H,借支明细表!$F:$F,$C123,借支明细表!$D:$D,$D$2))</f>
        <v>0</v>
      </c>
      <c r="L123" s="27" t="str">
        <f t="shared" si="3"/>
        <v>0</v>
      </c>
      <c r="M123" s="28"/>
      <c r="XDA123" s="7"/>
      <c r="XDB123" s="7"/>
      <c r="XDC123" s="7"/>
      <c r="XDD123" s="7"/>
      <c r="XDE123" s="7"/>
      <c r="XDF123" s="7"/>
      <c r="XDG123" s="7"/>
      <c r="XDH123" s="7"/>
      <c r="XDI123" s="7"/>
      <c r="XDJ123" s="7"/>
      <c r="XDK123" s="7"/>
      <c r="XDL123" s="7"/>
      <c r="XDM123" s="7"/>
      <c r="XDN123" s="7"/>
      <c r="XDO123" s="7"/>
      <c r="XDP123" s="7"/>
      <c r="XDQ123" s="7"/>
      <c r="XDR123" s="7"/>
      <c r="XDS123" s="7"/>
      <c r="XDT123" s="7"/>
      <c r="XDU123" s="7"/>
      <c r="XDV123" s="7"/>
      <c r="XDW123" s="7"/>
      <c r="XDX123" s="7"/>
      <c r="XDY123" s="7"/>
      <c r="XDZ123" s="7"/>
      <c r="XEA123" s="7"/>
      <c r="XEB123" s="7"/>
      <c r="XEC123" s="7"/>
      <c r="XED123" s="7"/>
      <c r="XEE123" s="7"/>
    </row>
    <row r="124" s="1" customFormat="1" customHeight="1" spans="1:16359">
      <c r="A124" s="4"/>
      <c r="B124" s="20"/>
      <c r="C124" s="20"/>
      <c r="D124" s="21" t="str">
        <f>IF(C124="","-",VLOOKUP(C124,员工信息表!B:C,2,FALSE))</f>
        <v>-</v>
      </c>
      <c r="E124" s="21" t="str">
        <f>IF(C124="","-",VLOOKUP(C124,员工信息表!B:D,3,FALSE))</f>
        <v>-</v>
      </c>
      <c r="F124" s="20"/>
      <c r="G124" s="20"/>
      <c r="H124" s="20"/>
      <c r="I124" s="20"/>
      <c r="J124" s="27" t="str">
        <f t="shared" si="2"/>
        <v>0</v>
      </c>
      <c r="K124" s="27" t="str">
        <f>IF(C124="","0",SUMIFS(借支明细表!$H:$H,借支明细表!$F:$F,$C124,借支明细表!$D:$D,$D$2))</f>
        <v>0</v>
      </c>
      <c r="L124" s="27" t="str">
        <f t="shared" si="3"/>
        <v>0</v>
      </c>
      <c r="M124" s="28"/>
      <c r="XDA124" s="7"/>
      <c r="XDB124" s="7"/>
      <c r="XDC124" s="7"/>
      <c r="XDD124" s="7"/>
      <c r="XDE124" s="7"/>
      <c r="XDF124" s="7"/>
      <c r="XDG124" s="7"/>
      <c r="XDH124" s="7"/>
      <c r="XDI124" s="7"/>
      <c r="XDJ124" s="7"/>
      <c r="XDK124" s="7"/>
      <c r="XDL124" s="7"/>
      <c r="XDM124" s="7"/>
      <c r="XDN124" s="7"/>
      <c r="XDO124" s="7"/>
      <c r="XDP124" s="7"/>
      <c r="XDQ124" s="7"/>
      <c r="XDR124" s="7"/>
      <c r="XDS124" s="7"/>
      <c r="XDT124" s="7"/>
      <c r="XDU124" s="7"/>
      <c r="XDV124" s="7"/>
      <c r="XDW124" s="7"/>
      <c r="XDX124" s="7"/>
      <c r="XDY124" s="7"/>
      <c r="XDZ124" s="7"/>
      <c r="XEA124" s="7"/>
      <c r="XEB124" s="7"/>
      <c r="XEC124" s="7"/>
      <c r="XED124" s="7"/>
      <c r="XEE124" s="7"/>
    </row>
    <row r="125" s="1" customFormat="1" customHeight="1" spans="1:16359">
      <c r="A125" s="4"/>
      <c r="B125" s="20"/>
      <c r="C125" s="20"/>
      <c r="D125" s="21" t="str">
        <f>IF(C125="","-",VLOOKUP(C125,员工信息表!B:C,2,FALSE))</f>
        <v>-</v>
      </c>
      <c r="E125" s="21" t="str">
        <f>IF(C125="","-",VLOOKUP(C125,员工信息表!B:D,3,FALSE))</f>
        <v>-</v>
      </c>
      <c r="F125" s="20"/>
      <c r="G125" s="20"/>
      <c r="H125" s="20"/>
      <c r="I125" s="20"/>
      <c r="J125" s="27" t="str">
        <f t="shared" si="2"/>
        <v>0</v>
      </c>
      <c r="K125" s="27" t="str">
        <f>IF(C125="","0",SUMIFS(借支明细表!$H:$H,借支明细表!$F:$F,$C125,借支明细表!$D:$D,$D$2))</f>
        <v>0</v>
      </c>
      <c r="L125" s="27" t="str">
        <f t="shared" si="3"/>
        <v>0</v>
      </c>
      <c r="M125" s="28"/>
      <c r="XDA125" s="7"/>
      <c r="XDB125" s="7"/>
      <c r="XDC125" s="7"/>
      <c r="XDD125" s="7"/>
      <c r="XDE125" s="7"/>
      <c r="XDF125" s="7"/>
      <c r="XDG125" s="7"/>
      <c r="XDH125" s="7"/>
      <c r="XDI125" s="7"/>
      <c r="XDJ125" s="7"/>
      <c r="XDK125" s="7"/>
      <c r="XDL125" s="7"/>
      <c r="XDM125" s="7"/>
      <c r="XDN125" s="7"/>
      <c r="XDO125" s="7"/>
      <c r="XDP125" s="7"/>
      <c r="XDQ125" s="7"/>
      <c r="XDR125" s="7"/>
      <c r="XDS125" s="7"/>
      <c r="XDT125" s="7"/>
      <c r="XDU125" s="7"/>
      <c r="XDV125" s="7"/>
      <c r="XDW125" s="7"/>
      <c r="XDX125" s="7"/>
      <c r="XDY125" s="7"/>
      <c r="XDZ125" s="7"/>
      <c r="XEA125" s="7"/>
      <c r="XEB125" s="7"/>
      <c r="XEC125" s="7"/>
      <c r="XED125" s="7"/>
      <c r="XEE125" s="7"/>
    </row>
    <row r="126" s="1" customFormat="1" customHeight="1" spans="1:16359">
      <c r="A126" s="4"/>
      <c r="B126" s="20"/>
      <c r="C126" s="20"/>
      <c r="D126" s="21" t="str">
        <f>IF(C126="","-",VLOOKUP(C126,员工信息表!B:C,2,FALSE))</f>
        <v>-</v>
      </c>
      <c r="E126" s="21" t="str">
        <f>IF(C126="","-",VLOOKUP(C126,员工信息表!B:D,3,FALSE))</f>
        <v>-</v>
      </c>
      <c r="F126" s="20"/>
      <c r="G126" s="20"/>
      <c r="H126" s="20"/>
      <c r="I126" s="20"/>
      <c r="J126" s="27" t="str">
        <f t="shared" si="2"/>
        <v>0</v>
      </c>
      <c r="K126" s="27" t="str">
        <f>IF(C126="","0",SUMIFS(借支明细表!$H:$H,借支明细表!$F:$F,$C126,借支明细表!$D:$D,$D$2))</f>
        <v>0</v>
      </c>
      <c r="L126" s="27" t="str">
        <f t="shared" si="3"/>
        <v>0</v>
      </c>
      <c r="M126" s="28"/>
      <c r="XDA126" s="7"/>
      <c r="XDB126" s="7"/>
      <c r="XDC126" s="7"/>
      <c r="XDD126" s="7"/>
      <c r="XDE126" s="7"/>
      <c r="XDF126" s="7"/>
      <c r="XDG126" s="7"/>
      <c r="XDH126" s="7"/>
      <c r="XDI126" s="7"/>
      <c r="XDJ126" s="7"/>
      <c r="XDK126" s="7"/>
      <c r="XDL126" s="7"/>
      <c r="XDM126" s="7"/>
      <c r="XDN126" s="7"/>
      <c r="XDO126" s="7"/>
      <c r="XDP126" s="7"/>
      <c r="XDQ126" s="7"/>
      <c r="XDR126" s="7"/>
      <c r="XDS126" s="7"/>
      <c r="XDT126" s="7"/>
      <c r="XDU126" s="7"/>
      <c r="XDV126" s="7"/>
      <c r="XDW126" s="7"/>
      <c r="XDX126" s="7"/>
      <c r="XDY126" s="7"/>
      <c r="XDZ126" s="7"/>
      <c r="XEA126" s="7"/>
      <c r="XEB126" s="7"/>
      <c r="XEC126" s="7"/>
      <c r="XED126" s="7"/>
      <c r="XEE126" s="7"/>
    </row>
    <row r="127" s="1" customFormat="1" customHeight="1" spans="1:16359">
      <c r="A127" s="4"/>
      <c r="B127" s="20"/>
      <c r="C127" s="20"/>
      <c r="D127" s="21" t="str">
        <f>IF(C127="","-",VLOOKUP(C127,员工信息表!B:C,2,FALSE))</f>
        <v>-</v>
      </c>
      <c r="E127" s="21" t="str">
        <f>IF(C127="","-",VLOOKUP(C127,员工信息表!B:D,3,FALSE))</f>
        <v>-</v>
      </c>
      <c r="F127" s="20"/>
      <c r="G127" s="20"/>
      <c r="H127" s="20"/>
      <c r="I127" s="20"/>
      <c r="J127" s="27" t="str">
        <f t="shared" si="2"/>
        <v>0</v>
      </c>
      <c r="K127" s="27" t="str">
        <f>IF(C127="","0",SUMIFS(借支明细表!$H:$H,借支明细表!$F:$F,$C127,借支明细表!$D:$D,$D$2))</f>
        <v>0</v>
      </c>
      <c r="L127" s="27" t="str">
        <f t="shared" si="3"/>
        <v>0</v>
      </c>
      <c r="M127" s="28"/>
      <c r="XDA127" s="7"/>
      <c r="XDB127" s="7"/>
      <c r="XDC127" s="7"/>
      <c r="XDD127" s="7"/>
      <c r="XDE127" s="7"/>
      <c r="XDF127" s="7"/>
      <c r="XDG127" s="7"/>
      <c r="XDH127" s="7"/>
      <c r="XDI127" s="7"/>
      <c r="XDJ127" s="7"/>
      <c r="XDK127" s="7"/>
      <c r="XDL127" s="7"/>
      <c r="XDM127" s="7"/>
      <c r="XDN127" s="7"/>
      <c r="XDO127" s="7"/>
      <c r="XDP127" s="7"/>
      <c r="XDQ127" s="7"/>
      <c r="XDR127" s="7"/>
      <c r="XDS127" s="7"/>
      <c r="XDT127" s="7"/>
      <c r="XDU127" s="7"/>
      <c r="XDV127" s="7"/>
      <c r="XDW127" s="7"/>
      <c r="XDX127" s="7"/>
      <c r="XDY127" s="7"/>
      <c r="XDZ127" s="7"/>
      <c r="XEA127" s="7"/>
      <c r="XEB127" s="7"/>
      <c r="XEC127" s="7"/>
      <c r="XED127" s="7"/>
      <c r="XEE127" s="7"/>
    </row>
    <row r="128" s="1" customFormat="1" customHeight="1" spans="1:16359">
      <c r="A128" s="4"/>
      <c r="B128" s="20"/>
      <c r="C128" s="20"/>
      <c r="D128" s="21" t="str">
        <f>IF(C128="","-",VLOOKUP(C128,员工信息表!B:C,2,FALSE))</f>
        <v>-</v>
      </c>
      <c r="E128" s="21" t="str">
        <f>IF(C128="","-",VLOOKUP(C128,员工信息表!B:D,3,FALSE))</f>
        <v>-</v>
      </c>
      <c r="F128" s="20"/>
      <c r="G128" s="20"/>
      <c r="H128" s="20"/>
      <c r="I128" s="20"/>
      <c r="J128" s="27" t="str">
        <f t="shared" si="2"/>
        <v>0</v>
      </c>
      <c r="K128" s="27" t="str">
        <f>IF(C128="","0",SUMIFS(借支明细表!$H:$H,借支明细表!$F:$F,$C128,借支明细表!$D:$D,$D$2))</f>
        <v>0</v>
      </c>
      <c r="L128" s="27" t="str">
        <f t="shared" si="3"/>
        <v>0</v>
      </c>
      <c r="M128" s="28"/>
      <c r="XDA128" s="7"/>
      <c r="XDB128" s="7"/>
      <c r="XDC128" s="7"/>
      <c r="XDD128" s="7"/>
      <c r="XDE128" s="7"/>
      <c r="XDF128" s="7"/>
      <c r="XDG128" s="7"/>
      <c r="XDH128" s="7"/>
      <c r="XDI128" s="7"/>
      <c r="XDJ128" s="7"/>
      <c r="XDK128" s="7"/>
      <c r="XDL128" s="7"/>
      <c r="XDM128" s="7"/>
      <c r="XDN128" s="7"/>
      <c r="XDO128" s="7"/>
      <c r="XDP128" s="7"/>
      <c r="XDQ128" s="7"/>
      <c r="XDR128" s="7"/>
      <c r="XDS128" s="7"/>
      <c r="XDT128" s="7"/>
      <c r="XDU128" s="7"/>
      <c r="XDV128" s="7"/>
      <c r="XDW128" s="7"/>
      <c r="XDX128" s="7"/>
      <c r="XDY128" s="7"/>
      <c r="XDZ128" s="7"/>
      <c r="XEA128" s="7"/>
      <c r="XEB128" s="7"/>
      <c r="XEC128" s="7"/>
      <c r="XED128" s="7"/>
      <c r="XEE128" s="7"/>
    </row>
    <row r="129" s="1" customFormat="1" customHeight="1" spans="1:16359">
      <c r="A129" s="4"/>
      <c r="B129" s="20"/>
      <c r="C129" s="20"/>
      <c r="D129" s="21" t="str">
        <f>IF(C129="","-",VLOOKUP(C129,员工信息表!B:C,2,FALSE))</f>
        <v>-</v>
      </c>
      <c r="E129" s="21" t="str">
        <f>IF(C129="","-",VLOOKUP(C129,员工信息表!B:D,3,FALSE))</f>
        <v>-</v>
      </c>
      <c r="F129" s="20"/>
      <c r="G129" s="20"/>
      <c r="H129" s="20"/>
      <c r="I129" s="20"/>
      <c r="J129" s="27" t="str">
        <f t="shared" si="2"/>
        <v>0</v>
      </c>
      <c r="K129" s="27" t="str">
        <f>IF(C129="","0",SUMIFS(借支明细表!$H:$H,借支明细表!$F:$F,$C129,借支明细表!$D:$D,$D$2))</f>
        <v>0</v>
      </c>
      <c r="L129" s="27" t="str">
        <f t="shared" si="3"/>
        <v>0</v>
      </c>
      <c r="M129" s="28"/>
      <c r="XDA129" s="7"/>
      <c r="XDB129" s="7"/>
      <c r="XDC129" s="7"/>
      <c r="XDD129" s="7"/>
      <c r="XDE129" s="7"/>
      <c r="XDF129" s="7"/>
      <c r="XDG129" s="7"/>
      <c r="XDH129" s="7"/>
      <c r="XDI129" s="7"/>
      <c r="XDJ129" s="7"/>
      <c r="XDK129" s="7"/>
      <c r="XDL129" s="7"/>
      <c r="XDM129" s="7"/>
      <c r="XDN129" s="7"/>
      <c r="XDO129" s="7"/>
      <c r="XDP129" s="7"/>
      <c r="XDQ129" s="7"/>
      <c r="XDR129" s="7"/>
      <c r="XDS129" s="7"/>
      <c r="XDT129" s="7"/>
      <c r="XDU129" s="7"/>
      <c r="XDV129" s="7"/>
      <c r="XDW129" s="7"/>
      <c r="XDX129" s="7"/>
      <c r="XDY129" s="7"/>
      <c r="XDZ129" s="7"/>
      <c r="XEA129" s="7"/>
      <c r="XEB129" s="7"/>
      <c r="XEC129" s="7"/>
      <c r="XED129" s="7"/>
      <c r="XEE129" s="7"/>
    </row>
    <row r="130" s="1" customFormat="1" customHeight="1" spans="1:16359">
      <c r="A130" s="4"/>
      <c r="B130" s="20"/>
      <c r="C130" s="20"/>
      <c r="D130" s="21" t="str">
        <f>IF(C130="","-",VLOOKUP(C130,员工信息表!B:C,2,FALSE))</f>
        <v>-</v>
      </c>
      <c r="E130" s="21" t="str">
        <f>IF(C130="","-",VLOOKUP(C130,员工信息表!B:D,3,FALSE))</f>
        <v>-</v>
      </c>
      <c r="F130" s="20"/>
      <c r="G130" s="20"/>
      <c r="H130" s="20"/>
      <c r="I130" s="20"/>
      <c r="J130" s="27" t="str">
        <f t="shared" si="2"/>
        <v>0</v>
      </c>
      <c r="K130" s="27" t="str">
        <f>IF(C130="","0",SUMIFS(借支明细表!$H:$H,借支明细表!$F:$F,$C130,借支明细表!$D:$D,$D$2))</f>
        <v>0</v>
      </c>
      <c r="L130" s="27" t="str">
        <f t="shared" si="3"/>
        <v>0</v>
      </c>
      <c r="M130" s="28"/>
      <c r="XDA130" s="7"/>
      <c r="XDB130" s="7"/>
      <c r="XDC130" s="7"/>
      <c r="XDD130" s="7"/>
      <c r="XDE130" s="7"/>
      <c r="XDF130" s="7"/>
      <c r="XDG130" s="7"/>
      <c r="XDH130" s="7"/>
      <c r="XDI130" s="7"/>
      <c r="XDJ130" s="7"/>
      <c r="XDK130" s="7"/>
      <c r="XDL130" s="7"/>
      <c r="XDM130" s="7"/>
      <c r="XDN130" s="7"/>
      <c r="XDO130" s="7"/>
      <c r="XDP130" s="7"/>
      <c r="XDQ130" s="7"/>
      <c r="XDR130" s="7"/>
      <c r="XDS130" s="7"/>
      <c r="XDT130" s="7"/>
      <c r="XDU130" s="7"/>
      <c r="XDV130" s="7"/>
      <c r="XDW130" s="7"/>
      <c r="XDX130" s="7"/>
      <c r="XDY130" s="7"/>
      <c r="XDZ130" s="7"/>
      <c r="XEA130" s="7"/>
      <c r="XEB130" s="7"/>
      <c r="XEC130" s="7"/>
      <c r="XED130" s="7"/>
      <c r="XEE130" s="7"/>
    </row>
    <row r="131" s="1" customFormat="1" customHeight="1" spans="1:16359">
      <c r="A131" s="4"/>
      <c r="B131" s="20"/>
      <c r="C131" s="20"/>
      <c r="D131" s="21" t="str">
        <f>IF(C131="","-",VLOOKUP(C131,员工信息表!B:C,2,FALSE))</f>
        <v>-</v>
      </c>
      <c r="E131" s="21" t="str">
        <f>IF(C131="","-",VLOOKUP(C131,员工信息表!B:D,3,FALSE))</f>
        <v>-</v>
      </c>
      <c r="F131" s="20"/>
      <c r="G131" s="20"/>
      <c r="H131" s="20"/>
      <c r="I131" s="20"/>
      <c r="J131" s="27" t="str">
        <f t="shared" si="2"/>
        <v>0</v>
      </c>
      <c r="K131" s="27" t="str">
        <f>IF(C131="","0",SUMIFS(借支明细表!$H:$H,借支明细表!$F:$F,$C131,借支明细表!$D:$D,$D$2))</f>
        <v>0</v>
      </c>
      <c r="L131" s="27" t="str">
        <f t="shared" si="3"/>
        <v>0</v>
      </c>
      <c r="M131" s="28"/>
      <c r="XDA131" s="7"/>
      <c r="XDB131" s="7"/>
      <c r="XDC131" s="7"/>
      <c r="XDD131" s="7"/>
      <c r="XDE131" s="7"/>
      <c r="XDF131" s="7"/>
      <c r="XDG131" s="7"/>
      <c r="XDH131" s="7"/>
      <c r="XDI131" s="7"/>
      <c r="XDJ131" s="7"/>
      <c r="XDK131" s="7"/>
      <c r="XDL131" s="7"/>
      <c r="XDM131" s="7"/>
      <c r="XDN131" s="7"/>
      <c r="XDO131" s="7"/>
      <c r="XDP131" s="7"/>
      <c r="XDQ131" s="7"/>
      <c r="XDR131" s="7"/>
      <c r="XDS131" s="7"/>
      <c r="XDT131" s="7"/>
      <c r="XDU131" s="7"/>
      <c r="XDV131" s="7"/>
      <c r="XDW131" s="7"/>
      <c r="XDX131" s="7"/>
      <c r="XDY131" s="7"/>
      <c r="XDZ131" s="7"/>
      <c r="XEA131" s="7"/>
      <c r="XEB131" s="7"/>
      <c r="XEC131" s="7"/>
      <c r="XED131" s="7"/>
      <c r="XEE131" s="7"/>
    </row>
    <row r="132" s="1" customFormat="1" customHeight="1" spans="1:16359">
      <c r="A132" s="4"/>
      <c r="B132" s="20"/>
      <c r="C132" s="20"/>
      <c r="D132" s="21" t="str">
        <f>IF(C132="","-",VLOOKUP(C132,员工信息表!B:C,2,FALSE))</f>
        <v>-</v>
      </c>
      <c r="E132" s="21" t="str">
        <f>IF(C132="","-",VLOOKUP(C132,员工信息表!B:D,3,FALSE))</f>
        <v>-</v>
      </c>
      <c r="F132" s="20"/>
      <c r="G132" s="20"/>
      <c r="H132" s="20"/>
      <c r="I132" s="20"/>
      <c r="J132" s="27" t="str">
        <f t="shared" si="2"/>
        <v>0</v>
      </c>
      <c r="K132" s="27" t="str">
        <f>IF(C132="","0",SUMIFS(借支明细表!$H:$H,借支明细表!$F:$F,$C132,借支明细表!$D:$D,$D$2))</f>
        <v>0</v>
      </c>
      <c r="L132" s="27" t="str">
        <f t="shared" si="3"/>
        <v>0</v>
      </c>
      <c r="M132" s="28"/>
      <c r="XDA132" s="7"/>
      <c r="XDB132" s="7"/>
      <c r="XDC132" s="7"/>
      <c r="XDD132" s="7"/>
      <c r="XDE132" s="7"/>
      <c r="XDF132" s="7"/>
      <c r="XDG132" s="7"/>
      <c r="XDH132" s="7"/>
      <c r="XDI132" s="7"/>
      <c r="XDJ132" s="7"/>
      <c r="XDK132" s="7"/>
      <c r="XDL132" s="7"/>
      <c r="XDM132" s="7"/>
      <c r="XDN132" s="7"/>
      <c r="XDO132" s="7"/>
      <c r="XDP132" s="7"/>
      <c r="XDQ132" s="7"/>
      <c r="XDR132" s="7"/>
      <c r="XDS132" s="7"/>
      <c r="XDT132" s="7"/>
      <c r="XDU132" s="7"/>
      <c r="XDV132" s="7"/>
      <c r="XDW132" s="7"/>
      <c r="XDX132" s="7"/>
      <c r="XDY132" s="7"/>
      <c r="XDZ132" s="7"/>
      <c r="XEA132" s="7"/>
      <c r="XEB132" s="7"/>
      <c r="XEC132" s="7"/>
      <c r="XED132" s="7"/>
      <c r="XEE132" s="7"/>
    </row>
    <row r="133" s="1" customFormat="1" customHeight="1" spans="1:16359">
      <c r="A133" s="4"/>
      <c r="B133" s="20"/>
      <c r="C133" s="20"/>
      <c r="D133" s="21" t="str">
        <f>IF(C133="","-",VLOOKUP(C133,员工信息表!B:C,2,FALSE))</f>
        <v>-</v>
      </c>
      <c r="E133" s="21" t="str">
        <f>IF(C133="","-",VLOOKUP(C133,员工信息表!B:D,3,FALSE))</f>
        <v>-</v>
      </c>
      <c r="F133" s="20"/>
      <c r="G133" s="20"/>
      <c r="H133" s="20"/>
      <c r="I133" s="20"/>
      <c r="J133" s="27" t="str">
        <f t="shared" ref="J133:J196" si="4">IF(C133="","0",(E133*F133)+(G133*H133)+I133)</f>
        <v>0</v>
      </c>
      <c r="K133" s="27" t="str">
        <f>IF(C133="","0",SUMIFS(借支明细表!$H:$H,借支明细表!$F:$F,$C133,借支明细表!$D:$D,$D$2))</f>
        <v>0</v>
      </c>
      <c r="L133" s="27" t="str">
        <f t="shared" ref="L133:L196" si="5">IF(C133="","0",J133-K133)</f>
        <v>0</v>
      </c>
      <c r="M133" s="28"/>
      <c r="XDA133" s="7"/>
      <c r="XDB133" s="7"/>
      <c r="XDC133" s="7"/>
      <c r="XDD133" s="7"/>
      <c r="XDE133" s="7"/>
      <c r="XDF133" s="7"/>
      <c r="XDG133" s="7"/>
      <c r="XDH133" s="7"/>
      <c r="XDI133" s="7"/>
      <c r="XDJ133" s="7"/>
      <c r="XDK133" s="7"/>
      <c r="XDL133" s="7"/>
      <c r="XDM133" s="7"/>
      <c r="XDN133" s="7"/>
      <c r="XDO133" s="7"/>
      <c r="XDP133" s="7"/>
      <c r="XDQ133" s="7"/>
      <c r="XDR133" s="7"/>
      <c r="XDS133" s="7"/>
      <c r="XDT133" s="7"/>
      <c r="XDU133" s="7"/>
      <c r="XDV133" s="7"/>
      <c r="XDW133" s="7"/>
      <c r="XDX133" s="7"/>
      <c r="XDY133" s="7"/>
      <c r="XDZ133" s="7"/>
      <c r="XEA133" s="7"/>
      <c r="XEB133" s="7"/>
      <c r="XEC133" s="7"/>
      <c r="XED133" s="7"/>
      <c r="XEE133" s="7"/>
    </row>
    <row r="134" s="1" customFormat="1" customHeight="1" spans="1:16359">
      <c r="A134" s="4"/>
      <c r="B134" s="20"/>
      <c r="C134" s="20"/>
      <c r="D134" s="21" t="str">
        <f>IF(C134="","-",VLOOKUP(C134,员工信息表!B:C,2,FALSE))</f>
        <v>-</v>
      </c>
      <c r="E134" s="21" t="str">
        <f>IF(C134="","-",VLOOKUP(C134,员工信息表!B:D,3,FALSE))</f>
        <v>-</v>
      </c>
      <c r="F134" s="20"/>
      <c r="G134" s="20"/>
      <c r="H134" s="20"/>
      <c r="I134" s="20"/>
      <c r="J134" s="27" t="str">
        <f t="shared" si="4"/>
        <v>0</v>
      </c>
      <c r="K134" s="27" t="str">
        <f>IF(C134="","0",SUMIFS(借支明细表!$H:$H,借支明细表!$F:$F,$C134,借支明细表!$D:$D,$D$2))</f>
        <v>0</v>
      </c>
      <c r="L134" s="27" t="str">
        <f t="shared" si="5"/>
        <v>0</v>
      </c>
      <c r="M134" s="28"/>
      <c r="XDA134" s="7"/>
      <c r="XDB134" s="7"/>
      <c r="XDC134" s="7"/>
      <c r="XDD134" s="7"/>
      <c r="XDE134" s="7"/>
      <c r="XDF134" s="7"/>
      <c r="XDG134" s="7"/>
      <c r="XDH134" s="7"/>
      <c r="XDI134" s="7"/>
      <c r="XDJ134" s="7"/>
      <c r="XDK134" s="7"/>
      <c r="XDL134" s="7"/>
      <c r="XDM134" s="7"/>
      <c r="XDN134" s="7"/>
      <c r="XDO134" s="7"/>
      <c r="XDP134" s="7"/>
      <c r="XDQ134" s="7"/>
      <c r="XDR134" s="7"/>
      <c r="XDS134" s="7"/>
      <c r="XDT134" s="7"/>
      <c r="XDU134" s="7"/>
      <c r="XDV134" s="7"/>
      <c r="XDW134" s="7"/>
      <c r="XDX134" s="7"/>
      <c r="XDY134" s="7"/>
      <c r="XDZ134" s="7"/>
      <c r="XEA134" s="7"/>
      <c r="XEB134" s="7"/>
      <c r="XEC134" s="7"/>
      <c r="XED134" s="7"/>
      <c r="XEE134" s="7"/>
    </row>
    <row r="135" s="1" customFormat="1" customHeight="1" spans="1:16359">
      <c r="A135" s="4"/>
      <c r="B135" s="20"/>
      <c r="C135" s="20"/>
      <c r="D135" s="21" t="str">
        <f>IF(C135="","-",VLOOKUP(C135,员工信息表!B:C,2,FALSE))</f>
        <v>-</v>
      </c>
      <c r="E135" s="21" t="str">
        <f>IF(C135="","-",VLOOKUP(C135,员工信息表!B:D,3,FALSE))</f>
        <v>-</v>
      </c>
      <c r="F135" s="20"/>
      <c r="G135" s="20"/>
      <c r="H135" s="20"/>
      <c r="I135" s="20"/>
      <c r="J135" s="27" t="str">
        <f t="shared" si="4"/>
        <v>0</v>
      </c>
      <c r="K135" s="27" t="str">
        <f>IF(C135="","0",SUMIFS(借支明细表!$H:$H,借支明细表!$F:$F,$C135,借支明细表!$D:$D,$D$2))</f>
        <v>0</v>
      </c>
      <c r="L135" s="27" t="str">
        <f t="shared" si="5"/>
        <v>0</v>
      </c>
      <c r="M135" s="28"/>
      <c r="XDA135" s="7"/>
      <c r="XDB135" s="7"/>
      <c r="XDC135" s="7"/>
      <c r="XDD135" s="7"/>
      <c r="XDE135" s="7"/>
      <c r="XDF135" s="7"/>
      <c r="XDG135" s="7"/>
      <c r="XDH135" s="7"/>
      <c r="XDI135" s="7"/>
      <c r="XDJ135" s="7"/>
      <c r="XDK135" s="7"/>
      <c r="XDL135" s="7"/>
      <c r="XDM135" s="7"/>
      <c r="XDN135" s="7"/>
      <c r="XDO135" s="7"/>
      <c r="XDP135" s="7"/>
      <c r="XDQ135" s="7"/>
      <c r="XDR135" s="7"/>
      <c r="XDS135" s="7"/>
      <c r="XDT135" s="7"/>
      <c r="XDU135" s="7"/>
      <c r="XDV135" s="7"/>
      <c r="XDW135" s="7"/>
      <c r="XDX135" s="7"/>
      <c r="XDY135" s="7"/>
      <c r="XDZ135" s="7"/>
      <c r="XEA135" s="7"/>
      <c r="XEB135" s="7"/>
      <c r="XEC135" s="7"/>
      <c r="XED135" s="7"/>
      <c r="XEE135" s="7"/>
    </row>
    <row r="136" s="1" customFormat="1" customHeight="1" spans="1:16359">
      <c r="A136" s="4"/>
      <c r="B136" s="20"/>
      <c r="C136" s="20"/>
      <c r="D136" s="21" t="str">
        <f>IF(C136="","-",VLOOKUP(C136,员工信息表!B:C,2,FALSE))</f>
        <v>-</v>
      </c>
      <c r="E136" s="21" t="str">
        <f>IF(C136="","-",VLOOKUP(C136,员工信息表!B:D,3,FALSE))</f>
        <v>-</v>
      </c>
      <c r="F136" s="20"/>
      <c r="G136" s="20"/>
      <c r="H136" s="20"/>
      <c r="I136" s="20"/>
      <c r="J136" s="27" t="str">
        <f t="shared" si="4"/>
        <v>0</v>
      </c>
      <c r="K136" s="27" t="str">
        <f>IF(C136="","0",SUMIFS(借支明细表!$H:$H,借支明细表!$F:$F,$C136,借支明细表!$D:$D,$D$2))</f>
        <v>0</v>
      </c>
      <c r="L136" s="27" t="str">
        <f t="shared" si="5"/>
        <v>0</v>
      </c>
      <c r="M136" s="28"/>
      <c r="XDA136" s="7"/>
      <c r="XDB136" s="7"/>
      <c r="XDC136" s="7"/>
      <c r="XDD136" s="7"/>
      <c r="XDE136" s="7"/>
      <c r="XDF136" s="7"/>
      <c r="XDG136" s="7"/>
      <c r="XDH136" s="7"/>
      <c r="XDI136" s="7"/>
      <c r="XDJ136" s="7"/>
      <c r="XDK136" s="7"/>
      <c r="XDL136" s="7"/>
      <c r="XDM136" s="7"/>
      <c r="XDN136" s="7"/>
      <c r="XDO136" s="7"/>
      <c r="XDP136" s="7"/>
      <c r="XDQ136" s="7"/>
      <c r="XDR136" s="7"/>
      <c r="XDS136" s="7"/>
      <c r="XDT136" s="7"/>
      <c r="XDU136" s="7"/>
      <c r="XDV136" s="7"/>
      <c r="XDW136" s="7"/>
      <c r="XDX136" s="7"/>
      <c r="XDY136" s="7"/>
      <c r="XDZ136" s="7"/>
      <c r="XEA136" s="7"/>
      <c r="XEB136" s="7"/>
      <c r="XEC136" s="7"/>
      <c r="XED136" s="7"/>
      <c r="XEE136" s="7"/>
    </row>
    <row r="137" s="1" customFormat="1" customHeight="1" spans="1:16359">
      <c r="A137" s="4"/>
      <c r="B137" s="20"/>
      <c r="C137" s="20"/>
      <c r="D137" s="21" t="str">
        <f>IF(C137="","-",VLOOKUP(C137,员工信息表!B:C,2,FALSE))</f>
        <v>-</v>
      </c>
      <c r="E137" s="21" t="str">
        <f>IF(C137="","-",VLOOKUP(C137,员工信息表!B:D,3,FALSE))</f>
        <v>-</v>
      </c>
      <c r="F137" s="20"/>
      <c r="G137" s="20"/>
      <c r="H137" s="20"/>
      <c r="I137" s="20"/>
      <c r="J137" s="27" t="str">
        <f t="shared" si="4"/>
        <v>0</v>
      </c>
      <c r="K137" s="27" t="str">
        <f>IF(C137="","0",SUMIFS(借支明细表!$H:$H,借支明细表!$F:$F,$C137,借支明细表!$D:$D,$D$2))</f>
        <v>0</v>
      </c>
      <c r="L137" s="27" t="str">
        <f t="shared" si="5"/>
        <v>0</v>
      </c>
      <c r="M137" s="28"/>
      <c r="XDA137" s="7"/>
      <c r="XDB137" s="7"/>
      <c r="XDC137" s="7"/>
      <c r="XDD137" s="7"/>
      <c r="XDE137" s="7"/>
      <c r="XDF137" s="7"/>
      <c r="XDG137" s="7"/>
      <c r="XDH137" s="7"/>
      <c r="XDI137" s="7"/>
      <c r="XDJ137" s="7"/>
      <c r="XDK137" s="7"/>
      <c r="XDL137" s="7"/>
      <c r="XDM137" s="7"/>
      <c r="XDN137" s="7"/>
      <c r="XDO137" s="7"/>
      <c r="XDP137" s="7"/>
      <c r="XDQ137" s="7"/>
      <c r="XDR137" s="7"/>
      <c r="XDS137" s="7"/>
      <c r="XDT137" s="7"/>
      <c r="XDU137" s="7"/>
      <c r="XDV137" s="7"/>
      <c r="XDW137" s="7"/>
      <c r="XDX137" s="7"/>
      <c r="XDY137" s="7"/>
      <c r="XDZ137" s="7"/>
      <c r="XEA137" s="7"/>
      <c r="XEB137" s="7"/>
      <c r="XEC137" s="7"/>
      <c r="XED137" s="7"/>
      <c r="XEE137" s="7"/>
    </row>
    <row r="138" s="1" customFormat="1" customHeight="1" spans="1:16359">
      <c r="A138" s="4"/>
      <c r="B138" s="20"/>
      <c r="C138" s="20"/>
      <c r="D138" s="21" t="str">
        <f>IF(C138="","-",VLOOKUP(C138,员工信息表!B:C,2,FALSE))</f>
        <v>-</v>
      </c>
      <c r="E138" s="21" t="str">
        <f>IF(C138="","-",VLOOKUP(C138,员工信息表!B:D,3,FALSE))</f>
        <v>-</v>
      </c>
      <c r="F138" s="20"/>
      <c r="G138" s="20"/>
      <c r="H138" s="20"/>
      <c r="I138" s="20"/>
      <c r="J138" s="27" t="str">
        <f t="shared" si="4"/>
        <v>0</v>
      </c>
      <c r="K138" s="27" t="str">
        <f>IF(C138="","0",SUMIFS(借支明细表!$H:$H,借支明细表!$F:$F,$C138,借支明细表!$D:$D,$D$2))</f>
        <v>0</v>
      </c>
      <c r="L138" s="27" t="str">
        <f t="shared" si="5"/>
        <v>0</v>
      </c>
      <c r="M138" s="28"/>
      <c r="XDA138" s="7"/>
      <c r="XDB138" s="7"/>
      <c r="XDC138" s="7"/>
      <c r="XDD138" s="7"/>
      <c r="XDE138" s="7"/>
      <c r="XDF138" s="7"/>
      <c r="XDG138" s="7"/>
      <c r="XDH138" s="7"/>
      <c r="XDI138" s="7"/>
      <c r="XDJ138" s="7"/>
      <c r="XDK138" s="7"/>
      <c r="XDL138" s="7"/>
      <c r="XDM138" s="7"/>
      <c r="XDN138" s="7"/>
      <c r="XDO138" s="7"/>
      <c r="XDP138" s="7"/>
      <c r="XDQ138" s="7"/>
      <c r="XDR138" s="7"/>
      <c r="XDS138" s="7"/>
      <c r="XDT138" s="7"/>
      <c r="XDU138" s="7"/>
      <c r="XDV138" s="7"/>
      <c r="XDW138" s="7"/>
      <c r="XDX138" s="7"/>
      <c r="XDY138" s="7"/>
      <c r="XDZ138" s="7"/>
      <c r="XEA138" s="7"/>
      <c r="XEB138" s="7"/>
      <c r="XEC138" s="7"/>
      <c r="XED138" s="7"/>
      <c r="XEE138" s="7"/>
    </row>
    <row r="139" s="1" customFormat="1" customHeight="1" spans="1:16359">
      <c r="A139" s="4"/>
      <c r="B139" s="20"/>
      <c r="C139" s="20"/>
      <c r="D139" s="21" t="str">
        <f>IF(C139="","-",VLOOKUP(C139,员工信息表!B:C,2,FALSE))</f>
        <v>-</v>
      </c>
      <c r="E139" s="21" t="str">
        <f>IF(C139="","-",VLOOKUP(C139,员工信息表!B:D,3,FALSE))</f>
        <v>-</v>
      </c>
      <c r="F139" s="20"/>
      <c r="G139" s="20"/>
      <c r="H139" s="20"/>
      <c r="I139" s="20"/>
      <c r="J139" s="27" t="str">
        <f t="shared" si="4"/>
        <v>0</v>
      </c>
      <c r="K139" s="27" t="str">
        <f>IF(C139="","0",SUMIFS(借支明细表!$H:$H,借支明细表!$F:$F,$C139,借支明细表!$D:$D,$D$2))</f>
        <v>0</v>
      </c>
      <c r="L139" s="27" t="str">
        <f t="shared" si="5"/>
        <v>0</v>
      </c>
      <c r="M139" s="28"/>
      <c r="XDA139" s="7"/>
      <c r="XDB139" s="7"/>
      <c r="XDC139" s="7"/>
      <c r="XDD139" s="7"/>
      <c r="XDE139" s="7"/>
      <c r="XDF139" s="7"/>
      <c r="XDG139" s="7"/>
      <c r="XDH139" s="7"/>
      <c r="XDI139" s="7"/>
      <c r="XDJ139" s="7"/>
      <c r="XDK139" s="7"/>
      <c r="XDL139" s="7"/>
      <c r="XDM139" s="7"/>
      <c r="XDN139" s="7"/>
      <c r="XDO139" s="7"/>
      <c r="XDP139" s="7"/>
      <c r="XDQ139" s="7"/>
      <c r="XDR139" s="7"/>
      <c r="XDS139" s="7"/>
      <c r="XDT139" s="7"/>
      <c r="XDU139" s="7"/>
      <c r="XDV139" s="7"/>
      <c r="XDW139" s="7"/>
      <c r="XDX139" s="7"/>
      <c r="XDY139" s="7"/>
      <c r="XDZ139" s="7"/>
      <c r="XEA139" s="7"/>
      <c r="XEB139" s="7"/>
      <c r="XEC139" s="7"/>
      <c r="XED139" s="7"/>
      <c r="XEE139" s="7"/>
    </row>
    <row r="140" s="1" customFormat="1" customHeight="1" spans="1:16359">
      <c r="A140" s="4"/>
      <c r="B140" s="20"/>
      <c r="C140" s="20"/>
      <c r="D140" s="21" t="str">
        <f>IF(C140="","-",VLOOKUP(C140,员工信息表!B:C,2,FALSE))</f>
        <v>-</v>
      </c>
      <c r="E140" s="21" t="str">
        <f>IF(C140="","-",VLOOKUP(C140,员工信息表!B:D,3,FALSE))</f>
        <v>-</v>
      </c>
      <c r="F140" s="20"/>
      <c r="G140" s="20"/>
      <c r="H140" s="20"/>
      <c r="I140" s="20"/>
      <c r="J140" s="27" t="str">
        <f t="shared" si="4"/>
        <v>0</v>
      </c>
      <c r="K140" s="27" t="str">
        <f>IF(C140="","0",SUMIFS(借支明细表!$H:$H,借支明细表!$F:$F,$C140,借支明细表!$D:$D,$D$2))</f>
        <v>0</v>
      </c>
      <c r="L140" s="27" t="str">
        <f t="shared" si="5"/>
        <v>0</v>
      </c>
      <c r="M140" s="28"/>
      <c r="XDA140" s="7"/>
      <c r="XDB140" s="7"/>
      <c r="XDC140" s="7"/>
      <c r="XDD140" s="7"/>
      <c r="XDE140" s="7"/>
      <c r="XDF140" s="7"/>
      <c r="XDG140" s="7"/>
      <c r="XDH140" s="7"/>
      <c r="XDI140" s="7"/>
      <c r="XDJ140" s="7"/>
      <c r="XDK140" s="7"/>
      <c r="XDL140" s="7"/>
      <c r="XDM140" s="7"/>
      <c r="XDN140" s="7"/>
      <c r="XDO140" s="7"/>
      <c r="XDP140" s="7"/>
      <c r="XDQ140" s="7"/>
      <c r="XDR140" s="7"/>
      <c r="XDS140" s="7"/>
      <c r="XDT140" s="7"/>
      <c r="XDU140" s="7"/>
      <c r="XDV140" s="7"/>
      <c r="XDW140" s="7"/>
      <c r="XDX140" s="7"/>
      <c r="XDY140" s="7"/>
      <c r="XDZ140" s="7"/>
      <c r="XEA140" s="7"/>
      <c r="XEB140" s="7"/>
      <c r="XEC140" s="7"/>
      <c r="XED140" s="7"/>
      <c r="XEE140" s="7"/>
    </row>
    <row r="141" s="1" customFormat="1" customHeight="1" spans="1:16359">
      <c r="A141" s="4"/>
      <c r="B141" s="20"/>
      <c r="C141" s="20"/>
      <c r="D141" s="21" t="str">
        <f>IF(C141="","-",VLOOKUP(C141,员工信息表!B:C,2,FALSE))</f>
        <v>-</v>
      </c>
      <c r="E141" s="21" t="str">
        <f>IF(C141="","-",VLOOKUP(C141,员工信息表!B:D,3,FALSE))</f>
        <v>-</v>
      </c>
      <c r="F141" s="20"/>
      <c r="G141" s="20"/>
      <c r="H141" s="20"/>
      <c r="I141" s="20"/>
      <c r="J141" s="27" t="str">
        <f t="shared" si="4"/>
        <v>0</v>
      </c>
      <c r="K141" s="27" t="str">
        <f>IF(C141="","0",SUMIFS(借支明细表!$H:$H,借支明细表!$F:$F,$C141,借支明细表!$D:$D,$D$2))</f>
        <v>0</v>
      </c>
      <c r="L141" s="27" t="str">
        <f t="shared" si="5"/>
        <v>0</v>
      </c>
      <c r="M141" s="28"/>
      <c r="XDA141" s="7"/>
      <c r="XDB141" s="7"/>
      <c r="XDC141" s="7"/>
      <c r="XDD141" s="7"/>
      <c r="XDE141" s="7"/>
      <c r="XDF141" s="7"/>
      <c r="XDG141" s="7"/>
      <c r="XDH141" s="7"/>
      <c r="XDI141" s="7"/>
      <c r="XDJ141" s="7"/>
      <c r="XDK141" s="7"/>
      <c r="XDL141" s="7"/>
      <c r="XDM141" s="7"/>
      <c r="XDN141" s="7"/>
      <c r="XDO141" s="7"/>
      <c r="XDP141" s="7"/>
      <c r="XDQ141" s="7"/>
      <c r="XDR141" s="7"/>
      <c r="XDS141" s="7"/>
      <c r="XDT141" s="7"/>
      <c r="XDU141" s="7"/>
      <c r="XDV141" s="7"/>
      <c r="XDW141" s="7"/>
      <c r="XDX141" s="7"/>
      <c r="XDY141" s="7"/>
      <c r="XDZ141" s="7"/>
      <c r="XEA141" s="7"/>
      <c r="XEB141" s="7"/>
      <c r="XEC141" s="7"/>
      <c r="XED141" s="7"/>
      <c r="XEE141" s="7"/>
    </row>
    <row r="142" s="1" customFormat="1" customHeight="1" spans="1:16359">
      <c r="A142" s="4"/>
      <c r="B142" s="20"/>
      <c r="C142" s="20"/>
      <c r="D142" s="21" t="str">
        <f>IF(C142="","-",VLOOKUP(C142,员工信息表!B:C,2,FALSE))</f>
        <v>-</v>
      </c>
      <c r="E142" s="21" t="str">
        <f>IF(C142="","-",VLOOKUP(C142,员工信息表!B:D,3,FALSE))</f>
        <v>-</v>
      </c>
      <c r="F142" s="20"/>
      <c r="G142" s="20"/>
      <c r="H142" s="20"/>
      <c r="I142" s="20"/>
      <c r="J142" s="27" t="str">
        <f t="shared" si="4"/>
        <v>0</v>
      </c>
      <c r="K142" s="27" t="str">
        <f>IF(C142="","0",SUMIFS(借支明细表!$H:$H,借支明细表!$F:$F,$C142,借支明细表!$D:$D,$D$2))</f>
        <v>0</v>
      </c>
      <c r="L142" s="27" t="str">
        <f t="shared" si="5"/>
        <v>0</v>
      </c>
      <c r="M142" s="28"/>
      <c r="XDA142" s="7"/>
      <c r="XDB142" s="7"/>
      <c r="XDC142" s="7"/>
      <c r="XDD142" s="7"/>
      <c r="XDE142" s="7"/>
      <c r="XDF142" s="7"/>
      <c r="XDG142" s="7"/>
      <c r="XDH142" s="7"/>
      <c r="XDI142" s="7"/>
      <c r="XDJ142" s="7"/>
      <c r="XDK142" s="7"/>
      <c r="XDL142" s="7"/>
      <c r="XDM142" s="7"/>
      <c r="XDN142" s="7"/>
      <c r="XDO142" s="7"/>
      <c r="XDP142" s="7"/>
      <c r="XDQ142" s="7"/>
      <c r="XDR142" s="7"/>
      <c r="XDS142" s="7"/>
      <c r="XDT142" s="7"/>
      <c r="XDU142" s="7"/>
      <c r="XDV142" s="7"/>
      <c r="XDW142" s="7"/>
      <c r="XDX142" s="7"/>
      <c r="XDY142" s="7"/>
      <c r="XDZ142" s="7"/>
      <c r="XEA142" s="7"/>
      <c r="XEB142" s="7"/>
      <c r="XEC142" s="7"/>
      <c r="XED142" s="7"/>
      <c r="XEE142" s="7"/>
    </row>
    <row r="143" s="1" customFormat="1" customHeight="1" spans="1:16359">
      <c r="A143" s="4"/>
      <c r="B143" s="20"/>
      <c r="C143" s="20"/>
      <c r="D143" s="21" t="str">
        <f>IF(C143="","-",VLOOKUP(C143,员工信息表!B:C,2,FALSE))</f>
        <v>-</v>
      </c>
      <c r="E143" s="21" t="str">
        <f>IF(C143="","-",VLOOKUP(C143,员工信息表!B:D,3,FALSE))</f>
        <v>-</v>
      </c>
      <c r="F143" s="20"/>
      <c r="G143" s="20"/>
      <c r="H143" s="20"/>
      <c r="I143" s="20"/>
      <c r="J143" s="27" t="str">
        <f t="shared" si="4"/>
        <v>0</v>
      </c>
      <c r="K143" s="27" t="str">
        <f>IF(C143="","0",SUMIFS(借支明细表!$H:$H,借支明细表!$F:$F,$C143,借支明细表!$D:$D,$D$2))</f>
        <v>0</v>
      </c>
      <c r="L143" s="27" t="str">
        <f t="shared" si="5"/>
        <v>0</v>
      </c>
      <c r="M143" s="28"/>
      <c r="XDA143" s="7"/>
      <c r="XDB143" s="7"/>
      <c r="XDC143" s="7"/>
      <c r="XDD143" s="7"/>
      <c r="XDE143" s="7"/>
      <c r="XDF143" s="7"/>
      <c r="XDG143" s="7"/>
      <c r="XDH143" s="7"/>
      <c r="XDI143" s="7"/>
      <c r="XDJ143" s="7"/>
      <c r="XDK143" s="7"/>
      <c r="XDL143" s="7"/>
      <c r="XDM143" s="7"/>
      <c r="XDN143" s="7"/>
      <c r="XDO143" s="7"/>
      <c r="XDP143" s="7"/>
      <c r="XDQ143" s="7"/>
      <c r="XDR143" s="7"/>
      <c r="XDS143" s="7"/>
      <c r="XDT143" s="7"/>
      <c r="XDU143" s="7"/>
      <c r="XDV143" s="7"/>
      <c r="XDW143" s="7"/>
      <c r="XDX143" s="7"/>
      <c r="XDY143" s="7"/>
      <c r="XDZ143" s="7"/>
      <c r="XEA143" s="7"/>
      <c r="XEB143" s="7"/>
      <c r="XEC143" s="7"/>
      <c r="XED143" s="7"/>
      <c r="XEE143" s="7"/>
    </row>
    <row r="144" s="1" customFormat="1" customHeight="1" spans="1:16359">
      <c r="A144" s="4"/>
      <c r="B144" s="20"/>
      <c r="C144" s="20"/>
      <c r="D144" s="21" t="str">
        <f>IF(C144="","-",VLOOKUP(C144,员工信息表!B:C,2,FALSE))</f>
        <v>-</v>
      </c>
      <c r="E144" s="21" t="str">
        <f>IF(C144="","-",VLOOKUP(C144,员工信息表!B:D,3,FALSE))</f>
        <v>-</v>
      </c>
      <c r="F144" s="20"/>
      <c r="G144" s="20"/>
      <c r="H144" s="20"/>
      <c r="I144" s="20"/>
      <c r="J144" s="27" t="str">
        <f t="shared" si="4"/>
        <v>0</v>
      </c>
      <c r="K144" s="27" t="str">
        <f>IF(C144="","0",SUMIFS(借支明细表!$H:$H,借支明细表!$F:$F,$C144,借支明细表!$D:$D,$D$2))</f>
        <v>0</v>
      </c>
      <c r="L144" s="27" t="str">
        <f t="shared" si="5"/>
        <v>0</v>
      </c>
      <c r="M144" s="28"/>
      <c r="XDA144" s="7"/>
      <c r="XDB144" s="7"/>
      <c r="XDC144" s="7"/>
      <c r="XDD144" s="7"/>
      <c r="XDE144" s="7"/>
      <c r="XDF144" s="7"/>
      <c r="XDG144" s="7"/>
      <c r="XDH144" s="7"/>
      <c r="XDI144" s="7"/>
      <c r="XDJ144" s="7"/>
      <c r="XDK144" s="7"/>
      <c r="XDL144" s="7"/>
      <c r="XDM144" s="7"/>
      <c r="XDN144" s="7"/>
      <c r="XDO144" s="7"/>
      <c r="XDP144" s="7"/>
      <c r="XDQ144" s="7"/>
      <c r="XDR144" s="7"/>
      <c r="XDS144" s="7"/>
      <c r="XDT144" s="7"/>
      <c r="XDU144" s="7"/>
      <c r="XDV144" s="7"/>
      <c r="XDW144" s="7"/>
      <c r="XDX144" s="7"/>
      <c r="XDY144" s="7"/>
      <c r="XDZ144" s="7"/>
      <c r="XEA144" s="7"/>
      <c r="XEB144" s="7"/>
      <c r="XEC144" s="7"/>
      <c r="XED144" s="7"/>
      <c r="XEE144" s="7"/>
    </row>
    <row r="145" s="1" customFormat="1" customHeight="1" spans="1:16359">
      <c r="A145" s="4"/>
      <c r="B145" s="20"/>
      <c r="C145" s="20"/>
      <c r="D145" s="21" t="str">
        <f>IF(C145="","-",VLOOKUP(C145,员工信息表!B:C,2,FALSE))</f>
        <v>-</v>
      </c>
      <c r="E145" s="21" t="str">
        <f>IF(C145="","-",VLOOKUP(C145,员工信息表!B:D,3,FALSE))</f>
        <v>-</v>
      </c>
      <c r="F145" s="20"/>
      <c r="G145" s="20"/>
      <c r="H145" s="20"/>
      <c r="I145" s="20"/>
      <c r="J145" s="27" t="str">
        <f t="shared" si="4"/>
        <v>0</v>
      </c>
      <c r="K145" s="27" t="str">
        <f>IF(C145="","0",SUMIFS(借支明细表!$H:$H,借支明细表!$F:$F,$C145,借支明细表!$D:$D,$D$2))</f>
        <v>0</v>
      </c>
      <c r="L145" s="27" t="str">
        <f t="shared" si="5"/>
        <v>0</v>
      </c>
      <c r="M145" s="28"/>
      <c r="XDA145" s="7"/>
      <c r="XDB145" s="7"/>
      <c r="XDC145" s="7"/>
      <c r="XDD145" s="7"/>
      <c r="XDE145" s="7"/>
      <c r="XDF145" s="7"/>
      <c r="XDG145" s="7"/>
      <c r="XDH145" s="7"/>
      <c r="XDI145" s="7"/>
      <c r="XDJ145" s="7"/>
      <c r="XDK145" s="7"/>
      <c r="XDL145" s="7"/>
      <c r="XDM145" s="7"/>
      <c r="XDN145" s="7"/>
      <c r="XDO145" s="7"/>
      <c r="XDP145" s="7"/>
      <c r="XDQ145" s="7"/>
      <c r="XDR145" s="7"/>
      <c r="XDS145" s="7"/>
      <c r="XDT145" s="7"/>
      <c r="XDU145" s="7"/>
      <c r="XDV145" s="7"/>
      <c r="XDW145" s="7"/>
      <c r="XDX145" s="7"/>
      <c r="XDY145" s="7"/>
      <c r="XDZ145" s="7"/>
      <c r="XEA145" s="7"/>
      <c r="XEB145" s="7"/>
      <c r="XEC145" s="7"/>
      <c r="XED145" s="7"/>
      <c r="XEE145" s="7"/>
    </row>
    <row r="146" s="1" customFormat="1" customHeight="1" spans="1:16359">
      <c r="A146" s="4"/>
      <c r="B146" s="20"/>
      <c r="C146" s="20"/>
      <c r="D146" s="21" t="str">
        <f>IF(C146="","-",VLOOKUP(C146,员工信息表!B:C,2,FALSE))</f>
        <v>-</v>
      </c>
      <c r="E146" s="21" t="str">
        <f>IF(C146="","-",VLOOKUP(C146,员工信息表!B:D,3,FALSE))</f>
        <v>-</v>
      </c>
      <c r="F146" s="20"/>
      <c r="G146" s="20"/>
      <c r="H146" s="20"/>
      <c r="I146" s="20"/>
      <c r="J146" s="27" t="str">
        <f t="shared" si="4"/>
        <v>0</v>
      </c>
      <c r="K146" s="27" t="str">
        <f>IF(C146="","0",SUMIFS(借支明细表!$H:$H,借支明细表!$F:$F,$C146,借支明细表!$D:$D,$D$2))</f>
        <v>0</v>
      </c>
      <c r="L146" s="27" t="str">
        <f t="shared" si="5"/>
        <v>0</v>
      </c>
      <c r="M146" s="28"/>
      <c r="XDA146" s="7"/>
      <c r="XDB146" s="7"/>
      <c r="XDC146" s="7"/>
      <c r="XDD146" s="7"/>
      <c r="XDE146" s="7"/>
      <c r="XDF146" s="7"/>
      <c r="XDG146" s="7"/>
      <c r="XDH146" s="7"/>
      <c r="XDI146" s="7"/>
      <c r="XDJ146" s="7"/>
      <c r="XDK146" s="7"/>
      <c r="XDL146" s="7"/>
      <c r="XDM146" s="7"/>
      <c r="XDN146" s="7"/>
      <c r="XDO146" s="7"/>
      <c r="XDP146" s="7"/>
      <c r="XDQ146" s="7"/>
      <c r="XDR146" s="7"/>
      <c r="XDS146" s="7"/>
      <c r="XDT146" s="7"/>
      <c r="XDU146" s="7"/>
      <c r="XDV146" s="7"/>
      <c r="XDW146" s="7"/>
      <c r="XDX146" s="7"/>
      <c r="XDY146" s="7"/>
      <c r="XDZ146" s="7"/>
      <c r="XEA146" s="7"/>
      <c r="XEB146" s="7"/>
      <c r="XEC146" s="7"/>
      <c r="XED146" s="7"/>
      <c r="XEE146" s="7"/>
    </row>
    <row r="147" s="1" customFormat="1" customHeight="1" spans="1:16359">
      <c r="A147" s="4"/>
      <c r="B147" s="20"/>
      <c r="C147" s="20"/>
      <c r="D147" s="21" t="str">
        <f>IF(C147="","-",VLOOKUP(C147,员工信息表!B:C,2,FALSE))</f>
        <v>-</v>
      </c>
      <c r="E147" s="21" t="str">
        <f>IF(C147="","-",VLOOKUP(C147,员工信息表!B:D,3,FALSE))</f>
        <v>-</v>
      </c>
      <c r="F147" s="20"/>
      <c r="G147" s="20"/>
      <c r="H147" s="20"/>
      <c r="I147" s="20"/>
      <c r="J147" s="27" t="str">
        <f t="shared" si="4"/>
        <v>0</v>
      </c>
      <c r="K147" s="27" t="str">
        <f>IF(C147="","0",SUMIFS(借支明细表!$H:$H,借支明细表!$F:$F,$C147,借支明细表!$D:$D,$D$2))</f>
        <v>0</v>
      </c>
      <c r="L147" s="27" t="str">
        <f t="shared" si="5"/>
        <v>0</v>
      </c>
      <c r="M147" s="28"/>
      <c r="XDA147" s="7"/>
      <c r="XDB147" s="7"/>
      <c r="XDC147" s="7"/>
      <c r="XDD147" s="7"/>
      <c r="XDE147" s="7"/>
      <c r="XDF147" s="7"/>
      <c r="XDG147" s="7"/>
      <c r="XDH147" s="7"/>
      <c r="XDI147" s="7"/>
      <c r="XDJ147" s="7"/>
      <c r="XDK147" s="7"/>
      <c r="XDL147" s="7"/>
      <c r="XDM147" s="7"/>
      <c r="XDN147" s="7"/>
      <c r="XDO147" s="7"/>
      <c r="XDP147" s="7"/>
      <c r="XDQ147" s="7"/>
      <c r="XDR147" s="7"/>
      <c r="XDS147" s="7"/>
      <c r="XDT147" s="7"/>
      <c r="XDU147" s="7"/>
      <c r="XDV147" s="7"/>
      <c r="XDW147" s="7"/>
      <c r="XDX147" s="7"/>
      <c r="XDY147" s="7"/>
      <c r="XDZ147" s="7"/>
      <c r="XEA147" s="7"/>
      <c r="XEB147" s="7"/>
      <c r="XEC147" s="7"/>
      <c r="XED147" s="7"/>
      <c r="XEE147" s="7"/>
    </row>
    <row r="148" s="1" customFormat="1" customHeight="1" spans="1:16359">
      <c r="A148" s="4"/>
      <c r="B148" s="20"/>
      <c r="C148" s="20"/>
      <c r="D148" s="21" t="str">
        <f>IF(C148="","-",VLOOKUP(C148,员工信息表!B:C,2,FALSE))</f>
        <v>-</v>
      </c>
      <c r="E148" s="21" t="str">
        <f>IF(C148="","-",VLOOKUP(C148,员工信息表!B:D,3,FALSE))</f>
        <v>-</v>
      </c>
      <c r="F148" s="20"/>
      <c r="G148" s="20"/>
      <c r="H148" s="20"/>
      <c r="I148" s="20"/>
      <c r="J148" s="27" t="str">
        <f t="shared" si="4"/>
        <v>0</v>
      </c>
      <c r="K148" s="27" t="str">
        <f>IF(C148="","0",SUMIFS(借支明细表!$H:$H,借支明细表!$F:$F,$C148,借支明细表!$D:$D,$D$2))</f>
        <v>0</v>
      </c>
      <c r="L148" s="27" t="str">
        <f t="shared" si="5"/>
        <v>0</v>
      </c>
      <c r="M148" s="28"/>
      <c r="XDA148" s="7"/>
      <c r="XDB148" s="7"/>
      <c r="XDC148" s="7"/>
      <c r="XDD148" s="7"/>
      <c r="XDE148" s="7"/>
      <c r="XDF148" s="7"/>
      <c r="XDG148" s="7"/>
      <c r="XDH148" s="7"/>
      <c r="XDI148" s="7"/>
      <c r="XDJ148" s="7"/>
      <c r="XDK148" s="7"/>
      <c r="XDL148" s="7"/>
      <c r="XDM148" s="7"/>
      <c r="XDN148" s="7"/>
      <c r="XDO148" s="7"/>
      <c r="XDP148" s="7"/>
      <c r="XDQ148" s="7"/>
      <c r="XDR148" s="7"/>
      <c r="XDS148" s="7"/>
      <c r="XDT148" s="7"/>
      <c r="XDU148" s="7"/>
      <c r="XDV148" s="7"/>
      <c r="XDW148" s="7"/>
      <c r="XDX148" s="7"/>
      <c r="XDY148" s="7"/>
      <c r="XDZ148" s="7"/>
      <c r="XEA148" s="7"/>
      <c r="XEB148" s="7"/>
      <c r="XEC148" s="7"/>
      <c r="XED148" s="7"/>
      <c r="XEE148" s="7"/>
    </row>
    <row r="149" s="1" customFormat="1" customHeight="1" spans="1:16359">
      <c r="A149" s="4"/>
      <c r="B149" s="20"/>
      <c r="C149" s="20"/>
      <c r="D149" s="21" t="str">
        <f>IF(C149="","-",VLOOKUP(C149,员工信息表!B:C,2,FALSE))</f>
        <v>-</v>
      </c>
      <c r="E149" s="21" t="str">
        <f>IF(C149="","-",VLOOKUP(C149,员工信息表!B:D,3,FALSE))</f>
        <v>-</v>
      </c>
      <c r="F149" s="20"/>
      <c r="G149" s="20"/>
      <c r="H149" s="20"/>
      <c r="I149" s="20"/>
      <c r="J149" s="27" t="str">
        <f t="shared" si="4"/>
        <v>0</v>
      </c>
      <c r="K149" s="27" t="str">
        <f>IF(C149="","0",SUMIFS(借支明细表!$H:$H,借支明细表!$F:$F,$C149,借支明细表!$D:$D,$D$2))</f>
        <v>0</v>
      </c>
      <c r="L149" s="27" t="str">
        <f t="shared" si="5"/>
        <v>0</v>
      </c>
      <c r="M149" s="28"/>
      <c r="XDA149" s="7"/>
      <c r="XDB149" s="7"/>
      <c r="XDC149" s="7"/>
      <c r="XDD149" s="7"/>
      <c r="XDE149" s="7"/>
      <c r="XDF149" s="7"/>
      <c r="XDG149" s="7"/>
      <c r="XDH149" s="7"/>
      <c r="XDI149" s="7"/>
      <c r="XDJ149" s="7"/>
      <c r="XDK149" s="7"/>
      <c r="XDL149" s="7"/>
      <c r="XDM149" s="7"/>
      <c r="XDN149" s="7"/>
      <c r="XDO149" s="7"/>
      <c r="XDP149" s="7"/>
      <c r="XDQ149" s="7"/>
      <c r="XDR149" s="7"/>
      <c r="XDS149" s="7"/>
      <c r="XDT149" s="7"/>
      <c r="XDU149" s="7"/>
      <c r="XDV149" s="7"/>
      <c r="XDW149" s="7"/>
      <c r="XDX149" s="7"/>
      <c r="XDY149" s="7"/>
      <c r="XDZ149" s="7"/>
      <c r="XEA149" s="7"/>
      <c r="XEB149" s="7"/>
      <c r="XEC149" s="7"/>
      <c r="XED149" s="7"/>
      <c r="XEE149" s="7"/>
    </row>
    <row r="150" s="1" customFormat="1" customHeight="1" spans="1:16359">
      <c r="A150" s="4"/>
      <c r="B150" s="20"/>
      <c r="C150" s="20"/>
      <c r="D150" s="21" t="str">
        <f>IF(C150="","-",VLOOKUP(C150,员工信息表!B:C,2,FALSE))</f>
        <v>-</v>
      </c>
      <c r="E150" s="21" t="str">
        <f>IF(C150="","-",VLOOKUP(C150,员工信息表!B:D,3,FALSE))</f>
        <v>-</v>
      </c>
      <c r="F150" s="20"/>
      <c r="G150" s="20"/>
      <c r="H150" s="20"/>
      <c r="I150" s="20"/>
      <c r="J150" s="27" t="str">
        <f t="shared" si="4"/>
        <v>0</v>
      </c>
      <c r="K150" s="27" t="str">
        <f>IF(C150="","0",SUMIFS(借支明细表!$H:$H,借支明细表!$F:$F,$C150,借支明细表!$D:$D,$D$2))</f>
        <v>0</v>
      </c>
      <c r="L150" s="27" t="str">
        <f t="shared" si="5"/>
        <v>0</v>
      </c>
      <c r="M150" s="28"/>
      <c r="XDA150" s="7"/>
      <c r="XDB150" s="7"/>
      <c r="XDC150" s="7"/>
      <c r="XDD150" s="7"/>
      <c r="XDE150" s="7"/>
      <c r="XDF150" s="7"/>
      <c r="XDG150" s="7"/>
      <c r="XDH150" s="7"/>
      <c r="XDI150" s="7"/>
      <c r="XDJ150" s="7"/>
      <c r="XDK150" s="7"/>
      <c r="XDL150" s="7"/>
      <c r="XDM150" s="7"/>
      <c r="XDN150" s="7"/>
      <c r="XDO150" s="7"/>
      <c r="XDP150" s="7"/>
      <c r="XDQ150" s="7"/>
      <c r="XDR150" s="7"/>
      <c r="XDS150" s="7"/>
      <c r="XDT150" s="7"/>
      <c r="XDU150" s="7"/>
      <c r="XDV150" s="7"/>
      <c r="XDW150" s="7"/>
      <c r="XDX150" s="7"/>
      <c r="XDY150" s="7"/>
      <c r="XDZ150" s="7"/>
      <c r="XEA150" s="7"/>
      <c r="XEB150" s="7"/>
      <c r="XEC150" s="7"/>
      <c r="XED150" s="7"/>
      <c r="XEE150" s="7"/>
    </row>
    <row r="151" s="1" customFormat="1" customHeight="1" spans="1:16359">
      <c r="A151" s="4"/>
      <c r="B151" s="20"/>
      <c r="C151" s="20"/>
      <c r="D151" s="21" t="str">
        <f>IF(C151="","-",VLOOKUP(C151,员工信息表!B:C,2,FALSE))</f>
        <v>-</v>
      </c>
      <c r="E151" s="21" t="str">
        <f>IF(C151="","-",VLOOKUP(C151,员工信息表!B:D,3,FALSE))</f>
        <v>-</v>
      </c>
      <c r="F151" s="20"/>
      <c r="G151" s="20"/>
      <c r="H151" s="20"/>
      <c r="I151" s="20"/>
      <c r="J151" s="27" t="str">
        <f t="shared" si="4"/>
        <v>0</v>
      </c>
      <c r="K151" s="27" t="str">
        <f>IF(C151="","0",SUMIFS(借支明细表!$H:$H,借支明细表!$F:$F,$C151,借支明细表!$D:$D,$D$2))</f>
        <v>0</v>
      </c>
      <c r="L151" s="27" t="str">
        <f t="shared" si="5"/>
        <v>0</v>
      </c>
      <c r="M151" s="28"/>
      <c r="XDA151" s="7"/>
      <c r="XDB151" s="7"/>
      <c r="XDC151" s="7"/>
      <c r="XDD151" s="7"/>
      <c r="XDE151" s="7"/>
      <c r="XDF151" s="7"/>
      <c r="XDG151" s="7"/>
      <c r="XDH151" s="7"/>
      <c r="XDI151" s="7"/>
      <c r="XDJ151" s="7"/>
      <c r="XDK151" s="7"/>
      <c r="XDL151" s="7"/>
      <c r="XDM151" s="7"/>
      <c r="XDN151" s="7"/>
      <c r="XDO151" s="7"/>
      <c r="XDP151" s="7"/>
      <c r="XDQ151" s="7"/>
      <c r="XDR151" s="7"/>
      <c r="XDS151" s="7"/>
      <c r="XDT151" s="7"/>
      <c r="XDU151" s="7"/>
      <c r="XDV151" s="7"/>
      <c r="XDW151" s="7"/>
      <c r="XDX151" s="7"/>
      <c r="XDY151" s="7"/>
      <c r="XDZ151" s="7"/>
      <c r="XEA151" s="7"/>
      <c r="XEB151" s="7"/>
      <c r="XEC151" s="7"/>
      <c r="XED151" s="7"/>
      <c r="XEE151" s="7"/>
    </row>
    <row r="152" s="1" customFormat="1" customHeight="1" spans="1:16359">
      <c r="A152" s="4"/>
      <c r="B152" s="20"/>
      <c r="C152" s="20"/>
      <c r="D152" s="21" t="str">
        <f>IF(C152="","-",VLOOKUP(C152,员工信息表!B:C,2,FALSE))</f>
        <v>-</v>
      </c>
      <c r="E152" s="21" t="str">
        <f>IF(C152="","-",VLOOKUP(C152,员工信息表!B:D,3,FALSE))</f>
        <v>-</v>
      </c>
      <c r="F152" s="20"/>
      <c r="G152" s="20"/>
      <c r="H152" s="20"/>
      <c r="I152" s="20"/>
      <c r="J152" s="27" t="str">
        <f t="shared" si="4"/>
        <v>0</v>
      </c>
      <c r="K152" s="27" t="str">
        <f>IF(C152="","0",SUMIFS(借支明细表!$H:$H,借支明细表!$F:$F,$C152,借支明细表!$D:$D,$D$2))</f>
        <v>0</v>
      </c>
      <c r="L152" s="27" t="str">
        <f t="shared" si="5"/>
        <v>0</v>
      </c>
      <c r="M152" s="28"/>
      <c r="XDA152" s="7"/>
      <c r="XDB152" s="7"/>
      <c r="XDC152" s="7"/>
      <c r="XDD152" s="7"/>
      <c r="XDE152" s="7"/>
      <c r="XDF152" s="7"/>
      <c r="XDG152" s="7"/>
      <c r="XDH152" s="7"/>
      <c r="XDI152" s="7"/>
      <c r="XDJ152" s="7"/>
      <c r="XDK152" s="7"/>
      <c r="XDL152" s="7"/>
      <c r="XDM152" s="7"/>
      <c r="XDN152" s="7"/>
      <c r="XDO152" s="7"/>
      <c r="XDP152" s="7"/>
      <c r="XDQ152" s="7"/>
      <c r="XDR152" s="7"/>
      <c r="XDS152" s="7"/>
      <c r="XDT152" s="7"/>
      <c r="XDU152" s="7"/>
      <c r="XDV152" s="7"/>
      <c r="XDW152" s="7"/>
      <c r="XDX152" s="7"/>
      <c r="XDY152" s="7"/>
      <c r="XDZ152" s="7"/>
      <c r="XEA152" s="7"/>
      <c r="XEB152" s="7"/>
      <c r="XEC152" s="7"/>
      <c r="XED152" s="7"/>
      <c r="XEE152" s="7"/>
    </row>
    <row r="153" s="1" customFormat="1" customHeight="1" spans="1:16359">
      <c r="A153" s="4"/>
      <c r="B153" s="20"/>
      <c r="C153" s="20"/>
      <c r="D153" s="21" t="str">
        <f>IF(C153="","-",VLOOKUP(C153,员工信息表!B:C,2,FALSE))</f>
        <v>-</v>
      </c>
      <c r="E153" s="21" t="str">
        <f>IF(C153="","-",VLOOKUP(C153,员工信息表!B:D,3,FALSE))</f>
        <v>-</v>
      </c>
      <c r="F153" s="20"/>
      <c r="G153" s="20"/>
      <c r="H153" s="20"/>
      <c r="I153" s="20"/>
      <c r="J153" s="27" t="str">
        <f t="shared" si="4"/>
        <v>0</v>
      </c>
      <c r="K153" s="27" t="str">
        <f>IF(C153="","0",SUMIFS(借支明细表!$H:$H,借支明细表!$F:$F,$C153,借支明细表!$D:$D,$D$2))</f>
        <v>0</v>
      </c>
      <c r="L153" s="27" t="str">
        <f t="shared" si="5"/>
        <v>0</v>
      </c>
      <c r="M153" s="28"/>
      <c r="XDA153" s="7"/>
      <c r="XDB153" s="7"/>
      <c r="XDC153" s="7"/>
      <c r="XDD153" s="7"/>
      <c r="XDE153" s="7"/>
      <c r="XDF153" s="7"/>
      <c r="XDG153" s="7"/>
      <c r="XDH153" s="7"/>
      <c r="XDI153" s="7"/>
      <c r="XDJ153" s="7"/>
      <c r="XDK153" s="7"/>
      <c r="XDL153" s="7"/>
      <c r="XDM153" s="7"/>
      <c r="XDN153" s="7"/>
      <c r="XDO153" s="7"/>
      <c r="XDP153" s="7"/>
      <c r="XDQ153" s="7"/>
      <c r="XDR153" s="7"/>
      <c r="XDS153" s="7"/>
      <c r="XDT153" s="7"/>
      <c r="XDU153" s="7"/>
      <c r="XDV153" s="7"/>
      <c r="XDW153" s="7"/>
      <c r="XDX153" s="7"/>
      <c r="XDY153" s="7"/>
      <c r="XDZ153" s="7"/>
      <c r="XEA153" s="7"/>
      <c r="XEB153" s="7"/>
      <c r="XEC153" s="7"/>
      <c r="XED153" s="7"/>
      <c r="XEE153" s="7"/>
    </row>
    <row r="154" s="1" customFormat="1" customHeight="1" spans="1:16359">
      <c r="A154" s="4"/>
      <c r="B154" s="20"/>
      <c r="C154" s="20"/>
      <c r="D154" s="21" t="str">
        <f>IF(C154="","-",VLOOKUP(C154,员工信息表!B:C,2,FALSE))</f>
        <v>-</v>
      </c>
      <c r="E154" s="21" t="str">
        <f>IF(C154="","-",VLOOKUP(C154,员工信息表!B:D,3,FALSE))</f>
        <v>-</v>
      </c>
      <c r="F154" s="20"/>
      <c r="G154" s="20"/>
      <c r="H154" s="20"/>
      <c r="I154" s="20"/>
      <c r="J154" s="27" t="str">
        <f t="shared" si="4"/>
        <v>0</v>
      </c>
      <c r="K154" s="27" t="str">
        <f>IF(C154="","0",SUMIFS(借支明细表!$H:$H,借支明细表!$F:$F,$C154,借支明细表!$D:$D,$D$2))</f>
        <v>0</v>
      </c>
      <c r="L154" s="27" t="str">
        <f t="shared" si="5"/>
        <v>0</v>
      </c>
      <c r="M154" s="28"/>
      <c r="XDA154" s="7"/>
      <c r="XDB154" s="7"/>
      <c r="XDC154" s="7"/>
      <c r="XDD154" s="7"/>
      <c r="XDE154" s="7"/>
      <c r="XDF154" s="7"/>
      <c r="XDG154" s="7"/>
      <c r="XDH154" s="7"/>
      <c r="XDI154" s="7"/>
      <c r="XDJ154" s="7"/>
      <c r="XDK154" s="7"/>
      <c r="XDL154" s="7"/>
      <c r="XDM154" s="7"/>
      <c r="XDN154" s="7"/>
      <c r="XDO154" s="7"/>
      <c r="XDP154" s="7"/>
      <c r="XDQ154" s="7"/>
      <c r="XDR154" s="7"/>
      <c r="XDS154" s="7"/>
      <c r="XDT154" s="7"/>
      <c r="XDU154" s="7"/>
      <c r="XDV154" s="7"/>
      <c r="XDW154" s="7"/>
      <c r="XDX154" s="7"/>
      <c r="XDY154" s="7"/>
      <c r="XDZ154" s="7"/>
      <c r="XEA154" s="7"/>
      <c r="XEB154" s="7"/>
      <c r="XEC154" s="7"/>
      <c r="XED154" s="7"/>
      <c r="XEE154" s="7"/>
    </row>
    <row r="155" s="1" customFormat="1" customHeight="1" spans="1:16359">
      <c r="A155" s="4"/>
      <c r="B155" s="20"/>
      <c r="C155" s="20"/>
      <c r="D155" s="21" t="str">
        <f>IF(C155="","-",VLOOKUP(C155,员工信息表!B:C,2,FALSE))</f>
        <v>-</v>
      </c>
      <c r="E155" s="21" t="str">
        <f>IF(C155="","-",VLOOKUP(C155,员工信息表!B:D,3,FALSE))</f>
        <v>-</v>
      </c>
      <c r="F155" s="20"/>
      <c r="G155" s="20"/>
      <c r="H155" s="20"/>
      <c r="I155" s="20"/>
      <c r="J155" s="27" t="str">
        <f t="shared" si="4"/>
        <v>0</v>
      </c>
      <c r="K155" s="27" t="str">
        <f>IF(C155="","0",SUMIFS(借支明细表!$H:$H,借支明细表!$F:$F,$C155,借支明细表!$D:$D,$D$2))</f>
        <v>0</v>
      </c>
      <c r="L155" s="27" t="str">
        <f t="shared" si="5"/>
        <v>0</v>
      </c>
      <c r="M155" s="28"/>
      <c r="XDA155" s="7"/>
      <c r="XDB155" s="7"/>
      <c r="XDC155" s="7"/>
      <c r="XDD155" s="7"/>
      <c r="XDE155" s="7"/>
      <c r="XDF155" s="7"/>
      <c r="XDG155" s="7"/>
      <c r="XDH155" s="7"/>
      <c r="XDI155" s="7"/>
      <c r="XDJ155" s="7"/>
      <c r="XDK155" s="7"/>
      <c r="XDL155" s="7"/>
      <c r="XDM155" s="7"/>
      <c r="XDN155" s="7"/>
      <c r="XDO155" s="7"/>
      <c r="XDP155" s="7"/>
      <c r="XDQ155" s="7"/>
      <c r="XDR155" s="7"/>
      <c r="XDS155" s="7"/>
      <c r="XDT155" s="7"/>
      <c r="XDU155" s="7"/>
      <c r="XDV155" s="7"/>
      <c r="XDW155" s="7"/>
      <c r="XDX155" s="7"/>
      <c r="XDY155" s="7"/>
      <c r="XDZ155" s="7"/>
      <c r="XEA155" s="7"/>
      <c r="XEB155" s="7"/>
      <c r="XEC155" s="7"/>
      <c r="XED155" s="7"/>
      <c r="XEE155" s="7"/>
    </row>
    <row r="156" s="1" customFormat="1" customHeight="1" spans="1:16359">
      <c r="A156" s="4"/>
      <c r="B156" s="20"/>
      <c r="C156" s="20"/>
      <c r="D156" s="21" t="str">
        <f>IF(C156="","-",VLOOKUP(C156,员工信息表!B:C,2,FALSE))</f>
        <v>-</v>
      </c>
      <c r="E156" s="21" t="str">
        <f>IF(C156="","-",VLOOKUP(C156,员工信息表!B:D,3,FALSE))</f>
        <v>-</v>
      </c>
      <c r="F156" s="20"/>
      <c r="G156" s="20"/>
      <c r="H156" s="20"/>
      <c r="I156" s="20"/>
      <c r="J156" s="27" t="str">
        <f t="shared" si="4"/>
        <v>0</v>
      </c>
      <c r="K156" s="27" t="str">
        <f>IF(C156="","0",SUMIFS(借支明细表!$H:$H,借支明细表!$F:$F,$C156,借支明细表!$D:$D,$D$2))</f>
        <v>0</v>
      </c>
      <c r="L156" s="27" t="str">
        <f t="shared" si="5"/>
        <v>0</v>
      </c>
      <c r="M156" s="28"/>
      <c r="XDA156" s="7"/>
      <c r="XDB156" s="7"/>
      <c r="XDC156" s="7"/>
      <c r="XDD156" s="7"/>
      <c r="XDE156" s="7"/>
      <c r="XDF156" s="7"/>
      <c r="XDG156" s="7"/>
      <c r="XDH156" s="7"/>
      <c r="XDI156" s="7"/>
      <c r="XDJ156" s="7"/>
      <c r="XDK156" s="7"/>
      <c r="XDL156" s="7"/>
      <c r="XDM156" s="7"/>
      <c r="XDN156" s="7"/>
      <c r="XDO156" s="7"/>
      <c r="XDP156" s="7"/>
      <c r="XDQ156" s="7"/>
      <c r="XDR156" s="7"/>
      <c r="XDS156" s="7"/>
      <c r="XDT156" s="7"/>
      <c r="XDU156" s="7"/>
      <c r="XDV156" s="7"/>
      <c r="XDW156" s="7"/>
      <c r="XDX156" s="7"/>
      <c r="XDY156" s="7"/>
      <c r="XDZ156" s="7"/>
      <c r="XEA156" s="7"/>
      <c r="XEB156" s="7"/>
      <c r="XEC156" s="7"/>
      <c r="XED156" s="7"/>
      <c r="XEE156" s="7"/>
    </row>
    <row r="157" s="1" customFormat="1" customHeight="1" spans="1:16359">
      <c r="A157" s="4"/>
      <c r="B157" s="20"/>
      <c r="C157" s="20"/>
      <c r="D157" s="21" t="str">
        <f>IF(C157="","-",VLOOKUP(C157,员工信息表!B:C,2,FALSE))</f>
        <v>-</v>
      </c>
      <c r="E157" s="21" t="str">
        <f>IF(C157="","-",VLOOKUP(C157,员工信息表!B:D,3,FALSE))</f>
        <v>-</v>
      </c>
      <c r="F157" s="20"/>
      <c r="G157" s="20"/>
      <c r="H157" s="20"/>
      <c r="I157" s="20"/>
      <c r="J157" s="27" t="str">
        <f t="shared" si="4"/>
        <v>0</v>
      </c>
      <c r="K157" s="27" t="str">
        <f>IF(C157="","0",SUMIFS(借支明细表!$H:$H,借支明细表!$F:$F,$C157,借支明细表!$D:$D,$D$2))</f>
        <v>0</v>
      </c>
      <c r="L157" s="27" t="str">
        <f t="shared" si="5"/>
        <v>0</v>
      </c>
      <c r="M157" s="28"/>
      <c r="XDA157" s="7"/>
      <c r="XDB157" s="7"/>
      <c r="XDC157" s="7"/>
      <c r="XDD157" s="7"/>
      <c r="XDE157" s="7"/>
      <c r="XDF157" s="7"/>
      <c r="XDG157" s="7"/>
      <c r="XDH157" s="7"/>
      <c r="XDI157" s="7"/>
      <c r="XDJ157" s="7"/>
      <c r="XDK157" s="7"/>
      <c r="XDL157" s="7"/>
      <c r="XDM157" s="7"/>
      <c r="XDN157" s="7"/>
      <c r="XDO157" s="7"/>
      <c r="XDP157" s="7"/>
      <c r="XDQ157" s="7"/>
      <c r="XDR157" s="7"/>
      <c r="XDS157" s="7"/>
      <c r="XDT157" s="7"/>
      <c r="XDU157" s="7"/>
      <c r="XDV157" s="7"/>
      <c r="XDW157" s="7"/>
      <c r="XDX157" s="7"/>
      <c r="XDY157" s="7"/>
      <c r="XDZ157" s="7"/>
      <c r="XEA157" s="7"/>
      <c r="XEB157" s="7"/>
      <c r="XEC157" s="7"/>
      <c r="XED157" s="7"/>
      <c r="XEE157" s="7"/>
    </row>
    <row r="158" s="1" customFormat="1" customHeight="1" spans="1:16359">
      <c r="A158" s="4"/>
      <c r="B158" s="20"/>
      <c r="C158" s="20"/>
      <c r="D158" s="21" t="str">
        <f>IF(C158="","-",VLOOKUP(C158,员工信息表!B:C,2,FALSE))</f>
        <v>-</v>
      </c>
      <c r="E158" s="21" t="str">
        <f>IF(C158="","-",VLOOKUP(C158,员工信息表!B:D,3,FALSE))</f>
        <v>-</v>
      </c>
      <c r="F158" s="20"/>
      <c r="G158" s="20"/>
      <c r="H158" s="20"/>
      <c r="I158" s="20"/>
      <c r="J158" s="27" t="str">
        <f t="shared" si="4"/>
        <v>0</v>
      </c>
      <c r="K158" s="27" t="str">
        <f>IF(C158="","0",SUMIFS(借支明细表!$H:$H,借支明细表!$F:$F,$C158,借支明细表!$D:$D,$D$2))</f>
        <v>0</v>
      </c>
      <c r="L158" s="27" t="str">
        <f t="shared" si="5"/>
        <v>0</v>
      </c>
      <c r="M158" s="28"/>
      <c r="XDA158" s="7"/>
      <c r="XDB158" s="7"/>
      <c r="XDC158" s="7"/>
      <c r="XDD158" s="7"/>
      <c r="XDE158" s="7"/>
      <c r="XDF158" s="7"/>
      <c r="XDG158" s="7"/>
      <c r="XDH158" s="7"/>
      <c r="XDI158" s="7"/>
      <c r="XDJ158" s="7"/>
      <c r="XDK158" s="7"/>
      <c r="XDL158" s="7"/>
      <c r="XDM158" s="7"/>
      <c r="XDN158" s="7"/>
      <c r="XDO158" s="7"/>
      <c r="XDP158" s="7"/>
      <c r="XDQ158" s="7"/>
      <c r="XDR158" s="7"/>
      <c r="XDS158" s="7"/>
      <c r="XDT158" s="7"/>
      <c r="XDU158" s="7"/>
      <c r="XDV158" s="7"/>
      <c r="XDW158" s="7"/>
      <c r="XDX158" s="7"/>
      <c r="XDY158" s="7"/>
      <c r="XDZ158" s="7"/>
      <c r="XEA158" s="7"/>
      <c r="XEB158" s="7"/>
      <c r="XEC158" s="7"/>
      <c r="XED158" s="7"/>
      <c r="XEE158" s="7"/>
    </row>
    <row r="159" s="1" customFormat="1" customHeight="1" spans="1:16359">
      <c r="A159" s="4"/>
      <c r="B159" s="20"/>
      <c r="C159" s="20"/>
      <c r="D159" s="21" t="str">
        <f>IF(C159="","-",VLOOKUP(C159,员工信息表!B:C,2,FALSE))</f>
        <v>-</v>
      </c>
      <c r="E159" s="21" t="str">
        <f>IF(C159="","-",VLOOKUP(C159,员工信息表!B:D,3,FALSE))</f>
        <v>-</v>
      </c>
      <c r="F159" s="20"/>
      <c r="G159" s="20"/>
      <c r="H159" s="20"/>
      <c r="I159" s="20"/>
      <c r="J159" s="27" t="str">
        <f t="shared" si="4"/>
        <v>0</v>
      </c>
      <c r="K159" s="27" t="str">
        <f>IF(C159="","0",SUMIFS(借支明细表!$H:$H,借支明细表!$F:$F,$C159,借支明细表!$D:$D,$D$2))</f>
        <v>0</v>
      </c>
      <c r="L159" s="27" t="str">
        <f t="shared" si="5"/>
        <v>0</v>
      </c>
      <c r="M159" s="28"/>
      <c r="XDA159" s="7"/>
      <c r="XDB159" s="7"/>
      <c r="XDC159" s="7"/>
      <c r="XDD159" s="7"/>
      <c r="XDE159" s="7"/>
      <c r="XDF159" s="7"/>
      <c r="XDG159" s="7"/>
      <c r="XDH159" s="7"/>
      <c r="XDI159" s="7"/>
      <c r="XDJ159" s="7"/>
      <c r="XDK159" s="7"/>
      <c r="XDL159" s="7"/>
      <c r="XDM159" s="7"/>
      <c r="XDN159" s="7"/>
      <c r="XDO159" s="7"/>
      <c r="XDP159" s="7"/>
      <c r="XDQ159" s="7"/>
      <c r="XDR159" s="7"/>
      <c r="XDS159" s="7"/>
      <c r="XDT159" s="7"/>
      <c r="XDU159" s="7"/>
      <c r="XDV159" s="7"/>
      <c r="XDW159" s="7"/>
      <c r="XDX159" s="7"/>
      <c r="XDY159" s="7"/>
      <c r="XDZ159" s="7"/>
      <c r="XEA159" s="7"/>
      <c r="XEB159" s="7"/>
      <c r="XEC159" s="7"/>
      <c r="XED159" s="7"/>
      <c r="XEE159" s="7"/>
    </row>
    <row r="160" s="1" customFormat="1" customHeight="1" spans="1:16359">
      <c r="A160" s="4"/>
      <c r="B160" s="20"/>
      <c r="C160" s="20"/>
      <c r="D160" s="21" t="str">
        <f>IF(C160="","-",VLOOKUP(C160,员工信息表!B:C,2,FALSE))</f>
        <v>-</v>
      </c>
      <c r="E160" s="21" t="str">
        <f>IF(C160="","-",VLOOKUP(C160,员工信息表!B:D,3,FALSE))</f>
        <v>-</v>
      </c>
      <c r="F160" s="20"/>
      <c r="G160" s="20"/>
      <c r="H160" s="20"/>
      <c r="I160" s="20"/>
      <c r="J160" s="27" t="str">
        <f t="shared" si="4"/>
        <v>0</v>
      </c>
      <c r="K160" s="27" t="str">
        <f>IF(C160="","0",SUMIFS(借支明细表!$H:$H,借支明细表!$F:$F,$C160,借支明细表!$D:$D,$D$2))</f>
        <v>0</v>
      </c>
      <c r="L160" s="27" t="str">
        <f t="shared" si="5"/>
        <v>0</v>
      </c>
      <c r="M160" s="28"/>
      <c r="XDA160" s="7"/>
      <c r="XDB160" s="7"/>
      <c r="XDC160" s="7"/>
      <c r="XDD160" s="7"/>
      <c r="XDE160" s="7"/>
      <c r="XDF160" s="7"/>
      <c r="XDG160" s="7"/>
      <c r="XDH160" s="7"/>
      <c r="XDI160" s="7"/>
      <c r="XDJ160" s="7"/>
      <c r="XDK160" s="7"/>
      <c r="XDL160" s="7"/>
      <c r="XDM160" s="7"/>
      <c r="XDN160" s="7"/>
      <c r="XDO160" s="7"/>
      <c r="XDP160" s="7"/>
      <c r="XDQ160" s="7"/>
      <c r="XDR160" s="7"/>
      <c r="XDS160" s="7"/>
      <c r="XDT160" s="7"/>
      <c r="XDU160" s="7"/>
      <c r="XDV160" s="7"/>
      <c r="XDW160" s="7"/>
      <c r="XDX160" s="7"/>
      <c r="XDY160" s="7"/>
      <c r="XDZ160" s="7"/>
      <c r="XEA160" s="7"/>
      <c r="XEB160" s="7"/>
      <c r="XEC160" s="7"/>
      <c r="XED160" s="7"/>
      <c r="XEE160" s="7"/>
    </row>
    <row r="161" s="1" customFormat="1" customHeight="1" spans="1:16359">
      <c r="A161" s="4"/>
      <c r="B161" s="20"/>
      <c r="C161" s="20"/>
      <c r="D161" s="21" t="str">
        <f>IF(C161="","-",VLOOKUP(C161,员工信息表!B:C,2,FALSE))</f>
        <v>-</v>
      </c>
      <c r="E161" s="21" t="str">
        <f>IF(C161="","-",VLOOKUP(C161,员工信息表!B:D,3,FALSE))</f>
        <v>-</v>
      </c>
      <c r="F161" s="20"/>
      <c r="G161" s="20"/>
      <c r="H161" s="20"/>
      <c r="I161" s="20"/>
      <c r="J161" s="27" t="str">
        <f t="shared" si="4"/>
        <v>0</v>
      </c>
      <c r="K161" s="27" t="str">
        <f>IF(C161="","0",SUMIFS(借支明细表!$H:$H,借支明细表!$F:$F,$C161,借支明细表!$D:$D,$D$2))</f>
        <v>0</v>
      </c>
      <c r="L161" s="27" t="str">
        <f t="shared" si="5"/>
        <v>0</v>
      </c>
      <c r="M161" s="28"/>
      <c r="XDA161" s="7"/>
      <c r="XDB161" s="7"/>
      <c r="XDC161" s="7"/>
      <c r="XDD161" s="7"/>
      <c r="XDE161" s="7"/>
      <c r="XDF161" s="7"/>
      <c r="XDG161" s="7"/>
      <c r="XDH161" s="7"/>
      <c r="XDI161" s="7"/>
      <c r="XDJ161" s="7"/>
      <c r="XDK161" s="7"/>
      <c r="XDL161" s="7"/>
      <c r="XDM161" s="7"/>
      <c r="XDN161" s="7"/>
      <c r="XDO161" s="7"/>
      <c r="XDP161" s="7"/>
      <c r="XDQ161" s="7"/>
      <c r="XDR161" s="7"/>
      <c r="XDS161" s="7"/>
      <c r="XDT161" s="7"/>
      <c r="XDU161" s="7"/>
      <c r="XDV161" s="7"/>
      <c r="XDW161" s="7"/>
      <c r="XDX161" s="7"/>
      <c r="XDY161" s="7"/>
      <c r="XDZ161" s="7"/>
      <c r="XEA161" s="7"/>
      <c r="XEB161" s="7"/>
      <c r="XEC161" s="7"/>
      <c r="XED161" s="7"/>
      <c r="XEE161" s="7"/>
    </row>
    <row r="162" s="1" customFormat="1" customHeight="1" spans="1:16359">
      <c r="A162" s="4"/>
      <c r="B162" s="20"/>
      <c r="C162" s="20"/>
      <c r="D162" s="21" t="str">
        <f>IF(C162="","-",VLOOKUP(C162,员工信息表!B:C,2,FALSE))</f>
        <v>-</v>
      </c>
      <c r="E162" s="21" t="str">
        <f>IF(C162="","-",VLOOKUP(C162,员工信息表!B:D,3,FALSE))</f>
        <v>-</v>
      </c>
      <c r="F162" s="20"/>
      <c r="G162" s="20"/>
      <c r="H162" s="20"/>
      <c r="I162" s="20"/>
      <c r="J162" s="27" t="str">
        <f t="shared" si="4"/>
        <v>0</v>
      </c>
      <c r="K162" s="27" t="str">
        <f>IF(C162="","0",SUMIFS(借支明细表!$H:$H,借支明细表!$F:$F,$C162,借支明细表!$D:$D,$D$2))</f>
        <v>0</v>
      </c>
      <c r="L162" s="27" t="str">
        <f t="shared" si="5"/>
        <v>0</v>
      </c>
      <c r="M162" s="28"/>
      <c r="XDA162" s="7"/>
      <c r="XDB162" s="7"/>
      <c r="XDC162" s="7"/>
      <c r="XDD162" s="7"/>
      <c r="XDE162" s="7"/>
      <c r="XDF162" s="7"/>
      <c r="XDG162" s="7"/>
      <c r="XDH162" s="7"/>
      <c r="XDI162" s="7"/>
      <c r="XDJ162" s="7"/>
      <c r="XDK162" s="7"/>
      <c r="XDL162" s="7"/>
      <c r="XDM162" s="7"/>
      <c r="XDN162" s="7"/>
      <c r="XDO162" s="7"/>
      <c r="XDP162" s="7"/>
      <c r="XDQ162" s="7"/>
      <c r="XDR162" s="7"/>
      <c r="XDS162" s="7"/>
      <c r="XDT162" s="7"/>
      <c r="XDU162" s="7"/>
      <c r="XDV162" s="7"/>
      <c r="XDW162" s="7"/>
      <c r="XDX162" s="7"/>
      <c r="XDY162" s="7"/>
      <c r="XDZ162" s="7"/>
      <c r="XEA162" s="7"/>
      <c r="XEB162" s="7"/>
      <c r="XEC162" s="7"/>
      <c r="XED162" s="7"/>
      <c r="XEE162" s="7"/>
    </row>
    <row r="163" s="1" customFormat="1" customHeight="1" spans="1:16359">
      <c r="A163" s="4"/>
      <c r="B163" s="20"/>
      <c r="C163" s="20"/>
      <c r="D163" s="21" t="str">
        <f>IF(C163="","-",VLOOKUP(C163,员工信息表!B:C,2,FALSE))</f>
        <v>-</v>
      </c>
      <c r="E163" s="21" t="str">
        <f>IF(C163="","-",VLOOKUP(C163,员工信息表!B:D,3,FALSE))</f>
        <v>-</v>
      </c>
      <c r="F163" s="20"/>
      <c r="G163" s="20"/>
      <c r="H163" s="20"/>
      <c r="I163" s="20"/>
      <c r="J163" s="27" t="str">
        <f t="shared" si="4"/>
        <v>0</v>
      </c>
      <c r="K163" s="27" t="str">
        <f>IF(C163="","0",SUMIFS(借支明细表!$H:$H,借支明细表!$F:$F,$C163,借支明细表!$D:$D,$D$2))</f>
        <v>0</v>
      </c>
      <c r="L163" s="27" t="str">
        <f t="shared" si="5"/>
        <v>0</v>
      </c>
      <c r="M163" s="28"/>
      <c r="XDA163" s="7"/>
      <c r="XDB163" s="7"/>
      <c r="XDC163" s="7"/>
      <c r="XDD163" s="7"/>
      <c r="XDE163" s="7"/>
      <c r="XDF163" s="7"/>
      <c r="XDG163" s="7"/>
      <c r="XDH163" s="7"/>
      <c r="XDI163" s="7"/>
      <c r="XDJ163" s="7"/>
      <c r="XDK163" s="7"/>
      <c r="XDL163" s="7"/>
      <c r="XDM163" s="7"/>
      <c r="XDN163" s="7"/>
      <c r="XDO163" s="7"/>
      <c r="XDP163" s="7"/>
      <c r="XDQ163" s="7"/>
      <c r="XDR163" s="7"/>
      <c r="XDS163" s="7"/>
      <c r="XDT163" s="7"/>
      <c r="XDU163" s="7"/>
      <c r="XDV163" s="7"/>
      <c r="XDW163" s="7"/>
      <c r="XDX163" s="7"/>
      <c r="XDY163" s="7"/>
      <c r="XDZ163" s="7"/>
      <c r="XEA163" s="7"/>
      <c r="XEB163" s="7"/>
      <c r="XEC163" s="7"/>
      <c r="XED163" s="7"/>
      <c r="XEE163" s="7"/>
    </row>
    <row r="164" s="1" customFormat="1" customHeight="1" spans="1:16359">
      <c r="A164" s="4"/>
      <c r="B164" s="20"/>
      <c r="C164" s="20"/>
      <c r="D164" s="21" t="str">
        <f>IF(C164="","-",VLOOKUP(C164,员工信息表!B:C,2,FALSE))</f>
        <v>-</v>
      </c>
      <c r="E164" s="21" t="str">
        <f>IF(C164="","-",VLOOKUP(C164,员工信息表!B:D,3,FALSE))</f>
        <v>-</v>
      </c>
      <c r="F164" s="20"/>
      <c r="G164" s="20"/>
      <c r="H164" s="20"/>
      <c r="I164" s="20"/>
      <c r="J164" s="27" t="str">
        <f t="shared" si="4"/>
        <v>0</v>
      </c>
      <c r="K164" s="27" t="str">
        <f>IF(C164="","0",SUMIFS(借支明细表!$H:$H,借支明细表!$F:$F,$C164,借支明细表!$D:$D,$D$2))</f>
        <v>0</v>
      </c>
      <c r="L164" s="27" t="str">
        <f t="shared" si="5"/>
        <v>0</v>
      </c>
      <c r="M164" s="28"/>
      <c r="XDA164" s="7"/>
      <c r="XDB164" s="7"/>
      <c r="XDC164" s="7"/>
      <c r="XDD164" s="7"/>
      <c r="XDE164" s="7"/>
      <c r="XDF164" s="7"/>
      <c r="XDG164" s="7"/>
      <c r="XDH164" s="7"/>
      <c r="XDI164" s="7"/>
      <c r="XDJ164" s="7"/>
      <c r="XDK164" s="7"/>
      <c r="XDL164" s="7"/>
      <c r="XDM164" s="7"/>
      <c r="XDN164" s="7"/>
      <c r="XDO164" s="7"/>
      <c r="XDP164" s="7"/>
      <c r="XDQ164" s="7"/>
      <c r="XDR164" s="7"/>
      <c r="XDS164" s="7"/>
      <c r="XDT164" s="7"/>
      <c r="XDU164" s="7"/>
      <c r="XDV164" s="7"/>
      <c r="XDW164" s="7"/>
      <c r="XDX164" s="7"/>
      <c r="XDY164" s="7"/>
      <c r="XDZ164" s="7"/>
      <c r="XEA164" s="7"/>
      <c r="XEB164" s="7"/>
      <c r="XEC164" s="7"/>
      <c r="XED164" s="7"/>
      <c r="XEE164" s="7"/>
    </row>
    <row r="165" s="1" customFormat="1" customHeight="1" spans="1:16359">
      <c r="A165" s="4"/>
      <c r="B165" s="20"/>
      <c r="C165" s="20"/>
      <c r="D165" s="21" t="str">
        <f>IF(C165="","-",VLOOKUP(C165,员工信息表!B:C,2,FALSE))</f>
        <v>-</v>
      </c>
      <c r="E165" s="21" t="str">
        <f>IF(C165="","-",VLOOKUP(C165,员工信息表!B:D,3,FALSE))</f>
        <v>-</v>
      </c>
      <c r="F165" s="20"/>
      <c r="G165" s="20"/>
      <c r="H165" s="20"/>
      <c r="I165" s="20"/>
      <c r="J165" s="27" t="str">
        <f t="shared" si="4"/>
        <v>0</v>
      </c>
      <c r="K165" s="27" t="str">
        <f>IF(C165="","0",SUMIFS(借支明细表!$H:$H,借支明细表!$F:$F,$C165,借支明细表!$D:$D,$D$2))</f>
        <v>0</v>
      </c>
      <c r="L165" s="27" t="str">
        <f t="shared" si="5"/>
        <v>0</v>
      </c>
      <c r="M165" s="28"/>
      <c r="XDA165" s="7"/>
      <c r="XDB165" s="7"/>
      <c r="XDC165" s="7"/>
      <c r="XDD165" s="7"/>
      <c r="XDE165" s="7"/>
      <c r="XDF165" s="7"/>
      <c r="XDG165" s="7"/>
      <c r="XDH165" s="7"/>
      <c r="XDI165" s="7"/>
      <c r="XDJ165" s="7"/>
      <c r="XDK165" s="7"/>
      <c r="XDL165" s="7"/>
      <c r="XDM165" s="7"/>
      <c r="XDN165" s="7"/>
      <c r="XDO165" s="7"/>
      <c r="XDP165" s="7"/>
      <c r="XDQ165" s="7"/>
      <c r="XDR165" s="7"/>
      <c r="XDS165" s="7"/>
      <c r="XDT165" s="7"/>
      <c r="XDU165" s="7"/>
      <c r="XDV165" s="7"/>
      <c r="XDW165" s="7"/>
      <c r="XDX165" s="7"/>
      <c r="XDY165" s="7"/>
      <c r="XDZ165" s="7"/>
      <c r="XEA165" s="7"/>
      <c r="XEB165" s="7"/>
      <c r="XEC165" s="7"/>
      <c r="XED165" s="7"/>
      <c r="XEE165" s="7"/>
    </row>
    <row r="166" s="1" customFormat="1" customHeight="1" spans="1:16359">
      <c r="A166" s="4"/>
      <c r="B166" s="20"/>
      <c r="C166" s="20"/>
      <c r="D166" s="21" t="str">
        <f>IF(C166="","-",VLOOKUP(C166,员工信息表!B:C,2,FALSE))</f>
        <v>-</v>
      </c>
      <c r="E166" s="21" t="str">
        <f>IF(C166="","-",VLOOKUP(C166,员工信息表!B:D,3,FALSE))</f>
        <v>-</v>
      </c>
      <c r="F166" s="20"/>
      <c r="G166" s="20"/>
      <c r="H166" s="20"/>
      <c r="I166" s="20"/>
      <c r="J166" s="27" t="str">
        <f t="shared" si="4"/>
        <v>0</v>
      </c>
      <c r="K166" s="27" t="str">
        <f>IF(C166="","0",SUMIFS(借支明细表!$H:$H,借支明细表!$F:$F,$C166,借支明细表!$D:$D,$D$2))</f>
        <v>0</v>
      </c>
      <c r="L166" s="27" t="str">
        <f t="shared" si="5"/>
        <v>0</v>
      </c>
      <c r="M166" s="28"/>
      <c r="XDA166" s="7"/>
      <c r="XDB166" s="7"/>
      <c r="XDC166" s="7"/>
      <c r="XDD166" s="7"/>
      <c r="XDE166" s="7"/>
      <c r="XDF166" s="7"/>
      <c r="XDG166" s="7"/>
      <c r="XDH166" s="7"/>
      <c r="XDI166" s="7"/>
      <c r="XDJ166" s="7"/>
      <c r="XDK166" s="7"/>
      <c r="XDL166" s="7"/>
      <c r="XDM166" s="7"/>
      <c r="XDN166" s="7"/>
      <c r="XDO166" s="7"/>
      <c r="XDP166" s="7"/>
      <c r="XDQ166" s="7"/>
      <c r="XDR166" s="7"/>
      <c r="XDS166" s="7"/>
      <c r="XDT166" s="7"/>
      <c r="XDU166" s="7"/>
      <c r="XDV166" s="7"/>
      <c r="XDW166" s="7"/>
      <c r="XDX166" s="7"/>
      <c r="XDY166" s="7"/>
      <c r="XDZ166" s="7"/>
      <c r="XEA166" s="7"/>
      <c r="XEB166" s="7"/>
      <c r="XEC166" s="7"/>
      <c r="XED166" s="7"/>
      <c r="XEE166" s="7"/>
    </row>
    <row r="167" s="1" customFormat="1" customHeight="1" spans="1:16359">
      <c r="A167" s="4"/>
      <c r="B167" s="20"/>
      <c r="C167" s="20"/>
      <c r="D167" s="21" t="str">
        <f>IF(C167="","-",VLOOKUP(C167,员工信息表!B:C,2,FALSE))</f>
        <v>-</v>
      </c>
      <c r="E167" s="21" t="str">
        <f>IF(C167="","-",VLOOKUP(C167,员工信息表!B:D,3,FALSE))</f>
        <v>-</v>
      </c>
      <c r="F167" s="20"/>
      <c r="G167" s="20"/>
      <c r="H167" s="20"/>
      <c r="I167" s="20"/>
      <c r="J167" s="27" t="str">
        <f t="shared" si="4"/>
        <v>0</v>
      </c>
      <c r="K167" s="27" t="str">
        <f>IF(C167="","0",SUMIFS(借支明细表!$H:$H,借支明细表!$F:$F,$C167,借支明细表!$D:$D,$D$2))</f>
        <v>0</v>
      </c>
      <c r="L167" s="27" t="str">
        <f t="shared" si="5"/>
        <v>0</v>
      </c>
      <c r="M167" s="28"/>
      <c r="XDA167" s="7"/>
      <c r="XDB167" s="7"/>
      <c r="XDC167" s="7"/>
      <c r="XDD167" s="7"/>
      <c r="XDE167" s="7"/>
      <c r="XDF167" s="7"/>
      <c r="XDG167" s="7"/>
      <c r="XDH167" s="7"/>
      <c r="XDI167" s="7"/>
      <c r="XDJ167" s="7"/>
      <c r="XDK167" s="7"/>
      <c r="XDL167" s="7"/>
      <c r="XDM167" s="7"/>
      <c r="XDN167" s="7"/>
      <c r="XDO167" s="7"/>
      <c r="XDP167" s="7"/>
      <c r="XDQ167" s="7"/>
      <c r="XDR167" s="7"/>
      <c r="XDS167" s="7"/>
      <c r="XDT167" s="7"/>
      <c r="XDU167" s="7"/>
      <c r="XDV167" s="7"/>
      <c r="XDW167" s="7"/>
      <c r="XDX167" s="7"/>
      <c r="XDY167" s="7"/>
      <c r="XDZ167" s="7"/>
      <c r="XEA167" s="7"/>
      <c r="XEB167" s="7"/>
      <c r="XEC167" s="7"/>
      <c r="XED167" s="7"/>
      <c r="XEE167" s="7"/>
    </row>
    <row r="168" s="1" customFormat="1" customHeight="1" spans="1:16359">
      <c r="A168" s="4"/>
      <c r="B168" s="20"/>
      <c r="C168" s="20"/>
      <c r="D168" s="21" t="str">
        <f>IF(C168="","-",VLOOKUP(C168,员工信息表!B:C,2,FALSE))</f>
        <v>-</v>
      </c>
      <c r="E168" s="21" t="str">
        <f>IF(C168="","-",VLOOKUP(C168,员工信息表!B:D,3,FALSE))</f>
        <v>-</v>
      </c>
      <c r="F168" s="20"/>
      <c r="G168" s="20"/>
      <c r="H168" s="20"/>
      <c r="I168" s="20"/>
      <c r="J168" s="27" t="str">
        <f t="shared" si="4"/>
        <v>0</v>
      </c>
      <c r="K168" s="27" t="str">
        <f>IF(C168="","0",SUMIFS(借支明细表!$H:$H,借支明细表!$F:$F,$C168,借支明细表!$D:$D,$D$2))</f>
        <v>0</v>
      </c>
      <c r="L168" s="27" t="str">
        <f t="shared" si="5"/>
        <v>0</v>
      </c>
      <c r="M168" s="28"/>
      <c r="XDA168" s="7"/>
      <c r="XDB168" s="7"/>
      <c r="XDC168" s="7"/>
      <c r="XDD168" s="7"/>
      <c r="XDE168" s="7"/>
      <c r="XDF168" s="7"/>
      <c r="XDG168" s="7"/>
      <c r="XDH168" s="7"/>
      <c r="XDI168" s="7"/>
      <c r="XDJ168" s="7"/>
      <c r="XDK168" s="7"/>
      <c r="XDL168" s="7"/>
      <c r="XDM168" s="7"/>
      <c r="XDN168" s="7"/>
      <c r="XDO168" s="7"/>
      <c r="XDP168" s="7"/>
      <c r="XDQ168" s="7"/>
      <c r="XDR168" s="7"/>
      <c r="XDS168" s="7"/>
      <c r="XDT168" s="7"/>
      <c r="XDU168" s="7"/>
      <c r="XDV168" s="7"/>
      <c r="XDW168" s="7"/>
      <c r="XDX168" s="7"/>
      <c r="XDY168" s="7"/>
      <c r="XDZ168" s="7"/>
      <c r="XEA168" s="7"/>
      <c r="XEB168" s="7"/>
      <c r="XEC168" s="7"/>
      <c r="XED168" s="7"/>
      <c r="XEE168" s="7"/>
    </row>
    <row r="169" s="1" customFormat="1" customHeight="1" spans="1:16359">
      <c r="A169" s="4"/>
      <c r="B169" s="20"/>
      <c r="C169" s="20"/>
      <c r="D169" s="21" t="str">
        <f>IF(C169="","-",VLOOKUP(C169,员工信息表!B:C,2,FALSE))</f>
        <v>-</v>
      </c>
      <c r="E169" s="21" t="str">
        <f>IF(C169="","-",VLOOKUP(C169,员工信息表!B:D,3,FALSE))</f>
        <v>-</v>
      </c>
      <c r="F169" s="20"/>
      <c r="G169" s="20"/>
      <c r="H169" s="20"/>
      <c r="I169" s="20"/>
      <c r="J169" s="27" t="str">
        <f t="shared" si="4"/>
        <v>0</v>
      </c>
      <c r="K169" s="27" t="str">
        <f>IF(C169="","0",SUMIFS(借支明细表!$H:$H,借支明细表!$F:$F,$C169,借支明细表!$D:$D,$D$2))</f>
        <v>0</v>
      </c>
      <c r="L169" s="27" t="str">
        <f t="shared" si="5"/>
        <v>0</v>
      </c>
      <c r="M169" s="28"/>
      <c r="XDA169" s="7"/>
      <c r="XDB169" s="7"/>
      <c r="XDC169" s="7"/>
      <c r="XDD169" s="7"/>
      <c r="XDE169" s="7"/>
      <c r="XDF169" s="7"/>
      <c r="XDG169" s="7"/>
      <c r="XDH169" s="7"/>
      <c r="XDI169" s="7"/>
      <c r="XDJ169" s="7"/>
      <c r="XDK169" s="7"/>
      <c r="XDL169" s="7"/>
      <c r="XDM169" s="7"/>
      <c r="XDN169" s="7"/>
      <c r="XDO169" s="7"/>
      <c r="XDP169" s="7"/>
      <c r="XDQ169" s="7"/>
      <c r="XDR169" s="7"/>
      <c r="XDS169" s="7"/>
      <c r="XDT169" s="7"/>
      <c r="XDU169" s="7"/>
      <c r="XDV169" s="7"/>
      <c r="XDW169" s="7"/>
      <c r="XDX169" s="7"/>
      <c r="XDY169" s="7"/>
      <c r="XDZ169" s="7"/>
      <c r="XEA169" s="7"/>
      <c r="XEB169" s="7"/>
      <c r="XEC169" s="7"/>
      <c r="XED169" s="7"/>
      <c r="XEE169" s="7"/>
    </row>
    <row r="170" s="1" customFormat="1" customHeight="1" spans="1:16359">
      <c r="A170" s="4"/>
      <c r="B170" s="20"/>
      <c r="C170" s="20"/>
      <c r="D170" s="21" t="str">
        <f>IF(C170="","-",VLOOKUP(C170,员工信息表!B:C,2,FALSE))</f>
        <v>-</v>
      </c>
      <c r="E170" s="21" t="str">
        <f>IF(C170="","-",VLOOKUP(C170,员工信息表!B:D,3,FALSE))</f>
        <v>-</v>
      </c>
      <c r="F170" s="20"/>
      <c r="G170" s="20"/>
      <c r="H170" s="20"/>
      <c r="I170" s="20"/>
      <c r="J170" s="27" t="str">
        <f t="shared" si="4"/>
        <v>0</v>
      </c>
      <c r="K170" s="27" t="str">
        <f>IF(C170="","0",SUMIFS(借支明细表!$H:$H,借支明细表!$F:$F,$C170,借支明细表!$D:$D,$D$2))</f>
        <v>0</v>
      </c>
      <c r="L170" s="27" t="str">
        <f t="shared" si="5"/>
        <v>0</v>
      </c>
      <c r="M170" s="28"/>
      <c r="XDA170" s="7"/>
      <c r="XDB170" s="7"/>
      <c r="XDC170" s="7"/>
      <c r="XDD170" s="7"/>
      <c r="XDE170" s="7"/>
      <c r="XDF170" s="7"/>
      <c r="XDG170" s="7"/>
      <c r="XDH170" s="7"/>
      <c r="XDI170" s="7"/>
      <c r="XDJ170" s="7"/>
      <c r="XDK170" s="7"/>
      <c r="XDL170" s="7"/>
      <c r="XDM170" s="7"/>
      <c r="XDN170" s="7"/>
      <c r="XDO170" s="7"/>
      <c r="XDP170" s="7"/>
      <c r="XDQ170" s="7"/>
      <c r="XDR170" s="7"/>
      <c r="XDS170" s="7"/>
      <c r="XDT170" s="7"/>
      <c r="XDU170" s="7"/>
      <c r="XDV170" s="7"/>
      <c r="XDW170" s="7"/>
      <c r="XDX170" s="7"/>
      <c r="XDY170" s="7"/>
      <c r="XDZ170" s="7"/>
      <c r="XEA170" s="7"/>
      <c r="XEB170" s="7"/>
      <c r="XEC170" s="7"/>
      <c r="XED170" s="7"/>
      <c r="XEE170" s="7"/>
    </row>
    <row r="171" s="1" customFormat="1" customHeight="1" spans="1:16359">
      <c r="A171" s="4"/>
      <c r="B171" s="20"/>
      <c r="C171" s="20"/>
      <c r="D171" s="21" t="str">
        <f>IF(C171="","-",VLOOKUP(C171,员工信息表!B:C,2,FALSE))</f>
        <v>-</v>
      </c>
      <c r="E171" s="21" t="str">
        <f>IF(C171="","-",VLOOKUP(C171,员工信息表!B:D,3,FALSE))</f>
        <v>-</v>
      </c>
      <c r="F171" s="20"/>
      <c r="G171" s="20"/>
      <c r="H171" s="20"/>
      <c r="I171" s="20"/>
      <c r="J171" s="27" t="str">
        <f t="shared" si="4"/>
        <v>0</v>
      </c>
      <c r="K171" s="27" t="str">
        <f>IF(C171="","0",SUMIFS(借支明细表!$H:$H,借支明细表!$F:$F,$C171,借支明细表!$D:$D,$D$2))</f>
        <v>0</v>
      </c>
      <c r="L171" s="27" t="str">
        <f t="shared" si="5"/>
        <v>0</v>
      </c>
      <c r="M171" s="28"/>
      <c r="XDA171" s="7"/>
      <c r="XDB171" s="7"/>
      <c r="XDC171" s="7"/>
      <c r="XDD171" s="7"/>
      <c r="XDE171" s="7"/>
      <c r="XDF171" s="7"/>
      <c r="XDG171" s="7"/>
      <c r="XDH171" s="7"/>
      <c r="XDI171" s="7"/>
      <c r="XDJ171" s="7"/>
      <c r="XDK171" s="7"/>
      <c r="XDL171" s="7"/>
      <c r="XDM171" s="7"/>
      <c r="XDN171" s="7"/>
      <c r="XDO171" s="7"/>
      <c r="XDP171" s="7"/>
      <c r="XDQ171" s="7"/>
      <c r="XDR171" s="7"/>
      <c r="XDS171" s="7"/>
      <c r="XDT171" s="7"/>
      <c r="XDU171" s="7"/>
      <c r="XDV171" s="7"/>
      <c r="XDW171" s="7"/>
      <c r="XDX171" s="7"/>
      <c r="XDY171" s="7"/>
      <c r="XDZ171" s="7"/>
      <c r="XEA171" s="7"/>
      <c r="XEB171" s="7"/>
      <c r="XEC171" s="7"/>
      <c r="XED171" s="7"/>
      <c r="XEE171" s="7"/>
    </row>
    <row r="172" s="1" customFormat="1" customHeight="1" spans="1:16359">
      <c r="A172" s="4"/>
      <c r="B172" s="20"/>
      <c r="C172" s="20"/>
      <c r="D172" s="21" t="str">
        <f>IF(C172="","-",VLOOKUP(C172,员工信息表!B:C,2,FALSE))</f>
        <v>-</v>
      </c>
      <c r="E172" s="21" t="str">
        <f>IF(C172="","-",VLOOKUP(C172,员工信息表!B:D,3,FALSE))</f>
        <v>-</v>
      </c>
      <c r="F172" s="20"/>
      <c r="G172" s="20"/>
      <c r="H172" s="20"/>
      <c r="I172" s="20"/>
      <c r="J172" s="27" t="str">
        <f t="shared" si="4"/>
        <v>0</v>
      </c>
      <c r="K172" s="27" t="str">
        <f>IF(C172="","0",SUMIFS(借支明细表!$H:$H,借支明细表!$F:$F,$C172,借支明细表!$D:$D,$D$2))</f>
        <v>0</v>
      </c>
      <c r="L172" s="27" t="str">
        <f t="shared" si="5"/>
        <v>0</v>
      </c>
      <c r="M172" s="28"/>
      <c r="XDA172" s="7"/>
      <c r="XDB172" s="7"/>
      <c r="XDC172" s="7"/>
      <c r="XDD172" s="7"/>
      <c r="XDE172" s="7"/>
      <c r="XDF172" s="7"/>
      <c r="XDG172" s="7"/>
      <c r="XDH172" s="7"/>
      <c r="XDI172" s="7"/>
      <c r="XDJ172" s="7"/>
      <c r="XDK172" s="7"/>
      <c r="XDL172" s="7"/>
      <c r="XDM172" s="7"/>
      <c r="XDN172" s="7"/>
      <c r="XDO172" s="7"/>
      <c r="XDP172" s="7"/>
      <c r="XDQ172" s="7"/>
      <c r="XDR172" s="7"/>
      <c r="XDS172" s="7"/>
      <c r="XDT172" s="7"/>
      <c r="XDU172" s="7"/>
      <c r="XDV172" s="7"/>
      <c r="XDW172" s="7"/>
      <c r="XDX172" s="7"/>
      <c r="XDY172" s="7"/>
      <c r="XDZ172" s="7"/>
      <c r="XEA172" s="7"/>
      <c r="XEB172" s="7"/>
      <c r="XEC172" s="7"/>
      <c r="XED172" s="7"/>
      <c r="XEE172" s="7"/>
    </row>
    <row r="173" s="1" customFormat="1" customHeight="1" spans="1:16359">
      <c r="A173" s="4"/>
      <c r="B173" s="20"/>
      <c r="C173" s="20"/>
      <c r="D173" s="21" t="str">
        <f>IF(C173="","-",VLOOKUP(C173,员工信息表!B:C,2,FALSE))</f>
        <v>-</v>
      </c>
      <c r="E173" s="21" t="str">
        <f>IF(C173="","-",VLOOKUP(C173,员工信息表!B:D,3,FALSE))</f>
        <v>-</v>
      </c>
      <c r="F173" s="20"/>
      <c r="G173" s="20"/>
      <c r="H173" s="20"/>
      <c r="I173" s="20"/>
      <c r="J173" s="27" t="str">
        <f t="shared" si="4"/>
        <v>0</v>
      </c>
      <c r="K173" s="27" t="str">
        <f>IF(C173="","0",SUMIFS(借支明细表!$H:$H,借支明细表!$F:$F,$C173,借支明细表!$D:$D,$D$2))</f>
        <v>0</v>
      </c>
      <c r="L173" s="27" t="str">
        <f t="shared" si="5"/>
        <v>0</v>
      </c>
      <c r="M173" s="28"/>
      <c r="XDA173" s="7"/>
      <c r="XDB173" s="7"/>
      <c r="XDC173" s="7"/>
      <c r="XDD173" s="7"/>
      <c r="XDE173" s="7"/>
      <c r="XDF173" s="7"/>
      <c r="XDG173" s="7"/>
      <c r="XDH173" s="7"/>
      <c r="XDI173" s="7"/>
      <c r="XDJ173" s="7"/>
      <c r="XDK173" s="7"/>
      <c r="XDL173" s="7"/>
      <c r="XDM173" s="7"/>
      <c r="XDN173" s="7"/>
      <c r="XDO173" s="7"/>
      <c r="XDP173" s="7"/>
      <c r="XDQ173" s="7"/>
      <c r="XDR173" s="7"/>
      <c r="XDS173" s="7"/>
      <c r="XDT173" s="7"/>
      <c r="XDU173" s="7"/>
      <c r="XDV173" s="7"/>
      <c r="XDW173" s="7"/>
      <c r="XDX173" s="7"/>
      <c r="XDY173" s="7"/>
      <c r="XDZ173" s="7"/>
      <c r="XEA173" s="7"/>
      <c r="XEB173" s="7"/>
      <c r="XEC173" s="7"/>
      <c r="XED173" s="7"/>
      <c r="XEE173" s="7"/>
    </row>
    <row r="174" s="1" customFormat="1" customHeight="1" spans="1:16359">
      <c r="A174" s="4"/>
      <c r="B174" s="20"/>
      <c r="C174" s="20"/>
      <c r="D174" s="21" t="str">
        <f>IF(C174="","-",VLOOKUP(C174,员工信息表!B:C,2,FALSE))</f>
        <v>-</v>
      </c>
      <c r="E174" s="21" t="str">
        <f>IF(C174="","-",VLOOKUP(C174,员工信息表!B:D,3,FALSE))</f>
        <v>-</v>
      </c>
      <c r="F174" s="20"/>
      <c r="G174" s="20"/>
      <c r="H174" s="20"/>
      <c r="I174" s="20"/>
      <c r="J174" s="27" t="str">
        <f t="shared" si="4"/>
        <v>0</v>
      </c>
      <c r="K174" s="27" t="str">
        <f>IF(C174="","0",SUMIFS(借支明细表!$H:$H,借支明细表!$F:$F,$C174,借支明细表!$D:$D,$D$2))</f>
        <v>0</v>
      </c>
      <c r="L174" s="27" t="str">
        <f t="shared" si="5"/>
        <v>0</v>
      </c>
      <c r="M174" s="28"/>
      <c r="XDA174" s="7"/>
      <c r="XDB174" s="7"/>
      <c r="XDC174" s="7"/>
      <c r="XDD174" s="7"/>
      <c r="XDE174" s="7"/>
      <c r="XDF174" s="7"/>
      <c r="XDG174" s="7"/>
      <c r="XDH174" s="7"/>
      <c r="XDI174" s="7"/>
      <c r="XDJ174" s="7"/>
      <c r="XDK174" s="7"/>
      <c r="XDL174" s="7"/>
      <c r="XDM174" s="7"/>
      <c r="XDN174" s="7"/>
      <c r="XDO174" s="7"/>
      <c r="XDP174" s="7"/>
      <c r="XDQ174" s="7"/>
      <c r="XDR174" s="7"/>
      <c r="XDS174" s="7"/>
      <c r="XDT174" s="7"/>
      <c r="XDU174" s="7"/>
      <c r="XDV174" s="7"/>
      <c r="XDW174" s="7"/>
      <c r="XDX174" s="7"/>
      <c r="XDY174" s="7"/>
      <c r="XDZ174" s="7"/>
      <c r="XEA174" s="7"/>
      <c r="XEB174" s="7"/>
      <c r="XEC174" s="7"/>
      <c r="XED174" s="7"/>
      <c r="XEE174" s="7"/>
    </row>
    <row r="175" s="1" customFormat="1" customHeight="1" spans="1:16359">
      <c r="A175" s="4"/>
      <c r="B175" s="20"/>
      <c r="C175" s="20"/>
      <c r="D175" s="21" t="str">
        <f>IF(C175="","-",VLOOKUP(C175,员工信息表!B:C,2,FALSE))</f>
        <v>-</v>
      </c>
      <c r="E175" s="21" t="str">
        <f>IF(C175="","-",VLOOKUP(C175,员工信息表!B:D,3,FALSE))</f>
        <v>-</v>
      </c>
      <c r="F175" s="20"/>
      <c r="G175" s="20"/>
      <c r="H175" s="20"/>
      <c r="I175" s="20"/>
      <c r="J175" s="27" t="str">
        <f t="shared" si="4"/>
        <v>0</v>
      </c>
      <c r="K175" s="27" t="str">
        <f>IF(C175="","0",SUMIFS(借支明细表!$H:$H,借支明细表!$F:$F,$C175,借支明细表!$D:$D,$D$2))</f>
        <v>0</v>
      </c>
      <c r="L175" s="27" t="str">
        <f t="shared" si="5"/>
        <v>0</v>
      </c>
      <c r="M175" s="28"/>
      <c r="XDA175" s="7"/>
      <c r="XDB175" s="7"/>
      <c r="XDC175" s="7"/>
      <c r="XDD175" s="7"/>
      <c r="XDE175" s="7"/>
      <c r="XDF175" s="7"/>
      <c r="XDG175" s="7"/>
      <c r="XDH175" s="7"/>
      <c r="XDI175" s="7"/>
      <c r="XDJ175" s="7"/>
      <c r="XDK175" s="7"/>
      <c r="XDL175" s="7"/>
      <c r="XDM175" s="7"/>
      <c r="XDN175" s="7"/>
      <c r="XDO175" s="7"/>
      <c r="XDP175" s="7"/>
      <c r="XDQ175" s="7"/>
      <c r="XDR175" s="7"/>
      <c r="XDS175" s="7"/>
      <c r="XDT175" s="7"/>
      <c r="XDU175" s="7"/>
      <c r="XDV175" s="7"/>
      <c r="XDW175" s="7"/>
      <c r="XDX175" s="7"/>
      <c r="XDY175" s="7"/>
      <c r="XDZ175" s="7"/>
      <c r="XEA175" s="7"/>
      <c r="XEB175" s="7"/>
      <c r="XEC175" s="7"/>
      <c r="XED175" s="7"/>
      <c r="XEE175" s="7"/>
    </row>
    <row r="176" s="1" customFormat="1" customHeight="1" spans="1:16359">
      <c r="A176" s="4"/>
      <c r="B176" s="20"/>
      <c r="C176" s="20"/>
      <c r="D176" s="21" t="str">
        <f>IF(C176="","-",VLOOKUP(C176,员工信息表!B:C,2,FALSE))</f>
        <v>-</v>
      </c>
      <c r="E176" s="21" t="str">
        <f>IF(C176="","-",VLOOKUP(C176,员工信息表!B:D,3,FALSE))</f>
        <v>-</v>
      </c>
      <c r="F176" s="20"/>
      <c r="G176" s="20"/>
      <c r="H176" s="20"/>
      <c r="I176" s="20"/>
      <c r="J176" s="27" t="str">
        <f t="shared" si="4"/>
        <v>0</v>
      </c>
      <c r="K176" s="27" t="str">
        <f>IF(C176="","0",SUMIFS(借支明细表!$H:$H,借支明细表!$F:$F,$C176,借支明细表!$D:$D,$D$2))</f>
        <v>0</v>
      </c>
      <c r="L176" s="27" t="str">
        <f t="shared" si="5"/>
        <v>0</v>
      </c>
      <c r="M176" s="28"/>
      <c r="XDA176" s="7"/>
      <c r="XDB176" s="7"/>
      <c r="XDC176" s="7"/>
      <c r="XDD176" s="7"/>
      <c r="XDE176" s="7"/>
      <c r="XDF176" s="7"/>
      <c r="XDG176" s="7"/>
      <c r="XDH176" s="7"/>
      <c r="XDI176" s="7"/>
      <c r="XDJ176" s="7"/>
      <c r="XDK176" s="7"/>
      <c r="XDL176" s="7"/>
      <c r="XDM176" s="7"/>
      <c r="XDN176" s="7"/>
      <c r="XDO176" s="7"/>
      <c r="XDP176" s="7"/>
      <c r="XDQ176" s="7"/>
      <c r="XDR176" s="7"/>
      <c r="XDS176" s="7"/>
      <c r="XDT176" s="7"/>
      <c r="XDU176" s="7"/>
      <c r="XDV176" s="7"/>
      <c r="XDW176" s="7"/>
      <c r="XDX176" s="7"/>
      <c r="XDY176" s="7"/>
      <c r="XDZ176" s="7"/>
      <c r="XEA176" s="7"/>
      <c r="XEB176" s="7"/>
      <c r="XEC176" s="7"/>
      <c r="XED176" s="7"/>
      <c r="XEE176" s="7"/>
    </row>
    <row r="177" s="1" customFormat="1" customHeight="1" spans="1:16359">
      <c r="A177" s="4"/>
      <c r="B177" s="20"/>
      <c r="C177" s="20"/>
      <c r="D177" s="21" t="str">
        <f>IF(C177="","-",VLOOKUP(C177,员工信息表!B:C,2,FALSE))</f>
        <v>-</v>
      </c>
      <c r="E177" s="21" t="str">
        <f>IF(C177="","-",VLOOKUP(C177,员工信息表!B:D,3,FALSE))</f>
        <v>-</v>
      </c>
      <c r="F177" s="20"/>
      <c r="G177" s="20"/>
      <c r="H177" s="20"/>
      <c r="I177" s="20"/>
      <c r="J177" s="27" t="str">
        <f t="shared" si="4"/>
        <v>0</v>
      </c>
      <c r="K177" s="27" t="str">
        <f>IF(C177="","0",SUMIFS(借支明细表!$H:$H,借支明细表!$F:$F,$C177,借支明细表!$D:$D,$D$2))</f>
        <v>0</v>
      </c>
      <c r="L177" s="27" t="str">
        <f t="shared" si="5"/>
        <v>0</v>
      </c>
      <c r="M177" s="28"/>
      <c r="XDA177" s="7"/>
      <c r="XDB177" s="7"/>
      <c r="XDC177" s="7"/>
      <c r="XDD177" s="7"/>
      <c r="XDE177" s="7"/>
      <c r="XDF177" s="7"/>
      <c r="XDG177" s="7"/>
      <c r="XDH177" s="7"/>
      <c r="XDI177" s="7"/>
      <c r="XDJ177" s="7"/>
      <c r="XDK177" s="7"/>
      <c r="XDL177" s="7"/>
      <c r="XDM177" s="7"/>
      <c r="XDN177" s="7"/>
      <c r="XDO177" s="7"/>
      <c r="XDP177" s="7"/>
      <c r="XDQ177" s="7"/>
      <c r="XDR177" s="7"/>
      <c r="XDS177" s="7"/>
      <c r="XDT177" s="7"/>
      <c r="XDU177" s="7"/>
      <c r="XDV177" s="7"/>
      <c r="XDW177" s="7"/>
      <c r="XDX177" s="7"/>
      <c r="XDY177" s="7"/>
      <c r="XDZ177" s="7"/>
      <c r="XEA177" s="7"/>
      <c r="XEB177" s="7"/>
      <c r="XEC177" s="7"/>
      <c r="XED177" s="7"/>
      <c r="XEE177" s="7"/>
    </row>
    <row r="178" s="1" customFormat="1" customHeight="1" spans="1:16359">
      <c r="A178" s="4"/>
      <c r="B178" s="20"/>
      <c r="C178" s="20"/>
      <c r="D178" s="21" t="str">
        <f>IF(C178="","-",VLOOKUP(C178,员工信息表!B:C,2,FALSE))</f>
        <v>-</v>
      </c>
      <c r="E178" s="21" t="str">
        <f>IF(C178="","-",VLOOKUP(C178,员工信息表!B:D,3,FALSE))</f>
        <v>-</v>
      </c>
      <c r="F178" s="20"/>
      <c r="G178" s="20"/>
      <c r="H178" s="20"/>
      <c r="I178" s="20"/>
      <c r="J178" s="27" t="str">
        <f t="shared" si="4"/>
        <v>0</v>
      </c>
      <c r="K178" s="27" t="str">
        <f>IF(C178="","0",SUMIFS(借支明细表!$H:$H,借支明细表!$F:$F,$C178,借支明细表!$D:$D,$D$2))</f>
        <v>0</v>
      </c>
      <c r="L178" s="27" t="str">
        <f t="shared" si="5"/>
        <v>0</v>
      </c>
      <c r="M178" s="28"/>
      <c r="XDA178" s="7"/>
      <c r="XDB178" s="7"/>
      <c r="XDC178" s="7"/>
      <c r="XDD178" s="7"/>
      <c r="XDE178" s="7"/>
      <c r="XDF178" s="7"/>
      <c r="XDG178" s="7"/>
      <c r="XDH178" s="7"/>
      <c r="XDI178" s="7"/>
      <c r="XDJ178" s="7"/>
      <c r="XDK178" s="7"/>
      <c r="XDL178" s="7"/>
      <c r="XDM178" s="7"/>
      <c r="XDN178" s="7"/>
      <c r="XDO178" s="7"/>
      <c r="XDP178" s="7"/>
      <c r="XDQ178" s="7"/>
      <c r="XDR178" s="7"/>
      <c r="XDS178" s="7"/>
      <c r="XDT178" s="7"/>
      <c r="XDU178" s="7"/>
      <c r="XDV178" s="7"/>
      <c r="XDW178" s="7"/>
      <c r="XDX178" s="7"/>
      <c r="XDY178" s="7"/>
      <c r="XDZ178" s="7"/>
      <c r="XEA178" s="7"/>
      <c r="XEB178" s="7"/>
      <c r="XEC178" s="7"/>
      <c r="XED178" s="7"/>
      <c r="XEE178" s="7"/>
    </row>
    <row r="179" s="1" customFormat="1" customHeight="1" spans="1:16359">
      <c r="A179" s="4"/>
      <c r="B179" s="20"/>
      <c r="C179" s="20"/>
      <c r="D179" s="21" t="str">
        <f>IF(C179="","-",VLOOKUP(C179,员工信息表!B:C,2,FALSE))</f>
        <v>-</v>
      </c>
      <c r="E179" s="21" t="str">
        <f>IF(C179="","-",VLOOKUP(C179,员工信息表!B:D,3,FALSE))</f>
        <v>-</v>
      </c>
      <c r="F179" s="20"/>
      <c r="G179" s="20"/>
      <c r="H179" s="20"/>
      <c r="I179" s="20"/>
      <c r="J179" s="27" t="str">
        <f t="shared" si="4"/>
        <v>0</v>
      </c>
      <c r="K179" s="27" t="str">
        <f>IF(C179="","0",SUMIFS(借支明细表!$H:$H,借支明细表!$F:$F,$C179,借支明细表!$D:$D,$D$2))</f>
        <v>0</v>
      </c>
      <c r="L179" s="27" t="str">
        <f t="shared" si="5"/>
        <v>0</v>
      </c>
      <c r="M179" s="28"/>
      <c r="XDA179" s="7"/>
      <c r="XDB179" s="7"/>
      <c r="XDC179" s="7"/>
      <c r="XDD179" s="7"/>
      <c r="XDE179" s="7"/>
      <c r="XDF179" s="7"/>
      <c r="XDG179" s="7"/>
      <c r="XDH179" s="7"/>
      <c r="XDI179" s="7"/>
      <c r="XDJ179" s="7"/>
      <c r="XDK179" s="7"/>
      <c r="XDL179" s="7"/>
      <c r="XDM179" s="7"/>
      <c r="XDN179" s="7"/>
      <c r="XDO179" s="7"/>
      <c r="XDP179" s="7"/>
      <c r="XDQ179" s="7"/>
      <c r="XDR179" s="7"/>
      <c r="XDS179" s="7"/>
      <c r="XDT179" s="7"/>
      <c r="XDU179" s="7"/>
      <c r="XDV179" s="7"/>
      <c r="XDW179" s="7"/>
      <c r="XDX179" s="7"/>
      <c r="XDY179" s="7"/>
      <c r="XDZ179" s="7"/>
      <c r="XEA179" s="7"/>
      <c r="XEB179" s="7"/>
      <c r="XEC179" s="7"/>
      <c r="XED179" s="7"/>
      <c r="XEE179" s="7"/>
    </row>
    <row r="180" s="1" customFormat="1" customHeight="1" spans="1:16359">
      <c r="A180" s="4"/>
      <c r="B180" s="20"/>
      <c r="C180" s="20"/>
      <c r="D180" s="21" t="str">
        <f>IF(C180="","-",VLOOKUP(C180,员工信息表!B:C,2,FALSE))</f>
        <v>-</v>
      </c>
      <c r="E180" s="21" t="str">
        <f>IF(C180="","-",VLOOKUP(C180,员工信息表!B:D,3,FALSE))</f>
        <v>-</v>
      </c>
      <c r="F180" s="20"/>
      <c r="G180" s="20"/>
      <c r="H180" s="20"/>
      <c r="I180" s="20"/>
      <c r="J180" s="27" t="str">
        <f t="shared" si="4"/>
        <v>0</v>
      </c>
      <c r="K180" s="27" t="str">
        <f>IF(C180="","0",SUMIFS(借支明细表!$H:$H,借支明细表!$F:$F,$C180,借支明细表!$D:$D,$D$2))</f>
        <v>0</v>
      </c>
      <c r="L180" s="27" t="str">
        <f t="shared" si="5"/>
        <v>0</v>
      </c>
      <c r="M180" s="28"/>
      <c r="XDA180" s="7"/>
      <c r="XDB180" s="7"/>
      <c r="XDC180" s="7"/>
      <c r="XDD180" s="7"/>
      <c r="XDE180" s="7"/>
      <c r="XDF180" s="7"/>
      <c r="XDG180" s="7"/>
      <c r="XDH180" s="7"/>
      <c r="XDI180" s="7"/>
      <c r="XDJ180" s="7"/>
      <c r="XDK180" s="7"/>
      <c r="XDL180" s="7"/>
      <c r="XDM180" s="7"/>
      <c r="XDN180" s="7"/>
      <c r="XDO180" s="7"/>
      <c r="XDP180" s="7"/>
      <c r="XDQ180" s="7"/>
      <c r="XDR180" s="7"/>
      <c r="XDS180" s="7"/>
      <c r="XDT180" s="7"/>
      <c r="XDU180" s="7"/>
      <c r="XDV180" s="7"/>
      <c r="XDW180" s="7"/>
      <c r="XDX180" s="7"/>
      <c r="XDY180" s="7"/>
      <c r="XDZ180" s="7"/>
      <c r="XEA180" s="7"/>
      <c r="XEB180" s="7"/>
      <c r="XEC180" s="7"/>
      <c r="XED180" s="7"/>
      <c r="XEE180" s="7"/>
    </row>
    <row r="181" s="1" customFormat="1" customHeight="1" spans="1:16359">
      <c r="A181" s="4"/>
      <c r="B181" s="20"/>
      <c r="C181" s="20"/>
      <c r="D181" s="21" t="str">
        <f>IF(C181="","-",VLOOKUP(C181,员工信息表!B:C,2,FALSE))</f>
        <v>-</v>
      </c>
      <c r="E181" s="21" t="str">
        <f>IF(C181="","-",VLOOKUP(C181,员工信息表!B:D,3,FALSE))</f>
        <v>-</v>
      </c>
      <c r="F181" s="20"/>
      <c r="G181" s="20"/>
      <c r="H181" s="20"/>
      <c r="I181" s="20"/>
      <c r="J181" s="27" t="str">
        <f t="shared" si="4"/>
        <v>0</v>
      </c>
      <c r="K181" s="27" t="str">
        <f>IF(C181="","0",SUMIFS(借支明细表!$H:$H,借支明细表!$F:$F,$C181,借支明细表!$D:$D,$D$2))</f>
        <v>0</v>
      </c>
      <c r="L181" s="27" t="str">
        <f t="shared" si="5"/>
        <v>0</v>
      </c>
      <c r="M181" s="28"/>
      <c r="XDA181" s="7"/>
      <c r="XDB181" s="7"/>
      <c r="XDC181" s="7"/>
      <c r="XDD181" s="7"/>
      <c r="XDE181" s="7"/>
      <c r="XDF181" s="7"/>
      <c r="XDG181" s="7"/>
      <c r="XDH181" s="7"/>
      <c r="XDI181" s="7"/>
      <c r="XDJ181" s="7"/>
      <c r="XDK181" s="7"/>
      <c r="XDL181" s="7"/>
      <c r="XDM181" s="7"/>
      <c r="XDN181" s="7"/>
      <c r="XDO181" s="7"/>
      <c r="XDP181" s="7"/>
      <c r="XDQ181" s="7"/>
      <c r="XDR181" s="7"/>
      <c r="XDS181" s="7"/>
      <c r="XDT181" s="7"/>
      <c r="XDU181" s="7"/>
      <c r="XDV181" s="7"/>
      <c r="XDW181" s="7"/>
      <c r="XDX181" s="7"/>
      <c r="XDY181" s="7"/>
      <c r="XDZ181" s="7"/>
      <c r="XEA181" s="7"/>
      <c r="XEB181" s="7"/>
      <c r="XEC181" s="7"/>
      <c r="XED181" s="7"/>
      <c r="XEE181" s="7"/>
    </row>
    <row r="182" s="1" customFormat="1" customHeight="1" spans="1:16359">
      <c r="A182" s="4"/>
      <c r="B182" s="20"/>
      <c r="C182" s="20"/>
      <c r="D182" s="21" t="str">
        <f>IF(C182="","-",VLOOKUP(C182,员工信息表!B:C,2,FALSE))</f>
        <v>-</v>
      </c>
      <c r="E182" s="21" t="str">
        <f>IF(C182="","-",VLOOKUP(C182,员工信息表!B:D,3,FALSE))</f>
        <v>-</v>
      </c>
      <c r="F182" s="20"/>
      <c r="G182" s="20"/>
      <c r="H182" s="20"/>
      <c r="I182" s="20"/>
      <c r="J182" s="27" t="str">
        <f t="shared" si="4"/>
        <v>0</v>
      </c>
      <c r="K182" s="27" t="str">
        <f>IF(C182="","0",SUMIFS(借支明细表!$H:$H,借支明细表!$F:$F,$C182,借支明细表!$D:$D,$D$2))</f>
        <v>0</v>
      </c>
      <c r="L182" s="27" t="str">
        <f t="shared" si="5"/>
        <v>0</v>
      </c>
      <c r="M182" s="28"/>
      <c r="XDA182" s="7"/>
      <c r="XDB182" s="7"/>
      <c r="XDC182" s="7"/>
      <c r="XDD182" s="7"/>
      <c r="XDE182" s="7"/>
      <c r="XDF182" s="7"/>
      <c r="XDG182" s="7"/>
      <c r="XDH182" s="7"/>
      <c r="XDI182" s="7"/>
      <c r="XDJ182" s="7"/>
      <c r="XDK182" s="7"/>
      <c r="XDL182" s="7"/>
      <c r="XDM182" s="7"/>
      <c r="XDN182" s="7"/>
      <c r="XDO182" s="7"/>
      <c r="XDP182" s="7"/>
      <c r="XDQ182" s="7"/>
      <c r="XDR182" s="7"/>
      <c r="XDS182" s="7"/>
      <c r="XDT182" s="7"/>
      <c r="XDU182" s="7"/>
      <c r="XDV182" s="7"/>
      <c r="XDW182" s="7"/>
      <c r="XDX182" s="7"/>
      <c r="XDY182" s="7"/>
      <c r="XDZ182" s="7"/>
      <c r="XEA182" s="7"/>
      <c r="XEB182" s="7"/>
      <c r="XEC182" s="7"/>
      <c r="XED182" s="7"/>
      <c r="XEE182" s="7"/>
    </row>
    <row r="183" s="1" customFormat="1" customHeight="1" spans="1:16359">
      <c r="A183" s="4"/>
      <c r="B183" s="20"/>
      <c r="C183" s="20"/>
      <c r="D183" s="21" t="str">
        <f>IF(C183="","-",VLOOKUP(C183,员工信息表!B:C,2,FALSE))</f>
        <v>-</v>
      </c>
      <c r="E183" s="21" t="str">
        <f>IF(C183="","-",VLOOKUP(C183,员工信息表!B:D,3,FALSE))</f>
        <v>-</v>
      </c>
      <c r="F183" s="20"/>
      <c r="G183" s="20"/>
      <c r="H183" s="20"/>
      <c r="I183" s="20"/>
      <c r="J183" s="27" t="str">
        <f t="shared" si="4"/>
        <v>0</v>
      </c>
      <c r="K183" s="27" t="str">
        <f>IF(C183="","0",SUMIFS(借支明细表!$H:$H,借支明细表!$F:$F,$C183,借支明细表!$D:$D,$D$2))</f>
        <v>0</v>
      </c>
      <c r="L183" s="27" t="str">
        <f t="shared" si="5"/>
        <v>0</v>
      </c>
      <c r="M183" s="28"/>
      <c r="XDA183" s="7"/>
      <c r="XDB183" s="7"/>
      <c r="XDC183" s="7"/>
      <c r="XDD183" s="7"/>
      <c r="XDE183" s="7"/>
      <c r="XDF183" s="7"/>
      <c r="XDG183" s="7"/>
      <c r="XDH183" s="7"/>
      <c r="XDI183" s="7"/>
      <c r="XDJ183" s="7"/>
      <c r="XDK183" s="7"/>
      <c r="XDL183" s="7"/>
      <c r="XDM183" s="7"/>
      <c r="XDN183" s="7"/>
      <c r="XDO183" s="7"/>
      <c r="XDP183" s="7"/>
      <c r="XDQ183" s="7"/>
      <c r="XDR183" s="7"/>
      <c r="XDS183" s="7"/>
      <c r="XDT183" s="7"/>
      <c r="XDU183" s="7"/>
      <c r="XDV183" s="7"/>
      <c r="XDW183" s="7"/>
      <c r="XDX183" s="7"/>
      <c r="XDY183" s="7"/>
      <c r="XDZ183" s="7"/>
      <c r="XEA183" s="7"/>
      <c r="XEB183" s="7"/>
      <c r="XEC183" s="7"/>
      <c r="XED183" s="7"/>
      <c r="XEE183" s="7"/>
    </row>
    <row r="184" s="1" customFormat="1" customHeight="1" spans="1:16359">
      <c r="A184" s="4"/>
      <c r="B184" s="20"/>
      <c r="C184" s="20"/>
      <c r="D184" s="21" t="str">
        <f>IF(C184="","-",VLOOKUP(C184,员工信息表!B:C,2,FALSE))</f>
        <v>-</v>
      </c>
      <c r="E184" s="21" t="str">
        <f>IF(C184="","-",VLOOKUP(C184,员工信息表!B:D,3,FALSE))</f>
        <v>-</v>
      </c>
      <c r="F184" s="20"/>
      <c r="G184" s="20"/>
      <c r="H184" s="20"/>
      <c r="I184" s="20"/>
      <c r="J184" s="27" t="str">
        <f t="shared" si="4"/>
        <v>0</v>
      </c>
      <c r="K184" s="27" t="str">
        <f>IF(C184="","0",SUMIFS(借支明细表!$H:$H,借支明细表!$F:$F,$C184,借支明细表!$D:$D,$D$2))</f>
        <v>0</v>
      </c>
      <c r="L184" s="27" t="str">
        <f t="shared" si="5"/>
        <v>0</v>
      </c>
      <c r="M184" s="28"/>
      <c r="XDA184" s="7"/>
      <c r="XDB184" s="7"/>
      <c r="XDC184" s="7"/>
      <c r="XDD184" s="7"/>
      <c r="XDE184" s="7"/>
      <c r="XDF184" s="7"/>
      <c r="XDG184" s="7"/>
      <c r="XDH184" s="7"/>
      <c r="XDI184" s="7"/>
      <c r="XDJ184" s="7"/>
      <c r="XDK184" s="7"/>
      <c r="XDL184" s="7"/>
      <c r="XDM184" s="7"/>
      <c r="XDN184" s="7"/>
      <c r="XDO184" s="7"/>
      <c r="XDP184" s="7"/>
      <c r="XDQ184" s="7"/>
      <c r="XDR184" s="7"/>
      <c r="XDS184" s="7"/>
      <c r="XDT184" s="7"/>
      <c r="XDU184" s="7"/>
      <c r="XDV184" s="7"/>
      <c r="XDW184" s="7"/>
      <c r="XDX184" s="7"/>
      <c r="XDY184" s="7"/>
      <c r="XDZ184" s="7"/>
      <c r="XEA184" s="7"/>
      <c r="XEB184" s="7"/>
      <c r="XEC184" s="7"/>
      <c r="XED184" s="7"/>
      <c r="XEE184" s="7"/>
    </row>
    <row r="185" s="1" customFormat="1" customHeight="1" spans="1:16359">
      <c r="A185" s="4"/>
      <c r="B185" s="20"/>
      <c r="C185" s="20"/>
      <c r="D185" s="21" t="str">
        <f>IF(C185="","-",VLOOKUP(C185,员工信息表!B:C,2,FALSE))</f>
        <v>-</v>
      </c>
      <c r="E185" s="21" t="str">
        <f>IF(C185="","-",VLOOKUP(C185,员工信息表!B:D,3,FALSE))</f>
        <v>-</v>
      </c>
      <c r="F185" s="20"/>
      <c r="G185" s="20"/>
      <c r="H185" s="20"/>
      <c r="I185" s="20"/>
      <c r="J185" s="27" t="str">
        <f t="shared" si="4"/>
        <v>0</v>
      </c>
      <c r="K185" s="27" t="str">
        <f>IF(C185="","0",SUMIFS(借支明细表!$H:$H,借支明细表!$F:$F,$C185,借支明细表!$D:$D,$D$2))</f>
        <v>0</v>
      </c>
      <c r="L185" s="27" t="str">
        <f t="shared" si="5"/>
        <v>0</v>
      </c>
      <c r="M185" s="28"/>
      <c r="XDA185" s="7"/>
      <c r="XDB185" s="7"/>
      <c r="XDC185" s="7"/>
      <c r="XDD185" s="7"/>
      <c r="XDE185" s="7"/>
      <c r="XDF185" s="7"/>
      <c r="XDG185" s="7"/>
      <c r="XDH185" s="7"/>
      <c r="XDI185" s="7"/>
      <c r="XDJ185" s="7"/>
      <c r="XDK185" s="7"/>
      <c r="XDL185" s="7"/>
      <c r="XDM185" s="7"/>
      <c r="XDN185" s="7"/>
      <c r="XDO185" s="7"/>
      <c r="XDP185" s="7"/>
      <c r="XDQ185" s="7"/>
      <c r="XDR185" s="7"/>
      <c r="XDS185" s="7"/>
      <c r="XDT185" s="7"/>
      <c r="XDU185" s="7"/>
      <c r="XDV185" s="7"/>
      <c r="XDW185" s="7"/>
      <c r="XDX185" s="7"/>
      <c r="XDY185" s="7"/>
      <c r="XDZ185" s="7"/>
      <c r="XEA185" s="7"/>
      <c r="XEB185" s="7"/>
      <c r="XEC185" s="7"/>
      <c r="XED185" s="7"/>
      <c r="XEE185" s="7"/>
    </row>
    <row r="186" s="1" customFormat="1" customHeight="1" spans="1:16359">
      <c r="A186" s="4"/>
      <c r="B186" s="20"/>
      <c r="C186" s="20"/>
      <c r="D186" s="21" t="str">
        <f>IF(C186="","-",VLOOKUP(C186,员工信息表!B:C,2,FALSE))</f>
        <v>-</v>
      </c>
      <c r="E186" s="21" t="str">
        <f>IF(C186="","-",VLOOKUP(C186,员工信息表!B:D,3,FALSE))</f>
        <v>-</v>
      </c>
      <c r="F186" s="20"/>
      <c r="G186" s="20"/>
      <c r="H186" s="20"/>
      <c r="I186" s="20"/>
      <c r="J186" s="27" t="str">
        <f t="shared" si="4"/>
        <v>0</v>
      </c>
      <c r="K186" s="27" t="str">
        <f>IF(C186="","0",SUMIFS(借支明细表!$H:$H,借支明细表!$F:$F,$C186,借支明细表!$D:$D,$D$2))</f>
        <v>0</v>
      </c>
      <c r="L186" s="27" t="str">
        <f t="shared" si="5"/>
        <v>0</v>
      </c>
      <c r="M186" s="28"/>
      <c r="XDA186" s="7"/>
      <c r="XDB186" s="7"/>
      <c r="XDC186" s="7"/>
      <c r="XDD186" s="7"/>
      <c r="XDE186" s="7"/>
      <c r="XDF186" s="7"/>
      <c r="XDG186" s="7"/>
      <c r="XDH186" s="7"/>
      <c r="XDI186" s="7"/>
      <c r="XDJ186" s="7"/>
      <c r="XDK186" s="7"/>
      <c r="XDL186" s="7"/>
      <c r="XDM186" s="7"/>
      <c r="XDN186" s="7"/>
      <c r="XDO186" s="7"/>
      <c r="XDP186" s="7"/>
      <c r="XDQ186" s="7"/>
      <c r="XDR186" s="7"/>
      <c r="XDS186" s="7"/>
      <c r="XDT186" s="7"/>
      <c r="XDU186" s="7"/>
      <c r="XDV186" s="7"/>
      <c r="XDW186" s="7"/>
      <c r="XDX186" s="7"/>
      <c r="XDY186" s="7"/>
      <c r="XDZ186" s="7"/>
      <c r="XEA186" s="7"/>
      <c r="XEB186" s="7"/>
      <c r="XEC186" s="7"/>
      <c r="XED186" s="7"/>
      <c r="XEE186" s="7"/>
    </row>
    <row r="187" s="1" customFormat="1" customHeight="1" spans="1:16359">
      <c r="A187" s="4"/>
      <c r="B187" s="20"/>
      <c r="C187" s="20"/>
      <c r="D187" s="21" t="str">
        <f>IF(C187="","-",VLOOKUP(C187,员工信息表!B:C,2,FALSE))</f>
        <v>-</v>
      </c>
      <c r="E187" s="21" t="str">
        <f>IF(C187="","-",VLOOKUP(C187,员工信息表!B:D,3,FALSE))</f>
        <v>-</v>
      </c>
      <c r="F187" s="20"/>
      <c r="G187" s="20"/>
      <c r="H187" s="20"/>
      <c r="I187" s="20"/>
      <c r="J187" s="27" t="str">
        <f t="shared" si="4"/>
        <v>0</v>
      </c>
      <c r="K187" s="27" t="str">
        <f>IF(C187="","0",SUMIFS(借支明细表!$H:$H,借支明细表!$F:$F,$C187,借支明细表!$D:$D,$D$2))</f>
        <v>0</v>
      </c>
      <c r="L187" s="27" t="str">
        <f t="shared" si="5"/>
        <v>0</v>
      </c>
      <c r="M187" s="28"/>
      <c r="XDA187" s="7"/>
      <c r="XDB187" s="7"/>
      <c r="XDC187" s="7"/>
      <c r="XDD187" s="7"/>
      <c r="XDE187" s="7"/>
      <c r="XDF187" s="7"/>
      <c r="XDG187" s="7"/>
      <c r="XDH187" s="7"/>
      <c r="XDI187" s="7"/>
      <c r="XDJ187" s="7"/>
      <c r="XDK187" s="7"/>
      <c r="XDL187" s="7"/>
      <c r="XDM187" s="7"/>
      <c r="XDN187" s="7"/>
      <c r="XDO187" s="7"/>
      <c r="XDP187" s="7"/>
      <c r="XDQ187" s="7"/>
      <c r="XDR187" s="7"/>
      <c r="XDS187" s="7"/>
      <c r="XDT187" s="7"/>
      <c r="XDU187" s="7"/>
      <c r="XDV187" s="7"/>
      <c r="XDW187" s="7"/>
      <c r="XDX187" s="7"/>
      <c r="XDY187" s="7"/>
      <c r="XDZ187" s="7"/>
      <c r="XEA187" s="7"/>
      <c r="XEB187" s="7"/>
      <c r="XEC187" s="7"/>
      <c r="XED187" s="7"/>
      <c r="XEE187" s="7"/>
    </row>
    <row r="188" s="1" customFormat="1" customHeight="1" spans="1:16359">
      <c r="A188" s="4"/>
      <c r="B188" s="20"/>
      <c r="C188" s="20"/>
      <c r="D188" s="21" t="str">
        <f>IF(C188="","-",VLOOKUP(C188,员工信息表!B:C,2,FALSE))</f>
        <v>-</v>
      </c>
      <c r="E188" s="21" t="str">
        <f>IF(C188="","-",VLOOKUP(C188,员工信息表!B:D,3,FALSE))</f>
        <v>-</v>
      </c>
      <c r="F188" s="20"/>
      <c r="G188" s="20"/>
      <c r="H188" s="20"/>
      <c r="I188" s="20"/>
      <c r="J188" s="27" t="str">
        <f t="shared" si="4"/>
        <v>0</v>
      </c>
      <c r="K188" s="27" t="str">
        <f>IF(C188="","0",SUMIFS(借支明细表!$H:$H,借支明细表!$F:$F,$C188,借支明细表!$D:$D,$D$2))</f>
        <v>0</v>
      </c>
      <c r="L188" s="27" t="str">
        <f t="shared" si="5"/>
        <v>0</v>
      </c>
      <c r="M188" s="28"/>
      <c r="XDA188" s="7"/>
      <c r="XDB188" s="7"/>
      <c r="XDC188" s="7"/>
      <c r="XDD188" s="7"/>
      <c r="XDE188" s="7"/>
      <c r="XDF188" s="7"/>
      <c r="XDG188" s="7"/>
      <c r="XDH188" s="7"/>
      <c r="XDI188" s="7"/>
      <c r="XDJ188" s="7"/>
      <c r="XDK188" s="7"/>
      <c r="XDL188" s="7"/>
      <c r="XDM188" s="7"/>
      <c r="XDN188" s="7"/>
      <c r="XDO188" s="7"/>
      <c r="XDP188" s="7"/>
      <c r="XDQ188" s="7"/>
      <c r="XDR188" s="7"/>
      <c r="XDS188" s="7"/>
      <c r="XDT188" s="7"/>
      <c r="XDU188" s="7"/>
      <c r="XDV188" s="7"/>
      <c r="XDW188" s="7"/>
      <c r="XDX188" s="7"/>
      <c r="XDY188" s="7"/>
      <c r="XDZ188" s="7"/>
      <c r="XEA188" s="7"/>
      <c r="XEB188" s="7"/>
      <c r="XEC188" s="7"/>
      <c r="XED188" s="7"/>
      <c r="XEE188" s="7"/>
    </row>
    <row r="189" s="1" customFormat="1" customHeight="1" spans="1:16359">
      <c r="A189" s="4"/>
      <c r="B189" s="20"/>
      <c r="C189" s="20"/>
      <c r="D189" s="21" t="str">
        <f>IF(C189="","-",VLOOKUP(C189,员工信息表!B:C,2,FALSE))</f>
        <v>-</v>
      </c>
      <c r="E189" s="21" t="str">
        <f>IF(C189="","-",VLOOKUP(C189,员工信息表!B:D,3,FALSE))</f>
        <v>-</v>
      </c>
      <c r="F189" s="20"/>
      <c r="G189" s="20"/>
      <c r="H189" s="20"/>
      <c r="I189" s="20"/>
      <c r="J189" s="27" t="str">
        <f t="shared" si="4"/>
        <v>0</v>
      </c>
      <c r="K189" s="27" t="str">
        <f>IF(C189="","0",SUMIFS(借支明细表!$H:$H,借支明细表!$F:$F,$C189,借支明细表!$D:$D,$D$2))</f>
        <v>0</v>
      </c>
      <c r="L189" s="27" t="str">
        <f t="shared" si="5"/>
        <v>0</v>
      </c>
      <c r="M189" s="28"/>
      <c r="XDA189" s="7"/>
      <c r="XDB189" s="7"/>
      <c r="XDC189" s="7"/>
      <c r="XDD189" s="7"/>
      <c r="XDE189" s="7"/>
      <c r="XDF189" s="7"/>
      <c r="XDG189" s="7"/>
      <c r="XDH189" s="7"/>
      <c r="XDI189" s="7"/>
      <c r="XDJ189" s="7"/>
      <c r="XDK189" s="7"/>
      <c r="XDL189" s="7"/>
      <c r="XDM189" s="7"/>
      <c r="XDN189" s="7"/>
      <c r="XDO189" s="7"/>
      <c r="XDP189" s="7"/>
      <c r="XDQ189" s="7"/>
      <c r="XDR189" s="7"/>
      <c r="XDS189" s="7"/>
      <c r="XDT189" s="7"/>
      <c r="XDU189" s="7"/>
      <c r="XDV189" s="7"/>
      <c r="XDW189" s="7"/>
      <c r="XDX189" s="7"/>
      <c r="XDY189" s="7"/>
      <c r="XDZ189" s="7"/>
      <c r="XEA189" s="7"/>
      <c r="XEB189" s="7"/>
      <c r="XEC189" s="7"/>
      <c r="XED189" s="7"/>
      <c r="XEE189" s="7"/>
    </row>
    <row r="190" s="1" customFormat="1" customHeight="1" spans="1:16359">
      <c r="A190" s="4"/>
      <c r="B190" s="20"/>
      <c r="C190" s="20"/>
      <c r="D190" s="21" t="str">
        <f>IF(C190="","-",VLOOKUP(C190,员工信息表!B:C,2,FALSE))</f>
        <v>-</v>
      </c>
      <c r="E190" s="21" t="str">
        <f>IF(C190="","-",VLOOKUP(C190,员工信息表!B:D,3,FALSE))</f>
        <v>-</v>
      </c>
      <c r="F190" s="20"/>
      <c r="G190" s="20"/>
      <c r="H190" s="20"/>
      <c r="I190" s="20"/>
      <c r="J190" s="27" t="str">
        <f t="shared" si="4"/>
        <v>0</v>
      </c>
      <c r="K190" s="27" t="str">
        <f>IF(C190="","0",SUMIFS(借支明细表!$H:$H,借支明细表!$F:$F,$C190,借支明细表!$D:$D,$D$2))</f>
        <v>0</v>
      </c>
      <c r="L190" s="27" t="str">
        <f t="shared" si="5"/>
        <v>0</v>
      </c>
      <c r="M190" s="28"/>
      <c r="XDA190" s="7"/>
      <c r="XDB190" s="7"/>
      <c r="XDC190" s="7"/>
      <c r="XDD190" s="7"/>
      <c r="XDE190" s="7"/>
      <c r="XDF190" s="7"/>
      <c r="XDG190" s="7"/>
      <c r="XDH190" s="7"/>
      <c r="XDI190" s="7"/>
      <c r="XDJ190" s="7"/>
      <c r="XDK190" s="7"/>
      <c r="XDL190" s="7"/>
      <c r="XDM190" s="7"/>
      <c r="XDN190" s="7"/>
      <c r="XDO190" s="7"/>
      <c r="XDP190" s="7"/>
      <c r="XDQ190" s="7"/>
      <c r="XDR190" s="7"/>
      <c r="XDS190" s="7"/>
      <c r="XDT190" s="7"/>
      <c r="XDU190" s="7"/>
      <c r="XDV190" s="7"/>
      <c r="XDW190" s="7"/>
      <c r="XDX190" s="7"/>
      <c r="XDY190" s="7"/>
      <c r="XDZ190" s="7"/>
      <c r="XEA190" s="7"/>
      <c r="XEB190" s="7"/>
      <c r="XEC190" s="7"/>
      <c r="XED190" s="7"/>
      <c r="XEE190" s="7"/>
    </row>
    <row r="191" s="1" customFormat="1" customHeight="1" spans="1:16359">
      <c r="A191" s="4"/>
      <c r="B191" s="20"/>
      <c r="C191" s="20"/>
      <c r="D191" s="21" t="str">
        <f>IF(C191="","-",VLOOKUP(C191,员工信息表!B:C,2,FALSE))</f>
        <v>-</v>
      </c>
      <c r="E191" s="21" t="str">
        <f>IF(C191="","-",VLOOKUP(C191,员工信息表!B:D,3,FALSE))</f>
        <v>-</v>
      </c>
      <c r="F191" s="20"/>
      <c r="G191" s="20"/>
      <c r="H191" s="20"/>
      <c r="I191" s="20"/>
      <c r="J191" s="27" t="str">
        <f t="shared" si="4"/>
        <v>0</v>
      </c>
      <c r="K191" s="27" t="str">
        <f>IF(C191="","0",SUMIFS(借支明细表!$H:$H,借支明细表!$F:$F,$C191,借支明细表!$D:$D,$D$2))</f>
        <v>0</v>
      </c>
      <c r="L191" s="27" t="str">
        <f t="shared" si="5"/>
        <v>0</v>
      </c>
      <c r="M191" s="28"/>
      <c r="XDA191" s="7"/>
      <c r="XDB191" s="7"/>
      <c r="XDC191" s="7"/>
      <c r="XDD191" s="7"/>
      <c r="XDE191" s="7"/>
      <c r="XDF191" s="7"/>
      <c r="XDG191" s="7"/>
      <c r="XDH191" s="7"/>
      <c r="XDI191" s="7"/>
      <c r="XDJ191" s="7"/>
      <c r="XDK191" s="7"/>
      <c r="XDL191" s="7"/>
      <c r="XDM191" s="7"/>
      <c r="XDN191" s="7"/>
      <c r="XDO191" s="7"/>
      <c r="XDP191" s="7"/>
      <c r="XDQ191" s="7"/>
      <c r="XDR191" s="7"/>
      <c r="XDS191" s="7"/>
      <c r="XDT191" s="7"/>
      <c r="XDU191" s="7"/>
      <c r="XDV191" s="7"/>
      <c r="XDW191" s="7"/>
      <c r="XDX191" s="7"/>
      <c r="XDY191" s="7"/>
      <c r="XDZ191" s="7"/>
      <c r="XEA191" s="7"/>
      <c r="XEB191" s="7"/>
      <c r="XEC191" s="7"/>
      <c r="XED191" s="7"/>
      <c r="XEE191" s="7"/>
    </row>
    <row r="192" s="1" customFormat="1" customHeight="1" spans="1:16359">
      <c r="A192" s="4"/>
      <c r="B192" s="20"/>
      <c r="C192" s="20"/>
      <c r="D192" s="21" t="str">
        <f>IF(C192="","-",VLOOKUP(C192,员工信息表!B:C,2,FALSE))</f>
        <v>-</v>
      </c>
      <c r="E192" s="21" t="str">
        <f>IF(C192="","-",VLOOKUP(C192,员工信息表!B:D,3,FALSE))</f>
        <v>-</v>
      </c>
      <c r="F192" s="20"/>
      <c r="G192" s="20"/>
      <c r="H192" s="20"/>
      <c r="I192" s="20"/>
      <c r="J192" s="27" t="str">
        <f t="shared" si="4"/>
        <v>0</v>
      </c>
      <c r="K192" s="27" t="str">
        <f>IF(C192="","0",SUMIFS(借支明细表!$H:$H,借支明细表!$F:$F,$C192,借支明细表!$D:$D,$D$2))</f>
        <v>0</v>
      </c>
      <c r="L192" s="27" t="str">
        <f t="shared" si="5"/>
        <v>0</v>
      </c>
      <c r="M192" s="28"/>
      <c r="XDA192" s="7"/>
      <c r="XDB192" s="7"/>
      <c r="XDC192" s="7"/>
      <c r="XDD192" s="7"/>
      <c r="XDE192" s="7"/>
      <c r="XDF192" s="7"/>
      <c r="XDG192" s="7"/>
      <c r="XDH192" s="7"/>
      <c r="XDI192" s="7"/>
      <c r="XDJ192" s="7"/>
      <c r="XDK192" s="7"/>
      <c r="XDL192" s="7"/>
      <c r="XDM192" s="7"/>
      <c r="XDN192" s="7"/>
      <c r="XDO192" s="7"/>
      <c r="XDP192" s="7"/>
      <c r="XDQ192" s="7"/>
      <c r="XDR192" s="7"/>
      <c r="XDS192" s="7"/>
      <c r="XDT192" s="7"/>
      <c r="XDU192" s="7"/>
      <c r="XDV192" s="7"/>
      <c r="XDW192" s="7"/>
      <c r="XDX192" s="7"/>
      <c r="XDY192" s="7"/>
      <c r="XDZ192" s="7"/>
      <c r="XEA192" s="7"/>
      <c r="XEB192" s="7"/>
      <c r="XEC192" s="7"/>
      <c r="XED192" s="7"/>
      <c r="XEE192" s="7"/>
    </row>
    <row r="193" s="1" customFormat="1" customHeight="1" spans="1:16359">
      <c r="A193" s="4"/>
      <c r="B193" s="20"/>
      <c r="C193" s="20"/>
      <c r="D193" s="21" t="str">
        <f>IF(C193="","-",VLOOKUP(C193,员工信息表!B:C,2,FALSE))</f>
        <v>-</v>
      </c>
      <c r="E193" s="21" t="str">
        <f>IF(C193="","-",VLOOKUP(C193,员工信息表!B:D,3,FALSE))</f>
        <v>-</v>
      </c>
      <c r="F193" s="20"/>
      <c r="G193" s="20"/>
      <c r="H193" s="20"/>
      <c r="I193" s="20"/>
      <c r="J193" s="27" t="str">
        <f t="shared" si="4"/>
        <v>0</v>
      </c>
      <c r="K193" s="27" t="str">
        <f>IF(C193="","0",SUMIFS(借支明细表!$H:$H,借支明细表!$F:$F,$C193,借支明细表!$D:$D,$D$2))</f>
        <v>0</v>
      </c>
      <c r="L193" s="27" t="str">
        <f t="shared" si="5"/>
        <v>0</v>
      </c>
      <c r="M193" s="28"/>
      <c r="XDA193" s="7"/>
      <c r="XDB193" s="7"/>
      <c r="XDC193" s="7"/>
      <c r="XDD193" s="7"/>
      <c r="XDE193" s="7"/>
      <c r="XDF193" s="7"/>
      <c r="XDG193" s="7"/>
      <c r="XDH193" s="7"/>
      <c r="XDI193" s="7"/>
      <c r="XDJ193" s="7"/>
      <c r="XDK193" s="7"/>
      <c r="XDL193" s="7"/>
      <c r="XDM193" s="7"/>
      <c r="XDN193" s="7"/>
      <c r="XDO193" s="7"/>
      <c r="XDP193" s="7"/>
      <c r="XDQ193" s="7"/>
      <c r="XDR193" s="7"/>
      <c r="XDS193" s="7"/>
      <c r="XDT193" s="7"/>
      <c r="XDU193" s="7"/>
      <c r="XDV193" s="7"/>
      <c r="XDW193" s="7"/>
      <c r="XDX193" s="7"/>
      <c r="XDY193" s="7"/>
      <c r="XDZ193" s="7"/>
      <c r="XEA193" s="7"/>
      <c r="XEB193" s="7"/>
      <c r="XEC193" s="7"/>
      <c r="XED193" s="7"/>
      <c r="XEE193" s="7"/>
    </row>
    <row r="194" s="1" customFormat="1" customHeight="1" spans="1:16359">
      <c r="A194" s="4"/>
      <c r="B194" s="20"/>
      <c r="C194" s="20"/>
      <c r="D194" s="21" t="str">
        <f>IF(C194="","-",VLOOKUP(C194,员工信息表!B:C,2,FALSE))</f>
        <v>-</v>
      </c>
      <c r="E194" s="21" t="str">
        <f>IF(C194="","-",VLOOKUP(C194,员工信息表!B:D,3,FALSE))</f>
        <v>-</v>
      </c>
      <c r="F194" s="20"/>
      <c r="G194" s="20"/>
      <c r="H194" s="20"/>
      <c r="I194" s="20"/>
      <c r="J194" s="27" t="str">
        <f t="shared" si="4"/>
        <v>0</v>
      </c>
      <c r="K194" s="27" t="str">
        <f>IF(C194="","0",SUMIFS(借支明细表!$H:$H,借支明细表!$F:$F,$C194,借支明细表!$D:$D,$D$2))</f>
        <v>0</v>
      </c>
      <c r="L194" s="27" t="str">
        <f t="shared" si="5"/>
        <v>0</v>
      </c>
      <c r="M194" s="28"/>
      <c r="XDA194" s="7"/>
      <c r="XDB194" s="7"/>
      <c r="XDC194" s="7"/>
      <c r="XDD194" s="7"/>
      <c r="XDE194" s="7"/>
      <c r="XDF194" s="7"/>
      <c r="XDG194" s="7"/>
      <c r="XDH194" s="7"/>
      <c r="XDI194" s="7"/>
      <c r="XDJ194" s="7"/>
      <c r="XDK194" s="7"/>
      <c r="XDL194" s="7"/>
      <c r="XDM194" s="7"/>
      <c r="XDN194" s="7"/>
      <c r="XDO194" s="7"/>
      <c r="XDP194" s="7"/>
      <c r="XDQ194" s="7"/>
      <c r="XDR194" s="7"/>
      <c r="XDS194" s="7"/>
      <c r="XDT194" s="7"/>
      <c r="XDU194" s="7"/>
      <c r="XDV194" s="7"/>
      <c r="XDW194" s="7"/>
      <c r="XDX194" s="7"/>
      <c r="XDY194" s="7"/>
      <c r="XDZ194" s="7"/>
      <c r="XEA194" s="7"/>
      <c r="XEB194" s="7"/>
      <c r="XEC194" s="7"/>
      <c r="XED194" s="7"/>
      <c r="XEE194" s="7"/>
    </row>
    <row r="195" s="1" customFormat="1" customHeight="1" spans="1:16359">
      <c r="A195" s="4"/>
      <c r="B195" s="20"/>
      <c r="C195" s="20"/>
      <c r="D195" s="21" t="str">
        <f>IF(C195="","-",VLOOKUP(C195,员工信息表!B:C,2,FALSE))</f>
        <v>-</v>
      </c>
      <c r="E195" s="21" t="str">
        <f>IF(C195="","-",VLOOKUP(C195,员工信息表!B:D,3,FALSE))</f>
        <v>-</v>
      </c>
      <c r="F195" s="20"/>
      <c r="G195" s="20"/>
      <c r="H195" s="20"/>
      <c r="I195" s="20"/>
      <c r="J195" s="27" t="str">
        <f t="shared" si="4"/>
        <v>0</v>
      </c>
      <c r="K195" s="27" t="str">
        <f>IF(C195="","0",SUMIFS(借支明细表!$H:$H,借支明细表!$F:$F,$C195,借支明细表!$D:$D,$D$2))</f>
        <v>0</v>
      </c>
      <c r="L195" s="27" t="str">
        <f t="shared" si="5"/>
        <v>0</v>
      </c>
      <c r="M195" s="28"/>
      <c r="XDA195" s="7"/>
      <c r="XDB195" s="7"/>
      <c r="XDC195" s="7"/>
      <c r="XDD195" s="7"/>
      <c r="XDE195" s="7"/>
      <c r="XDF195" s="7"/>
      <c r="XDG195" s="7"/>
      <c r="XDH195" s="7"/>
      <c r="XDI195" s="7"/>
      <c r="XDJ195" s="7"/>
      <c r="XDK195" s="7"/>
      <c r="XDL195" s="7"/>
      <c r="XDM195" s="7"/>
      <c r="XDN195" s="7"/>
      <c r="XDO195" s="7"/>
      <c r="XDP195" s="7"/>
      <c r="XDQ195" s="7"/>
      <c r="XDR195" s="7"/>
      <c r="XDS195" s="7"/>
      <c r="XDT195" s="7"/>
      <c r="XDU195" s="7"/>
      <c r="XDV195" s="7"/>
      <c r="XDW195" s="7"/>
      <c r="XDX195" s="7"/>
      <c r="XDY195" s="7"/>
      <c r="XDZ195" s="7"/>
      <c r="XEA195" s="7"/>
      <c r="XEB195" s="7"/>
      <c r="XEC195" s="7"/>
      <c r="XED195" s="7"/>
      <c r="XEE195" s="7"/>
    </row>
    <row r="196" s="1" customFormat="1" customHeight="1" spans="1:16359">
      <c r="A196" s="4"/>
      <c r="B196" s="20"/>
      <c r="C196" s="20"/>
      <c r="D196" s="21" t="str">
        <f>IF(C196="","-",VLOOKUP(C196,员工信息表!B:C,2,FALSE))</f>
        <v>-</v>
      </c>
      <c r="E196" s="21" t="str">
        <f>IF(C196="","-",VLOOKUP(C196,员工信息表!B:D,3,FALSE))</f>
        <v>-</v>
      </c>
      <c r="F196" s="20"/>
      <c r="G196" s="20"/>
      <c r="H196" s="20"/>
      <c r="I196" s="20"/>
      <c r="J196" s="27" t="str">
        <f t="shared" si="4"/>
        <v>0</v>
      </c>
      <c r="K196" s="27" t="str">
        <f>IF(C196="","0",SUMIFS(借支明细表!$H:$H,借支明细表!$F:$F,$C196,借支明细表!$D:$D,$D$2))</f>
        <v>0</v>
      </c>
      <c r="L196" s="27" t="str">
        <f t="shared" si="5"/>
        <v>0</v>
      </c>
      <c r="M196" s="28"/>
      <c r="XDA196" s="7"/>
      <c r="XDB196" s="7"/>
      <c r="XDC196" s="7"/>
      <c r="XDD196" s="7"/>
      <c r="XDE196" s="7"/>
      <c r="XDF196" s="7"/>
      <c r="XDG196" s="7"/>
      <c r="XDH196" s="7"/>
      <c r="XDI196" s="7"/>
      <c r="XDJ196" s="7"/>
      <c r="XDK196" s="7"/>
      <c r="XDL196" s="7"/>
      <c r="XDM196" s="7"/>
      <c r="XDN196" s="7"/>
      <c r="XDO196" s="7"/>
      <c r="XDP196" s="7"/>
      <c r="XDQ196" s="7"/>
      <c r="XDR196" s="7"/>
      <c r="XDS196" s="7"/>
      <c r="XDT196" s="7"/>
      <c r="XDU196" s="7"/>
      <c r="XDV196" s="7"/>
      <c r="XDW196" s="7"/>
      <c r="XDX196" s="7"/>
      <c r="XDY196" s="7"/>
      <c r="XDZ196" s="7"/>
      <c r="XEA196" s="7"/>
      <c r="XEB196" s="7"/>
      <c r="XEC196" s="7"/>
      <c r="XED196" s="7"/>
      <c r="XEE196" s="7"/>
    </row>
    <row r="197" s="1" customFormat="1" customHeight="1" spans="1:16359">
      <c r="A197" s="4"/>
      <c r="B197" s="20"/>
      <c r="C197" s="20"/>
      <c r="D197" s="21" t="str">
        <f>IF(C197="","-",VLOOKUP(C197,员工信息表!B:C,2,FALSE))</f>
        <v>-</v>
      </c>
      <c r="E197" s="21" t="str">
        <f>IF(C197="","-",VLOOKUP(C197,员工信息表!B:D,3,FALSE))</f>
        <v>-</v>
      </c>
      <c r="F197" s="20"/>
      <c r="G197" s="20"/>
      <c r="H197" s="20"/>
      <c r="I197" s="20"/>
      <c r="J197" s="27" t="str">
        <f t="shared" ref="J197:J260" si="6">IF(C197="","0",(E197*F197)+(G197*H197)+I197)</f>
        <v>0</v>
      </c>
      <c r="K197" s="27" t="str">
        <f>IF(C197="","0",SUMIFS(借支明细表!$H:$H,借支明细表!$F:$F,$C197,借支明细表!$D:$D,$D$2))</f>
        <v>0</v>
      </c>
      <c r="L197" s="27" t="str">
        <f t="shared" ref="L197:L260" si="7">IF(C197="","0",J197-K197)</f>
        <v>0</v>
      </c>
      <c r="M197" s="28"/>
      <c r="XDA197" s="7"/>
      <c r="XDB197" s="7"/>
      <c r="XDC197" s="7"/>
      <c r="XDD197" s="7"/>
      <c r="XDE197" s="7"/>
      <c r="XDF197" s="7"/>
      <c r="XDG197" s="7"/>
      <c r="XDH197" s="7"/>
      <c r="XDI197" s="7"/>
      <c r="XDJ197" s="7"/>
      <c r="XDK197" s="7"/>
      <c r="XDL197" s="7"/>
      <c r="XDM197" s="7"/>
      <c r="XDN197" s="7"/>
      <c r="XDO197" s="7"/>
      <c r="XDP197" s="7"/>
      <c r="XDQ197" s="7"/>
      <c r="XDR197" s="7"/>
      <c r="XDS197" s="7"/>
      <c r="XDT197" s="7"/>
      <c r="XDU197" s="7"/>
      <c r="XDV197" s="7"/>
      <c r="XDW197" s="7"/>
      <c r="XDX197" s="7"/>
      <c r="XDY197" s="7"/>
      <c r="XDZ197" s="7"/>
      <c r="XEA197" s="7"/>
      <c r="XEB197" s="7"/>
      <c r="XEC197" s="7"/>
      <c r="XED197" s="7"/>
      <c r="XEE197" s="7"/>
    </row>
    <row r="198" s="1" customFormat="1" customHeight="1" spans="1:16359">
      <c r="A198" s="4"/>
      <c r="B198" s="20"/>
      <c r="C198" s="20"/>
      <c r="D198" s="21" t="str">
        <f>IF(C198="","-",VLOOKUP(C198,员工信息表!B:C,2,FALSE))</f>
        <v>-</v>
      </c>
      <c r="E198" s="21" t="str">
        <f>IF(C198="","-",VLOOKUP(C198,员工信息表!B:D,3,FALSE))</f>
        <v>-</v>
      </c>
      <c r="F198" s="20"/>
      <c r="G198" s="20"/>
      <c r="H198" s="20"/>
      <c r="I198" s="20"/>
      <c r="J198" s="27" t="str">
        <f t="shared" si="6"/>
        <v>0</v>
      </c>
      <c r="K198" s="27" t="str">
        <f>IF(C198="","0",SUMIFS(借支明细表!$H:$H,借支明细表!$F:$F,$C198,借支明细表!$D:$D,$D$2))</f>
        <v>0</v>
      </c>
      <c r="L198" s="27" t="str">
        <f t="shared" si="7"/>
        <v>0</v>
      </c>
      <c r="M198" s="28"/>
      <c r="XDA198" s="7"/>
      <c r="XDB198" s="7"/>
      <c r="XDC198" s="7"/>
      <c r="XDD198" s="7"/>
      <c r="XDE198" s="7"/>
      <c r="XDF198" s="7"/>
      <c r="XDG198" s="7"/>
      <c r="XDH198" s="7"/>
      <c r="XDI198" s="7"/>
      <c r="XDJ198" s="7"/>
      <c r="XDK198" s="7"/>
      <c r="XDL198" s="7"/>
      <c r="XDM198" s="7"/>
      <c r="XDN198" s="7"/>
      <c r="XDO198" s="7"/>
      <c r="XDP198" s="7"/>
      <c r="XDQ198" s="7"/>
      <c r="XDR198" s="7"/>
      <c r="XDS198" s="7"/>
      <c r="XDT198" s="7"/>
      <c r="XDU198" s="7"/>
      <c r="XDV198" s="7"/>
      <c r="XDW198" s="7"/>
      <c r="XDX198" s="7"/>
      <c r="XDY198" s="7"/>
      <c r="XDZ198" s="7"/>
      <c r="XEA198" s="7"/>
      <c r="XEB198" s="7"/>
      <c r="XEC198" s="7"/>
      <c r="XED198" s="7"/>
      <c r="XEE198" s="7"/>
    </row>
    <row r="199" s="1" customFormat="1" customHeight="1" spans="1:16359">
      <c r="A199" s="4"/>
      <c r="B199" s="20"/>
      <c r="C199" s="20"/>
      <c r="D199" s="21" t="str">
        <f>IF(C199="","-",VLOOKUP(C199,员工信息表!B:C,2,FALSE))</f>
        <v>-</v>
      </c>
      <c r="E199" s="21" t="str">
        <f>IF(C199="","-",VLOOKUP(C199,员工信息表!B:D,3,FALSE))</f>
        <v>-</v>
      </c>
      <c r="F199" s="20"/>
      <c r="G199" s="20"/>
      <c r="H199" s="20"/>
      <c r="I199" s="20"/>
      <c r="J199" s="27" t="str">
        <f t="shared" si="6"/>
        <v>0</v>
      </c>
      <c r="K199" s="27" t="str">
        <f>IF(C199="","0",SUMIFS(借支明细表!$H:$H,借支明细表!$F:$F,$C199,借支明细表!$D:$D,$D$2))</f>
        <v>0</v>
      </c>
      <c r="L199" s="27" t="str">
        <f t="shared" si="7"/>
        <v>0</v>
      </c>
      <c r="M199" s="28"/>
      <c r="XDA199" s="7"/>
      <c r="XDB199" s="7"/>
      <c r="XDC199" s="7"/>
      <c r="XDD199" s="7"/>
      <c r="XDE199" s="7"/>
      <c r="XDF199" s="7"/>
      <c r="XDG199" s="7"/>
      <c r="XDH199" s="7"/>
      <c r="XDI199" s="7"/>
      <c r="XDJ199" s="7"/>
      <c r="XDK199" s="7"/>
      <c r="XDL199" s="7"/>
      <c r="XDM199" s="7"/>
      <c r="XDN199" s="7"/>
      <c r="XDO199" s="7"/>
      <c r="XDP199" s="7"/>
      <c r="XDQ199" s="7"/>
      <c r="XDR199" s="7"/>
      <c r="XDS199" s="7"/>
      <c r="XDT199" s="7"/>
      <c r="XDU199" s="7"/>
      <c r="XDV199" s="7"/>
      <c r="XDW199" s="7"/>
      <c r="XDX199" s="7"/>
      <c r="XDY199" s="7"/>
      <c r="XDZ199" s="7"/>
      <c r="XEA199" s="7"/>
      <c r="XEB199" s="7"/>
      <c r="XEC199" s="7"/>
      <c r="XED199" s="7"/>
      <c r="XEE199" s="7"/>
    </row>
    <row r="200" s="1" customFormat="1" customHeight="1" spans="1:16359">
      <c r="A200" s="4"/>
      <c r="B200" s="20"/>
      <c r="C200" s="20"/>
      <c r="D200" s="21" t="str">
        <f>IF(C200="","-",VLOOKUP(C200,员工信息表!B:C,2,FALSE))</f>
        <v>-</v>
      </c>
      <c r="E200" s="21" t="str">
        <f>IF(C200="","-",VLOOKUP(C200,员工信息表!B:D,3,FALSE))</f>
        <v>-</v>
      </c>
      <c r="F200" s="20"/>
      <c r="G200" s="20"/>
      <c r="H200" s="20"/>
      <c r="I200" s="20"/>
      <c r="J200" s="27" t="str">
        <f t="shared" si="6"/>
        <v>0</v>
      </c>
      <c r="K200" s="27" t="str">
        <f>IF(C200="","0",SUMIFS(借支明细表!$H:$H,借支明细表!$F:$F,$C200,借支明细表!$D:$D,$D$2))</f>
        <v>0</v>
      </c>
      <c r="L200" s="27" t="str">
        <f t="shared" si="7"/>
        <v>0</v>
      </c>
      <c r="M200" s="28"/>
      <c r="XDA200" s="7"/>
      <c r="XDB200" s="7"/>
      <c r="XDC200" s="7"/>
      <c r="XDD200" s="7"/>
      <c r="XDE200" s="7"/>
      <c r="XDF200" s="7"/>
      <c r="XDG200" s="7"/>
      <c r="XDH200" s="7"/>
      <c r="XDI200" s="7"/>
      <c r="XDJ200" s="7"/>
      <c r="XDK200" s="7"/>
      <c r="XDL200" s="7"/>
      <c r="XDM200" s="7"/>
      <c r="XDN200" s="7"/>
      <c r="XDO200" s="7"/>
      <c r="XDP200" s="7"/>
      <c r="XDQ200" s="7"/>
      <c r="XDR200" s="7"/>
      <c r="XDS200" s="7"/>
      <c r="XDT200" s="7"/>
      <c r="XDU200" s="7"/>
      <c r="XDV200" s="7"/>
      <c r="XDW200" s="7"/>
      <c r="XDX200" s="7"/>
      <c r="XDY200" s="7"/>
      <c r="XDZ200" s="7"/>
      <c r="XEA200" s="7"/>
      <c r="XEB200" s="7"/>
      <c r="XEC200" s="7"/>
      <c r="XED200" s="7"/>
      <c r="XEE200" s="7"/>
    </row>
    <row r="201" s="1" customFormat="1" customHeight="1" spans="1:16359">
      <c r="A201" s="4"/>
      <c r="B201" s="20"/>
      <c r="C201" s="20"/>
      <c r="D201" s="21" t="str">
        <f>IF(C201="","-",VLOOKUP(C201,员工信息表!B:C,2,FALSE))</f>
        <v>-</v>
      </c>
      <c r="E201" s="21" t="str">
        <f>IF(C201="","-",VLOOKUP(C201,员工信息表!B:D,3,FALSE))</f>
        <v>-</v>
      </c>
      <c r="F201" s="20"/>
      <c r="G201" s="20"/>
      <c r="H201" s="20"/>
      <c r="I201" s="20"/>
      <c r="J201" s="27" t="str">
        <f t="shared" si="6"/>
        <v>0</v>
      </c>
      <c r="K201" s="27" t="str">
        <f>IF(C201="","0",SUMIFS(借支明细表!$H:$H,借支明细表!$F:$F,$C201,借支明细表!$D:$D,$D$2))</f>
        <v>0</v>
      </c>
      <c r="L201" s="27" t="str">
        <f t="shared" si="7"/>
        <v>0</v>
      </c>
      <c r="M201" s="28"/>
      <c r="XDA201" s="7"/>
      <c r="XDB201" s="7"/>
      <c r="XDC201" s="7"/>
      <c r="XDD201" s="7"/>
      <c r="XDE201" s="7"/>
      <c r="XDF201" s="7"/>
      <c r="XDG201" s="7"/>
      <c r="XDH201" s="7"/>
      <c r="XDI201" s="7"/>
      <c r="XDJ201" s="7"/>
      <c r="XDK201" s="7"/>
      <c r="XDL201" s="7"/>
      <c r="XDM201" s="7"/>
      <c r="XDN201" s="7"/>
      <c r="XDO201" s="7"/>
      <c r="XDP201" s="7"/>
      <c r="XDQ201" s="7"/>
      <c r="XDR201" s="7"/>
      <c r="XDS201" s="7"/>
      <c r="XDT201" s="7"/>
      <c r="XDU201" s="7"/>
      <c r="XDV201" s="7"/>
      <c r="XDW201" s="7"/>
      <c r="XDX201" s="7"/>
      <c r="XDY201" s="7"/>
      <c r="XDZ201" s="7"/>
      <c r="XEA201" s="7"/>
      <c r="XEB201" s="7"/>
      <c r="XEC201" s="7"/>
      <c r="XED201" s="7"/>
      <c r="XEE201" s="7"/>
    </row>
    <row r="202" s="1" customFormat="1" customHeight="1" spans="1:16359">
      <c r="A202" s="4"/>
      <c r="B202" s="20"/>
      <c r="C202" s="20"/>
      <c r="D202" s="21" t="str">
        <f>IF(C202="","-",VLOOKUP(C202,员工信息表!B:C,2,FALSE))</f>
        <v>-</v>
      </c>
      <c r="E202" s="21" t="str">
        <f>IF(C202="","-",VLOOKUP(C202,员工信息表!B:D,3,FALSE))</f>
        <v>-</v>
      </c>
      <c r="F202" s="20"/>
      <c r="G202" s="20"/>
      <c r="H202" s="20"/>
      <c r="I202" s="20"/>
      <c r="J202" s="27" t="str">
        <f t="shared" si="6"/>
        <v>0</v>
      </c>
      <c r="K202" s="27" t="str">
        <f>IF(C202="","0",SUMIFS(借支明细表!$H:$H,借支明细表!$F:$F,$C202,借支明细表!$D:$D,$D$2))</f>
        <v>0</v>
      </c>
      <c r="L202" s="27" t="str">
        <f t="shared" si="7"/>
        <v>0</v>
      </c>
      <c r="M202" s="28"/>
      <c r="XDA202" s="7"/>
      <c r="XDB202" s="7"/>
      <c r="XDC202" s="7"/>
      <c r="XDD202" s="7"/>
      <c r="XDE202" s="7"/>
      <c r="XDF202" s="7"/>
      <c r="XDG202" s="7"/>
      <c r="XDH202" s="7"/>
      <c r="XDI202" s="7"/>
      <c r="XDJ202" s="7"/>
      <c r="XDK202" s="7"/>
      <c r="XDL202" s="7"/>
      <c r="XDM202" s="7"/>
      <c r="XDN202" s="7"/>
      <c r="XDO202" s="7"/>
      <c r="XDP202" s="7"/>
      <c r="XDQ202" s="7"/>
      <c r="XDR202" s="7"/>
      <c r="XDS202" s="7"/>
      <c r="XDT202" s="7"/>
      <c r="XDU202" s="7"/>
      <c r="XDV202" s="7"/>
      <c r="XDW202" s="7"/>
      <c r="XDX202" s="7"/>
      <c r="XDY202" s="7"/>
      <c r="XDZ202" s="7"/>
      <c r="XEA202" s="7"/>
      <c r="XEB202" s="7"/>
      <c r="XEC202" s="7"/>
      <c r="XED202" s="7"/>
      <c r="XEE202" s="7"/>
    </row>
    <row r="203" s="1" customFormat="1" customHeight="1" spans="1:16359">
      <c r="A203" s="4"/>
      <c r="B203" s="20"/>
      <c r="C203" s="20"/>
      <c r="D203" s="21" t="str">
        <f>IF(C203="","-",VLOOKUP(C203,员工信息表!B:C,2,FALSE))</f>
        <v>-</v>
      </c>
      <c r="E203" s="21" t="str">
        <f>IF(C203="","-",VLOOKUP(C203,员工信息表!B:D,3,FALSE))</f>
        <v>-</v>
      </c>
      <c r="F203" s="20"/>
      <c r="G203" s="20"/>
      <c r="H203" s="20"/>
      <c r="I203" s="20"/>
      <c r="J203" s="27" t="str">
        <f t="shared" si="6"/>
        <v>0</v>
      </c>
      <c r="K203" s="27" t="str">
        <f>IF(C203="","0",SUMIFS(借支明细表!$H:$H,借支明细表!$F:$F,$C203,借支明细表!$D:$D,$D$2))</f>
        <v>0</v>
      </c>
      <c r="L203" s="27" t="str">
        <f t="shared" si="7"/>
        <v>0</v>
      </c>
      <c r="M203" s="28"/>
      <c r="XDA203" s="7"/>
      <c r="XDB203" s="7"/>
      <c r="XDC203" s="7"/>
      <c r="XDD203" s="7"/>
      <c r="XDE203" s="7"/>
      <c r="XDF203" s="7"/>
      <c r="XDG203" s="7"/>
      <c r="XDH203" s="7"/>
      <c r="XDI203" s="7"/>
      <c r="XDJ203" s="7"/>
      <c r="XDK203" s="7"/>
      <c r="XDL203" s="7"/>
      <c r="XDM203" s="7"/>
      <c r="XDN203" s="7"/>
      <c r="XDO203" s="7"/>
      <c r="XDP203" s="7"/>
      <c r="XDQ203" s="7"/>
      <c r="XDR203" s="7"/>
      <c r="XDS203" s="7"/>
      <c r="XDT203" s="7"/>
      <c r="XDU203" s="7"/>
      <c r="XDV203" s="7"/>
      <c r="XDW203" s="7"/>
      <c r="XDX203" s="7"/>
      <c r="XDY203" s="7"/>
      <c r="XDZ203" s="7"/>
      <c r="XEA203" s="7"/>
      <c r="XEB203" s="7"/>
      <c r="XEC203" s="7"/>
      <c r="XED203" s="7"/>
      <c r="XEE203" s="7"/>
    </row>
    <row r="204" s="1" customFormat="1" customHeight="1" spans="1:16359">
      <c r="A204" s="4"/>
      <c r="B204" s="20"/>
      <c r="C204" s="20"/>
      <c r="D204" s="21" t="str">
        <f>IF(C204="","-",VLOOKUP(C204,员工信息表!B:C,2,FALSE))</f>
        <v>-</v>
      </c>
      <c r="E204" s="21" t="str">
        <f>IF(C204="","-",VLOOKUP(C204,员工信息表!B:D,3,FALSE))</f>
        <v>-</v>
      </c>
      <c r="F204" s="20"/>
      <c r="G204" s="20"/>
      <c r="H204" s="20"/>
      <c r="I204" s="20"/>
      <c r="J204" s="27" t="str">
        <f t="shared" si="6"/>
        <v>0</v>
      </c>
      <c r="K204" s="27" t="str">
        <f>IF(C204="","0",SUMIFS(借支明细表!$H:$H,借支明细表!$F:$F,$C204,借支明细表!$D:$D,$D$2))</f>
        <v>0</v>
      </c>
      <c r="L204" s="27" t="str">
        <f t="shared" si="7"/>
        <v>0</v>
      </c>
      <c r="M204" s="28"/>
      <c r="XDA204" s="7"/>
      <c r="XDB204" s="7"/>
      <c r="XDC204" s="7"/>
      <c r="XDD204" s="7"/>
      <c r="XDE204" s="7"/>
      <c r="XDF204" s="7"/>
      <c r="XDG204" s="7"/>
      <c r="XDH204" s="7"/>
      <c r="XDI204" s="7"/>
      <c r="XDJ204" s="7"/>
      <c r="XDK204" s="7"/>
      <c r="XDL204" s="7"/>
      <c r="XDM204" s="7"/>
      <c r="XDN204" s="7"/>
      <c r="XDO204" s="7"/>
      <c r="XDP204" s="7"/>
      <c r="XDQ204" s="7"/>
      <c r="XDR204" s="7"/>
      <c r="XDS204" s="7"/>
      <c r="XDT204" s="7"/>
      <c r="XDU204" s="7"/>
      <c r="XDV204" s="7"/>
      <c r="XDW204" s="7"/>
      <c r="XDX204" s="7"/>
      <c r="XDY204" s="7"/>
      <c r="XDZ204" s="7"/>
      <c r="XEA204" s="7"/>
      <c r="XEB204" s="7"/>
      <c r="XEC204" s="7"/>
      <c r="XED204" s="7"/>
      <c r="XEE204" s="7"/>
    </row>
    <row r="205" s="1" customFormat="1" customHeight="1" spans="1:16359">
      <c r="A205" s="4"/>
      <c r="B205" s="20"/>
      <c r="C205" s="20"/>
      <c r="D205" s="21" t="str">
        <f>IF(C205="","-",VLOOKUP(C205,员工信息表!B:C,2,FALSE))</f>
        <v>-</v>
      </c>
      <c r="E205" s="21" t="str">
        <f>IF(C205="","-",VLOOKUP(C205,员工信息表!B:D,3,FALSE))</f>
        <v>-</v>
      </c>
      <c r="F205" s="20"/>
      <c r="G205" s="20"/>
      <c r="H205" s="20"/>
      <c r="I205" s="20"/>
      <c r="J205" s="27" t="str">
        <f t="shared" si="6"/>
        <v>0</v>
      </c>
      <c r="K205" s="27" t="str">
        <f>IF(C205="","0",SUMIFS(借支明细表!$H:$H,借支明细表!$F:$F,$C205,借支明细表!$D:$D,$D$2))</f>
        <v>0</v>
      </c>
      <c r="L205" s="27" t="str">
        <f t="shared" si="7"/>
        <v>0</v>
      </c>
      <c r="M205" s="28"/>
      <c r="XDA205" s="7"/>
      <c r="XDB205" s="7"/>
      <c r="XDC205" s="7"/>
      <c r="XDD205" s="7"/>
      <c r="XDE205" s="7"/>
      <c r="XDF205" s="7"/>
      <c r="XDG205" s="7"/>
      <c r="XDH205" s="7"/>
      <c r="XDI205" s="7"/>
      <c r="XDJ205" s="7"/>
      <c r="XDK205" s="7"/>
      <c r="XDL205" s="7"/>
      <c r="XDM205" s="7"/>
      <c r="XDN205" s="7"/>
      <c r="XDO205" s="7"/>
      <c r="XDP205" s="7"/>
      <c r="XDQ205" s="7"/>
      <c r="XDR205" s="7"/>
      <c r="XDS205" s="7"/>
      <c r="XDT205" s="7"/>
      <c r="XDU205" s="7"/>
      <c r="XDV205" s="7"/>
      <c r="XDW205" s="7"/>
      <c r="XDX205" s="7"/>
      <c r="XDY205" s="7"/>
      <c r="XDZ205" s="7"/>
      <c r="XEA205" s="7"/>
      <c r="XEB205" s="7"/>
      <c r="XEC205" s="7"/>
      <c r="XED205" s="7"/>
      <c r="XEE205" s="7"/>
    </row>
    <row r="206" s="1" customFormat="1" customHeight="1" spans="1:16359">
      <c r="A206" s="4"/>
      <c r="B206" s="20"/>
      <c r="C206" s="20"/>
      <c r="D206" s="21" t="str">
        <f>IF(C206="","-",VLOOKUP(C206,员工信息表!B:C,2,FALSE))</f>
        <v>-</v>
      </c>
      <c r="E206" s="21" t="str">
        <f>IF(C206="","-",VLOOKUP(C206,员工信息表!B:D,3,FALSE))</f>
        <v>-</v>
      </c>
      <c r="F206" s="20"/>
      <c r="G206" s="20"/>
      <c r="H206" s="20"/>
      <c r="I206" s="20"/>
      <c r="J206" s="27" t="str">
        <f t="shared" si="6"/>
        <v>0</v>
      </c>
      <c r="K206" s="27" t="str">
        <f>IF(C206="","0",SUMIFS(借支明细表!$H:$H,借支明细表!$F:$F,$C206,借支明细表!$D:$D,$D$2))</f>
        <v>0</v>
      </c>
      <c r="L206" s="27" t="str">
        <f t="shared" si="7"/>
        <v>0</v>
      </c>
      <c r="M206" s="28"/>
      <c r="XDA206" s="7"/>
      <c r="XDB206" s="7"/>
      <c r="XDC206" s="7"/>
      <c r="XDD206" s="7"/>
      <c r="XDE206" s="7"/>
      <c r="XDF206" s="7"/>
      <c r="XDG206" s="7"/>
      <c r="XDH206" s="7"/>
      <c r="XDI206" s="7"/>
      <c r="XDJ206" s="7"/>
      <c r="XDK206" s="7"/>
      <c r="XDL206" s="7"/>
      <c r="XDM206" s="7"/>
      <c r="XDN206" s="7"/>
      <c r="XDO206" s="7"/>
      <c r="XDP206" s="7"/>
      <c r="XDQ206" s="7"/>
      <c r="XDR206" s="7"/>
      <c r="XDS206" s="7"/>
      <c r="XDT206" s="7"/>
      <c r="XDU206" s="7"/>
      <c r="XDV206" s="7"/>
      <c r="XDW206" s="7"/>
      <c r="XDX206" s="7"/>
      <c r="XDY206" s="7"/>
      <c r="XDZ206" s="7"/>
      <c r="XEA206" s="7"/>
      <c r="XEB206" s="7"/>
      <c r="XEC206" s="7"/>
      <c r="XED206" s="7"/>
      <c r="XEE206" s="7"/>
    </row>
    <row r="207" s="1" customFormat="1" customHeight="1" spans="1:16359">
      <c r="A207" s="4"/>
      <c r="B207" s="20"/>
      <c r="C207" s="20"/>
      <c r="D207" s="21" t="str">
        <f>IF(C207="","-",VLOOKUP(C207,员工信息表!B:C,2,FALSE))</f>
        <v>-</v>
      </c>
      <c r="E207" s="21" t="str">
        <f>IF(C207="","-",VLOOKUP(C207,员工信息表!B:D,3,FALSE))</f>
        <v>-</v>
      </c>
      <c r="F207" s="20"/>
      <c r="G207" s="20"/>
      <c r="H207" s="20"/>
      <c r="I207" s="20"/>
      <c r="J207" s="27" t="str">
        <f t="shared" si="6"/>
        <v>0</v>
      </c>
      <c r="K207" s="27" t="str">
        <f>IF(C207="","0",SUMIFS(借支明细表!$H:$H,借支明细表!$F:$F,$C207,借支明细表!$D:$D,$D$2))</f>
        <v>0</v>
      </c>
      <c r="L207" s="27" t="str">
        <f t="shared" si="7"/>
        <v>0</v>
      </c>
      <c r="M207" s="28"/>
      <c r="XDA207" s="7"/>
      <c r="XDB207" s="7"/>
      <c r="XDC207" s="7"/>
      <c r="XDD207" s="7"/>
      <c r="XDE207" s="7"/>
      <c r="XDF207" s="7"/>
      <c r="XDG207" s="7"/>
      <c r="XDH207" s="7"/>
      <c r="XDI207" s="7"/>
      <c r="XDJ207" s="7"/>
      <c r="XDK207" s="7"/>
      <c r="XDL207" s="7"/>
      <c r="XDM207" s="7"/>
      <c r="XDN207" s="7"/>
      <c r="XDO207" s="7"/>
      <c r="XDP207" s="7"/>
      <c r="XDQ207" s="7"/>
      <c r="XDR207" s="7"/>
      <c r="XDS207" s="7"/>
      <c r="XDT207" s="7"/>
      <c r="XDU207" s="7"/>
      <c r="XDV207" s="7"/>
      <c r="XDW207" s="7"/>
      <c r="XDX207" s="7"/>
      <c r="XDY207" s="7"/>
      <c r="XDZ207" s="7"/>
      <c r="XEA207" s="7"/>
      <c r="XEB207" s="7"/>
      <c r="XEC207" s="7"/>
      <c r="XED207" s="7"/>
      <c r="XEE207" s="7"/>
    </row>
    <row r="208" s="1" customFormat="1" customHeight="1" spans="1:16359">
      <c r="A208" s="4"/>
      <c r="B208" s="20"/>
      <c r="C208" s="20"/>
      <c r="D208" s="21" t="str">
        <f>IF(C208="","-",VLOOKUP(C208,员工信息表!B:C,2,FALSE))</f>
        <v>-</v>
      </c>
      <c r="E208" s="21" t="str">
        <f>IF(C208="","-",VLOOKUP(C208,员工信息表!B:D,3,FALSE))</f>
        <v>-</v>
      </c>
      <c r="F208" s="20"/>
      <c r="G208" s="20"/>
      <c r="H208" s="20"/>
      <c r="I208" s="20"/>
      <c r="J208" s="27" t="str">
        <f t="shared" si="6"/>
        <v>0</v>
      </c>
      <c r="K208" s="27" t="str">
        <f>IF(C208="","0",SUMIFS(借支明细表!$H:$H,借支明细表!$F:$F,$C208,借支明细表!$D:$D,$D$2))</f>
        <v>0</v>
      </c>
      <c r="L208" s="27" t="str">
        <f t="shared" si="7"/>
        <v>0</v>
      </c>
      <c r="M208" s="28"/>
      <c r="XDA208" s="7"/>
      <c r="XDB208" s="7"/>
      <c r="XDC208" s="7"/>
      <c r="XDD208" s="7"/>
      <c r="XDE208" s="7"/>
      <c r="XDF208" s="7"/>
      <c r="XDG208" s="7"/>
      <c r="XDH208" s="7"/>
      <c r="XDI208" s="7"/>
      <c r="XDJ208" s="7"/>
      <c r="XDK208" s="7"/>
      <c r="XDL208" s="7"/>
      <c r="XDM208" s="7"/>
      <c r="XDN208" s="7"/>
      <c r="XDO208" s="7"/>
      <c r="XDP208" s="7"/>
      <c r="XDQ208" s="7"/>
      <c r="XDR208" s="7"/>
      <c r="XDS208" s="7"/>
      <c r="XDT208" s="7"/>
      <c r="XDU208" s="7"/>
      <c r="XDV208" s="7"/>
      <c r="XDW208" s="7"/>
      <c r="XDX208" s="7"/>
      <c r="XDY208" s="7"/>
      <c r="XDZ208" s="7"/>
      <c r="XEA208" s="7"/>
      <c r="XEB208" s="7"/>
      <c r="XEC208" s="7"/>
      <c r="XED208" s="7"/>
      <c r="XEE208" s="7"/>
    </row>
    <row r="209" s="1" customFormat="1" customHeight="1" spans="1:16359">
      <c r="A209" s="4"/>
      <c r="B209" s="20"/>
      <c r="C209" s="20"/>
      <c r="D209" s="21" t="str">
        <f>IF(C209="","-",VLOOKUP(C209,员工信息表!B:C,2,FALSE))</f>
        <v>-</v>
      </c>
      <c r="E209" s="21" t="str">
        <f>IF(C209="","-",VLOOKUP(C209,员工信息表!B:D,3,FALSE))</f>
        <v>-</v>
      </c>
      <c r="F209" s="20"/>
      <c r="G209" s="20"/>
      <c r="H209" s="20"/>
      <c r="I209" s="20"/>
      <c r="J209" s="27" t="str">
        <f t="shared" si="6"/>
        <v>0</v>
      </c>
      <c r="K209" s="27" t="str">
        <f>IF(C209="","0",SUMIFS(借支明细表!$H:$H,借支明细表!$F:$F,$C209,借支明细表!$D:$D,$D$2))</f>
        <v>0</v>
      </c>
      <c r="L209" s="27" t="str">
        <f t="shared" si="7"/>
        <v>0</v>
      </c>
      <c r="M209" s="28"/>
      <c r="XDA209" s="7"/>
      <c r="XDB209" s="7"/>
      <c r="XDC209" s="7"/>
      <c r="XDD209" s="7"/>
      <c r="XDE209" s="7"/>
      <c r="XDF209" s="7"/>
      <c r="XDG209" s="7"/>
      <c r="XDH209" s="7"/>
      <c r="XDI209" s="7"/>
      <c r="XDJ209" s="7"/>
      <c r="XDK209" s="7"/>
      <c r="XDL209" s="7"/>
      <c r="XDM209" s="7"/>
      <c r="XDN209" s="7"/>
      <c r="XDO209" s="7"/>
      <c r="XDP209" s="7"/>
      <c r="XDQ209" s="7"/>
      <c r="XDR209" s="7"/>
      <c r="XDS209" s="7"/>
      <c r="XDT209" s="7"/>
      <c r="XDU209" s="7"/>
      <c r="XDV209" s="7"/>
      <c r="XDW209" s="7"/>
      <c r="XDX209" s="7"/>
      <c r="XDY209" s="7"/>
      <c r="XDZ209" s="7"/>
      <c r="XEA209" s="7"/>
      <c r="XEB209" s="7"/>
      <c r="XEC209" s="7"/>
      <c r="XED209" s="7"/>
      <c r="XEE209" s="7"/>
    </row>
    <row r="210" s="1" customFormat="1" customHeight="1" spans="1:16359">
      <c r="A210" s="4"/>
      <c r="B210" s="20"/>
      <c r="C210" s="20"/>
      <c r="D210" s="21" t="str">
        <f>IF(C210="","-",VLOOKUP(C210,员工信息表!B:C,2,FALSE))</f>
        <v>-</v>
      </c>
      <c r="E210" s="21" t="str">
        <f>IF(C210="","-",VLOOKUP(C210,员工信息表!B:D,3,FALSE))</f>
        <v>-</v>
      </c>
      <c r="F210" s="20"/>
      <c r="G210" s="20"/>
      <c r="H210" s="20"/>
      <c r="I210" s="20"/>
      <c r="J210" s="27" t="str">
        <f t="shared" si="6"/>
        <v>0</v>
      </c>
      <c r="K210" s="27" t="str">
        <f>IF(C210="","0",SUMIFS(借支明细表!$H:$H,借支明细表!$F:$F,$C210,借支明细表!$D:$D,$D$2))</f>
        <v>0</v>
      </c>
      <c r="L210" s="27" t="str">
        <f t="shared" si="7"/>
        <v>0</v>
      </c>
      <c r="M210" s="28"/>
      <c r="XDA210" s="7"/>
      <c r="XDB210" s="7"/>
      <c r="XDC210" s="7"/>
      <c r="XDD210" s="7"/>
      <c r="XDE210" s="7"/>
      <c r="XDF210" s="7"/>
      <c r="XDG210" s="7"/>
      <c r="XDH210" s="7"/>
      <c r="XDI210" s="7"/>
      <c r="XDJ210" s="7"/>
      <c r="XDK210" s="7"/>
      <c r="XDL210" s="7"/>
      <c r="XDM210" s="7"/>
      <c r="XDN210" s="7"/>
      <c r="XDO210" s="7"/>
      <c r="XDP210" s="7"/>
      <c r="XDQ210" s="7"/>
      <c r="XDR210" s="7"/>
      <c r="XDS210" s="7"/>
      <c r="XDT210" s="7"/>
      <c r="XDU210" s="7"/>
      <c r="XDV210" s="7"/>
      <c r="XDW210" s="7"/>
      <c r="XDX210" s="7"/>
      <c r="XDY210" s="7"/>
      <c r="XDZ210" s="7"/>
      <c r="XEA210" s="7"/>
      <c r="XEB210" s="7"/>
      <c r="XEC210" s="7"/>
      <c r="XED210" s="7"/>
      <c r="XEE210" s="7"/>
    </row>
    <row r="211" s="1" customFormat="1" customHeight="1" spans="1:16359">
      <c r="A211" s="4"/>
      <c r="B211" s="20"/>
      <c r="C211" s="20"/>
      <c r="D211" s="21" t="str">
        <f>IF(C211="","-",VLOOKUP(C211,员工信息表!B:C,2,FALSE))</f>
        <v>-</v>
      </c>
      <c r="E211" s="21" t="str">
        <f>IF(C211="","-",VLOOKUP(C211,员工信息表!B:D,3,FALSE))</f>
        <v>-</v>
      </c>
      <c r="F211" s="20"/>
      <c r="G211" s="20"/>
      <c r="H211" s="20"/>
      <c r="I211" s="20"/>
      <c r="J211" s="27" t="str">
        <f t="shared" si="6"/>
        <v>0</v>
      </c>
      <c r="K211" s="27" t="str">
        <f>IF(C211="","0",SUMIFS(借支明细表!$H:$H,借支明细表!$F:$F,$C211,借支明细表!$D:$D,$D$2))</f>
        <v>0</v>
      </c>
      <c r="L211" s="27" t="str">
        <f t="shared" si="7"/>
        <v>0</v>
      </c>
      <c r="M211" s="28"/>
      <c r="XDA211" s="7"/>
      <c r="XDB211" s="7"/>
      <c r="XDC211" s="7"/>
      <c r="XDD211" s="7"/>
      <c r="XDE211" s="7"/>
      <c r="XDF211" s="7"/>
      <c r="XDG211" s="7"/>
      <c r="XDH211" s="7"/>
      <c r="XDI211" s="7"/>
      <c r="XDJ211" s="7"/>
      <c r="XDK211" s="7"/>
      <c r="XDL211" s="7"/>
      <c r="XDM211" s="7"/>
      <c r="XDN211" s="7"/>
      <c r="XDO211" s="7"/>
      <c r="XDP211" s="7"/>
      <c r="XDQ211" s="7"/>
      <c r="XDR211" s="7"/>
      <c r="XDS211" s="7"/>
      <c r="XDT211" s="7"/>
      <c r="XDU211" s="7"/>
      <c r="XDV211" s="7"/>
      <c r="XDW211" s="7"/>
      <c r="XDX211" s="7"/>
      <c r="XDY211" s="7"/>
      <c r="XDZ211" s="7"/>
      <c r="XEA211" s="7"/>
      <c r="XEB211" s="7"/>
      <c r="XEC211" s="7"/>
      <c r="XED211" s="7"/>
      <c r="XEE211" s="7"/>
    </row>
    <row r="212" s="1" customFormat="1" customHeight="1" spans="1:16359">
      <c r="A212" s="4"/>
      <c r="B212" s="20"/>
      <c r="C212" s="20"/>
      <c r="D212" s="21" t="str">
        <f>IF(C212="","-",VLOOKUP(C212,员工信息表!B:C,2,FALSE))</f>
        <v>-</v>
      </c>
      <c r="E212" s="21" t="str">
        <f>IF(C212="","-",VLOOKUP(C212,员工信息表!B:D,3,FALSE))</f>
        <v>-</v>
      </c>
      <c r="F212" s="20"/>
      <c r="G212" s="20"/>
      <c r="H212" s="20"/>
      <c r="I212" s="20"/>
      <c r="J212" s="27" t="str">
        <f t="shared" si="6"/>
        <v>0</v>
      </c>
      <c r="K212" s="27" t="str">
        <f>IF(C212="","0",SUMIFS(借支明细表!$H:$H,借支明细表!$F:$F,$C212,借支明细表!$D:$D,$D$2))</f>
        <v>0</v>
      </c>
      <c r="L212" s="27" t="str">
        <f t="shared" si="7"/>
        <v>0</v>
      </c>
      <c r="M212" s="28"/>
      <c r="XDA212" s="7"/>
      <c r="XDB212" s="7"/>
      <c r="XDC212" s="7"/>
      <c r="XDD212" s="7"/>
      <c r="XDE212" s="7"/>
      <c r="XDF212" s="7"/>
      <c r="XDG212" s="7"/>
      <c r="XDH212" s="7"/>
      <c r="XDI212" s="7"/>
      <c r="XDJ212" s="7"/>
      <c r="XDK212" s="7"/>
      <c r="XDL212" s="7"/>
      <c r="XDM212" s="7"/>
      <c r="XDN212" s="7"/>
      <c r="XDO212" s="7"/>
      <c r="XDP212" s="7"/>
      <c r="XDQ212" s="7"/>
      <c r="XDR212" s="7"/>
      <c r="XDS212" s="7"/>
      <c r="XDT212" s="7"/>
      <c r="XDU212" s="7"/>
      <c r="XDV212" s="7"/>
      <c r="XDW212" s="7"/>
      <c r="XDX212" s="7"/>
      <c r="XDY212" s="7"/>
      <c r="XDZ212" s="7"/>
      <c r="XEA212" s="7"/>
      <c r="XEB212" s="7"/>
      <c r="XEC212" s="7"/>
      <c r="XED212" s="7"/>
      <c r="XEE212" s="7"/>
    </row>
    <row r="213" s="1" customFormat="1" customHeight="1" spans="1:16359">
      <c r="A213" s="4"/>
      <c r="B213" s="20"/>
      <c r="C213" s="20"/>
      <c r="D213" s="21" t="str">
        <f>IF(C213="","-",VLOOKUP(C213,员工信息表!B:C,2,FALSE))</f>
        <v>-</v>
      </c>
      <c r="E213" s="21" t="str">
        <f>IF(C213="","-",VLOOKUP(C213,员工信息表!B:D,3,FALSE))</f>
        <v>-</v>
      </c>
      <c r="F213" s="20"/>
      <c r="G213" s="20"/>
      <c r="H213" s="20"/>
      <c r="I213" s="20"/>
      <c r="J213" s="27" t="str">
        <f t="shared" si="6"/>
        <v>0</v>
      </c>
      <c r="K213" s="27" t="str">
        <f>IF(C213="","0",SUMIFS(借支明细表!$H:$H,借支明细表!$F:$F,$C213,借支明细表!$D:$D,$D$2))</f>
        <v>0</v>
      </c>
      <c r="L213" s="27" t="str">
        <f t="shared" si="7"/>
        <v>0</v>
      </c>
      <c r="M213" s="28"/>
      <c r="XDA213" s="7"/>
      <c r="XDB213" s="7"/>
      <c r="XDC213" s="7"/>
      <c r="XDD213" s="7"/>
      <c r="XDE213" s="7"/>
      <c r="XDF213" s="7"/>
      <c r="XDG213" s="7"/>
      <c r="XDH213" s="7"/>
      <c r="XDI213" s="7"/>
      <c r="XDJ213" s="7"/>
      <c r="XDK213" s="7"/>
      <c r="XDL213" s="7"/>
      <c r="XDM213" s="7"/>
      <c r="XDN213" s="7"/>
      <c r="XDO213" s="7"/>
      <c r="XDP213" s="7"/>
      <c r="XDQ213" s="7"/>
      <c r="XDR213" s="7"/>
      <c r="XDS213" s="7"/>
      <c r="XDT213" s="7"/>
      <c r="XDU213" s="7"/>
      <c r="XDV213" s="7"/>
      <c r="XDW213" s="7"/>
      <c r="XDX213" s="7"/>
      <c r="XDY213" s="7"/>
      <c r="XDZ213" s="7"/>
      <c r="XEA213" s="7"/>
      <c r="XEB213" s="7"/>
      <c r="XEC213" s="7"/>
      <c r="XED213" s="7"/>
      <c r="XEE213" s="7"/>
    </row>
    <row r="214" s="1" customFormat="1" customHeight="1" spans="1:16359">
      <c r="A214" s="4"/>
      <c r="B214" s="20"/>
      <c r="C214" s="20"/>
      <c r="D214" s="21" t="str">
        <f>IF(C214="","-",VLOOKUP(C214,员工信息表!B:C,2,FALSE))</f>
        <v>-</v>
      </c>
      <c r="E214" s="21" t="str">
        <f>IF(C214="","-",VLOOKUP(C214,员工信息表!B:D,3,FALSE))</f>
        <v>-</v>
      </c>
      <c r="F214" s="20"/>
      <c r="G214" s="20"/>
      <c r="H214" s="20"/>
      <c r="I214" s="20"/>
      <c r="J214" s="27" t="str">
        <f t="shared" si="6"/>
        <v>0</v>
      </c>
      <c r="K214" s="27" t="str">
        <f>IF(C214="","0",SUMIFS(借支明细表!$H:$H,借支明细表!$F:$F,$C214,借支明细表!$D:$D,$D$2))</f>
        <v>0</v>
      </c>
      <c r="L214" s="27" t="str">
        <f t="shared" si="7"/>
        <v>0</v>
      </c>
      <c r="M214" s="28"/>
      <c r="XDA214" s="7"/>
      <c r="XDB214" s="7"/>
      <c r="XDC214" s="7"/>
      <c r="XDD214" s="7"/>
      <c r="XDE214" s="7"/>
      <c r="XDF214" s="7"/>
      <c r="XDG214" s="7"/>
      <c r="XDH214" s="7"/>
      <c r="XDI214" s="7"/>
      <c r="XDJ214" s="7"/>
      <c r="XDK214" s="7"/>
      <c r="XDL214" s="7"/>
      <c r="XDM214" s="7"/>
      <c r="XDN214" s="7"/>
      <c r="XDO214" s="7"/>
      <c r="XDP214" s="7"/>
      <c r="XDQ214" s="7"/>
      <c r="XDR214" s="7"/>
      <c r="XDS214" s="7"/>
      <c r="XDT214" s="7"/>
      <c r="XDU214" s="7"/>
      <c r="XDV214" s="7"/>
      <c r="XDW214" s="7"/>
      <c r="XDX214" s="7"/>
      <c r="XDY214" s="7"/>
      <c r="XDZ214" s="7"/>
      <c r="XEA214" s="7"/>
      <c r="XEB214" s="7"/>
      <c r="XEC214" s="7"/>
      <c r="XED214" s="7"/>
      <c r="XEE214" s="7"/>
    </row>
    <row r="215" s="1" customFormat="1" customHeight="1" spans="1:16359">
      <c r="A215" s="4"/>
      <c r="B215" s="20"/>
      <c r="C215" s="20"/>
      <c r="D215" s="21" t="str">
        <f>IF(C215="","-",VLOOKUP(C215,员工信息表!B:C,2,FALSE))</f>
        <v>-</v>
      </c>
      <c r="E215" s="21" t="str">
        <f>IF(C215="","-",VLOOKUP(C215,员工信息表!B:D,3,FALSE))</f>
        <v>-</v>
      </c>
      <c r="F215" s="20"/>
      <c r="G215" s="20"/>
      <c r="H215" s="20"/>
      <c r="I215" s="20"/>
      <c r="J215" s="27" t="str">
        <f t="shared" si="6"/>
        <v>0</v>
      </c>
      <c r="K215" s="27" t="str">
        <f>IF(C215="","0",SUMIFS(借支明细表!$H:$H,借支明细表!$F:$F,$C215,借支明细表!$D:$D,$D$2))</f>
        <v>0</v>
      </c>
      <c r="L215" s="27" t="str">
        <f t="shared" si="7"/>
        <v>0</v>
      </c>
      <c r="M215" s="28"/>
      <c r="XDA215" s="7"/>
      <c r="XDB215" s="7"/>
      <c r="XDC215" s="7"/>
      <c r="XDD215" s="7"/>
      <c r="XDE215" s="7"/>
      <c r="XDF215" s="7"/>
      <c r="XDG215" s="7"/>
      <c r="XDH215" s="7"/>
      <c r="XDI215" s="7"/>
      <c r="XDJ215" s="7"/>
      <c r="XDK215" s="7"/>
      <c r="XDL215" s="7"/>
      <c r="XDM215" s="7"/>
      <c r="XDN215" s="7"/>
      <c r="XDO215" s="7"/>
      <c r="XDP215" s="7"/>
      <c r="XDQ215" s="7"/>
      <c r="XDR215" s="7"/>
      <c r="XDS215" s="7"/>
      <c r="XDT215" s="7"/>
      <c r="XDU215" s="7"/>
      <c r="XDV215" s="7"/>
      <c r="XDW215" s="7"/>
      <c r="XDX215" s="7"/>
      <c r="XDY215" s="7"/>
      <c r="XDZ215" s="7"/>
      <c r="XEA215" s="7"/>
      <c r="XEB215" s="7"/>
      <c r="XEC215" s="7"/>
      <c r="XED215" s="7"/>
      <c r="XEE215" s="7"/>
    </row>
    <row r="216" s="1" customFormat="1" customHeight="1" spans="1:16359">
      <c r="A216" s="4"/>
      <c r="B216" s="20"/>
      <c r="C216" s="20"/>
      <c r="D216" s="21" t="str">
        <f>IF(C216="","-",VLOOKUP(C216,员工信息表!B:C,2,FALSE))</f>
        <v>-</v>
      </c>
      <c r="E216" s="21" t="str">
        <f>IF(C216="","-",VLOOKUP(C216,员工信息表!B:D,3,FALSE))</f>
        <v>-</v>
      </c>
      <c r="F216" s="20"/>
      <c r="G216" s="20"/>
      <c r="H216" s="20"/>
      <c r="I216" s="20"/>
      <c r="J216" s="27" t="str">
        <f t="shared" si="6"/>
        <v>0</v>
      </c>
      <c r="K216" s="27" t="str">
        <f>IF(C216="","0",SUMIFS(借支明细表!$H:$H,借支明细表!$F:$F,$C216,借支明细表!$D:$D,$D$2))</f>
        <v>0</v>
      </c>
      <c r="L216" s="27" t="str">
        <f t="shared" si="7"/>
        <v>0</v>
      </c>
      <c r="M216" s="28"/>
      <c r="XDA216" s="7"/>
      <c r="XDB216" s="7"/>
      <c r="XDC216" s="7"/>
      <c r="XDD216" s="7"/>
      <c r="XDE216" s="7"/>
      <c r="XDF216" s="7"/>
      <c r="XDG216" s="7"/>
      <c r="XDH216" s="7"/>
      <c r="XDI216" s="7"/>
      <c r="XDJ216" s="7"/>
      <c r="XDK216" s="7"/>
      <c r="XDL216" s="7"/>
      <c r="XDM216" s="7"/>
      <c r="XDN216" s="7"/>
      <c r="XDO216" s="7"/>
      <c r="XDP216" s="7"/>
      <c r="XDQ216" s="7"/>
      <c r="XDR216" s="7"/>
      <c r="XDS216" s="7"/>
      <c r="XDT216" s="7"/>
      <c r="XDU216" s="7"/>
      <c r="XDV216" s="7"/>
      <c r="XDW216" s="7"/>
      <c r="XDX216" s="7"/>
      <c r="XDY216" s="7"/>
      <c r="XDZ216" s="7"/>
      <c r="XEA216" s="7"/>
      <c r="XEB216" s="7"/>
      <c r="XEC216" s="7"/>
      <c r="XED216" s="7"/>
      <c r="XEE216" s="7"/>
    </row>
    <row r="217" s="1" customFormat="1" customHeight="1" spans="1:16359">
      <c r="A217" s="4"/>
      <c r="B217" s="20"/>
      <c r="C217" s="20"/>
      <c r="D217" s="21" t="str">
        <f>IF(C217="","-",VLOOKUP(C217,员工信息表!B:C,2,FALSE))</f>
        <v>-</v>
      </c>
      <c r="E217" s="21" t="str">
        <f>IF(C217="","-",VLOOKUP(C217,员工信息表!B:D,3,FALSE))</f>
        <v>-</v>
      </c>
      <c r="F217" s="20"/>
      <c r="G217" s="20"/>
      <c r="H217" s="20"/>
      <c r="I217" s="20"/>
      <c r="J217" s="27" t="str">
        <f t="shared" si="6"/>
        <v>0</v>
      </c>
      <c r="K217" s="27" t="str">
        <f>IF(C217="","0",SUMIFS(借支明细表!$H:$H,借支明细表!$F:$F,$C217,借支明细表!$D:$D,$D$2))</f>
        <v>0</v>
      </c>
      <c r="L217" s="27" t="str">
        <f t="shared" si="7"/>
        <v>0</v>
      </c>
      <c r="M217" s="28"/>
      <c r="XDA217" s="7"/>
      <c r="XDB217" s="7"/>
      <c r="XDC217" s="7"/>
      <c r="XDD217" s="7"/>
      <c r="XDE217" s="7"/>
      <c r="XDF217" s="7"/>
      <c r="XDG217" s="7"/>
      <c r="XDH217" s="7"/>
      <c r="XDI217" s="7"/>
      <c r="XDJ217" s="7"/>
      <c r="XDK217" s="7"/>
      <c r="XDL217" s="7"/>
      <c r="XDM217" s="7"/>
      <c r="XDN217" s="7"/>
      <c r="XDO217" s="7"/>
      <c r="XDP217" s="7"/>
      <c r="XDQ217" s="7"/>
      <c r="XDR217" s="7"/>
      <c r="XDS217" s="7"/>
      <c r="XDT217" s="7"/>
      <c r="XDU217" s="7"/>
      <c r="XDV217" s="7"/>
      <c r="XDW217" s="7"/>
      <c r="XDX217" s="7"/>
      <c r="XDY217" s="7"/>
      <c r="XDZ217" s="7"/>
      <c r="XEA217" s="7"/>
      <c r="XEB217" s="7"/>
      <c r="XEC217" s="7"/>
      <c r="XED217" s="7"/>
      <c r="XEE217" s="7"/>
    </row>
    <row r="218" s="1" customFormat="1" customHeight="1" spans="1:16359">
      <c r="A218" s="4"/>
      <c r="B218" s="20"/>
      <c r="C218" s="20"/>
      <c r="D218" s="21" t="str">
        <f>IF(C218="","-",VLOOKUP(C218,员工信息表!B:C,2,FALSE))</f>
        <v>-</v>
      </c>
      <c r="E218" s="21" t="str">
        <f>IF(C218="","-",VLOOKUP(C218,员工信息表!B:D,3,FALSE))</f>
        <v>-</v>
      </c>
      <c r="F218" s="20"/>
      <c r="G218" s="20"/>
      <c r="H218" s="20"/>
      <c r="I218" s="20"/>
      <c r="J218" s="27" t="str">
        <f t="shared" si="6"/>
        <v>0</v>
      </c>
      <c r="K218" s="27" t="str">
        <f>IF(C218="","0",SUMIFS(借支明细表!$H:$H,借支明细表!$F:$F,$C218,借支明细表!$D:$D,$D$2))</f>
        <v>0</v>
      </c>
      <c r="L218" s="27" t="str">
        <f t="shared" si="7"/>
        <v>0</v>
      </c>
      <c r="M218" s="28"/>
      <c r="XDA218" s="7"/>
      <c r="XDB218" s="7"/>
      <c r="XDC218" s="7"/>
      <c r="XDD218" s="7"/>
      <c r="XDE218" s="7"/>
      <c r="XDF218" s="7"/>
      <c r="XDG218" s="7"/>
      <c r="XDH218" s="7"/>
      <c r="XDI218" s="7"/>
      <c r="XDJ218" s="7"/>
      <c r="XDK218" s="7"/>
      <c r="XDL218" s="7"/>
      <c r="XDM218" s="7"/>
      <c r="XDN218" s="7"/>
      <c r="XDO218" s="7"/>
      <c r="XDP218" s="7"/>
      <c r="XDQ218" s="7"/>
      <c r="XDR218" s="7"/>
      <c r="XDS218" s="7"/>
      <c r="XDT218" s="7"/>
      <c r="XDU218" s="7"/>
      <c r="XDV218" s="7"/>
      <c r="XDW218" s="7"/>
      <c r="XDX218" s="7"/>
      <c r="XDY218" s="7"/>
      <c r="XDZ218" s="7"/>
      <c r="XEA218" s="7"/>
      <c r="XEB218" s="7"/>
      <c r="XEC218" s="7"/>
      <c r="XED218" s="7"/>
      <c r="XEE218" s="7"/>
    </row>
    <row r="219" s="1" customFormat="1" customHeight="1" spans="1:16359">
      <c r="A219" s="4"/>
      <c r="B219" s="20"/>
      <c r="C219" s="20"/>
      <c r="D219" s="21" t="str">
        <f>IF(C219="","-",VLOOKUP(C219,员工信息表!B:C,2,FALSE))</f>
        <v>-</v>
      </c>
      <c r="E219" s="21" t="str">
        <f>IF(C219="","-",VLOOKUP(C219,员工信息表!B:D,3,FALSE))</f>
        <v>-</v>
      </c>
      <c r="F219" s="20"/>
      <c r="G219" s="20"/>
      <c r="H219" s="20"/>
      <c r="I219" s="20"/>
      <c r="J219" s="27" t="str">
        <f t="shared" si="6"/>
        <v>0</v>
      </c>
      <c r="K219" s="27" t="str">
        <f>IF(C219="","0",SUMIFS(借支明细表!$H:$H,借支明细表!$F:$F,$C219,借支明细表!$D:$D,$D$2))</f>
        <v>0</v>
      </c>
      <c r="L219" s="27" t="str">
        <f t="shared" si="7"/>
        <v>0</v>
      </c>
      <c r="M219" s="28"/>
      <c r="XDA219" s="7"/>
      <c r="XDB219" s="7"/>
      <c r="XDC219" s="7"/>
      <c r="XDD219" s="7"/>
      <c r="XDE219" s="7"/>
      <c r="XDF219" s="7"/>
      <c r="XDG219" s="7"/>
      <c r="XDH219" s="7"/>
      <c r="XDI219" s="7"/>
      <c r="XDJ219" s="7"/>
      <c r="XDK219" s="7"/>
      <c r="XDL219" s="7"/>
      <c r="XDM219" s="7"/>
      <c r="XDN219" s="7"/>
      <c r="XDO219" s="7"/>
      <c r="XDP219" s="7"/>
      <c r="XDQ219" s="7"/>
      <c r="XDR219" s="7"/>
      <c r="XDS219" s="7"/>
      <c r="XDT219" s="7"/>
      <c r="XDU219" s="7"/>
      <c r="XDV219" s="7"/>
      <c r="XDW219" s="7"/>
      <c r="XDX219" s="7"/>
      <c r="XDY219" s="7"/>
      <c r="XDZ219" s="7"/>
      <c r="XEA219" s="7"/>
      <c r="XEB219" s="7"/>
      <c r="XEC219" s="7"/>
      <c r="XED219" s="7"/>
      <c r="XEE219" s="7"/>
    </row>
    <row r="220" s="1" customFormat="1" customHeight="1" spans="1:16359">
      <c r="A220" s="4"/>
      <c r="B220" s="20"/>
      <c r="C220" s="20"/>
      <c r="D220" s="21" t="str">
        <f>IF(C220="","-",VLOOKUP(C220,员工信息表!B:C,2,FALSE))</f>
        <v>-</v>
      </c>
      <c r="E220" s="21" t="str">
        <f>IF(C220="","-",VLOOKUP(C220,员工信息表!B:D,3,FALSE))</f>
        <v>-</v>
      </c>
      <c r="F220" s="20"/>
      <c r="G220" s="20"/>
      <c r="H220" s="20"/>
      <c r="I220" s="20"/>
      <c r="J220" s="27" t="str">
        <f t="shared" si="6"/>
        <v>0</v>
      </c>
      <c r="K220" s="27" t="str">
        <f>IF(C220="","0",SUMIFS(借支明细表!$H:$H,借支明细表!$F:$F,$C220,借支明细表!$D:$D,$D$2))</f>
        <v>0</v>
      </c>
      <c r="L220" s="27" t="str">
        <f t="shared" si="7"/>
        <v>0</v>
      </c>
      <c r="M220" s="28"/>
      <c r="XDA220" s="7"/>
      <c r="XDB220" s="7"/>
      <c r="XDC220" s="7"/>
      <c r="XDD220" s="7"/>
      <c r="XDE220" s="7"/>
      <c r="XDF220" s="7"/>
      <c r="XDG220" s="7"/>
      <c r="XDH220" s="7"/>
      <c r="XDI220" s="7"/>
      <c r="XDJ220" s="7"/>
      <c r="XDK220" s="7"/>
      <c r="XDL220" s="7"/>
      <c r="XDM220" s="7"/>
      <c r="XDN220" s="7"/>
      <c r="XDO220" s="7"/>
      <c r="XDP220" s="7"/>
      <c r="XDQ220" s="7"/>
      <c r="XDR220" s="7"/>
      <c r="XDS220" s="7"/>
      <c r="XDT220" s="7"/>
      <c r="XDU220" s="7"/>
      <c r="XDV220" s="7"/>
      <c r="XDW220" s="7"/>
      <c r="XDX220" s="7"/>
      <c r="XDY220" s="7"/>
      <c r="XDZ220" s="7"/>
      <c r="XEA220" s="7"/>
      <c r="XEB220" s="7"/>
      <c r="XEC220" s="7"/>
      <c r="XED220" s="7"/>
      <c r="XEE220" s="7"/>
    </row>
    <row r="221" s="1" customFormat="1" customHeight="1" spans="1:16359">
      <c r="A221" s="4"/>
      <c r="B221" s="20"/>
      <c r="C221" s="20"/>
      <c r="D221" s="21" t="str">
        <f>IF(C221="","-",VLOOKUP(C221,员工信息表!B:C,2,FALSE))</f>
        <v>-</v>
      </c>
      <c r="E221" s="21" t="str">
        <f>IF(C221="","-",VLOOKUP(C221,员工信息表!B:D,3,FALSE))</f>
        <v>-</v>
      </c>
      <c r="F221" s="20"/>
      <c r="G221" s="20"/>
      <c r="H221" s="20"/>
      <c r="I221" s="20"/>
      <c r="J221" s="27" t="str">
        <f t="shared" si="6"/>
        <v>0</v>
      </c>
      <c r="K221" s="27" t="str">
        <f>IF(C221="","0",SUMIFS(借支明细表!$H:$H,借支明细表!$F:$F,$C221,借支明细表!$D:$D,$D$2))</f>
        <v>0</v>
      </c>
      <c r="L221" s="27" t="str">
        <f t="shared" si="7"/>
        <v>0</v>
      </c>
      <c r="M221" s="28"/>
      <c r="XDA221" s="7"/>
      <c r="XDB221" s="7"/>
      <c r="XDC221" s="7"/>
      <c r="XDD221" s="7"/>
      <c r="XDE221" s="7"/>
      <c r="XDF221" s="7"/>
      <c r="XDG221" s="7"/>
      <c r="XDH221" s="7"/>
      <c r="XDI221" s="7"/>
      <c r="XDJ221" s="7"/>
      <c r="XDK221" s="7"/>
      <c r="XDL221" s="7"/>
      <c r="XDM221" s="7"/>
      <c r="XDN221" s="7"/>
      <c r="XDO221" s="7"/>
      <c r="XDP221" s="7"/>
      <c r="XDQ221" s="7"/>
      <c r="XDR221" s="7"/>
      <c r="XDS221" s="7"/>
      <c r="XDT221" s="7"/>
      <c r="XDU221" s="7"/>
      <c r="XDV221" s="7"/>
      <c r="XDW221" s="7"/>
      <c r="XDX221" s="7"/>
      <c r="XDY221" s="7"/>
      <c r="XDZ221" s="7"/>
      <c r="XEA221" s="7"/>
      <c r="XEB221" s="7"/>
      <c r="XEC221" s="7"/>
      <c r="XED221" s="7"/>
      <c r="XEE221" s="7"/>
    </row>
    <row r="222" s="1" customFormat="1" customHeight="1" spans="1:16359">
      <c r="A222" s="4"/>
      <c r="B222" s="20"/>
      <c r="C222" s="20"/>
      <c r="D222" s="21" t="str">
        <f>IF(C222="","-",VLOOKUP(C222,员工信息表!B:C,2,FALSE))</f>
        <v>-</v>
      </c>
      <c r="E222" s="21" t="str">
        <f>IF(C222="","-",VLOOKUP(C222,员工信息表!B:D,3,FALSE))</f>
        <v>-</v>
      </c>
      <c r="F222" s="20"/>
      <c r="G222" s="20"/>
      <c r="H222" s="20"/>
      <c r="I222" s="20"/>
      <c r="J222" s="27" t="str">
        <f t="shared" si="6"/>
        <v>0</v>
      </c>
      <c r="K222" s="27" t="str">
        <f>IF(C222="","0",SUMIFS(借支明细表!$H:$H,借支明细表!$F:$F,$C222,借支明细表!$D:$D,$D$2))</f>
        <v>0</v>
      </c>
      <c r="L222" s="27" t="str">
        <f t="shared" si="7"/>
        <v>0</v>
      </c>
      <c r="M222" s="28"/>
      <c r="XDA222" s="7"/>
      <c r="XDB222" s="7"/>
      <c r="XDC222" s="7"/>
      <c r="XDD222" s="7"/>
      <c r="XDE222" s="7"/>
      <c r="XDF222" s="7"/>
      <c r="XDG222" s="7"/>
      <c r="XDH222" s="7"/>
      <c r="XDI222" s="7"/>
      <c r="XDJ222" s="7"/>
      <c r="XDK222" s="7"/>
      <c r="XDL222" s="7"/>
      <c r="XDM222" s="7"/>
      <c r="XDN222" s="7"/>
      <c r="XDO222" s="7"/>
      <c r="XDP222" s="7"/>
      <c r="XDQ222" s="7"/>
      <c r="XDR222" s="7"/>
      <c r="XDS222" s="7"/>
      <c r="XDT222" s="7"/>
      <c r="XDU222" s="7"/>
      <c r="XDV222" s="7"/>
      <c r="XDW222" s="7"/>
      <c r="XDX222" s="7"/>
      <c r="XDY222" s="7"/>
      <c r="XDZ222" s="7"/>
      <c r="XEA222" s="7"/>
      <c r="XEB222" s="7"/>
      <c r="XEC222" s="7"/>
      <c r="XED222" s="7"/>
      <c r="XEE222" s="7"/>
    </row>
    <row r="223" s="1" customFormat="1" customHeight="1" spans="1:16359">
      <c r="A223" s="4"/>
      <c r="B223" s="20"/>
      <c r="C223" s="20"/>
      <c r="D223" s="21" t="str">
        <f>IF(C223="","-",VLOOKUP(C223,员工信息表!B:C,2,FALSE))</f>
        <v>-</v>
      </c>
      <c r="E223" s="21" t="str">
        <f>IF(C223="","-",VLOOKUP(C223,员工信息表!B:D,3,FALSE))</f>
        <v>-</v>
      </c>
      <c r="F223" s="20"/>
      <c r="G223" s="20"/>
      <c r="H223" s="20"/>
      <c r="I223" s="20"/>
      <c r="J223" s="27" t="str">
        <f t="shared" si="6"/>
        <v>0</v>
      </c>
      <c r="K223" s="27" t="str">
        <f>IF(C223="","0",SUMIFS(借支明细表!$H:$H,借支明细表!$F:$F,$C223,借支明细表!$D:$D,$D$2))</f>
        <v>0</v>
      </c>
      <c r="L223" s="27" t="str">
        <f t="shared" si="7"/>
        <v>0</v>
      </c>
      <c r="M223" s="28"/>
      <c r="XDA223" s="7"/>
      <c r="XDB223" s="7"/>
      <c r="XDC223" s="7"/>
      <c r="XDD223" s="7"/>
      <c r="XDE223" s="7"/>
      <c r="XDF223" s="7"/>
      <c r="XDG223" s="7"/>
      <c r="XDH223" s="7"/>
      <c r="XDI223" s="7"/>
      <c r="XDJ223" s="7"/>
      <c r="XDK223" s="7"/>
      <c r="XDL223" s="7"/>
      <c r="XDM223" s="7"/>
      <c r="XDN223" s="7"/>
      <c r="XDO223" s="7"/>
      <c r="XDP223" s="7"/>
      <c r="XDQ223" s="7"/>
      <c r="XDR223" s="7"/>
      <c r="XDS223" s="7"/>
      <c r="XDT223" s="7"/>
      <c r="XDU223" s="7"/>
      <c r="XDV223" s="7"/>
      <c r="XDW223" s="7"/>
      <c r="XDX223" s="7"/>
      <c r="XDY223" s="7"/>
      <c r="XDZ223" s="7"/>
      <c r="XEA223" s="7"/>
      <c r="XEB223" s="7"/>
      <c r="XEC223" s="7"/>
      <c r="XED223" s="7"/>
      <c r="XEE223" s="7"/>
    </row>
    <row r="224" s="1" customFormat="1" customHeight="1" spans="1:16359">
      <c r="A224" s="4"/>
      <c r="B224" s="20"/>
      <c r="C224" s="20"/>
      <c r="D224" s="21" t="str">
        <f>IF(C224="","-",VLOOKUP(C224,员工信息表!B:C,2,FALSE))</f>
        <v>-</v>
      </c>
      <c r="E224" s="21" t="str">
        <f>IF(C224="","-",VLOOKUP(C224,员工信息表!B:D,3,FALSE))</f>
        <v>-</v>
      </c>
      <c r="F224" s="20"/>
      <c r="G224" s="20"/>
      <c r="H224" s="20"/>
      <c r="I224" s="20"/>
      <c r="J224" s="27" t="str">
        <f t="shared" si="6"/>
        <v>0</v>
      </c>
      <c r="K224" s="27" t="str">
        <f>IF(C224="","0",SUMIFS(借支明细表!$H:$H,借支明细表!$F:$F,$C224,借支明细表!$D:$D,$D$2))</f>
        <v>0</v>
      </c>
      <c r="L224" s="27" t="str">
        <f t="shared" si="7"/>
        <v>0</v>
      </c>
      <c r="M224" s="28"/>
      <c r="XDA224" s="7"/>
      <c r="XDB224" s="7"/>
      <c r="XDC224" s="7"/>
      <c r="XDD224" s="7"/>
      <c r="XDE224" s="7"/>
      <c r="XDF224" s="7"/>
      <c r="XDG224" s="7"/>
      <c r="XDH224" s="7"/>
      <c r="XDI224" s="7"/>
      <c r="XDJ224" s="7"/>
      <c r="XDK224" s="7"/>
      <c r="XDL224" s="7"/>
      <c r="XDM224" s="7"/>
      <c r="XDN224" s="7"/>
      <c r="XDO224" s="7"/>
      <c r="XDP224" s="7"/>
      <c r="XDQ224" s="7"/>
      <c r="XDR224" s="7"/>
      <c r="XDS224" s="7"/>
      <c r="XDT224" s="7"/>
      <c r="XDU224" s="7"/>
      <c r="XDV224" s="7"/>
      <c r="XDW224" s="7"/>
      <c r="XDX224" s="7"/>
      <c r="XDY224" s="7"/>
      <c r="XDZ224" s="7"/>
      <c r="XEA224" s="7"/>
      <c r="XEB224" s="7"/>
      <c r="XEC224" s="7"/>
      <c r="XED224" s="7"/>
      <c r="XEE224" s="7"/>
    </row>
    <row r="225" s="1" customFormat="1" customHeight="1" spans="1:16359">
      <c r="A225" s="4"/>
      <c r="B225" s="20"/>
      <c r="C225" s="20"/>
      <c r="D225" s="21" t="str">
        <f>IF(C225="","-",VLOOKUP(C225,员工信息表!B:C,2,FALSE))</f>
        <v>-</v>
      </c>
      <c r="E225" s="21" t="str">
        <f>IF(C225="","-",VLOOKUP(C225,员工信息表!B:D,3,FALSE))</f>
        <v>-</v>
      </c>
      <c r="F225" s="20"/>
      <c r="G225" s="20"/>
      <c r="H225" s="20"/>
      <c r="I225" s="20"/>
      <c r="J225" s="27" t="str">
        <f t="shared" si="6"/>
        <v>0</v>
      </c>
      <c r="K225" s="27" t="str">
        <f>IF(C225="","0",SUMIFS(借支明细表!$H:$H,借支明细表!$F:$F,$C225,借支明细表!$D:$D,$D$2))</f>
        <v>0</v>
      </c>
      <c r="L225" s="27" t="str">
        <f t="shared" si="7"/>
        <v>0</v>
      </c>
      <c r="M225" s="28"/>
      <c r="XDA225" s="7"/>
      <c r="XDB225" s="7"/>
      <c r="XDC225" s="7"/>
      <c r="XDD225" s="7"/>
      <c r="XDE225" s="7"/>
      <c r="XDF225" s="7"/>
      <c r="XDG225" s="7"/>
      <c r="XDH225" s="7"/>
      <c r="XDI225" s="7"/>
      <c r="XDJ225" s="7"/>
      <c r="XDK225" s="7"/>
      <c r="XDL225" s="7"/>
      <c r="XDM225" s="7"/>
      <c r="XDN225" s="7"/>
      <c r="XDO225" s="7"/>
      <c r="XDP225" s="7"/>
      <c r="XDQ225" s="7"/>
      <c r="XDR225" s="7"/>
      <c r="XDS225" s="7"/>
      <c r="XDT225" s="7"/>
      <c r="XDU225" s="7"/>
      <c r="XDV225" s="7"/>
      <c r="XDW225" s="7"/>
      <c r="XDX225" s="7"/>
      <c r="XDY225" s="7"/>
      <c r="XDZ225" s="7"/>
      <c r="XEA225" s="7"/>
      <c r="XEB225" s="7"/>
      <c r="XEC225" s="7"/>
      <c r="XED225" s="7"/>
      <c r="XEE225" s="7"/>
    </row>
    <row r="226" s="1" customFormat="1" customHeight="1" spans="1:16359">
      <c r="A226" s="4"/>
      <c r="B226" s="20"/>
      <c r="C226" s="20"/>
      <c r="D226" s="21" t="str">
        <f>IF(C226="","-",VLOOKUP(C226,员工信息表!B:C,2,FALSE))</f>
        <v>-</v>
      </c>
      <c r="E226" s="21" t="str">
        <f>IF(C226="","-",VLOOKUP(C226,员工信息表!B:D,3,FALSE))</f>
        <v>-</v>
      </c>
      <c r="F226" s="20"/>
      <c r="G226" s="20"/>
      <c r="H226" s="20"/>
      <c r="I226" s="20"/>
      <c r="J226" s="27" t="str">
        <f t="shared" si="6"/>
        <v>0</v>
      </c>
      <c r="K226" s="27" t="str">
        <f>IF(C226="","0",SUMIFS(借支明细表!$H:$H,借支明细表!$F:$F,$C226,借支明细表!$D:$D,$D$2))</f>
        <v>0</v>
      </c>
      <c r="L226" s="27" t="str">
        <f t="shared" si="7"/>
        <v>0</v>
      </c>
      <c r="M226" s="28"/>
      <c r="XDA226" s="7"/>
      <c r="XDB226" s="7"/>
      <c r="XDC226" s="7"/>
      <c r="XDD226" s="7"/>
      <c r="XDE226" s="7"/>
      <c r="XDF226" s="7"/>
      <c r="XDG226" s="7"/>
      <c r="XDH226" s="7"/>
      <c r="XDI226" s="7"/>
      <c r="XDJ226" s="7"/>
      <c r="XDK226" s="7"/>
      <c r="XDL226" s="7"/>
      <c r="XDM226" s="7"/>
      <c r="XDN226" s="7"/>
      <c r="XDO226" s="7"/>
      <c r="XDP226" s="7"/>
      <c r="XDQ226" s="7"/>
      <c r="XDR226" s="7"/>
      <c r="XDS226" s="7"/>
      <c r="XDT226" s="7"/>
      <c r="XDU226" s="7"/>
      <c r="XDV226" s="7"/>
      <c r="XDW226" s="7"/>
      <c r="XDX226" s="7"/>
      <c r="XDY226" s="7"/>
      <c r="XDZ226" s="7"/>
      <c r="XEA226" s="7"/>
      <c r="XEB226" s="7"/>
      <c r="XEC226" s="7"/>
      <c r="XED226" s="7"/>
      <c r="XEE226" s="7"/>
    </row>
    <row r="227" s="1" customFormat="1" customHeight="1" spans="1:16359">
      <c r="A227" s="4"/>
      <c r="B227" s="20"/>
      <c r="C227" s="20"/>
      <c r="D227" s="21" t="str">
        <f>IF(C227="","-",VLOOKUP(C227,员工信息表!B:C,2,FALSE))</f>
        <v>-</v>
      </c>
      <c r="E227" s="21" t="str">
        <f>IF(C227="","-",VLOOKUP(C227,员工信息表!B:D,3,FALSE))</f>
        <v>-</v>
      </c>
      <c r="F227" s="20"/>
      <c r="G227" s="20"/>
      <c r="H227" s="20"/>
      <c r="I227" s="20"/>
      <c r="J227" s="27" t="str">
        <f t="shared" si="6"/>
        <v>0</v>
      </c>
      <c r="K227" s="27" t="str">
        <f>IF(C227="","0",SUMIFS(借支明细表!$H:$H,借支明细表!$F:$F,$C227,借支明细表!$D:$D,$D$2))</f>
        <v>0</v>
      </c>
      <c r="L227" s="27" t="str">
        <f t="shared" si="7"/>
        <v>0</v>
      </c>
      <c r="M227" s="28"/>
      <c r="XDA227" s="7"/>
      <c r="XDB227" s="7"/>
      <c r="XDC227" s="7"/>
      <c r="XDD227" s="7"/>
      <c r="XDE227" s="7"/>
      <c r="XDF227" s="7"/>
      <c r="XDG227" s="7"/>
      <c r="XDH227" s="7"/>
      <c r="XDI227" s="7"/>
      <c r="XDJ227" s="7"/>
      <c r="XDK227" s="7"/>
      <c r="XDL227" s="7"/>
      <c r="XDM227" s="7"/>
      <c r="XDN227" s="7"/>
      <c r="XDO227" s="7"/>
      <c r="XDP227" s="7"/>
      <c r="XDQ227" s="7"/>
      <c r="XDR227" s="7"/>
      <c r="XDS227" s="7"/>
      <c r="XDT227" s="7"/>
      <c r="XDU227" s="7"/>
      <c r="XDV227" s="7"/>
      <c r="XDW227" s="7"/>
      <c r="XDX227" s="7"/>
      <c r="XDY227" s="7"/>
      <c r="XDZ227" s="7"/>
      <c r="XEA227" s="7"/>
      <c r="XEB227" s="7"/>
      <c r="XEC227" s="7"/>
      <c r="XED227" s="7"/>
      <c r="XEE227" s="7"/>
    </row>
    <row r="228" s="1" customFormat="1" customHeight="1" spans="1:16359">
      <c r="A228" s="4"/>
      <c r="B228" s="20"/>
      <c r="C228" s="20"/>
      <c r="D228" s="21" t="str">
        <f>IF(C228="","-",VLOOKUP(C228,员工信息表!B:C,2,FALSE))</f>
        <v>-</v>
      </c>
      <c r="E228" s="21" t="str">
        <f>IF(C228="","-",VLOOKUP(C228,员工信息表!B:D,3,FALSE))</f>
        <v>-</v>
      </c>
      <c r="F228" s="20"/>
      <c r="G228" s="20"/>
      <c r="H228" s="20"/>
      <c r="I228" s="20"/>
      <c r="J228" s="27" t="str">
        <f t="shared" si="6"/>
        <v>0</v>
      </c>
      <c r="K228" s="27" t="str">
        <f>IF(C228="","0",SUMIFS(借支明细表!$H:$H,借支明细表!$F:$F,$C228,借支明细表!$D:$D,$D$2))</f>
        <v>0</v>
      </c>
      <c r="L228" s="27" t="str">
        <f t="shared" si="7"/>
        <v>0</v>
      </c>
      <c r="M228" s="28"/>
      <c r="XDA228" s="7"/>
      <c r="XDB228" s="7"/>
      <c r="XDC228" s="7"/>
      <c r="XDD228" s="7"/>
      <c r="XDE228" s="7"/>
      <c r="XDF228" s="7"/>
      <c r="XDG228" s="7"/>
      <c r="XDH228" s="7"/>
      <c r="XDI228" s="7"/>
      <c r="XDJ228" s="7"/>
      <c r="XDK228" s="7"/>
      <c r="XDL228" s="7"/>
      <c r="XDM228" s="7"/>
      <c r="XDN228" s="7"/>
      <c r="XDO228" s="7"/>
      <c r="XDP228" s="7"/>
      <c r="XDQ228" s="7"/>
      <c r="XDR228" s="7"/>
      <c r="XDS228" s="7"/>
      <c r="XDT228" s="7"/>
      <c r="XDU228" s="7"/>
      <c r="XDV228" s="7"/>
      <c r="XDW228" s="7"/>
      <c r="XDX228" s="7"/>
      <c r="XDY228" s="7"/>
      <c r="XDZ228" s="7"/>
      <c r="XEA228" s="7"/>
      <c r="XEB228" s="7"/>
      <c r="XEC228" s="7"/>
      <c r="XED228" s="7"/>
      <c r="XEE228" s="7"/>
    </row>
    <row r="229" s="1" customFormat="1" customHeight="1" spans="1:16359">
      <c r="A229" s="4"/>
      <c r="B229" s="20"/>
      <c r="C229" s="20"/>
      <c r="D229" s="21" t="str">
        <f>IF(C229="","-",VLOOKUP(C229,员工信息表!B:C,2,FALSE))</f>
        <v>-</v>
      </c>
      <c r="E229" s="21" t="str">
        <f>IF(C229="","-",VLOOKUP(C229,员工信息表!B:D,3,FALSE))</f>
        <v>-</v>
      </c>
      <c r="F229" s="20"/>
      <c r="G229" s="20"/>
      <c r="H229" s="20"/>
      <c r="I229" s="20"/>
      <c r="J229" s="27" t="str">
        <f t="shared" si="6"/>
        <v>0</v>
      </c>
      <c r="K229" s="27" t="str">
        <f>IF(C229="","0",SUMIFS(借支明细表!$H:$H,借支明细表!$F:$F,$C229,借支明细表!$D:$D,$D$2))</f>
        <v>0</v>
      </c>
      <c r="L229" s="27" t="str">
        <f t="shared" si="7"/>
        <v>0</v>
      </c>
      <c r="M229" s="28"/>
      <c r="XDA229" s="7"/>
      <c r="XDB229" s="7"/>
      <c r="XDC229" s="7"/>
      <c r="XDD229" s="7"/>
      <c r="XDE229" s="7"/>
      <c r="XDF229" s="7"/>
      <c r="XDG229" s="7"/>
      <c r="XDH229" s="7"/>
      <c r="XDI229" s="7"/>
      <c r="XDJ229" s="7"/>
      <c r="XDK229" s="7"/>
      <c r="XDL229" s="7"/>
      <c r="XDM229" s="7"/>
      <c r="XDN229" s="7"/>
      <c r="XDO229" s="7"/>
      <c r="XDP229" s="7"/>
      <c r="XDQ229" s="7"/>
      <c r="XDR229" s="7"/>
      <c r="XDS229" s="7"/>
      <c r="XDT229" s="7"/>
      <c r="XDU229" s="7"/>
      <c r="XDV229" s="7"/>
      <c r="XDW229" s="7"/>
      <c r="XDX229" s="7"/>
      <c r="XDY229" s="7"/>
      <c r="XDZ229" s="7"/>
      <c r="XEA229" s="7"/>
      <c r="XEB229" s="7"/>
      <c r="XEC229" s="7"/>
      <c r="XED229" s="7"/>
      <c r="XEE229" s="7"/>
    </row>
    <row r="230" s="1" customFormat="1" customHeight="1" spans="1:16359">
      <c r="A230" s="4"/>
      <c r="B230" s="20"/>
      <c r="C230" s="20"/>
      <c r="D230" s="21" t="str">
        <f>IF(C230="","-",VLOOKUP(C230,员工信息表!B:C,2,FALSE))</f>
        <v>-</v>
      </c>
      <c r="E230" s="21" t="str">
        <f>IF(C230="","-",VLOOKUP(C230,员工信息表!B:D,3,FALSE))</f>
        <v>-</v>
      </c>
      <c r="F230" s="20"/>
      <c r="G230" s="20"/>
      <c r="H230" s="20"/>
      <c r="I230" s="20"/>
      <c r="J230" s="27" t="str">
        <f t="shared" si="6"/>
        <v>0</v>
      </c>
      <c r="K230" s="27" t="str">
        <f>IF(C230="","0",SUMIFS(借支明细表!$H:$H,借支明细表!$F:$F,$C230,借支明细表!$D:$D,$D$2))</f>
        <v>0</v>
      </c>
      <c r="L230" s="27" t="str">
        <f t="shared" si="7"/>
        <v>0</v>
      </c>
      <c r="M230" s="28"/>
      <c r="XDA230" s="7"/>
      <c r="XDB230" s="7"/>
      <c r="XDC230" s="7"/>
      <c r="XDD230" s="7"/>
      <c r="XDE230" s="7"/>
      <c r="XDF230" s="7"/>
      <c r="XDG230" s="7"/>
      <c r="XDH230" s="7"/>
      <c r="XDI230" s="7"/>
      <c r="XDJ230" s="7"/>
      <c r="XDK230" s="7"/>
      <c r="XDL230" s="7"/>
      <c r="XDM230" s="7"/>
      <c r="XDN230" s="7"/>
      <c r="XDO230" s="7"/>
      <c r="XDP230" s="7"/>
      <c r="XDQ230" s="7"/>
      <c r="XDR230" s="7"/>
      <c r="XDS230" s="7"/>
      <c r="XDT230" s="7"/>
      <c r="XDU230" s="7"/>
      <c r="XDV230" s="7"/>
      <c r="XDW230" s="7"/>
      <c r="XDX230" s="7"/>
      <c r="XDY230" s="7"/>
      <c r="XDZ230" s="7"/>
      <c r="XEA230" s="7"/>
      <c r="XEB230" s="7"/>
      <c r="XEC230" s="7"/>
      <c r="XED230" s="7"/>
      <c r="XEE230" s="7"/>
    </row>
    <row r="231" s="1" customFormat="1" customHeight="1" spans="1:16359">
      <c r="A231" s="4"/>
      <c r="B231" s="20"/>
      <c r="C231" s="20"/>
      <c r="D231" s="21" t="str">
        <f>IF(C231="","-",VLOOKUP(C231,员工信息表!B:C,2,FALSE))</f>
        <v>-</v>
      </c>
      <c r="E231" s="21" t="str">
        <f>IF(C231="","-",VLOOKUP(C231,员工信息表!B:D,3,FALSE))</f>
        <v>-</v>
      </c>
      <c r="F231" s="20"/>
      <c r="G231" s="20"/>
      <c r="H231" s="20"/>
      <c r="I231" s="20"/>
      <c r="J231" s="27" t="str">
        <f t="shared" si="6"/>
        <v>0</v>
      </c>
      <c r="K231" s="27" t="str">
        <f>IF(C231="","0",SUMIFS(借支明细表!$H:$H,借支明细表!$F:$F,$C231,借支明细表!$D:$D,$D$2))</f>
        <v>0</v>
      </c>
      <c r="L231" s="27" t="str">
        <f t="shared" si="7"/>
        <v>0</v>
      </c>
      <c r="M231" s="28"/>
      <c r="XDA231" s="7"/>
      <c r="XDB231" s="7"/>
      <c r="XDC231" s="7"/>
      <c r="XDD231" s="7"/>
      <c r="XDE231" s="7"/>
      <c r="XDF231" s="7"/>
      <c r="XDG231" s="7"/>
      <c r="XDH231" s="7"/>
      <c r="XDI231" s="7"/>
      <c r="XDJ231" s="7"/>
      <c r="XDK231" s="7"/>
      <c r="XDL231" s="7"/>
      <c r="XDM231" s="7"/>
      <c r="XDN231" s="7"/>
      <c r="XDO231" s="7"/>
      <c r="XDP231" s="7"/>
      <c r="XDQ231" s="7"/>
      <c r="XDR231" s="7"/>
      <c r="XDS231" s="7"/>
      <c r="XDT231" s="7"/>
      <c r="XDU231" s="7"/>
      <c r="XDV231" s="7"/>
      <c r="XDW231" s="7"/>
      <c r="XDX231" s="7"/>
      <c r="XDY231" s="7"/>
      <c r="XDZ231" s="7"/>
      <c r="XEA231" s="7"/>
      <c r="XEB231" s="7"/>
      <c r="XEC231" s="7"/>
      <c r="XED231" s="7"/>
      <c r="XEE231" s="7"/>
    </row>
    <row r="232" s="1" customFormat="1" customHeight="1" spans="1:16359">
      <c r="A232" s="4"/>
      <c r="B232" s="20"/>
      <c r="C232" s="20"/>
      <c r="D232" s="21" t="str">
        <f>IF(C232="","-",VLOOKUP(C232,员工信息表!B:C,2,FALSE))</f>
        <v>-</v>
      </c>
      <c r="E232" s="21" t="str">
        <f>IF(C232="","-",VLOOKUP(C232,员工信息表!B:D,3,FALSE))</f>
        <v>-</v>
      </c>
      <c r="F232" s="20"/>
      <c r="G232" s="20"/>
      <c r="H232" s="20"/>
      <c r="I232" s="20"/>
      <c r="J232" s="27" t="str">
        <f t="shared" si="6"/>
        <v>0</v>
      </c>
      <c r="K232" s="27" t="str">
        <f>IF(C232="","0",SUMIFS(借支明细表!$H:$H,借支明细表!$F:$F,$C232,借支明细表!$D:$D,$D$2))</f>
        <v>0</v>
      </c>
      <c r="L232" s="27" t="str">
        <f t="shared" si="7"/>
        <v>0</v>
      </c>
      <c r="M232" s="28"/>
      <c r="XDA232" s="7"/>
      <c r="XDB232" s="7"/>
      <c r="XDC232" s="7"/>
      <c r="XDD232" s="7"/>
      <c r="XDE232" s="7"/>
      <c r="XDF232" s="7"/>
      <c r="XDG232" s="7"/>
      <c r="XDH232" s="7"/>
      <c r="XDI232" s="7"/>
      <c r="XDJ232" s="7"/>
      <c r="XDK232" s="7"/>
      <c r="XDL232" s="7"/>
      <c r="XDM232" s="7"/>
      <c r="XDN232" s="7"/>
      <c r="XDO232" s="7"/>
      <c r="XDP232" s="7"/>
      <c r="XDQ232" s="7"/>
      <c r="XDR232" s="7"/>
      <c r="XDS232" s="7"/>
      <c r="XDT232" s="7"/>
      <c r="XDU232" s="7"/>
      <c r="XDV232" s="7"/>
      <c r="XDW232" s="7"/>
      <c r="XDX232" s="7"/>
      <c r="XDY232" s="7"/>
      <c r="XDZ232" s="7"/>
      <c r="XEA232" s="7"/>
      <c r="XEB232" s="7"/>
      <c r="XEC232" s="7"/>
      <c r="XED232" s="7"/>
      <c r="XEE232" s="7"/>
    </row>
    <row r="233" s="1" customFormat="1" customHeight="1" spans="1:16359">
      <c r="A233" s="4"/>
      <c r="B233" s="20"/>
      <c r="C233" s="20"/>
      <c r="D233" s="21" t="str">
        <f>IF(C233="","-",VLOOKUP(C233,员工信息表!B:C,2,FALSE))</f>
        <v>-</v>
      </c>
      <c r="E233" s="21" t="str">
        <f>IF(C233="","-",VLOOKUP(C233,员工信息表!B:D,3,FALSE))</f>
        <v>-</v>
      </c>
      <c r="F233" s="20"/>
      <c r="G233" s="20"/>
      <c r="H233" s="20"/>
      <c r="I233" s="20"/>
      <c r="J233" s="27" t="str">
        <f t="shared" si="6"/>
        <v>0</v>
      </c>
      <c r="K233" s="27" t="str">
        <f>IF(C233="","0",SUMIFS(借支明细表!$H:$H,借支明细表!$F:$F,$C233,借支明细表!$D:$D,$D$2))</f>
        <v>0</v>
      </c>
      <c r="L233" s="27" t="str">
        <f t="shared" si="7"/>
        <v>0</v>
      </c>
      <c r="M233" s="28"/>
      <c r="XDA233" s="7"/>
      <c r="XDB233" s="7"/>
      <c r="XDC233" s="7"/>
      <c r="XDD233" s="7"/>
      <c r="XDE233" s="7"/>
      <c r="XDF233" s="7"/>
      <c r="XDG233" s="7"/>
      <c r="XDH233" s="7"/>
      <c r="XDI233" s="7"/>
      <c r="XDJ233" s="7"/>
      <c r="XDK233" s="7"/>
      <c r="XDL233" s="7"/>
      <c r="XDM233" s="7"/>
      <c r="XDN233" s="7"/>
      <c r="XDO233" s="7"/>
      <c r="XDP233" s="7"/>
      <c r="XDQ233" s="7"/>
      <c r="XDR233" s="7"/>
      <c r="XDS233" s="7"/>
      <c r="XDT233" s="7"/>
      <c r="XDU233" s="7"/>
      <c r="XDV233" s="7"/>
      <c r="XDW233" s="7"/>
      <c r="XDX233" s="7"/>
      <c r="XDY233" s="7"/>
      <c r="XDZ233" s="7"/>
      <c r="XEA233" s="7"/>
      <c r="XEB233" s="7"/>
      <c r="XEC233" s="7"/>
      <c r="XED233" s="7"/>
      <c r="XEE233" s="7"/>
    </row>
    <row r="234" s="1" customFormat="1" customHeight="1" spans="1:16359">
      <c r="A234" s="4"/>
      <c r="B234" s="20"/>
      <c r="C234" s="20"/>
      <c r="D234" s="21" t="str">
        <f>IF(C234="","-",VLOOKUP(C234,员工信息表!B:C,2,FALSE))</f>
        <v>-</v>
      </c>
      <c r="E234" s="21" t="str">
        <f>IF(C234="","-",VLOOKUP(C234,员工信息表!B:D,3,FALSE))</f>
        <v>-</v>
      </c>
      <c r="F234" s="20"/>
      <c r="G234" s="20"/>
      <c r="H234" s="20"/>
      <c r="I234" s="20"/>
      <c r="J234" s="27" t="str">
        <f t="shared" si="6"/>
        <v>0</v>
      </c>
      <c r="K234" s="27" t="str">
        <f>IF(C234="","0",SUMIFS(借支明细表!$H:$H,借支明细表!$F:$F,$C234,借支明细表!$D:$D,$D$2))</f>
        <v>0</v>
      </c>
      <c r="L234" s="27" t="str">
        <f t="shared" si="7"/>
        <v>0</v>
      </c>
      <c r="M234" s="28"/>
      <c r="XDA234" s="7"/>
      <c r="XDB234" s="7"/>
      <c r="XDC234" s="7"/>
      <c r="XDD234" s="7"/>
      <c r="XDE234" s="7"/>
      <c r="XDF234" s="7"/>
      <c r="XDG234" s="7"/>
      <c r="XDH234" s="7"/>
      <c r="XDI234" s="7"/>
      <c r="XDJ234" s="7"/>
      <c r="XDK234" s="7"/>
      <c r="XDL234" s="7"/>
      <c r="XDM234" s="7"/>
      <c r="XDN234" s="7"/>
      <c r="XDO234" s="7"/>
      <c r="XDP234" s="7"/>
      <c r="XDQ234" s="7"/>
      <c r="XDR234" s="7"/>
      <c r="XDS234" s="7"/>
      <c r="XDT234" s="7"/>
      <c r="XDU234" s="7"/>
      <c r="XDV234" s="7"/>
      <c r="XDW234" s="7"/>
      <c r="XDX234" s="7"/>
      <c r="XDY234" s="7"/>
      <c r="XDZ234" s="7"/>
      <c r="XEA234" s="7"/>
      <c r="XEB234" s="7"/>
      <c r="XEC234" s="7"/>
      <c r="XED234" s="7"/>
      <c r="XEE234" s="7"/>
    </row>
    <row r="235" s="1" customFormat="1" customHeight="1" spans="1:16359">
      <c r="A235" s="4"/>
      <c r="B235" s="20"/>
      <c r="C235" s="20"/>
      <c r="D235" s="21" t="str">
        <f>IF(C235="","-",VLOOKUP(C235,员工信息表!B:C,2,FALSE))</f>
        <v>-</v>
      </c>
      <c r="E235" s="21" t="str">
        <f>IF(C235="","-",VLOOKUP(C235,员工信息表!B:D,3,FALSE))</f>
        <v>-</v>
      </c>
      <c r="F235" s="20"/>
      <c r="G235" s="20"/>
      <c r="H235" s="20"/>
      <c r="I235" s="20"/>
      <c r="J235" s="27" t="str">
        <f t="shared" si="6"/>
        <v>0</v>
      </c>
      <c r="K235" s="27" t="str">
        <f>IF(C235="","0",SUMIFS(借支明细表!$H:$H,借支明细表!$F:$F,$C235,借支明细表!$D:$D,$D$2))</f>
        <v>0</v>
      </c>
      <c r="L235" s="27" t="str">
        <f t="shared" si="7"/>
        <v>0</v>
      </c>
      <c r="M235" s="28"/>
      <c r="XDA235" s="7"/>
      <c r="XDB235" s="7"/>
      <c r="XDC235" s="7"/>
      <c r="XDD235" s="7"/>
      <c r="XDE235" s="7"/>
      <c r="XDF235" s="7"/>
      <c r="XDG235" s="7"/>
      <c r="XDH235" s="7"/>
      <c r="XDI235" s="7"/>
      <c r="XDJ235" s="7"/>
      <c r="XDK235" s="7"/>
      <c r="XDL235" s="7"/>
      <c r="XDM235" s="7"/>
      <c r="XDN235" s="7"/>
      <c r="XDO235" s="7"/>
      <c r="XDP235" s="7"/>
      <c r="XDQ235" s="7"/>
      <c r="XDR235" s="7"/>
      <c r="XDS235" s="7"/>
      <c r="XDT235" s="7"/>
      <c r="XDU235" s="7"/>
      <c r="XDV235" s="7"/>
      <c r="XDW235" s="7"/>
      <c r="XDX235" s="7"/>
      <c r="XDY235" s="7"/>
      <c r="XDZ235" s="7"/>
      <c r="XEA235" s="7"/>
      <c r="XEB235" s="7"/>
      <c r="XEC235" s="7"/>
      <c r="XED235" s="7"/>
      <c r="XEE235" s="7"/>
    </row>
    <row r="236" s="1" customFormat="1" customHeight="1" spans="1:16359">
      <c r="A236" s="4"/>
      <c r="B236" s="20"/>
      <c r="C236" s="20"/>
      <c r="D236" s="21" t="str">
        <f>IF(C236="","-",VLOOKUP(C236,员工信息表!B:C,2,FALSE))</f>
        <v>-</v>
      </c>
      <c r="E236" s="21" t="str">
        <f>IF(C236="","-",VLOOKUP(C236,员工信息表!B:D,3,FALSE))</f>
        <v>-</v>
      </c>
      <c r="F236" s="20"/>
      <c r="G236" s="20"/>
      <c r="H236" s="20"/>
      <c r="I236" s="20"/>
      <c r="J236" s="27" t="str">
        <f t="shared" si="6"/>
        <v>0</v>
      </c>
      <c r="K236" s="27" t="str">
        <f>IF(C236="","0",SUMIFS(借支明细表!$H:$H,借支明细表!$F:$F,$C236,借支明细表!$D:$D,$D$2))</f>
        <v>0</v>
      </c>
      <c r="L236" s="27" t="str">
        <f t="shared" si="7"/>
        <v>0</v>
      </c>
      <c r="M236" s="28"/>
      <c r="XDA236" s="7"/>
      <c r="XDB236" s="7"/>
      <c r="XDC236" s="7"/>
      <c r="XDD236" s="7"/>
      <c r="XDE236" s="7"/>
      <c r="XDF236" s="7"/>
      <c r="XDG236" s="7"/>
      <c r="XDH236" s="7"/>
      <c r="XDI236" s="7"/>
      <c r="XDJ236" s="7"/>
      <c r="XDK236" s="7"/>
      <c r="XDL236" s="7"/>
      <c r="XDM236" s="7"/>
      <c r="XDN236" s="7"/>
      <c r="XDO236" s="7"/>
      <c r="XDP236" s="7"/>
      <c r="XDQ236" s="7"/>
      <c r="XDR236" s="7"/>
      <c r="XDS236" s="7"/>
      <c r="XDT236" s="7"/>
      <c r="XDU236" s="7"/>
      <c r="XDV236" s="7"/>
      <c r="XDW236" s="7"/>
      <c r="XDX236" s="7"/>
      <c r="XDY236" s="7"/>
      <c r="XDZ236" s="7"/>
      <c r="XEA236" s="7"/>
      <c r="XEB236" s="7"/>
      <c r="XEC236" s="7"/>
      <c r="XED236" s="7"/>
      <c r="XEE236" s="7"/>
    </row>
    <row r="237" s="1" customFormat="1" customHeight="1" spans="1:16359">
      <c r="A237" s="4"/>
      <c r="B237" s="20"/>
      <c r="C237" s="20"/>
      <c r="D237" s="21" t="str">
        <f>IF(C237="","-",VLOOKUP(C237,员工信息表!B:C,2,FALSE))</f>
        <v>-</v>
      </c>
      <c r="E237" s="21" t="str">
        <f>IF(C237="","-",VLOOKUP(C237,员工信息表!B:D,3,FALSE))</f>
        <v>-</v>
      </c>
      <c r="F237" s="20"/>
      <c r="G237" s="20"/>
      <c r="H237" s="20"/>
      <c r="I237" s="20"/>
      <c r="J237" s="27" t="str">
        <f t="shared" si="6"/>
        <v>0</v>
      </c>
      <c r="K237" s="27" t="str">
        <f>IF(C237="","0",SUMIFS(借支明细表!$H:$H,借支明细表!$F:$F,$C237,借支明细表!$D:$D,$D$2))</f>
        <v>0</v>
      </c>
      <c r="L237" s="27" t="str">
        <f t="shared" si="7"/>
        <v>0</v>
      </c>
      <c r="M237" s="28"/>
      <c r="XDA237" s="7"/>
      <c r="XDB237" s="7"/>
      <c r="XDC237" s="7"/>
      <c r="XDD237" s="7"/>
      <c r="XDE237" s="7"/>
      <c r="XDF237" s="7"/>
      <c r="XDG237" s="7"/>
      <c r="XDH237" s="7"/>
      <c r="XDI237" s="7"/>
      <c r="XDJ237" s="7"/>
      <c r="XDK237" s="7"/>
      <c r="XDL237" s="7"/>
      <c r="XDM237" s="7"/>
      <c r="XDN237" s="7"/>
      <c r="XDO237" s="7"/>
      <c r="XDP237" s="7"/>
      <c r="XDQ237" s="7"/>
      <c r="XDR237" s="7"/>
      <c r="XDS237" s="7"/>
      <c r="XDT237" s="7"/>
      <c r="XDU237" s="7"/>
      <c r="XDV237" s="7"/>
      <c r="XDW237" s="7"/>
      <c r="XDX237" s="7"/>
      <c r="XDY237" s="7"/>
      <c r="XDZ237" s="7"/>
      <c r="XEA237" s="7"/>
      <c r="XEB237" s="7"/>
      <c r="XEC237" s="7"/>
      <c r="XED237" s="7"/>
      <c r="XEE237" s="7"/>
    </row>
    <row r="238" s="1" customFormat="1" customHeight="1" spans="1:16359">
      <c r="A238" s="4"/>
      <c r="B238" s="20"/>
      <c r="C238" s="20"/>
      <c r="D238" s="21" t="str">
        <f>IF(C238="","-",VLOOKUP(C238,员工信息表!B:C,2,FALSE))</f>
        <v>-</v>
      </c>
      <c r="E238" s="21" t="str">
        <f>IF(C238="","-",VLOOKUP(C238,员工信息表!B:D,3,FALSE))</f>
        <v>-</v>
      </c>
      <c r="F238" s="20"/>
      <c r="G238" s="20"/>
      <c r="H238" s="20"/>
      <c r="I238" s="20"/>
      <c r="J238" s="27" t="str">
        <f t="shared" si="6"/>
        <v>0</v>
      </c>
      <c r="K238" s="27" t="str">
        <f>IF(C238="","0",SUMIFS(借支明细表!$H:$H,借支明细表!$F:$F,$C238,借支明细表!$D:$D,$D$2))</f>
        <v>0</v>
      </c>
      <c r="L238" s="27" t="str">
        <f t="shared" si="7"/>
        <v>0</v>
      </c>
      <c r="M238" s="28"/>
      <c r="XDA238" s="7"/>
      <c r="XDB238" s="7"/>
      <c r="XDC238" s="7"/>
      <c r="XDD238" s="7"/>
      <c r="XDE238" s="7"/>
      <c r="XDF238" s="7"/>
      <c r="XDG238" s="7"/>
      <c r="XDH238" s="7"/>
      <c r="XDI238" s="7"/>
      <c r="XDJ238" s="7"/>
      <c r="XDK238" s="7"/>
      <c r="XDL238" s="7"/>
      <c r="XDM238" s="7"/>
      <c r="XDN238" s="7"/>
      <c r="XDO238" s="7"/>
      <c r="XDP238" s="7"/>
      <c r="XDQ238" s="7"/>
      <c r="XDR238" s="7"/>
      <c r="XDS238" s="7"/>
      <c r="XDT238" s="7"/>
      <c r="XDU238" s="7"/>
      <c r="XDV238" s="7"/>
      <c r="XDW238" s="7"/>
      <c r="XDX238" s="7"/>
      <c r="XDY238" s="7"/>
      <c r="XDZ238" s="7"/>
      <c r="XEA238" s="7"/>
      <c r="XEB238" s="7"/>
      <c r="XEC238" s="7"/>
      <c r="XED238" s="7"/>
      <c r="XEE238" s="7"/>
    </row>
    <row r="239" s="1" customFormat="1" customHeight="1" spans="1:16359">
      <c r="A239" s="4"/>
      <c r="B239" s="20"/>
      <c r="C239" s="20"/>
      <c r="D239" s="21" t="str">
        <f>IF(C239="","-",VLOOKUP(C239,员工信息表!B:C,2,FALSE))</f>
        <v>-</v>
      </c>
      <c r="E239" s="21" t="str">
        <f>IF(C239="","-",VLOOKUP(C239,员工信息表!B:D,3,FALSE))</f>
        <v>-</v>
      </c>
      <c r="F239" s="20"/>
      <c r="G239" s="20"/>
      <c r="H239" s="20"/>
      <c r="I239" s="20"/>
      <c r="J239" s="27" t="str">
        <f t="shared" si="6"/>
        <v>0</v>
      </c>
      <c r="K239" s="27" t="str">
        <f>IF(C239="","0",SUMIFS(借支明细表!$H:$H,借支明细表!$F:$F,$C239,借支明细表!$D:$D,$D$2))</f>
        <v>0</v>
      </c>
      <c r="L239" s="27" t="str">
        <f t="shared" si="7"/>
        <v>0</v>
      </c>
      <c r="M239" s="28"/>
      <c r="XDA239" s="7"/>
      <c r="XDB239" s="7"/>
      <c r="XDC239" s="7"/>
      <c r="XDD239" s="7"/>
      <c r="XDE239" s="7"/>
      <c r="XDF239" s="7"/>
      <c r="XDG239" s="7"/>
      <c r="XDH239" s="7"/>
      <c r="XDI239" s="7"/>
      <c r="XDJ239" s="7"/>
      <c r="XDK239" s="7"/>
      <c r="XDL239" s="7"/>
      <c r="XDM239" s="7"/>
      <c r="XDN239" s="7"/>
      <c r="XDO239" s="7"/>
      <c r="XDP239" s="7"/>
      <c r="XDQ239" s="7"/>
      <c r="XDR239" s="7"/>
      <c r="XDS239" s="7"/>
      <c r="XDT239" s="7"/>
      <c r="XDU239" s="7"/>
      <c r="XDV239" s="7"/>
      <c r="XDW239" s="7"/>
      <c r="XDX239" s="7"/>
      <c r="XDY239" s="7"/>
      <c r="XDZ239" s="7"/>
      <c r="XEA239" s="7"/>
      <c r="XEB239" s="7"/>
      <c r="XEC239" s="7"/>
      <c r="XED239" s="7"/>
      <c r="XEE239" s="7"/>
    </row>
    <row r="240" s="1" customFormat="1" customHeight="1" spans="1:16359">
      <c r="A240" s="4"/>
      <c r="B240" s="20"/>
      <c r="C240" s="20"/>
      <c r="D240" s="21" t="str">
        <f>IF(C240="","-",VLOOKUP(C240,员工信息表!B:C,2,FALSE))</f>
        <v>-</v>
      </c>
      <c r="E240" s="21" t="str">
        <f>IF(C240="","-",VLOOKUP(C240,员工信息表!B:D,3,FALSE))</f>
        <v>-</v>
      </c>
      <c r="F240" s="20"/>
      <c r="G240" s="20"/>
      <c r="H240" s="20"/>
      <c r="I240" s="20"/>
      <c r="J240" s="27" t="str">
        <f t="shared" si="6"/>
        <v>0</v>
      </c>
      <c r="K240" s="27" t="str">
        <f>IF(C240="","0",SUMIFS(借支明细表!$H:$H,借支明细表!$F:$F,$C240,借支明细表!$D:$D,$D$2))</f>
        <v>0</v>
      </c>
      <c r="L240" s="27" t="str">
        <f t="shared" si="7"/>
        <v>0</v>
      </c>
      <c r="M240" s="28"/>
      <c r="XDA240" s="7"/>
      <c r="XDB240" s="7"/>
      <c r="XDC240" s="7"/>
      <c r="XDD240" s="7"/>
      <c r="XDE240" s="7"/>
      <c r="XDF240" s="7"/>
      <c r="XDG240" s="7"/>
      <c r="XDH240" s="7"/>
      <c r="XDI240" s="7"/>
      <c r="XDJ240" s="7"/>
      <c r="XDK240" s="7"/>
      <c r="XDL240" s="7"/>
      <c r="XDM240" s="7"/>
      <c r="XDN240" s="7"/>
      <c r="XDO240" s="7"/>
      <c r="XDP240" s="7"/>
      <c r="XDQ240" s="7"/>
      <c r="XDR240" s="7"/>
      <c r="XDS240" s="7"/>
      <c r="XDT240" s="7"/>
      <c r="XDU240" s="7"/>
      <c r="XDV240" s="7"/>
      <c r="XDW240" s="7"/>
      <c r="XDX240" s="7"/>
      <c r="XDY240" s="7"/>
      <c r="XDZ240" s="7"/>
      <c r="XEA240" s="7"/>
      <c r="XEB240" s="7"/>
      <c r="XEC240" s="7"/>
      <c r="XED240" s="7"/>
      <c r="XEE240" s="7"/>
    </row>
    <row r="241" s="1" customFormat="1" customHeight="1" spans="1:16359">
      <c r="A241" s="4"/>
      <c r="B241" s="20"/>
      <c r="C241" s="20"/>
      <c r="D241" s="21" t="str">
        <f>IF(C241="","-",VLOOKUP(C241,员工信息表!B:C,2,FALSE))</f>
        <v>-</v>
      </c>
      <c r="E241" s="21" t="str">
        <f>IF(C241="","-",VLOOKUP(C241,员工信息表!B:D,3,FALSE))</f>
        <v>-</v>
      </c>
      <c r="F241" s="20"/>
      <c r="G241" s="20"/>
      <c r="H241" s="20"/>
      <c r="I241" s="20"/>
      <c r="J241" s="27" t="str">
        <f t="shared" si="6"/>
        <v>0</v>
      </c>
      <c r="K241" s="27" t="str">
        <f>IF(C241="","0",SUMIFS(借支明细表!$H:$H,借支明细表!$F:$F,$C241,借支明细表!$D:$D,$D$2))</f>
        <v>0</v>
      </c>
      <c r="L241" s="27" t="str">
        <f t="shared" si="7"/>
        <v>0</v>
      </c>
      <c r="M241" s="28"/>
      <c r="XDA241" s="7"/>
      <c r="XDB241" s="7"/>
      <c r="XDC241" s="7"/>
      <c r="XDD241" s="7"/>
      <c r="XDE241" s="7"/>
      <c r="XDF241" s="7"/>
      <c r="XDG241" s="7"/>
      <c r="XDH241" s="7"/>
      <c r="XDI241" s="7"/>
      <c r="XDJ241" s="7"/>
      <c r="XDK241" s="7"/>
      <c r="XDL241" s="7"/>
      <c r="XDM241" s="7"/>
      <c r="XDN241" s="7"/>
      <c r="XDO241" s="7"/>
      <c r="XDP241" s="7"/>
      <c r="XDQ241" s="7"/>
      <c r="XDR241" s="7"/>
      <c r="XDS241" s="7"/>
      <c r="XDT241" s="7"/>
      <c r="XDU241" s="7"/>
      <c r="XDV241" s="7"/>
      <c r="XDW241" s="7"/>
      <c r="XDX241" s="7"/>
      <c r="XDY241" s="7"/>
      <c r="XDZ241" s="7"/>
      <c r="XEA241" s="7"/>
      <c r="XEB241" s="7"/>
      <c r="XEC241" s="7"/>
      <c r="XED241" s="7"/>
      <c r="XEE241" s="7"/>
    </row>
    <row r="242" s="1" customFormat="1" customHeight="1" spans="1:16359">
      <c r="A242" s="4"/>
      <c r="B242" s="20"/>
      <c r="C242" s="20"/>
      <c r="D242" s="21" t="str">
        <f>IF(C242="","-",VLOOKUP(C242,员工信息表!B:C,2,FALSE))</f>
        <v>-</v>
      </c>
      <c r="E242" s="21" t="str">
        <f>IF(C242="","-",VLOOKUP(C242,员工信息表!B:D,3,FALSE))</f>
        <v>-</v>
      </c>
      <c r="F242" s="20"/>
      <c r="G242" s="20"/>
      <c r="H242" s="20"/>
      <c r="I242" s="20"/>
      <c r="J242" s="27" t="str">
        <f t="shared" si="6"/>
        <v>0</v>
      </c>
      <c r="K242" s="27" t="str">
        <f>IF(C242="","0",SUMIFS(借支明细表!$H:$H,借支明细表!$F:$F,$C242,借支明细表!$D:$D,$D$2))</f>
        <v>0</v>
      </c>
      <c r="L242" s="27" t="str">
        <f t="shared" si="7"/>
        <v>0</v>
      </c>
      <c r="M242" s="28"/>
      <c r="XDA242" s="7"/>
      <c r="XDB242" s="7"/>
      <c r="XDC242" s="7"/>
      <c r="XDD242" s="7"/>
      <c r="XDE242" s="7"/>
      <c r="XDF242" s="7"/>
      <c r="XDG242" s="7"/>
      <c r="XDH242" s="7"/>
      <c r="XDI242" s="7"/>
      <c r="XDJ242" s="7"/>
      <c r="XDK242" s="7"/>
      <c r="XDL242" s="7"/>
      <c r="XDM242" s="7"/>
      <c r="XDN242" s="7"/>
      <c r="XDO242" s="7"/>
      <c r="XDP242" s="7"/>
      <c r="XDQ242" s="7"/>
      <c r="XDR242" s="7"/>
      <c r="XDS242" s="7"/>
      <c r="XDT242" s="7"/>
      <c r="XDU242" s="7"/>
      <c r="XDV242" s="7"/>
      <c r="XDW242" s="7"/>
      <c r="XDX242" s="7"/>
      <c r="XDY242" s="7"/>
      <c r="XDZ242" s="7"/>
      <c r="XEA242" s="7"/>
      <c r="XEB242" s="7"/>
      <c r="XEC242" s="7"/>
      <c r="XED242" s="7"/>
      <c r="XEE242" s="7"/>
    </row>
    <row r="243" s="1" customFormat="1" customHeight="1" spans="1:16359">
      <c r="A243" s="4"/>
      <c r="B243" s="20"/>
      <c r="C243" s="20"/>
      <c r="D243" s="21" t="str">
        <f>IF(C243="","-",VLOOKUP(C243,员工信息表!B:C,2,FALSE))</f>
        <v>-</v>
      </c>
      <c r="E243" s="21" t="str">
        <f>IF(C243="","-",VLOOKUP(C243,员工信息表!B:D,3,FALSE))</f>
        <v>-</v>
      </c>
      <c r="F243" s="20"/>
      <c r="G243" s="20"/>
      <c r="H243" s="20"/>
      <c r="I243" s="20"/>
      <c r="J243" s="27" t="str">
        <f t="shared" si="6"/>
        <v>0</v>
      </c>
      <c r="K243" s="27" t="str">
        <f>IF(C243="","0",SUMIFS(借支明细表!$H:$H,借支明细表!$F:$F,$C243,借支明细表!$D:$D,$D$2))</f>
        <v>0</v>
      </c>
      <c r="L243" s="27" t="str">
        <f t="shared" si="7"/>
        <v>0</v>
      </c>
      <c r="M243" s="28"/>
      <c r="XDA243" s="7"/>
      <c r="XDB243" s="7"/>
      <c r="XDC243" s="7"/>
      <c r="XDD243" s="7"/>
      <c r="XDE243" s="7"/>
      <c r="XDF243" s="7"/>
      <c r="XDG243" s="7"/>
      <c r="XDH243" s="7"/>
      <c r="XDI243" s="7"/>
      <c r="XDJ243" s="7"/>
      <c r="XDK243" s="7"/>
      <c r="XDL243" s="7"/>
      <c r="XDM243" s="7"/>
      <c r="XDN243" s="7"/>
      <c r="XDO243" s="7"/>
      <c r="XDP243" s="7"/>
      <c r="XDQ243" s="7"/>
      <c r="XDR243" s="7"/>
      <c r="XDS243" s="7"/>
      <c r="XDT243" s="7"/>
      <c r="XDU243" s="7"/>
      <c r="XDV243" s="7"/>
      <c r="XDW243" s="7"/>
      <c r="XDX243" s="7"/>
      <c r="XDY243" s="7"/>
      <c r="XDZ243" s="7"/>
      <c r="XEA243" s="7"/>
      <c r="XEB243" s="7"/>
      <c r="XEC243" s="7"/>
      <c r="XED243" s="7"/>
      <c r="XEE243" s="7"/>
    </row>
    <row r="244" s="1" customFormat="1" customHeight="1" spans="1:16359">
      <c r="A244" s="4"/>
      <c r="B244" s="20"/>
      <c r="C244" s="20"/>
      <c r="D244" s="21" t="str">
        <f>IF(C244="","-",VLOOKUP(C244,员工信息表!B:C,2,FALSE))</f>
        <v>-</v>
      </c>
      <c r="E244" s="21" t="str">
        <f>IF(C244="","-",VLOOKUP(C244,员工信息表!B:D,3,FALSE))</f>
        <v>-</v>
      </c>
      <c r="F244" s="20"/>
      <c r="G244" s="20"/>
      <c r="H244" s="20"/>
      <c r="I244" s="20"/>
      <c r="J244" s="27" t="str">
        <f t="shared" si="6"/>
        <v>0</v>
      </c>
      <c r="K244" s="27" t="str">
        <f>IF(C244="","0",SUMIFS(借支明细表!$H:$H,借支明细表!$F:$F,$C244,借支明细表!$D:$D,$D$2))</f>
        <v>0</v>
      </c>
      <c r="L244" s="27" t="str">
        <f t="shared" si="7"/>
        <v>0</v>
      </c>
      <c r="M244" s="28"/>
      <c r="XDA244" s="7"/>
      <c r="XDB244" s="7"/>
      <c r="XDC244" s="7"/>
      <c r="XDD244" s="7"/>
      <c r="XDE244" s="7"/>
      <c r="XDF244" s="7"/>
      <c r="XDG244" s="7"/>
      <c r="XDH244" s="7"/>
      <c r="XDI244" s="7"/>
      <c r="XDJ244" s="7"/>
      <c r="XDK244" s="7"/>
      <c r="XDL244" s="7"/>
      <c r="XDM244" s="7"/>
      <c r="XDN244" s="7"/>
      <c r="XDO244" s="7"/>
      <c r="XDP244" s="7"/>
      <c r="XDQ244" s="7"/>
      <c r="XDR244" s="7"/>
      <c r="XDS244" s="7"/>
      <c r="XDT244" s="7"/>
      <c r="XDU244" s="7"/>
      <c r="XDV244" s="7"/>
      <c r="XDW244" s="7"/>
      <c r="XDX244" s="7"/>
      <c r="XDY244" s="7"/>
      <c r="XDZ244" s="7"/>
      <c r="XEA244" s="7"/>
      <c r="XEB244" s="7"/>
      <c r="XEC244" s="7"/>
      <c r="XED244" s="7"/>
      <c r="XEE244" s="7"/>
    </row>
    <row r="245" s="1" customFormat="1" customHeight="1" spans="1:16359">
      <c r="A245" s="4"/>
      <c r="B245" s="20"/>
      <c r="C245" s="20"/>
      <c r="D245" s="21" t="str">
        <f>IF(C245="","-",VLOOKUP(C245,员工信息表!B:C,2,FALSE))</f>
        <v>-</v>
      </c>
      <c r="E245" s="21" t="str">
        <f>IF(C245="","-",VLOOKUP(C245,员工信息表!B:D,3,FALSE))</f>
        <v>-</v>
      </c>
      <c r="F245" s="20"/>
      <c r="G245" s="20"/>
      <c r="H245" s="20"/>
      <c r="I245" s="20"/>
      <c r="J245" s="27" t="str">
        <f t="shared" si="6"/>
        <v>0</v>
      </c>
      <c r="K245" s="27" t="str">
        <f>IF(C245="","0",SUMIFS(借支明细表!$H:$H,借支明细表!$F:$F,$C245,借支明细表!$D:$D,$D$2))</f>
        <v>0</v>
      </c>
      <c r="L245" s="27" t="str">
        <f t="shared" si="7"/>
        <v>0</v>
      </c>
      <c r="M245" s="28"/>
      <c r="XDA245" s="7"/>
      <c r="XDB245" s="7"/>
      <c r="XDC245" s="7"/>
      <c r="XDD245" s="7"/>
      <c r="XDE245" s="7"/>
      <c r="XDF245" s="7"/>
      <c r="XDG245" s="7"/>
      <c r="XDH245" s="7"/>
      <c r="XDI245" s="7"/>
      <c r="XDJ245" s="7"/>
      <c r="XDK245" s="7"/>
      <c r="XDL245" s="7"/>
      <c r="XDM245" s="7"/>
      <c r="XDN245" s="7"/>
      <c r="XDO245" s="7"/>
      <c r="XDP245" s="7"/>
      <c r="XDQ245" s="7"/>
      <c r="XDR245" s="7"/>
      <c r="XDS245" s="7"/>
      <c r="XDT245" s="7"/>
      <c r="XDU245" s="7"/>
      <c r="XDV245" s="7"/>
      <c r="XDW245" s="7"/>
      <c r="XDX245" s="7"/>
      <c r="XDY245" s="7"/>
      <c r="XDZ245" s="7"/>
      <c r="XEA245" s="7"/>
      <c r="XEB245" s="7"/>
      <c r="XEC245" s="7"/>
      <c r="XED245" s="7"/>
      <c r="XEE245" s="7"/>
    </row>
    <row r="246" s="1" customFormat="1" customHeight="1" spans="1:16359">
      <c r="A246" s="4"/>
      <c r="B246" s="20"/>
      <c r="C246" s="20"/>
      <c r="D246" s="21" t="str">
        <f>IF(C246="","-",VLOOKUP(C246,员工信息表!B:C,2,FALSE))</f>
        <v>-</v>
      </c>
      <c r="E246" s="21" t="str">
        <f>IF(C246="","-",VLOOKUP(C246,员工信息表!B:D,3,FALSE))</f>
        <v>-</v>
      </c>
      <c r="F246" s="20"/>
      <c r="G246" s="20"/>
      <c r="H246" s="20"/>
      <c r="I246" s="20"/>
      <c r="J246" s="27" t="str">
        <f t="shared" si="6"/>
        <v>0</v>
      </c>
      <c r="K246" s="27" t="str">
        <f>IF(C246="","0",SUMIFS(借支明细表!$H:$H,借支明细表!$F:$F,$C246,借支明细表!$D:$D,$D$2))</f>
        <v>0</v>
      </c>
      <c r="L246" s="27" t="str">
        <f t="shared" si="7"/>
        <v>0</v>
      </c>
      <c r="M246" s="28"/>
      <c r="XDA246" s="7"/>
      <c r="XDB246" s="7"/>
      <c r="XDC246" s="7"/>
      <c r="XDD246" s="7"/>
      <c r="XDE246" s="7"/>
      <c r="XDF246" s="7"/>
      <c r="XDG246" s="7"/>
      <c r="XDH246" s="7"/>
      <c r="XDI246" s="7"/>
      <c r="XDJ246" s="7"/>
      <c r="XDK246" s="7"/>
      <c r="XDL246" s="7"/>
      <c r="XDM246" s="7"/>
      <c r="XDN246" s="7"/>
      <c r="XDO246" s="7"/>
      <c r="XDP246" s="7"/>
      <c r="XDQ246" s="7"/>
      <c r="XDR246" s="7"/>
      <c r="XDS246" s="7"/>
      <c r="XDT246" s="7"/>
      <c r="XDU246" s="7"/>
      <c r="XDV246" s="7"/>
      <c r="XDW246" s="7"/>
      <c r="XDX246" s="7"/>
      <c r="XDY246" s="7"/>
      <c r="XDZ246" s="7"/>
      <c r="XEA246" s="7"/>
      <c r="XEB246" s="7"/>
      <c r="XEC246" s="7"/>
      <c r="XED246" s="7"/>
      <c r="XEE246" s="7"/>
    </row>
    <row r="247" s="1" customFormat="1" customHeight="1" spans="1:16359">
      <c r="A247" s="4"/>
      <c r="B247" s="20"/>
      <c r="C247" s="20"/>
      <c r="D247" s="21" t="str">
        <f>IF(C247="","-",VLOOKUP(C247,员工信息表!B:C,2,FALSE))</f>
        <v>-</v>
      </c>
      <c r="E247" s="21" t="str">
        <f>IF(C247="","-",VLOOKUP(C247,员工信息表!B:D,3,FALSE))</f>
        <v>-</v>
      </c>
      <c r="F247" s="20"/>
      <c r="G247" s="20"/>
      <c r="H247" s="20"/>
      <c r="I247" s="20"/>
      <c r="J247" s="27" t="str">
        <f t="shared" si="6"/>
        <v>0</v>
      </c>
      <c r="K247" s="27" t="str">
        <f>IF(C247="","0",SUMIFS(借支明细表!$H:$H,借支明细表!$F:$F,$C247,借支明细表!$D:$D,$D$2))</f>
        <v>0</v>
      </c>
      <c r="L247" s="27" t="str">
        <f t="shared" si="7"/>
        <v>0</v>
      </c>
      <c r="M247" s="28"/>
      <c r="XDA247" s="7"/>
      <c r="XDB247" s="7"/>
      <c r="XDC247" s="7"/>
      <c r="XDD247" s="7"/>
      <c r="XDE247" s="7"/>
      <c r="XDF247" s="7"/>
      <c r="XDG247" s="7"/>
      <c r="XDH247" s="7"/>
      <c r="XDI247" s="7"/>
      <c r="XDJ247" s="7"/>
      <c r="XDK247" s="7"/>
      <c r="XDL247" s="7"/>
      <c r="XDM247" s="7"/>
      <c r="XDN247" s="7"/>
      <c r="XDO247" s="7"/>
      <c r="XDP247" s="7"/>
      <c r="XDQ247" s="7"/>
      <c r="XDR247" s="7"/>
      <c r="XDS247" s="7"/>
      <c r="XDT247" s="7"/>
      <c r="XDU247" s="7"/>
      <c r="XDV247" s="7"/>
      <c r="XDW247" s="7"/>
      <c r="XDX247" s="7"/>
      <c r="XDY247" s="7"/>
      <c r="XDZ247" s="7"/>
      <c r="XEA247" s="7"/>
      <c r="XEB247" s="7"/>
      <c r="XEC247" s="7"/>
      <c r="XED247" s="7"/>
      <c r="XEE247" s="7"/>
    </row>
    <row r="248" s="1" customFormat="1" customHeight="1" spans="1:16359">
      <c r="A248" s="4"/>
      <c r="B248" s="20"/>
      <c r="C248" s="20"/>
      <c r="D248" s="21" t="str">
        <f>IF(C248="","-",VLOOKUP(C248,员工信息表!B:C,2,FALSE))</f>
        <v>-</v>
      </c>
      <c r="E248" s="21" t="str">
        <f>IF(C248="","-",VLOOKUP(C248,员工信息表!B:D,3,FALSE))</f>
        <v>-</v>
      </c>
      <c r="F248" s="20"/>
      <c r="G248" s="20"/>
      <c r="H248" s="20"/>
      <c r="I248" s="20"/>
      <c r="J248" s="27" t="str">
        <f t="shared" si="6"/>
        <v>0</v>
      </c>
      <c r="K248" s="27" t="str">
        <f>IF(C248="","0",SUMIFS(借支明细表!$H:$H,借支明细表!$F:$F,$C248,借支明细表!$D:$D,$D$2))</f>
        <v>0</v>
      </c>
      <c r="L248" s="27" t="str">
        <f t="shared" si="7"/>
        <v>0</v>
      </c>
      <c r="M248" s="28"/>
      <c r="XDA248" s="7"/>
      <c r="XDB248" s="7"/>
      <c r="XDC248" s="7"/>
      <c r="XDD248" s="7"/>
      <c r="XDE248" s="7"/>
      <c r="XDF248" s="7"/>
      <c r="XDG248" s="7"/>
      <c r="XDH248" s="7"/>
      <c r="XDI248" s="7"/>
      <c r="XDJ248" s="7"/>
      <c r="XDK248" s="7"/>
      <c r="XDL248" s="7"/>
      <c r="XDM248" s="7"/>
      <c r="XDN248" s="7"/>
      <c r="XDO248" s="7"/>
      <c r="XDP248" s="7"/>
      <c r="XDQ248" s="7"/>
      <c r="XDR248" s="7"/>
      <c r="XDS248" s="7"/>
      <c r="XDT248" s="7"/>
      <c r="XDU248" s="7"/>
      <c r="XDV248" s="7"/>
      <c r="XDW248" s="7"/>
      <c r="XDX248" s="7"/>
      <c r="XDY248" s="7"/>
      <c r="XDZ248" s="7"/>
      <c r="XEA248" s="7"/>
      <c r="XEB248" s="7"/>
      <c r="XEC248" s="7"/>
      <c r="XED248" s="7"/>
      <c r="XEE248" s="7"/>
    </row>
    <row r="249" s="1" customFormat="1" customHeight="1" spans="1:16359">
      <c r="A249" s="4"/>
      <c r="B249" s="20"/>
      <c r="C249" s="20"/>
      <c r="D249" s="21" t="str">
        <f>IF(C249="","-",VLOOKUP(C249,员工信息表!B:C,2,FALSE))</f>
        <v>-</v>
      </c>
      <c r="E249" s="21" t="str">
        <f>IF(C249="","-",VLOOKUP(C249,员工信息表!B:D,3,FALSE))</f>
        <v>-</v>
      </c>
      <c r="F249" s="20"/>
      <c r="G249" s="20"/>
      <c r="H249" s="20"/>
      <c r="I249" s="20"/>
      <c r="J249" s="27" t="str">
        <f t="shared" si="6"/>
        <v>0</v>
      </c>
      <c r="K249" s="27" t="str">
        <f>IF(C249="","0",SUMIFS(借支明细表!$H:$H,借支明细表!$F:$F,$C249,借支明细表!$D:$D,$D$2))</f>
        <v>0</v>
      </c>
      <c r="L249" s="27" t="str">
        <f t="shared" si="7"/>
        <v>0</v>
      </c>
      <c r="M249" s="28"/>
      <c r="XDA249" s="7"/>
      <c r="XDB249" s="7"/>
      <c r="XDC249" s="7"/>
      <c r="XDD249" s="7"/>
      <c r="XDE249" s="7"/>
      <c r="XDF249" s="7"/>
      <c r="XDG249" s="7"/>
      <c r="XDH249" s="7"/>
      <c r="XDI249" s="7"/>
      <c r="XDJ249" s="7"/>
      <c r="XDK249" s="7"/>
      <c r="XDL249" s="7"/>
      <c r="XDM249" s="7"/>
      <c r="XDN249" s="7"/>
      <c r="XDO249" s="7"/>
      <c r="XDP249" s="7"/>
      <c r="XDQ249" s="7"/>
      <c r="XDR249" s="7"/>
      <c r="XDS249" s="7"/>
      <c r="XDT249" s="7"/>
      <c r="XDU249" s="7"/>
      <c r="XDV249" s="7"/>
      <c r="XDW249" s="7"/>
      <c r="XDX249" s="7"/>
      <c r="XDY249" s="7"/>
      <c r="XDZ249" s="7"/>
      <c r="XEA249" s="7"/>
      <c r="XEB249" s="7"/>
      <c r="XEC249" s="7"/>
      <c r="XED249" s="7"/>
      <c r="XEE249" s="7"/>
    </row>
    <row r="250" s="1" customFormat="1" customHeight="1" spans="1:16359">
      <c r="A250" s="4"/>
      <c r="B250" s="20"/>
      <c r="C250" s="20"/>
      <c r="D250" s="21" t="str">
        <f>IF(C250="","-",VLOOKUP(C250,员工信息表!B:C,2,FALSE))</f>
        <v>-</v>
      </c>
      <c r="E250" s="21" t="str">
        <f>IF(C250="","-",VLOOKUP(C250,员工信息表!B:D,3,FALSE))</f>
        <v>-</v>
      </c>
      <c r="F250" s="20"/>
      <c r="G250" s="20"/>
      <c r="H250" s="20"/>
      <c r="I250" s="20"/>
      <c r="J250" s="27" t="str">
        <f t="shared" si="6"/>
        <v>0</v>
      </c>
      <c r="K250" s="27" t="str">
        <f>IF(C250="","0",SUMIFS(借支明细表!$H:$H,借支明细表!$F:$F,$C250,借支明细表!$D:$D,$D$2))</f>
        <v>0</v>
      </c>
      <c r="L250" s="27" t="str">
        <f t="shared" si="7"/>
        <v>0</v>
      </c>
      <c r="M250" s="28"/>
      <c r="XDA250" s="7"/>
      <c r="XDB250" s="7"/>
      <c r="XDC250" s="7"/>
      <c r="XDD250" s="7"/>
      <c r="XDE250" s="7"/>
      <c r="XDF250" s="7"/>
      <c r="XDG250" s="7"/>
      <c r="XDH250" s="7"/>
      <c r="XDI250" s="7"/>
      <c r="XDJ250" s="7"/>
      <c r="XDK250" s="7"/>
      <c r="XDL250" s="7"/>
      <c r="XDM250" s="7"/>
      <c r="XDN250" s="7"/>
      <c r="XDO250" s="7"/>
      <c r="XDP250" s="7"/>
      <c r="XDQ250" s="7"/>
      <c r="XDR250" s="7"/>
      <c r="XDS250" s="7"/>
      <c r="XDT250" s="7"/>
      <c r="XDU250" s="7"/>
      <c r="XDV250" s="7"/>
      <c r="XDW250" s="7"/>
      <c r="XDX250" s="7"/>
      <c r="XDY250" s="7"/>
      <c r="XDZ250" s="7"/>
      <c r="XEA250" s="7"/>
      <c r="XEB250" s="7"/>
      <c r="XEC250" s="7"/>
      <c r="XED250" s="7"/>
      <c r="XEE250" s="7"/>
    </row>
    <row r="251" s="1" customFormat="1" customHeight="1" spans="1:16359">
      <c r="A251" s="4"/>
      <c r="B251" s="20"/>
      <c r="C251" s="20"/>
      <c r="D251" s="21" t="str">
        <f>IF(C251="","-",VLOOKUP(C251,员工信息表!B:C,2,FALSE))</f>
        <v>-</v>
      </c>
      <c r="E251" s="21" t="str">
        <f>IF(C251="","-",VLOOKUP(C251,员工信息表!B:D,3,FALSE))</f>
        <v>-</v>
      </c>
      <c r="F251" s="20"/>
      <c r="G251" s="20"/>
      <c r="H251" s="20"/>
      <c r="I251" s="20"/>
      <c r="J251" s="27" t="str">
        <f t="shared" si="6"/>
        <v>0</v>
      </c>
      <c r="K251" s="27" t="str">
        <f>IF(C251="","0",SUMIFS(借支明细表!$H:$H,借支明细表!$F:$F,$C251,借支明细表!$D:$D,$D$2))</f>
        <v>0</v>
      </c>
      <c r="L251" s="27" t="str">
        <f t="shared" si="7"/>
        <v>0</v>
      </c>
      <c r="M251" s="28"/>
      <c r="XDA251" s="7"/>
      <c r="XDB251" s="7"/>
      <c r="XDC251" s="7"/>
      <c r="XDD251" s="7"/>
      <c r="XDE251" s="7"/>
      <c r="XDF251" s="7"/>
      <c r="XDG251" s="7"/>
      <c r="XDH251" s="7"/>
      <c r="XDI251" s="7"/>
      <c r="XDJ251" s="7"/>
      <c r="XDK251" s="7"/>
      <c r="XDL251" s="7"/>
      <c r="XDM251" s="7"/>
      <c r="XDN251" s="7"/>
      <c r="XDO251" s="7"/>
      <c r="XDP251" s="7"/>
      <c r="XDQ251" s="7"/>
      <c r="XDR251" s="7"/>
      <c r="XDS251" s="7"/>
      <c r="XDT251" s="7"/>
      <c r="XDU251" s="7"/>
      <c r="XDV251" s="7"/>
      <c r="XDW251" s="7"/>
      <c r="XDX251" s="7"/>
      <c r="XDY251" s="7"/>
      <c r="XDZ251" s="7"/>
      <c r="XEA251" s="7"/>
      <c r="XEB251" s="7"/>
      <c r="XEC251" s="7"/>
      <c r="XED251" s="7"/>
      <c r="XEE251" s="7"/>
    </row>
    <row r="252" s="1" customFormat="1" customHeight="1" spans="1:16359">
      <c r="A252" s="4"/>
      <c r="B252" s="20"/>
      <c r="C252" s="20"/>
      <c r="D252" s="21" t="str">
        <f>IF(C252="","-",VLOOKUP(C252,员工信息表!B:C,2,FALSE))</f>
        <v>-</v>
      </c>
      <c r="E252" s="21" t="str">
        <f>IF(C252="","-",VLOOKUP(C252,员工信息表!B:D,3,FALSE))</f>
        <v>-</v>
      </c>
      <c r="F252" s="20"/>
      <c r="G252" s="20"/>
      <c r="H252" s="20"/>
      <c r="I252" s="20"/>
      <c r="J252" s="27" t="str">
        <f t="shared" si="6"/>
        <v>0</v>
      </c>
      <c r="K252" s="27" t="str">
        <f>IF(C252="","0",SUMIFS(借支明细表!$H:$H,借支明细表!$F:$F,$C252,借支明细表!$D:$D,$D$2))</f>
        <v>0</v>
      </c>
      <c r="L252" s="27" t="str">
        <f t="shared" si="7"/>
        <v>0</v>
      </c>
      <c r="M252" s="28"/>
      <c r="XDA252" s="7"/>
      <c r="XDB252" s="7"/>
      <c r="XDC252" s="7"/>
      <c r="XDD252" s="7"/>
      <c r="XDE252" s="7"/>
      <c r="XDF252" s="7"/>
      <c r="XDG252" s="7"/>
      <c r="XDH252" s="7"/>
      <c r="XDI252" s="7"/>
      <c r="XDJ252" s="7"/>
      <c r="XDK252" s="7"/>
      <c r="XDL252" s="7"/>
      <c r="XDM252" s="7"/>
      <c r="XDN252" s="7"/>
      <c r="XDO252" s="7"/>
      <c r="XDP252" s="7"/>
      <c r="XDQ252" s="7"/>
      <c r="XDR252" s="7"/>
      <c r="XDS252" s="7"/>
      <c r="XDT252" s="7"/>
      <c r="XDU252" s="7"/>
      <c r="XDV252" s="7"/>
      <c r="XDW252" s="7"/>
      <c r="XDX252" s="7"/>
      <c r="XDY252" s="7"/>
      <c r="XDZ252" s="7"/>
      <c r="XEA252" s="7"/>
      <c r="XEB252" s="7"/>
      <c r="XEC252" s="7"/>
      <c r="XED252" s="7"/>
      <c r="XEE252" s="7"/>
    </row>
    <row r="253" s="1" customFormat="1" customHeight="1" spans="1:16359">
      <c r="A253" s="4"/>
      <c r="B253" s="20"/>
      <c r="C253" s="20"/>
      <c r="D253" s="21" t="str">
        <f>IF(C253="","-",VLOOKUP(C253,员工信息表!B:C,2,FALSE))</f>
        <v>-</v>
      </c>
      <c r="E253" s="21" t="str">
        <f>IF(C253="","-",VLOOKUP(C253,员工信息表!B:D,3,FALSE))</f>
        <v>-</v>
      </c>
      <c r="F253" s="20"/>
      <c r="G253" s="20"/>
      <c r="H253" s="20"/>
      <c r="I253" s="20"/>
      <c r="J253" s="27" t="str">
        <f t="shared" si="6"/>
        <v>0</v>
      </c>
      <c r="K253" s="27" t="str">
        <f>IF(C253="","0",SUMIFS(借支明细表!$H:$H,借支明细表!$F:$F,$C253,借支明细表!$D:$D,$D$2))</f>
        <v>0</v>
      </c>
      <c r="L253" s="27" t="str">
        <f t="shared" si="7"/>
        <v>0</v>
      </c>
      <c r="M253" s="28"/>
      <c r="XDA253" s="7"/>
      <c r="XDB253" s="7"/>
      <c r="XDC253" s="7"/>
      <c r="XDD253" s="7"/>
      <c r="XDE253" s="7"/>
      <c r="XDF253" s="7"/>
      <c r="XDG253" s="7"/>
      <c r="XDH253" s="7"/>
      <c r="XDI253" s="7"/>
      <c r="XDJ253" s="7"/>
      <c r="XDK253" s="7"/>
      <c r="XDL253" s="7"/>
      <c r="XDM253" s="7"/>
      <c r="XDN253" s="7"/>
      <c r="XDO253" s="7"/>
      <c r="XDP253" s="7"/>
      <c r="XDQ253" s="7"/>
      <c r="XDR253" s="7"/>
      <c r="XDS253" s="7"/>
      <c r="XDT253" s="7"/>
      <c r="XDU253" s="7"/>
      <c r="XDV253" s="7"/>
      <c r="XDW253" s="7"/>
      <c r="XDX253" s="7"/>
      <c r="XDY253" s="7"/>
      <c r="XDZ253" s="7"/>
      <c r="XEA253" s="7"/>
      <c r="XEB253" s="7"/>
      <c r="XEC253" s="7"/>
      <c r="XED253" s="7"/>
      <c r="XEE253" s="7"/>
    </row>
    <row r="254" s="1" customFormat="1" customHeight="1" spans="1:16359">
      <c r="A254" s="4"/>
      <c r="B254" s="20"/>
      <c r="C254" s="20"/>
      <c r="D254" s="21" t="str">
        <f>IF(C254="","-",VLOOKUP(C254,员工信息表!B:C,2,FALSE))</f>
        <v>-</v>
      </c>
      <c r="E254" s="21" t="str">
        <f>IF(C254="","-",VLOOKUP(C254,员工信息表!B:D,3,FALSE))</f>
        <v>-</v>
      </c>
      <c r="F254" s="20"/>
      <c r="G254" s="20"/>
      <c r="H254" s="20"/>
      <c r="I254" s="20"/>
      <c r="J254" s="27" t="str">
        <f t="shared" si="6"/>
        <v>0</v>
      </c>
      <c r="K254" s="27" t="str">
        <f>IF(C254="","0",SUMIFS(借支明细表!$H:$H,借支明细表!$F:$F,$C254,借支明细表!$D:$D,$D$2))</f>
        <v>0</v>
      </c>
      <c r="L254" s="27" t="str">
        <f t="shared" si="7"/>
        <v>0</v>
      </c>
      <c r="M254" s="28"/>
      <c r="XDA254" s="7"/>
      <c r="XDB254" s="7"/>
      <c r="XDC254" s="7"/>
      <c r="XDD254" s="7"/>
      <c r="XDE254" s="7"/>
      <c r="XDF254" s="7"/>
      <c r="XDG254" s="7"/>
      <c r="XDH254" s="7"/>
      <c r="XDI254" s="7"/>
      <c r="XDJ254" s="7"/>
      <c r="XDK254" s="7"/>
      <c r="XDL254" s="7"/>
      <c r="XDM254" s="7"/>
      <c r="XDN254" s="7"/>
      <c r="XDO254" s="7"/>
      <c r="XDP254" s="7"/>
      <c r="XDQ254" s="7"/>
      <c r="XDR254" s="7"/>
      <c r="XDS254" s="7"/>
      <c r="XDT254" s="7"/>
      <c r="XDU254" s="7"/>
      <c r="XDV254" s="7"/>
      <c r="XDW254" s="7"/>
      <c r="XDX254" s="7"/>
      <c r="XDY254" s="7"/>
      <c r="XDZ254" s="7"/>
      <c r="XEA254" s="7"/>
      <c r="XEB254" s="7"/>
      <c r="XEC254" s="7"/>
      <c r="XED254" s="7"/>
      <c r="XEE254" s="7"/>
    </row>
    <row r="255" s="1" customFormat="1" customHeight="1" spans="1:16359">
      <c r="A255" s="4"/>
      <c r="B255" s="20"/>
      <c r="C255" s="20"/>
      <c r="D255" s="21" t="str">
        <f>IF(C255="","-",VLOOKUP(C255,员工信息表!B:C,2,FALSE))</f>
        <v>-</v>
      </c>
      <c r="E255" s="21" t="str">
        <f>IF(C255="","-",VLOOKUP(C255,员工信息表!B:D,3,FALSE))</f>
        <v>-</v>
      </c>
      <c r="F255" s="20"/>
      <c r="G255" s="20"/>
      <c r="H255" s="20"/>
      <c r="I255" s="20"/>
      <c r="J255" s="27" t="str">
        <f t="shared" si="6"/>
        <v>0</v>
      </c>
      <c r="K255" s="27" t="str">
        <f>IF(C255="","0",SUMIFS(借支明细表!$H:$H,借支明细表!$F:$F,$C255,借支明细表!$D:$D,$D$2))</f>
        <v>0</v>
      </c>
      <c r="L255" s="27" t="str">
        <f t="shared" si="7"/>
        <v>0</v>
      </c>
      <c r="M255" s="28"/>
      <c r="XDA255" s="7"/>
      <c r="XDB255" s="7"/>
      <c r="XDC255" s="7"/>
      <c r="XDD255" s="7"/>
      <c r="XDE255" s="7"/>
      <c r="XDF255" s="7"/>
      <c r="XDG255" s="7"/>
      <c r="XDH255" s="7"/>
      <c r="XDI255" s="7"/>
      <c r="XDJ255" s="7"/>
      <c r="XDK255" s="7"/>
      <c r="XDL255" s="7"/>
      <c r="XDM255" s="7"/>
      <c r="XDN255" s="7"/>
      <c r="XDO255" s="7"/>
      <c r="XDP255" s="7"/>
      <c r="XDQ255" s="7"/>
      <c r="XDR255" s="7"/>
      <c r="XDS255" s="7"/>
      <c r="XDT255" s="7"/>
      <c r="XDU255" s="7"/>
      <c r="XDV255" s="7"/>
      <c r="XDW255" s="7"/>
      <c r="XDX255" s="7"/>
      <c r="XDY255" s="7"/>
      <c r="XDZ255" s="7"/>
      <c r="XEA255" s="7"/>
      <c r="XEB255" s="7"/>
      <c r="XEC255" s="7"/>
      <c r="XED255" s="7"/>
      <c r="XEE255" s="7"/>
    </row>
    <row r="256" s="1" customFormat="1" customHeight="1" spans="1:16359">
      <c r="A256" s="4"/>
      <c r="B256" s="20"/>
      <c r="C256" s="20"/>
      <c r="D256" s="21" t="str">
        <f>IF(C256="","-",VLOOKUP(C256,员工信息表!B:C,2,FALSE))</f>
        <v>-</v>
      </c>
      <c r="E256" s="21" t="str">
        <f>IF(C256="","-",VLOOKUP(C256,员工信息表!B:D,3,FALSE))</f>
        <v>-</v>
      </c>
      <c r="F256" s="20"/>
      <c r="G256" s="20"/>
      <c r="H256" s="20"/>
      <c r="I256" s="20"/>
      <c r="J256" s="27" t="str">
        <f t="shared" si="6"/>
        <v>0</v>
      </c>
      <c r="K256" s="27" t="str">
        <f>IF(C256="","0",SUMIFS(借支明细表!$H:$H,借支明细表!$F:$F,$C256,借支明细表!$D:$D,$D$2))</f>
        <v>0</v>
      </c>
      <c r="L256" s="27" t="str">
        <f t="shared" si="7"/>
        <v>0</v>
      </c>
      <c r="M256" s="28"/>
      <c r="XDA256" s="7"/>
      <c r="XDB256" s="7"/>
      <c r="XDC256" s="7"/>
      <c r="XDD256" s="7"/>
      <c r="XDE256" s="7"/>
      <c r="XDF256" s="7"/>
      <c r="XDG256" s="7"/>
      <c r="XDH256" s="7"/>
      <c r="XDI256" s="7"/>
      <c r="XDJ256" s="7"/>
      <c r="XDK256" s="7"/>
      <c r="XDL256" s="7"/>
      <c r="XDM256" s="7"/>
      <c r="XDN256" s="7"/>
      <c r="XDO256" s="7"/>
      <c r="XDP256" s="7"/>
      <c r="XDQ256" s="7"/>
      <c r="XDR256" s="7"/>
      <c r="XDS256" s="7"/>
      <c r="XDT256" s="7"/>
      <c r="XDU256" s="7"/>
      <c r="XDV256" s="7"/>
      <c r="XDW256" s="7"/>
      <c r="XDX256" s="7"/>
      <c r="XDY256" s="7"/>
      <c r="XDZ256" s="7"/>
      <c r="XEA256" s="7"/>
      <c r="XEB256" s="7"/>
      <c r="XEC256" s="7"/>
      <c r="XED256" s="7"/>
      <c r="XEE256" s="7"/>
    </row>
    <row r="257" s="1" customFormat="1" customHeight="1" spans="1:16359">
      <c r="A257" s="4"/>
      <c r="B257" s="20"/>
      <c r="C257" s="20"/>
      <c r="D257" s="21" t="str">
        <f>IF(C257="","-",VLOOKUP(C257,员工信息表!B:C,2,FALSE))</f>
        <v>-</v>
      </c>
      <c r="E257" s="21" t="str">
        <f>IF(C257="","-",VLOOKUP(C257,员工信息表!B:D,3,FALSE))</f>
        <v>-</v>
      </c>
      <c r="F257" s="20"/>
      <c r="G257" s="20"/>
      <c r="H257" s="20"/>
      <c r="I257" s="20"/>
      <c r="J257" s="27" t="str">
        <f t="shared" si="6"/>
        <v>0</v>
      </c>
      <c r="K257" s="27" t="str">
        <f>IF(C257="","0",SUMIFS(借支明细表!$H:$H,借支明细表!$F:$F,$C257,借支明细表!$D:$D,$D$2))</f>
        <v>0</v>
      </c>
      <c r="L257" s="27" t="str">
        <f t="shared" si="7"/>
        <v>0</v>
      </c>
      <c r="M257" s="28"/>
      <c r="XDA257" s="7"/>
      <c r="XDB257" s="7"/>
      <c r="XDC257" s="7"/>
      <c r="XDD257" s="7"/>
      <c r="XDE257" s="7"/>
      <c r="XDF257" s="7"/>
      <c r="XDG257" s="7"/>
      <c r="XDH257" s="7"/>
      <c r="XDI257" s="7"/>
      <c r="XDJ257" s="7"/>
      <c r="XDK257" s="7"/>
      <c r="XDL257" s="7"/>
      <c r="XDM257" s="7"/>
      <c r="XDN257" s="7"/>
      <c r="XDO257" s="7"/>
      <c r="XDP257" s="7"/>
      <c r="XDQ257" s="7"/>
      <c r="XDR257" s="7"/>
      <c r="XDS257" s="7"/>
      <c r="XDT257" s="7"/>
      <c r="XDU257" s="7"/>
      <c r="XDV257" s="7"/>
      <c r="XDW257" s="7"/>
      <c r="XDX257" s="7"/>
      <c r="XDY257" s="7"/>
      <c r="XDZ257" s="7"/>
      <c r="XEA257" s="7"/>
      <c r="XEB257" s="7"/>
      <c r="XEC257" s="7"/>
      <c r="XED257" s="7"/>
      <c r="XEE257" s="7"/>
    </row>
    <row r="258" s="1" customFormat="1" customHeight="1" spans="1:16359">
      <c r="A258" s="4"/>
      <c r="B258" s="20"/>
      <c r="C258" s="20"/>
      <c r="D258" s="21" t="str">
        <f>IF(C258="","-",VLOOKUP(C258,员工信息表!B:C,2,FALSE))</f>
        <v>-</v>
      </c>
      <c r="E258" s="21" t="str">
        <f>IF(C258="","-",VLOOKUP(C258,员工信息表!B:D,3,FALSE))</f>
        <v>-</v>
      </c>
      <c r="F258" s="20"/>
      <c r="G258" s="20"/>
      <c r="H258" s="20"/>
      <c r="I258" s="20"/>
      <c r="J258" s="27" t="str">
        <f t="shared" si="6"/>
        <v>0</v>
      </c>
      <c r="K258" s="27" t="str">
        <f>IF(C258="","0",SUMIFS(借支明细表!$H:$H,借支明细表!$F:$F,$C258,借支明细表!$D:$D,$D$2))</f>
        <v>0</v>
      </c>
      <c r="L258" s="27" t="str">
        <f t="shared" si="7"/>
        <v>0</v>
      </c>
      <c r="M258" s="28"/>
      <c r="XDA258" s="7"/>
      <c r="XDB258" s="7"/>
      <c r="XDC258" s="7"/>
      <c r="XDD258" s="7"/>
      <c r="XDE258" s="7"/>
      <c r="XDF258" s="7"/>
      <c r="XDG258" s="7"/>
      <c r="XDH258" s="7"/>
      <c r="XDI258" s="7"/>
      <c r="XDJ258" s="7"/>
      <c r="XDK258" s="7"/>
      <c r="XDL258" s="7"/>
      <c r="XDM258" s="7"/>
      <c r="XDN258" s="7"/>
      <c r="XDO258" s="7"/>
      <c r="XDP258" s="7"/>
      <c r="XDQ258" s="7"/>
      <c r="XDR258" s="7"/>
      <c r="XDS258" s="7"/>
      <c r="XDT258" s="7"/>
      <c r="XDU258" s="7"/>
      <c r="XDV258" s="7"/>
      <c r="XDW258" s="7"/>
      <c r="XDX258" s="7"/>
      <c r="XDY258" s="7"/>
      <c r="XDZ258" s="7"/>
      <c r="XEA258" s="7"/>
      <c r="XEB258" s="7"/>
      <c r="XEC258" s="7"/>
      <c r="XED258" s="7"/>
      <c r="XEE258" s="7"/>
    </row>
    <row r="259" s="1" customFormat="1" customHeight="1" spans="1:16359">
      <c r="A259" s="4"/>
      <c r="B259" s="20"/>
      <c r="C259" s="20"/>
      <c r="D259" s="21" t="str">
        <f>IF(C259="","-",VLOOKUP(C259,员工信息表!B:C,2,FALSE))</f>
        <v>-</v>
      </c>
      <c r="E259" s="21" t="str">
        <f>IF(C259="","-",VLOOKUP(C259,员工信息表!B:D,3,FALSE))</f>
        <v>-</v>
      </c>
      <c r="F259" s="20"/>
      <c r="G259" s="20"/>
      <c r="H259" s="20"/>
      <c r="I259" s="20"/>
      <c r="J259" s="27" t="str">
        <f t="shared" si="6"/>
        <v>0</v>
      </c>
      <c r="K259" s="27" t="str">
        <f>IF(C259="","0",SUMIFS(借支明细表!$H:$H,借支明细表!$F:$F,$C259,借支明细表!$D:$D,$D$2))</f>
        <v>0</v>
      </c>
      <c r="L259" s="27" t="str">
        <f t="shared" si="7"/>
        <v>0</v>
      </c>
      <c r="M259" s="28"/>
      <c r="XDA259" s="7"/>
      <c r="XDB259" s="7"/>
      <c r="XDC259" s="7"/>
      <c r="XDD259" s="7"/>
      <c r="XDE259" s="7"/>
      <c r="XDF259" s="7"/>
      <c r="XDG259" s="7"/>
      <c r="XDH259" s="7"/>
      <c r="XDI259" s="7"/>
      <c r="XDJ259" s="7"/>
      <c r="XDK259" s="7"/>
      <c r="XDL259" s="7"/>
      <c r="XDM259" s="7"/>
      <c r="XDN259" s="7"/>
      <c r="XDO259" s="7"/>
      <c r="XDP259" s="7"/>
      <c r="XDQ259" s="7"/>
      <c r="XDR259" s="7"/>
      <c r="XDS259" s="7"/>
      <c r="XDT259" s="7"/>
      <c r="XDU259" s="7"/>
      <c r="XDV259" s="7"/>
      <c r="XDW259" s="7"/>
      <c r="XDX259" s="7"/>
      <c r="XDY259" s="7"/>
      <c r="XDZ259" s="7"/>
      <c r="XEA259" s="7"/>
      <c r="XEB259" s="7"/>
      <c r="XEC259" s="7"/>
      <c r="XED259" s="7"/>
      <c r="XEE259" s="7"/>
    </row>
    <row r="260" s="1" customFormat="1" customHeight="1" spans="1:16359">
      <c r="A260" s="4"/>
      <c r="B260" s="20"/>
      <c r="C260" s="20"/>
      <c r="D260" s="21" t="str">
        <f>IF(C260="","-",VLOOKUP(C260,员工信息表!B:C,2,FALSE))</f>
        <v>-</v>
      </c>
      <c r="E260" s="21" t="str">
        <f>IF(C260="","-",VLOOKUP(C260,员工信息表!B:D,3,FALSE))</f>
        <v>-</v>
      </c>
      <c r="F260" s="20"/>
      <c r="G260" s="20"/>
      <c r="H260" s="20"/>
      <c r="I260" s="20"/>
      <c r="J260" s="27" t="str">
        <f t="shared" si="6"/>
        <v>0</v>
      </c>
      <c r="K260" s="27" t="str">
        <f>IF(C260="","0",SUMIFS(借支明细表!$H:$H,借支明细表!$F:$F,$C260,借支明细表!$D:$D,$D$2))</f>
        <v>0</v>
      </c>
      <c r="L260" s="27" t="str">
        <f t="shared" si="7"/>
        <v>0</v>
      </c>
      <c r="M260" s="28"/>
      <c r="XDA260" s="7"/>
      <c r="XDB260" s="7"/>
      <c r="XDC260" s="7"/>
      <c r="XDD260" s="7"/>
      <c r="XDE260" s="7"/>
      <c r="XDF260" s="7"/>
      <c r="XDG260" s="7"/>
      <c r="XDH260" s="7"/>
      <c r="XDI260" s="7"/>
      <c r="XDJ260" s="7"/>
      <c r="XDK260" s="7"/>
      <c r="XDL260" s="7"/>
      <c r="XDM260" s="7"/>
      <c r="XDN260" s="7"/>
      <c r="XDO260" s="7"/>
      <c r="XDP260" s="7"/>
      <c r="XDQ260" s="7"/>
      <c r="XDR260" s="7"/>
      <c r="XDS260" s="7"/>
      <c r="XDT260" s="7"/>
      <c r="XDU260" s="7"/>
      <c r="XDV260" s="7"/>
      <c r="XDW260" s="7"/>
      <c r="XDX260" s="7"/>
      <c r="XDY260" s="7"/>
      <c r="XDZ260" s="7"/>
      <c r="XEA260" s="7"/>
      <c r="XEB260" s="7"/>
      <c r="XEC260" s="7"/>
      <c r="XED260" s="7"/>
      <c r="XEE260" s="7"/>
    </row>
    <row r="261" s="1" customFormat="1" customHeight="1" spans="1:16359">
      <c r="A261" s="4"/>
      <c r="B261" s="20"/>
      <c r="C261" s="20"/>
      <c r="D261" s="21" t="str">
        <f>IF(C261="","-",VLOOKUP(C261,员工信息表!B:C,2,FALSE))</f>
        <v>-</v>
      </c>
      <c r="E261" s="21" t="str">
        <f>IF(C261="","-",VLOOKUP(C261,员工信息表!B:D,3,FALSE))</f>
        <v>-</v>
      </c>
      <c r="F261" s="20"/>
      <c r="G261" s="20"/>
      <c r="H261" s="20"/>
      <c r="I261" s="20"/>
      <c r="J261" s="27" t="str">
        <f t="shared" ref="J261:J324" si="8">IF(C261="","0",(E261*F261)+(G261*H261)+I261)</f>
        <v>0</v>
      </c>
      <c r="K261" s="27" t="str">
        <f>IF(C261="","0",SUMIFS(借支明细表!$H:$H,借支明细表!$F:$F,$C261,借支明细表!$D:$D,$D$2))</f>
        <v>0</v>
      </c>
      <c r="L261" s="27" t="str">
        <f t="shared" ref="L261:L324" si="9">IF(C261="","0",J261-K261)</f>
        <v>0</v>
      </c>
      <c r="M261" s="28"/>
      <c r="XDA261" s="7"/>
      <c r="XDB261" s="7"/>
      <c r="XDC261" s="7"/>
      <c r="XDD261" s="7"/>
      <c r="XDE261" s="7"/>
      <c r="XDF261" s="7"/>
      <c r="XDG261" s="7"/>
      <c r="XDH261" s="7"/>
      <c r="XDI261" s="7"/>
      <c r="XDJ261" s="7"/>
      <c r="XDK261" s="7"/>
      <c r="XDL261" s="7"/>
      <c r="XDM261" s="7"/>
      <c r="XDN261" s="7"/>
      <c r="XDO261" s="7"/>
      <c r="XDP261" s="7"/>
      <c r="XDQ261" s="7"/>
      <c r="XDR261" s="7"/>
      <c r="XDS261" s="7"/>
      <c r="XDT261" s="7"/>
      <c r="XDU261" s="7"/>
      <c r="XDV261" s="7"/>
      <c r="XDW261" s="7"/>
      <c r="XDX261" s="7"/>
      <c r="XDY261" s="7"/>
      <c r="XDZ261" s="7"/>
      <c r="XEA261" s="7"/>
      <c r="XEB261" s="7"/>
      <c r="XEC261" s="7"/>
      <c r="XED261" s="7"/>
      <c r="XEE261" s="7"/>
    </row>
    <row r="262" s="1" customFormat="1" customHeight="1" spans="1:16359">
      <c r="A262" s="4"/>
      <c r="B262" s="20"/>
      <c r="C262" s="20"/>
      <c r="D262" s="21" t="str">
        <f>IF(C262="","-",VLOOKUP(C262,员工信息表!B:C,2,FALSE))</f>
        <v>-</v>
      </c>
      <c r="E262" s="21" t="str">
        <f>IF(C262="","-",VLOOKUP(C262,员工信息表!B:D,3,FALSE))</f>
        <v>-</v>
      </c>
      <c r="F262" s="20"/>
      <c r="G262" s="20"/>
      <c r="H262" s="20"/>
      <c r="I262" s="20"/>
      <c r="J262" s="27" t="str">
        <f t="shared" si="8"/>
        <v>0</v>
      </c>
      <c r="K262" s="27" t="str">
        <f>IF(C262="","0",SUMIFS(借支明细表!$H:$H,借支明细表!$F:$F,$C262,借支明细表!$D:$D,$D$2))</f>
        <v>0</v>
      </c>
      <c r="L262" s="27" t="str">
        <f t="shared" si="9"/>
        <v>0</v>
      </c>
      <c r="M262" s="28"/>
      <c r="XDA262" s="7"/>
      <c r="XDB262" s="7"/>
      <c r="XDC262" s="7"/>
      <c r="XDD262" s="7"/>
      <c r="XDE262" s="7"/>
      <c r="XDF262" s="7"/>
      <c r="XDG262" s="7"/>
      <c r="XDH262" s="7"/>
      <c r="XDI262" s="7"/>
      <c r="XDJ262" s="7"/>
      <c r="XDK262" s="7"/>
      <c r="XDL262" s="7"/>
      <c r="XDM262" s="7"/>
      <c r="XDN262" s="7"/>
      <c r="XDO262" s="7"/>
      <c r="XDP262" s="7"/>
      <c r="XDQ262" s="7"/>
      <c r="XDR262" s="7"/>
      <c r="XDS262" s="7"/>
      <c r="XDT262" s="7"/>
      <c r="XDU262" s="7"/>
      <c r="XDV262" s="7"/>
      <c r="XDW262" s="7"/>
      <c r="XDX262" s="7"/>
      <c r="XDY262" s="7"/>
      <c r="XDZ262" s="7"/>
      <c r="XEA262" s="7"/>
      <c r="XEB262" s="7"/>
      <c r="XEC262" s="7"/>
      <c r="XED262" s="7"/>
      <c r="XEE262" s="7"/>
    </row>
    <row r="263" s="1" customFormat="1" customHeight="1" spans="1:16359">
      <c r="A263" s="4"/>
      <c r="B263" s="20"/>
      <c r="C263" s="20"/>
      <c r="D263" s="21" t="str">
        <f>IF(C263="","-",VLOOKUP(C263,员工信息表!B:C,2,FALSE))</f>
        <v>-</v>
      </c>
      <c r="E263" s="21" t="str">
        <f>IF(C263="","-",VLOOKUP(C263,员工信息表!B:D,3,FALSE))</f>
        <v>-</v>
      </c>
      <c r="F263" s="20"/>
      <c r="G263" s="20"/>
      <c r="H263" s="20"/>
      <c r="I263" s="20"/>
      <c r="J263" s="27" t="str">
        <f t="shared" si="8"/>
        <v>0</v>
      </c>
      <c r="K263" s="27" t="str">
        <f>IF(C263="","0",SUMIFS(借支明细表!$H:$H,借支明细表!$F:$F,$C263,借支明细表!$D:$D,$D$2))</f>
        <v>0</v>
      </c>
      <c r="L263" s="27" t="str">
        <f t="shared" si="9"/>
        <v>0</v>
      </c>
      <c r="M263" s="28"/>
      <c r="XDA263" s="7"/>
      <c r="XDB263" s="7"/>
      <c r="XDC263" s="7"/>
      <c r="XDD263" s="7"/>
      <c r="XDE263" s="7"/>
      <c r="XDF263" s="7"/>
      <c r="XDG263" s="7"/>
      <c r="XDH263" s="7"/>
      <c r="XDI263" s="7"/>
      <c r="XDJ263" s="7"/>
      <c r="XDK263" s="7"/>
      <c r="XDL263" s="7"/>
      <c r="XDM263" s="7"/>
      <c r="XDN263" s="7"/>
      <c r="XDO263" s="7"/>
      <c r="XDP263" s="7"/>
      <c r="XDQ263" s="7"/>
      <c r="XDR263" s="7"/>
      <c r="XDS263" s="7"/>
      <c r="XDT263" s="7"/>
      <c r="XDU263" s="7"/>
      <c r="XDV263" s="7"/>
      <c r="XDW263" s="7"/>
      <c r="XDX263" s="7"/>
      <c r="XDY263" s="7"/>
      <c r="XDZ263" s="7"/>
      <c r="XEA263" s="7"/>
      <c r="XEB263" s="7"/>
      <c r="XEC263" s="7"/>
      <c r="XED263" s="7"/>
      <c r="XEE263" s="7"/>
    </row>
    <row r="264" s="1" customFormat="1" customHeight="1" spans="1:16359">
      <c r="A264" s="4"/>
      <c r="B264" s="20"/>
      <c r="C264" s="20"/>
      <c r="D264" s="21" t="str">
        <f>IF(C264="","-",VLOOKUP(C264,员工信息表!B:C,2,FALSE))</f>
        <v>-</v>
      </c>
      <c r="E264" s="21" t="str">
        <f>IF(C264="","-",VLOOKUP(C264,员工信息表!B:D,3,FALSE))</f>
        <v>-</v>
      </c>
      <c r="F264" s="20"/>
      <c r="G264" s="20"/>
      <c r="H264" s="20"/>
      <c r="I264" s="20"/>
      <c r="J264" s="27" t="str">
        <f t="shared" si="8"/>
        <v>0</v>
      </c>
      <c r="K264" s="27" t="str">
        <f>IF(C264="","0",SUMIFS(借支明细表!$H:$H,借支明细表!$F:$F,$C264,借支明细表!$D:$D,$D$2))</f>
        <v>0</v>
      </c>
      <c r="L264" s="27" t="str">
        <f t="shared" si="9"/>
        <v>0</v>
      </c>
      <c r="M264" s="28"/>
      <c r="XDA264" s="7"/>
      <c r="XDB264" s="7"/>
      <c r="XDC264" s="7"/>
      <c r="XDD264" s="7"/>
      <c r="XDE264" s="7"/>
      <c r="XDF264" s="7"/>
      <c r="XDG264" s="7"/>
      <c r="XDH264" s="7"/>
      <c r="XDI264" s="7"/>
      <c r="XDJ264" s="7"/>
      <c r="XDK264" s="7"/>
      <c r="XDL264" s="7"/>
      <c r="XDM264" s="7"/>
      <c r="XDN264" s="7"/>
      <c r="XDO264" s="7"/>
      <c r="XDP264" s="7"/>
      <c r="XDQ264" s="7"/>
      <c r="XDR264" s="7"/>
      <c r="XDS264" s="7"/>
      <c r="XDT264" s="7"/>
      <c r="XDU264" s="7"/>
      <c r="XDV264" s="7"/>
      <c r="XDW264" s="7"/>
      <c r="XDX264" s="7"/>
      <c r="XDY264" s="7"/>
      <c r="XDZ264" s="7"/>
      <c r="XEA264" s="7"/>
      <c r="XEB264" s="7"/>
      <c r="XEC264" s="7"/>
      <c r="XED264" s="7"/>
      <c r="XEE264" s="7"/>
    </row>
    <row r="265" s="1" customFormat="1" customHeight="1" spans="1:16359">
      <c r="A265" s="4"/>
      <c r="B265" s="20"/>
      <c r="C265" s="20"/>
      <c r="D265" s="21" t="str">
        <f>IF(C265="","-",VLOOKUP(C265,员工信息表!B:C,2,FALSE))</f>
        <v>-</v>
      </c>
      <c r="E265" s="21" t="str">
        <f>IF(C265="","-",VLOOKUP(C265,员工信息表!B:D,3,FALSE))</f>
        <v>-</v>
      </c>
      <c r="F265" s="20"/>
      <c r="G265" s="20"/>
      <c r="H265" s="20"/>
      <c r="I265" s="20"/>
      <c r="J265" s="27" t="str">
        <f t="shared" si="8"/>
        <v>0</v>
      </c>
      <c r="K265" s="27" t="str">
        <f>IF(C265="","0",SUMIFS(借支明细表!$H:$H,借支明细表!$F:$F,$C265,借支明细表!$D:$D,$D$2))</f>
        <v>0</v>
      </c>
      <c r="L265" s="27" t="str">
        <f t="shared" si="9"/>
        <v>0</v>
      </c>
      <c r="M265" s="28"/>
      <c r="XDA265" s="7"/>
      <c r="XDB265" s="7"/>
      <c r="XDC265" s="7"/>
      <c r="XDD265" s="7"/>
      <c r="XDE265" s="7"/>
      <c r="XDF265" s="7"/>
      <c r="XDG265" s="7"/>
      <c r="XDH265" s="7"/>
      <c r="XDI265" s="7"/>
      <c r="XDJ265" s="7"/>
      <c r="XDK265" s="7"/>
      <c r="XDL265" s="7"/>
      <c r="XDM265" s="7"/>
      <c r="XDN265" s="7"/>
      <c r="XDO265" s="7"/>
      <c r="XDP265" s="7"/>
      <c r="XDQ265" s="7"/>
      <c r="XDR265" s="7"/>
      <c r="XDS265" s="7"/>
      <c r="XDT265" s="7"/>
      <c r="XDU265" s="7"/>
      <c r="XDV265" s="7"/>
      <c r="XDW265" s="7"/>
      <c r="XDX265" s="7"/>
      <c r="XDY265" s="7"/>
      <c r="XDZ265" s="7"/>
      <c r="XEA265" s="7"/>
      <c r="XEB265" s="7"/>
      <c r="XEC265" s="7"/>
      <c r="XED265" s="7"/>
      <c r="XEE265" s="7"/>
    </row>
    <row r="266" s="1" customFormat="1" customHeight="1" spans="1:16359">
      <c r="A266" s="4"/>
      <c r="B266" s="20"/>
      <c r="C266" s="20"/>
      <c r="D266" s="21" t="str">
        <f>IF(C266="","-",VLOOKUP(C266,员工信息表!B:C,2,FALSE))</f>
        <v>-</v>
      </c>
      <c r="E266" s="21" t="str">
        <f>IF(C266="","-",VLOOKUP(C266,员工信息表!B:D,3,FALSE))</f>
        <v>-</v>
      </c>
      <c r="F266" s="20"/>
      <c r="G266" s="20"/>
      <c r="H266" s="20"/>
      <c r="I266" s="20"/>
      <c r="J266" s="27" t="str">
        <f t="shared" si="8"/>
        <v>0</v>
      </c>
      <c r="K266" s="27" t="str">
        <f>IF(C266="","0",SUMIFS(借支明细表!$H:$H,借支明细表!$F:$F,$C266,借支明细表!$D:$D,$D$2))</f>
        <v>0</v>
      </c>
      <c r="L266" s="27" t="str">
        <f t="shared" si="9"/>
        <v>0</v>
      </c>
      <c r="M266" s="28"/>
      <c r="XDA266" s="7"/>
      <c r="XDB266" s="7"/>
      <c r="XDC266" s="7"/>
      <c r="XDD266" s="7"/>
      <c r="XDE266" s="7"/>
      <c r="XDF266" s="7"/>
      <c r="XDG266" s="7"/>
      <c r="XDH266" s="7"/>
      <c r="XDI266" s="7"/>
      <c r="XDJ266" s="7"/>
      <c r="XDK266" s="7"/>
      <c r="XDL266" s="7"/>
      <c r="XDM266" s="7"/>
      <c r="XDN266" s="7"/>
      <c r="XDO266" s="7"/>
      <c r="XDP266" s="7"/>
      <c r="XDQ266" s="7"/>
      <c r="XDR266" s="7"/>
      <c r="XDS266" s="7"/>
      <c r="XDT266" s="7"/>
      <c r="XDU266" s="7"/>
      <c r="XDV266" s="7"/>
      <c r="XDW266" s="7"/>
      <c r="XDX266" s="7"/>
      <c r="XDY266" s="7"/>
      <c r="XDZ266" s="7"/>
      <c r="XEA266" s="7"/>
      <c r="XEB266" s="7"/>
      <c r="XEC266" s="7"/>
      <c r="XED266" s="7"/>
      <c r="XEE266" s="7"/>
    </row>
    <row r="267" s="1" customFormat="1" customHeight="1" spans="1:16359">
      <c r="A267" s="4"/>
      <c r="B267" s="20"/>
      <c r="C267" s="20"/>
      <c r="D267" s="21" t="str">
        <f>IF(C267="","-",VLOOKUP(C267,员工信息表!B:C,2,FALSE))</f>
        <v>-</v>
      </c>
      <c r="E267" s="21" t="str">
        <f>IF(C267="","-",VLOOKUP(C267,员工信息表!B:D,3,FALSE))</f>
        <v>-</v>
      </c>
      <c r="F267" s="20"/>
      <c r="G267" s="20"/>
      <c r="H267" s="20"/>
      <c r="I267" s="20"/>
      <c r="J267" s="27" t="str">
        <f t="shared" si="8"/>
        <v>0</v>
      </c>
      <c r="K267" s="27" t="str">
        <f>IF(C267="","0",SUMIFS(借支明细表!$H:$H,借支明细表!$F:$F,$C267,借支明细表!$D:$D,$D$2))</f>
        <v>0</v>
      </c>
      <c r="L267" s="27" t="str">
        <f t="shared" si="9"/>
        <v>0</v>
      </c>
      <c r="M267" s="28"/>
      <c r="XDA267" s="7"/>
      <c r="XDB267" s="7"/>
      <c r="XDC267" s="7"/>
      <c r="XDD267" s="7"/>
      <c r="XDE267" s="7"/>
      <c r="XDF267" s="7"/>
      <c r="XDG267" s="7"/>
      <c r="XDH267" s="7"/>
      <c r="XDI267" s="7"/>
      <c r="XDJ267" s="7"/>
      <c r="XDK267" s="7"/>
      <c r="XDL267" s="7"/>
      <c r="XDM267" s="7"/>
      <c r="XDN267" s="7"/>
      <c r="XDO267" s="7"/>
      <c r="XDP267" s="7"/>
      <c r="XDQ267" s="7"/>
      <c r="XDR267" s="7"/>
      <c r="XDS267" s="7"/>
      <c r="XDT267" s="7"/>
      <c r="XDU267" s="7"/>
      <c r="XDV267" s="7"/>
      <c r="XDW267" s="7"/>
      <c r="XDX267" s="7"/>
      <c r="XDY267" s="7"/>
      <c r="XDZ267" s="7"/>
      <c r="XEA267" s="7"/>
      <c r="XEB267" s="7"/>
      <c r="XEC267" s="7"/>
      <c r="XED267" s="7"/>
      <c r="XEE267" s="7"/>
    </row>
    <row r="268" s="1" customFormat="1" customHeight="1" spans="1:16359">
      <c r="A268" s="4"/>
      <c r="B268" s="20"/>
      <c r="C268" s="20"/>
      <c r="D268" s="21" t="str">
        <f>IF(C268="","-",VLOOKUP(C268,员工信息表!B:C,2,FALSE))</f>
        <v>-</v>
      </c>
      <c r="E268" s="21" t="str">
        <f>IF(C268="","-",VLOOKUP(C268,员工信息表!B:D,3,FALSE))</f>
        <v>-</v>
      </c>
      <c r="F268" s="20"/>
      <c r="G268" s="20"/>
      <c r="H268" s="20"/>
      <c r="I268" s="20"/>
      <c r="J268" s="27" t="str">
        <f t="shared" si="8"/>
        <v>0</v>
      </c>
      <c r="K268" s="27" t="str">
        <f>IF(C268="","0",SUMIFS(借支明细表!$H:$H,借支明细表!$F:$F,$C268,借支明细表!$D:$D,$D$2))</f>
        <v>0</v>
      </c>
      <c r="L268" s="27" t="str">
        <f t="shared" si="9"/>
        <v>0</v>
      </c>
      <c r="M268" s="28"/>
      <c r="XDA268" s="7"/>
      <c r="XDB268" s="7"/>
      <c r="XDC268" s="7"/>
      <c r="XDD268" s="7"/>
      <c r="XDE268" s="7"/>
      <c r="XDF268" s="7"/>
      <c r="XDG268" s="7"/>
      <c r="XDH268" s="7"/>
      <c r="XDI268" s="7"/>
      <c r="XDJ268" s="7"/>
      <c r="XDK268" s="7"/>
      <c r="XDL268" s="7"/>
      <c r="XDM268" s="7"/>
      <c r="XDN268" s="7"/>
      <c r="XDO268" s="7"/>
      <c r="XDP268" s="7"/>
      <c r="XDQ268" s="7"/>
      <c r="XDR268" s="7"/>
      <c r="XDS268" s="7"/>
      <c r="XDT268" s="7"/>
      <c r="XDU268" s="7"/>
      <c r="XDV268" s="7"/>
      <c r="XDW268" s="7"/>
      <c r="XDX268" s="7"/>
      <c r="XDY268" s="7"/>
      <c r="XDZ268" s="7"/>
      <c r="XEA268" s="7"/>
      <c r="XEB268" s="7"/>
      <c r="XEC268" s="7"/>
      <c r="XED268" s="7"/>
      <c r="XEE268" s="7"/>
    </row>
    <row r="269" s="1" customFormat="1" customHeight="1" spans="1:16359">
      <c r="A269" s="4"/>
      <c r="B269" s="20"/>
      <c r="C269" s="20"/>
      <c r="D269" s="21" t="str">
        <f>IF(C269="","-",VLOOKUP(C269,员工信息表!B:C,2,FALSE))</f>
        <v>-</v>
      </c>
      <c r="E269" s="21" t="str">
        <f>IF(C269="","-",VLOOKUP(C269,员工信息表!B:D,3,FALSE))</f>
        <v>-</v>
      </c>
      <c r="F269" s="20"/>
      <c r="G269" s="20"/>
      <c r="H269" s="20"/>
      <c r="I269" s="20"/>
      <c r="J269" s="27" t="str">
        <f t="shared" si="8"/>
        <v>0</v>
      </c>
      <c r="K269" s="27" t="str">
        <f>IF(C269="","0",SUMIFS(借支明细表!$H:$H,借支明细表!$F:$F,$C269,借支明细表!$D:$D,$D$2))</f>
        <v>0</v>
      </c>
      <c r="L269" s="27" t="str">
        <f t="shared" si="9"/>
        <v>0</v>
      </c>
      <c r="M269" s="28"/>
      <c r="XDA269" s="7"/>
      <c r="XDB269" s="7"/>
      <c r="XDC269" s="7"/>
      <c r="XDD269" s="7"/>
      <c r="XDE269" s="7"/>
      <c r="XDF269" s="7"/>
      <c r="XDG269" s="7"/>
      <c r="XDH269" s="7"/>
      <c r="XDI269" s="7"/>
      <c r="XDJ269" s="7"/>
      <c r="XDK269" s="7"/>
      <c r="XDL269" s="7"/>
      <c r="XDM269" s="7"/>
      <c r="XDN269" s="7"/>
      <c r="XDO269" s="7"/>
      <c r="XDP269" s="7"/>
      <c r="XDQ269" s="7"/>
      <c r="XDR269" s="7"/>
      <c r="XDS269" s="7"/>
      <c r="XDT269" s="7"/>
      <c r="XDU269" s="7"/>
      <c r="XDV269" s="7"/>
      <c r="XDW269" s="7"/>
      <c r="XDX269" s="7"/>
      <c r="XDY269" s="7"/>
      <c r="XDZ269" s="7"/>
      <c r="XEA269" s="7"/>
      <c r="XEB269" s="7"/>
      <c r="XEC269" s="7"/>
      <c r="XED269" s="7"/>
      <c r="XEE269" s="7"/>
    </row>
    <row r="270" s="1" customFormat="1" customHeight="1" spans="1:16359">
      <c r="A270" s="4"/>
      <c r="B270" s="20"/>
      <c r="C270" s="20"/>
      <c r="D270" s="21" t="str">
        <f>IF(C270="","-",VLOOKUP(C270,员工信息表!B:C,2,FALSE))</f>
        <v>-</v>
      </c>
      <c r="E270" s="21" t="str">
        <f>IF(C270="","-",VLOOKUP(C270,员工信息表!B:D,3,FALSE))</f>
        <v>-</v>
      </c>
      <c r="F270" s="20"/>
      <c r="G270" s="20"/>
      <c r="H270" s="20"/>
      <c r="I270" s="20"/>
      <c r="J270" s="27" t="str">
        <f t="shared" si="8"/>
        <v>0</v>
      </c>
      <c r="K270" s="27" t="str">
        <f>IF(C270="","0",SUMIFS(借支明细表!$H:$H,借支明细表!$F:$F,$C270,借支明细表!$D:$D,$D$2))</f>
        <v>0</v>
      </c>
      <c r="L270" s="27" t="str">
        <f t="shared" si="9"/>
        <v>0</v>
      </c>
      <c r="M270" s="28"/>
      <c r="XDA270" s="7"/>
      <c r="XDB270" s="7"/>
      <c r="XDC270" s="7"/>
      <c r="XDD270" s="7"/>
      <c r="XDE270" s="7"/>
      <c r="XDF270" s="7"/>
      <c r="XDG270" s="7"/>
      <c r="XDH270" s="7"/>
      <c r="XDI270" s="7"/>
      <c r="XDJ270" s="7"/>
      <c r="XDK270" s="7"/>
      <c r="XDL270" s="7"/>
      <c r="XDM270" s="7"/>
      <c r="XDN270" s="7"/>
      <c r="XDO270" s="7"/>
      <c r="XDP270" s="7"/>
      <c r="XDQ270" s="7"/>
      <c r="XDR270" s="7"/>
      <c r="XDS270" s="7"/>
      <c r="XDT270" s="7"/>
      <c r="XDU270" s="7"/>
      <c r="XDV270" s="7"/>
      <c r="XDW270" s="7"/>
      <c r="XDX270" s="7"/>
      <c r="XDY270" s="7"/>
      <c r="XDZ270" s="7"/>
      <c r="XEA270" s="7"/>
      <c r="XEB270" s="7"/>
      <c r="XEC270" s="7"/>
      <c r="XED270" s="7"/>
      <c r="XEE270" s="7"/>
    </row>
    <row r="271" s="1" customFormat="1" customHeight="1" spans="1:16359">
      <c r="A271" s="4"/>
      <c r="B271" s="20"/>
      <c r="C271" s="20"/>
      <c r="D271" s="21" t="str">
        <f>IF(C271="","-",VLOOKUP(C271,员工信息表!B:C,2,FALSE))</f>
        <v>-</v>
      </c>
      <c r="E271" s="21" t="str">
        <f>IF(C271="","-",VLOOKUP(C271,员工信息表!B:D,3,FALSE))</f>
        <v>-</v>
      </c>
      <c r="F271" s="20"/>
      <c r="G271" s="20"/>
      <c r="H271" s="20"/>
      <c r="I271" s="20"/>
      <c r="J271" s="27" t="str">
        <f t="shared" si="8"/>
        <v>0</v>
      </c>
      <c r="K271" s="27" t="str">
        <f>IF(C271="","0",SUMIFS(借支明细表!$H:$H,借支明细表!$F:$F,$C271,借支明细表!$D:$D,$D$2))</f>
        <v>0</v>
      </c>
      <c r="L271" s="27" t="str">
        <f t="shared" si="9"/>
        <v>0</v>
      </c>
      <c r="M271" s="28"/>
      <c r="XDA271" s="7"/>
      <c r="XDB271" s="7"/>
      <c r="XDC271" s="7"/>
      <c r="XDD271" s="7"/>
      <c r="XDE271" s="7"/>
      <c r="XDF271" s="7"/>
      <c r="XDG271" s="7"/>
      <c r="XDH271" s="7"/>
      <c r="XDI271" s="7"/>
      <c r="XDJ271" s="7"/>
      <c r="XDK271" s="7"/>
      <c r="XDL271" s="7"/>
      <c r="XDM271" s="7"/>
      <c r="XDN271" s="7"/>
      <c r="XDO271" s="7"/>
      <c r="XDP271" s="7"/>
      <c r="XDQ271" s="7"/>
      <c r="XDR271" s="7"/>
      <c r="XDS271" s="7"/>
      <c r="XDT271" s="7"/>
      <c r="XDU271" s="7"/>
      <c r="XDV271" s="7"/>
      <c r="XDW271" s="7"/>
      <c r="XDX271" s="7"/>
      <c r="XDY271" s="7"/>
      <c r="XDZ271" s="7"/>
      <c r="XEA271" s="7"/>
      <c r="XEB271" s="7"/>
      <c r="XEC271" s="7"/>
      <c r="XED271" s="7"/>
      <c r="XEE271" s="7"/>
    </row>
    <row r="272" s="1" customFormat="1" customHeight="1" spans="1:16359">
      <c r="A272" s="4"/>
      <c r="B272" s="20"/>
      <c r="C272" s="20"/>
      <c r="D272" s="21" t="str">
        <f>IF(C272="","-",VLOOKUP(C272,员工信息表!B:C,2,FALSE))</f>
        <v>-</v>
      </c>
      <c r="E272" s="21" t="str">
        <f>IF(C272="","-",VLOOKUP(C272,员工信息表!B:D,3,FALSE))</f>
        <v>-</v>
      </c>
      <c r="F272" s="20"/>
      <c r="G272" s="20"/>
      <c r="H272" s="20"/>
      <c r="I272" s="20"/>
      <c r="J272" s="27" t="str">
        <f t="shared" si="8"/>
        <v>0</v>
      </c>
      <c r="K272" s="27" t="str">
        <f>IF(C272="","0",SUMIFS(借支明细表!$H:$H,借支明细表!$F:$F,$C272,借支明细表!$D:$D,$D$2))</f>
        <v>0</v>
      </c>
      <c r="L272" s="27" t="str">
        <f t="shared" si="9"/>
        <v>0</v>
      </c>
      <c r="M272" s="28"/>
      <c r="XDA272" s="7"/>
      <c r="XDB272" s="7"/>
      <c r="XDC272" s="7"/>
      <c r="XDD272" s="7"/>
      <c r="XDE272" s="7"/>
      <c r="XDF272" s="7"/>
      <c r="XDG272" s="7"/>
      <c r="XDH272" s="7"/>
      <c r="XDI272" s="7"/>
      <c r="XDJ272" s="7"/>
      <c r="XDK272" s="7"/>
      <c r="XDL272" s="7"/>
      <c r="XDM272" s="7"/>
      <c r="XDN272" s="7"/>
      <c r="XDO272" s="7"/>
      <c r="XDP272" s="7"/>
      <c r="XDQ272" s="7"/>
      <c r="XDR272" s="7"/>
      <c r="XDS272" s="7"/>
      <c r="XDT272" s="7"/>
      <c r="XDU272" s="7"/>
      <c r="XDV272" s="7"/>
      <c r="XDW272" s="7"/>
      <c r="XDX272" s="7"/>
      <c r="XDY272" s="7"/>
      <c r="XDZ272" s="7"/>
      <c r="XEA272" s="7"/>
      <c r="XEB272" s="7"/>
      <c r="XEC272" s="7"/>
      <c r="XED272" s="7"/>
      <c r="XEE272" s="7"/>
    </row>
    <row r="273" s="1" customFormat="1" customHeight="1" spans="1:16359">
      <c r="A273" s="4"/>
      <c r="B273" s="20"/>
      <c r="C273" s="20"/>
      <c r="D273" s="21" t="str">
        <f>IF(C273="","-",VLOOKUP(C273,员工信息表!B:C,2,FALSE))</f>
        <v>-</v>
      </c>
      <c r="E273" s="21" t="str">
        <f>IF(C273="","-",VLOOKUP(C273,员工信息表!B:D,3,FALSE))</f>
        <v>-</v>
      </c>
      <c r="F273" s="20"/>
      <c r="G273" s="20"/>
      <c r="H273" s="20"/>
      <c r="I273" s="20"/>
      <c r="J273" s="27" t="str">
        <f t="shared" si="8"/>
        <v>0</v>
      </c>
      <c r="K273" s="27" t="str">
        <f>IF(C273="","0",SUMIFS(借支明细表!$H:$H,借支明细表!$F:$F,$C273,借支明细表!$D:$D,$D$2))</f>
        <v>0</v>
      </c>
      <c r="L273" s="27" t="str">
        <f t="shared" si="9"/>
        <v>0</v>
      </c>
      <c r="M273" s="28"/>
      <c r="XDA273" s="7"/>
      <c r="XDB273" s="7"/>
      <c r="XDC273" s="7"/>
      <c r="XDD273" s="7"/>
      <c r="XDE273" s="7"/>
      <c r="XDF273" s="7"/>
      <c r="XDG273" s="7"/>
      <c r="XDH273" s="7"/>
      <c r="XDI273" s="7"/>
      <c r="XDJ273" s="7"/>
      <c r="XDK273" s="7"/>
      <c r="XDL273" s="7"/>
      <c r="XDM273" s="7"/>
      <c r="XDN273" s="7"/>
      <c r="XDO273" s="7"/>
      <c r="XDP273" s="7"/>
      <c r="XDQ273" s="7"/>
      <c r="XDR273" s="7"/>
      <c r="XDS273" s="7"/>
      <c r="XDT273" s="7"/>
      <c r="XDU273" s="7"/>
      <c r="XDV273" s="7"/>
      <c r="XDW273" s="7"/>
      <c r="XDX273" s="7"/>
      <c r="XDY273" s="7"/>
      <c r="XDZ273" s="7"/>
      <c r="XEA273" s="7"/>
      <c r="XEB273" s="7"/>
      <c r="XEC273" s="7"/>
      <c r="XED273" s="7"/>
      <c r="XEE273" s="7"/>
    </row>
    <row r="274" s="1" customFormat="1" customHeight="1" spans="1:16359">
      <c r="A274" s="4"/>
      <c r="B274" s="20"/>
      <c r="C274" s="20"/>
      <c r="D274" s="21" t="str">
        <f>IF(C274="","-",VLOOKUP(C274,员工信息表!B:C,2,FALSE))</f>
        <v>-</v>
      </c>
      <c r="E274" s="21" t="str">
        <f>IF(C274="","-",VLOOKUP(C274,员工信息表!B:D,3,FALSE))</f>
        <v>-</v>
      </c>
      <c r="F274" s="20"/>
      <c r="G274" s="20"/>
      <c r="H274" s="20"/>
      <c r="I274" s="20"/>
      <c r="J274" s="27" t="str">
        <f t="shared" si="8"/>
        <v>0</v>
      </c>
      <c r="K274" s="27" t="str">
        <f>IF(C274="","0",SUMIFS(借支明细表!$H:$H,借支明细表!$F:$F,$C274,借支明细表!$D:$D,$D$2))</f>
        <v>0</v>
      </c>
      <c r="L274" s="27" t="str">
        <f t="shared" si="9"/>
        <v>0</v>
      </c>
      <c r="M274" s="28"/>
      <c r="XDA274" s="7"/>
      <c r="XDB274" s="7"/>
      <c r="XDC274" s="7"/>
      <c r="XDD274" s="7"/>
      <c r="XDE274" s="7"/>
      <c r="XDF274" s="7"/>
      <c r="XDG274" s="7"/>
      <c r="XDH274" s="7"/>
      <c r="XDI274" s="7"/>
      <c r="XDJ274" s="7"/>
      <c r="XDK274" s="7"/>
      <c r="XDL274" s="7"/>
      <c r="XDM274" s="7"/>
      <c r="XDN274" s="7"/>
      <c r="XDO274" s="7"/>
      <c r="XDP274" s="7"/>
      <c r="XDQ274" s="7"/>
      <c r="XDR274" s="7"/>
      <c r="XDS274" s="7"/>
      <c r="XDT274" s="7"/>
      <c r="XDU274" s="7"/>
      <c r="XDV274" s="7"/>
      <c r="XDW274" s="7"/>
      <c r="XDX274" s="7"/>
      <c r="XDY274" s="7"/>
      <c r="XDZ274" s="7"/>
      <c r="XEA274" s="7"/>
      <c r="XEB274" s="7"/>
      <c r="XEC274" s="7"/>
      <c r="XED274" s="7"/>
      <c r="XEE274" s="7"/>
    </row>
    <row r="275" s="1" customFormat="1" customHeight="1" spans="1:16359">
      <c r="A275" s="4"/>
      <c r="B275" s="20"/>
      <c r="C275" s="20"/>
      <c r="D275" s="21" t="str">
        <f>IF(C275="","-",VLOOKUP(C275,员工信息表!B:C,2,FALSE))</f>
        <v>-</v>
      </c>
      <c r="E275" s="21" t="str">
        <f>IF(C275="","-",VLOOKUP(C275,员工信息表!B:D,3,FALSE))</f>
        <v>-</v>
      </c>
      <c r="F275" s="20"/>
      <c r="G275" s="20"/>
      <c r="H275" s="20"/>
      <c r="I275" s="20"/>
      <c r="J275" s="27" t="str">
        <f t="shared" si="8"/>
        <v>0</v>
      </c>
      <c r="K275" s="27" t="str">
        <f>IF(C275="","0",SUMIFS(借支明细表!$H:$H,借支明细表!$F:$F,$C275,借支明细表!$D:$D,$D$2))</f>
        <v>0</v>
      </c>
      <c r="L275" s="27" t="str">
        <f t="shared" si="9"/>
        <v>0</v>
      </c>
      <c r="M275" s="28"/>
      <c r="XDA275" s="7"/>
      <c r="XDB275" s="7"/>
      <c r="XDC275" s="7"/>
      <c r="XDD275" s="7"/>
      <c r="XDE275" s="7"/>
      <c r="XDF275" s="7"/>
      <c r="XDG275" s="7"/>
      <c r="XDH275" s="7"/>
      <c r="XDI275" s="7"/>
      <c r="XDJ275" s="7"/>
      <c r="XDK275" s="7"/>
      <c r="XDL275" s="7"/>
      <c r="XDM275" s="7"/>
      <c r="XDN275" s="7"/>
      <c r="XDO275" s="7"/>
      <c r="XDP275" s="7"/>
      <c r="XDQ275" s="7"/>
      <c r="XDR275" s="7"/>
      <c r="XDS275" s="7"/>
      <c r="XDT275" s="7"/>
      <c r="XDU275" s="7"/>
      <c r="XDV275" s="7"/>
      <c r="XDW275" s="7"/>
      <c r="XDX275" s="7"/>
      <c r="XDY275" s="7"/>
      <c r="XDZ275" s="7"/>
      <c r="XEA275" s="7"/>
      <c r="XEB275" s="7"/>
      <c r="XEC275" s="7"/>
      <c r="XED275" s="7"/>
      <c r="XEE275" s="7"/>
    </row>
    <row r="276" s="1" customFormat="1" customHeight="1" spans="1:16359">
      <c r="A276" s="4"/>
      <c r="B276" s="20"/>
      <c r="C276" s="20"/>
      <c r="D276" s="21" t="str">
        <f>IF(C276="","-",VLOOKUP(C276,员工信息表!B:C,2,FALSE))</f>
        <v>-</v>
      </c>
      <c r="E276" s="21" t="str">
        <f>IF(C276="","-",VLOOKUP(C276,员工信息表!B:D,3,FALSE))</f>
        <v>-</v>
      </c>
      <c r="F276" s="20"/>
      <c r="G276" s="20"/>
      <c r="H276" s="20"/>
      <c r="I276" s="20"/>
      <c r="J276" s="27" t="str">
        <f t="shared" si="8"/>
        <v>0</v>
      </c>
      <c r="K276" s="27" t="str">
        <f>IF(C276="","0",SUMIFS(借支明细表!$H:$H,借支明细表!$F:$F,$C276,借支明细表!$D:$D,$D$2))</f>
        <v>0</v>
      </c>
      <c r="L276" s="27" t="str">
        <f t="shared" si="9"/>
        <v>0</v>
      </c>
      <c r="M276" s="28"/>
      <c r="XDA276" s="7"/>
      <c r="XDB276" s="7"/>
      <c r="XDC276" s="7"/>
      <c r="XDD276" s="7"/>
      <c r="XDE276" s="7"/>
      <c r="XDF276" s="7"/>
      <c r="XDG276" s="7"/>
      <c r="XDH276" s="7"/>
      <c r="XDI276" s="7"/>
      <c r="XDJ276" s="7"/>
      <c r="XDK276" s="7"/>
      <c r="XDL276" s="7"/>
      <c r="XDM276" s="7"/>
      <c r="XDN276" s="7"/>
      <c r="XDO276" s="7"/>
      <c r="XDP276" s="7"/>
      <c r="XDQ276" s="7"/>
      <c r="XDR276" s="7"/>
      <c r="XDS276" s="7"/>
      <c r="XDT276" s="7"/>
      <c r="XDU276" s="7"/>
      <c r="XDV276" s="7"/>
      <c r="XDW276" s="7"/>
      <c r="XDX276" s="7"/>
      <c r="XDY276" s="7"/>
      <c r="XDZ276" s="7"/>
      <c r="XEA276" s="7"/>
      <c r="XEB276" s="7"/>
      <c r="XEC276" s="7"/>
      <c r="XED276" s="7"/>
      <c r="XEE276" s="7"/>
    </row>
    <row r="277" s="1" customFormat="1" customHeight="1" spans="1:16359">
      <c r="A277" s="4"/>
      <c r="B277" s="20"/>
      <c r="C277" s="20"/>
      <c r="D277" s="21" t="str">
        <f>IF(C277="","-",VLOOKUP(C277,员工信息表!B:C,2,FALSE))</f>
        <v>-</v>
      </c>
      <c r="E277" s="21" t="str">
        <f>IF(C277="","-",VLOOKUP(C277,员工信息表!B:D,3,FALSE))</f>
        <v>-</v>
      </c>
      <c r="F277" s="20"/>
      <c r="G277" s="20"/>
      <c r="H277" s="20"/>
      <c r="I277" s="20"/>
      <c r="J277" s="27" t="str">
        <f t="shared" si="8"/>
        <v>0</v>
      </c>
      <c r="K277" s="27" t="str">
        <f>IF(C277="","0",SUMIFS(借支明细表!$H:$H,借支明细表!$F:$F,$C277,借支明细表!$D:$D,$D$2))</f>
        <v>0</v>
      </c>
      <c r="L277" s="27" t="str">
        <f t="shared" si="9"/>
        <v>0</v>
      </c>
      <c r="M277" s="28"/>
      <c r="XDA277" s="7"/>
      <c r="XDB277" s="7"/>
      <c r="XDC277" s="7"/>
      <c r="XDD277" s="7"/>
      <c r="XDE277" s="7"/>
      <c r="XDF277" s="7"/>
      <c r="XDG277" s="7"/>
      <c r="XDH277" s="7"/>
      <c r="XDI277" s="7"/>
      <c r="XDJ277" s="7"/>
      <c r="XDK277" s="7"/>
      <c r="XDL277" s="7"/>
      <c r="XDM277" s="7"/>
      <c r="XDN277" s="7"/>
      <c r="XDO277" s="7"/>
      <c r="XDP277" s="7"/>
      <c r="XDQ277" s="7"/>
      <c r="XDR277" s="7"/>
      <c r="XDS277" s="7"/>
      <c r="XDT277" s="7"/>
      <c r="XDU277" s="7"/>
      <c r="XDV277" s="7"/>
      <c r="XDW277" s="7"/>
      <c r="XDX277" s="7"/>
      <c r="XDY277" s="7"/>
      <c r="XDZ277" s="7"/>
      <c r="XEA277" s="7"/>
      <c r="XEB277" s="7"/>
      <c r="XEC277" s="7"/>
      <c r="XED277" s="7"/>
      <c r="XEE277" s="7"/>
    </row>
    <row r="278" s="1" customFormat="1" customHeight="1" spans="1:16359">
      <c r="A278" s="4"/>
      <c r="B278" s="20"/>
      <c r="C278" s="20"/>
      <c r="D278" s="21" t="str">
        <f>IF(C278="","-",VLOOKUP(C278,员工信息表!B:C,2,FALSE))</f>
        <v>-</v>
      </c>
      <c r="E278" s="21" t="str">
        <f>IF(C278="","-",VLOOKUP(C278,员工信息表!B:D,3,FALSE))</f>
        <v>-</v>
      </c>
      <c r="F278" s="20"/>
      <c r="G278" s="20"/>
      <c r="H278" s="20"/>
      <c r="I278" s="20"/>
      <c r="J278" s="27" t="str">
        <f t="shared" si="8"/>
        <v>0</v>
      </c>
      <c r="K278" s="27" t="str">
        <f>IF(C278="","0",SUMIFS(借支明细表!$H:$H,借支明细表!$F:$F,$C278,借支明细表!$D:$D,$D$2))</f>
        <v>0</v>
      </c>
      <c r="L278" s="27" t="str">
        <f t="shared" si="9"/>
        <v>0</v>
      </c>
      <c r="M278" s="28"/>
      <c r="XDA278" s="7"/>
      <c r="XDB278" s="7"/>
      <c r="XDC278" s="7"/>
      <c r="XDD278" s="7"/>
      <c r="XDE278" s="7"/>
      <c r="XDF278" s="7"/>
      <c r="XDG278" s="7"/>
      <c r="XDH278" s="7"/>
      <c r="XDI278" s="7"/>
      <c r="XDJ278" s="7"/>
      <c r="XDK278" s="7"/>
      <c r="XDL278" s="7"/>
      <c r="XDM278" s="7"/>
      <c r="XDN278" s="7"/>
      <c r="XDO278" s="7"/>
      <c r="XDP278" s="7"/>
      <c r="XDQ278" s="7"/>
      <c r="XDR278" s="7"/>
      <c r="XDS278" s="7"/>
      <c r="XDT278" s="7"/>
      <c r="XDU278" s="7"/>
      <c r="XDV278" s="7"/>
      <c r="XDW278" s="7"/>
      <c r="XDX278" s="7"/>
      <c r="XDY278" s="7"/>
      <c r="XDZ278" s="7"/>
      <c r="XEA278" s="7"/>
      <c r="XEB278" s="7"/>
      <c r="XEC278" s="7"/>
      <c r="XED278" s="7"/>
      <c r="XEE278" s="7"/>
    </row>
    <row r="279" s="1" customFormat="1" customHeight="1" spans="1:16359">
      <c r="A279" s="4"/>
      <c r="B279" s="20"/>
      <c r="C279" s="20"/>
      <c r="D279" s="21" t="str">
        <f>IF(C279="","-",VLOOKUP(C279,员工信息表!B:C,2,FALSE))</f>
        <v>-</v>
      </c>
      <c r="E279" s="21" t="str">
        <f>IF(C279="","-",VLOOKUP(C279,员工信息表!B:D,3,FALSE))</f>
        <v>-</v>
      </c>
      <c r="F279" s="20"/>
      <c r="G279" s="20"/>
      <c r="H279" s="20"/>
      <c r="I279" s="20"/>
      <c r="J279" s="27" t="str">
        <f t="shared" si="8"/>
        <v>0</v>
      </c>
      <c r="K279" s="27" t="str">
        <f>IF(C279="","0",SUMIFS(借支明细表!$H:$H,借支明细表!$F:$F,$C279,借支明细表!$D:$D,$D$2))</f>
        <v>0</v>
      </c>
      <c r="L279" s="27" t="str">
        <f t="shared" si="9"/>
        <v>0</v>
      </c>
      <c r="M279" s="28"/>
      <c r="XDA279" s="7"/>
      <c r="XDB279" s="7"/>
      <c r="XDC279" s="7"/>
      <c r="XDD279" s="7"/>
      <c r="XDE279" s="7"/>
      <c r="XDF279" s="7"/>
      <c r="XDG279" s="7"/>
      <c r="XDH279" s="7"/>
      <c r="XDI279" s="7"/>
      <c r="XDJ279" s="7"/>
      <c r="XDK279" s="7"/>
      <c r="XDL279" s="7"/>
      <c r="XDM279" s="7"/>
      <c r="XDN279" s="7"/>
      <c r="XDO279" s="7"/>
      <c r="XDP279" s="7"/>
      <c r="XDQ279" s="7"/>
      <c r="XDR279" s="7"/>
      <c r="XDS279" s="7"/>
      <c r="XDT279" s="7"/>
      <c r="XDU279" s="7"/>
      <c r="XDV279" s="7"/>
      <c r="XDW279" s="7"/>
      <c r="XDX279" s="7"/>
      <c r="XDY279" s="7"/>
      <c r="XDZ279" s="7"/>
      <c r="XEA279" s="7"/>
      <c r="XEB279" s="7"/>
      <c r="XEC279" s="7"/>
      <c r="XED279" s="7"/>
      <c r="XEE279" s="7"/>
    </row>
    <row r="280" s="1" customFormat="1" customHeight="1" spans="1:16359">
      <c r="A280" s="4"/>
      <c r="B280" s="20"/>
      <c r="C280" s="20"/>
      <c r="D280" s="21" t="str">
        <f>IF(C280="","-",VLOOKUP(C280,员工信息表!B:C,2,FALSE))</f>
        <v>-</v>
      </c>
      <c r="E280" s="21" t="str">
        <f>IF(C280="","-",VLOOKUP(C280,员工信息表!B:D,3,FALSE))</f>
        <v>-</v>
      </c>
      <c r="F280" s="20"/>
      <c r="G280" s="20"/>
      <c r="H280" s="20"/>
      <c r="I280" s="20"/>
      <c r="J280" s="27" t="str">
        <f t="shared" si="8"/>
        <v>0</v>
      </c>
      <c r="K280" s="27" t="str">
        <f>IF(C280="","0",SUMIFS(借支明细表!$H:$H,借支明细表!$F:$F,$C280,借支明细表!$D:$D,$D$2))</f>
        <v>0</v>
      </c>
      <c r="L280" s="27" t="str">
        <f t="shared" si="9"/>
        <v>0</v>
      </c>
      <c r="M280" s="28"/>
      <c r="XDA280" s="7"/>
      <c r="XDB280" s="7"/>
      <c r="XDC280" s="7"/>
      <c r="XDD280" s="7"/>
      <c r="XDE280" s="7"/>
      <c r="XDF280" s="7"/>
      <c r="XDG280" s="7"/>
      <c r="XDH280" s="7"/>
      <c r="XDI280" s="7"/>
      <c r="XDJ280" s="7"/>
      <c r="XDK280" s="7"/>
      <c r="XDL280" s="7"/>
      <c r="XDM280" s="7"/>
      <c r="XDN280" s="7"/>
      <c r="XDO280" s="7"/>
      <c r="XDP280" s="7"/>
      <c r="XDQ280" s="7"/>
      <c r="XDR280" s="7"/>
      <c r="XDS280" s="7"/>
      <c r="XDT280" s="7"/>
      <c r="XDU280" s="7"/>
      <c r="XDV280" s="7"/>
      <c r="XDW280" s="7"/>
      <c r="XDX280" s="7"/>
      <c r="XDY280" s="7"/>
      <c r="XDZ280" s="7"/>
      <c r="XEA280" s="7"/>
      <c r="XEB280" s="7"/>
      <c r="XEC280" s="7"/>
      <c r="XED280" s="7"/>
      <c r="XEE280" s="7"/>
    </row>
    <row r="281" s="1" customFormat="1" customHeight="1" spans="1:16359">
      <c r="A281" s="4"/>
      <c r="B281" s="20"/>
      <c r="C281" s="20"/>
      <c r="D281" s="21" t="str">
        <f>IF(C281="","-",VLOOKUP(C281,员工信息表!B:C,2,FALSE))</f>
        <v>-</v>
      </c>
      <c r="E281" s="21" t="str">
        <f>IF(C281="","-",VLOOKUP(C281,员工信息表!B:D,3,FALSE))</f>
        <v>-</v>
      </c>
      <c r="F281" s="20"/>
      <c r="G281" s="20"/>
      <c r="H281" s="20"/>
      <c r="I281" s="20"/>
      <c r="J281" s="27" t="str">
        <f t="shared" si="8"/>
        <v>0</v>
      </c>
      <c r="K281" s="27" t="str">
        <f>IF(C281="","0",SUMIFS(借支明细表!$H:$H,借支明细表!$F:$F,$C281,借支明细表!$D:$D,$D$2))</f>
        <v>0</v>
      </c>
      <c r="L281" s="27" t="str">
        <f t="shared" si="9"/>
        <v>0</v>
      </c>
      <c r="M281" s="28"/>
      <c r="XDA281" s="7"/>
      <c r="XDB281" s="7"/>
      <c r="XDC281" s="7"/>
      <c r="XDD281" s="7"/>
      <c r="XDE281" s="7"/>
      <c r="XDF281" s="7"/>
      <c r="XDG281" s="7"/>
      <c r="XDH281" s="7"/>
      <c r="XDI281" s="7"/>
      <c r="XDJ281" s="7"/>
      <c r="XDK281" s="7"/>
      <c r="XDL281" s="7"/>
      <c r="XDM281" s="7"/>
      <c r="XDN281" s="7"/>
      <c r="XDO281" s="7"/>
      <c r="XDP281" s="7"/>
      <c r="XDQ281" s="7"/>
      <c r="XDR281" s="7"/>
      <c r="XDS281" s="7"/>
      <c r="XDT281" s="7"/>
      <c r="XDU281" s="7"/>
      <c r="XDV281" s="7"/>
      <c r="XDW281" s="7"/>
      <c r="XDX281" s="7"/>
      <c r="XDY281" s="7"/>
      <c r="XDZ281" s="7"/>
      <c r="XEA281" s="7"/>
      <c r="XEB281" s="7"/>
      <c r="XEC281" s="7"/>
      <c r="XED281" s="7"/>
      <c r="XEE281" s="7"/>
    </row>
    <row r="282" s="1" customFormat="1" customHeight="1" spans="1:16359">
      <c r="A282" s="4"/>
      <c r="B282" s="20"/>
      <c r="C282" s="20"/>
      <c r="D282" s="21" t="str">
        <f>IF(C282="","-",VLOOKUP(C282,员工信息表!B:C,2,FALSE))</f>
        <v>-</v>
      </c>
      <c r="E282" s="21" t="str">
        <f>IF(C282="","-",VLOOKUP(C282,员工信息表!B:D,3,FALSE))</f>
        <v>-</v>
      </c>
      <c r="F282" s="20"/>
      <c r="G282" s="20"/>
      <c r="H282" s="20"/>
      <c r="I282" s="20"/>
      <c r="J282" s="27" t="str">
        <f t="shared" si="8"/>
        <v>0</v>
      </c>
      <c r="K282" s="27" t="str">
        <f>IF(C282="","0",SUMIFS(借支明细表!$H:$H,借支明细表!$F:$F,$C282,借支明细表!$D:$D,$D$2))</f>
        <v>0</v>
      </c>
      <c r="L282" s="27" t="str">
        <f t="shared" si="9"/>
        <v>0</v>
      </c>
      <c r="M282" s="28"/>
      <c r="XDA282" s="7"/>
      <c r="XDB282" s="7"/>
      <c r="XDC282" s="7"/>
      <c r="XDD282" s="7"/>
      <c r="XDE282" s="7"/>
      <c r="XDF282" s="7"/>
      <c r="XDG282" s="7"/>
      <c r="XDH282" s="7"/>
      <c r="XDI282" s="7"/>
      <c r="XDJ282" s="7"/>
      <c r="XDK282" s="7"/>
      <c r="XDL282" s="7"/>
      <c r="XDM282" s="7"/>
      <c r="XDN282" s="7"/>
      <c r="XDO282" s="7"/>
      <c r="XDP282" s="7"/>
      <c r="XDQ282" s="7"/>
      <c r="XDR282" s="7"/>
      <c r="XDS282" s="7"/>
      <c r="XDT282" s="7"/>
      <c r="XDU282" s="7"/>
      <c r="XDV282" s="7"/>
      <c r="XDW282" s="7"/>
      <c r="XDX282" s="7"/>
      <c r="XDY282" s="7"/>
      <c r="XDZ282" s="7"/>
      <c r="XEA282" s="7"/>
      <c r="XEB282" s="7"/>
      <c r="XEC282" s="7"/>
      <c r="XED282" s="7"/>
      <c r="XEE282" s="7"/>
    </row>
    <row r="283" s="1" customFormat="1" customHeight="1" spans="1:16359">
      <c r="A283" s="4"/>
      <c r="B283" s="20"/>
      <c r="C283" s="20"/>
      <c r="D283" s="21" t="str">
        <f>IF(C283="","-",VLOOKUP(C283,员工信息表!B:C,2,FALSE))</f>
        <v>-</v>
      </c>
      <c r="E283" s="21" t="str">
        <f>IF(C283="","-",VLOOKUP(C283,员工信息表!B:D,3,FALSE))</f>
        <v>-</v>
      </c>
      <c r="F283" s="20"/>
      <c r="G283" s="20"/>
      <c r="H283" s="20"/>
      <c r="I283" s="20"/>
      <c r="J283" s="27" t="str">
        <f t="shared" si="8"/>
        <v>0</v>
      </c>
      <c r="K283" s="27" t="str">
        <f>IF(C283="","0",SUMIFS(借支明细表!$H:$H,借支明细表!$F:$F,$C283,借支明细表!$D:$D,$D$2))</f>
        <v>0</v>
      </c>
      <c r="L283" s="27" t="str">
        <f t="shared" si="9"/>
        <v>0</v>
      </c>
      <c r="M283" s="28"/>
      <c r="XDA283" s="7"/>
      <c r="XDB283" s="7"/>
      <c r="XDC283" s="7"/>
      <c r="XDD283" s="7"/>
      <c r="XDE283" s="7"/>
      <c r="XDF283" s="7"/>
      <c r="XDG283" s="7"/>
      <c r="XDH283" s="7"/>
      <c r="XDI283" s="7"/>
      <c r="XDJ283" s="7"/>
      <c r="XDK283" s="7"/>
      <c r="XDL283" s="7"/>
      <c r="XDM283" s="7"/>
      <c r="XDN283" s="7"/>
      <c r="XDO283" s="7"/>
      <c r="XDP283" s="7"/>
      <c r="XDQ283" s="7"/>
      <c r="XDR283" s="7"/>
      <c r="XDS283" s="7"/>
      <c r="XDT283" s="7"/>
      <c r="XDU283" s="7"/>
      <c r="XDV283" s="7"/>
      <c r="XDW283" s="7"/>
      <c r="XDX283" s="7"/>
      <c r="XDY283" s="7"/>
      <c r="XDZ283" s="7"/>
      <c r="XEA283" s="7"/>
      <c r="XEB283" s="7"/>
      <c r="XEC283" s="7"/>
      <c r="XED283" s="7"/>
      <c r="XEE283" s="7"/>
    </row>
    <row r="284" s="1" customFormat="1" customHeight="1" spans="1:16359">
      <c r="A284" s="4"/>
      <c r="B284" s="20"/>
      <c r="C284" s="20"/>
      <c r="D284" s="21" t="str">
        <f>IF(C284="","-",VLOOKUP(C284,员工信息表!B:C,2,FALSE))</f>
        <v>-</v>
      </c>
      <c r="E284" s="21" t="str">
        <f>IF(C284="","-",VLOOKUP(C284,员工信息表!B:D,3,FALSE))</f>
        <v>-</v>
      </c>
      <c r="F284" s="20"/>
      <c r="G284" s="20"/>
      <c r="H284" s="20"/>
      <c r="I284" s="20"/>
      <c r="J284" s="27" t="str">
        <f t="shared" si="8"/>
        <v>0</v>
      </c>
      <c r="K284" s="27" t="str">
        <f>IF(C284="","0",SUMIFS(借支明细表!$H:$H,借支明细表!$F:$F,$C284,借支明细表!$D:$D,$D$2))</f>
        <v>0</v>
      </c>
      <c r="L284" s="27" t="str">
        <f t="shared" si="9"/>
        <v>0</v>
      </c>
      <c r="M284" s="28"/>
      <c r="XDA284" s="7"/>
      <c r="XDB284" s="7"/>
      <c r="XDC284" s="7"/>
      <c r="XDD284" s="7"/>
      <c r="XDE284" s="7"/>
      <c r="XDF284" s="7"/>
      <c r="XDG284" s="7"/>
      <c r="XDH284" s="7"/>
      <c r="XDI284" s="7"/>
      <c r="XDJ284" s="7"/>
      <c r="XDK284" s="7"/>
      <c r="XDL284" s="7"/>
      <c r="XDM284" s="7"/>
      <c r="XDN284" s="7"/>
      <c r="XDO284" s="7"/>
      <c r="XDP284" s="7"/>
      <c r="XDQ284" s="7"/>
      <c r="XDR284" s="7"/>
      <c r="XDS284" s="7"/>
      <c r="XDT284" s="7"/>
      <c r="XDU284" s="7"/>
      <c r="XDV284" s="7"/>
      <c r="XDW284" s="7"/>
      <c r="XDX284" s="7"/>
      <c r="XDY284" s="7"/>
      <c r="XDZ284" s="7"/>
      <c r="XEA284" s="7"/>
      <c r="XEB284" s="7"/>
      <c r="XEC284" s="7"/>
      <c r="XED284" s="7"/>
      <c r="XEE284" s="7"/>
    </row>
    <row r="285" s="1" customFormat="1" customHeight="1" spans="1:16359">
      <c r="A285" s="4"/>
      <c r="B285" s="20"/>
      <c r="C285" s="20"/>
      <c r="D285" s="21" t="str">
        <f>IF(C285="","-",VLOOKUP(C285,员工信息表!B:C,2,FALSE))</f>
        <v>-</v>
      </c>
      <c r="E285" s="21" t="str">
        <f>IF(C285="","-",VLOOKUP(C285,员工信息表!B:D,3,FALSE))</f>
        <v>-</v>
      </c>
      <c r="F285" s="20"/>
      <c r="G285" s="20"/>
      <c r="H285" s="20"/>
      <c r="I285" s="20"/>
      <c r="J285" s="27" t="str">
        <f t="shared" si="8"/>
        <v>0</v>
      </c>
      <c r="K285" s="27" t="str">
        <f>IF(C285="","0",SUMIFS(借支明细表!$H:$H,借支明细表!$F:$F,$C285,借支明细表!$D:$D,$D$2))</f>
        <v>0</v>
      </c>
      <c r="L285" s="27" t="str">
        <f t="shared" si="9"/>
        <v>0</v>
      </c>
      <c r="M285" s="28"/>
      <c r="XDA285" s="7"/>
      <c r="XDB285" s="7"/>
      <c r="XDC285" s="7"/>
      <c r="XDD285" s="7"/>
      <c r="XDE285" s="7"/>
      <c r="XDF285" s="7"/>
      <c r="XDG285" s="7"/>
      <c r="XDH285" s="7"/>
      <c r="XDI285" s="7"/>
      <c r="XDJ285" s="7"/>
      <c r="XDK285" s="7"/>
      <c r="XDL285" s="7"/>
      <c r="XDM285" s="7"/>
      <c r="XDN285" s="7"/>
      <c r="XDO285" s="7"/>
      <c r="XDP285" s="7"/>
      <c r="XDQ285" s="7"/>
      <c r="XDR285" s="7"/>
      <c r="XDS285" s="7"/>
      <c r="XDT285" s="7"/>
      <c r="XDU285" s="7"/>
      <c r="XDV285" s="7"/>
      <c r="XDW285" s="7"/>
      <c r="XDX285" s="7"/>
      <c r="XDY285" s="7"/>
      <c r="XDZ285" s="7"/>
      <c r="XEA285" s="7"/>
      <c r="XEB285" s="7"/>
      <c r="XEC285" s="7"/>
      <c r="XED285" s="7"/>
      <c r="XEE285" s="7"/>
    </row>
    <row r="286" s="1" customFormat="1" customHeight="1" spans="1:16359">
      <c r="A286" s="4"/>
      <c r="B286" s="20"/>
      <c r="C286" s="20"/>
      <c r="D286" s="21" t="str">
        <f>IF(C286="","-",VLOOKUP(C286,员工信息表!B:C,2,FALSE))</f>
        <v>-</v>
      </c>
      <c r="E286" s="21" t="str">
        <f>IF(C286="","-",VLOOKUP(C286,员工信息表!B:D,3,FALSE))</f>
        <v>-</v>
      </c>
      <c r="F286" s="20"/>
      <c r="G286" s="20"/>
      <c r="H286" s="20"/>
      <c r="I286" s="20"/>
      <c r="J286" s="27" t="str">
        <f t="shared" si="8"/>
        <v>0</v>
      </c>
      <c r="K286" s="27" t="str">
        <f>IF(C286="","0",SUMIFS(借支明细表!$H:$H,借支明细表!$F:$F,$C286,借支明细表!$D:$D,$D$2))</f>
        <v>0</v>
      </c>
      <c r="L286" s="27" t="str">
        <f t="shared" si="9"/>
        <v>0</v>
      </c>
      <c r="M286" s="28"/>
      <c r="XDA286" s="7"/>
      <c r="XDB286" s="7"/>
      <c r="XDC286" s="7"/>
      <c r="XDD286" s="7"/>
      <c r="XDE286" s="7"/>
      <c r="XDF286" s="7"/>
      <c r="XDG286" s="7"/>
      <c r="XDH286" s="7"/>
      <c r="XDI286" s="7"/>
      <c r="XDJ286" s="7"/>
      <c r="XDK286" s="7"/>
      <c r="XDL286" s="7"/>
      <c r="XDM286" s="7"/>
      <c r="XDN286" s="7"/>
      <c r="XDO286" s="7"/>
      <c r="XDP286" s="7"/>
      <c r="XDQ286" s="7"/>
      <c r="XDR286" s="7"/>
      <c r="XDS286" s="7"/>
      <c r="XDT286" s="7"/>
      <c r="XDU286" s="7"/>
      <c r="XDV286" s="7"/>
      <c r="XDW286" s="7"/>
      <c r="XDX286" s="7"/>
      <c r="XDY286" s="7"/>
      <c r="XDZ286" s="7"/>
      <c r="XEA286" s="7"/>
      <c r="XEB286" s="7"/>
      <c r="XEC286" s="7"/>
      <c r="XED286" s="7"/>
      <c r="XEE286" s="7"/>
    </row>
    <row r="287" s="1" customFormat="1" customHeight="1" spans="1:16359">
      <c r="A287" s="4"/>
      <c r="B287" s="20"/>
      <c r="C287" s="20"/>
      <c r="D287" s="21" t="str">
        <f>IF(C287="","-",VLOOKUP(C287,员工信息表!B:C,2,FALSE))</f>
        <v>-</v>
      </c>
      <c r="E287" s="21" t="str">
        <f>IF(C287="","-",VLOOKUP(C287,员工信息表!B:D,3,FALSE))</f>
        <v>-</v>
      </c>
      <c r="F287" s="20"/>
      <c r="G287" s="20"/>
      <c r="H287" s="20"/>
      <c r="I287" s="20"/>
      <c r="J287" s="27" t="str">
        <f t="shared" si="8"/>
        <v>0</v>
      </c>
      <c r="K287" s="27" t="str">
        <f>IF(C287="","0",SUMIFS(借支明细表!$H:$H,借支明细表!$F:$F,$C287,借支明细表!$D:$D,$D$2))</f>
        <v>0</v>
      </c>
      <c r="L287" s="27" t="str">
        <f t="shared" si="9"/>
        <v>0</v>
      </c>
      <c r="M287" s="28"/>
      <c r="XDA287" s="7"/>
      <c r="XDB287" s="7"/>
      <c r="XDC287" s="7"/>
      <c r="XDD287" s="7"/>
      <c r="XDE287" s="7"/>
      <c r="XDF287" s="7"/>
      <c r="XDG287" s="7"/>
      <c r="XDH287" s="7"/>
      <c r="XDI287" s="7"/>
      <c r="XDJ287" s="7"/>
      <c r="XDK287" s="7"/>
      <c r="XDL287" s="7"/>
      <c r="XDM287" s="7"/>
      <c r="XDN287" s="7"/>
      <c r="XDO287" s="7"/>
      <c r="XDP287" s="7"/>
      <c r="XDQ287" s="7"/>
      <c r="XDR287" s="7"/>
      <c r="XDS287" s="7"/>
      <c r="XDT287" s="7"/>
      <c r="XDU287" s="7"/>
      <c r="XDV287" s="7"/>
      <c r="XDW287" s="7"/>
      <c r="XDX287" s="7"/>
      <c r="XDY287" s="7"/>
      <c r="XDZ287" s="7"/>
      <c r="XEA287" s="7"/>
      <c r="XEB287" s="7"/>
      <c r="XEC287" s="7"/>
      <c r="XED287" s="7"/>
      <c r="XEE287" s="7"/>
    </row>
    <row r="288" s="1" customFormat="1" customHeight="1" spans="1:16359">
      <c r="A288" s="4"/>
      <c r="B288" s="20"/>
      <c r="C288" s="20"/>
      <c r="D288" s="21" t="str">
        <f>IF(C288="","-",VLOOKUP(C288,员工信息表!B:C,2,FALSE))</f>
        <v>-</v>
      </c>
      <c r="E288" s="21" t="str">
        <f>IF(C288="","-",VLOOKUP(C288,员工信息表!B:D,3,FALSE))</f>
        <v>-</v>
      </c>
      <c r="F288" s="20"/>
      <c r="G288" s="20"/>
      <c r="H288" s="20"/>
      <c r="I288" s="20"/>
      <c r="J288" s="27" t="str">
        <f t="shared" si="8"/>
        <v>0</v>
      </c>
      <c r="K288" s="27" t="str">
        <f>IF(C288="","0",SUMIFS(借支明细表!$H:$H,借支明细表!$F:$F,$C288,借支明细表!$D:$D,$D$2))</f>
        <v>0</v>
      </c>
      <c r="L288" s="27" t="str">
        <f t="shared" si="9"/>
        <v>0</v>
      </c>
      <c r="M288" s="28"/>
      <c r="XDA288" s="7"/>
      <c r="XDB288" s="7"/>
      <c r="XDC288" s="7"/>
      <c r="XDD288" s="7"/>
      <c r="XDE288" s="7"/>
      <c r="XDF288" s="7"/>
      <c r="XDG288" s="7"/>
      <c r="XDH288" s="7"/>
      <c r="XDI288" s="7"/>
      <c r="XDJ288" s="7"/>
      <c r="XDK288" s="7"/>
      <c r="XDL288" s="7"/>
      <c r="XDM288" s="7"/>
      <c r="XDN288" s="7"/>
      <c r="XDO288" s="7"/>
      <c r="XDP288" s="7"/>
      <c r="XDQ288" s="7"/>
      <c r="XDR288" s="7"/>
      <c r="XDS288" s="7"/>
      <c r="XDT288" s="7"/>
      <c r="XDU288" s="7"/>
      <c r="XDV288" s="7"/>
      <c r="XDW288" s="7"/>
      <c r="XDX288" s="7"/>
      <c r="XDY288" s="7"/>
      <c r="XDZ288" s="7"/>
      <c r="XEA288" s="7"/>
      <c r="XEB288" s="7"/>
      <c r="XEC288" s="7"/>
      <c r="XED288" s="7"/>
      <c r="XEE288" s="7"/>
    </row>
    <row r="289" s="1" customFormat="1" customHeight="1" spans="1:16359">
      <c r="A289" s="4"/>
      <c r="B289" s="20"/>
      <c r="C289" s="20"/>
      <c r="D289" s="21" t="str">
        <f>IF(C289="","-",VLOOKUP(C289,员工信息表!B:C,2,FALSE))</f>
        <v>-</v>
      </c>
      <c r="E289" s="21" t="str">
        <f>IF(C289="","-",VLOOKUP(C289,员工信息表!B:D,3,FALSE))</f>
        <v>-</v>
      </c>
      <c r="F289" s="20"/>
      <c r="G289" s="20"/>
      <c r="H289" s="20"/>
      <c r="I289" s="20"/>
      <c r="J289" s="27" t="str">
        <f t="shared" si="8"/>
        <v>0</v>
      </c>
      <c r="K289" s="27" t="str">
        <f>IF(C289="","0",SUMIFS(借支明细表!$H:$H,借支明细表!$F:$F,$C289,借支明细表!$D:$D,$D$2))</f>
        <v>0</v>
      </c>
      <c r="L289" s="27" t="str">
        <f t="shared" si="9"/>
        <v>0</v>
      </c>
      <c r="M289" s="28"/>
      <c r="XDA289" s="7"/>
      <c r="XDB289" s="7"/>
      <c r="XDC289" s="7"/>
      <c r="XDD289" s="7"/>
      <c r="XDE289" s="7"/>
      <c r="XDF289" s="7"/>
      <c r="XDG289" s="7"/>
      <c r="XDH289" s="7"/>
      <c r="XDI289" s="7"/>
      <c r="XDJ289" s="7"/>
      <c r="XDK289" s="7"/>
      <c r="XDL289" s="7"/>
      <c r="XDM289" s="7"/>
      <c r="XDN289" s="7"/>
      <c r="XDO289" s="7"/>
      <c r="XDP289" s="7"/>
      <c r="XDQ289" s="7"/>
      <c r="XDR289" s="7"/>
      <c r="XDS289" s="7"/>
      <c r="XDT289" s="7"/>
      <c r="XDU289" s="7"/>
      <c r="XDV289" s="7"/>
      <c r="XDW289" s="7"/>
      <c r="XDX289" s="7"/>
      <c r="XDY289" s="7"/>
      <c r="XDZ289" s="7"/>
      <c r="XEA289" s="7"/>
      <c r="XEB289" s="7"/>
      <c r="XEC289" s="7"/>
      <c r="XED289" s="7"/>
      <c r="XEE289" s="7"/>
    </row>
    <row r="290" s="1" customFormat="1" customHeight="1" spans="1:16359">
      <c r="A290" s="4"/>
      <c r="B290" s="20"/>
      <c r="C290" s="20"/>
      <c r="D290" s="21" t="str">
        <f>IF(C290="","-",VLOOKUP(C290,员工信息表!B:C,2,FALSE))</f>
        <v>-</v>
      </c>
      <c r="E290" s="21" t="str">
        <f>IF(C290="","-",VLOOKUP(C290,员工信息表!B:D,3,FALSE))</f>
        <v>-</v>
      </c>
      <c r="F290" s="20"/>
      <c r="G290" s="20"/>
      <c r="H290" s="20"/>
      <c r="I290" s="20"/>
      <c r="J290" s="27" t="str">
        <f t="shared" si="8"/>
        <v>0</v>
      </c>
      <c r="K290" s="27" t="str">
        <f>IF(C290="","0",SUMIFS(借支明细表!$H:$H,借支明细表!$F:$F,$C290,借支明细表!$D:$D,$D$2))</f>
        <v>0</v>
      </c>
      <c r="L290" s="27" t="str">
        <f t="shared" si="9"/>
        <v>0</v>
      </c>
      <c r="M290" s="28"/>
      <c r="XDA290" s="7"/>
      <c r="XDB290" s="7"/>
      <c r="XDC290" s="7"/>
      <c r="XDD290" s="7"/>
      <c r="XDE290" s="7"/>
      <c r="XDF290" s="7"/>
      <c r="XDG290" s="7"/>
      <c r="XDH290" s="7"/>
      <c r="XDI290" s="7"/>
      <c r="XDJ290" s="7"/>
      <c r="XDK290" s="7"/>
      <c r="XDL290" s="7"/>
      <c r="XDM290" s="7"/>
      <c r="XDN290" s="7"/>
      <c r="XDO290" s="7"/>
      <c r="XDP290" s="7"/>
      <c r="XDQ290" s="7"/>
      <c r="XDR290" s="7"/>
      <c r="XDS290" s="7"/>
      <c r="XDT290" s="7"/>
      <c r="XDU290" s="7"/>
      <c r="XDV290" s="7"/>
      <c r="XDW290" s="7"/>
      <c r="XDX290" s="7"/>
      <c r="XDY290" s="7"/>
      <c r="XDZ290" s="7"/>
      <c r="XEA290" s="7"/>
      <c r="XEB290" s="7"/>
      <c r="XEC290" s="7"/>
      <c r="XED290" s="7"/>
      <c r="XEE290" s="7"/>
    </row>
    <row r="291" s="1" customFormat="1" customHeight="1" spans="1:16359">
      <c r="A291" s="4"/>
      <c r="B291" s="20"/>
      <c r="C291" s="20"/>
      <c r="D291" s="21" t="str">
        <f>IF(C291="","-",VLOOKUP(C291,员工信息表!B:C,2,FALSE))</f>
        <v>-</v>
      </c>
      <c r="E291" s="21" t="str">
        <f>IF(C291="","-",VLOOKUP(C291,员工信息表!B:D,3,FALSE))</f>
        <v>-</v>
      </c>
      <c r="F291" s="20"/>
      <c r="G291" s="20"/>
      <c r="H291" s="20"/>
      <c r="I291" s="20"/>
      <c r="J291" s="27" t="str">
        <f t="shared" si="8"/>
        <v>0</v>
      </c>
      <c r="K291" s="27" t="str">
        <f>IF(C291="","0",SUMIFS(借支明细表!$H:$H,借支明细表!$F:$F,$C291,借支明细表!$D:$D,$D$2))</f>
        <v>0</v>
      </c>
      <c r="L291" s="27" t="str">
        <f t="shared" si="9"/>
        <v>0</v>
      </c>
      <c r="M291" s="28"/>
      <c r="XDA291" s="7"/>
      <c r="XDB291" s="7"/>
      <c r="XDC291" s="7"/>
      <c r="XDD291" s="7"/>
      <c r="XDE291" s="7"/>
      <c r="XDF291" s="7"/>
      <c r="XDG291" s="7"/>
      <c r="XDH291" s="7"/>
      <c r="XDI291" s="7"/>
      <c r="XDJ291" s="7"/>
      <c r="XDK291" s="7"/>
      <c r="XDL291" s="7"/>
      <c r="XDM291" s="7"/>
      <c r="XDN291" s="7"/>
      <c r="XDO291" s="7"/>
      <c r="XDP291" s="7"/>
      <c r="XDQ291" s="7"/>
      <c r="XDR291" s="7"/>
      <c r="XDS291" s="7"/>
      <c r="XDT291" s="7"/>
      <c r="XDU291" s="7"/>
      <c r="XDV291" s="7"/>
      <c r="XDW291" s="7"/>
      <c r="XDX291" s="7"/>
      <c r="XDY291" s="7"/>
      <c r="XDZ291" s="7"/>
      <c r="XEA291" s="7"/>
      <c r="XEB291" s="7"/>
      <c r="XEC291" s="7"/>
      <c r="XED291" s="7"/>
      <c r="XEE291" s="7"/>
    </row>
    <row r="292" s="1" customFormat="1" customHeight="1" spans="1:16359">
      <c r="A292" s="4"/>
      <c r="B292" s="20"/>
      <c r="C292" s="20"/>
      <c r="D292" s="21" t="str">
        <f>IF(C292="","-",VLOOKUP(C292,员工信息表!B:C,2,FALSE))</f>
        <v>-</v>
      </c>
      <c r="E292" s="21" t="str">
        <f>IF(C292="","-",VLOOKUP(C292,员工信息表!B:D,3,FALSE))</f>
        <v>-</v>
      </c>
      <c r="F292" s="20"/>
      <c r="G292" s="20"/>
      <c r="H292" s="20"/>
      <c r="I292" s="20"/>
      <c r="J292" s="27" t="str">
        <f t="shared" si="8"/>
        <v>0</v>
      </c>
      <c r="K292" s="27" t="str">
        <f>IF(C292="","0",SUMIFS(借支明细表!$H:$H,借支明细表!$F:$F,$C292,借支明细表!$D:$D,$D$2))</f>
        <v>0</v>
      </c>
      <c r="L292" s="27" t="str">
        <f t="shared" si="9"/>
        <v>0</v>
      </c>
      <c r="M292" s="28"/>
      <c r="XDA292" s="7"/>
      <c r="XDB292" s="7"/>
      <c r="XDC292" s="7"/>
      <c r="XDD292" s="7"/>
      <c r="XDE292" s="7"/>
      <c r="XDF292" s="7"/>
      <c r="XDG292" s="7"/>
      <c r="XDH292" s="7"/>
      <c r="XDI292" s="7"/>
      <c r="XDJ292" s="7"/>
      <c r="XDK292" s="7"/>
      <c r="XDL292" s="7"/>
      <c r="XDM292" s="7"/>
      <c r="XDN292" s="7"/>
      <c r="XDO292" s="7"/>
      <c r="XDP292" s="7"/>
      <c r="XDQ292" s="7"/>
      <c r="XDR292" s="7"/>
      <c r="XDS292" s="7"/>
      <c r="XDT292" s="7"/>
      <c r="XDU292" s="7"/>
      <c r="XDV292" s="7"/>
      <c r="XDW292" s="7"/>
      <c r="XDX292" s="7"/>
      <c r="XDY292" s="7"/>
      <c r="XDZ292" s="7"/>
      <c r="XEA292" s="7"/>
      <c r="XEB292" s="7"/>
      <c r="XEC292" s="7"/>
      <c r="XED292" s="7"/>
      <c r="XEE292" s="7"/>
    </row>
    <row r="293" s="1" customFormat="1" customHeight="1" spans="1:16359">
      <c r="A293" s="4"/>
      <c r="B293" s="20"/>
      <c r="C293" s="20"/>
      <c r="D293" s="21" t="str">
        <f>IF(C293="","-",VLOOKUP(C293,员工信息表!B:C,2,FALSE))</f>
        <v>-</v>
      </c>
      <c r="E293" s="21" t="str">
        <f>IF(C293="","-",VLOOKUP(C293,员工信息表!B:D,3,FALSE))</f>
        <v>-</v>
      </c>
      <c r="F293" s="20"/>
      <c r="G293" s="20"/>
      <c r="H293" s="20"/>
      <c r="I293" s="20"/>
      <c r="J293" s="27" t="str">
        <f t="shared" si="8"/>
        <v>0</v>
      </c>
      <c r="K293" s="27" t="str">
        <f>IF(C293="","0",SUMIFS(借支明细表!$H:$H,借支明细表!$F:$F,$C293,借支明细表!$D:$D,$D$2))</f>
        <v>0</v>
      </c>
      <c r="L293" s="27" t="str">
        <f t="shared" si="9"/>
        <v>0</v>
      </c>
      <c r="M293" s="28"/>
      <c r="XDA293" s="7"/>
      <c r="XDB293" s="7"/>
      <c r="XDC293" s="7"/>
      <c r="XDD293" s="7"/>
      <c r="XDE293" s="7"/>
      <c r="XDF293" s="7"/>
      <c r="XDG293" s="7"/>
      <c r="XDH293" s="7"/>
      <c r="XDI293" s="7"/>
      <c r="XDJ293" s="7"/>
      <c r="XDK293" s="7"/>
      <c r="XDL293" s="7"/>
      <c r="XDM293" s="7"/>
      <c r="XDN293" s="7"/>
      <c r="XDO293" s="7"/>
      <c r="XDP293" s="7"/>
      <c r="XDQ293" s="7"/>
      <c r="XDR293" s="7"/>
      <c r="XDS293" s="7"/>
      <c r="XDT293" s="7"/>
      <c r="XDU293" s="7"/>
      <c r="XDV293" s="7"/>
      <c r="XDW293" s="7"/>
      <c r="XDX293" s="7"/>
      <c r="XDY293" s="7"/>
      <c r="XDZ293" s="7"/>
      <c r="XEA293" s="7"/>
      <c r="XEB293" s="7"/>
      <c r="XEC293" s="7"/>
      <c r="XED293" s="7"/>
      <c r="XEE293" s="7"/>
    </row>
    <row r="294" s="1" customFormat="1" customHeight="1" spans="1:16359">
      <c r="A294" s="4"/>
      <c r="B294" s="20"/>
      <c r="C294" s="20"/>
      <c r="D294" s="21" t="str">
        <f>IF(C294="","-",VLOOKUP(C294,员工信息表!B:C,2,FALSE))</f>
        <v>-</v>
      </c>
      <c r="E294" s="21" t="str">
        <f>IF(C294="","-",VLOOKUP(C294,员工信息表!B:D,3,FALSE))</f>
        <v>-</v>
      </c>
      <c r="F294" s="20"/>
      <c r="G294" s="20"/>
      <c r="H294" s="20"/>
      <c r="I294" s="20"/>
      <c r="J294" s="27" t="str">
        <f t="shared" si="8"/>
        <v>0</v>
      </c>
      <c r="K294" s="27" t="str">
        <f>IF(C294="","0",SUMIFS(借支明细表!$H:$H,借支明细表!$F:$F,$C294,借支明细表!$D:$D,$D$2))</f>
        <v>0</v>
      </c>
      <c r="L294" s="27" t="str">
        <f t="shared" si="9"/>
        <v>0</v>
      </c>
      <c r="M294" s="28"/>
      <c r="XDA294" s="7"/>
      <c r="XDB294" s="7"/>
      <c r="XDC294" s="7"/>
      <c r="XDD294" s="7"/>
      <c r="XDE294" s="7"/>
      <c r="XDF294" s="7"/>
      <c r="XDG294" s="7"/>
      <c r="XDH294" s="7"/>
      <c r="XDI294" s="7"/>
      <c r="XDJ294" s="7"/>
      <c r="XDK294" s="7"/>
      <c r="XDL294" s="7"/>
      <c r="XDM294" s="7"/>
      <c r="XDN294" s="7"/>
      <c r="XDO294" s="7"/>
      <c r="XDP294" s="7"/>
      <c r="XDQ294" s="7"/>
      <c r="XDR294" s="7"/>
      <c r="XDS294" s="7"/>
      <c r="XDT294" s="7"/>
      <c r="XDU294" s="7"/>
      <c r="XDV294" s="7"/>
      <c r="XDW294" s="7"/>
      <c r="XDX294" s="7"/>
      <c r="XDY294" s="7"/>
      <c r="XDZ294" s="7"/>
      <c r="XEA294" s="7"/>
      <c r="XEB294" s="7"/>
      <c r="XEC294" s="7"/>
      <c r="XED294" s="7"/>
      <c r="XEE294" s="7"/>
    </row>
    <row r="295" s="1" customFormat="1" customHeight="1" spans="1:16359">
      <c r="A295" s="4"/>
      <c r="B295" s="20"/>
      <c r="C295" s="20"/>
      <c r="D295" s="21" t="str">
        <f>IF(C295="","-",VLOOKUP(C295,员工信息表!B:C,2,FALSE))</f>
        <v>-</v>
      </c>
      <c r="E295" s="21" t="str">
        <f>IF(C295="","-",VLOOKUP(C295,员工信息表!B:D,3,FALSE))</f>
        <v>-</v>
      </c>
      <c r="F295" s="20"/>
      <c r="G295" s="20"/>
      <c r="H295" s="20"/>
      <c r="I295" s="20"/>
      <c r="J295" s="27" t="str">
        <f t="shared" si="8"/>
        <v>0</v>
      </c>
      <c r="K295" s="27" t="str">
        <f>IF(C295="","0",SUMIFS(借支明细表!$H:$H,借支明细表!$F:$F,$C295,借支明细表!$D:$D,$D$2))</f>
        <v>0</v>
      </c>
      <c r="L295" s="27" t="str">
        <f t="shared" si="9"/>
        <v>0</v>
      </c>
      <c r="M295" s="28"/>
      <c r="XDA295" s="7"/>
      <c r="XDB295" s="7"/>
      <c r="XDC295" s="7"/>
      <c r="XDD295" s="7"/>
      <c r="XDE295" s="7"/>
      <c r="XDF295" s="7"/>
      <c r="XDG295" s="7"/>
      <c r="XDH295" s="7"/>
      <c r="XDI295" s="7"/>
      <c r="XDJ295" s="7"/>
      <c r="XDK295" s="7"/>
      <c r="XDL295" s="7"/>
      <c r="XDM295" s="7"/>
      <c r="XDN295" s="7"/>
      <c r="XDO295" s="7"/>
      <c r="XDP295" s="7"/>
      <c r="XDQ295" s="7"/>
      <c r="XDR295" s="7"/>
      <c r="XDS295" s="7"/>
      <c r="XDT295" s="7"/>
      <c r="XDU295" s="7"/>
      <c r="XDV295" s="7"/>
      <c r="XDW295" s="7"/>
      <c r="XDX295" s="7"/>
      <c r="XDY295" s="7"/>
      <c r="XDZ295" s="7"/>
      <c r="XEA295" s="7"/>
      <c r="XEB295" s="7"/>
      <c r="XEC295" s="7"/>
      <c r="XED295" s="7"/>
      <c r="XEE295" s="7"/>
    </row>
    <row r="296" s="1" customFormat="1" customHeight="1" spans="1:16359">
      <c r="A296" s="4"/>
      <c r="B296" s="20"/>
      <c r="C296" s="20"/>
      <c r="D296" s="21" t="str">
        <f>IF(C296="","-",VLOOKUP(C296,员工信息表!B:C,2,FALSE))</f>
        <v>-</v>
      </c>
      <c r="E296" s="21" t="str">
        <f>IF(C296="","-",VLOOKUP(C296,员工信息表!B:D,3,FALSE))</f>
        <v>-</v>
      </c>
      <c r="F296" s="20"/>
      <c r="G296" s="20"/>
      <c r="H296" s="20"/>
      <c r="I296" s="20"/>
      <c r="J296" s="27" t="str">
        <f t="shared" si="8"/>
        <v>0</v>
      </c>
      <c r="K296" s="27" t="str">
        <f>IF(C296="","0",SUMIFS(借支明细表!$H:$H,借支明细表!$F:$F,$C296,借支明细表!$D:$D,$D$2))</f>
        <v>0</v>
      </c>
      <c r="L296" s="27" t="str">
        <f t="shared" si="9"/>
        <v>0</v>
      </c>
      <c r="M296" s="28"/>
      <c r="XDA296" s="7"/>
      <c r="XDB296" s="7"/>
      <c r="XDC296" s="7"/>
      <c r="XDD296" s="7"/>
      <c r="XDE296" s="7"/>
      <c r="XDF296" s="7"/>
      <c r="XDG296" s="7"/>
      <c r="XDH296" s="7"/>
      <c r="XDI296" s="7"/>
      <c r="XDJ296" s="7"/>
      <c r="XDK296" s="7"/>
      <c r="XDL296" s="7"/>
      <c r="XDM296" s="7"/>
      <c r="XDN296" s="7"/>
      <c r="XDO296" s="7"/>
      <c r="XDP296" s="7"/>
      <c r="XDQ296" s="7"/>
      <c r="XDR296" s="7"/>
      <c r="XDS296" s="7"/>
      <c r="XDT296" s="7"/>
      <c r="XDU296" s="7"/>
      <c r="XDV296" s="7"/>
      <c r="XDW296" s="7"/>
      <c r="XDX296" s="7"/>
      <c r="XDY296" s="7"/>
      <c r="XDZ296" s="7"/>
      <c r="XEA296" s="7"/>
      <c r="XEB296" s="7"/>
      <c r="XEC296" s="7"/>
      <c r="XED296" s="7"/>
      <c r="XEE296" s="7"/>
    </row>
    <row r="297" s="1" customFormat="1" customHeight="1" spans="1:16359">
      <c r="A297" s="4"/>
      <c r="B297" s="20"/>
      <c r="C297" s="20"/>
      <c r="D297" s="21" t="str">
        <f>IF(C297="","-",VLOOKUP(C297,员工信息表!B:C,2,FALSE))</f>
        <v>-</v>
      </c>
      <c r="E297" s="21" t="str">
        <f>IF(C297="","-",VLOOKUP(C297,员工信息表!B:D,3,FALSE))</f>
        <v>-</v>
      </c>
      <c r="F297" s="20"/>
      <c r="G297" s="20"/>
      <c r="H297" s="20"/>
      <c r="I297" s="20"/>
      <c r="J297" s="27" t="str">
        <f t="shared" si="8"/>
        <v>0</v>
      </c>
      <c r="K297" s="27" t="str">
        <f>IF(C297="","0",SUMIFS(借支明细表!$H:$H,借支明细表!$F:$F,$C297,借支明细表!$D:$D,$D$2))</f>
        <v>0</v>
      </c>
      <c r="L297" s="27" t="str">
        <f t="shared" si="9"/>
        <v>0</v>
      </c>
      <c r="M297" s="28"/>
      <c r="XDA297" s="7"/>
      <c r="XDB297" s="7"/>
      <c r="XDC297" s="7"/>
      <c r="XDD297" s="7"/>
      <c r="XDE297" s="7"/>
      <c r="XDF297" s="7"/>
      <c r="XDG297" s="7"/>
      <c r="XDH297" s="7"/>
      <c r="XDI297" s="7"/>
      <c r="XDJ297" s="7"/>
      <c r="XDK297" s="7"/>
      <c r="XDL297" s="7"/>
      <c r="XDM297" s="7"/>
      <c r="XDN297" s="7"/>
      <c r="XDO297" s="7"/>
      <c r="XDP297" s="7"/>
      <c r="XDQ297" s="7"/>
      <c r="XDR297" s="7"/>
      <c r="XDS297" s="7"/>
      <c r="XDT297" s="7"/>
      <c r="XDU297" s="7"/>
      <c r="XDV297" s="7"/>
      <c r="XDW297" s="7"/>
      <c r="XDX297" s="7"/>
      <c r="XDY297" s="7"/>
      <c r="XDZ297" s="7"/>
      <c r="XEA297" s="7"/>
      <c r="XEB297" s="7"/>
      <c r="XEC297" s="7"/>
      <c r="XED297" s="7"/>
      <c r="XEE297" s="7"/>
    </row>
    <row r="298" s="1" customFormat="1" customHeight="1" spans="1:16359">
      <c r="A298" s="4"/>
      <c r="B298" s="20"/>
      <c r="C298" s="20"/>
      <c r="D298" s="21" t="str">
        <f>IF(C298="","-",VLOOKUP(C298,员工信息表!B:C,2,FALSE))</f>
        <v>-</v>
      </c>
      <c r="E298" s="21" t="str">
        <f>IF(C298="","-",VLOOKUP(C298,员工信息表!B:D,3,FALSE))</f>
        <v>-</v>
      </c>
      <c r="F298" s="20"/>
      <c r="G298" s="20"/>
      <c r="H298" s="20"/>
      <c r="I298" s="20"/>
      <c r="J298" s="27" t="str">
        <f t="shared" si="8"/>
        <v>0</v>
      </c>
      <c r="K298" s="27" t="str">
        <f>IF(C298="","0",SUMIFS(借支明细表!$H:$H,借支明细表!$F:$F,$C298,借支明细表!$D:$D,$D$2))</f>
        <v>0</v>
      </c>
      <c r="L298" s="27" t="str">
        <f t="shared" si="9"/>
        <v>0</v>
      </c>
      <c r="M298" s="28"/>
      <c r="XDA298" s="7"/>
      <c r="XDB298" s="7"/>
      <c r="XDC298" s="7"/>
      <c r="XDD298" s="7"/>
      <c r="XDE298" s="7"/>
      <c r="XDF298" s="7"/>
      <c r="XDG298" s="7"/>
      <c r="XDH298" s="7"/>
      <c r="XDI298" s="7"/>
      <c r="XDJ298" s="7"/>
      <c r="XDK298" s="7"/>
      <c r="XDL298" s="7"/>
      <c r="XDM298" s="7"/>
      <c r="XDN298" s="7"/>
      <c r="XDO298" s="7"/>
      <c r="XDP298" s="7"/>
      <c r="XDQ298" s="7"/>
      <c r="XDR298" s="7"/>
      <c r="XDS298" s="7"/>
      <c r="XDT298" s="7"/>
      <c r="XDU298" s="7"/>
      <c r="XDV298" s="7"/>
      <c r="XDW298" s="7"/>
      <c r="XDX298" s="7"/>
      <c r="XDY298" s="7"/>
      <c r="XDZ298" s="7"/>
      <c r="XEA298" s="7"/>
      <c r="XEB298" s="7"/>
      <c r="XEC298" s="7"/>
      <c r="XED298" s="7"/>
      <c r="XEE298" s="7"/>
    </row>
    <row r="299" s="1" customFormat="1" customHeight="1" spans="1:16359">
      <c r="A299" s="4"/>
      <c r="B299" s="20"/>
      <c r="C299" s="20"/>
      <c r="D299" s="21" t="str">
        <f>IF(C299="","-",VLOOKUP(C299,员工信息表!B:C,2,FALSE))</f>
        <v>-</v>
      </c>
      <c r="E299" s="21" t="str">
        <f>IF(C299="","-",VLOOKUP(C299,员工信息表!B:D,3,FALSE))</f>
        <v>-</v>
      </c>
      <c r="F299" s="20"/>
      <c r="G299" s="20"/>
      <c r="H299" s="20"/>
      <c r="I299" s="20"/>
      <c r="J299" s="27" t="str">
        <f t="shared" si="8"/>
        <v>0</v>
      </c>
      <c r="K299" s="27" t="str">
        <f>IF(C299="","0",SUMIFS(借支明细表!$H:$H,借支明细表!$F:$F,$C299,借支明细表!$D:$D,$D$2))</f>
        <v>0</v>
      </c>
      <c r="L299" s="27" t="str">
        <f t="shared" si="9"/>
        <v>0</v>
      </c>
      <c r="M299" s="28"/>
      <c r="XDA299" s="7"/>
      <c r="XDB299" s="7"/>
      <c r="XDC299" s="7"/>
      <c r="XDD299" s="7"/>
      <c r="XDE299" s="7"/>
      <c r="XDF299" s="7"/>
      <c r="XDG299" s="7"/>
      <c r="XDH299" s="7"/>
      <c r="XDI299" s="7"/>
      <c r="XDJ299" s="7"/>
      <c r="XDK299" s="7"/>
      <c r="XDL299" s="7"/>
      <c r="XDM299" s="7"/>
      <c r="XDN299" s="7"/>
      <c r="XDO299" s="7"/>
      <c r="XDP299" s="7"/>
      <c r="XDQ299" s="7"/>
      <c r="XDR299" s="7"/>
      <c r="XDS299" s="7"/>
      <c r="XDT299" s="7"/>
      <c r="XDU299" s="7"/>
      <c r="XDV299" s="7"/>
      <c r="XDW299" s="7"/>
      <c r="XDX299" s="7"/>
      <c r="XDY299" s="7"/>
      <c r="XDZ299" s="7"/>
      <c r="XEA299" s="7"/>
      <c r="XEB299" s="7"/>
      <c r="XEC299" s="7"/>
      <c r="XED299" s="7"/>
      <c r="XEE299" s="7"/>
    </row>
    <row r="300" s="1" customFormat="1" customHeight="1" spans="1:16359">
      <c r="A300" s="4"/>
      <c r="B300" s="20"/>
      <c r="C300" s="20"/>
      <c r="D300" s="21" t="str">
        <f>IF(C300="","-",VLOOKUP(C300,员工信息表!B:C,2,FALSE))</f>
        <v>-</v>
      </c>
      <c r="E300" s="21" t="str">
        <f>IF(C300="","-",VLOOKUP(C300,员工信息表!B:D,3,FALSE))</f>
        <v>-</v>
      </c>
      <c r="F300" s="20"/>
      <c r="G300" s="20"/>
      <c r="H300" s="20"/>
      <c r="I300" s="20"/>
      <c r="J300" s="27" t="str">
        <f t="shared" si="8"/>
        <v>0</v>
      </c>
      <c r="K300" s="27" t="str">
        <f>IF(C300="","0",SUMIFS(借支明细表!$H:$H,借支明细表!$F:$F,$C300,借支明细表!$D:$D,$D$2))</f>
        <v>0</v>
      </c>
      <c r="L300" s="27" t="str">
        <f t="shared" si="9"/>
        <v>0</v>
      </c>
      <c r="M300" s="28"/>
      <c r="XDA300" s="7"/>
      <c r="XDB300" s="7"/>
      <c r="XDC300" s="7"/>
      <c r="XDD300" s="7"/>
      <c r="XDE300" s="7"/>
      <c r="XDF300" s="7"/>
      <c r="XDG300" s="7"/>
      <c r="XDH300" s="7"/>
      <c r="XDI300" s="7"/>
      <c r="XDJ300" s="7"/>
      <c r="XDK300" s="7"/>
      <c r="XDL300" s="7"/>
      <c r="XDM300" s="7"/>
      <c r="XDN300" s="7"/>
      <c r="XDO300" s="7"/>
      <c r="XDP300" s="7"/>
      <c r="XDQ300" s="7"/>
      <c r="XDR300" s="7"/>
      <c r="XDS300" s="7"/>
      <c r="XDT300" s="7"/>
      <c r="XDU300" s="7"/>
      <c r="XDV300" s="7"/>
      <c r="XDW300" s="7"/>
      <c r="XDX300" s="7"/>
      <c r="XDY300" s="7"/>
      <c r="XDZ300" s="7"/>
      <c r="XEA300" s="7"/>
      <c r="XEB300" s="7"/>
      <c r="XEC300" s="7"/>
      <c r="XED300" s="7"/>
      <c r="XEE300" s="7"/>
    </row>
    <row r="301" s="1" customFormat="1" customHeight="1" spans="1:16359">
      <c r="A301" s="4"/>
      <c r="B301" s="20"/>
      <c r="C301" s="20"/>
      <c r="D301" s="21" t="str">
        <f>IF(C301="","-",VLOOKUP(C301,员工信息表!B:C,2,FALSE))</f>
        <v>-</v>
      </c>
      <c r="E301" s="21" t="str">
        <f>IF(C301="","-",VLOOKUP(C301,员工信息表!B:D,3,FALSE))</f>
        <v>-</v>
      </c>
      <c r="F301" s="20"/>
      <c r="G301" s="20"/>
      <c r="H301" s="20"/>
      <c r="I301" s="20"/>
      <c r="J301" s="27" t="str">
        <f t="shared" si="8"/>
        <v>0</v>
      </c>
      <c r="K301" s="27" t="str">
        <f>IF(C301="","0",SUMIFS(借支明细表!$H:$H,借支明细表!$F:$F,$C301,借支明细表!$D:$D,$D$2))</f>
        <v>0</v>
      </c>
      <c r="L301" s="27" t="str">
        <f t="shared" si="9"/>
        <v>0</v>
      </c>
      <c r="M301" s="28"/>
      <c r="XDA301" s="7"/>
      <c r="XDB301" s="7"/>
      <c r="XDC301" s="7"/>
      <c r="XDD301" s="7"/>
      <c r="XDE301" s="7"/>
      <c r="XDF301" s="7"/>
      <c r="XDG301" s="7"/>
      <c r="XDH301" s="7"/>
      <c r="XDI301" s="7"/>
      <c r="XDJ301" s="7"/>
      <c r="XDK301" s="7"/>
      <c r="XDL301" s="7"/>
      <c r="XDM301" s="7"/>
      <c r="XDN301" s="7"/>
      <c r="XDO301" s="7"/>
      <c r="XDP301" s="7"/>
      <c r="XDQ301" s="7"/>
      <c r="XDR301" s="7"/>
      <c r="XDS301" s="7"/>
      <c r="XDT301" s="7"/>
      <c r="XDU301" s="7"/>
      <c r="XDV301" s="7"/>
      <c r="XDW301" s="7"/>
      <c r="XDX301" s="7"/>
      <c r="XDY301" s="7"/>
      <c r="XDZ301" s="7"/>
      <c r="XEA301" s="7"/>
      <c r="XEB301" s="7"/>
      <c r="XEC301" s="7"/>
      <c r="XED301" s="7"/>
      <c r="XEE301" s="7"/>
    </row>
    <row r="302" s="1" customFormat="1" customHeight="1" spans="1:16359">
      <c r="A302" s="4"/>
      <c r="B302" s="20"/>
      <c r="C302" s="20"/>
      <c r="D302" s="21" t="str">
        <f>IF(C302="","-",VLOOKUP(C302,员工信息表!B:C,2,FALSE))</f>
        <v>-</v>
      </c>
      <c r="E302" s="21" t="str">
        <f>IF(C302="","-",VLOOKUP(C302,员工信息表!B:D,3,FALSE))</f>
        <v>-</v>
      </c>
      <c r="F302" s="20"/>
      <c r="G302" s="20"/>
      <c r="H302" s="20"/>
      <c r="I302" s="20"/>
      <c r="J302" s="27" t="str">
        <f t="shared" si="8"/>
        <v>0</v>
      </c>
      <c r="K302" s="27" t="str">
        <f>IF(C302="","0",SUMIFS(借支明细表!$H:$H,借支明细表!$F:$F,$C302,借支明细表!$D:$D,$D$2))</f>
        <v>0</v>
      </c>
      <c r="L302" s="27" t="str">
        <f t="shared" si="9"/>
        <v>0</v>
      </c>
      <c r="M302" s="28"/>
      <c r="XDA302" s="7"/>
      <c r="XDB302" s="7"/>
      <c r="XDC302" s="7"/>
      <c r="XDD302" s="7"/>
      <c r="XDE302" s="7"/>
      <c r="XDF302" s="7"/>
      <c r="XDG302" s="7"/>
      <c r="XDH302" s="7"/>
      <c r="XDI302" s="7"/>
      <c r="XDJ302" s="7"/>
      <c r="XDK302" s="7"/>
      <c r="XDL302" s="7"/>
      <c r="XDM302" s="7"/>
      <c r="XDN302" s="7"/>
      <c r="XDO302" s="7"/>
      <c r="XDP302" s="7"/>
      <c r="XDQ302" s="7"/>
      <c r="XDR302" s="7"/>
      <c r="XDS302" s="7"/>
      <c r="XDT302" s="7"/>
      <c r="XDU302" s="7"/>
      <c r="XDV302" s="7"/>
      <c r="XDW302" s="7"/>
      <c r="XDX302" s="7"/>
      <c r="XDY302" s="7"/>
      <c r="XDZ302" s="7"/>
      <c r="XEA302" s="7"/>
      <c r="XEB302" s="7"/>
      <c r="XEC302" s="7"/>
      <c r="XED302" s="7"/>
      <c r="XEE302" s="7"/>
    </row>
    <row r="303" s="1" customFormat="1" customHeight="1" spans="1:16359">
      <c r="A303" s="4"/>
      <c r="B303" s="20"/>
      <c r="C303" s="20"/>
      <c r="D303" s="21" t="str">
        <f>IF(C303="","-",VLOOKUP(C303,员工信息表!B:C,2,FALSE))</f>
        <v>-</v>
      </c>
      <c r="E303" s="21" t="str">
        <f>IF(C303="","-",VLOOKUP(C303,员工信息表!B:D,3,FALSE))</f>
        <v>-</v>
      </c>
      <c r="F303" s="20"/>
      <c r="G303" s="20"/>
      <c r="H303" s="20"/>
      <c r="I303" s="20"/>
      <c r="J303" s="27" t="str">
        <f t="shared" si="8"/>
        <v>0</v>
      </c>
      <c r="K303" s="27" t="str">
        <f>IF(C303="","0",SUMIFS(借支明细表!$H:$H,借支明细表!$F:$F,$C303,借支明细表!$D:$D,$D$2))</f>
        <v>0</v>
      </c>
      <c r="L303" s="27" t="str">
        <f t="shared" si="9"/>
        <v>0</v>
      </c>
      <c r="M303" s="28"/>
      <c r="XDA303" s="7"/>
      <c r="XDB303" s="7"/>
      <c r="XDC303" s="7"/>
      <c r="XDD303" s="7"/>
      <c r="XDE303" s="7"/>
      <c r="XDF303" s="7"/>
      <c r="XDG303" s="7"/>
      <c r="XDH303" s="7"/>
      <c r="XDI303" s="7"/>
      <c r="XDJ303" s="7"/>
      <c r="XDK303" s="7"/>
      <c r="XDL303" s="7"/>
      <c r="XDM303" s="7"/>
      <c r="XDN303" s="7"/>
      <c r="XDO303" s="7"/>
      <c r="XDP303" s="7"/>
      <c r="XDQ303" s="7"/>
      <c r="XDR303" s="7"/>
      <c r="XDS303" s="7"/>
      <c r="XDT303" s="7"/>
      <c r="XDU303" s="7"/>
      <c r="XDV303" s="7"/>
      <c r="XDW303" s="7"/>
      <c r="XDX303" s="7"/>
      <c r="XDY303" s="7"/>
      <c r="XDZ303" s="7"/>
      <c r="XEA303" s="7"/>
      <c r="XEB303" s="7"/>
      <c r="XEC303" s="7"/>
      <c r="XED303" s="7"/>
      <c r="XEE303" s="7"/>
    </row>
    <row r="304" s="1" customFormat="1" customHeight="1" spans="1:16359">
      <c r="A304" s="4"/>
      <c r="B304" s="20"/>
      <c r="C304" s="20"/>
      <c r="D304" s="21" t="str">
        <f>IF(C304="","-",VLOOKUP(C304,员工信息表!B:C,2,FALSE))</f>
        <v>-</v>
      </c>
      <c r="E304" s="21" t="str">
        <f>IF(C304="","-",VLOOKUP(C304,员工信息表!B:D,3,FALSE))</f>
        <v>-</v>
      </c>
      <c r="F304" s="20"/>
      <c r="G304" s="20"/>
      <c r="H304" s="20"/>
      <c r="I304" s="20"/>
      <c r="J304" s="27" t="str">
        <f t="shared" si="8"/>
        <v>0</v>
      </c>
      <c r="K304" s="27" t="str">
        <f>IF(C304="","0",SUMIFS(借支明细表!$H:$H,借支明细表!$F:$F,$C304,借支明细表!$D:$D,$D$2))</f>
        <v>0</v>
      </c>
      <c r="L304" s="27" t="str">
        <f t="shared" si="9"/>
        <v>0</v>
      </c>
      <c r="M304" s="28"/>
      <c r="XDA304" s="7"/>
      <c r="XDB304" s="7"/>
      <c r="XDC304" s="7"/>
      <c r="XDD304" s="7"/>
      <c r="XDE304" s="7"/>
      <c r="XDF304" s="7"/>
      <c r="XDG304" s="7"/>
      <c r="XDH304" s="7"/>
      <c r="XDI304" s="7"/>
      <c r="XDJ304" s="7"/>
      <c r="XDK304" s="7"/>
      <c r="XDL304" s="7"/>
      <c r="XDM304" s="7"/>
      <c r="XDN304" s="7"/>
      <c r="XDO304" s="7"/>
      <c r="XDP304" s="7"/>
      <c r="XDQ304" s="7"/>
      <c r="XDR304" s="7"/>
      <c r="XDS304" s="7"/>
      <c r="XDT304" s="7"/>
      <c r="XDU304" s="7"/>
      <c r="XDV304" s="7"/>
      <c r="XDW304" s="7"/>
      <c r="XDX304" s="7"/>
      <c r="XDY304" s="7"/>
      <c r="XDZ304" s="7"/>
      <c r="XEA304" s="7"/>
      <c r="XEB304" s="7"/>
      <c r="XEC304" s="7"/>
      <c r="XED304" s="7"/>
      <c r="XEE304" s="7"/>
    </row>
    <row r="305" s="1" customFormat="1" customHeight="1" spans="1:16359">
      <c r="A305" s="4"/>
      <c r="B305" s="20"/>
      <c r="C305" s="20"/>
      <c r="D305" s="21" t="str">
        <f>IF(C305="","-",VLOOKUP(C305,员工信息表!B:C,2,FALSE))</f>
        <v>-</v>
      </c>
      <c r="E305" s="21" t="str">
        <f>IF(C305="","-",VLOOKUP(C305,员工信息表!B:D,3,FALSE))</f>
        <v>-</v>
      </c>
      <c r="F305" s="20"/>
      <c r="G305" s="20"/>
      <c r="H305" s="20"/>
      <c r="I305" s="20"/>
      <c r="J305" s="27" t="str">
        <f t="shared" si="8"/>
        <v>0</v>
      </c>
      <c r="K305" s="27" t="str">
        <f>IF(C305="","0",SUMIFS(借支明细表!$H:$H,借支明细表!$F:$F,$C305,借支明细表!$D:$D,$D$2))</f>
        <v>0</v>
      </c>
      <c r="L305" s="27" t="str">
        <f t="shared" si="9"/>
        <v>0</v>
      </c>
      <c r="M305" s="28"/>
      <c r="XDA305" s="7"/>
      <c r="XDB305" s="7"/>
      <c r="XDC305" s="7"/>
      <c r="XDD305" s="7"/>
      <c r="XDE305" s="7"/>
      <c r="XDF305" s="7"/>
      <c r="XDG305" s="7"/>
      <c r="XDH305" s="7"/>
      <c r="XDI305" s="7"/>
      <c r="XDJ305" s="7"/>
      <c r="XDK305" s="7"/>
      <c r="XDL305" s="7"/>
      <c r="XDM305" s="7"/>
      <c r="XDN305" s="7"/>
      <c r="XDO305" s="7"/>
      <c r="XDP305" s="7"/>
      <c r="XDQ305" s="7"/>
      <c r="XDR305" s="7"/>
      <c r="XDS305" s="7"/>
      <c r="XDT305" s="7"/>
      <c r="XDU305" s="7"/>
      <c r="XDV305" s="7"/>
      <c r="XDW305" s="7"/>
      <c r="XDX305" s="7"/>
      <c r="XDY305" s="7"/>
      <c r="XDZ305" s="7"/>
      <c r="XEA305" s="7"/>
      <c r="XEB305" s="7"/>
      <c r="XEC305" s="7"/>
      <c r="XED305" s="7"/>
      <c r="XEE305" s="7"/>
    </row>
    <row r="306" s="1" customFormat="1" customHeight="1" spans="1:16359">
      <c r="A306" s="4"/>
      <c r="B306" s="20"/>
      <c r="C306" s="20"/>
      <c r="D306" s="21" t="str">
        <f>IF(C306="","-",VLOOKUP(C306,员工信息表!B:C,2,FALSE))</f>
        <v>-</v>
      </c>
      <c r="E306" s="21" t="str">
        <f>IF(C306="","-",VLOOKUP(C306,员工信息表!B:D,3,FALSE))</f>
        <v>-</v>
      </c>
      <c r="F306" s="20"/>
      <c r="G306" s="20"/>
      <c r="H306" s="20"/>
      <c r="I306" s="20"/>
      <c r="J306" s="27" t="str">
        <f t="shared" si="8"/>
        <v>0</v>
      </c>
      <c r="K306" s="27" t="str">
        <f>IF(C306="","0",SUMIFS(借支明细表!$H:$H,借支明细表!$F:$F,$C306,借支明细表!$D:$D,$D$2))</f>
        <v>0</v>
      </c>
      <c r="L306" s="27" t="str">
        <f t="shared" si="9"/>
        <v>0</v>
      </c>
      <c r="M306" s="28"/>
      <c r="XDA306" s="7"/>
      <c r="XDB306" s="7"/>
      <c r="XDC306" s="7"/>
      <c r="XDD306" s="7"/>
      <c r="XDE306" s="7"/>
      <c r="XDF306" s="7"/>
      <c r="XDG306" s="7"/>
      <c r="XDH306" s="7"/>
      <c r="XDI306" s="7"/>
      <c r="XDJ306" s="7"/>
      <c r="XDK306" s="7"/>
      <c r="XDL306" s="7"/>
      <c r="XDM306" s="7"/>
      <c r="XDN306" s="7"/>
      <c r="XDO306" s="7"/>
      <c r="XDP306" s="7"/>
      <c r="XDQ306" s="7"/>
      <c r="XDR306" s="7"/>
      <c r="XDS306" s="7"/>
      <c r="XDT306" s="7"/>
      <c r="XDU306" s="7"/>
      <c r="XDV306" s="7"/>
      <c r="XDW306" s="7"/>
      <c r="XDX306" s="7"/>
      <c r="XDY306" s="7"/>
      <c r="XDZ306" s="7"/>
      <c r="XEA306" s="7"/>
      <c r="XEB306" s="7"/>
      <c r="XEC306" s="7"/>
      <c r="XED306" s="7"/>
      <c r="XEE306" s="7"/>
    </row>
    <row r="307" s="1" customFormat="1" customHeight="1" spans="1:16359">
      <c r="A307" s="4"/>
      <c r="B307" s="20"/>
      <c r="C307" s="20"/>
      <c r="D307" s="21" t="str">
        <f>IF(C307="","-",VLOOKUP(C307,员工信息表!B:C,2,FALSE))</f>
        <v>-</v>
      </c>
      <c r="E307" s="21" t="str">
        <f>IF(C307="","-",VLOOKUP(C307,员工信息表!B:D,3,FALSE))</f>
        <v>-</v>
      </c>
      <c r="F307" s="20"/>
      <c r="G307" s="20"/>
      <c r="H307" s="20"/>
      <c r="I307" s="20"/>
      <c r="J307" s="27" t="str">
        <f t="shared" si="8"/>
        <v>0</v>
      </c>
      <c r="K307" s="27" t="str">
        <f>IF(C307="","0",SUMIFS(借支明细表!$H:$H,借支明细表!$F:$F,$C307,借支明细表!$D:$D,$D$2))</f>
        <v>0</v>
      </c>
      <c r="L307" s="27" t="str">
        <f t="shared" si="9"/>
        <v>0</v>
      </c>
      <c r="M307" s="28"/>
      <c r="XDA307" s="7"/>
      <c r="XDB307" s="7"/>
      <c r="XDC307" s="7"/>
      <c r="XDD307" s="7"/>
      <c r="XDE307" s="7"/>
      <c r="XDF307" s="7"/>
      <c r="XDG307" s="7"/>
      <c r="XDH307" s="7"/>
      <c r="XDI307" s="7"/>
      <c r="XDJ307" s="7"/>
      <c r="XDK307" s="7"/>
      <c r="XDL307" s="7"/>
      <c r="XDM307" s="7"/>
      <c r="XDN307" s="7"/>
      <c r="XDO307" s="7"/>
      <c r="XDP307" s="7"/>
      <c r="XDQ307" s="7"/>
      <c r="XDR307" s="7"/>
      <c r="XDS307" s="7"/>
      <c r="XDT307" s="7"/>
      <c r="XDU307" s="7"/>
      <c r="XDV307" s="7"/>
      <c r="XDW307" s="7"/>
      <c r="XDX307" s="7"/>
      <c r="XDY307" s="7"/>
      <c r="XDZ307" s="7"/>
      <c r="XEA307" s="7"/>
      <c r="XEB307" s="7"/>
      <c r="XEC307" s="7"/>
      <c r="XED307" s="7"/>
      <c r="XEE307" s="7"/>
    </row>
    <row r="308" s="1" customFormat="1" customHeight="1" spans="1:16359">
      <c r="A308" s="4"/>
      <c r="B308" s="20"/>
      <c r="C308" s="20"/>
      <c r="D308" s="21" t="str">
        <f>IF(C308="","-",VLOOKUP(C308,员工信息表!B:C,2,FALSE))</f>
        <v>-</v>
      </c>
      <c r="E308" s="21" t="str">
        <f>IF(C308="","-",VLOOKUP(C308,员工信息表!B:D,3,FALSE))</f>
        <v>-</v>
      </c>
      <c r="F308" s="20"/>
      <c r="G308" s="20"/>
      <c r="H308" s="20"/>
      <c r="I308" s="20"/>
      <c r="J308" s="27" t="str">
        <f t="shared" si="8"/>
        <v>0</v>
      </c>
      <c r="K308" s="27" t="str">
        <f>IF(C308="","0",SUMIFS(借支明细表!$H:$H,借支明细表!$F:$F,$C308,借支明细表!$D:$D,$D$2))</f>
        <v>0</v>
      </c>
      <c r="L308" s="27" t="str">
        <f t="shared" si="9"/>
        <v>0</v>
      </c>
      <c r="M308" s="28"/>
      <c r="XDA308" s="7"/>
      <c r="XDB308" s="7"/>
      <c r="XDC308" s="7"/>
      <c r="XDD308" s="7"/>
      <c r="XDE308" s="7"/>
      <c r="XDF308" s="7"/>
      <c r="XDG308" s="7"/>
      <c r="XDH308" s="7"/>
      <c r="XDI308" s="7"/>
      <c r="XDJ308" s="7"/>
      <c r="XDK308" s="7"/>
      <c r="XDL308" s="7"/>
      <c r="XDM308" s="7"/>
      <c r="XDN308" s="7"/>
      <c r="XDO308" s="7"/>
      <c r="XDP308" s="7"/>
      <c r="XDQ308" s="7"/>
      <c r="XDR308" s="7"/>
      <c r="XDS308" s="7"/>
      <c r="XDT308" s="7"/>
      <c r="XDU308" s="7"/>
      <c r="XDV308" s="7"/>
      <c r="XDW308" s="7"/>
      <c r="XDX308" s="7"/>
      <c r="XDY308" s="7"/>
      <c r="XDZ308" s="7"/>
      <c r="XEA308" s="7"/>
      <c r="XEB308" s="7"/>
      <c r="XEC308" s="7"/>
      <c r="XED308" s="7"/>
      <c r="XEE308" s="7"/>
    </row>
    <row r="309" s="1" customFormat="1" customHeight="1" spans="1:16359">
      <c r="A309" s="4"/>
      <c r="B309" s="20"/>
      <c r="C309" s="20"/>
      <c r="D309" s="21" t="str">
        <f>IF(C309="","-",VLOOKUP(C309,员工信息表!B:C,2,FALSE))</f>
        <v>-</v>
      </c>
      <c r="E309" s="21" t="str">
        <f>IF(C309="","-",VLOOKUP(C309,员工信息表!B:D,3,FALSE))</f>
        <v>-</v>
      </c>
      <c r="F309" s="20"/>
      <c r="G309" s="20"/>
      <c r="H309" s="20"/>
      <c r="I309" s="20"/>
      <c r="J309" s="27" t="str">
        <f t="shared" si="8"/>
        <v>0</v>
      </c>
      <c r="K309" s="27" t="str">
        <f>IF(C309="","0",SUMIFS(借支明细表!$H:$H,借支明细表!$F:$F,$C309,借支明细表!$D:$D,$D$2))</f>
        <v>0</v>
      </c>
      <c r="L309" s="27" t="str">
        <f t="shared" si="9"/>
        <v>0</v>
      </c>
      <c r="M309" s="28"/>
      <c r="XDA309" s="7"/>
      <c r="XDB309" s="7"/>
      <c r="XDC309" s="7"/>
      <c r="XDD309" s="7"/>
      <c r="XDE309" s="7"/>
      <c r="XDF309" s="7"/>
      <c r="XDG309" s="7"/>
      <c r="XDH309" s="7"/>
      <c r="XDI309" s="7"/>
      <c r="XDJ309" s="7"/>
      <c r="XDK309" s="7"/>
      <c r="XDL309" s="7"/>
      <c r="XDM309" s="7"/>
      <c r="XDN309" s="7"/>
      <c r="XDO309" s="7"/>
      <c r="XDP309" s="7"/>
      <c r="XDQ309" s="7"/>
      <c r="XDR309" s="7"/>
      <c r="XDS309" s="7"/>
      <c r="XDT309" s="7"/>
      <c r="XDU309" s="7"/>
      <c r="XDV309" s="7"/>
      <c r="XDW309" s="7"/>
      <c r="XDX309" s="7"/>
      <c r="XDY309" s="7"/>
      <c r="XDZ309" s="7"/>
      <c r="XEA309" s="7"/>
      <c r="XEB309" s="7"/>
      <c r="XEC309" s="7"/>
      <c r="XED309" s="7"/>
      <c r="XEE309" s="7"/>
    </row>
    <row r="310" s="1" customFormat="1" customHeight="1" spans="1:16359">
      <c r="A310" s="4"/>
      <c r="B310" s="20"/>
      <c r="C310" s="20"/>
      <c r="D310" s="21" t="str">
        <f>IF(C310="","-",VLOOKUP(C310,员工信息表!B:C,2,FALSE))</f>
        <v>-</v>
      </c>
      <c r="E310" s="21" t="str">
        <f>IF(C310="","-",VLOOKUP(C310,员工信息表!B:D,3,FALSE))</f>
        <v>-</v>
      </c>
      <c r="F310" s="20"/>
      <c r="G310" s="20"/>
      <c r="H310" s="20"/>
      <c r="I310" s="20"/>
      <c r="J310" s="27" t="str">
        <f t="shared" si="8"/>
        <v>0</v>
      </c>
      <c r="K310" s="27" t="str">
        <f>IF(C310="","0",SUMIFS(借支明细表!$H:$H,借支明细表!$F:$F,$C310,借支明细表!$D:$D,$D$2))</f>
        <v>0</v>
      </c>
      <c r="L310" s="27" t="str">
        <f t="shared" si="9"/>
        <v>0</v>
      </c>
      <c r="M310" s="28"/>
      <c r="XDA310" s="7"/>
      <c r="XDB310" s="7"/>
      <c r="XDC310" s="7"/>
      <c r="XDD310" s="7"/>
      <c r="XDE310" s="7"/>
      <c r="XDF310" s="7"/>
      <c r="XDG310" s="7"/>
      <c r="XDH310" s="7"/>
      <c r="XDI310" s="7"/>
      <c r="XDJ310" s="7"/>
      <c r="XDK310" s="7"/>
      <c r="XDL310" s="7"/>
      <c r="XDM310" s="7"/>
      <c r="XDN310" s="7"/>
      <c r="XDO310" s="7"/>
      <c r="XDP310" s="7"/>
      <c r="XDQ310" s="7"/>
      <c r="XDR310" s="7"/>
      <c r="XDS310" s="7"/>
      <c r="XDT310" s="7"/>
      <c r="XDU310" s="7"/>
      <c r="XDV310" s="7"/>
      <c r="XDW310" s="7"/>
      <c r="XDX310" s="7"/>
      <c r="XDY310" s="7"/>
      <c r="XDZ310" s="7"/>
      <c r="XEA310" s="7"/>
      <c r="XEB310" s="7"/>
      <c r="XEC310" s="7"/>
      <c r="XED310" s="7"/>
      <c r="XEE310" s="7"/>
    </row>
    <row r="311" s="1" customFormat="1" customHeight="1" spans="1:16359">
      <c r="A311" s="4"/>
      <c r="B311" s="20"/>
      <c r="C311" s="20"/>
      <c r="D311" s="21" t="str">
        <f>IF(C311="","-",VLOOKUP(C311,员工信息表!B:C,2,FALSE))</f>
        <v>-</v>
      </c>
      <c r="E311" s="21" t="str">
        <f>IF(C311="","-",VLOOKUP(C311,员工信息表!B:D,3,FALSE))</f>
        <v>-</v>
      </c>
      <c r="F311" s="20"/>
      <c r="G311" s="20"/>
      <c r="H311" s="20"/>
      <c r="I311" s="20"/>
      <c r="J311" s="27" t="str">
        <f t="shared" si="8"/>
        <v>0</v>
      </c>
      <c r="K311" s="27" t="str">
        <f>IF(C311="","0",SUMIFS(借支明细表!$H:$H,借支明细表!$F:$F,$C311,借支明细表!$D:$D,$D$2))</f>
        <v>0</v>
      </c>
      <c r="L311" s="27" t="str">
        <f t="shared" si="9"/>
        <v>0</v>
      </c>
      <c r="M311" s="28"/>
      <c r="XDA311" s="7"/>
      <c r="XDB311" s="7"/>
      <c r="XDC311" s="7"/>
      <c r="XDD311" s="7"/>
      <c r="XDE311" s="7"/>
      <c r="XDF311" s="7"/>
      <c r="XDG311" s="7"/>
      <c r="XDH311" s="7"/>
      <c r="XDI311" s="7"/>
      <c r="XDJ311" s="7"/>
      <c r="XDK311" s="7"/>
      <c r="XDL311" s="7"/>
      <c r="XDM311" s="7"/>
      <c r="XDN311" s="7"/>
      <c r="XDO311" s="7"/>
      <c r="XDP311" s="7"/>
      <c r="XDQ311" s="7"/>
      <c r="XDR311" s="7"/>
      <c r="XDS311" s="7"/>
      <c r="XDT311" s="7"/>
      <c r="XDU311" s="7"/>
      <c r="XDV311" s="7"/>
      <c r="XDW311" s="7"/>
      <c r="XDX311" s="7"/>
      <c r="XDY311" s="7"/>
      <c r="XDZ311" s="7"/>
      <c r="XEA311" s="7"/>
      <c r="XEB311" s="7"/>
      <c r="XEC311" s="7"/>
      <c r="XED311" s="7"/>
      <c r="XEE311" s="7"/>
    </row>
    <row r="312" s="1" customFormat="1" customHeight="1" spans="1:16359">
      <c r="A312" s="4"/>
      <c r="B312" s="20"/>
      <c r="C312" s="20"/>
      <c r="D312" s="21" t="str">
        <f>IF(C312="","-",VLOOKUP(C312,员工信息表!B:C,2,FALSE))</f>
        <v>-</v>
      </c>
      <c r="E312" s="21" t="str">
        <f>IF(C312="","-",VLOOKUP(C312,员工信息表!B:D,3,FALSE))</f>
        <v>-</v>
      </c>
      <c r="F312" s="20"/>
      <c r="G312" s="20"/>
      <c r="H312" s="20"/>
      <c r="I312" s="20"/>
      <c r="J312" s="27" t="str">
        <f t="shared" si="8"/>
        <v>0</v>
      </c>
      <c r="K312" s="27" t="str">
        <f>IF(C312="","0",SUMIFS(借支明细表!$H:$H,借支明细表!$F:$F,$C312,借支明细表!$D:$D,$D$2))</f>
        <v>0</v>
      </c>
      <c r="L312" s="27" t="str">
        <f t="shared" si="9"/>
        <v>0</v>
      </c>
      <c r="M312" s="28"/>
      <c r="XDA312" s="7"/>
      <c r="XDB312" s="7"/>
      <c r="XDC312" s="7"/>
      <c r="XDD312" s="7"/>
      <c r="XDE312" s="7"/>
      <c r="XDF312" s="7"/>
      <c r="XDG312" s="7"/>
      <c r="XDH312" s="7"/>
      <c r="XDI312" s="7"/>
      <c r="XDJ312" s="7"/>
      <c r="XDK312" s="7"/>
      <c r="XDL312" s="7"/>
      <c r="XDM312" s="7"/>
      <c r="XDN312" s="7"/>
      <c r="XDO312" s="7"/>
      <c r="XDP312" s="7"/>
      <c r="XDQ312" s="7"/>
      <c r="XDR312" s="7"/>
      <c r="XDS312" s="7"/>
      <c r="XDT312" s="7"/>
      <c r="XDU312" s="7"/>
      <c r="XDV312" s="7"/>
      <c r="XDW312" s="7"/>
      <c r="XDX312" s="7"/>
      <c r="XDY312" s="7"/>
      <c r="XDZ312" s="7"/>
      <c r="XEA312" s="7"/>
      <c r="XEB312" s="7"/>
      <c r="XEC312" s="7"/>
      <c r="XED312" s="7"/>
      <c r="XEE312" s="7"/>
    </row>
    <row r="313" s="1" customFormat="1" customHeight="1" spans="1:16359">
      <c r="A313" s="4"/>
      <c r="B313" s="20"/>
      <c r="C313" s="20"/>
      <c r="D313" s="21" t="str">
        <f>IF(C313="","-",VLOOKUP(C313,员工信息表!B:C,2,FALSE))</f>
        <v>-</v>
      </c>
      <c r="E313" s="21" t="str">
        <f>IF(C313="","-",VLOOKUP(C313,员工信息表!B:D,3,FALSE))</f>
        <v>-</v>
      </c>
      <c r="F313" s="20"/>
      <c r="G313" s="20"/>
      <c r="H313" s="20"/>
      <c r="I313" s="20"/>
      <c r="J313" s="27" t="str">
        <f t="shared" si="8"/>
        <v>0</v>
      </c>
      <c r="K313" s="27" t="str">
        <f>IF(C313="","0",SUMIFS(借支明细表!$H:$H,借支明细表!$F:$F,$C313,借支明细表!$D:$D,$D$2))</f>
        <v>0</v>
      </c>
      <c r="L313" s="27" t="str">
        <f t="shared" si="9"/>
        <v>0</v>
      </c>
      <c r="M313" s="28"/>
      <c r="XDA313" s="7"/>
      <c r="XDB313" s="7"/>
      <c r="XDC313" s="7"/>
      <c r="XDD313" s="7"/>
      <c r="XDE313" s="7"/>
      <c r="XDF313" s="7"/>
      <c r="XDG313" s="7"/>
      <c r="XDH313" s="7"/>
      <c r="XDI313" s="7"/>
      <c r="XDJ313" s="7"/>
      <c r="XDK313" s="7"/>
      <c r="XDL313" s="7"/>
      <c r="XDM313" s="7"/>
      <c r="XDN313" s="7"/>
      <c r="XDO313" s="7"/>
      <c r="XDP313" s="7"/>
      <c r="XDQ313" s="7"/>
      <c r="XDR313" s="7"/>
      <c r="XDS313" s="7"/>
      <c r="XDT313" s="7"/>
      <c r="XDU313" s="7"/>
      <c r="XDV313" s="7"/>
      <c r="XDW313" s="7"/>
      <c r="XDX313" s="7"/>
      <c r="XDY313" s="7"/>
      <c r="XDZ313" s="7"/>
      <c r="XEA313" s="7"/>
      <c r="XEB313" s="7"/>
      <c r="XEC313" s="7"/>
      <c r="XED313" s="7"/>
      <c r="XEE313" s="7"/>
    </row>
    <row r="314" s="1" customFormat="1" customHeight="1" spans="1:16359">
      <c r="A314" s="4"/>
      <c r="B314" s="20"/>
      <c r="C314" s="20"/>
      <c r="D314" s="21" t="str">
        <f>IF(C314="","-",VLOOKUP(C314,员工信息表!B:C,2,FALSE))</f>
        <v>-</v>
      </c>
      <c r="E314" s="21" t="str">
        <f>IF(C314="","-",VLOOKUP(C314,员工信息表!B:D,3,FALSE))</f>
        <v>-</v>
      </c>
      <c r="F314" s="20"/>
      <c r="G314" s="20"/>
      <c r="H314" s="20"/>
      <c r="I314" s="20"/>
      <c r="J314" s="27" t="str">
        <f t="shared" si="8"/>
        <v>0</v>
      </c>
      <c r="K314" s="27" t="str">
        <f>IF(C314="","0",SUMIFS(借支明细表!$H:$H,借支明细表!$F:$F,$C314,借支明细表!$D:$D,$D$2))</f>
        <v>0</v>
      </c>
      <c r="L314" s="27" t="str">
        <f t="shared" si="9"/>
        <v>0</v>
      </c>
      <c r="M314" s="28"/>
      <c r="XDA314" s="7"/>
      <c r="XDB314" s="7"/>
      <c r="XDC314" s="7"/>
      <c r="XDD314" s="7"/>
      <c r="XDE314" s="7"/>
      <c r="XDF314" s="7"/>
      <c r="XDG314" s="7"/>
      <c r="XDH314" s="7"/>
      <c r="XDI314" s="7"/>
      <c r="XDJ314" s="7"/>
      <c r="XDK314" s="7"/>
      <c r="XDL314" s="7"/>
      <c r="XDM314" s="7"/>
      <c r="XDN314" s="7"/>
      <c r="XDO314" s="7"/>
      <c r="XDP314" s="7"/>
      <c r="XDQ314" s="7"/>
      <c r="XDR314" s="7"/>
      <c r="XDS314" s="7"/>
      <c r="XDT314" s="7"/>
      <c r="XDU314" s="7"/>
      <c r="XDV314" s="7"/>
      <c r="XDW314" s="7"/>
      <c r="XDX314" s="7"/>
      <c r="XDY314" s="7"/>
      <c r="XDZ314" s="7"/>
      <c r="XEA314" s="7"/>
      <c r="XEB314" s="7"/>
      <c r="XEC314" s="7"/>
      <c r="XED314" s="7"/>
      <c r="XEE314" s="7"/>
    </row>
    <row r="315" s="1" customFormat="1" customHeight="1" spans="1:16359">
      <c r="A315" s="4"/>
      <c r="B315" s="20"/>
      <c r="C315" s="20"/>
      <c r="D315" s="21" t="str">
        <f>IF(C315="","-",VLOOKUP(C315,员工信息表!B:C,2,FALSE))</f>
        <v>-</v>
      </c>
      <c r="E315" s="21" t="str">
        <f>IF(C315="","-",VLOOKUP(C315,员工信息表!B:D,3,FALSE))</f>
        <v>-</v>
      </c>
      <c r="F315" s="20"/>
      <c r="G315" s="20"/>
      <c r="H315" s="20"/>
      <c r="I315" s="20"/>
      <c r="J315" s="27" t="str">
        <f t="shared" si="8"/>
        <v>0</v>
      </c>
      <c r="K315" s="27" t="str">
        <f>IF(C315="","0",SUMIFS(借支明细表!$H:$H,借支明细表!$F:$F,$C315,借支明细表!$D:$D,$D$2))</f>
        <v>0</v>
      </c>
      <c r="L315" s="27" t="str">
        <f t="shared" si="9"/>
        <v>0</v>
      </c>
      <c r="M315" s="28"/>
      <c r="XDA315" s="7"/>
      <c r="XDB315" s="7"/>
      <c r="XDC315" s="7"/>
      <c r="XDD315" s="7"/>
      <c r="XDE315" s="7"/>
      <c r="XDF315" s="7"/>
      <c r="XDG315" s="7"/>
      <c r="XDH315" s="7"/>
      <c r="XDI315" s="7"/>
      <c r="XDJ315" s="7"/>
      <c r="XDK315" s="7"/>
      <c r="XDL315" s="7"/>
      <c r="XDM315" s="7"/>
      <c r="XDN315" s="7"/>
      <c r="XDO315" s="7"/>
      <c r="XDP315" s="7"/>
      <c r="XDQ315" s="7"/>
      <c r="XDR315" s="7"/>
      <c r="XDS315" s="7"/>
      <c r="XDT315" s="7"/>
      <c r="XDU315" s="7"/>
      <c r="XDV315" s="7"/>
      <c r="XDW315" s="7"/>
      <c r="XDX315" s="7"/>
      <c r="XDY315" s="7"/>
      <c r="XDZ315" s="7"/>
      <c r="XEA315" s="7"/>
      <c r="XEB315" s="7"/>
      <c r="XEC315" s="7"/>
      <c r="XED315" s="7"/>
      <c r="XEE315" s="7"/>
    </row>
    <row r="316" s="1" customFormat="1" customHeight="1" spans="1:16359">
      <c r="A316" s="4"/>
      <c r="B316" s="20"/>
      <c r="C316" s="20"/>
      <c r="D316" s="21" t="str">
        <f>IF(C316="","-",VLOOKUP(C316,员工信息表!B:C,2,FALSE))</f>
        <v>-</v>
      </c>
      <c r="E316" s="21" t="str">
        <f>IF(C316="","-",VLOOKUP(C316,员工信息表!B:D,3,FALSE))</f>
        <v>-</v>
      </c>
      <c r="F316" s="20"/>
      <c r="G316" s="20"/>
      <c r="H316" s="20"/>
      <c r="I316" s="20"/>
      <c r="J316" s="27" t="str">
        <f t="shared" si="8"/>
        <v>0</v>
      </c>
      <c r="K316" s="27" t="str">
        <f>IF(C316="","0",SUMIFS(借支明细表!$H:$H,借支明细表!$F:$F,$C316,借支明细表!$D:$D,$D$2))</f>
        <v>0</v>
      </c>
      <c r="L316" s="27" t="str">
        <f t="shared" si="9"/>
        <v>0</v>
      </c>
      <c r="M316" s="28"/>
      <c r="XDA316" s="7"/>
      <c r="XDB316" s="7"/>
      <c r="XDC316" s="7"/>
      <c r="XDD316" s="7"/>
      <c r="XDE316" s="7"/>
      <c r="XDF316" s="7"/>
      <c r="XDG316" s="7"/>
      <c r="XDH316" s="7"/>
      <c r="XDI316" s="7"/>
      <c r="XDJ316" s="7"/>
      <c r="XDK316" s="7"/>
      <c r="XDL316" s="7"/>
      <c r="XDM316" s="7"/>
      <c r="XDN316" s="7"/>
      <c r="XDO316" s="7"/>
      <c r="XDP316" s="7"/>
      <c r="XDQ316" s="7"/>
      <c r="XDR316" s="7"/>
      <c r="XDS316" s="7"/>
      <c r="XDT316" s="7"/>
      <c r="XDU316" s="7"/>
      <c r="XDV316" s="7"/>
      <c r="XDW316" s="7"/>
      <c r="XDX316" s="7"/>
      <c r="XDY316" s="7"/>
      <c r="XDZ316" s="7"/>
      <c r="XEA316" s="7"/>
      <c r="XEB316" s="7"/>
      <c r="XEC316" s="7"/>
      <c r="XED316" s="7"/>
      <c r="XEE316" s="7"/>
    </row>
    <row r="317" s="1" customFormat="1" customHeight="1" spans="1:16359">
      <c r="A317" s="4"/>
      <c r="B317" s="20"/>
      <c r="C317" s="20"/>
      <c r="D317" s="21" t="str">
        <f>IF(C317="","-",VLOOKUP(C317,员工信息表!B:C,2,FALSE))</f>
        <v>-</v>
      </c>
      <c r="E317" s="21" t="str">
        <f>IF(C317="","-",VLOOKUP(C317,员工信息表!B:D,3,FALSE))</f>
        <v>-</v>
      </c>
      <c r="F317" s="20"/>
      <c r="G317" s="20"/>
      <c r="H317" s="20"/>
      <c r="I317" s="20"/>
      <c r="J317" s="27" t="str">
        <f t="shared" si="8"/>
        <v>0</v>
      </c>
      <c r="K317" s="27" t="str">
        <f>IF(C317="","0",SUMIFS(借支明细表!$H:$H,借支明细表!$F:$F,$C317,借支明细表!$D:$D,$D$2))</f>
        <v>0</v>
      </c>
      <c r="L317" s="27" t="str">
        <f t="shared" si="9"/>
        <v>0</v>
      </c>
      <c r="M317" s="28"/>
      <c r="XDA317" s="7"/>
      <c r="XDB317" s="7"/>
      <c r="XDC317" s="7"/>
      <c r="XDD317" s="7"/>
      <c r="XDE317" s="7"/>
      <c r="XDF317" s="7"/>
      <c r="XDG317" s="7"/>
      <c r="XDH317" s="7"/>
      <c r="XDI317" s="7"/>
      <c r="XDJ317" s="7"/>
      <c r="XDK317" s="7"/>
      <c r="XDL317" s="7"/>
      <c r="XDM317" s="7"/>
      <c r="XDN317" s="7"/>
      <c r="XDO317" s="7"/>
      <c r="XDP317" s="7"/>
      <c r="XDQ317" s="7"/>
      <c r="XDR317" s="7"/>
      <c r="XDS317" s="7"/>
      <c r="XDT317" s="7"/>
      <c r="XDU317" s="7"/>
      <c r="XDV317" s="7"/>
      <c r="XDW317" s="7"/>
      <c r="XDX317" s="7"/>
      <c r="XDY317" s="7"/>
      <c r="XDZ317" s="7"/>
      <c r="XEA317" s="7"/>
      <c r="XEB317" s="7"/>
      <c r="XEC317" s="7"/>
      <c r="XED317" s="7"/>
      <c r="XEE317" s="7"/>
    </row>
    <row r="318" s="1" customFormat="1" customHeight="1" spans="1:16359">
      <c r="A318" s="4"/>
      <c r="B318" s="20"/>
      <c r="C318" s="20"/>
      <c r="D318" s="21" t="str">
        <f>IF(C318="","-",VLOOKUP(C318,员工信息表!B:C,2,FALSE))</f>
        <v>-</v>
      </c>
      <c r="E318" s="21" t="str">
        <f>IF(C318="","-",VLOOKUP(C318,员工信息表!B:D,3,FALSE))</f>
        <v>-</v>
      </c>
      <c r="F318" s="20"/>
      <c r="G318" s="20"/>
      <c r="H318" s="20"/>
      <c r="I318" s="20"/>
      <c r="J318" s="27" t="str">
        <f t="shared" si="8"/>
        <v>0</v>
      </c>
      <c r="K318" s="27" t="str">
        <f>IF(C318="","0",SUMIFS(借支明细表!$H:$H,借支明细表!$F:$F,$C318,借支明细表!$D:$D,$D$2))</f>
        <v>0</v>
      </c>
      <c r="L318" s="27" t="str">
        <f t="shared" si="9"/>
        <v>0</v>
      </c>
      <c r="M318" s="28"/>
      <c r="XDA318" s="7"/>
      <c r="XDB318" s="7"/>
      <c r="XDC318" s="7"/>
      <c r="XDD318" s="7"/>
      <c r="XDE318" s="7"/>
      <c r="XDF318" s="7"/>
      <c r="XDG318" s="7"/>
      <c r="XDH318" s="7"/>
      <c r="XDI318" s="7"/>
      <c r="XDJ318" s="7"/>
      <c r="XDK318" s="7"/>
      <c r="XDL318" s="7"/>
      <c r="XDM318" s="7"/>
      <c r="XDN318" s="7"/>
      <c r="XDO318" s="7"/>
      <c r="XDP318" s="7"/>
      <c r="XDQ318" s="7"/>
      <c r="XDR318" s="7"/>
      <c r="XDS318" s="7"/>
      <c r="XDT318" s="7"/>
      <c r="XDU318" s="7"/>
      <c r="XDV318" s="7"/>
      <c r="XDW318" s="7"/>
      <c r="XDX318" s="7"/>
      <c r="XDY318" s="7"/>
      <c r="XDZ318" s="7"/>
      <c r="XEA318" s="7"/>
      <c r="XEB318" s="7"/>
      <c r="XEC318" s="7"/>
      <c r="XED318" s="7"/>
      <c r="XEE318" s="7"/>
    </row>
    <row r="319" customHeight="1" spans="2:13">
      <c r="B319" s="20"/>
      <c r="C319" s="20"/>
      <c r="D319" s="21" t="str">
        <f>IF(C319="","-",VLOOKUP(C319,员工信息表!B:C,2,FALSE))</f>
        <v>-</v>
      </c>
      <c r="E319" s="21" t="str">
        <f>IF(C319="","-",VLOOKUP(C319,员工信息表!B:D,3,FALSE))</f>
        <v>-</v>
      </c>
      <c r="F319" s="20"/>
      <c r="G319" s="20"/>
      <c r="H319" s="20"/>
      <c r="I319" s="20"/>
      <c r="J319" s="27" t="str">
        <f t="shared" si="8"/>
        <v>0</v>
      </c>
      <c r="K319" s="27" t="str">
        <f>IF(C319="","0",SUMIFS(借支明细表!$H:$H,借支明细表!$F:$F,$C319,借支明细表!$D:$D,$D$2))</f>
        <v>0</v>
      </c>
      <c r="L319" s="27" t="str">
        <f t="shared" si="9"/>
        <v>0</v>
      </c>
      <c r="M319" s="28"/>
    </row>
    <row r="320" customHeight="1" spans="2:13">
      <c r="B320" s="20"/>
      <c r="C320" s="20"/>
      <c r="D320" s="21" t="str">
        <f>IF(C320="","-",VLOOKUP(C320,员工信息表!B:C,2,FALSE))</f>
        <v>-</v>
      </c>
      <c r="E320" s="21" t="str">
        <f>IF(C320="","-",VLOOKUP(C320,员工信息表!B:D,3,FALSE))</f>
        <v>-</v>
      </c>
      <c r="F320" s="20"/>
      <c r="G320" s="20"/>
      <c r="H320" s="20"/>
      <c r="I320" s="20"/>
      <c r="J320" s="27" t="str">
        <f t="shared" si="8"/>
        <v>0</v>
      </c>
      <c r="K320" s="27" t="str">
        <f>IF(C320="","0",SUMIFS(借支明细表!$H:$H,借支明细表!$F:$F,$C320,借支明细表!$D:$D,$D$2))</f>
        <v>0</v>
      </c>
      <c r="L320" s="27" t="str">
        <f t="shared" si="9"/>
        <v>0</v>
      </c>
      <c r="M320" s="28"/>
    </row>
    <row r="321" customHeight="1" spans="2:13">
      <c r="B321" s="20"/>
      <c r="C321" s="20"/>
      <c r="D321" s="21" t="str">
        <f>IF(C321="","-",VLOOKUP(C321,员工信息表!B:C,2,FALSE))</f>
        <v>-</v>
      </c>
      <c r="E321" s="21" t="str">
        <f>IF(C321="","-",VLOOKUP(C321,员工信息表!B:D,3,FALSE))</f>
        <v>-</v>
      </c>
      <c r="F321" s="20"/>
      <c r="G321" s="20"/>
      <c r="H321" s="20"/>
      <c r="I321" s="20"/>
      <c r="J321" s="27" t="str">
        <f t="shared" si="8"/>
        <v>0</v>
      </c>
      <c r="K321" s="27" t="str">
        <f>IF(C321="","0",SUMIFS(借支明细表!$H:$H,借支明细表!$F:$F,$C321,借支明细表!$D:$D,$D$2))</f>
        <v>0</v>
      </c>
      <c r="L321" s="27" t="str">
        <f t="shared" si="9"/>
        <v>0</v>
      </c>
      <c r="M321" s="28"/>
    </row>
    <row r="322" customHeight="1" spans="2:13">
      <c r="B322" s="20"/>
      <c r="C322" s="20"/>
      <c r="D322" s="21" t="str">
        <f>IF(C322="","-",VLOOKUP(C322,员工信息表!B:C,2,FALSE))</f>
        <v>-</v>
      </c>
      <c r="E322" s="21" t="str">
        <f>IF(C322="","-",VLOOKUP(C322,员工信息表!B:D,3,FALSE))</f>
        <v>-</v>
      </c>
      <c r="F322" s="20"/>
      <c r="G322" s="20"/>
      <c r="H322" s="20"/>
      <c r="I322" s="20"/>
      <c r="J322" s="27" t="str">
        <f t="shared" si="8"/>
        <v>0</v>
      </c>
      <c r="K322" s="27" t="str">
        <f>IF(C322="","0",SUMIFS(借支明细表!$H:$H,借支明细表!$F:$F,$C322,借支明细表!$D:$D,$D$2))</f>
        <v>0</v>
      </c>
      <c r="L322" s="27" t="str">
        <f t="shared" si="9"/>
        <v>0</v>
      </c>
      <c r="M322" s="28"/>
    </row>
    <row r="323" customHeight="1" spans="2:13">
      <c r="B323" s="20"/>
      <c r="C323" s="20"/>
      <c r="D323" s="21" t="str">
        <f>IF(C323="","-",VLOOKUP(C323,员工信息表!B:C,2,FALSE))</f>
        <v>-</v>
      </c>
      <c r="E323" s="21" t="str">
        <f>IF(C323="","-",VLOOKUP(C323,员工信息表!B:D,3,FALSE))</f>
        <v>-</v>
      </c>
      <c r="F323" s="20"/>
      <c r="G323" s="20"/>
      <c r="H323" s="20"/>
      <c r="I323" s="20"/>
      <c r="J323" s="27" t="str">
        <f t="shared" si="8"/>
        <v>0</v>
      </c>
      <c r="K323" s="27" t="str">
        <f>IF(C323="","0",SUMIFS(借支明细表!$H:$H,借支明细表!$F:$F,$C323,借支明细表!$D:$D,$D$2))</f>
        <v>0</v>
      </c>
      <c r="L323" s="27" t="str">
        <f t="shared" si="9"/>
        <v>0</v>
      </c>
      <c r="M323" s="28"/>
    </row>
    <row r="324" customHeight="1" spans="2:13">
      <c r="B324" s="20"/>
      <c r="C324" s="20"/>
      <c r="D324" s="21" t="str">
        <f>IF(C324="","-",VLOOKUP(C324,员工信息表!B:C,2,FALSE))</f>
        <v>-</v>
      </c>
      <c r="E324" s="21" t="str">
        <f>IF(C324="","-",VLOOKUP(C324,员工信息表!B:D,3,FALSE))</f>
        <v>-</v>
      </c>
      <c r="F324" s="20"/>
      <c r="G324" s="20"/>
      <c r="H324" s="20"/>
      <c r="I324" s="20"/>
      <c r="J324" s="27" t="str">
        <f t="shared" si="8"/>
        <v>0</v>
      </c>
      <c r="K324" s="27" t="str">
        <f>IF(C324="","0",SUMIFS(借支明细表!$H:$H,借支明细表!$F:$F,$C324,借支明细表!$D:$D,$D$2))</f>
        <v>0</v>
      </c>
      <c r="L324" s="27" t="str">
        <f t="shared" si="9"/>
        <v>0</v>
      </c>
      <c r="M324" s="28"/>
    </row>
    <row r="325" customHeight="1" spans="2:13">
      <c r="B325" s="20"/>
      <c r="C325" s="20"/>
      <c r="D325" s="21" t="str">
        <f>IF(C325="","-",VLOOKUP(C325,员工信息表!B:C,2,FALSE))</f>
        <v>-</v>
      </c>
      <c r="E325" s="21" t="str">
        <f>IF(C325="","-",VLOOKUP(C325,员工信息表!B:D,3,FALSE))</f>
        <v>-</v>
      </c>
      <c r="F325" s="20"/>
      <c r="G325" s="20"/>
      <c r="H325" s="20"/>
      <c r="I325" s="20"/>
      <c r="J325" s="27" t="str">
        <f>IF(C325="","0",(E325*F325)+(G325*H325)+I325)</f>
        <v>0</v>
      </c>
      <c r="K325" s="27" t="str">
        <f>IF(C325="","0",SUMIFS(借支明细表!$H:$H,借支明细表!$F:$F,$C325,借支明细表!$D:$D,$D$2))</f>
        <v>0</v>
      </c>
      <c r="L325" s="27" t="str">
        <f>IF(C325="","0",J325-K325)</f>
        <v>0</v>
      </c>
      <c r="M325" s="28"/>
    </row>
    <row r="326" customHeight="1" spans="2:13">
      <c r="B326" s="20"/>
      <c r="C326" s="20"/>
      <c r="D326" s="21" t="str">
        <f>IF(C326="","-",VLOOKUP(C326,员工信息表!B:C,2,FALSE))</f>
        <v>-</v>
      </c>
      <c r="E326" s="21" t="str">
        <f>IF(C326="","-",VLOOKUP(C326,员工信息表!B:D,3,FALSE))</f>
        <v>-</v>
      </c>
      <c r="F326" s="20"/>
      <c r="G326" s="20"/>
      <c r="H326" s="20"/>
      <c r="I326" s="20"/>
      <c r="J326" s="27" t="str">
        <f>IF(C326="","0",(E326*F326)+(G326*H326)+I326)</f>
        <v>0</v>
      </c>
      <c r="K326" s="27" t="str">
        <f>IF(C326="","0",SUMIFS(借支明细表!$H:$H,借支明细表!$F:$F,$C326,借支明细表!$D:$D,$D$2))</f>
        <v>0</v>
      </c>
      <c r="L326" s="27" t="str">
        <f>IF(C326="","0",J326-K326)</f>
        <v>0</v>
      </c>
      <c r="M326" s="28"/>
    </row>
    <row r="327" customHeight="1" spans="2:13">
      <c r="B327" s="20"/>
      <c r="C327" s="20"/>
      <c r="D327" s="21" t="str">
        <f>IF(C327="","-",VLOOKUP(C327,员工信息表!B:C,2,FALSE))</f>
        <v>-</v>
      </c>
      <c r="E327" s="21" t="str">
        <f>IF(C327="","-",VLOOKUP(C327,员工信息表!B:D,3,FALSE))</f>
        <v>-</v>
      </c>
      <c r="F327" s="20"/>
      <c r="G327" s="20"/>
      <c r="H327" s="20"/>
      <c r="I327" s="20"/>
      <c r="J327" s="27" t="str">
        <f>IF(C327="","0",(E327*F327)+(G327*H327)+I327)</f>
        <v>0</v>
      </c>
      <c r="K327" s="27" t="str">
        <f>IF(C327="","0",SUMIFS(借支明细表!$H:$H,借支明细表!$F:$F,$C327,借支明细表!$D:$D,$D$2))</f>
        <v>0</v>
      </c>
      <c r="L327" s="27" t="str">
        <f>IF(C327="","0",J327-K327)</f>
        <v>0</v>
      </c>
      <c r="M327" s="28"/>
    </row>
  </sheetData>
  <sheetProtection formatCells="0" formatColumns="0" formatRows="0"/>
  <mergeCells count="4">
    <mergeCell ref="B1:M1"/>
    <mergeCell ref="B2:C2"/>
    <mergeCell ref="G2:I2"/>
    <mergeCell ref="K2:M2"/>
  </mergeCells>
  <dataValidations count="3">
    <dataValidation type="list" allowBlank="1" showInputMessage="1" showErrorMessage="1" sqref="B2:C2">
      <formula1>年份</formula1>
    </dataValidation>
    <dataValidation type="list" allowBlank="1" showInputMessage="1" showErrorMessage="1" sqref="D2">
      <formula1>月份</formula1>
    </dataValidation>
    <dataValidation type="list" allowBlank="1" showInputMessage="1" showErrorMessage="1" sqref="C4:C1048576">
      <formula1>员工信息表!$B$3:$B$3000</formula1>
    </dataValidation>
  </dataValidations>
  <printOptions horizontalCentered="1"/>
  <pageMargins left="0.196527777777778" right="0.196527777777778" top="0.196527777777778" bottom="0.196527777777778" header="0" footer="0"/>
  <pageSetup paperSize="9" scale="53" fitToHeight="0" pageOrder="overThenDown" orientation="landscape" horizontalDpi="600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XFD327"/>
  <sheetViews>
    <sheetView showGridLines="0" topLeftCell="A4" workbookViewId="0">
      <selection activeCell="J4" sqref="J4:L327"/>
    </sheetView>
  </sheetViews>
  <sheetFormatPr defaultColWidth="9" defaultRowHeight="19" customHeight="1"/>
  <cols>
    <col min="1" max="1" width="18.875" style="31" customWidth="1"/>
    <col min="2" max="2" width="6.00833333333333" style="5" customWidth="1"/>
    <col min="3" max="3" width="7.75833333333333" style="5" customWidth="1"/>
    <col min="4" max="4" width="12.5" style="5" customWidth="1"/>
    <col min="5" max="5" width="13.125" style="5" customWidth="1"/>
    <col min="6" max="6" width="13.375" style="5" customWidth="1"/>
    <col min="7" max="7" width="11.625" style="6" customWidth="1"/>
    <col min="8" max="8" width="14.625" style="5" customWidth="1"/>
    <col min="9" max="9" width="11.125" style="5" customWidth="1"/>
    <col min="10" max="11" width="11.375" style="5" customWidth="1"/>
    <col min="12" max="12" width="11.875" style="5" customWidth="1"/>
    <col min="13" max="13" width="12.5" style="5" customWidth="1"/>
    <col min="14" max="14" width="2.625" style="1" customWidth="1"/>
    <col min="15" max="16328" width="9" style="1"/>
    <col min="16329" max="16384" width="9" style="32"/>
  </cols>
  <sheetData>
    <row r="1" s="30" customFormat="1" ht="39" customHeight="1" spans="1:13">
      <c r="A1" s="24"/>
      <c r="B1" s="9" t="str">
        <f>D2&amp;"月工资明细表"</f>
        <v>11月工资明细表</v>
      </c>
      <c r="C1" s="9"/>
      <c r="D1" s="9"/>
      <c r="E1" s="9"/>
      <c r="F1" s="9"/>
      <c r="G1" s="10"/>
      <c r="H1" s="9"/>
      <c r="I1" s="9"/>
      <c r="J1" s="9"/>
      <c r="K1" s="9"/>
      <c r="L1" s="9"/>
      <c r="M1" s="9"/>
    </row>
    <row r="2" s="2" customFormat="1" ht="20" customHeight="1" spans="1:16384">
      <c r="A2" s="11"/>
      <c r="B2" s="12">
        <v>2021</v>
      </c>
      <c r="C2" s="12"/>
      <c r="D2" s="13">
        <v>11</v>
      </c>
      <c r="F2" s="14"/>
      <c r="G2" s="15" t="str">
        <f>"本月 "&amp;DAY(DATE(B2,D2+1,1)-1)&amp;" 天"</f>
        <v>本月 30 天</v>
      </c>
      <c r="H2" s="16"/>
      <c r="I2" s="16"/>
      <c r="J2" s="25"/>
      <c r="K2" s="26"/>
      <c r="L2" s="26"/>
      <c r="M2" s="26"/>
      <c r="XDA2" s="29"/>
      <c r="XDB2" s="29"/>
      <c r="XDC2" s="29"/>
      <c r="XDD2" s="29"/>
      <c r="XDE2" s="29"/>
      <c r="XDF2" s="29"/>
      <c r="XDG2" s="29"/>
      <c r="XDH2" s="29"/>
      <c r="XDI2" s="29"/>
      <c r="XDJ2" s="29"/>
      <c r="XDK2" s="29"/>
      <c r="XDL2" s="29"/>
      <c r="XDM2" s="29"/>
      <c r="XDN2" s="29"/>
      <c r="XDO2" s="29"/>
      <c r="XDP2" s="29"/>
      <c r="XDQ2" s="29"/>
      <c r="XDR2" s="29"/>
      <c r="XDS2" s="29"/>
      <c r="XDT2" s="29"/>
      <c r="XDU2" s="29"/>
      <c r="XDV2" s="29"/>
      <c r="XDW2" s="29"/>
      <c r="XDX2" s="29"/>
      <c r="XDY2" s="29"/>
      <c r="XDZ2" s="29"/>
      <c r="XEA2" s="29"/>
      <c r="XEB2" s="29"/>
      <c r="XEC2" s="29"/>
      <c r="XED2" s="29"/>
      <c r="XEE2" s="29"/>
      <c r="XEF2" s="29"/>
      <c r="XEG2" s="29"/>
      <c r="XEH2" s="29"/>
      <c r="XEI2" s="29"/>
      <c r="XEJ2" s="29"/>
      <c r="XEK2" s="29"/>
      <c r="XEL2" s="29"/>
      <c r="XEM2" s="29"/>
      <c r="XEN2" s="29"/>
      <c r="XEO2" s="29"/>
      <c r="XEP2" s="29"/>
      <c r="XEQ2" s="29"/>
      <c r="XER2" s="29"/>
      <c r="XES2" s="29"/>
      <c r="XET2" s="29"/>
      <c r="XEU2" s="29"/>
      <c r="XEV2" s="29"/>
      <c r="XEW2" s="29"/>
      <c r="XEX2" s="29"/>
      <c r="XEY2" s="29"/>
      <c r="XEZ2" s="29"/>
      <c r="XFA2" s="29"/>
      <c r="XFB2" s="29"/>
      <c r="XFC2" s="29"/>
      <c r="XFD2" s="29"/>
    </row>
    <row r="3" s="3" customFormat="1" ht="27" customHeight="1" spans="1:16384">
      <c r="A3" s="17" t="s">
        <v>75</v>
      </c>
      <c r="B3" s="18" t="s">
        <v>76</v>
      </c>
      <c r="C3" s="18" t="s">
        <v>2</v>
      </c>
      <c r="D3" s="18" t="s">
        <v>77</v>
      </c>
      <c r="E3" s="18" t="s">
        <v>4</v>
      </c>
      <c r="F3" s="18" t="s">
        <v>55</v>
      </c>
      <c r="G3" s="18" t="s">
        <v>62</v>
      </c>
      <c r="H3" s="18" t="s">
        <v>63</v>
      </c>
      <c r="I3" s="18" t="s">
        <v>64</v>
      </c>
      <c r="J3" s="18" t="s">
        <v>56</v>
      </c>
      <c r="K3" s="18" t="s">
        <v>70</v>
      </c>
      <c r="L3" s="18" t="s">
        <v>71</v>
      </c>
      <c r="M3" s="18" t="s">
        <v>78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9"/>
      <c r="XDB3" s="29"/>
      <c r="XDC3" s="29"/>
      <c r="XDD3" s="29"/>
      <c r="XDE3" s="29"/>
      <c r="XDF3" s="29"/>
      <c r="XDG3" s="29"/>
      <c r="XDH3" s="29"/>
      <c r="XDI3" s="29"/>
      <c r="XDJ3" s="29"/>
      <c r="XDK3" s="29"/>
      <c r="XDL3" s="29"/>
      <c r="XDM3" s="29"/>
      <c r="XDN3" s="29"/>
      <c r="XDO3" s="29"/>
      <c r="XDP3" s="29"/>
      <c r="XDQ3" s="29"/>
      <c r="XDR3" s="29"/>
      <c r="XDS3" s="29"/>
      <c r="XDT3" s="29"/>
      <c r="XDU3" s="29"/>
      <c r="XDV3" s="29"/>
      <c r="XDW3" s="29"/>
      <c r="XDX3" s="29"/>
      <c r="XDY3" s="29"/>
      <c r="XDZ3" s="29"/>
      <c r="XEA3" s="29"/>
      <c r="XEB3" s="29"/>
      <c r="XEC3" s="29"/>
      <c r="XED3" s="29"/>
      <c r="XEE3" s="29"/>
      <c r="XEF3" s="29"/>
      <c r="XEG3" s="29"/>
      <c r="XEH3" s="29"/>
      <c r="XEI3" s="29"/>
      <c r="XEJ3" s="29"/>
      <c r="XEK3" s="29"/>
      <c r="XEL3" s="29"/>
      <c r="XEM3" s="29"/>
      <c r="XEN3" s="29"/>
      <c r="XEO3" s="29"/>
      <c r="XEP3" s="29"/>
      <c r="XEQ3" s="29"/>
      <c r="XER3" s="29"/>
      <c r="XES3" s="29"/>
      <c r="XET3" s="29"/>
      <c r="XEU3" s="29"/>
      <c r="XEV3" s="29"/>
      <c r="XEW3" s="29"/>
      <c r="XEX3" s="29"/>
      <c r="XEY3" s="29"/>
      <c r="XEZ3" s="29"/>
      <c r="XFA3" s="29"/>
      <c r="XFB3" s="29"/>
      <c r="XFC3" s="29"/>
      <c r="XFD3" s="29"/>
    </row>
    <row r="4" s="1" customFormat="1" customHeight="1" spans="1:13">
      <c r="A4" s="19">
        <f>SUM(J4:J10001)</f>
        <v>7275</v>
      </c>
      <c r="B4" s="20">
        <v>1</v>
      </c>
      <c r="C4" s="20" t="s">
        <v>15</v>
      </c>
      <c r="D4" s="21" t="str">
        <f>IF(C4="","-",VLOOKUP(C4,员工信息表!B:C,2,FALSE))</f>
        <v>技工</v>
      </c>
      <c r="E4" s="21">
        <f>IF(C4="","-",VLOOKUP(C4,员工信息表!B:D,3,FALSE))</f>
        <v>350</v>
      </c>
      <c r="F4" s="20">
        <v>20</v>
      </c>
      <c r="G4" s="20">
        <v>3.5</v>
      </c>
      <c r="H4" s="20">
        <v>50</v>
      </c>
      <c r="I4" s="20">
        <v>100</v>
      </c>
      <c r="J4" s="27">
        <f>IF(C4="","0",(E4*F4)+(G4*H4)+I4)</f>
        <v>7275</v>
      </c>
      <c r="K4" s="27">
        <f>IF(C4="","0",SUMIFS(借支明细表!$H:$H,借支明细表!$F:$F,$C4,借支明细表!$D:$D,$D$2))</f>
        <v>0</v>
      </c>
      <c r="L4" s="27">
        <f>IF(C4="","0",J4-K4)</f>
        <v>7275</v>
      </c>
      <c r="M4" s="28"/>
    </row>
    <row r="5" s="1" customFormat="1" customHeight="1" spans="1:13">
      <c r="A5" s="17" t="s">
        <v>79</v>
      </c>
      <c r="B5" s="20">
        <v>2</v>
      </c>
      <c r="C5" s="20"/>
      <c r="D5" s="21" t="str">
        <f>IF(C5="","-",VLOOKUP(C5,员工信息表!B:C,2,FALSE))</f>
        <v>-</v>
      </c>
      <c r="E5" s="21" t="str">
        <f>IF(C5="","-",VLOOKUP(C5,员工信息表!B:D,3,FALSE))</f>
        <v>-</v>
      </c>
      <c r="F5" s="20"/>
      <c r="G5" s="20"/>
      <c r="H5" s="20"/>
      <c r="I5" s="20"/>
      <c r="J5" s="27" t="str">
        <f t="shared" ref="J5:J68" si="0">IF(C5="","0",(E5*F5)+(G5*H5)+I5)</f>
        <v>0</v>
      </c>
      <c r="K5" s="27" t="str">
        <f>IF(C5="","0",SUMIFS(借支明细表!$H:$H,借支明细表!$F:$F,$C5,借支明细表!$D:$D,$D$2))</f>
        <v>0</v>
      </c>
      <c r="L5" s="27" t="str">
        <f t="shared" ref="L5:L68" si="1">IF(C5="","0",J5-K5)</f>
        <v>0</v>
      </c>
      <c r="M5" s="28"/>
    </row>
    <row r="6" s="1" customFormat="1" customHeight="1" spans="1:13">
      <c r="A6" s="22">
        <f>SUM(K4:K10001)</f>
        <v>0</v>
      </c>
      <c r="B6" s="20">
        <v>3</v>
      </c>
      <c r="C6" s="20"/>
      <c r="D6" s="21" t="str">
        <f>IF(C6="","-",VLOOKUP(C6,员工信息表!B:C,2,FALSE))</f>
        <v>-</v>
      </c>
      <c r="E6" s="21" t="str">
        <f>IF(C6="","-",VLOOKUP(C6,员工信息表!B:D,3,FALSE))</f>
        <v>-</v>
      </c>
      <c r="F6" s="20"/>
      <c r="G6" s="20"/>
      <c r="H6" s="20"/>
      <c r="I6" s="20"/>
      <c r="J6" s="27" t="str">
        <f t="shared" si="0"/>
        <v>0</v>
      </c>
      <c r="K6" s="27" t="str">
        <f>IF(C6="","0",SUMIFS(借支明细表!$H:$H,借支明细表!$F:$F,$C6,借支明细表!$D:$D,$D$2))</f>
        <v>0</v>
      </c>
      <c r="L6" s="27" t="str">
        <f t="shared" si="1"/>
        <v>0</v>
      </c>
      <c r="M6" s="28"/>
    </row>
    <row r="7" s="1" customFormat="1" customHeight="1" spans="1:13">
      <c r="A7" s="17" t="s">
        <v>80</v>
      </c>
      <c r="B7" s="20">
        <v>4</v>
      </c>
      <c r="C7" s="20"/>
      <c r="D7" s="21" t="str">
        <f>IF(C7="","-",VLOOKUP(C7,员工信息表!B:C,2,FALSE))</f>
        <v>-</v>
      </c>
      <c r="E7" s="21" t="str">
        <f>IF(C7="","-",VLOOKUP(C7,员工信息表!B:D,3,FALSE))</f>
        <v>-</v>
      </c>
      <c r="F7" s="20"/>
      <c r="G7" s="20"/>
      <c r="H7" s="20"/>
      <c r="I7" s="20"/>
      <c r="J7" s="27" t="str">
        <f t="shared" si="0"/>
        <v>0</v>
      </c>
      <c r="K7" s="27" t="str">
        <f>IF(C7="","0",SUMIFS(借支明细表!$H:$H,借支明细表!$F:$F,$C7,借支明细表!$D:$D,$D$2))</f>
        <v>0</v>
      </c>
      <c r="L7" s="27" t="str">
        <f t="shared" si="1"/>
        <v>0</v>
      </c>
      <c r="M7" s="28"/>
    </row>
    <row r="8" s="1" customFormat="1" customHeight="1" spans="1:13">
      <c r="A8" s="23">
        <f>SUM(L4:L10001)</f>
        <v>7275</v>
      </c>
      <c r="B8" s="20">
        <v>5</v>
      </c>
      <c r="C8" s="20"/>
      <c r="D8" s="21" t="str">
        <f>IF(C8="","-",VLOOKUP(C8,员工信息表!B:C,2,FALSE))</f>
        <v>-</v>
      </c>
      <c r="E8" s="21" t="str">
        <f>IF(C8="","-",VLOOKUP(C8,员工信息表!B:D,3,FALSE))</f>
        <v>-</v>
      </c>
      <c r="F8" s="20"/>
      <c r="G8" s="20"/>
      <c r="H8" s="20"/>
      <c r="I8" s="20"/>
      <c r="J8" s="27" t="str">
        <f t="shared" si="0"/>
        <v>0</v>
      </c>
      <c r="K8" s="27" t="str">
        <f>IF(C8="","0",SUMIFS(借支明细表!$H:$H,借支明细表!$F:$F,$C8,借支明细表!$D:$D,$D$2))</f>
        <v>0</v>
      </c>
      <c r="L8" s="27" t="str">
        <f t="shared" si="1"/>
        <v>0</v>
      </c>
      <c r="M8" s="28"/>
    </row>
    <row r="9" s="1" customFormat="1" customHeight="1" spans="1:13">
      <c r="A9" s="24"/>
      <c r="B9" s="20">
        <v>6</v>
      </c>
      <c r="C9" s="20"/>
      <c r="D9" s="21" t="str">
        <f>IF(C9="","-",VLOOKUP(C9,员工信息表!B:C,2,FALSE))</f>
        <v>-</v>
      </c>
      <c r="E9" s="21" t="str">
        <f>IF(C9="","-",VLOOKUP(C9,员工信息表!B:D,3,FALSE))</f>
        <v>-</v>
      </c>
      <c r="F9" s="20"/>
      <c r="G9" s="20"/>
      <c r="H9" s="20"/>
      <c r="I9" s="20"/>
      <c r="J9" s="27" t="str">
        <f t="shared" si="0"/>
        <v>0</v>
      </c>
      <c r="K9" s="27" t="str">
        <f>IF(C9="","0",SUMIFS(借支明细表!$H:$H,借支明细表!$F:$F,$C9,借支明细表!$D:$D,$D$2))</f>
        <v>0</v>
      </c>
      <c r="L9" s="27" t="str">
        <f t="shared" si="1"/>
        <v>0</v>
      </c>
      <c r="M9" s="28"/>
    </row>
    <row r="10" s="1" customFormat="1" customHeight="1" spans="1:13">
      <c r="A10" s="24"/>
      <c r="B10" s="20">
        <v>7</v>
      </c>
      <c r="C10" s="20"/>
      <c r="D10" s="21" t="str">
        <f>IF(C10="","-",VLOOKUP(C10,员工信息表!B:C,2,FALSE))</f>
        <v>-</v>
      </c>
      <c r="E10" s="21" t="str">
        <f>IF(C10="","-",VLOOKUP(C10,员工信息表!B:D,3,FALSE))</f>
        <v>-</v>
      </c>
      <c r="F10" s="20"/>
      <c r="G10" s="20"/>
      <c r="H10" s="20"/>
      <c r="I10" s="20"/>
      <c r="J10" s="27" t="str">
        <f t="shared" si="0"/>
        <v>0</v>
      </c>
      <c r="K10" s="27" t="str">
        <f>IF(C10="","0",SUMIFS(借支明细表!$H:$H,借支明细表!$F:$F,$C10,借支明细表!$D:$D,$D$2))</f>
        <v>0</v>
      </c>
      <c r="L10" s="27" t="str">
        <f t="shared" si="1"/>
        <v>0</v>
      </c>
      <c r="M10" s="28"/>
    </row>
    <row r="11" s="1" customFormat="1" customHeight="1" spans="1:13">
      <c r="A11" s="24"/>
      <c r="B11" s="20">
        <v>8</v>
      </c>
      <c r="C11" s="20"/>
      <c r="D11" s="21" t="str">
        <f>IF(C11="","-",VLOOKUP(C11,员工信息表!B:C,2,FALSE))</f>
        <v>-</v>
      </c>
      <c r="E11" s="21" t="str">
        <f>IF(C11="","-",VLOOKUP(C11,员工信息表!B:D,3,FALSE))</f>
        <v>-</v>
      </c>
      <c r="F11" s="20"/>
      <c r="G11" s="20"/>
      <c r="H11" s="20"/>
      <c r="I11" s="20"/>
      <c r="J11" s="27" t="str">
        <f t="shared" si="0"/>
        <v>0</v>
      </c>
      <c r="K11" s="27" t="str">
        <f>IF(C11="","0",SUMIFS(借支明细表!$H:$H,借支明细表!$F:$F,$C11,借支明细表!$D:$D,$D$2))</f>
        <v>0</v>
      </c>
      <c r="L11" s="27" t="str">
        <f t="shared" si="1"/>
        <v>0</v>
      </c>
      <c r="M11" s="28"/>
    </row>
    <row r="12" s="1" customFormat="1" customHeight="1" spans="1:13">
      <c r="A12" s="24"/>
      <c r="B12" s="20">
        <v>9</v>
      </c>
      <c r="C12" s="20"/>
      <c r="D12" s="21" t="str">
        <f>IF(C12="","-",VLOOKUP(C12,员工信息表!B:C,2,FALSE))</f>
        <v>-</v>
      </c>
      <c r="E12" s="21" t="str">
        <f>IF(C12="","-",VLOOKUP(C12,员工信息表!B:D,3,FALSE))</f>
        <v>-</v>
      </c>
      <c r="F12" s="20"/>
      <c r="G12" s="20"/>
      <c r="H12" s="20"/>
      <c r="I12" s="20"/>
      <c r="J12" s="27" t="str">
        <f t="shared" si="0"/>
        <v>0</v>
      </c>
      <c r="K12" s="27" t="str">
        <f>IF(C12="","0",SUMIFS(借支明细表!$H:$H,借支明细表!$F:$F,$C12,借支明细表!$D:$D,$D$2))</f>
        <v>0</v>
      </c>
      <c r="L12" s="27" t="str">
        <f t="shared" si="1"/>
        <v>0</v>
      </c>
      <c r="M12" s="28"/>
    </row>
    <row r="13" s="1" customFormat="1" customHeight="1" spans="1:13">
      <c r="A13" s="24"/>
      <c r="B13" s="20">
        <v>10</v>
      </c>
      <c r="C13" s="20"/>
      <c r="D13" s="21" t="str">
        <f>IF(C13="","-",VLOOKUP(C13,员工信息表!B:C,2,FALSE))</f>
        <v>-</v>
      </c>
      <c r="E13" s="21" t="str">
        <f>IF(C13="","-",VLOOKUP(C13,员工信息表!B:D,3,FALSE))</f>
        <v>-</v>
      </c>
      <c r="F13" s="20"/>
      <c r="G13" s="20"/>
      <c r="H13" s="20"/>
      <c r="I13" s="20"/>
      <c r="J13" s="27" t="str">
        <f t="shared" si="0"/>
        <v>0</v>
      </c>
      <c r="K13" s="27" t="str">
        <f>IF(C13="","0",SUMIFS(借支明细表!$H:$H,借支明细表!$F:$F,$C13,借支明细表!$D:$D,$D$2))</f>
        <v>0</v>
      </c>
      <c r="L13" s="27" t="str">
        <f t="shared" si="1"/>
        <v>0</v>
      </c>
      <c r="M13" s="28"/>
    </row>
    <row r="14" s="1" customFormat="1" customHeight="1" spans="1:13">
      <c r="A14" s="24"/>
      <c r="B14" s="20">
        <v>11</v>
      </c>
      <c r="C14" s="20"/>
      <c r="D14" s="21" t="str">
        <f>IF(C14="","-",VLOOKUP(C14,员工信息表!B:C,2,FALSE))</f>
        <v>-</v>
      </c>
      <c r="E14" s="21" t="str">
        <f>IF(C14="","-",VLOOKUP(C14,员工信息表!B:D,3,FALSE))</f>
        <v>-</v>
      </c>
      <c r="F14" s="20"/>
      <c r="G14" s="20"/>
      <c r="H14" s="20"/>
      <c r="I14" s="20"/>
      <c r="J14" s="27" t="str">
        <f t="shared" si="0"/>
        <v>0</v>
      </c>
      <c r="K14" s="27" t="str">
        <f>IF(C14="","0",SUMIFS(借支明细表!$H:$H,借支明细表!$F:$F,$C14,借支明细表!$D:$D,$D$2))</f>
        <v>0</v>
      </c>
      <c r="L14" s="27" t="str">
        <f t="shared" si="1"/>
        <v>0</v>
      </c>
      <c r="M14" s="28"/>
    </row>
    <row r="15" s="1" customFormat="1" customHeight="1" spans="1:13">
      <c r="A15" s="24"/>
      <c r="B15" s="20">
        <v>12</v>
      </c>
      <c r="C15" s="20"/>
      <c r="D15" s="21" t="str">
        <f>IF(C15="","-",VLOOKUP(C15,员工信息表!B:C,2,FALSE))</f>
        <v>-</v>
      </c>
      <c r="E15" s="21" t="str">
        <f>IF(C15="","-",VLOOKUP(C15,员工信息表!B:D,3,FALSE))</f>
        <v>-</v>
      </c>
      <c r="F15" s="20"/>
      <c r="G15" s="20"/>
      <c r="H15" s="20"/>
      <c r="I15" s="20"/>
      <c r="J15" s="27" t="str">
        <f t="shared" si="0"/>
        <v>0</v>
      </c>
      <c r="K15" s="27" t="str">
        <f>IF(C15="","0",SUMIFS(借支明细表!$H:$H,借支明细表!$F:$F,$C15,借支明细表!$D:$D,$D$2))</f>
        <v>0</v>
      </c>
      <c r="L15" s="27" t="str">
        <f t="shared" si="1"/>
        <v>0</v>
      </c>
      <c r="M15" s="28"/>
    </row>
    <row r="16" s="1" customFormat="1" customHeight="1" spans="1:13">
      <c r="A16" s="24"/>
      <c r="B16" s="20">
        <v>13</v>
      </c>
      <c r="C16" s="20"/>
      <c r="D16" s="21" t="str">
        <f>IF(C16="","-",VLOOKUP(C16,员工信息表!B:C,2,FALSE))</f>
        <v>-</v>
      </c>
      <c r="E16" s="21" t="str">
        <f>IF(C16="","-",VLOOKUP(C16,员工信息表!B:D,3,FALSE))</f>
        <v>-</v>
      </c>
      <c r="F16" s="20"/>
      <c r="G16" s="20"/>
      <c r="H16" s="20"/>
      <c r="I16" s="20"/>
      <c r="J16" s="27" t="str">
        <f t="shared" si="0"/>
        <v>0</v>
      </c>
      <c r="K16" s="27" t="str">
        <f>IF(C16="","0",SUMIFS(借支明细表!$H:$H,借支明细表!$F:$F,$C16,借支明细表!$D:$D,$D$2))</f>
        <v>0</v>
      </c>
      <c r="L16" s="27" t="str">
        <f t="shared" si="1"/>
        <v>0</v>
      </c>
      <c r="M16" s="28"/>
    </row>
    <row r="17" s="1" customFormat="1" customHeight="1" spans="1:13">
      <c r="A17" s="24"/>
      <c r="B17" s="20">
        <v>14</v>
      </c>
      <c r="C17" s="20"/>
      <c r="D17" s="21" t="str">
        <f>IF(C17="","-",VLOOKUP(C17,员工信息表!B:C,2,FALSE))</f>
        <v>-</v>
      </c>
      <c r="E17" s="21" t="str">
        <f>IF(C17="","-",VLOOKUP(C17,员工信息表!B:D,3,FALSE))</f>
        <v>-</v>
      </c>
      <c r="F17" s="20"/>
      <c r="G17" s="20"/>
      <c r="H17" s="20"/>
      <c r="I17" s="20"/>
      <c r="J17" s="27" t="str">
        <f t="shared" si="0"/>
        <v>0</v>
      </c>
      <c r="K17" s="27" t="str">
        <f>IF(C17="","0",SUMIFS(借支明细表!$H:$H,借支明细表!$F:$F,$C17,借支明细表!$D:$D,$D$2))</f>
        <v>0</v>
      </c>
      <c r="L17" s="27" t="str">
        <f t="shared" si="1"/>
        <v>0</v>
      </c>
      <c r="M17" s="28"/>
    </row>
    <row r="18" s="1" customFormat="1" customHeight="1" spans="1:13">
      <c r="A18" s="24"/>
      <c r="B18" s="20">
        <v>15</v>
      </c>
      <c r="C18" s="20"/>
      <c r="D18" s="21" t="str">
        <f>IF(C18="","-",VLOOKUP(C18,员工信息表!B:C,2,FALSE))</f>
        <v>-</v>
      </c>
      <c r="E18" s="21" t="str">
        <f>IF(C18="","-",VLOOKUP(C18,员工信息表!B:D,3,FALSE))</f>
        <v>-</v>
      </c>
      <c r="F18" s="20"/>
      <c r="G18" s="20"/>
      <c r="H18" s="20"/>
      <c r="I18" s="20"/>
      <c r="J18" s="27" t="str">
        <f t="shared" si="0"/>
        <v>0</v>
      </c>
      <c r="K18" s="27" t="str">
        <f>IF(C18="","0",SUMIFS(借支明细表!$H:$H,借支明细表!$F:$F,$C18,借支明细表!$D:$D,$D$2))</f>
        <v>0</v>
      </c>
      <c r="L18" s="27" t="str">
        <f t="shared" si="1"/>
        <v>0</v>
      </c>
      <c r="M18" s="28"/>
    </row>
    <row r="19" s="1" customFormat="1" customHeight="1" spans="1:13">
      <c r="A19" s="24"/>
      <c r="B19" s="20">
        <v>16</v>
      </c>
      <c r="C19" s="20"/>
      <c r="D19" s="21" t="str">
        <f>IF(C19="","-",VLOOKUP(C19,员工信息表!B:C,2,FALSE))</f>
        <v>-</v>
      </c>
      <c r="E19" s="21" t="str">
        <f>IF(C19="","-",VLOOKUP(C19,员工信息表!B:D,3,FALSE))</f>
        <v>-</v>
      </c>
      <c r="F19" s="20"/>
      <c r="G19" s="20"/>
      <c r="H19" s="20"/>
      <c r="I19" s="20"/>
      <c r="J19" s="27" t="str">
        <f t="shared" si="0"/>
        <v>0</v>
      </c>
      <c r="K19" s="27" t="str">
        <f>IF(C19="","0",SUMIFS(借支明细表!$H:$H,借支明细表!$F:$F,$C19,借支明细表!$D:$D,$D$2))</f>
        <v>0</v>
      </c>
      <c r="L19" s="27" t="str">
        <f t="shared" si="1"/>
        <v>0</v>
      </c>
      <c r="M19" s="28"/>
    </row>
    <row r="20" s="1" customFormat="1" customHeight="1" spans="1:13">
      <c r="A20" s="24"/>
      <c r="B20" s="20">
        <v>17</v>
      </c>
      <c r="C20" s="20"/>
      <c r="D20" s="21" t="str">
        <f>IF(C20="","-",VLOOKUP(C20,员工信息表!B:C,2,FALSE))</f>
        <v>-</v>
      </c>
      <c r="E20" s="21" t="str">
        <f>IF(C20="","-",VLOOKUP(C20,员工信息表!B:D,3,FALSE))</f>
        <v>-</v>
      </c>
      <c r="F20" s="20"/>
      <c r="G20" s="20"/>
      <c r="H20" s="20"/>
      <c r="I20" s="20"/>
      <c r="J20" s="27" t="str">
        <f t="shared" si="0"/>
        <v>0</v>
      </c>
      <c r="K20" s="27" t="str">
        <f>IF(C20="","0",SUMIFS(借支明细表!$H:$H,借支明细表!$F:$F,$C20,借支明细表!$D:$D,$D$2))</f>
        <v>0</v>
      </c>
      <c r="L20" s="27" t="str">
        <f t="shared" si="1"/>
        <v>0</v>
      </c>
      <c r="M20" s="28"/>
    </row>
    <row r="21" s="1" customFormat="1" customHeight="1" spans="1:13">
      <c r="A21" s="24"/>
      <c r="B21" s="20">
        <v>18</v>
      </c>
      <c r="C21" s="20"/>
      <c r="D21" s="21" t="str">
        <f>IF(C21="","-",VLOOKUP(C21,员工信息表!B:C,2,FALSE))</f>
        <v>-</v>
      </c>
      <c r="E21" s="21" t="str">
        <f>IF(C21="","-",VLOOKUP(C21,员工信息表!B:D,3,FALSE))</f>
        <v>-</v>
      </c>
      <c r="F21" s="20"/>
      <c r="G21" s="20"/>
      <c r="H21" s="20"/>
      <c r="I21" s="20"/>
      <c r="J21" s="27" t="str">
        <f t="shared" si="0"/>
        <v>0</v>
      </c>
      <c r="K21" s="27" t="str">
        <f>IF(C21="","0",SUMIFS(借支明细表!$H:$H,借支明细表!$F:$F,$C21,借支明细表!$D:$D,$D$2))</f>
        <v>0</v>
      </c>
      <c r="L21" s="27" t="str">
        <f t="shared" si="1"/>
        <v>0</v>
      </c>
      <c r="M21" s="28"/>
    </row>
    <row r="22" s="1" customFormat="1" customHeight="1" spans="1:13">
      <c r="A22" s="24"/>
      <c r="B22" s="20">
        <v>19</v>
      </c>
      <c r="C22" s="20"/>
      <c r="D22" s="21" t="str">
        <f>IF(C22="","-",VLOOKUP(C22,员工信息表!B:C,2,FALSE))</f>
        <v>-</v>
      </c>
      <c r="E22" s="21" t="str">
        <f>IF(C22="","-",VLOOKUP(C22,员工信息表!B:D,3,FALSE))</f>
        <v>-</v>
      </c>
      <c r="F22" s="20"/>
      <c r="G22" s="20"/>
      <c r="H22" s="20"/>
      <c r="I22" s="20"/>
      <c r="J22" s="27" t="str">
        <f t="shared" si="0"/>
        <v>0</v>
      </c>
      <c r="K22" s="27" t="str">
        <f>IF(C22="","0",SUMIFS(借支明细表!$H:$H,借支明细表!$F:$F,$C22,借支明细表!$D:$D,$D$2))</f>
        <v>0</v>
      </c>
      <c r="L22" s="27" t="str">
        <f t="shared" si="1"/>
        <v>0</v>
      </c>
      <c r="M22" s="28"/>
    </row>
    <row r="23" s="1" customFormat="1" customHeight="1" spans="1:13">
      <c r="A23" s="24"/>
      <c r="B23" s="20">
        <v>20</v>
      </c>
      <c r="C23" s="20"/>
      <c r="D23" s="21" t="str">
        <f>IF(C23="","-",VLOOKUP(C23,员工信息表!B:C,2,FALSE))</f>
        <v>-</v>
      </c>
      <c r="E23" s="21" t="str">
        <f>IF(C23="","-",VLOOKUP(C23,员工信息表!B:D,3,FALSE))</f>
        <v>-</v>
      </c>
      <c r="F23" s="20"/>
      <c r="G23" s="20"/>
      <c r="H23" s="20"/>
      <c r="I23" s="20"/>
      <c r="J23" s="27" t="str">
        <f t="shared" si="0"/>
        <v>0</v>
      </c>
      <c r="K23" s="27" t="str">
        <f>IF(C23="","0",SUMIFS(借支明细表!$H:$H,借支明细表!$F:$F,$C23,借支明细表!$D:$D,$D$2))</f>
        <v>0</v>
      </c>
      <c r="L23" s="27" t="str">
        <f t="shared" si="1"/>
        <v>0</v>
      </c>
      <c r="M23" s="28"/>
    </row>
    <row r="24" s="1" customFormat="1" customHeight="1" spans="1:13">
      <c r="A24" s="24"/>
      <c r="B24" s="20">
        <v>21</v>
      </c>
      <c r="C24" s="20"/>
      <c r="D24" s="21" t="str">
        <f>IF(C24="","-",VLOOKUP(C24,员工信息表!B:C,2,FALSE))</f>
        <v>-</v>
      </c>
      <c r="E24" s="21" t="str">
        <f>IF(C24="","-",VLOOKUP(C24,员工信息表!B:D,3,FALSE))</f>
        <v>-</v>
      </c>
      <c r="F24" s="20"/>
      <c r="G24" s="20"/>
      <c r="H24" s="20"/>
      <c r="I24" s="20"/>
      <c r="J24" s="27" t="str">
        <f t="shared" si="0"/>
        <v>0</v>
      </c>
      <c r="K24" s="27" t="str">
        <f>IF(C24="","0",SUMIFS(借支明细表!$H:$H,借支明细表!$F:$F,$C24,借支明细表!$D:$D,$D$2))</f>
        <v>0</v>
      </c>
      <c r="L24" s="27" t="str">
        <f t="shared" si="1"/>
        <v>0</v>
      </c>
      <c r="M24" s="28"/>
    </row>
    <row r="25" s="1" customFormat="1" customHeight="1" spans="1:13">
      <c r="A25" s="24"/>
      <c r="B25" s="20">
        <v>22</v>
      </c>
      <c r="C25" s="20"/>
      <c r="D25" s="21" t="str">
        <f>IF(C25="","-",VLOOKUP(C25,员工信息表!B:C,2,FALSE))</f>
        <v>-</v>
      </c>
      <c r="E25" s="21" t="str">
        <f>IF(C25="","-",VLOOKUP(C25,员工信息表!B:D,3,FALSE))</f>
        <v>-</v>
      </c>
      <c r="F25" s="20"/>
      <c r="G25" s="20"/>
      <c r="H25" s="20"/>
      <c r="I25" s="20"/>
      <c r="J25" s="27" t="str">
        <f t="shared" si="0"/>
        <v>0</v>
      </c>
      <c r="K25" s="27" t="str">
        <f>IF(C25="","0",SUMIFS(借支明细表!$H:$H,借支明细表!$F:$F,$C25,借支明细表!$D:$D,$D$2))</f>
        <v>0</v>
      </c>
      <c r="L25" s="27" t="str">
        <f t="shared" si="1"/>
        <v>0</v>
      </c>
      <c r="M25" s="28"/>
    </row>
    <row r="26" s="1" customFormat="1" customHeight="1" spans="1:13">
      <c r="A26" s="24"/>
      <c r="B26" s="20">
        <v>23</v>
      </c>
      <c r="C26" s="20"/>
      <c r="D26" s="21" t="str">
        <f>IF(C26="","-",VLOOKUP(C26,员工信息表!B:C,2,FALSE))</f>
        <v>-</v>
      </c>
      <c r="E26" s="21" t="str">
        <f>IF(C26="","-",VLOOKUP(C26,员工信息表!B:D,3,FALSE))</f>
        <v>-</v>
      </c>
      <c r="F26" s="20"/>
      <c r="G26" s="20"/>
      <c r="H26" s="20"/>
      <c r="I26" s="20"/>
      <c r="J26" s="27" t="str">
        <f t="shared" si="0"/>
        <v>0</v>
      </c>
      <c r="K26" s="27" t="str">
        <f>IF(C26="","0",SUMIFS(借支明细表!$H:$H,借支明细表!$F:$F,$C26,借支明细表!$D:$D,$D$2))</f>
        <v>0</v>
      </c>
      <c r="L26" s="27" t="str">
        <f t="shared" si="1"/>
        <v>0</v>
      </c>
      <c r="M26" s="28"/>
    </row>
    <row r="27" s="1" customFormat="1" customHeight="1" spans="1:13">
      <c r="A27" s="24"/>
      <c r="B27" s="20">
        <v>24</v>
      </c>
      <c r="C27" s="20"/>
      <c r="D27" s="21" t="str">
        <f>IF(C27="","-",VLOOKUP(C27,员工信息表!B:C,2,FALSE))</f>
        <v>-</v>
      </c>
      <c r="E27" s="21" t="str">
        <f>IF(C27="","-",VLOOKUP(C27,员工信息表!B:D,3,FALSE))</f>
        <v>-</v>
      </c>
      <c r="F27" s="20"/>
      <c r="G27" s="20"/>
      <c r="H27" s="20"/>
      <c r="I27" s="20"/>
      <c r="J27" s="27" t="str">
        <f t="shared" si="0"/>
        <v>0</v>
      </c>
      <c r="K27" s="27" t="str">
        <f>IF(C27="","0",SUMIFS(借支明细表!$H:$H,借支明细表!$F:$F,$C27,借支明细表!$D:$D,$D$2))</f>
        <v>0</v>
      </c>
      <c r="L27" s="27" t="str">
        <f t="shared" si="1"/>
        <v>0</v>
      </c>
      <c r="M27" s="28"/>
    </row>
    <row r="28" s="1" customFormat="1" customHeight="1" spans="1:13">
      <c r="A28" s="24"/>
      <c r="B28" s="20">
        <v>25</v>
      </c>
      <c r="C28" s="20"/>
      <c r="D28" s="21" t="str">
        <f>IF(C28="","-",VLOOKUP(C28,员工信息表!B:C,2,FALSE))</f>
        <v>-</v>
      </c>
      <c r="E28" s="21" t="str">
        <f>IF(C28="","-",VLOOKUP(C28,员工信息表!B:D,3,FALSE))</f>
        <v>-</v>
      </c>
      <c r="F28" s="20"/>
      <c r="G28" s="20"/>
      <c r="H28" s="20"/>
      <c r="I28" s="20"/>
      <c r="J28" s="27" t="str">
        <f t="shared" si="0"/>
        <v>0</v>
      </c>
      <c r="K28" s="27" t="str">
        <f>IF(C28="","0",SUMIFS(借支明细表!$H:$H,借支明细表!$F:$F,$C28,借支明细表!$D:$D,$D$2))</f>
        <v>0</v>
      </c>
      <c r="L28" s="27" t="str">
        <f t="shared" si="1"/>
        <v>0</v>
      </c>
      <c r="M28" s="28"/>
    </row>
    <row r="29" s="1" customFormat="1" customHeight="1" spans="1:13">
      <c r="A29" s="24"/>
      <c r="B29" s="20">
        <v>26</v>
      </c>
      <c r="C29" s="20"/>
      <c r="D29" s="21" t="str">
        <f>IF(C29="","-",VLOOKUP(C29,员工信息表!B:C,2,FALSE))</f>
        <v>-</v>
      </c>
      <c r="E29" s="21" t="str">
        <f>IF(C29="","-",VLOOKUP(C29,员工信息表!B:D,3,FALSE))</f>
        <v>-</v>
      </c>
      <c r="F29" s="20"/>
      <c r="G29" s="20"/>
      <c r="H29" s="20"/>
      <c r="I29" s="20"/>
      <c r="J29" s="27" t="str">
        <f t="shared" si="0"/>
        <v>0</v>
      </c>
      <c r="K29" s="27" t="str">
        <f>IF(C29="","0",SUMIFS(借支明细表!$H:$H,借支明细表!$F:$F,$C29,借支明细表!$D:$D,$D$2))</f>
        <v>0</v>
      </c>
      <c r="L29" s="27" t="str">
        <f t="shared" si="1"/>
        <v>0</v>
      </c>
      <c r="M29" s="28"/>
    </row>
    <row r="30" s="1" customFormat="1" customHeight="1" spans="1:13">
      <c r="A30" s="24"/>
      <c r="B30" s="20">
        <v>27</v>
      </c>
      <c r="C30" s="20"/>
      <c r="D30" s="21" t="str">
        <f>IF(C30="","-",VLOOKUP(C30,员工信息表!B:C,2,FALSE))</f>
        <v>-</v>
      </c>
      <c r="E30" s="21" t="str">
        <f>IF(C30="","-",VLOOKUP(C30,员工信息表!B:D,3,FALSE))</f>
        <v>-</v>
      </c>
      <c r="F30" s="20"/>
      <c r="G30" s="20"/>
      <c r="H30" s="20"/>
      <c r="I30" s="20"/>
      <c r="J30" s="27" t="str">
        <f t="shared" si="0"/>
        <v>0</v>
      </c>
      <c r="K30" s="27" t="str">
        <f>IF(C30="","0",SUMIFS(借支明细表!$H:$H,借支明细表!$F:$F,$C30,借支明细表!$D:$D,$D$2))</f>
        <v>0</v>
      </c>
      <c r="L30" s="27" t="str">
        <f t="shared" si="1"/>
        <v>0</v>
      </c>
      <c r="M30" s="28"/>
    </row>
    <row r="31" s="1" customFormat="1" customHeight="1" spans="1:13">
      <c r="A31" s="24"/>
      <c r="B31" s="20"/>
      <c r="C31" s="20"/>
      <c r="D31" s="21" t="str">
        <f>IF(C31="","-",VLOOKUP(C31,员工信息表!B:C,2,FALSE))</f>
        <v>-</v>
      </c>
      <c r="E31" s="21" t="str">
        <f>IF(C31="","-",VLOOKUP(C31,员工信息表!B:D,3,FALSE))</f>
        <v>-</v>
      </c>
      <c r="F31" s="20"/>
      <c r="G31" s="20"/>
      <c r="H31" s="20"/>
      <c r="I31" s="20"/>
      <c r="J31" s="27" t="str">
        <f t="shared" si="0"/>
        <v>0</v>
      </c>
      <c r="K31" s="27" t="str">
        <f>IF(C31="","0",SUMIFS(借支明细表!$H:$H,借支明细表!$F:$F,$C31,借支明细表!$D:$D,$D$2))</f>
        <v>0</v>
      </c>
      <c r="L31" s="27" t="str">
        <f t="shared" si="1"/>
        <v>0</v>
      </c>
      <c r="M31" s="28"/>
    </row>
    <row r="32" s="1" customFormat="1" customHeight="1" spans="1:13">
      <c r="A32" s="24"/>
      <c r="B32" s="20"/>
      <c r="C32" s="20"/>
      <c r="D32" s="21" t="str">
        <f>IF(C32="","-",VLOOKUP(C32,员工信息表!B:C,2,FALSE))</f>
        <v>-</v>
      </c>
      <c r="E32" s="21" t="str">
        <f>IF(C32="","-",VLOOKUP(C32,员工信息表!B:D,3,FALSE))</f>
        <v>-</v>
      </c>
      <c r="F32" s="20"/>
      <c r="G32" s="20"/>
      <c r="H32" s="20"/>
      <c r="I32" s="20"/>
      <c r="J32" s="27" t="str">
        <f t="shared" si="0"/>
        <v>0</v>
      </c>
      <c r="K32" s="27" t="str">
        <f>IF(C32="","0",SUMIFS(借支明细表!$H:$H,借支明细表!$F:$F,$C32,借支明细表!$D:$D,$D$2))</f>
        <v>0</v>
      </c>
      <c r="L32" s="27" t="str">
        <f t="shared" si="1"/>
        <v>0</v>
      </c>
      <c r="M32" s="28"/>
    </row>
    <row r="33" s="1" customFormat="1" customHeight="1" spans="1:13">
      <c r="A33" s="24"/>
      <c r="B33" s="20"/>
      <c r="C33" s="20"/>
      <c r="D33" s="21" t="str">
        <f>IF(C33="","-",VLOOKUP(C33,员工信息表!B:C,2,FALSE))</f>
        <v>-</v>
      </c>
      <c r="E33" s="21" t="str">
        <f>IF(C33="","-",VLOOKUP(C33,员工信息表!B:D,3,FALSE))</f>
        <v>-</v>
      </c>
      <c r="F33" s="20"/>
      <c r="G33" s="20"/>
      <c r="H33" s="20"/>
      <c r="I33" s="20"/>
      <c r="J33" s="27" t="str">
        <f t="shared" si="0"/>
        <v>0</v>
      </c>
      <c r="K33" s="27" t="str">
        <f>IF(C33="","0",SUMIFS(借支明细表!$H:$H,借支明细表!$F:$F,$C33,借支明细表!$D:$D,$D$2))</f>
        <v>0</v>
      </c>
      <c r="L33" s="27" t="str">
        <f t="shared" si="1"/>
        <v>0</v>
      </c>
      <c r="M33" s="28"/>
    </row>
    <row r="34" s="1" customFormat="1" customHeight="1" spans="1:13">
      <c r="A34" s="24"/>
      <c r="B34" s="20"/>
      <c r="C34" s="20"/>
      <c r="D34" s="21" t="str">
        <f>IF(C34="","-",VLOOKUP(C34,员工信息表!B:C,2,FALSE))</f>
        <v>-</v>
      </c>
      <c r="E34" s="21" t="str">
        <f>IF(C34="","-",VLOOKUP(C34,员工信息表!B:D,3,FALSE))</f>
        <v>-</v>
      </c>
      <c r="F34" s="20"/>
      <c r="G34" s="20"/>
      <c r="H34" s="20"/>
      <c r="I34" s="20"/>
      <c r="J34" s="27" t="str">
        <f t="shared" si="0"/>
        <v>0</v>
      </c>
      <c r="K34" s="27" t="str">
        <f>IF(C34="","0",SUMIFS(借支明细表!$H:$H,借支明细表!$F:$F,$C34,借支明细表!$D:$D,$D$2))</f>
        <v>0</v>
      </c>
      <c r="L34" s="27" t="str">
        <f t="shared" si="1"/>
        <v>0</v>
      </c>
      <c r="M34" s="28"/>
    </row>
    <row r="35" s="1" customFormat="1" customHeight="1" spans="1:13">
      <c r="A35" s="24"/>
      <c r="B35" s="20"/>
      <c r="C35" s="20"/>
      <c r="D35" s="21" t="str">
        <f>IF(C35="","-",VLOOKUP(C35,员工信息表!B:C,2,FALSE))</f>
        <v>-</v>
      </c>
      <c r="E35" s="21" t="str">
        <f>IF(C35="","-",VLOOKUP(C35,员工信息表!B:D,3,FALSE))</f>
        <v>-</v>
      </c>
      <c r="F35" s="20"/>
      <c r="G35" s="20"/>
      <c r="H35" s="20"/>
      <c r="I35" s="20"/>
      <c r="J35" s="27" t="str">
        <f t="shared" si="0"/>
        <v>0</v>
      </c>
      <c r="K35" s="27" t="str">
        <f>IF(C35="","0",SUMIFS(借支明细表!$H:$H,借支明细表!$F:$F,$C35,借支明细表!$D:$D,$D$2))</f>
        <v>0</v>
      </c>
      <c r="L35" s="27" t="str">
        <f t="shared" si="1"/>
        <v>0</v>
      </c>
      <c r="M35" s="28"/>
    </row>
    <row r="36" s="1" customFormat="1" customHeight="1" spans="1:13">
      <c r="A36" s="24"/>
      <c r="B36" s="20"/>
      <c r="C36" s="20"/>
      <c r="D36" s="21" t="str">
        <f>IF(C36="","-",VLOOKUP(C36,员工信息表!B:C,2,FALSE))</f>
        <v>-</v>
      </c>
      <c r="E36" s="21" t="str">
        <f>IF(C36="","-",VLOOKUP(C36,员工信息表!B:D,3,FALSE))</f>
        <v>-</v>
      </c>
      <c r="F36" s="20"/>
      <c r="G36" s="20"/>
      <c r="H36" s="20"/>
      <c r="I36" s="20"/>
      <c r="J36" s="27" t="str">
        <f t="shared" si="0"/>
        <v>0</v>
      </c>
      <c r="K36" s="27" t="str">
        <f>IF(C36="","0",SUMIFS(借支明细表!$H:$H,借支明细表!$F:$F,$C36,借支明细表!$D:$D,$D$2))</f>
        <v>0</v>
      </c>
      <c r="L36" s="27" t="str">
        <f t="shared" si="1"/>
        <v>0</v>
      </c>
      <c r="M36" s="28"/>
    </row>
    <row r="37" s="1" customFormat="1" customHeight="1" spans="1:16359">
      <c r="A37" s="31"/>
      <c r="B37" s="20"/>
      <c r="C37" s="20"/>
      <c r="D37" s="21" t="str">
        <f>IF(C37="","-",VLOOKUP(C37,员工信息表!B:C,2,FALSE))</f>
        <v>-</v>
      </c>
      <c r="E37" s="21" t="str">
        <f>IF(C37="","-",VLOOKUP(C37,员工信息表!B:D,3,FALSE))</f>
        <v>-</v>
      </c>
      <c r="F37" s="20"/>
      <c r="G37" s="20"/>
      <c r="H37" s="20"/>
      <c r="I37" s="20"/>
      <c r="J37" s="27" t="str">
        <f t="shared" si="0"/>
        <v>0</v>
      </c>
      <c r="K37" s="27" t="str">
        <f>IF(C37="","0",SUMIFS(借支明细表!$H:$H,借支明细表!$F:$F,$C37,借支明细表!$D:$D,$D$2))</f>
        <v>0</v>
      </c>
      <c r="L37" s="27" t="str">
        <f t="shared" si="1"/>
        <v>0</v>
      </c>
      <c r="M37" s="28"/>
      <c r="XDA37" s="32"/>
      <c r="XDB37" s="32"/>
      <c r="XDC37" s="32"/>
      <c r="XDD37" s="32"/>
      <c r="XDE37" s="32"/>
      <c r="XDF37" s="32"/>
      <c r="XDG37" s="32"/>
      <c r="XDH37" s="32"/>
      <c r="XDI37" s="32"/>
      <c r="XDJ37" s="32"/>
      <c r="XDK37" s="32"/>
      <c r="XDL37" s="32"/>
      <c r="XDM37" s="32"/>
      <c r="XDN37" s="32"/>
      <c r="XDO37" s="32"/>
      <c r="XDP37" s="32"/>
      <c r="XDQ37" s="32"/>
      <c r="XDR37" s="32"/>
      <c r="XDS37" s="32"/>
      <c r="XDT37" s="32"/>
      <c r="XDU37" s="32"/>
      <c r="XDV37" s="32"/>
      <c r="XDW37" s="32"/>
      <c r="XDX37" s="32"/>
      <c r="XDY37" s="32"/>
      <c r="XDZ37" s="32"/>
      <c r="XEA37" s="32"/>
      <c r="XEB37" s="32"/>
      <c r="XEC37" s="32"/>
      <c r="XED37" s="32"/>
      <c r="XEE37" s="32"/>
    </row>
    <row r="38" s="1" customFormat="1" customHeight="1" spans="1:16359">
      <c r="A38" s="31"/>
      <c r="B38" s="20"/>
      <c r="C38" s="20"/>
      <c r="D38" s="21" t="str">
        <f>IF(C38="","-",VLOOKUP(C38,员工信息表!B:C,2,FALSE))</f>
        <v>-</v>
      </c>
      <c r="E38" s="21" t="str">
        <f>IF(C38="","-",VLOOKUP(C38,员工信息表!B:D,3,FALSE))</f>
        <v>-</v>
      </c>
      <c r="F38" s="20"/>
      <c r="G38" s="20"/>
      <c r="H38" s="20"/>
      <c r="I38" s="20"/>
      <c r="J38" s="27" t="str">
        <f t="shared" si="0"/>
        <v>0</v>
      </c>
      <c r="K38" s="27" t="str">
        <f>IF(C38="","0",SUMIFS(借支明细表!$H:$H,借支明细表!$F:$F,$C38,借支明细表!$D:$D,$D$2))</f>
        <v>0</v>
      </c>
      <c r="L38" s="27" t="str">
        <f t="shared" si="1"/>
        <v>0</v>
      </c>
      <c r="M38" s="28"/>
      <c r="XDA38" s="32"/>
      <c r="XDB38" s="32"/>
      <c r="XDC38" s="32"/>
      <c r="XDD38" s="32"/>
      <c r="XDE38" s="32"/>
      <c r="XDF38" s="32"/>
      <c r="XDG38" s="32"/>
      <c r="XDH38" s="32"/>
      <c r="XDI38" s="32"/>
      <c r="XDJ38" s="32"/>
      <c r="XDK38" s="32"/>
      <c r="XDL38" s="32"/>
      <c r="XDM38" s="32"/>
      <c r="XDN38" s="32"/>
      <c r="XDO38" s="32"/>
      <c r="XDP38" s="32"/>
      <c r="XDQ38" s="32"/>
      <c r="XDR38" s="32"/>
      <c r="XDS38" s="32"/>
      <c r="XDT38" s="32"/>
      <c r="XDU38" s="32"/>
      <c r="XDV38" s="32"/>
      <c r="XDW38" s="32"/>
      <c r="XDX38" s="32"/>
      <c r="XDY38" s="32"/>
      <c r="XDZ38" s="32"/>
      <c r="XEA38" s="32"/>
      <c r="XEB38" s="32"/>
      <c r="XEC38" s="32"/>
      <c r="XED38" s="32"/>
      <c r="XEE38" s="32"/>
    </row>
    <row r="39" s="1" customFormat="1" customHeight="1" spans="1:16359">
      <c r="A39" s="31"/>
      <c r="B39" s="20"/>
      <c r="C39" s="20"/>
      <c r="D39" s="21" t="str">
        <f>IF(C39="","-",VLOOKUP(C39,员工信息表!B:C,2,FALSE))</f>
        <v>-</v>
      </c>
      <c r="E39" s="21" t="str">
        <f>IF(C39="","-",VLOOKUP(C39,员工信息表!B:D,3,FALSE))</f>
        <v>-</v>
      </c>
      <c r="F39" s="20"/>
      <c r="G39" s="20"/>
      <c r="H39" s="20"/>
      <c r="I39" s="20"/>
      <c r="J39" s="27" t="str">
        <f t="shared" si="0"/>
        <v>0</v>
      </c>
      <c r="K39" s="27" t="str">
        <f>IF(C39="","0",SUMIFS(借支明细表!$H:$H,借支明细表!$F:$F,$C39,借支明细表!$D:$D,$D$2))</f>
        <v>0</v>
      </c>
      <c r="L39" s="27" t="str">
        <f t="shared" si="1"/>
        <v>0</v>
      </c>
      <c r="M39" s="28"/>
      <c r="XDA39" s="32"/>
      <c r="XDB39" s="32"/>
      <c r="XDC39" s="32"/>
      <c r="XDD39" s="32"/>
      <c r="XDE39" s="32"/>
      <c r="XDF39" s="32"/>
      <c r="XDG39" s="32"/>
      <c r="XDH39" s="32"/>
      <c r="XDI39" s="32"/>
      <c r="XDJ39" s="32"/>
      <c r="XDK39" s="32"/>
      <c r="XDL39" s="32"/>
      <c r="XDM39" s="32"/>
      <c r="XDN39" s="32"/>
      <c r="XDO39" s="32"/>
      <c r="XDP39" s="32"/>
      <c r="XDQ39" s="32"/>
      <c r="XDR39" s="32"/>
      <c r="XDS39" s="32"/>
      <c r="XDT39" s="32"/>
      <c r="XDU39" s="32"/>
      <c r="XDV39" s="32"/>
      <c r="XDW39" s="32"/>
      <c r="XDX39" s="32"/>
      <c r="XDY39" s="32"/>
      <c r="XDZ39" s="32"/>
      <c r="XEA39" s="32"/>
      <c r="XEB39" s="32"/>
      <c r="XEC39" s="32"/>
      <c r="XED39" s="32"/>
      <c r="XEE39" s="32"/>
    </row>
    <row r="40" s="1" customFormat="1" customHeight="1" spans="1:16359">
      <c r="A40" s="31"/>
      <c r="B40" s="20"/>
      <c r="C40" s="20"/>
      <c r="D40" s="21" t="str">
        <f>IF(C40="","-",VLOOKUP(C40,员工信息表!B:C,2,FALSE))</f>
        <v>-</v>
      </c>
      <c r="E40" s="21" t="str">
        <f>IF(C40="","-",VLOOKUP(C40,员工信息表!B:D,3,FALSE))</f>
        <v>-</v>
      </c>
      <c r="F40" s="20"/>
      <c r="G40" s="20"/>
      <c r="H40" s="20"/>
      <c r="I40" s="20"/>
      <c r="J40" s="27" t="str">
        <f t="shared" si="0"/>
        <v>0</v>
      </c>
      <c r="K40" s="27" t="str">
        <f>IF(C40="","0",SUMIFS(借支明细表!$H:$H,借支明细表!$F:$F,$C40,借支明细表!$D:$D,$D$2))</f>
        <v>0</v>
      </c>
      <c r="L40" s="27" t="str">
        <f t="shared" si="1"/>
        <v>0</v>
      </c>
      <c r="M40" s="28"/>
      <c r="XDA40" s="32"/>
      <c r="XDB40" s="32"/>
      <c r="XDC40" s="32"/>
      <c r="XDD40" s="32"/>
      <c r="XDE40" s="32"/>
      <c r="XDF40" s="32"/>
      <c r="XDG40" s="32"/>
      <c r="XDH40" s="32"/>
      <c r="XDI40" s="32"/>
      <c r="XDJ40" s="32"/>
      <c r="XDK40" s="32"/>
      <c r="XDL40" s="32"/>
      <c r="XDM40" s="32"/>
      <c r="XDN40" s="32"/>
      <c r="XDO40" s="32"/>
      <c r="XDP40" s="32"/>
      <c r="XDQ40" s="32"/>
      <c r="XDR40" s="32"/>
      <c r="XDS40" s="32"/>
      <c r="XDT40" s="32"/>
      <c r="XDU40" s="32"/>
      <c r="XDV40" s="32"/>
      <c r="XDW40" s="32"/>
      <c r="XDX40" s="32"/>
      <c r="XDY40" s="32"/>
      <c r="XDZ40" s="32"/>
      <c r="XEA40" s="32"/>
      <c r="XEB40" s="32"/>
      <c r="XEC40" s="32"/>
      <c r="XED40" s="32"/>
      <c r="XEE40" s="32"/>
    </row>
    <row r="41" s="1" customFormat="1" customHeight="1" spans="1:16359">
      <c r="A41" s="31"/>
      <c r="B41" s="20"/>
      <c r="C41" s="20"/>
      <c r="D41" s="21" t="str">
        <f>IF(C41="","-",VLOOKUP(C41,员工信息表!B:C,2,FALSE))</f>
        <v>-</v>
      </c>
      <c r="E41" s="21" t="str">
        <f>IF(C41="","-",VLOOKUP(C41,员工信息表!B:D,3,FALSE))</f>
        <v>-</v>
      </c>
      <c r="F41" s="20"/>
      <c r="G41" s="20"/>
      <c r="H41" s="20"/>
      <c r="I41" s="20"/>
      <c r="J41" s="27" t="str">
        <f t="shared" si="0"/>
        <v>0</v>
      </c>
      <c r="K41" s="27" t="str">
        <f>IF(C41="","0",SUMIFS(借支明细表!$H:$H,借支明细表!$F:$F,$C41,借支明细表!$D:$D,$D$2))</f>
        <v>0</v>
      </c>
      <c r="L41" s="27" t="str">
        <f t="shared" si="1"/>
        <v>0</v>
      </c>
      <c r="M41" s="28"/>
      <c r="XDA41" s="32"/>
      <c r="XDB41" s="32"/>
      <c r="XDC41" s="32"/>
      <c r="XDD41" s="32"/>
      <c r="XDE41" s="32"/>
      <c r="XDF41" s="32"/>
      <c r="XDG41" s="32"/>
      <c r="XDH41" s="32"/>
      <c r="XDI41" s="32"/>
      <c r="XDJ41" s="32"/>
      <c r="XDK41" s="32"/>
      <c r="XDL41" s="32"/>
      <c r="XDM41" s="32"/>
      <c r="XDN41" s="32"/>
      <c r="XDO41" s="32"/>
      <c r="XDP41" s="32"/>
      <c r="XDQ41" s="32"/>
      <c r="XDR41" s="32"/>
      <c r="XDS41" s="32"/>
      <c r="XDT41" s="32"/>
      <c r="XDU41" s="32"/>
      <c r="XDV41" s="32"/>
      <c r="XDW41" s="32"/>
      <c r="XDX41" s="32"/>
      <c r="XDY41" s="32"/>
      <c r="XDZ41" s="32"/>
      <c r="XEA41" s="32"/>
      <c r="XEB41" s="32"/>
      <c r="XEC41" s="32"/>
      <c r="XED41" s="32"/>
      <c r="XEE41" s="32"/>
    </row>
    <row r="42" s="1" customFormat="1" customHeight="1" spans="1:16359">
      <c r="A42" s="31"/>
      <c r="B42" s="20"/>
      <c r="C42" s="20"/>
      <c r="D42" s="21" t="str">
        <f>IF(C42="","-",VLOOKUP(C42,员工信息表!B:C,2,FALSE))</f>
        <v>-</v>
      </c>
      <c r="E42" s="21" t="str">
        <f>IF(C42="","-",VLOOKUP(C42,员工信息表!B:D,3,FALSE))</f>
        <v>-</v>
      </c>
      <c r="F42" s="20"/>
      <c r="G42" s="20"/>
      <c r="H42" s="20"/>
      <c r="I42" s="20"/>
      <c r="J42" s="27" t="str">
        <f t="shared" si="0"/>
        <v>0</v>
      </c>
      <c r="K42" s="27" t="str">
        <f>IF(C42="","0",SUMIFS(借支明细表!$H:$H,借支明细表!$F:$F,$C42,借支明细表!$D:$D,$D$2))</f>
        <v>0</v>
      </c>
      <c r="L42" s="27" t="str">
        <f t="shared" si="1"/>
        <v>0</v>
      </c>
      <c r="M42" s="28"/>
      <c r="XDA42" s="32"/>
      <c r="XDB42" s="32"/>
      <c r="XDC42" s="32"/>
      <c r="XDD42" s="32"/>
      <c r="XDE42" s="32"/>
      <c r="XDF42" s="32"/>
      <c r="XDG42" s="32"/>
      <c r="XDH42" s="32"/>
      <c r="XDI42" s="32"/>
      <c r="XDJ42" s="32"/>
      <c r="XDK42" s="32"/>
      <c r="XDL42" s="32"/>
      <c r="XDM42" s="32"/>
      <c r="XDN42" s="32"/>
      <c r="XDO42" s="32"/>
      <c r="XDP42" s="32"/>
      <c r="XDQ42" s="32"/>
      <c r="XDR42" s="32"/>
      <c r="XDS42" s="32"/>
      <c r="XDT42" s="32"/>
      <c r="XDU42" s="32"/>
      <c r="XDV42" s="32"/>
      <c r="XDW42" s="32"/>
      <c r="XDX42" s="32"/>
      <c r="XDY42" s="32"/>
      <c r="XDZ42" s="32"/>
      <c r="XEA42" s="32"/>
      <c r="XEB42" s="32"/>
      <c r="XEC42" s="32"/>
      <c r="XED42" s="32"/>
      <c r="XEE42" s="32"/>
    </row>
    <row r="43" s="1" customFormat="1" customHeight="1" spans="1:16359">
      <c r="A43" s="31"/>
      <c r="B43" s="20"/>
      <c r="C43" s="20"/>
      <c r="D43" s="21" t="str">
        <f>IF(C43="","-",VLOOKUP(C43,员工信息表!B:C,2,FALSE))</f>
        <v>-</v>
      </c>
      <c r="E43" s="21" t="str">
        <f>IF(C43="","-",VLOOKUP(C43,员工信息表!B:D,3,FALSE))</f>
        <v>-</v>
      </c>
      <c r="F43" s="20"/>
      <c r="G43" s="20"/>
      <c r="H43" s="20"/>
      <c r="I43" s="20"/>
      <c r="J43" s="27" t="str">
        <f t="shared" si="0"/>
        <v>0</v>
      </c>
      <c r="K43" s="27" t="str">
        <f>IF(C43="","0",SUMIFS(借支明细表!$H:$H,借支明细表!$F:$F,$C43,借支明细表!$D:$D,$D$2))</f>
        <v>0</v>
      </c>
      <c r="L43" s="27" t="str">
        <f t="shared" si="1"/>
        <v>0</v>
      </c>
      <c r="M43" s="28"/>
      <c r="XDA43" s="32"/>
      <c r="XDB43" s="32"/>
      <c r="XDC43" s="32"/>
      <c r="XDD43" s="32"/>
      <c r="XDE43" s="32"/>
      <c r="XDF43" s="32"/>
      <c r="XDG43" s="32"/>
      <c r="XDH43" s="32"/>
      <c r="XDI43" s="32"/>
      <c r="XDJ43" s="32"/>
      <c r="XDK43" s="32"/>
      <c r="XDL43" s="32"/>
      <c r="XDM43" s="32"/>
      <c r="XDN43" s="32"/>
      <c r="XDO43" s="32"/>
      <c r="XDP43" s="32"/>
      <c r="XDQ43" s="32"/>
      <c r="XDR43" s="32"/>
      <c r="XDS43" s="32"/>
      <c r="XDT43" s="32"/>
      <c r="XDU43" s="32"/>
      <c r="XDV43" s="32"/>
      <c r="XDW43" s="32"/>
      <c r="XDX43" s="32"/>
      <c r="XDY43" s="32"/>
      <c r="XDZ43" s="32"/>
      <c r="XEA43" s="32"/>
      <c r="XEB43" s="32"/>
      <c r="XEC43" s="32"/>
      <c r="XED43" s="32"/>
      <c r="XEE43" s="32"/>
    </row>
    <row r="44" s="1" customFormat="1" customHeight="1" spans="1:16359">
      <c r="A44" s="31"/>
      <c r="B44" s="20"/>
      <c r="C44" s="20"/>
      <c r="D44" s="21" t="str">
        <f>IF(C44="","-",VLOOKUP(C44,员工信息表!B:C,2,FALSE))</f>
        <v>-</v>
      </c>
      <c r="E44" s="21" t="str">
        <f>IF(C44="","-",VLOOKUP(C44,员工信息表!B:D,3,FALSE))</f>
        <v>-</v>
      </c>
      <c r="F44" s="20"/>
      <c r="G44" s="20"/>
      <c r="H44" s="20"/>
      <c r="I44" s="20"/>
      <c r="J44" s="27" t="str">
        <f t="shared" si="0"/>
        <v>0</v>
      </c>
      <c r="K44" s="27" t="str">
        <f>IF(C44="","0",SUMIFS(借支明细表!$H:$H,借支明细表!$F:$F,$C44,借支明细表!$D:$D,$D$2))</f>
        <v>0</v>
      </c>
      <c r="L44" s="27" t="str">
        <f t="shared" si="1"/>
        <v>0</v>
      </c>
      <c r="M44" s="28"/>
      <c r="XDA44" s="32"/>
      <c r="XDB44" s="32"/>
      <c r="XDC44" s="32"/>
      <c r="XDD44" s="32"/>
      <c r="XDE44" s="32"/>
      <c r="XDF44" s="32"/>
      <c r="XDG44" s="32"/>
      <c r="XDH44" s="32"/>
      <c r="XDI44" s="32"/>
      <c r="XDJ44" s="32"/>
      <c r="XDK44" s="32"/>
      <c r="XDL44" s="32"/>
      <c r="XDM44" s="32"/>
      <c r="XDN44" s="32"/>
      <c r="XDO44" s="32"/>
      <c r="XDP44" s="32"/>
      <c r="XDQ44" s="32"/>
      <c r="XDR44" s="32"/>
      <c r="XDS44" s="32"/>
      <c r="XDT44" s="32"/>
      <c r="XDU44" s="32"/>
      <c r="XDV44" s="32"/>
      <c r="XDW44" s="32"/>
      <c r="XDX44" s="32"/>
      <c r="XDY44" s="32"/>
      <c r="XDZ44" s="32"/>
      <c r="XEA44" s="32"/>
      <c r="XEB44" s="32"/>
      <c r="XEC44" s="32"/>
      <c r="XED44" s="32"/>
      <c r="XEE44" s="32"/>
    </row>
    <row r="45" s="1" customFormat="1" customHeight="1" spans="1:16359">
      <c r="A45" s="31"/>
      <c r="B45" s="20"/>
      <c r="C45" s="20"/>
      <c r="D45" s="21" t="str">
        <f>IF(C45="","-",VLOOKUP(C45,员工信息表!B:C,2,FALSE))</f>
        <v>-</v>
      </c>
      <c r="E45" s="21" t="str">
        <f>IF(C45="","-",VLOOKUP(C45,员工信息表!B:D,3,FALSE))</f>
        <v>-</v>
      </c>
      <c r="F45" s="20"/>
      <c r="G45" s="20"/>
      <c r="H45" s="20"/>
      <c r="I45" s="20"/>
      <c r="J45" s="27" t="str">
        <f t="shared" si="0"/>
        <v>0</v>
      </c>
      <c r="K45" s="27" t="str">
        <f>IF(C45="","0",SUMIFS(借支明细表!$H:$H,借支明细表!$F:$F,$C45,借支明细表!$D:$D,$D$2))</f>
        <v>0</v>
      </c>
      <c r="L45" s="27" t="str">
        <f t="shared" si="1"/>
        <v>0</v>
      </c>
      <c r="M45" s="28"/>
      <c r="XDA45" s="32"/>
      <c r="XDB45" s="32"/>
      <c r="XDC45" s="32"/>
      <c r="XDD45" s="32"/>
      <c r="XDE45" s="32"/>
      <c r="XDF45" s="32"/>
      <c r="XDG45" s="32"/>
      <c r="XDH45" s="32"/>
      <c r="XDI45" s="32"/>
      <c r="XDJ45" s="32"/>
      <c r="XDK45" s="32"/>
      <c r="XDL45" s="32"/>
      <c r="XDM45" s="32"/>
      <c r="XDN45" s="32"/>
      <c r="XDO45" s="32"/>
      <c r="XDP45" s="32"/>
      <c r="XDQ45" s="32"/>
      <c r="XDR45" s="32"/>
      <c r="XDS45" s="32"/>
      <c r="XDT45" s="32"/>
      <c r="XDU45" s="32"/>
      <c r="XDV45" s="32"/>
      <c r="XDW45" s="32"/>
      <c r="XDX45" s="32"/>
      <c r="XDY45" s="32"/>
      <c r="XDZ45" s="32"/>
      <c r="XEA45" s="32"/>
      <c r="XEB45" s="32"/>
      <c r="XEC45" s="32"/>
      <c r="XED45" s="32"/>
      <c r="XEE45" s="32"/>
    </row>
    <row r="46" s="1" customFormat="1" customHeight="1" spans="1:16359">
      <c r="A46" s="31"/>
      <c r="B46" s="20"/>
      <c r="C46" s="20"/>
      <c r="D46" s="21" t="str">
        <f>IF(C46="","-",VLOOKUP(C46,员工信息表!B:C,2,FALSE))</f>
        <v>-</v>
      </c>
      <c r="E46" s="21" t="str">
        <f>IF(C46="","-",VLOOKUP(C46,员工信息表!B:D,3,FALSE))</f>
        <v>-</v>
      </c>
      <c r="F46" s="20"/>
      <c r="G46" s="20"/>
      <c r="H46" s="20"/>
      <c r="I46" s="20"/>
      <c r="J46" s="27" t="str">
        <f t="shared" si="0"/>
        <v>0</v>
      </c>
      <c r="K46" s="27" t="str">
        <f>IF(C46="","0",SUMIFS(借支明细表!$H:$H,借支明细表!$F:$F,$C46,借支明细表!$D:$D,$D$2))</f>
        <v>0</v>
      </c>
      <c r="L46" s="27" t="str">
        <f t="shared" si="1"/>
        <v>0</v>
      </c>
      <c r="M46" s="28"/>
      <c r="XDA46" s="32"/>
      <c r="XDB46" s="32"/>
      <c r="XDC46" s="32"/>
      <c r="XDD46" s="32"/>
      <c r="XDE46" s="32"/>
      <c r="XDF46" s="32"/>
      <c r="XDG46" s="32"/>
      <c r="XDH46" s="32"/>
      <c r="XDI46" s="32"/>
      <c r="XDJ46" s="32"/>
      <c r="XDK46" s="32"/>
      <c r="XDL46" s="32"/>
      <c r="XDM46" s="32"/>
      <c r="XDN46" s="32"/>
      <c r="XDO46" s="32"/>
      <c r="XDP46" s="32"/>
      <c r="XDQ46" s="32"/>
      <c r="XDR46" s="32"/>
      <c r="XDS46" s="32"/>
      <c r="XDT46" s="32"/>
      <c r="XDU46" s="32"/>
      <c r="XDV46" s="32"/>
      <c r="XDW46" s="32"/>
      <c r="XDX46" s="32"/>
      <c r="XDY46" s="32"/>
      <c r="XDZ46" s="32"/>
      <c r="XEA46" s="32"/>
      <c r="XEB46" s="32"/>
      <c r="XEC46" s="32"/>
      <c r="XED46" s="32"/>
      <c r="XEE46" s="32"/>
    </row>
    <row r="47" s="1" customFormat="1" customHeight="1" spans="1:16359">
      <c r="A47" s="31"/>
      <c r="B47" s="20"/>
      <c r="C47" s="20"/>
      <c r="D47" s="21" t="str">
        <f>IF(C47="","-",VLOOKUP(C47,员工信息表!B:C,2,FALSE))</f>
        <v>-</v>
      </c>
      <c r="E47" s="21" t="str">
        <f>IF(C47="","-",VLOOKUP(C47,员工信息表!B:D,3,FALSE))</f>
        <v>-</v>
      </c>
      <c r="F47" s="20"/>
      <c r="G47" s="20"/>
      <c r="H47" s="20"/>
      <c r="I47" s="20"/>
      <c r="J47" s="27" t="str">
        <f t="shared" si="0"/>
        <v>0</v>
      </c>
      <c r="K47" s="27" t="str">
        <f>IF(C47="","0",SUMIFS(借支明细表!$H:$H,借支明细表!$F:$F,$C47,借支明细表!$D:$D,$D$2))</f>
        <v>0</v>
      </c>
      <c r="L47" s="27" t="str">
        <f t="shared" si="1"/>
        <v>0</v>
      </c>
      <c r="M47" s="28"/>
      <c r="XDA47" s="32"/>
      <c r="XDB47" s="32"/>
      <c r="XDC47" s="32"/>
      <c r="XDD47" s="32"/>
      <c r="XDE47" s="32"/>
      <c r="XDF47" s="32"/>
      <c r="XDG47" s="32"/>
      <c r="XDH47" s="32"/>
      <c r="XDI47" s="32"/>
      <c r="XDJ47" s="32"/>
      <c r="XDK47" s="32"/>
      <c r="XDL47" s="32"/>
      <c r="XDM47" s="32"/>
      <c r="XDN47" s="32"/>
      <c r="XDO47" s="32"/>
      <c r="XDP47" s="32"/>
      <c r="XDQ47" s="32"/>
      <c r="XDR47" s="32"/>
      <c r="XDS47" s="32"/>
      <c r="XDT47" s="32"/>
      <c r="XDU47" s="32"/>
      <c r="XDV47" s="32"/>
      <c r="XDW47" s="32"/>
      <c r="XDX47" s="32"/>
      <c r="XDY47" s="32"/>
      <c r="XDZ47" s="32"/>
      <c r="XEA47" s="32"/>
      <c r="XEB47" s="32"/>
      <c r="XEC47" s="32"/>
      <c r="XED47" s="32"/>
      <c r="XEE47" s="32"/>
    </row>
    <row r="48" s="1" customFormat="1" customHeight="1" spans="1:16359">
      <c r="A48" s="31"/>
      <c r="B48" s="20"/>
      <c r="C48" s="20"/>
      <c r="D48" s="21" t="str">
        <f>IF(C48="","-",VLOOKUP(C48,员工信息表!B:C,2,FALSE))</f>
        <v>-</v>
      </c>
      <c r="E48" s="21" t="str">
        <f>IF(C48="","-",VLOOKUP(C48,员工信息表!B:D,3,FALSE))</f>
        <v>-</v>
      </c>
      <c r="F48" s="20"/>
      <c r="G48" s="20"/>
      <c r="H48" s="20"/>
      <c r="I48" s="20"/>
      <c r="J48" s="27" t="str">
        <f t="shared" si="0"/>
        <v>0</v>
      </c>
      <c r="K48" s="27" t="str">
        <f>IF(C48="","0",SUMIFS(借支明细表!$H:$H,借支明细表!$F:$F,$C48,借支明细表!$D:$D,$D$2))</f>
        <v>0</v>
      </c>
      <c r="L48" s="27" t="str">
        <f t="shared" si="1"/>
        <v>0</v>
      </c>
      <c r="M48" s="28"/>
      <c r="XDA48" s="32"/>
      <c r="XDB48" s="32"/>
      <c r="XDC48" s="32"/>
      <c r="XDD48" s="32"/>
      <c r="XDE48" s="32"/>
      <c r="XDF48" s="32"/>
      <c r="XDG48" s="32"/>
      <c r="XDH48" s="32"/>
      <c r="XDI48" s="32"/>
      <c r="XDJ48" s="32"/>
      <c r="XDK48" s="32"/>
      <c r="XDL48" s="32"/>
      <c r="XDM48" s="32"/>
      <c r="XDN48" s="32"/>
      <c r="XDO48" s="32"/>
      <c r="XDP48" s="32"/>
      <c r="XDQ48" s="32"/>
      <c r="XDR48" s="32"/>
      <c r="XDS48" s="32"/>
      <c r="XDT48" s="32"/>
      <c r="XDU48" s="32"/>
      <c r="XDV48" s="32"/>
      <c r="XDW48" s="32"/>
      <c r="XDX48" s="32"/>
      <c r="XDY48" s="32"/>
      <c r="XDZ48" s="32"/>
      <c r="XEA48" s="32"/>
      <c r="XEB48" s="32"/>
      <c r="XEC48" s="32"/>
      <c r="XED48" s="32"/>
      <c r="XEE48" s="32"/>
    </row>
    <row r="49" s="1" customFormat="1" customHeight="1" spans="1:16359">
      <c r="A49" s="31"/>
      <c r="B49" s="20"/>
      <c r="C49" s="20"/>
      <c r="D49" s="21" t="str">
        <f>IF(C49="","-",VLOOKUP(C49,员工信息表!B:C,2,FALSE))</f>
        <v>-</v>
      </c>
      <c r="E49" s="21" t="str">
        <f>IF(C49="","-",VLOOKUP(C49,员工信息表!B:D,3,FALSE))</f>
        <v>-</v>
      </c>
      <c r="F49" s="20"/>
      <c r="G49" s="20"/>
      <c r="H49" s="20"/>
      <c r="I49" s="20"/>
      <c r="J49" s="27" t="str">
        <f t="shared" si="0"/>
        <v>0</v>
      </c>
      <c r="K49" s="27" t="str">
        <f>IF(C49="","0",SUMIFS(借支明细表!$H:$H,借支明细表!$F:$F,$C49,借支明细表!$D:$D,$D$2))</f>
        <v>0</v>
      </c>
      <c r="L49" s="27" t="str">
        <f t="shared" si="1"/>
        <v>0</v>
      </c>
      <c r="M49" s="28"/>
      <c r="XDA49" s="32"/>
      <c r="XDB49" s="32"/>
      <c r="XDC49" s="32"/>
      <c r="XDD49" s="32"/>
      <c r="XDE49" s="32"/>
      <c r="XDF49" s="32"/>
      <c r="XDG49" s="32"/>
      <c r="XDH49" s="32"/>
      <c r="XDI49" s="32"/>
      <c r="XDJ49" s="32"/>
      <c r="XDK49" s="32"/>
      <c r="XDL49" s="32"/>
      <c r="XDM49" s="32"/>
      <c r="XDN49" s="32"/>
      <c r="XDO49" s="32"/>
      <c r="XDP49" s="32"/>
      <c r="XDQ49" s="32"/>
      <c r="XDR49" s="32"/>
      <c r="XDS49" s="32"/>
      <c r="XDT49" s="32"/>
      <c r="XDU49" s="32"/>
      <c r="XDV49" s="32"/>
      <c r="XDW49" s="32"/>
      <c r="XDX49" s="32"/>
      <c r="XDY49" s="32"/>
      <c r="XDZ49" s="32"/>
      <c r="XEA49" s="32"/>
      <c r="XEB49" s="32"/>
      <c r="XEC49" s="32"/>
      <c r="XED49" s="32"/>
      <c r="XEE49" s="32"/>
    </row>
    <row r="50" s="1" customFormat="1" customHeight="1" spans="1:16359">
      <c r="A50" s="31"/>
      <c r="B50" s="20"/>
      <c r="C50" s="20"/>
      <c r="D50" s="21" t="str">
        <f>IF(C50="","-",VLOOKUP(C50,员工信息表!B:C,2,FALSE))</f>
        <v>-</v>
      </c>
      <c r="E50" s="21" t="str">
        <f>IF(C50="","-",VLOOKUP(C50,员工信息表!B:D,3,FALSE))</f>
        <v>-</v>
      </c>
      <c r="F50" s="20"/>
      <c r="G50" s="20"/>
      <c r="H50" s="20"/>
      <c r="I50" s="20"/>
      <c r="J50" s="27" t="str">
        <f t="shared" si="0"/>
        <v>0</v>
      </c>
      <c r="K50" s="27" t="str">
        <f>IF(C50="","0",SUMIFS(借支明细表!$H:$H,借支明细表!$F:$F,$C50,借支明细表!$D:$D,$D$2))</f>
        <v>0</v>
      </c>
      <c r="L50" s="27" t="str">
        <f t="shared" si="1"/>
        <v>0</v>
      </c>
      <c r="M50" s="28"/>
      <c r="XDA50" s="32"/>
      <c r="XDB50" s="32"/>
      <c r="XDC50" s="32"/>
      <c r="XDD50" s="32"/>
      <c r="XDE50" s="32"/>
      <c r="XDF50" s="32"/>
      <c r="XDG50" s="32"/>
      <c r="XDH50" s="32"/>
      <c r="XDI50" s="32"/>
      <c r="XDJ50" s="32"/>
      <c r="XDK50" s="32"/>
      <c r="XDL50" s="32"/>
      <c r="XDM50" s="32"/>
      <c r="XDN50" s="32"/>
      <c r="XDO50" s="32"/>
      <c r="XDP50" s="32"/>
      <c r="XDQ50" s="32"/>
      <c r="XDR50" s="32"/>
      <c r="XDS50" s="32"/>
      <c r="XDT50" s="32"/>
      <c r="XDU50" s="32"/>
      <c r="XDV50" s="32"/>
      <c r="XDW50" s="32"/>
      <c r="XDX50" s="32"/>
      <c r="XDY50" s="32"/>
      <c r="XDZ50" s="32"/>
      <c r="XEA50" s="32"/>
      <c r="XEB50" s="32"/>
      <c r="XEC50" s="32"/>
      <c r="XED50" s="32"/>
      <c r="XEE50" s="32"/>
    </row>
    <row r="51" s="1" customFormat="1" customHeight="1" spans="1:16359">
      <c r="A51" s="31"/>
      <c r="B51" s="20"/>
      <c r="C51" s="20"/>
      <c r="D51" s="21" t="str">
        <f>IF(C51="","-",VLOOKUP(C51,员工信息表!B:C,2,FALSE))</f>
        <v>-</v>
      </c>
      <c r="E51" s="21" t="str">
        <f>IF(C51="","-",VLOOKUP(C51,员工信息表!B:D,3,FALSE))</f>
        <v>-</v>
      </c>
      <c r="F51" s="20"/>
      <c r="G51" s="20"/>
      <c r="H51" s="20"/>
      <c r="I51" s="20"/>
      <c r="J51" s="27" t="str">
        <f t="shared" si="0"/>
        <v>0</v>
      </c>
      <c r="K51" s="27" t="str">
        <f>IF(C51="","0",SUMIFS(借支明细表!$H:$H,借支明细表!$F:$F,$C51,借支明细表!$D:$D,$D$2))</f>
        <v>0</v>
      </c>
      <c r="L51" s="27" t="str">
        <f t="shared" si="1"/>
        <v>0</v>
      </c>
      <c r="M51" s="28"/>
      <c r="XDA51" s="32"/>
      <c r="XDB51" s="32"/>
      <c r="XDC51" s="32"/>
      <c r="XDD51" s="32"/>
      <c r="XDE51" s="32"/>
      <c r="XDF51" s="32"/>
      <c r="XDG51" s="32"/>
      <c r="XDH51" s="32"/>
      <c r="XDI51" s="32"/>
      <c r="XDJ51" s="32"/>
      <c r="XDK51" s="32"/>
      <c r="XDL51" s="32"/>
      <c r="XDM51" s="32"/>
      <c r="XDN51" s="32"/>
      <c r="XDO51" s="32"/>
      <c r="XDP51" s="32"/>
      <c r="XDQ51" s="32"/>
      <c r="XDR51" s="32"/>
      <c r="XDS51" s="32"/>
      <c r="XDT51" s="32"/>
      <c r="XDU51" s="32"/>
      <c r="XDV51" s="32"/>
      <c r="XDW51" s="32"/>
      <c r="XDX51" s="32"/>
      <c r="XDY51" s="32"/>
      <c r="XDZ51" s="32"/>
      <c r="XEA51" s="32"/>
      <c r="XEB51" s="32"/>
      <c r="XEC51" s="32"/>
      <c r="XED51" s="32"/>
      <c r="XEE51" s="32"/>
    </row>
    <row r="52" s="1" customFormat="1" customHeight="1" spans="1:16359">
      <c r="A52" s="31"/>
      <c r="B52" s="20"/>
      <c r="C52" s="20"/>
      <c r="D52" s="21" t="str">
        <f>IF(C52="","-",VLOOKUP(C52,员工信息表!B:C,2,FALSE))</f>
        <v>-</v>
      </c>
      <c r="E52" s="21" t="str">
        <f>IF(C52="","-",VLOOKUP(C52,员工信息表!B:D,3,FALSE))</f>
        <v>-</v>
      </c>
      <c r="F52" s="20"/>
      <c r="G52" s="20"/>
      <c r="H52" s="20"/>
      <c r="I52" s="20"/>
      <c r="J52" s="27" t="str">
        <f t="shared" si="0"/>
        <v>0</v>
      </c>
      <c r="K52" s="27" t="str">
        <f>IF(C52="","0",SUMIFS(借支明细表!$H:$H,借支明细表!$F:$F,$C52,借支明细表!$D:$D,$D$2))</f>
        <v>0</v>
      </c>
      <c r="L52" s="27" t="str">
        <f t="shared" si="1"/>
        <v>0</v>
      </c>
      <c r="M52" s="28"/>
      <c r="XDA52" s="32"/>
      <c r="XDB52" s="32"/>
      <c r="XDC52" s="32"/>
      <c r="XDD52" s="32"/>
      <c r="XDE52" s="32"/>
      <c r="XDF52" s="32"/>
      <c r="XDG52" s="32"/>
      <c r="XDH52" s="32"/>
      <c r="XDI52" s="32"/>
      <c r="XDJ52" s="32"/>
      <c r="XDK52" s="32"/>
      <c r="XDL52" s="32"/>
      <c r="XDM52" s="32"/>
      <c r="XDN52" s="32"/>
      <c r="XDO52" s="32"/>
      <c r="XDP52" s="32"/>
      <c r="XDQ52" s="32"/>
      <c r="XDR52" s="32"/>
      <c r="XDS52" s="32"/>
      <c r="XDT52" s="32"/>
      <c r="XDU52" s="32"/>
      <c r="XDV52" s="32"/>
      <c r="XDW52" s="32"/>
      <c r="XDX52" s="32"/>
      <c r="XDY52" s="32"/>
      <c r="XDZ52" s="32"/>
      <c r="XEA52" s="32"/>
      <c r="XEB52" s="32"/>
      <c r="XEC52" s="32"/>
      <c r="XED52" s="32"/>
      <c r="XEE52" s="32"/>
    </row>
    <row r="53" s="1" customFormat="1" customHeight="1" spans="1:16359">
      <c r="A53" s="31"/>
      <c r="B53" s="20"/>
      <c r="C53" s="20"/>
      <c r="D53" s="21" t="str">
        <f>IF(C53="","-",VLOOKUP(C53,员工信息表!B:C,2,FALSE))</f>
        <v>-</v>
      </c>
      <c r="E53" s="21" t="str">
        <f>IF(C53="","-",VLOOKUP(C53,员工信息表!B:D,3,FALSE))</f>
        <v>-</v>
      </c>
      <c r="F53" s="20"/>
      <c r="G53" s="20"/>
      <c r="H53" s="20"/>
      <c r="I53" s="20"/>
      <c r="J53" s="27" t="str">
        <f t="shared" si="0"/>
        <v>0</v>
      </c>
      <c r="K53" s="27" t="str">
        <f>IF(C53="","0",SUMIFS(借支明细表!$H:$H,借支明细表!$F:$F,$C53,借支明细表!$D:$D,$D$2))</f>
        <v>0</v>
      </c>
      <c r="L53" s="27" t="str">
        <f t="shared" si="1"/>
        <v>0</v>
      </c>
      <c r="M53" s="28"/>
      <c r="XDA53" s="32"/>
      <c r="XDB53" s="32"/>
      <c r="XDC53" s="32"/>
      <c r="XDD53" s="32"/>
      <c r="XDE53" s="32"/>
      <c r="XDF53" s="32"/>
      <c r="XDG53" s="32"/>
      <c r="XDH53" s="32"/>
      <c r="XDI53" s="32"/>
      <c r="XDJ53" s="32"/>
      <c r="XDK53" s="32"/>
      <c r="XDL53" s="32"/>
      <c r="XDM53" s="32"/>
      <c r="XDN53" s="32"/>
      <c r="XDO53" s="32"/>
      <c r="XDP53" s="32"/>
      <c r="XDQ53" s="32"/>
      <c r="XDR53" s="32"/>
      <c r="XDS53" s="32"/>
      <c r="XDT53" s="32"/>
      <c r="XDU53" s="32"/>
      <c r="XDV53" s="32"/>
      <c r="XDW53" s="32"/>
      <c r="XDX53" s="32"/>
      <c r="XDY53" s="32"/>
      <c r="XDZ53" s="32"/>
      <c r="XEA53" s="32"/>
      <c r="XEB53" s="32"/>
      <c r="XEC53" s="32"/>
      <c r="XED53" s="32"/>
      <c r="XEE53" s="32"/>
    </row>
    <row r="54" s="1" customFormat="1" customHeight="1" spans="1:16359">
      <c r="A54" s="31"/>
      <c r="B54" s="20"/>
      <c r="C54" s="20"/>
      <c r="D54" s="21" t="str">
        <f>IF(C54="","-",VLOOKUP(C54,员工信息表!B:C,2,FALSE))</f>
        <v>-</v>
      </c>
      <c r="E54" s="21" t="str">
        <f>IF(C54="","-",VLOOKUP(C54,员工信息表!B:D,3,FALSE))</f>
        <v>-</v>
      </c>
      <c r="F54" s="20"/>
      <c r="G54" s="20"/>
      <c r="H54" s="20"/>
      <c r="I54" s="20"/>
      <c r="J54" s="27" t="str">
        <f t="shared" si="0"/>
        <v>0</v>
      </c>
      <c r="K54" s="27" t="str">
        <f>IF(C54="","0",SUMIFS(借支明细表!$H:$H,借支明细表!$F:$F,$C54,借支明细表!$D:$D,$D$2))</f>
        <v>0</v>
      </c>
      <c r="L54" s="27" t="str">
        <f t="shared" si="1"/>
        <v>0</v>
      </c>
      <c r="M54" s="28"/>
      <c r="XDA54" s="32"/>
      <c r="XDB54" s="32"/>
      <c r="XDC54" s="32"/>
      <c r="XDD54" s="32"/>
      <c r="XDE54" s="32"/>
      <c r="XDF54" s="32"/>
      <c r="XDG54" s="32"/>
      <c r="XDH54" s="32"/>
      <c r="XDI54" s="32"/>
      <c r="XDJ54" s="32"/>
      <c r="XDK54" s="32"/>
      <c r="XDL54" s="32"/>
      <c r="XDM54" s="32"/>
      <c r="XDN54" s="32"/>
      <c r="XDO54" s="32"/>
      <c r="XDP54" s="32"/>
      <c r="XDQ54" s="32"/>
      <c r="XDR54" s="32"/>
      <c r="XDS54" s="32"/>
      <c r="XDT54" s="32"/>
      <c r="XDU54" s="32"/>
      <c r="XDV54" s="32"/>
      <c r="XDW54" s="32"/>
      <c r="XDX54" s="32"/>
      <c r="XDY54" s="32"/>
      <c r="XDZ54" s="32"/>
      <c r="XEA54" s="32"/>
      <c r="XEB54" s="32"/>
      <c r="XEC54" s="32"/>
      <c r="XED54" s="32"/>
      <c r="XEE54" s="32"/>
    </row>
    <row r="55" s="1" customFormat="1" customHeight="1" spans="1:16359">
      <c r="A55" s="31"/>
      <c r="B55" s="20"/>
      <c r="C55" s="20"/>
      <c r="D55" s="21" t="str">
        <f>IF(C55="","-",VLOOKUP(C55,员工信息表!B:C,2,FALSE))</f>
        <v>-</v>
      </c>
      <c r="E55" s="21" t="str">
        <f>IF(C55="","-",VLOOKUP(C55,员工信息表!B:D,3,FALSE))</f>
        <v>-</v>
      </c>
      <c r="F55" s="20"/>
      <c r="G55" s="20"/>
      <c r="H55" s="20"/>
      <c r="I55" s="20"/>
      <c r="J55" s="27" t="str">
        <f t="shared" si="0"/>
        <v>0</v>
      </c>
      <c r="K55" s="27" t="str">
        <f>IF(C55="","0",SUMIFS(借支明细表!$H:$H,借支明细表!$F:$F,$C55,借支明细表!$D:$D,$D$2))</f>
        <v>0</v>
      </c>
      <c r="L55" s="27" t="str">
        <f t="shared" si="1"/>
        <v>0</v>
      </c>
      <c r="M55" s="28"/>
      <c r="XDA55" s="32"/>
      <c r="XDB55" s="32"/>
      <c r="XDC55" s="32"/>
      <c r="XDD55" s="32"/>
      <c r="XDE55" s="32"/>
      <c r="XDF55" s="32"/>
      <c r="XDG55" s="32"/>
      <c r="XDH55" s="32"/>
      <c r="XDI55" s="32"/>
      <c r="XDJ55" s="32"/>
      <c r="XDK55" s="32"/>
      <c r="XDL55" s="32"/>
      <c r="XDM55" s="32"/>
      <c r="XDN55" s="32"/>
      <c r="XDO55" s="32"/>
      <c r="XDP55" s="32"/>
      <c r="XDQ55" s="32"/>
      <c r="XDR55" s="32"/>
      <c r="XDS55" s="32"/>
      <c r="XDT55" s="32"/>
      <c r="XDU55" s="32"/>
      <c r="XDV55" s="32"/>
      <c r="XDW55" s="32"/>
      <c r="XDX55" s="32"/>
      <c r="XDY55" s="32"/>
      <c r="XDZ55" s="32"/>
      <c r="XEA55" s="32"/>
      <c r="XEB55" s="32"/>
      <c r="XEC55" s="32"/>
      <c r="XED55" s="32"/>
      <c r="XEE55" s="32"/>
    </row>
    <row r="56" s="1" customFormat="1" customHeight="1" spans="1:16359">
      <c r="A56" s="31"/>
      <c r="B56" s="20"/>
      <c r="C56" s="20"/>
      <c r="D56" s="21" t="str">
        <f>IF(C56="","-",VLOOKUP(C56,员工信息表!B:C,2,FALSE))</f>
        <v>-</v>
      </c>
      <c r="E56" s="21" t="str">
        <f>IF(C56="","-",VLOOKUP(C56,员工信息表!B:D,3,FALSE))</f>
        <v>-</v>
      </c>
      <c r="F56" s="20"/>
      <c r="G56" s="20"/>
      <c r="H56" s="20"/>
      <c r="I56" s="20"/>
      <c r="J56" s="27" t="str">
        <f t="shared" si="0"/>
        <v>0</v>
      </c>
      <c r="K56" s="27" t="str">
        <f>IF(C56="","0",SUMIFS(借支明细表!$H:$H,借支明细表!$F:$F,$C56,借支明细表!$D:$D,$D$2))</f>
        <v>0</v>
      </c>
      <c r="L56" s="27" t="str">
        <f t="shared" si="1"/>
        <v>0</v>
      </c>
      <c r="M56" s="28"/>
      <c r="XDA56" s="32"/>
      <c r="XDB56" s="32"/>
      <c r="XDC56" s="32"/>
      <c r="XDD56" s="32"/>
      <c r="XDE56" s="32"/>
      <c r="XDF56" s="32"/>
      <c r="XDG56" s="32"/>
      <c r="XDH56" s="32"/>
      <c r="XDI56" s="32"/>
      <c r="XDJ56" s="32"/>
      <c r="XDK56" s="32"/>
      <c r="XDL56" s="32"/>
      <c r="XDM56" s="32"/>
      <c r="XDN56" s="32"/>
      <c r="XDO56" s="32"/>
      <c r="XDP56" s="32"/>
      <c r="XDQ56" s="32"/>
      <c r="XDR56" s="32"/>
      <c r="XDS56" s="32"/>
      <c r="XDT56" s="32"/>
      <c r="XDU56" s="32"/>
      <c r="XDV56" s="32"/>
      <c r="XDW56" s="32"/>
      <c r="XDX56" s="32"/>
      <c r="XDY56" s="32"/>
      <c r="XDZ56" s="32"/>
      <c r="XEA56" s="32"/>
      <c r="XEB56" s="32"/>
      <c r="XEC56" s="32"/>
      <c r="XED56" s="32"/>
      <c r="XEE56" s="32"/>
    </row>
    <row r="57" s="1" customFormat="1" customHeight="1" spans="1:16359">
      <c r="A57" s="31"/>
      <c r="B57" s="20"/>
      <c r="C57" s="20"/>
      <c r="D57" s="21" t="str">
        <f>IF(C57="","-",VLOOKUP(C57,员工信息表!B:C,2,FALSE))</f>
        <v>-</v>
      </c>
      <c r="E57" s="21" t="str">
        <f>IF(C57="","-",VLOOKUP(C57,员工信息表!B:D,3,FALSE))</f>
        <v>-</v>
      </c>
      <c r="F57" s="20"/>
      <c r="G57" s="20"/>
      <c r="H57" s="20"/>
      <c r="I57" s="20"/>
      <c r="J57" s="27" t="str">
        <f t="shared" si="0"/>
        <v>0</v>
      </c>
      <c r="K57" s="27" t="str">
        <f>IF(C57="","0",SUMIFS(借支明细表!$H:$H,借支明细表!$F:$F,$C57,借支明细表!$D:$D,$D$2))</f>
        <v>0</v>
      </c>
      <c r="L57" s="27" t="str">
        <f t="shared" si="1"/>
        <v>0</v>
      </c>
      <c r="M57" s="28"/>
      <c r="XDA57" s="32"/>
      <c r="XDB57" s="32"/>
      <c r="XDC57" s="32"/>
      <c r="XDD57" s="32"/>
      <c r="XDE57" s="32"/>
      <c r="XDF57" s="32"/>
      <c r="XDG57" s="32"/>
      <c r="XDH57" s="32"/>
      <c r="XDI57" s="32"/>
      <c r="XDJ57" s="32"/>
      <c r="XDK57" s="32"/>
      <c r="XDL57" s="32"/>
      <c r="XDM57" s="32"/>
      <c r="XDN57" s="32"/>
      <c r="XDO57" s="32"/>
      <c r="XDP57" s="32"/>
      <c r="XDQ57" s="32"/>
      <c r="XDR57" s="32"/>
      <c r="XDS57" s="32"/>
      <c r="XDT57" s="32"/>
      <c r="XDU57" s="32"/>
      <c r="XDV57" s="32"/>
      <c r="XDW57" s="32"/>
      <c r="XDX57" s="32"/>
      <c r="XDY57" s="32"/>
      <c r="XDZ57" s="32"/>
      <c r="XEA57" s="32"/>
      <c r="XEB57" s="32"/>
      <c r="XEC57" s="32"/>
      <c r="XED57" s="32"/>
      <c r="XEE57" s="32"/>
    </row>
    <row r="58" s="1" customFormat="1" customHeight="1" spans="1:16359">
      <c r="A58" s="31"/>
      <c r="B58" s="20"/>
      <c r="C58" s="20"/>
      <c r="D58" s="21" t="str">
        <f>IF(C58="","-",VLOOKUP(C58,员工信息表!B:C,2,FALSE))</f>
        <v>-</v>
      </c>
      <c r="E58" s="21" t="str">
        <f>IF(C58="","-",VLOOKUP(C58,员工信息表!B:D,3,FALSE))</f>
        <v>-</v>
      </c>
      <c r="F58" s="20"/>
      <c r="G58" s="20"/>
      <c r="H58" s="20"/>
      <c r="I58" s="20"/>
      <c r="J58" s="27" t="str">
        <f t="shared" si="0"/>
        <v>0</v>
      </c>
      <c r="K58" s="27" t="str">
        <f>IF(C58="","0",SUMIFS(借支明细表!$H:$H,借支明细表!$F:$F,$C58,借支明细表!$D:$D,$D$2))</f>
        <v>0</v>
      </c>
      <c r="L58" s="27" t="str">
        <f t="shared" si="1"/>
        <v>0</v>
      </c>
      <c r="M58" s="28"/>
      <c r="XDA58" s="32"/>
      <c r="XDB58" s="32"/>
      <c r="XDC58" s="32"/>
      <c r="XDD58" s="32"/>
      <c r="XDE58" s="32"/>
      <c r="XDF58" s="32"/>
      <c r="XDG58" s="32"/>
      <c r="XDH58" s="32"/>
      <c r="XDI58" s="32"/>
      <c r="XDJ58" s="32"/>
      <c r="XDK58" s="32"/>
      <c r="XDL58" s="32"/>
      <c r="XDM58" s="32"/>
      <c r="XDN58" s="32"/>
      <c r="XDO58" s="32"/>
      <c r="XDP58" s="32"/>
      <c r="XDQ58" s="32"/>
      <c r="XDR58" s="32"/>
      <c r="XDS58" s="32"/>
      <c r="XDT58" s="32"/>
      <c r="XDU58" s="32"/>
      <c r="XDV58" s="32"/>
      <c r="XDW58" s="32"/>
      <c r="XDX58" s="32"/>
      <c r="XDY58" s="32"/>
      <c r="XDZ58" s="32"/>
      <c r="XEA58" s="32"/>
      <c r="XEB58" s="32"/>
      <c r="XEC58" s="32"/>
      <c r="XED58" s="32"/>
      <c r="XEE58" s="32"/>
    </row>
    <row r="59" s="1" customFormat="1" customHeight="1" spans="1:16359">
      <c r="A59" s="31"/>
      <c r="B59" s="20"/>
      <c r="C59" s="20"/>
      <c r="D59" s="21" t="str">
        <f>IF(C59="","-",VLOOKUP(C59,员工信息表!B:C,2,FALSE))</f>
        <v>-</v>
      </c>
      <c r="E59" s="21" t="str">
        <f>IF(C59="","-",VLOOKUP(C59,员工信息表!B:D,3,FALSE))</f>
        <v>-</v>
      </c>
      <c r="F59" s="20"/>
      <c r="G59" s="20"/>
      <c r="H59" s="20"/>
      <c r="I59" s="20"/>
      <c r="J59" s="27" t="str">
        <f t="shared" si="0"/>
        <v>0</v>
      </c>
      <c r="K59" s="27" t="str">
        <f>IF(C59="","0",SUMIFS(借支明细表!$H:$H,借支明细表!$F:$F,$C59,借支明细表!$D:$D,$D$2))</f>
        <v>0</v>
      </c>
      <c r="L59" s="27" t="str">
        <f t="shared" si="1"/>
        <v>0</v>
      </c>
      <c r="M59" s="28"/>
      <c r="XDA59" s="32"/>
      <c r="XDB59" s="32"/>
      <c r="XDC59" s="32"/>
      <c r="XDD59" s="32"/>
      <c r="XDE59" s="32"/>
      <c r="XDF59" s="32"/>
      <c r="XDG59" s="32"/>
      <c r="XDH59" s="32"/>
      <c r="XDI59" s="32"/>
      <c r="XDJ59" s="32"/>
      <c r="XDK59" s="32"/>
      <c r="XDL59" s="32"/>
      <c r="XDM59" s="32"/>
      <c r="XDN59" s="32"/>
      <c r="XDO59" s="32"/>
      <c r="XDP59" s="32"/>
      <c r="XDQ59" s="32"/>
      <c r="XDR59" s="32"/>
      <c r="XDS59" s="32"/>
      <c r="XDT59" s="32"/>
      <c r="XDU59" s="32"/>
      <c r="XDV59" s="32"/>
      <c r="XDW59" s="32"/>
      <c r="XDX59" s="32"/>
      <c r="XDY59" s="32"/>
      <c r="XDZ59" s="32"/>
      <c r="XEA59" s="32"/>
      <c r="XEB59" s="32"/>
      <c r="XEC59" s="32"/>
      <c r="XED59" s="32"/>
      <c r="XEE59" s="32"/>
    </row>
    <row r="60" s="1" customFormat="1" customHeight="1" spans="1:16359">
      <c r="A60" s="31"/>
      <c r="B60" s="20"/>
      <c r="C60" s="20"/>
      <c r="D60" s="21" t="str">
        <f>IF(C60="","-",VLOOKUP(C60,员工信息表!B:C,2,FALSE))</f>
        <v>-</v>
      </c>
      <c r="E60" s="21" t="str">
        <f>IF(C60="","-",VLOOKUP(C60,员工信息表!B:D,3,FALSE))</f>
        <v>-</v>
      </c>
      <c r="F60" s="20"/>
      <c r="G60" s="20"/>
      <c r="H60" s="20"/>
      <c r="I60" s="20"/>
      <c r="J60" s="27" t="str">
        <f t="shared" si="0"/>
        <v>0</v>
      </c>
      <c r="K60" s="27" t="str">
        <f>IF(C60="","0",SUMIFS(借支明细表!$H:$H,借支明细表!$F:$F,$C60,借支明细表!$D:$D,$D$2))</f>
        <v>0</v>
      </c>
      <c r="L60" s="27" t="str">
        <f t="shared" si="1"/>
        <v>0</v>
      </c>
      <c r="M60" s="28"/>
      <c r="XDA60" s="32"/>
      <c r="XDB60" s="32"/>
      <c r="XDC60" s="32"/>
      <c r="XDD60" s="32"/>
      <c r="XDE60" s="32"/>
      <c r="XDF60" s="32"/>
      <c r="XDG60" s="32"/>
      <c r="XDH60" s="32"/>
      <c r="XDI60" s="32"/>
      <c r="XDJ60" s="32"/>
      <c r="XDK60" s="32"/>
      <c r="XDL60" s="32"/>
      <c r="XDM60" s="32"/>
      <c r="XDN60" s="32"/>
      <c r="XDO60" s="32"/>
      <c r="XDP60" s="32"/>
      <c r="XDQ60" s="32"/>
      <c r="XDR60" s="32"/>
      <c r="XDS60" s="32"/>
      <c r="XDT60" s="32"/>
      <c r="XDU60" s="32"/>
      <c r="XDV60" s="32"/>
      <c r="XDW60" s="32"/>
      <c r="XDX60" s="32"/>
      <c r="XDY60" s="32"/>
      <c r="XDZ60" s="32"/>
      <c r="XEA60" s="32"/>
      <c r="XEB60" s="32"/>
      <c r="XEC60" s="32"/>
      <c r="XED60" s="32"/>
      <c r="XEE60" s="32"/>
    </row>
    <row r="61" s="1" customFormat="1" customHeight="1" spans="1:16359">
      <c r="A61" s="31"/>
      <c r="B61" s="20"/>
      <c r="C61" s="20"/>
      <c r="D61" s="21" t="str">
        <f>IF(C61="","-",VLOOKUP(C61,员工信息表!B:C,2,FALSE))</f>
        <v>-</v>
      </c>
      <c r="E61" s="21" t="str">
        <f>IF(C61="","-",VLOOKUP(C61,员工信息表!B:D,3,FALSE))</f>
        <v>-</v>
      </c>
      <c r="F61" s="20"/>
      <c r="G61" s="20"/>
      <c r="H61" s="20"/>
      <c r="I61" s="20"/>
      <c r="J61" s="27" t="str">
        <f t="shared" si="0"/>
        <v>0</v>
      </c>
      <c r="K61" s="27" t="str">
        <f>IF(C61="","0",SUMIFS(借支明细表!$H:$H,借支明细表!$F:$F,$C61,借支明细表!$D:$D,$D$2))</f>
        <v>0</v>
      </c>
      <c r="L61" s="27" t="str">
        <f t="shared" si="1"/>
        <v>0</v>
      </c>
      <c r="M61" s="28"/>
      <c r="XDA61" s="32"/>
      <c r="XDB61" s="32"/>
      <c r="XDC61" s="32"/>
      <c r="XDD61" s="32"/>
      <c r="XDE61" s="32"/>
      <c r="XDF61" s="32"/>
      <c r="XDG61" s="32"/>
      <c r="XDH61" s="32"/>
      <c r="XDI61" s="32"/>
      <c r="XDJ61" s="32"/>
      <c r="XDK61" s="32"/>
      <c r="XDL61" s="32"/>
      <c r="XDM61" s="32"/>
      <c r="XDN61" s="32"/>
      <c r="XDO61" s="32"/>
      <c r="XDP61" s="32"/>
      <c r="XDQ61" s="32"/>
      <c r="XDR61" s="32"/>
      <c r="XDS61" s="32"/>
      <c r="XDT61" s="32"/>
      <c r="XDU61" s="32"/>
      <c r="XDV61" s="32"/>
      <c r="XDW61" s="32"/>
      <c r="XDX61" s="32"/>
      <c r="XDY61" s="32"/>
      <c r="XDZ61" s="32"/>
      <c r="XEA61" s="32"/>
      <c r="XEB61" s="32"/>
      <c r="XEC61" s="32"/>
      <c r="XED61" s="32"/>
      <c r="XEE61" s="32"/>
    </row>
    <row r="62" s="1" customFormat="1" customHeight="1" spans="1:16359">
      <c r="A62" s="31"/>
      <c r="B62" s="20"/>
      <c r="C62" s="20"/>
      <c r="D62" s="21" t="str">
        <f>IF(C62="","-",VLOOKUP(C62,员工信息表!B:C,2,FALSE))</f>
        <v>-</v>
      </c>
      <c r="E62" s="21" t="str">
        <f>IF(C62="","-",VLOOKUP(C62,员工信息表!B:D,3,FALSE))</f>
        <v>-</v>
      </c>
      <c r="F62" s="20"/>
      <c r="G62" s="20"/>
      <c r="H62" s="20"/>
      <c r="I62" s="20"/>
      <c r="J62" s="27" t="str">
        <f t="shared" si="0"/>
        <v>0</v>
      </c>
      <c r="K62" s="27" t="str">
        <f>IF(C62="","0",SUMIFS(借支明细表!$H:$H,借支明细表!$F:$F,$C62,借支明细表!$D:$D,$D$2))</f>
        <v>0</v>
      </c>
      <c r="L62" s="27" t="str">
        <f t="shared" si="1"/>
        <v>0</v>
      </c>
      <c r="M62" s="28"/>
      <c r="XDA62" s="32"/>
      <c r="XDB62" s="32"/>
      <c r="XDC62" s="32"/>
      <c r="XDD62" s="32"/>
      <c r="XDE62" s="32"/>
      <c r="XDF62" s="32"/>
      <c r="XDG62" s="32"/>
      <c r="XDH62" s="32"/>
      <c r="XDI62" s="32"/>
      <c r="XDJ62" s="32"/>
      <c r="XDK62" s="32"/>
      <c r="XDL62" s="32"/>
      <c r="XDM62" s="32"/>
      <c r="XDN62" s="32"/>
      <c r="XDO62" s="32"/>
      <c r="XDP62" s="32"/>
      <c r="XDQ62" s="32"/>
      <c r="XDR62" s="32"/>
      <c r="XDS62" s="32"/>
      <c r="XDT62" s="32"/>
      <c r="XDU62" s="32"/>
      <c r="XDV62" s="32"/>
      <c r="XDW62" s="32"/>
      <c r="XDX62" s="32"/>
      <c r="XDY62" s="32"/>
      <c r="XDZ62" s="32"/>
      <c r="XEA62" s="32"/>
      <c r="XEB62" s="32"/>
      <c r="XEC62" s="32"/>
      <c r="XED62" s="32"/>
      <c r="XEE62" s="32"/>
    </row>
    <row r="63" s="1" customFormat="1" customHeight="1" spans="1:16359">
      <c r="A63" s="31"/>
      <c r="B63" s="20"/>
      <c r="C63" s="20"/>
      <c r="D63" s="21" t="str">
        <f>IF(C63="","-",VLOOKUP(C63,员工信息表!B:C,2,FALSE))</f>
        <v>-</v>
      </c>
      <c r="E63" s="21" t="str">
        <f>IF(C63="","-",VLOOKUP(C63,员工信息表!B:D,3,FALSE))</f>
        <v>-</v>
      </c>
      <c r="F63" s="20"/>
      <c r="G63" s="20"/>
      <c r="H63" s="20"/>
      <c r="I63" s="20"/>
      <c r="J63" s="27" t="str">
        <f t="shared" si="0"/>
        <v>0</v>
      </c>
      <c r="K63" s="27" t="str">
        <f>IF(C63="","0",SUMIFS(借支明细表!$H:$H,借支明细表!$F:$F,$C63,借支明细表!$D:$D,$D$2))</f>
        <v>0</v>
      </c>
      <c r="L63" s="27" t="str">
        <f t="shared" si="1"/>
        <v>0</v>
      </c>
      <c r="M63" s="28"/>
      <c r="XDA63" s="32"/>
      <c r="XDB63" s="32"/>
      <c r="XDC63" s="32"/>
      <c r="XDD63" s="32"/>
      <c r="XDE63" s="32"/>
      <c r="XDF63" s="32"/>
      <c r="XDG63" s="32"/>
      <c r="XDH63" s="32"/>
      <c r="XDI63" s="32"/>
      <c r="XDJ63" s="32"/>
      <c r="XDK63" s="32"/>
      <c r="XDL63" s="32"/>
      <c r="XDM63" s="32"/>
      <c r="XDN63" s="32"/>
      <c r="XDO63" s="32"/>
      <c r="XDP63" s="32"/>
      <c r="XDQ63" s="32"/>
      <c r="XDR63" s="32"/>
      <c r="XDS63" s="32"/>
      <c r="XDT63" s="32"/>
      <c r="XDU63" s="32"/>
      <c r="XDV63" s="32"/>
      <c r="XDW63" s="32"/>
      <c r="XDX63" s="32"/>
      <c r="XDY63" s="32"/>
      <c r="XDZ63" s="32"/>
      <c r="XEA63" s="32"/>
      <c r="XEB63" s="32"/>
      <c r="XEC63" s="32"/>
      <c r="XED63" s="32"/>
      <c r="XEE63" s="32"/>
    </row>
    <row r="64" s="1" customFormat="1" customHeight="1" spans="1:16359">
      <c r="A64" s="31"/>
      <c r="B64" s="20"/>
      <c r="C64" s="20"/>
      <c r="D64" s="21" t="str">
        <f>IF(C64="","-",VLOOKUP(C64,员工信息表!B:C,2,FALSE))</f>
        <v>-</v>
      </c>
      <c r="E64" s="21" t="str">
        <f>IF(C64="","-",VLOOKUP(C64,员工信息表!B:D,3,FALSE))</f>
        <v>-</v>
      </c>
      <c r="F64" s="20"/>
      <c r="G64" s="20"/>
      <c r="H64" s="20"/>
      <c r="I64" s="20"/>
      <c r="J64" s="27" t="str">
        <f t="shared" si="0"/>
        <v>0</v>
      </c>
      <c r="K64" s="27" t="str">
        <f>IF(C64="","0",SUMIFS(借支明细表!$H:$H,借支明细表!$F:$F,$C64,借支明细表!$D:$D,$D$2))</f>
        <v>0</v>
      </c>
      <c r="L64" s="27" t="str">
        <f t="shared" si="1"/>
        <v>0</v>
      </c>
      <c r="M64" s="28"/>
      <c r="XDA64" s="32"/>
      <c r="XDB64" s="32"/>
      <c r="XDC64" s="32"/>
      <c r="XDD64" s="32"/>
      <c r="XDE64" s="32"/>
      <c r="XDF64" s="32"/>
      <c r="XDG64" s="32"/>
      <c r="XDH64" s="32"/>
      <c r="XDI64" s="32"/>
      <c r="XDJ64" s="32"/>
      <c r="XDK64" s="32"/>
      <c r="XDL64" s="32"/>
      <c r="XDM64" s="32"/>
      <c r="XDN64" s="32"/>
      <c r="XDO64" s="32"/>
      <c r="XDP64" s="32"/>
      <c r="XDQ64" s="32"/>
      <c r="XDR64" s="32"/>
      <c r="XDS64" s="32"/>
      <c r="XDT64" s="32"/>
      <c r="XDU64" s="32"/>
      <c r="XDV64" s="32"/>
      <c r="XDW64" s="32"/>
      <c r="XDX64" s="32"/>
      <c r="XDY64" s="32"/>
      <c r="XDZ64" s="32"/>
      <c r="XEA64" s="32"/>
      <c r="XEB64" s="32"/>
      <c r="XEC64" s="32"/>
      <c r="XED64" s="32"/>
      <c r="XEE64" s="32"/>
    </row>
    <row r="65" s="1" customFormat="1" customHeight="1" spans="1:16359">
      <c r="A65" s="31"/>
      <c r="B65" s="20"/>
      <c r="C65" s="20"/>
      <c r="D65" s="21" t="str">
        <f>IF(C65="","-",VLOOKUP(C65,员工信息表!B:C,2,FALSE))</f>
        <v>-</v>
      </c>
      <c r="E65" s="21" t="str">
        <f>IF(C65="","-",VLOOKUP(C65,员工信息表!B:D,3,FALSE))</f>
        <v>-</v>
      </c>
      <c r="F65" s="20"/>
      <c r="G65" s="20"/>
      <c r="H65" s="20"/>
      <c r="I65" s="20"/>
      <c r="J65" s="27" t="str">
        <f t="shared" si="0"/>
        <v>0</v>
      </c>
      <c r="K65" s="27" t="str">
        <f>IF(C65="","0",SUMIFS(借支明细表!$H:$H,借支明细表!$F:$F,$C65,借支明细表!$D:$D,$D$2))</f>
        <v>0</v>
      </c>
      <c r="L65" s="27" t="str">
        <f t="shared" si="1"/>
        <v>0</v>
      </c>
      <c r="M65" s="28"/>
      <c r="XDA65" s="32"/>
      <c r="XDB65" s="32"/>
      <c r="XDC65" s="32"/>
      <c r="XDD65" s="32"/>
      <c r="XDE65" s="32"/>
      <c r="XDF65" s="32"/>
      <c r="XDG65" s="32"/>
      <c r="XDH65" s="32"/>
      <c r="XDI65" s="32"/>
      <c r="XDJ65" s="32"/>
      <c r="XDK65" s="32"/>
      <c r="XDL65" s="32"/>
      <c r="XDM65" s="32"/>
      <c r="XDN65" s="32"/>
      <c r="XDO65" s="32"/>
      <c r="XDP65" s="32"/>
      <c r="XDQ65" s="32"/>
      <c r="XDR65" s="32"/>
      <c r="XDS65" s="32"/>
      <c r="XDT65" s="32"/>
      <c r="XDU65" s="32"/>
      <c r="XDV65" s="32"/>
      <c r="XDW65" s="32"/>
      <c r="XDX65" s="32"/>
      <c r="XDY65" s="32"/>
      <c r="XDZ65" s="32"/>
      <c r="XEA65" s="32"/>
      <c r="XEB65" s="32"/>
      <c r="XEC65" s="32"/>
      <c r="XED65" s="32"/>
      <c r="XEE65" s="32"/>
    </row>
    <row r="66" s="1" customFormat="1" customHeight="1" spans="1:16359">
      <c r="A66" s="31"/>
      <c r="B66" s="20"/>
      <c r="C66" s="20"/>
      <c r="D66" s="21" t="str">
        <f>IF(C66="","-",VLOOKUP(C66,员工信息表!B:C,2,FALSE))</f>
        <v>-</v>
      </c>
      <c r="E66" s="21" t="str">
        <f>IF(C66="","-",VLOOKUP(C66,员工信息表!B:D,3,FALSE))</f>
        <v>-</v>
      </c>
      <c r="F66" s="20"/>
      <c r="G66" s="20"/>
      <c r="H66" s="20"/>
      <c r="I66" s="20"/>
      <c r="J66" s="27" t="str">
        <f t="shared" si="0"/>
        <v>0</v>
      </c>
      <c r="K66" s="27" t="str">
        <f>IF(C66="","0",SUMIFS(借支明细表!$H:$H,借支明细表!$F:$F,$C66,借支明细表!$D:$D,$D$2))</f>
        <v>0</v>
      </c>
      <c r="L66" s="27" t="str">
        <f t="shared" si="1"/>
        <v>0</v>
      </c>
      <c r="M66" s="28"/>
      <c r="XDA66" s="32"/>
      <c r="XDB66" s="32"/>
      <c r="XDC66" s="32"/>
      <c r="XDD66" s="32"/>
      <c r="XDE66" s="32"/>
      <c r="XDF66" s="32"/>
      <c r="XDG66" s="32"/>
      <c r="XDH66" s="32"/>
      <c r="XDI66" s="32"/>
      <c r="XDJ66" s="32"/>
      <c r="XDK66" s="32"/>
      <c r="XDL66" s="32"/>
      <c r="XDM66" s="32"/>
      <c r="XDN66" s="32"/>
      <c r="XDO66" s="32"/>
      <c r="XDP66" s="32"/>
      <c r="XDQ66" s="32"/>
      <c r="XDR66" s="32"/>
      <c r="XDS66" s="32"/>
      <c r="XDT66" s="32"/>
      <c r="XDU66" s="32"/>
      <c r="XDV66" s="32"/>
      <c r="XDW66" s="32"/>
      <c r="XDX66" s="32"/>
      <c r="XDY66" s="32"/>
      <c r="XDZ66" s="32"/>
      <c r="XEA66" s="32"/>
      <c r="XEB66" s="32"/>
      <c r="XEC66" s="32"/>
      <c r="XED66" s="32"/>
      <c r="XEE66" s="32"/>
    </row>
    <row r="67" s="1" customFormat="1" customHeight="1" spans="1:16359">
      <c r="A67" s="31"/>
      <c r="B67" s="20"/>
      <c r="C67" s="20"/>
      <c r="D67" s="21" t="str">
        <f>IF(C67="","-",VLOOKUP(C67,员工信息表!B:C,2,FALSE))</f>
        <v>-</v>
      </c>
      <c r="E67" s="21" t="str">
        <f>IF(C67="","-",VLOOKUP(C67,员工信息表!B:D,3,FALSE))</f>
        <v>-</v>
      </c>
      <c r="F67" s="20"/>
      <c r="G67" s="20"/>
      <c r="H67" s="20"/>
      <c r="I67" s="20"/>
      <c r="J67" s="27" t="str">
        <f t="shared" si="0"/>
        <v>0</v>
      </c>
      <c r="K67" s="27" t="str">
        <f>IF(C67="","0",SUMIFS(借支明细表!$H:$H,借支明细表!$F:$F,$C67,借支明细表!$D:$D,$D$2))</f>
        <v>0</v>
      </c>
      <c r="L67" s="27" t="str">
        <f t="shared" si="1"/>
        <v>0</v>
      </c>
      <c r="M67" s="28"/>
      <c r="XDA67" s="32"/>
      <c r="XDB67" s="32"/>
      <c r="XDC67" s="32"/>
      <c r="XDD67" s="32"/>
      <c r="XDE67" s="32"/>
      <c r="XDF67" s="32"/>
      <c r="XDG67" s="32"/>
      <c r="XDH67" s="32"/>
      <c r="XDI67" s="32"/>
      <c r="XDJ67" s="32"/>
      <c r="XDK67" s="32"/>
      <c r="XDL67" s="32"/>
      <c r="XDM67" s="32"/>
      <c r="XDN67" s="32"/>
      <c r="XDO67" s="32"/>
      <c r="XDP67" s="32"/>
      <c r="XDQ67" s="32"/>
      <c r="XDR67" s="32"/>
      <c r="XDS67" s="32"/>
      <c r="XDT67" s="32"/>
      <c r="XDU67" s="32"/>
      <c r="XDV67" s="32"/>
      <c r="XDW67" s="32"/>
      <c r="XDX67" s="32"/>
      <c r="XDY67" s="32"/>
      <c r="XDZ67" s="32"/>
      <c r="XEA67" s="32"/>
      <c r="XEB67" s="32"/>
      <c r="XEC67" s="32"/>
      <c r="XED67" s="32"/>
      <c r="XEE67" s="32"/>
    </row>
    <row r="68" s="1" customFormat="1" customHeight="1" spans="1:16359">
      <c r="A68" s="31"/>
      <c r="B68" s="20"/>
      <c r="C68" s="20"/>
      <c r="D68" s="21" t="str">
        <f>IF(C68="","-",VLOOKUP(C68,员工信息表!B:C,2,FALSE))</f>
        <v>-</v>
      </c>
      <c r="E68" s="21" t="str">
        <f>IF(C68="","-",VLOOKUP(C68,员工信息表!B:D,3,FALSE))</f>
        <v>-</v>
      </c>
      <c r="F68" s="20"/>
      <c r="G68" s="20"/>
      <c r="H68" s="20"/>
      <c r="I68" s="20"/>
      <c r="J68" s="27" t="str">
        <f t="shared" si="0"/>
        <v>0</v>
      </c>
      <c r="K68" s="27" t="str">
        <f>IF(C68="","0",SUMIFS(借支明细表!$H:$H,借支明细表!$F:$F,$C68,借支明细表!$D:$D,$D$2))</f>
        <v>0</v>
      </c>
      <c r="L68" s="27" t="str">
        <f t="shared" si="1"/>
        <v>0</v>
      </c>
      <c r="M68" s="28"/>
      <c r="XDA68" s="32"/>
      <c r="XDB68" s="32"/>
      <c r="XDC68" s="32"/>
      <c r="XDD68" s="32"/>
      <c r="XDE68" s="32"/>
      <c r="XDF68" s="32"/>
      <c r="XDG68" s="32"/>
      <c r="XDH68" s="32"/>
      <c r="XDI68" s="32"/>
      <c r="XDJ68" s="32"/>
      <c r="XDK68" s="32"/>
      <c r="XDL68" s="32"/>
      <c r="XDM68" s="32"/>
      <c r="XDN68" s="32"/>
      <c r="XDO68" s="32"/>
      <c r="XDP68" s="32"/>
      <c r="XDQ68" s="32"/>
      <c r="XDR68" s="32"/>
      <c r="XDS68" s="32"/>
      <c r="XDT68" s="32"/>
      <c r="XDU68" s="32"/>
      <c r="XDV68" s="32"/>
      <c r="XDW68" s="32"/>
      <c r="XDX68" s="32"/>
      <c r="XDY68" s="32"/>
      <c r="XDZ68" s="32"/>
      <c r="XEA68" s="32"/>
      <c r="XEB68" s="32"/>
      <c r="XEC68" s="32"/>
      <c r="XED68" s="32"/>
      <c r="XEE68" s="32"/>
    </row>
    <row r="69" s="1" customFormat="1" customHeight="1" spans="1:16359">
      <c r="A69" s="31"/>
      <c r="B69" s="20"/>
      <c r="C69" s="20"/>
      <c r="D69" s="21" t="str">
        <f>IF(C69="","-",VLOOKUP(C69,员工信息表!B:C,2,FALSE))</f>
        <v>-</v>
      </c>
      <c r="E69" s="21" t="str">
        <f>IF(C69="","-",VLOOKUP(C69,员工信息表!B:D,3,FALSE))</f>
        <v>-</v>
      </c>
      <c r="F69" s="20"/>
      <c r="G69" s="20"/>
      <c r="H69" s="20"/>
      <c r="I69" s="20"/>
      <c r="J69" s="27" t="str">
        <f t="shared" ref="J69:J132" si="2">IF(C69="","0",(E69*F69)+(G69*H69)+I69)</f>
        <v>0</v>
      </c>
      <c r="K69" s="27" t="str">
        <f>IF(C69="","0",SUMIFS(借支明细表!$H:$H,借支明细表!$F:$F,$C69,借支明细表!$D:$D,$D$2))</f>
        <v>0</v>
      </c>
      <c r="L69" s="27" t="str">
        <f t="shared" ref="L69:L132" si="3">IF(C69="","0",J69-K69)</f>
        <v>0</v>
      </c>
      <c r="M69" s="28"/>
      <c r="XDA69" s="32"/>
      <c r="XDB69" s="32"/>
      <c r="XDC69" s="32"/>
      <c r="XDD69" s="32"/>
      <c r="XDE69" s="32"/>
      <c r="XDF69" s="32"/>
      <c r="XDG69" s="32"/>
      <c r="XDH69" s="32"/>
      <c r="XDI69" s="32"/>
      <c r="XDJ69" s="32"/>
      <c r="XDK69" s="32"/>
      <c r="XDL69" s="32"/>
      <c r="XDM69" s="32"/>
      <c r="XDN69" s="32"/>
      <c r="XDO69" s="32"/>
      <c r="XDP69" s="32"/>
      <c r="XDQ69" s="32"/>
      <c r="XDR69" s="32"/>
      <c r="XDS69" s="32"/>
      <c r="XDT69" s="32"/>
      <c r="XDU69" s="32"/>
      <c r="XDV69" s="32"/>
      <c r="XDW69" s="32"/>
      <c r="XDX69" s="32"/>
      <c r="XDY69" s="32"/>
      <c r="XDZ69" s="32"/>
      <c r="XEA69" s="32"/>
      <c r="XEB69" s="32"/>
      <c r="XEC69" s="32"/>
      <c r="XED69" s="32"/>
      <c r="XEE69" s="32"/>
    </row>
    <row r="70" s="1" customFormat="1" customHeight="1" spans="1:16359">
      <c r="A70" s="31"/>
      <c r="B70" s="20"/>
      <c r="C70" s="20"/>
      <c r="D70" s="21" t="str">
        <f>IF(C70="","-",VLOOKUP(C70,员工信息表!B:C,2,FALSE))</f>
        <v>-</v>
      </c>
      <c r="E70" s="21" t="str">
        <f>IF(C70="","-",VLOOKUP(C70,员工信息表!B:D,3,FALSE))</f>
        <v>-</v>
      </c>
      <c r="F70" s="20"/>
      <c r="G70" s="20"/>
      <c r="H70" s="20"/>
      <c r="I70" s="20"/>
      <c r="J70" s="27" t="str">
        <f t="shared" si="2"/>
        <v>0</v>
      </c>
      <c r="K70" s="27" t="str">
        <f>IF(C70="","0",SUMIFS(借支明细表!$H:$H,借支明细表!$F:$F,$C70,借支明细表!$D:$D,$D$2))</f>
        <v>0</v>
      </c>
      <c r="L70" s="27" t="str">
        <f t="shared" si="3"/>
        <v>0</v>
      </c>
      <c r="M70" s="28"/>
      <c r="XDA70" s="32"/>
      <c r="XDB70" s="32"/>
      <c r="XDC70" s="32"/>
      <c r="XDD70" s="32"/>
      <c r="XDE70" s="32"/>
      <c r="XDF70" s="32"/>
      <c r="XDG70" s="32"/>
      <c r="XDH70" s="32"/>
      <c r="XDI70" s="32"/>
      <c r="XDJ70" s="32"/>
      <c r="XDK70" s="32"/>
      <c r="XDL70" s="32"/>
      <c r="XDM70" s="32"/>
      <c r="XDN70" s="32"/>
      <c r="XDO70" s="32"/>
      <c r="XDP70" s="32"/>
      <c r="XDQ70" s="32"/>
      <c r="XDR70" s="32"/>
      <c r="XDS70" s="32"/>
      <c r="XDT70" s="32"/>
      <c r="XDU70" s="32"/>
      <c r="XDV70" s="32"/>
      <c r="XDW70" s="32"/>
      <c r="XDX70" s="32"/>
      <c r="XDY70" s="32"/>
      <c r="XDZ70" s="32"/>
      <c r="XEA70" s="32"/>
      <c r="XEB70" s="32"/>
      <c r="XEC70" s="32"/>
      <c r="XED70" s="32"/>
      <c r="XEE70" s="32"/>
    </row>
    <row r="71" s="1" customFormat="1" customHeight="1" spans="1:16359">
      <c r="A71" s="31"/>
      <c r="B71" s="20"/>
      <c r="C71" s="20"/>
      <c r="D71" s="21" t="str">
        <f>IF(C71="","-",VLOOKUP(C71,员工信息表!B:C,2,FALSE))</f>
        <v>-</v>
      </c>
      <c r="E71" s="21" t="str">
        <f>IF(C71="","-",VLOOKUP(C71,员工信息表!B:D,3,FALSE))</f>
        <v>-</v>
      </c>
      <c r="F71" s="20"/>
      <c r="G71" s="20"/>
      <c r="H71" s="20"/>
      <c r="I71" s="20"/>
      <c r="J71" s="27" t="str">
        <f t="shared" si="2"/>
        <v>0</v>
      </c>
      <c r="K71" s="27" t="str">
        <f>IF(C71="","0",SUMIFS(借支明细表!$H:$H,借支明细表!$F:$F,$C71,借支明细表!$D:$D,$D$2))</f>
        <v>0</v>
      </c>
      <c r="L71" s="27" t="str">
        <f t="shared" si="3"/>
        <v>0</v>
      </c>
      <c r="M71" s="28"/>
      <c r="XDA71" s="32"/>
      <c r="XDB71" s="32"/>
      <c r="XDC71" s="32"/>
      <c r="XDD71" s="32"/>
      <c r="XDE71" s="32"/>
      <c r="XDF71" s="32"/>
      <c r="XDG71" s="32"/>
      <c r="XDH71" s="32"/>
      <c r="XDI71" s="32"/>
      <c r="XDJ71" s="32"/>
      <c r="XDK71" s="32"/>
      <c r="XDL71" s="32"/>
      <c r="XDM71" s="32"/>
      <c r="XDN71" s="32"/>
      <c r="XDO71" s="32"/>
      <c r="XDP71" s="32"/>
      <c r="XDQ71" s="32"/>
      <c r="XDR71" s="32"/>
      <c r="XDS71" s="32"/>
      <c r="XDT71" s="32"/>
      <c r="XDU71" s="32"/>
      <c r="XDV71" s="32"/>
      <c r="XDW71" s="32"/>
      <c r="XDX71" s="32"/>
      <c r="XDY71" s="32"/>
      <c r="XDZ71" s="32"/>
      <c r="XEA71" s="32"/>
      <c r="XEB71" s="32"/>
      <c r="XEC71" s="32"/>
      <c r="XED71" s="32"/>
      <c r="XEE71" s="32"/>
    </row>
    <row r="72" s="1" customFormat="1" customHeight="1" spans="1:16359">
      <c r="A72" s="31"/>
      <c r="B72" s="20"/>
      <c r="C72" s="20"/>
      <c r="D72" s="21" t="str">
        <f>IF(C72="","-",VLOOKUP(C72,员工信息表!B:C,2,FALSE))</f>
        <v>-</v>
      </c>
      <c r="E72" s="21" t="str">
        <f>IF(C72="","-",VLOOKUP(C72,员工信息表!B:D,3,FALSE))</f>
        <v>-</v>
      </c>
      <c r="F72" s="20"/>
      <c r="G72" s="20"/>
      <c r="H72" s="20"/>
      <c r="I72" s="20"/>
      <c r="J72" s="27" t="str">
        <f t="shared" si="2"/>
        <v>0</v>
      </c>
      <c r="K72" s="27" t="str">
        <f>IF(C72="","0",SUMIFS(借支明细表!$H:$H,借支明细表!$F:$F,$C72,借支明细表!$D:$D,$D$2))</f>
        <v>0</v>
      </c>
      <c r="L72" s="27" t="str">
        <f t="shared" si="3"/>
        <v>0</v>
      </c>
      <c r="M72" s="28"/>
      <c r="XDA72" s="32"/>
      <c r="XDB72" s="32"/>
      <c r="XDC72" s="32"/>
      <c r="XDD72" s="32"/>
      <c r="XDE72" s="32"/>
      <c r="XDF72" s="32"/>
      <c r="XDG72" s="32"/>
      <c r="XDH72" s="32"/>
      <c r="XDI72" s="32"/>
      <c r="XDJ72" s="32"/>
      <c r="XDK72" s="32"/>
      <c r="XDL72" s="32"/>
      <c r="XDM72" s="32"/>
      <c r="XDN72" s="32"/>
      <c r="XDO72" s="32"/>
      <c r="XDP72" s="32"/>
      <c r="XDQ72" s="32"/>
      <c r="XDR72" s="32"/>
      <c r="XDS72" s="32"/>
      <c r="XDT72" s="32"/>
      <c r="XDU72" s="32"/>
      <c r="XDV72" s="32"/>
      <c r="XDW72" s="32"/>
      <c r="XDX72" s="32"/>
      <c r="XDY72" s="32"/>
      <c r="XDZ72" s="32"/>
      <c r="XEA72" s="32"/>
      <c r="XEB72" s="32"/>
      <c r="XEC72" s="32"/>
      <c r="XED72" s="32"/>
      <c r="XEE72" s="32"/>
    </row>
    <row r="73" s="1" customFormat="1" customHeight="1" spans="1:16359">
      <c r="A73" s="31"/>
      <c r="B73" s="20"/>
      <c r="C73" s="20"/>
      <c r="D73" s="21" t="str">
        <f>IF(C73="","-",VLOOKUP(C73,员工信息表!B:C,2,FALSE))</f>
        <v>-</v>
      </c>
      <c r="E73" s="21" t="str">
        <f>IF(C73="","-",VLOOKUP(C73,员工信息表!B:D,3,FALSE))</f>
        <v>-</v>
      </c>
      <c r="F73" s="20"/>
      <c r="G73" s="20"/>
      <c r="H73" s="20"/>
      <c r="I73" s="20"/>
      <c r="J73" s="27" t="str">
        <f t="shared" si="2"/>
        <v>0</v>
      </c>
      <c r="K73" s="27" t="str">
        <f>IF(C73="","0",SUMIFS(借支明细表!$H:$H,借支明细表!$F:$F,$C73,借支明细表!$D:$D,$D$2))</f>
        <v>0</v>
      </c>
      <c r="L73" s="27" t="str">
        <f t="shared" si="3"/>
        <v>0</v>
      </c>
      <c r="M73" s="28"/>
      <c r="XDA73" s="32"/>
      <c r="XDB73" s="32"/>
      <c r="XDC73" s="32"/>
      <c r="XDD73" s="32"/>
      <c r="XDE73" s="32"/>
      <c r="XDF73" s="32"/>
      <c r="XDG73" s="32"/>
      <c r="XDH73" s="32"/>
      <c r="XDI73" s="32"/>
      <c r="XDJ73" s="32"/>
      <c r="XDK73" s="32"/>
      <c r="XDL73" s="32"/>
      <c r="XDM73" s="32"/>
      <c r="XDN73" s="32"/>
      <c r="XDO73" s="32"/>
      <c r="XDP73" s="32"/>
      <c r="XDQ73" s="32"/>
      <c r="XDR73" s="32"/>
      <c r="XDS73" s="32"/>
      <c r="XDT73" s="32"/>
      <c r="XDU73" s="32"/>
      <c r="XDV73" s="32"/>
      <c r="XDW73" s="32"/>
      <c r="XDX73" s="32"/>
      <c r="XDY73" s="32"/>
      <c r="XDZ73" s="32"/>
      <c r="XEA73" s="32"/>
      <c r="XEB73" s="32"/>
      <c r="XEC73" s="32"/>
      <c r="XED73" s="32"/>
      <c r="XEE73" s="32"/>
    </row>
    <row r="74" s="1" customFormat="1" customHeight="1" spans="1:16359">
      <c r="A74" s="31"/>
      <c r="B74" s="20"/>
      <c r="C74" s="20"/>
      <c r="D74" s="21" t="str">
        <f>IF(C74="","-",VLOOKUP(C74,员工信息表!B:C,2,FALSE))</f>
        <v>-</v>
      </c>
      <c r="E74" s="21" t="str">
        <f>IF(C74="","-",VLOOKUP(C74,员工信息表!B:D,3,FALSE))</f>
        <v>-</v>
      </c>
      <c r="F74" s="20"/>
      <c r="G74" s="20"/>
      <c r="H74" s="20"/>
      <c r="I74" s="20"/>
      <c r="J74" s="27" t="str">
        <f t="shared" si="2"/>
        <v>0</v>
      </c>
      <c r="K74" s="27" t="str">
        <f>IF(C74="","0",SUMIFS(借支明细表!$H:$H,借支明细表!$F:$F,$C74,借支明细表!$D:$D,$D$2))</f>
        <v>0</v>
      </c>
      <c r="L74" s="27" t="str">
        <f t="shared" si="3"/>
        <v>0</v>
      </c>
      <c r="M74" s="28"/>
      <c r="XDA74" s="32"/>
      <c r="XDB74" s="32"/>
      <c r="XDC74" s="32"/>
      <c r="XDD74" s="32"/>
      <c r="XDE74" s="32"/>
      <c r="XDF74" s="32"/>
      <c r="XDG74" s="32"/>
      <c r="XDH74" s="32"/>
      <c r="XDI74" s="32"/>
      <c r="XDJ74" s="32"/>
      <c r="XDK74" s="32"/>
      <c r="XDL74" s="32"/>
      <c r="XDM74" s="32"/>
      <c r="XDN74" s="32"/>
      <c r="XDO74" s="32"/>
      <c r="XDP74" s="32"/>
      <c r="XDQ74" s="32"/>
      <c r="XDR74" s="32"/>
      <c r="XDS74" s="32"/>
      <c r="XDT74" s="32"/>
      <c r="XDU74" s="32"/>
      <c r="XDV74" s="32"/>
      <c r="XDW74" s="32"/>
      <c r="XDX74" s="32"/>
      <c r="XDY74" s="32"/>
      <c r="XDZ74" s="32"/>
      <c r="XEA74" s="32"/>
      <c r="XEB74" s="32"/>
      <c r="XEC74" s="32"/>
      <c r="XED74" s="32"/>
      <c r="XEE74" s="32"/>
    </row>
    <row r="75" s="1" customFormat="1" customHeight="1" spans="1:16359">
      <c r="A75" s="31"/>
      <c r="B75" s="20"/>
      <c r="C75" s="20"/>
      <c r="D75" s="21" t="str">
        <f>IF(C75="","-",VLOOKUP(C75,员工信息表!B:C,2,FALSE))</f>
        <v>-</v>
      </c>
      <c r="E75" s="21" t="str">
        <f>IF(C75="","-",VLOOKUP(C75,员工信息表!B:D,3,FALSE))</f>
        <v>-</v>
      </c>
      <c r="F75" s="20"/>
      <c r="G75" s="20"/>
      <c r="H75" s="20"/>
      <c r="I75" s="20"/>
      <c r="J75" s="27" t="str">
        <f t="shared" si="2"/>
        <v>0</v>
      </c>
      <c r="K75" s="27" t="str">
        <f>IF(C75="","0",SUMIFS(借支明细表!$H:$H,借支明细表!$F:$F,$C75,借支明细表!$D:$D,$D$2))</f>
        <v>0</v>
      </c>
      <c r="L75" s="27" t="str">
        <f t="shared" si="3"/>
        <v>0</v>
      </c>
      <c r="M75" s="28"/>
      <c r="XDA75" s="32"/>
      <c r="XDB75" s="32"/>
      <c r="XDC75" s="32"/>
      <c r="XDD75" s="32"/>
      <c r="XDE75" s="32"/>
      <c r="XDF75" s="32"/>
      <c r="XDG75" s="32"/>
      <c r="XDH75" s="32"/>
      <c r="XDI75" s="32"/>
      <c r="XDJ75" s="32"/>
      <c r="XDK75" s="32"/>
      <c r="XDL75" s="32"/>
      <c r="XDM75" s="32"/>
      <c r="XDN75" s="32"/>
      <c r="XDO75" s="32"/>
      <c r="XDP75" s="32"/>
      <c r="XDQ75" s="32"/>
      <c r="XDR75" s="32"/>
      <c r="XDS75" s="32"/>
      <c r="XDT75" s="32"/>
      <c r="XDU75" s="32"/>
      <c r="XDV75" s="32"/>
      <c r="XDW75" s="32"/>
      <c r="XDX75" s="32"/>
      <c r="XDY75" s="32"/>
      <c r="XDZ75" s="32"/>
      <c r="XEA75" s="32"/>
      <c r="XEB75" s="32"/>
      <c r="XEC75" s="32"/>
      <c r="XED75" s="32"/>
      <c r="XEE75" s="32"/>
    </row>
    <row r="76" s="1" customFormat="1" customHeight="1" spans="1:16359">
      <c r="A76" s="31"/>
      <c r="B76" s="20"/>
      <c r="C76" s="20"/>
      <c r="D76" s="21" t="str">
        <f>IF(C76="","-",VLOOKUP(C76,员工信息表!B:C,2,FALSE))</f>
        <v>-</v>
      </c>
      <c r="E76" s="21" t="str">
        <f>IF(C76="","-",VLOOKUP(C76,员工信息表!B:D,3,FALSE))</f>
        <v>-</v>
      </c>
      <c r="F76" s="20"/>
      <c r="G76" s="20"/>
      <c r="H76" s="20"/>
      <c r="I76" s="20"/>
      <c r="J76" s="27" t="str">
        <f t="shared" si="2"/>
        <v>0</v>
      </c>
      <c r="K76" s="27" t="str">
        <f>IF(C76="","0",SUMIFS(借支明细表!$H:$H,借支明细表!$F:$F,$C76,借支明细表!$D:$D,$D$2))</f>
        <v>0</v>
      </c>
      <c r="L76" s="27" t="str">
        <f t="shared" si="3"/>
        <v>0</v>
      </c>
      <c r="M76" s="28"/>
      <c r="XDA76" s="32"/>
      <c r="XDB76" s="32"/>
      <c r="XDC76" s="32"/>
      <c r="XDD76" s="32"/>
      <c r="XDE76" s="32"/>
      <c r="XDF76" s="32"/>
      <c r="XDG76" s="32"/>
      <c r="XDH76" s="32"/>
      <c r="XDI76" s="32"/>
      <c r="XDJ76" s="32"/>
      <c r="XDK76" s="32"/>
      <c r="XDL76" s="32"/>
      <c r="XDM76" s="32"/>
      <c r="XDN76" s="32"/>
      <c r="XDO76" s="32"/>
      <c r="XDP76" s="32"/>
      <c r="XDQ76" s="32"/>
      <c r="XDR76" s="32"/>
      <c r="XDS76" s="32"/>
      <c r="XDT76" s="32"/>
      <c r="XDU76" s="32"/>
      <c r="XDV76" s="32"/>
      <c r="XDW76" s="32"/>
      <c r="XDX76" s="32"/>
      <c r="XDY76" s="32"/>
      <c r="XDZ76" s="32"/>
      <c r="XEA76" s="32"/>
      <c r="XEB76" s="32"/>
      <c r="XEC76" s="32"/>
      <c r="XED76" s="32"/>
      <c r="XEE76" s="32"/>
    </row>
    <row r="77" s="1" customFormat="1" customHeight="1" spans="1:16359">
      <c r="A77" s="31"/>
      <c r="B77" s="20"/>
      <c r="C77" s="20"/>
      <c r="D77" s="21" t="str">
        <f>IF(C77="","-",VLOOKUP(C77,员工信息表!B:C,2,FALSE))</f>
        <v>-</v>
      </c>
      <c r="E77" s="21" t="str">
        <f>IF(C77="","-",VLOOKUP(C77,员工信息表!B:D,3,FALSE))</f>
        <v>-</v>
      </c>
      <c r="F77" s="20"/>
      <c r="G77" s="20"/>
      <c r="H77" s="20"/>
      <c r="I77" s="20"/>
      <c r="J77" s="27" t="str">
        <f t="shared" si="2"/>
        <v>0</v>
      </c>
      <c r="K77" s="27" t="str">
        <f>IF(C77="","0",SUMIFS(借支明细表!$H:$H,借支明细表!$F:$F,$C77,借支明细表!$D:$D,$D$2))</f>
        <v>0</v>
      </c>
      <c r="L77" s="27" t="str">
        <f t="shared" si="3"/>
        <v>0</v>
      </c>
      <c r="M77" s="28"/>
      <c r="XDA77" s="32"/>
      <c r="XDB77" s="32"/>
      <c r="XDC77" s="32"/>
      <c r="XDD77" s="32"/>
      <c r="XDE77" s="32"/>
      <c r="XDF77" s="32"/>
      <c r="XDG77" s="32"/>
      <c r="XDH77" s="32"/>
      <c r="XDI77" s="32"/>
      <c r="XDJ77" s="32"/>
      <c r="XDK77" s="32"/>
      <c r="XDL77" s="32"/>
      <c r="XDM77" s="32"/>
      <c r="XDN77" s="32"/>
      <c r="XDO77" s="32"/>
      <c r="XDP77" s="32"/>
      <c r="XDQ77" s="32"/>
      <c r="XDR77" s="32"/>
      <c r="XDS77" s="32"/>
      <c r="XDT77" s="32"/>
      <c r="XDU77" s="32"/>
      <c r="XDV77" s="32"/>
      <c r="XDW77" s="32"/>
      <c r="XDX77" s="32"/>
      <c r="XDY77" s="32"/>
      <c r="XDZ77" s="32"/>
      <c r="XEA77" s="32"/>
      <c r="XEB77" s="32"/>
      <c r="XEC77" s="32"/>
      <c r="XED77" s="32"/>
      <c r="XEE77" s="32"/>
    </row>
    <row r="78" s="1" customFormat="1" customHeight="1" spans="1:16359">
      <c r="A78" s="31"/>
      <c r="B78" s="20"/>
      <c r="C78" s="20"/>
      <c r="D78" s="21" t="str">
        <f>IF(C78="","-",VLOOKUP(C78,员工信息表!B:C,2,FALSE))</f>
        <v>-</v>
      </c>
      <c r="E78" s="21" t="str">
        <f>IF(C78="","-",VLOOKUP(C78,员工信息表!B:D,3,FALSE))</f>
        <v>-</v>
      </c>
      <c r="F78" s="20"/>
      <c r="G78" s="20"/>
      <c r="H78" s="20"/>
      <c r="I78" s="20"/>
      <c r="J78" s="27" t="str">
        <f t="shared" si="2"/>
        <v>0</v>
      </c>
      <c r="K78" s="27" t="str">
        <f>IF(C78="","0",SUMIFS(借支明细表!$H:$H,借支明细表!$F:$F,$C78,借支明细表!$D:$D,$D$2))</f>
        <v>0</v>
      </c>
      <c r="L78" s="27" t="str">
        <f t="shared" si="3"/>
        <v>0</v>
      </c>
      <c r="M78" s="28"/>
      <c r="XDA78" s="32"/>
      <c r="XDB78" s="32"/>
      <c r="XDC78" s="32"/>
      <c r="XDD78" s="32"/>
      <c r="XDE78" s="32"/>
      <c r="XDF78" s="32"/>
      <c r="XDG78" s="32"/>
      <c r="XDH78" s="32"/>
      <c r="XDI78" s="32"/>
      <c r="XDJ78" s="32"/>
      <c r="XDK78" s="32"/>
      <c r="XDL78" s="32"/>
      <c r="XDM78" s="32"/>
      <c r="XDN78" s="32"/>
      <c r="XDO78" s="32"/>
      <c r="XDP78" s="32"/>
      <c r="XDQ78" s="32"/>
      <c r="XDR78" s="32"/>
      <c r="XDS78" s="32"/>
      <c r="XDT78" s="32"/>
      <c r="XDU78" s="32"/>
      <c r="XDV78" s="32"/>
      <c r="XDW78" s="32"/>
      <c r="XDX78" s="32"/>
      <c r="XDY78" s="32"/>
      <c r="XDZ78" s="32"/>
      <c r="XEA78" s="32"/>
      <c r="XEB78" s="32"/>
      <c r="XEC78" s="32"/>
      <c r="XED78" s="32"/>
      <c r="XEE78" s="32"/>
    </row>
    <row r="79" s="1" customFormat="1" customHeight="1" spans="1:16359">
      <c r="A79" s="31"/>
      <c r="B79" s="20"/>
      <c r="C79" s="20"/>
      <c r="D79" s="21" t="str">
        <f>IF(C79="","-",VLOOKUP(C79,员工信息表!B:C,2,FALSE))</f>
        <v>-</v>
      </c>
      <c r="E79" s="21" t="str">
        <f>IF(C79="","-",VLOOKUP(C79,员工信息表!B:D,3,FALSE))</f>
        <v>-</v>
      </c>
      <c r="F79" s="20"/>
      <c r="G79" s="20"/>
      <c r="H79" s="20"/>
      <c r="I79" s="20"/>
      <c r="J79" s="27" t="str">
        <f t="shared" si="2"/>
        <v>0</v>
      </c>
      <c r="K79" s="27" t="str">
        <f>IF(C79="","0",SUMIFS(借支明细表!$H:$H,借支明细表!$F:$F,$C79,借支明细表!$D:$D,$D$2))</f>
        <v>0</v>
      </c>
      <c r="L79" s="27" t="str">
        <f t="shared" si="3"/>
        <v>0</v>
      </c>
      <c r="M79" s="28"/>
      <c r="XDA79" s="32"/>
      <c r="XDB79" s="32"/>
      <c r="XDC79" s="32"/>
      <c r="XDD79" s="32"/>
      <c r="XDE79" s="32"/>
      <c r="XDF79" s="32"/>
      <c r="XDG79" s="32"/>
      <c r="XDH79" s="32"/>
      <c r="XDI79" s="32"/>
      <c r="XDJ79" s="32"/>
      <c r="XDK79" s="32"/>
      <c r="XDL79" s="32"/>
      <c r="XDM79" s="32"/>
      <c r="XDN79" s="32"/>
      <c r="XDO79" s="32"/>
      <c r="XDP79" s="32"/>
      <c r="XDQ79" s="32"/>
      <c r="XDR79" s="32"/>
      <c r="XDS79" s="32"/>
      <c r="XDT79" s="32"/>
      <c r="XDU79" s="32"/>
      <c r="XDV79" s="32"/>
      <c r="XDW79" s="32"/>
      <c r="XDX79" s="32"/>
      <c r="XDY79" s="32"/>
      <c r="XDZ79" s="32"/>
      <c r="XEA79" s="32"/>
      <c r="XEB79" s="32"/>
      <c r="XEC79" s="32"/>
      <c r="XED79" s="32"/>
      <c r="XEE79" s="32"/>
    </row>
    <row r="80" s="1" customFormat="1" customHeight="1" spans="1:16359">
      <c r="A80" s="31"/>
      <c r="B80" s="20"/>
      <c r="C80" s="20"/>
      <c r="D80" s="21" t="str">
        <f>IF(C80="","-",VLOOKUP(C80,员工信息表!B:C,2,FALSE))</f>
        <v>-</v>
      </c>
      <c r="E80" s="21" t="str">
        <f>IF(C80="","-",VLOOKUP(C80,员工信息表!B:D,3,FALSE))</f>
        <v>-</v>
      </c>
      <c r="F80" s="20"/>
      <c r="G80" s="20"/>
      <c r="H80" s="20"/>
      <c r="I80" s="20"/>
      <c r="J80" s="27" t="str">
        <f t="shared" si="2"/>
        <v>0</v>
      </c>
      <c r="K80" s="27" t="str">
        <f>IF(C80="","0",SUMIFS(借支明细表!$H:$H,借支明细表!$F:$F,$C80,借支明细表!$D:$D,$D$2))</f>
        <v>0</v>
      </c>
      <c r="L80" s="27" t="str">
        <f t="shared" si="3"/>
        <v>0</v>
      </c>
      <c r="M80" s="28"/>
      <c r="XDA80" s="32"/>
      <c r="XDB80" s="32"/>
      <c r="XDC80" s="32"/>
      <c r="XDD80" s="32"/>
      <c r="XDE80" s="32"/>
      <c r="XDF80" s="32"/>
      <c r="XDG80" s="32"/>
      <c r="XDH80" s="32"/>
      <c r="XDI80" s="32"/>
      <c r="XDJ80" s="32"/>
      <c r="XDK80" s="32"/>
      <c r="XDL80" s="32"/>
      <c r="XDM80" s="32"/>
      <c r="XDN80" s="32"/>
      <c r="XDO80" s="32"/>
      <c r="XDP80" s="32"/>
      <c r="XDQ80" s="32"/>
      <c r="XDR80" s="32"/>
      <c r="XDS80" s="32"/>
      <c r="XDT80" s="32"/>
      <c r="XDU80" s="32"/>
      <c r="XDV80" s="32"/>
      <c r="XDW80" s="32"/>
      <c r="XDX80" s="32"/>
      <c r="XDY80" s="32"/>
      <c r="XDZ80" s="32"/>
      <c r="XEA80" s="32"/>
      <c r="XEB80" s="32"/>
      <c r="XEC80" s="32"/>
      <c r="XED80" s="32"/>
      <c r="XEE80" s="32"/>
    </row>
    <row r="81" s="1" customFormat="1" customHeight="1" spans="1:16359">
      <c r="A81" s="31"/>
      <c r="B81" s="20"/>
      <c r="C81" s="20"/>
      <c r="D81" s="21" t="str">
        <f>IF(C81="","-",VLOOKUP(C81,员工信息表!B:C,2,FALSE))</f>
        <v>-</v>
      </c>
      <c r="E81" s="21" t="str">
        <f>IF(C81="","-",VLOOKUP(C81,员工信息表!B:D,3,FALSE))</f>
        <v>-</v>
      </c>
      <c r="F81" s="20"/>
      <c r="G81" s="20"/>
      <c r="H81" s="20"/>
      <c r="I81" s="20"/>
      <c r="J81" s="27" t="str">
        <f t="shared" si="2"/>
        <v>0</v>
      </c>
      <c r="K81" s="27" t="str">
        <f>IF(C81="","0",SUMIFS(借支明细表!$H:$H,借支明细表!$F:$F,$C81,借支明细表!$D:$D,$D$2))</f>
        <v>0</v>
      </c>
      <c r="L81" s="27" t="str">
        <f t="shared" si="3"/>
        <v>0</v>
      </c>
      <c r="M81" s="28"/>
      <c r="XDA81" s="32"/>
      <c r="XDB81" s="32"/>
      <c r="XDC81" s="32"/>
      <c r="XDD81" s="32"/>
      <c r="XDE81" s="32"/>
      <c r="XDF81" s="32"/>
      <c r="XDG81" s="32"/>
      <c r="XDH81" s="32"/>
      <c r="XDI81" s="32"/>
      <c r="XDJ81" s="32"/>
      <c r="XDK81" s="32"/>
      <c r="XDL81" s="32"/>
      <c r="XDM81" s="32"/>
      <c r="XDN81" s="32"/>
      <c r="XDO81" s="32"/>
      <c r="XDP81" s="32"/>
      <c r="XDQ81" s="32"/>
      <c r="XDR81" s="32"/>
      <c r="XDS81" s="32"/>
      <c r="XDT81" s="32"/>
      <c r="XDU81" s="32"/>
      <c r="XDV81" s="32"/>
      <c r="XDW81" s="32"/>
      <c r="XDX81" s="32"/>
      <c r="XDY81" s="32"/>
      <c r="XDZ81" s="32"/>
      <c r="XEA81" s="32"/>
      <c r="XEB81" s="32"/>
      <c r="XEC81" s="32"/>
      <c r="XED81" s="32"/>
      <c r="XEE81" s="32"/>
    </row>
    <row r="82" s="1" customFormat="1" customHeight="1" spans="1:16359">
      <c r="A82" s="31"/>
      <c r="B82" s="20"/>
      <c r="C82" s="20"/>
      <c r="D82" s="21" t="str">
        <f>IF(C82="","-",VLOOKUP(C82,员工信息表!B:C,2,FALSE))</f>
        <v>-</v>
      </c>
      <c r="E82" s="21" t="str">
        <f>IF(C82="","-",VLOOKUP(C82,员工信息表!B:D,3,FALSE))</f>
        <v>-</v>
      </c>
      <c r="F82" s="20"/>
      <c r="G82" s="20"/>
      <c r="H82" s="20"/>
      <c r="I82" s="20"/>
      <c r="J82" s="27" t="str">
        <f t="shared" si="2"/>
        <v>0</v>
      </c>
      <c r="K82" s="27" t="str">
        <f>IF(C82="","0",SUMIFS(借支明细表!$H:$H,借支明细表!$F:$F,$C82,借支明细表!$D:$D,$D$2))</f>
        <v>0</v>
      </c>
      <c r="L82" s="27" t="str">
        <f t="shared" si="3"/>
        <v>0</v>
      </c>
      <c r="M82" s="28"/>
      <c r="XDA82" s="32"/>
      <c r="XDB82" s="32"/>
      <c r="XDC82" s="32"/>
      <c r="XDD82" s="32"/>
      <c r="XDE82" s="32"/>
      <c r="XDF82" s="32"/>
      <c r="XDG82" s="32"/>
      <c r="XDH82" s="32"/>
      <c r="XDI82" s="32"/>
      <c r="XDJ82" s="32"/>
      <c r="XDK82" s="32"/>
      <c r="XDL82" s="32"/>
      <c r="XDM82" s="32"/>
      <c r="XDN82" s="32"/>
      <c r="XDO82" s="32"/>
      <c r="XDP82" s="32"/>
      <c r="XDQ82" s="32"/>
      <c r="XDR82" s="32"/>
      <c r="XDS82" s="32"/>
      <c r="XDT82" s="32"/>
      <c r="XDU82" s="32"/>
      <c r="XDV82" s="32"/>
      <c r="XDW82" s="32"/>
      <c r="XDX82" s="32"/>
      <c r="XDY82" s="32"/>
      <c r="XDZ82" s="32"/>
      <c r="XEA82" s="32"/>
      <c r="XEB82" s="32"/>
      <c r="XEC82" s="32"/>
      <c r="XED82" s="32"/>
      <c r="XEE82" s="32"/>
    </row>
    <row r="83" s="1" customFormat="1" customHeight="1" spans="1:16359">
      <c r="A83" s="31"/>
      <c r="B83" s="20"/>
      <c r="C83" s="20"/>
      <c r="D83" s="21" t="str">
        <f>IF(C83="","-",VLOOKUP(C83,员工信息表!B:C,2,FALSE))</f>
        <v>-</v>
      </c>
      <c r="E83" s="21" t="str">
        <f>IF(C83="","-",VLOOKUP(C83,员工信息表!B:D,3,FALSE))</f>
        <v>-</v>
      </c>
      <c r="F83" s="20"/>
      <c r="G83" s="20"/>
      <c r="H83" s="20"/>
      <c r="I83" s="20"/>
      <c r="J83" s="27" t="str">
        <f t="shared" si="2"/>
        <v>0</v>
      </c>
      <c r="K83" s="27" t="str">
        <f>IF(C83="","0",SUMIFS(借支明细表!$H:$H,借支明细表!$F:$F,$C83,借支明细表!$D:$D,$D$2))</f>
        <v>0</v>
      </c>
      <c r="L83" s="27" t="str">
        <f t="shared" si="3"/>
        <v>0</v>
      </c>
      <c r="M83" s="28"/>
      <c r="XDA83" s="32"/>
      <c r="XDB83" s="32"/>
      <c r="XDC83" s="32"/>
      <c r="XDD83" s="32"/>
      <c r="XDE83" s="32"/>
      <c r="XDF83" s="32"/>
      <c r="XDG83" s="32"/>
      <c r="XDH83" s="32"/>
      <c r="XDI83" s="32"/>
      <c r="XDJ83" s="32"/>
      <c r="XDK83" s="32"/>
      <c r="XDL83" s="32"/>
      <c r="XDM83" s="32"/>
      <c r="XDN83" s="32"/>
      <c r="XDO83" s="32"/>
      <c r="XDP83" s="32"/>
      <c r="XDQ83" s="32"/>
      <c r="XDR83" s="32"/>
      <c r="XDS83" s="32"/>
      <c r="XDT83" s="32"/>
      <c r="XDU83" s="32"/>
      <c r="XDV83" s="32"/>
      <c r="XDW83" s="32"/>
      <c r="XDX83" s="32"/>
      <c r="XDY83" s="32"/>
      <c r="XDZ83" s="32"/>
      <c r="XEA83" s="32"/>
      <c r="XEB83" s="32"/>
      <c r="XEC83" s="32"/>
      <c r="XED83" s="32"/>
      <c r="XEE83" s="32"/>
    </row>
    <row r="84" s="1" customFormat="1" customHeight="1" spans="1:16359">
      <c r="A84" s="31"/>
      <c r="B84" s="20"/>
      <c r="C84" s="20"/>
      <c r="D84" s="21" t="str">
        <f>IF(C84="","-",VLOOKUP(C84,员工信息表!B:C,2,FALSE))</f>
        <v>-</v>
      </c>
      <c r="E84" s="21" t="str">
        <f>IF(C84="","-",VLOOKUP(C84,员工信息表!B:D,3,FALSE))</f>
        <v>-</v>
      </c>
      <c r="F84" s="20"/>
      <c r="G84" s="20"/>
      <c r="H84" s="20"/>
      <c r="I84" s="20"/>
      <c r="J84" s="27" t="str">
        <f t="shared" si="2"/>
        <v>0</v>
      </c>
      <c r="K84" s="27" t="str">
        <f>IF(C84="","0",SUMIFS(借支明细表!$H:$H,借支明细表!$F:$F,$C84,借支明细表!$D:$D,$D$2))</f>
        <v>0</v>
      </c>
      <c r="L84" s="27" t="str">
        <f t="shared" si="3"/>
        <v>0</v>
      </c>
      <c r="M84" s="28"/>
      <c r="XDA84" s="32"/>
      <c r="XDB84" s="32"/>
      <c r="XDC84" s="32"/>
      <c r="XDD84" s="32"/>
      <c r="XDE84" s="32"/>
      <c r="XDF84" s="32"/>
      <c r="XDG84" s="32"/>
      <c r="XDH84" s="32"/>
      <c r="XDI84" s="32"/>
      <c r="XDJ84" s="32"/>
      <c r="XDK84" s="32"/>
      <c r="XDL84" s="32"/>
      <c r="XDM84" s="32"/>
      <c r="XDN84" s="32"/>
      <c r="XDO84" s="32"/>
      <c r="XDP84" s="32"/>
      <c r="XDQ84" s="32"/>
      <c r="XDR84" s="32"/>
      <c r="XDS84" s="32"/>
      <c r="XDT84" s="32"/>
      <c r="XDU84" s="32"/>
      <c r="XDV84" s="32"/>
      <c r="XDW84" s="32"/>
      <c r="XDX84" s="32"/>
      <c r="XDY84" s="32"/>
      <c r="XDZ84" s="32"/>
      <c r="XEA84" s="32"/>
      <c r="XEB84" s="32"/>
      <c r="XEC84" s="32"/>
      <c r="XED84" s="32"/>
      <c r="XEE84" s="32"/>
    </row>
    <row r="85" s="1" customFormat="1" customHeight="1" spans="1:16359">
      <c r="A85" s="31"/>
      <c r="B85" s="20"/>
      <c r="C85" s="20"/>
      <c r="D85" s="21" t="str">
        <f>IF(C85="","-",VLOOKUP(C85,员工信息表!B:C,2,FALSE))</f>
        <v>-</v>
      </c>
      <c r="E85" s="21" t="str">
        <f>IF(C85="","-",VLOOKUP(C85,员工信息表!B:D,3,FALSE))</f>
        <v>-</v>
      </c>
      <c r="F85" s="20"/>
      <c r="G85" s="20"/>
      <c r="H85" s="20"/>
      <c r="I85" s="20"/>
      <c r="J85" s="27" t="str">
        <f t="shared" si="2"/>
        <v>0</v>
      </c>
      <c r="K85" s="27" t="str">
        <f>IF(C85="","0",SUMIFS(借支明细表!$H:$H,借支明细表!$F:$F,$C85,借支明细表!$D:$D,$D$2))</f>
        <v>0</v>
      </c>
      <c r="L85" s="27" t="str">
        <f t="shared" si="3"/>
        <v>0</v>
      </c>
      <c r="M85" s="28"/>
      <c r="XDA85" s="32"/>
      <c r="XDB85" s="32"/>
      <c r="XDC85" s="32"/>
      <c r="XDD85" s="32"/>
      <c r="XDE85" s="32"/>
      <c r="XDF85" s="32"/>
      <c r="XDG85" s="32"/>
      <c r="XDH85" s="32"/>
      <c r="XDI85" s="32"/>
      <c r="XDJ85" s="32"/>
      <c r="XDK85" s="32"/>
      <c r="XDL85" s="32"/>
      <c r="XDM85" s="32"/>
      <c r="XDN85" s="32"/>
      <c r="XDO85" s="32"/>
      <c r="XDP85" s="32"/>
      <c r="XDQ85" s="32"/>
      <c r="XDR85" s="32"/>
      <c r="XDS85" s="32"/>
      <c r="XDT85" s="32"/>
      <c r="XDU85" s="32"/>
      <c r="XDV85" s="32"/>
      <c r="XDW85" s="32"/>
      <c r="XDX85" s="32"/>
      <c r="XDY85" s="32"/>
      <c r="XDZ85" s="32"/>
      <c r="XEA85" s="32"/>
      <c r="XEB85" s="32"/>
      <c r="XEC85" s="32"/>
      <c r="XED85" s="32"/>
      <c r="XEE85" s="32"/>
    </row>
    <row r="86" s="1" customFormat="1" customHeight="1" spans="1:16359">
      <c r="A86" s="31"/>
      <c r="B86" s="20"/>
      <c r="C86" s="20"/>
      <c r="D86" s="21" t="str">
        <f>IF(C86="","-",VLOOKUP(C86,员工信息表!B:C,2,FALSE))</f>
        <v>-</v>
      </c>
      <c r="E86" s="21" t="str">
        <f>IF(C86="","-",VLOOKUP(C86,员工信息表!B:D,3,FALSE))</f>
        <v>-</v>
      </c>
      <c r="F86" s="20"/>
      <c r="G86" s="20"/>
      <c r="H86" s="20"/>
      <c r="I86" s="20"/>
      <c r="J86" s="27" t="str">
        <f t="shared" si="2"/>
        <v>0</v>
      </c>
      <c r="K86" s="27" t="str">
        <f>IF(C86="","0",SUMIFS(借支明细表!$H:$H,借支明细表!$F:$F,$C86,借支明细表!$D:$D,$D$2))</f>
        <v>0</v>
      </c>
      <c r="L86" s="27" t="str">
        <f t="shared" si="3"/>
        <v>0</v>
      </c>
      <c r="M86" s="28"/>
      <c r="XDA86" s="32"/>
      <c r="XDB86" s="32"/>
      <c r="XDC86" s="32"/>
      <c r="XDD86" s="32"/>
      <c r="XDE86" s="32"/>
      <c r="XDF86" s="32"/>
      <c r="XDG86" s="32"/>
      <c r="XDH86" s="32"/>
      <c r="XDI86" s="32"/>
      <c r="XDJ86" s="32"/>
      <c r="XDK86" s="32"/>
      <c r="XDL86" s="32"/>
      <c r="XDM86" s="32"/>
      <c r="XDN86" s="32"/>
      <c r="XDO86" s="32"/>
      <c r="XDP86" s="32"/>
      <c r="XDQ86" s="32"/>
      <c r="XDR86" s="32"/>
      <c r="XDS86" s="32"/>
      <c r="XDT86" s="32"/>
      <c r="XDU86" s="32"/>
      <c r="XDV86" s="32"/>
      <c r="XDW86" s="32"/>
      <c r="XDX86" s="32"/>
      <c r="XDY86" s="32"/>
      <c r="XDZ86" s="32"/>
      <c r="XEA86" s="32"/>
      <c r="XEB86" s="32"/>
      <c r="XEC86" s="32"/>
      <c r="XED86" s="32"/>
      <c r="XEE86" s="32"/>
    </row>
    <row r="87" s="1" customFormat="1" customHeight="1" spans="1:16359">
      <c r="A87" s="31"/>
      <c r="B87" s="20"/>
      <c r="C87" s="20"/>
      <c r="D87" s="21" t="str">
        <f>IF(C87="","-",VLOOKUP(C87,员工信息表!B:C,2,FALSE))</f>
        <v>-</v>
      </c>
      <c r="E87" s="21" t="str">
        <f>IF(C87="","-",VLOOKUP(C87,员工信息表!B:D,3,FALSE))</f>
        <v>-</v>
      </c>
      <c r="F87" s="20"/>
      <c r="G87" s="20"/>
      <c r="H87" s="20"/>
      <c r="I87" s="20"/>
      <c r="J87" s="27" t="str">
        <f t="shared" si="2"/>
        <v>0</v>
      </c>
      <c r="K87" s="27" t="str">
        <f>IF(C87="","0",SUMIFS(借支明细表!$H:$H,借支明细表!$F:$F,$C87,借支明细表!$D:$D,$D$2))</f>
        <v>0</v>
      </c>
      <c r="L87" s="27" t="str">
        <f t="shared" si="3"/>
        <v>0</v>
      </c>
      <c r="M87" s="28"/>
      <c r="XDA87" s="32"/>
      <c r="XDB87" s="32"/>
      <c r="XDC87" s="32"/>
      <c r="XDD87" s="32"/>
      <c r="XDE87" s="32"/>
      <c r="XDF87" s="32"/>
      <c r="XDG87" s="32"/>
      <c r="XDH87" s="32"/>
      <c r="XDI87" s="32"/>
      <c r="XDJ87" s="32"/>
      <c r="XDK87" s="32"/>
      <c r="XDL87" s="32"/>
      <c r="XDM87" s="32"/>
      <c r="XDN87" s="32"/>
      <c r="XDO87" s="32"/>
      <c r="XDP87" s="32"/>
      <c r="XDQ87" s="32"/>
      <c r="XDR87" s="32"/>
      <c r="XDS87" s="32"/>
      <c r="XDT87" s="32"/>
      <c r="XDU87" s="32"/>
      <c r="XDV87" s="32"/>
      <c r="XDW87" s="32"/>
      <c r="XDX87" s="32"/>
      <c r="XDY87" s="32"/>
      <c r="XDZ87" s="32"/>
      <c r="XEA87" s="32"/>
      <c r="XEB87" s="32"/>
      <c r="XEC87" s="32"/>
      <c r="XED87" s="32"/>
      <c r="XEE87" s="32"/>
    </row>
    <row r="88" s="1" customFormat="1" customHeight="1" spans="1:16359">
      <c r="A88" s="31"/>
      <c r="B88" s="20"/>
      <c r="C88" s="20"/>
      <c r="D88" s="21" t="str">
        <f>IF(C88="","-",VLOOKUP(C88,员工信息表!B:C,2,FALSE))</f>
        <v>-</v>
      </c>
      <c r="E88" s="21" t="str">
        <f>IF(C88="","-",VLOOKUP(C88,员工信息表!B:D,3,FALSE))</f>
        <v>-</v>
      </c>
      <c r="F88" s="20"/>
      <c r="G88" s="20"/>
      <c r="H88" s="20"/>
      <c r="I88" s="20"/>
      <c r="J88" s="27" t="str">
        <f t="shared" si="2"/>
        <v>0</v>
      </c>
      <c r="K88" s="27" t="str">
        <f>IF(C88="","0",SUMIFS(借支明细表!$H:$H,借支明细表!$F:$F,$C88,借支明细表!$D:$D,$D$2))</f>
        <v>0</v>
      </c>
      <c r="L88" s="27" t="str">
        <f t="shared" si="3"/>
        <v>0</v>
      </c>
      <c r="M88" s="28"/>
      <c r="XDA88" s="32"/>
      <c r="XDB88" s="32"/>
      <c r="XDC88" s="32"/>
      <c r="XDD88" s="32"/>
      <c r="XDE88" s="32"/>
      <c r="XDF88" s="32"/>
      <c r="XDG88" s="32"/>
      <c r="XDH88" s="32"/>
      <c r="XDI88" s="32"/>
      <c r="XDJ88" s="32"/>
      <c r="XDK88" s="32"/>
      <c r="XDL88" s="32"/>
      <c r="XDM88" s="32"/>
      <c r="XDN88" s="32"/>
      <c r="XDO88" s="32"/>
      <c r="XDP88" s="32"/>
      <c r="XDQ88" s="32"/>
      <c r="XDR88" s="32"/>
      <c r="XDS88" s="32"/>
      <c r="XDT88" s="32"/>
      <c r="XDU88" s="32"/>
      <c r="XDV88" s="32"/>
      <c r="XDW88" s="32"/>
      <c r="XDX88" s="32"/>
      <c r="XDY88" s="32"/>
      <c r="XDZ88" s="32"/>
      <c r="XEA88" s="32"/>
      <c r="XEB88" s="32"/>
      <c r="XEC88" s="32"/>
      <c r="XED88" s="32"/>
      <c r="XEE88" s="32"/>
    </row>
    <row r="89" s="1" customFormat="1" customHeight="1" spans="1:16359">
      <c r="A89" s="31"/>
      <c r="B89" s="20"/>
      <c r="C89" s="20"/>
      <c r="D89" s="21" t="str">
        <f>IF(C89="","-",VLOOKUP(C89,员工信息表!B:C,2,FALSE))</f>
        <v>-</v>
      </c>
      <c r="E89" s="21" t="str">
        <f>IF(C89="","-",VLOOKUP(C89,员工信息表!B:D,3,FALSE))</f>
        <v>-</v>
      </c>
      <c r="F89" s="20"/>
      <c r="G89" s="20"/>
      <c r="H89" s="20"/>
      <c r="I89" s="20"/>
      <c r="J89" s="27" t="str">
        <f t="shared" si="2"/>
        <v>0</v>
      </c>
      <c r="K89" s="27" t="str">
        <f>IF(C89="","0",SUMIFS(借支明细表!$H:$H,借支明细表!$F:$F,$C89,借支明细表!$D:$D,$D$2))</f>
        <v>0</v>
      </c>
      <c r="L89" s="27" t="str">
        <f t="shared" si="3"/>
        <v>0</v>
      </c>
      <c r="M89" s="28"/>
      <c r="XDA89" s="32"/>
      <c r="XDB89" s="32"/>
      <c r="XDC89" s="32"/>
      <c r="XDD89" s="32"/>
      <c r="XDE89" s="32"/>
      <c r="XDF89" s="32"/>
      <c r="XDG89" s="32"/>
      <c r="XDH89" s="32"/>
      <c r="XDI89" s="32"/>
      <c r="XDJ89" s="32"/>
      <c r="XDK89" s="32"/>
      <c r="XDL89" s="32"/>
      <c r="XDM89" s="32"/>
      <c r="XDN89" s="32"/>
      <c r="XDO89" s="32"/>
      <c r="XDP89" s="32"/>
      <c r="XDQ89" s="32"/>
      <c r="XDR89" s="32"/>
      <c r="XDS89" s="32"/>
      <c r="XDT89" s="32"/>
      <c r="XDU89" s="32"/>
      <c r="XDV89" s="32"/>
      <c r="XDW89" s="32"/>
      <c r="XDX89" s="32"/>
      <c r="XDY89" s="32"/>
      <c r="XDZ89" s="32"/>
      <c r="XEA89" s="32"/>
      <c r="XEB89" s="32"/>
      <c r="XEC89" s="32"/>
      <c r="XED89" s="32"/>
      <c r="XEE89" s="32"/>
    </row>
    <row r="90" s="1" customFormat="1" customHeight="1" spans="1:16359">
      <c r="A90" s="31"/>
      <c r="B90" s="20"/>
      <c r="C90" s="20"/>
      <c r="D90" s="21" t="str">
        <f>IF(C90="","-",VLOOKUP(C90,员工信息表!B:C,2,FALSE))</f>
        <v>-</v>
      </c>
      <c r="E90" s="21" t="str">
        <f>IF(C90="","-",VLOOKUP(C90,员工信息表!B:D,3,FALSE))</f>
        <v>-</v>
      </c>
      <c r="F90" s="20"/>
      <c r="G90" s="20"/>
      <c r="H90" s="20"/>
      <c r="I90" s="20"/>
      <c r="J90" s="27" t="str">
        <f t="shared" si="2"/>
        <v>0</v>
      </c>
      <c r="K90" s="27" t="str">
        <f>IF(C90="","0",SUMIFS(借支明细表!$H:$H,借支明细表!$F:$F,$C90,借支明细表!$D:$D,$D$2))</f>
        <v>0</v>
      </c>
      <c r="L90" s="27" t="str">
        <f t="shared" si="3"/>
        <v>0</v>
      </c>
      <c r="M90" s="28"/>
      <c r="XDA90" s="32"/>
      <c r="XDB90" s="32"/>
      <c r="XDC90" s="32"/>
      <c r="XDD90" s="32"/>
      <c r="XDE90" s="32"/>
      <c r="XDF90" s="32"/>
      <c r="XDG90" s="32"/>
      <c r="XDH90" s="32"/>
      <c r="XDI90" s="32"/>
      <c r="XDJ90" s="32"/>
      <c r="XDK90" s="32"/>
      <c r="XDL90" s="32"/>
      <c r="XDM90" s="32"/>
      <c r="XDN90" s="32"/>
      <c r="XDO90" s="32"/>
      <c r="XDP90" s="32"/>
      <c r="XDQ90" s="32"/>
      <c r="XDR90" s="32"/>
      <c r="XDS90" s="32"/>
      <c r="XDT90" s="32"/>
      <c r="XDU90" s="32"/>
      <c r="XDV90" s="32"/>
      <c r="XDW90" s="32"/>
      <c r="XDX90" s="32"/>
      <c r="XDY90" s="32"/>
      <c r="XDZ90" s="32"/>
      <c r="XEA90" s="32"/>
      <c r="XEB90" s="32"/>
      <c r="XEC90" s="32"/>
      <c r="XED90" s="32"/>
      <c r="XEE90" s="32"/>
    </row>
    <row r="91" s="1" customFormat="1" customHeight="1" spans="1:16359">
      <c r="A91" s="31"/>
      <c r="B91" s="20"/>
      <c r="C91" s="20"/>
      <c r="D91" s="21" t="str">
        <f>IF(C91="","-",VLOOKUP(C91,员工信息表!B:C,2,FALSE))</f>
        <v>-</v>
      </c>
      <c r="E91" s="21" t="str">
        <f>IF(C91="","-",VLOOKUP(C91,员工信息表!B:D,3,FALSE))</f>
        <v>-</v>
      </c>
      <c r="F91" s="20"/>
      <c r="G91" s="20"/>
      <c r="H91" s="20"/>
      <c r="I91" s="20"/>
      <c r="J91" s="27" t="str">
        <f t="shared" si="2"/>
        <v>0</v>
      </c>
      <c r="K91" s="27" t="str">
        <f>IF(C91="","0",SUMIFS(借支明细表!$H:$H,借支明细表!$F:$F,$C91,借支明细表!$D:$D,$D$2))</f>
        <v>0</v>
      </c>
      <c r="L91" s="27" t="str">
        <f t="shared" si="3"/>
        <v>0</v>
      </c>
      <c r="M91" s="28"/>
      <c r="XDA91" s="32"/>
      <c r="XDB91" s="32"/>
      <c r="XDC91" s="32"/>
      <c r="XDD91" s="32"/>
      <c r="XDE91" s="32"/>
      <c r="XDF91" s="32"/>
      <c r="XDG91" s="32"/>
      <c r="XDH91" s="32"/>
      <c r="XDI91" s="32"/>
      <c r="XDJ91" s="32"/>
      <c r="XDK91" s="32"/>
      <c r="XDL91" s="32"/>
      <c r="XDM91" s="32"/>
      <c r="XDN91" s="32"/>
      <c r="XDO91" s="32"/>
      <c r="XDP91" s="32"/>
      <c r="XDQ91" s="32"/>
      <c r="XDR91" s="32"/>
      <c r="XDS91" s="32"/>
      <c r="XDT91" s="32"/>
      <c r="XDU91" s="32"/>
      <c r="XDV91" s="32"/>
      <c r="XDW91" s="32"/>
      <c r="XDX91" s="32"/>
      <c r="XDY91" s="32"/>
      <c r="XDZ91" s="32"/>
      <c r="XEA91" s="32"/>
      <c r="XEB91" s="32"/>
      <c r="XEC91" s="32"/>
      <c r="XED91" s="32"/>
      <c r="XEE91" s="32"/>
    </row>
    <row r="92" s="1" customFormat="1" customHeight="1" spans="1:16359">
      <c r="A92" s="31"/>
      <c r="B92" s="20"/>
      <c r="C92" s="20"/>
      <c r="D92" s="21" t="str">
        <f>IF(C92="","-",VLOOKUP(C92,员工信息表!B:C,2,FALSE))</f>
        <v>-</v>
      </c>
      <c r="E92" s="21" t="str">
        <f>IF(C92="","-",VLOOKUP(C92,员工信息表!B:D,3,FALSE))</f>
        <v>-</v>
      </c>
      <c r="F92" s="20"/>
      <c r="G92" s="20"/>
      <c r="H92" s="20"/>
      <c r="I92" s="20"/>
      <c r="J92" s="27" t="str">
        <f t="shared" si="2"/>
        <v>0</v>
      </c>
      <c r="K92" s="27" t="str">
        <f>IF(C92="","0",SUMIFS(借支明细表!$H:$H,借支明细表!$F:$F,$C92,借支明细表!$D:$D,$D$2))</f>
        <v>0</v>
      </c>
      <c r="L92" s="27" t="str">
        <f t="shared" si="3"/>
        <v>0</v>
      </c>
      <c r="M92" s="28"/>
      <c r="XDA92" s="32"/>
      <c r="XDB92" s="32"/>
      <c r="XDC92" s="32"/>
      <c r="XDD92" s="32"/>
      <c r="XDE92" s="32"/>
      <c r="XDF92" s="32"/>
      <c r="XDG92" s="32"/>
      <c r="XDH92" s="32"/>
      <c r="XDI92" s="32"/>
      <c r="XDJ92" s="32"/>
      <c r="XDK92" s="32"/>
      <c r="XDL92" s="32"/>
      <c r="XDM92" s="32"/>
      <c r="XDN92" s="32"/>
      <c r="XDO92" s="32"/>
      <c r="XDP92" s="32"/>
      <c r="XDQ92" s="32"/>
      <c r="XDR92" s="32"/>
      <c r="XDS92" s="32"/>
      <c r="XDT92" s="32"/>
      <c r="XDU92" s="32"/>
      <c r="XDV92" s="32"/>
      <c r="XDW92" s="32"/>
      <c r="XDX92" s="32"/>
      <c r="XDY92" s="32"/>
      <c r="XDZ92" s="32"/>
      <c r="XEA92" s="32"/>
      <c r="XEB92" s="32"/>
      <c r="XEC92" s="32"/>
      <c r="XED92" s="32"/>
      <c r="XEE92" s="32"/>
    </row>
    <row r="93" s="1" customFormat="1" customHeight="1" spans="1:16359">
      <c r="A93" s="31"/>
      <c r="B93" s="20"/>
      <c r="C93" s="20"/>
      <c r="D93" s="21" t="str">
        <f>IF(C93="","-",VLOOKUP(C93,员工信息表!B:C,2,FALSE))</f>
        <v>-</v>
      </c>
      <c r="E93" s="21" t="str">
        <f>IF(C93="","-",VLOOKUP(C93,员工信息表!B:D,3,FALSE))</f>
        <v>-</v>
      </c>
      <c r="F93" s="20"/>
      <c r="G93" s="20"/>
      <c r="H93" s="20"/>
      <c r="I93" s="20"/>
      <c r="J93" s="27" t="str">
        <f t="shared" si="2"/>
        <v>0</v>
      </c>
      <c r="K93" s="27" t="str">
        <f>IF(C93="","0",SUMIFS(借支明细表!$H:$H,借支明细表!$F:$F,$C93,借支明细表!$D:$D,$D$2))</f>
        <v>0</v>
      </c>
      <c r="L93" s="27" t="str">
        <f t="shared" si="3"/>
        <v>0</v>
      </c>
      <c r="M93" s="28"/>
      <c r="XDA93" s="32"/>
      <c r="XDB93" s="32"/>
      <c r="XDC93" s="32"/>
      <c r="XDD93" s="32"/>
      <c r="XDE93" s="32"/>
      <c r="XDF93" s="32"/>
      <c r="XDG93" s="32"/>
      <c r="XDH93" s="32"/>
      <c r="XDI93" s="32"/>
      <c r="XDJ93" s="32"/>
      <c r="XDK93" s="32"/>
      <c r="XDL93" s="32"/>
      <c r="XDM93" s="32"/>
      <c r="XDN93" s="32"/>
      <c r="XDO93" s="32"/>
      <c r="XDP93" s="32"/>
      <c r="XDQ93" s="32"/>
      <c r="XDR93" s="32"/>
      <c r="XDS93" s="32"/>
      <c r="XDT93" s="32"/>
      <c r="XDU93" s="32"/>
      <c r="XDV93" s="32"/>
      <c r="XDW93" s="32"/>
      <c r="XDX93" s="32"/>
      <c r="XDY93" s="32"/>
      <c r="XDZ93" s="32"/>
      <c r="XEA93" s="32"/>
      <c r="XEB93" s="32"/>
      <c r="XEC93" s="32"/>
      <c r="XED93" s="32"/>
      <c r="XEE93" s="32"/>
    </row>
    <row r="94" s="1" customFormat="1" customHeight="1" spans="1:16359">
      <c r="A94" s="31"/>
      <c r="B94" s="20"/>
      <c r="C94" s="20"/>
      <c r="D94" s="21" t="str">
        <f>IF(C94="","-",VLOOKUP(C94,员工信息表!B:C,2,FALSE))</f>
        <v>-</v>
      </c>
      <c r="E94" s="21" t="str">
        <f>IF(C94="","-",VLOOKUP(C94,员工信息表!B:D,3,FALSE))</f>
        <v>-</v>
      </c>
      <c r="F94" s="20"/>
      <c r="G94" s="20"/>
      <c r="H94" s="20"/>
      <c r="I94" s="20"/>
      <c r="J94" s="27" t="str">
        <f t="shared" si="2"/>
        <v>0</v>
      </c>
      <c r="K94" s="27" t="str">
        <f>IF(C94="","0",SUMIFS(借支明细表!$H:$H,借支明细表!$F:$F,$C94,借支明细表!$D:$D,$D$2))</f>
        <v>0</v>
      </c>
      <c r="L94" s="27" t="str">
        <f t="shared" si="3"/>
        <v>0</v>
      </c>
      <c r="M94" s="28"/>
      <c r="XDA94" s="32"/>
      <c r="XDB94" s="32"/>
      <c r="XDC94" s="32"/>
      <c r="XDD94" s="32"/>
      <c r="XDE94" s="32"/>
      <c r="XDF94" s="32"/>
      <c r="XDG94" s="32"/>
      <c r="XDH94" s="32"/>
      <c r="XDI94" s="32"/>
      <c r="XDJ94" s="32"/>
      <c r="XDK94" s="32"/>
      <c r="XDL94" s="32"/>
      <c r="XDM94" s="32"/>
      <c r="XDN94" s="32"/>
      <c r="XDO94" s="32"/>
      <c r="XDP94" s="32"/>
      <c r="XDQ94" s="32"/>
      <c r="XDR94" s="32"/>
      <c r="XDS94" s="32"/>
      <c r="XDT94" s="32"/>
      <c r="XDU94" s="32"/>
      <c r="XDV94" s="32"/>
      <c r="XDW94" s="32"/>
      <c r="XDX94" s="32"/>
      <c r="XDY94" s="32"/>
      <c r="XDZ94" s="32"/>
      <c r="XEA94" s="32"/>
      <c r="XEB94" s="32"/>
      <c r="XEC94" s="32"/>
      <c r="XED94" s="32"/>
      <c r="XEE94" s="32"/>
    </row>
    <row r="95" s="1" customFormat="1" customHeight="1" spans="1:16359">
      <c r="A95" s="31"/>
      <c r="B95" s="20"/>
      <c r="C95" s="20"/>
      <c r="D95" s="21" t="str">
        <f>IF(C95="","-",VLOOKUP(C95,员工信息表!B:C,2,FALSE))</f>
        <v>-</v>
      </c>
      <c r="E95" s="21" t="str">
        <f>IF(C95="","-",VLOOKUP(C95,员工信息表!B:D,3,FALSE))</f>
        <v>-</v>
      </c>
      <c r="F95" s="20"/>
      <c r="G95" s="20"/>
      <c r="H95" s="20"/>
      <c r="I95" s="20"/>
      <c r="J95" s="27" t="str">
        <f t="shared" si="2"/>
        <v>0</v>
      </c>
      <c r="K95" s="27" t="str">
        <f>IF(C95="","0",SUMIFS(借支明细表!$H:$H,借支明细表!$F:$F,$C95,借支明细表!$D:$D,$D$2))</f>
        <v>0</v>
      </c>
      <c r="L95" s="27" t="str">
        <f t="shared" si="3"/>
        <v>0</v>
      </c>
      <c r="M95" s="28"/>
      <c r="XDA95" s="32"/>
      <c r="XDB95" s="32"/>
      <c r="XDC95" s="32"/>
      <c r="XDD95" s="32"/>
      <c r="XDE95" s="32"/>
      <c r="XDF95" s="32"/>
      <c r="XDG95" s="32"/>
      <c r="XDH95" s="32"/>
      <c r="XDI95" s="32"/>
      <c r="XDJ95" s="32"/>
      <c r="XDK95" s="32"/>
      <c r="XDL95" s="32"/>
      <c r="XDM95" s="32"/>
      <c r="XDN95" s="32"/>
      <c r="XDO95" s="32"/>
      <c r="XDP95" s="32"/>
      <c r="XDQ95" s="32"/>
      <c r="XDR95" s="32"/>
      <c r="XDS95" s="32"/>
      <c r="XDT95" s="32"/>
      <c r="XDU95" s="32"/>
      <c r="XDV95" s="32"/>
      <c r="XDW95" s="32"/>
      <c r="XDX95" s="32"/>
      <c r="XDY95" s="32"/>
      <c r="XDZ95" s="32"/>
      <c r="XEA95" s="32"/>
      <c r="XEB95" s="32"/>
      <c r="XEC95" s="32"/>
      <c r="XED95" s="32"/>
      <c r="XEE95" s="32"/>
    </row>
    <row r="96" s="1" customFormat="1" customHeight="1" spans="1:16359">
      <c r="A96" s="31"/>
      <c r="B96" s="20"/>
      <c r="C96" s="20"/>
      <c r="D96" s="21" t="str">
        <f>IF(C96="","-",VLOOKUP(C96,员工信息表!B:C,2,FALSE))</f>
        <v>-</v>
      </c>
      <c r="E96" s="21" t="str">
        <f>IF(C96="","-",VLOOKUP(C96,员工信息表!B:D,3,FALSE))</f>
        <v>-</v>
      </c>
      <c r="F96" s="20"/>
      <c r="G96" s="20"/>
      <c r="H96" s="20"/>
      <c r="I96" s="20"/>
      <c r="J96" s="27" t="str">
        <f t="shared" si="2"/>
        <v>0</v>
      </c>
      <c r="K96" s="27" t="str">
        <f>IF(C96="","0",SUMIFS(借支明细表!$H:$H,借支明细表!$F:$F,$C96,借支明细表!$D:$D,$D$2))</f>
        <v>0</v>
      </c>
      <c r="L96" s="27" t="str">
        <f t="shared" si="3"/>
        <v>0</v>
      </c>
      <c r="M96" s="28"/>
      <c r="XDA96" s="32"/>
      <c r="XDB96" s="32"/>
      <c r="XDC96" s="32"/>
      <c r="XDD96" s="32"/>
      <c r="XDE96" s="32"/>
      <c r="XDF96" s="32"/>
      <c r="XDG96" s="32"/>
      <c r="XDH96" s="32"/>
      <c r="XDI96" s="32"/>
      <c r="XDJ96" s="32"/>
      <c r="XDK96" s="32"/>
      <c r="XDL96" s="32"/>
      <c r="XDM96" s="32"/>
      <c r="XDN96" s="32"/>
      <c r="XDO96" s="32"/>
      <c r="XDP96" s="32"/>
      <c r="XDQ96" s="32"/>
      <c r="XDR96" s="32"/>
      <c r="XDS96" s="32"/>
      <c r="XDT96" s="32"/>
      <c r="XDU96" s="32"/>
      <c r="XDV96" s="32"/>
      <c r="XDW96" s="32"/>
      <c r="XDX96" s="32"/>
      <c r="XDY96" s="32"/>
      <c r="XDZ96" s="32"/>
      <c r="XEA96" s="32"/>
      <c r="XEB96" s="32"/>
      <c r="XEC96" s="32"/>
      <c r="XED96" s="32"/>
      <c r="XEE96" s="32"/>
    </row>
    <row r="97" s="1" customFormat="1" customHeight="1" spans="1:16359">
      <c r="A97" s="31"/>
      <c r="B97" s="20"/>
      <c r="C97" s="20"/>
      <c r="D97" s="21" t="str">
        <f>IF(C97="","-",VLOOKUP(C97,员工信息表!B:C,2,FALSE))</f>
        <v>-</v>
      </c>
      <c r="E97" s="21" t="str">
        <f>IF(C97="","-",VLOOKUP(C97,员工信息表!B:D,3,FALSE))</f>
        <v>-</v>
      </c>
      <c r="F97" s="20"/>
      <c r="G97" s="20"/>
      <c r="H97" s="20"/>
      <c r="I97" s="20"/>
      <c r="J97" s="27" t="str">
        <f t="shared" si="2"/>
        <v>0</v>
      </c>
      <c r="K97" s="27" t="str">
        <f>IF(C97="","0",SUMIFS(借支明细表!$H:$H,借支明细表!$F:$F,$C97,借支明细表!$D:$D,$D$2))</f>
        <v>0</v>
      </c>
      <c r="L97" s="27" t="str">
        <f t="shared" si="3"/>
        <v>0</v>
      </c>
      <c r="M97" s="28"/>
      <c r="XDA97" s="32"/>
      <c r="XDB97" s="32"/>
      <c r="XDC97" s="32"/>
      <c r="XDD97" s="32"/>
      <c r="XDE97" s="32"/>
      <c r="XDF97" s="32"/>
      <c r="XDG97" s="32"/>
      <c r="XDH97" s="32"/>
      <c r="XDI97" s="32"/>
      <c r="XDJ97" s="32"/>
      <c r="XDK97" s="32"/>
      <c r="XDL97" s="32"/>
      <c r="XDM97" s="32"/>
      <c r="XDN97" s="32"/>
      <c r="XDO97" s="32"/>
      <c r="XDP97" s="32"/>
      <c r="XDQ97" s="32"/>
      <c r="XDR97" s="32"/>
      <c r="XDS97" s="32"/>
      <c r="XDT97" s="32"/>
      <c r="XDU97" s="32"/>
      <c r="XDV97" s="32"/>
      <c r="XDW97" s="32"/>
      <c r="XDX97" s="32"/>
      <c r="XDY97" s="32"/>
      <c r="XDZ97" s="32"/>
      <c r="XEA97" s="32"/>
      <c r="XEB97" s="32"/>
      <c r="XEC97" s="32"/>
      <c r="XED97" s="32"/>
      <c r="XEE97" s="32"/>
    </row>
    <row r="98" s="1" customFormat="1" customHeight="1" spans="1:16359">
      <c r="A98" s="31"/>
      <c r="B98" s="20"/>
      <c r="C98" s="20"/>
      <c r="D98" s="21" t="str">
        <f>IF(C98="","-",VLOOKUP(C98,员工信息表!B:C,2,FALSE))</f>
        <v>-</v>
      </c>
      <c r="E98" s="21" t="str">
        <f>IF(C98="","-",VLOOKUP(C98,员工信息表!B:D,3,FALSE))</f>
        <v>-</v>
      </c>
      <c r="F98" s="20"/>
      <c r="G98" s="20"/>
      <c r="H98" s="20"/>
      <c r="I98" s="20"/>
      <c r="J98" s="27" t="str">
        <f t="shared" si="2"/>
        <v>0</v>
      </c>
      <c r="K98" s="27" t="str">
        <f>IF(C98="","0",SUMIFS(借支明细表!$H:$H,借支明细表!$F:$F,$C98,借支明细表!$D:$D,$D$2))</f>
        <v>0</v>
      </c>
      <c r="L98" s="27" t="str">
        <f t="shared" si="3"/>
        <v>0</v>
      </c>
      <c r="M98" s="28"/>
      <c r="XDA98" s="32"/>
      <c r="XDB98" s="32"/>
      <c r="XDC98" s="32"/>
      <c r="XDD98" s="32"/>
      <c r="XDE98" s="32"/>
      <c r="XDF98" s="32"/>
      <c r="XDG98" s="32"/>
      <c r="XDH98" s="32"/>
      <c r="XDI98" s="32"/>
      <c r="XDJ98" s="32"/>
      <c r="XDK98" s="32"/>
      <c r="XDL98" s="32"/>
      <c r="XDM98" s="32"/>
      <c r="XDN98" s="32"/>
      <c r="XDO98" s="32"/>
      <c r="XDP98" s="32"/>
      <c r="XDQ98" s="32"/>
      <c r="XDR98" s="32"/>
      <c r="XDS98" s="32"/>
      <c r="XDT98" s="32"/>
      <c r="XDU98" s="32"/>
      <c r="XDV98" s="32"/>
      <c r="XDW98" s="32"/>
      <c r="XDX98" s="32"/>
      <c r="XDY98" s="32"/>
      <c r="XDZ98" s="32"/>
      <c r="XEA98" s="32"/>
      <c r="XEB98" s="32"/>
      <c r="XEC98" s="32"/>
      <c r="XED98" s="32"/>
      <c r="XEE98" s="32"/>
    </row>
    <row r="99" s="1" customFormat="1" customHeight="1" spans="1:16359">
      <c r="A99" s="31"/>
      <c r="B99" s="20"/>
      <c r="C99" s="20"/>
      <c r="D99" s="21" t="str">
        <f>IF(C99="","-",VLOOKUP(C99,员工信息表!B:C,2,FALSE))</f>
        <v>-</v>
      </c>
      <c r="E99" s="21" t="str">
        <f>IF(C99="","-",VLOOKUP(C99,员工信息表!B:D,3,FALSE))</f>
        <v>-</v>
      </c>
      <c r="F99" s="20"/>
      <c r="G99" s="20"/>
      <c r="H99" s="20"/>
      <c r="I99" s="20"/>
      <c r="J99" s="27" t="str">
        <f t="shared" si="2"/>
        <v>0</v>
      </c>
      <c r="K99" s="27" t="str">
        <f>IF(C99="","0",SUMIFS(借支明细表!$H:$H,借支明细表!$F:$F,$C99,借支明细表!$D:$D,$D$2))</f>
        <v>0</v>
      </c>
      <c r="L99" s="27" t="str">
        <f t="shared" si="3"/>
        <v>0</v>
      </c>
      <c r="M99" s="28"/>
      <c r="XDA99" s="32"/>
      <c r="XDB99" s="32"/>
      <c r="XDC99" s="32"/>
      <c r="XDD99" s="32"/>
      <c r="XDE99" s="32"/>
      <c r="XDF99" s="32"/>
      <c r="XDG99" s="32"/>
      <c r="XDH99" s="32"/>
      <c r="XDI99" s="32"/>
      <c r="XDJ99" s="32"/>
      <c r="XDK99" s="32"/>
      <c r="XDL99" s="32"/>
      <c r="XDM99" s="32"/>
      <c r="XDN99" s="32"/>
      <c r="XDO99" s="32"/>
      <c r="XDP99" s="32"/>
      <c r="XDQ99" s="32"/>
      <c r="XDR99" s="32"/>
      <c r="XDS99" s="32"/>
      <c r="XDT99" s="32"/>
      <c r="XDU99" s="32"/>
      <c r="XDV99" s="32"/>
      <c r="XDW99" s="32"/>
      <c r="XDX99" s="32"/>
      <c r="XDY99" s="32"/>
      <c r="XDZ99" s="32"/>
      <c r="XEA99" s="32"/>
      <c r="XEB99" s="32"/>
      <c r="XEC99" s="32"/>
      <c r="XED99" s="32"/>
      <c r="XEE99" s="32"/>
    </row>
    <row r="100" s="1" customFormat="1" customHeight="1" spans="1:16359">
      <c r="A100" s="31"/>
      <c r="B100" s="20"/>
      <c r="C100" s="20"/>
      <c r="D100" s="21" t="str">
        <f>IF(C100="","-",VLOOKUP(C100,员工信息表!B:C,2,FALSE))</f>
        <v>-</v>
      </c>
      <c r="E100" s="21" t="str">
        <f>IF(C100="","-",VLOOKUP(C100,员工信息表!B:D,3,FALSE))</f>
        <v>-</v>
      </c>
      <c r="F100" s="20"/>
      <c r="G100" s="20"/>
      <c r="H100" s="20"/>
      <c r="I100" s="20"/>
      <c r="J100" s="27" t="str">
        <f t="shared" si="2"/>
        <v>0</v>
      </c>
      <c r="K100" s="27" t="str">
        <f>IF(C100="","0",SUMIFS(借支明细表!$H:$H,借支明细表!$F:$F,$C100,借支明细表!$D:$D,$D$2))</f>
        <v>0</v>
      </c>
      <c r="L100" s="27" t="str">
        <f t="shared" si="3"/>
        <v>0</v>
      </c>
      <c r="M100" s="28"/>
      <c r="XDA100" s="32"/>
      <c r="XDB100" s="32"/>
      <c r="XDC100" s="32"/>
      <c r="XDD100" s="32"/>
      <c r="XDE100" s="32"/>
      <c r="XDF100" s="32"/>
      <c r="XDG100" s="32"/>
      <c r="XDH100" s="32"/>
      <c r="XDI100" s="32"/>
      <c r="XDJ100" s="32"/>
      <c r="XDK100" s="32"/>
      <c r="XDL100" s="32"/>
      <c r="XDM100" s="32"/>
      <c r="XDN100" s="32"/>
      <c r="XDO100" s="32"/>
      <c r="XDP100" s="32"/>
      <c r="XDQ100" s="32"/>
      <c r="XDR100" s="32"/>
      <c r="XDS100" s="32"/>
      <c r="XDT100" s="32"/>
      <c r="XDU100" s="32"/>
      <c r="XDV100" s="32"/>
      <c r="XDW100" s="32"/>
      <c r="XDX100" s="32"/>
      <c r="XDY100" s="32"/>
      <c r="XDZ100" s="32"/>
      <c r="XEA100" s="32"/>
      <c r="XEB100" s="32"/>
      <c r="XEC100" s="32"/>
      <c r="XED100" s="32"/>
      <c r="XEE100" s="32"/>
    </row>
    <row r="101" s="1" customFormat="1" customHeight="1" spans="1:16359">
      <c r="A101" s="31"/>
      <c r="B101" s="20"/>
      <c r="C101" s="20"/>
      <c r="D101" s="21" t="str">
        <f>IF(C101="","-",VLOOKUP(C101,员工信息表!B:C,2,FALSE))</f>
        <v>-</v>
      </c>
      <c r="E101" s="21" t="str">
        <f>IF(C101="","-",VLOOKUP(C101,员工信息表!B:D,3,FALSE))</f>
        <v>-</v>
      </c>
      <c r="F101" s="20"/>
      <c r="G101" s="20"/>
      <c r="H101" s="20"/>
      <c r="I101" s="20"/>
      <c r="J101" s="27" t="str">
        <f t="shared" si="2"/>
        <v>0</v>
      </c>
      <c r="K101" s="27" t="str">
        <f>IF(C101="","0",SUMIFS(借支明细表!$H:$H,借支明细表!$F:$F,$C101,借支明细表!$D:$D,$D$2))</f>
        <v>0</v>
      </c>
      <c r="L101" s="27" t="str">
        <f t="shared" si="3"/>
        <v>0</v>
      </c>
      <c r="M101" s="28"/>
      <c r="XDA101" s="32"/>
      <c r="XDB101" s="32"/>
      <c r="XDC101" s="32"/>
      <c r="XDD101" s="32"/>
      <c r="XDE101" s="32"/>
      <c r="XDF101" s="32"/>
      <c r="XDG101" s="32"/>
      <c r="XDH101" s="32"/>
      <c r="XDI101" s="32"/>
      <c r="XDJ101" s="32"/>
      <c r="XDK101" s="32"/>
      <c r="XDL101" s="32"/>
      <c r="XDM101" s="32"/>
      <c r="XDN101" s="32"/>
      <c r="XDO101" s="32"/>
      <c r="XDP101" s="32"/>
      <c r="XDQ101" s="32"/>
      <c r="XDR101" s="32"/>
      <c r="XDS101" s="32"/>
      <c r="XDT101" s="32"/>
      <c r="XDU101" s="32"/>
      <c r="XDV101" s="32"/>
      <c r="XDW101" s="32"/>
      <c r="XDX101" s="32"/>
      <c r="XDY101" s="32"/>
      <c r="XDZ101" s="32"/>
      <c r="XEA101" s="32"/>
      <c r="XEB101" s="32"/>
      <c r="XEC101" s="32"/>
      <c r="XED101" s="32"/>
      <c r="XEE101" s="32"/>
    </row>
    <row r="102" s="1" customFormat="1" customHeight="1" spans="1:16359">
      <c r="A102" s="31"/>
      <c r="B102" s="20"/>
      <c r="C102" s="20"/>
      <c r="D102" s="21" t="str">
        <f>IF(C102="","-",VLOOKUP(C102,员工信息表!B:C,2,FALSE))</f>
        <v>-</v>
      </c>
      <c r="E102" s="21" t="str">
        <f>IF(C102="","-",VLOOKUP(C102,员工信息表!B:D,3,FALSE))</f>
        <v>-</v>
      </c>
      <c r="F102" s="20"/>
      <c r="G102" s="20"/>
      <c r="H102" s="20"/>
      <c r="I102" s="20"/>
      <c r="J102" s="27" t="str">
        <f t="shared" si="2"/>
        <v>0</v>
      </c>
      <c r="K102" s="27" t="str">
        <f>IF(C102="","0",SUMIFS(借支明细表!$H:$H,借支明细表!$F:$F,$C102,借支明细表!$D:$D,$D$2))</f>
        <v>0</v>
      </c>
      <c r="L102" s="27" t="str">
        <f t="shared" si="3"/>
        <v>0</v>
      </c>
      <c r="M102" s="28"/>
      <c r="XDA102" s="32"/>
      <c r="XDB102" s="32"/>
      <c r="XDC102" s="32"/>
      <c r="XDD102" s="32"/>
      <c r="XDE102" s="32"/>
      <c r="XDF102" s="32"/>
      <c r="XDG102" s="32"/>
      <c r="XDH102" s="32"/>
      <c r="XDI102" s="32"/>
      <c r="XDJ102" s="32"/>
      <c r="XDK102" s="32"/>
      <c r="XDL102" s="32"/>
      <c r="XDM102" s="32"/>
      <c r="XDN102" s="32"/>
      <c r="XDO102" s="32"/>
      <c r="XDP102" s="32"/>
      <c r="XDQ102" s="32"/>
      <c r="XDR102" s="32"/>
      <c r="XDS102" s="32"/>
      <c r="XDT102" s="32"/>
      <c r="XDU102" s="32"/>
      <c r="XDV102" s="32"/>
      <c r="XDW102" s="32"/>
      <c r="XDX102" s="32"/>
      <c r="XDY102" s="32"/>
      <c r="XDZ102" s="32"/>
      <c r="XEA102" s="32"/>
      <c r="XEB102" s="32"/>
      <c r="XEC102" s="32"/>
      <c r="XED102" s="32"/>
      <c r="XEE102" s="32"/>
    </row>
    <row r="103" s="1" customFormat="1" customHeight="1" spans="1:16359">
      <c r="A103" s="31"/>
      <c r="B103" s="20"/>
      <c r="C103" s="20"/>
      <c r="D103" s="21" t="str">
        <f>IF(C103="","-",VLOOKUP(C103,员工信息表!B:C,2,FALSE))</f>
        <v>-</v>
      </c>
      <c r="E103" s="21" t="str">
        <f>IF(C103="","-",VLOOKUP(C103,员工信息表!B:D,3,FALSE))</f>
        <v>-</v>
      </c>
      <c r="F103" s="20"/>
      <c r="G103" s="20"/>
      <c r="H103" s="20"/>
      <c r="I103" s="20"/>
      <c r="J103" s="27" t="str">
        <f t="shared" si="2"/>
        <v>0</v>
      </c>
      <c r="K103" s="27" t="str">
        <f>IF(C103="","0",SUMIFS(借支明细表!$H:$H,借支明细表!$F:$F,$C103,借支明细表!$D:$D,$D$2))</f>
        <v>0</v>
      </c>
      <c r="L103" s="27" t="str">
        <f t="shared" si="3"/>
        <v>0</v>
      </c>
      <c r="M103" s="28"/>
      <c r="XDA103" s="32"/>
      <c r="XDB103" s="32"/>
      <c r="XDC103" s="32"/>
      <c r="XDD103" s="32"/>
      <c r="XDE103" s="32"/>
      <c r="XDF103" s="32"/>
      <c r="XDG103" s="32"/>
      <c r="XDH103" s="32"/>
      <c r="XDI103" s="32"/>
      <c r="XDJ103" s="32"/>
      <c r="XDK103" s="32"/>
      <c r="XDL103" s="32"/>
      <c r="XDM103" s="32"/>
      <c r="XDN103" s="32"/>
      <c r="XDO103" s="32"/>
      <c r="XDP103" s="32"/>
      <c r="XDQ103" s="32"/>
      <c r="XDR103" s="32"/>
      <c r="XDS103" s="32"/>
      <c r="XDT103" s="32"/>
      <c r="XDU103" s="32"/>
      <c r="XDV103" s="32"/>
      <c r="XDW103" s="32"/>
      <c r="XDX103" s="32"/>
      <c r="XDY103" s="32"/>
      <c r="XDZ103" s="32"/>
      <c r="XEA103" s="32"/>
      <c r="XEB103" s="32"/>
      <c r="XEC103" s="32"/>
      <c r="XED103" s="32"/>
      <c r="XEE103" s="32"/>
    </row>
    <row r="104" s="1" customFormat="1" customHeight="1" spans="1:16359">
      <c r="A104" s="31"/>
      <c r="B104" s="20"/>
      <c r="C104" s="20"/>
      <c r="D104" s="21" t="str">
        <f>IF(C104="","-",VLOOKUP(C104,员工信息表!B:C,2,FALSE))</f>
        <v>-</v>
      </c>
      <c r="E104" s="21" t="str">
        <f>IF(C104="","-",VLOOKUP(C104,员工信息表!B:D,3,FALSE))</f>
        <v>-</v>
      </c>
      <c r="F104" s="20"/>
      <c r="G104" s="20"/>
      <c r="H104" s="20"/>
      <c r="I104" s="20"/>
      <c r="J104" s="27" t="str">
        <f t="shared" si="2"/>
        <v>0</v>
      </c>
      <c r="K104" s="27" t="str">
        <f>IF(C104="","0",SUMIFS(借支明细表!$H:$H,借支明细表!$F:$F,$C104,借支明细表!$D:$D,$D$2))</f>
        <v>0</v>
      </c>
      <c r="L104" s="27" t="str">
        <f t="shared" si="3"/>
        <v>0</v>
      </c>
      <c r="M104" s="28"/>
      <c r="XDA104" s="32"/>
      <c r="XDB104" s="32"/>
      <c r="XDC104" s="32"/>
      <c r="XDD104" s="32"/>
      <c r="XDE104" s="32"/>
      <c r="XDF104" s="32"/>
      <c r="XDG104" s="32"/>
      <c r="XDH104" s="32"/>
      <c r="XDI104" s="32"/>
      <c r="XDJ104" s="32"/>
      <c r="XDK104" s="32"/>
      <c r="XDL104" s="32"/>
      <c r="XDM104" s="32"/>
      <c r="XDN104" s="32"/>
      <c r="XDO104" s="32"/>
      <c r="XDP104" s="32"/>
      <c r="XDQ104" s="32"/>
      <c r="XDR104" s="32"/>
      <c r="XDS104" s="32"/>
      <c r="XDT104" s="32"/>
      <c r="XDU104" s="32"/>
      <c r="XDV104" s="32"/>
      <c r="XDW104" s="32"/>
      <c r="XDX104" s="32"/>
      <c r="XDY104" s="32"/>
      <c r="XDZ104" s="32"/>
      <c r="XEA104" s="32"/>
      <c r="XEB104" s="32"/>
      <c r="XEC104" s="32"/>
      <c r="XED104" s="32"/>
      <c r="XEE104" s="32"/>
    </row>
    <row r="105" s="1" customFormat="1" customHeight="1" spans="1:16359">
      <c r="A105" s="31"/>
      <c r="B105" s="20"/>
      <c r="C105" s="20"/>
      <c r="D105" s="21" t="str">
        <f>IF(C105="","-",VLOOKUP(C105,员工信息表!B:C,2,FALSE))</f>
        <v>-</v>
      </c>
      <c r="E105" s="21" t="str">
        <f>IF(C105="","-",VLOOKUP(C105,员工信息表!B:D,3,FALSE))</f>
        <v>-</v>
      </c>
      <c r="F105" s="20"/>
      <c r="G105" s="20"/>
      <c r="H105" s="20"/>
      <c r="I105" s="20"/>
      <c r="J105" s="27" t="str">
        <f t="shared" si="2"/>
        <v>0</v>
      </c>
      <c r="K105" s="27" t="str">
        <f>IF(C105="","0",SUMIFS(借支明细表!$H:$H,借支明细表!$F:$F,$C105,借支明细表!$D:$D,$D$2))</f>
        <v>0</v>
      </c>
      <c r="L105" s="27" t="str">
        <f t="shared" si="3"/>
        <v>0</v>
      </c>
      <c r="M105" s="28"/>
      <c r="XDA105" s="32"/>
      <c r="XDB105" s="32"/>
      <c r="XDC105" s="32"/>
      <c r="XDD105" s="32"/>
      <c r="XDE105" s="32"/>
      <c r="XDF105" s="32"/>
      <c r="XDG105" s="32"/>
      <c r="XDH105" s="32"/>
      <c r="XDI105" s="32"/>
      <c r="XDJ105" s="32"/>
      <c r="XDK105" s="32"/>
      <c r="XDL105" s="32"/>
      <c r="XDM105" s="32"/>
      <c r="XDN105" s="32"/>
      <c r="XDO105" s="32"/>
      <c r="XDP105" s="32"/>
      <c r="XDQ105" s="32"/>
      <c r="XDR105" s="32"/>
      <c r="XDS105" s="32"/>
      <c r="XDT105" s="32"/>
      <c r="XDU105" s="32"/>
      <c r="XDV105" s="32"/>
      <c r="XDW105" s="32"/>
      <c r="XDX105" s="32"/>
      <c r="XDY105" s="32"/>
      <c r="XDZ105" s="32"/>
      <c r="XEA105" s="32"/>
      <c r="XEB105" s="32"/>
      <c r="XEC105" s="32"/>
      <c r="XED105" s="32"/>
      <c r="XEE105" s="32"/>
    </row>
    <row r="106" s="1" customFormat="1" customHeight="1" spans="1:16359">
      <c r="A106" s="31"/>
      <c r="B106" s="20"/>
      <c r="C106" s="20"/>
      <c r="D106" s="21" t="str">
        <f>IF(C106="","-",VLOOKUP(C106,员工信息表!B:C,2,FALSE))</f>
        <v>-</v>
      </c>
      <c r="E106" s="21" t="str">
        <f>IF(C106="","-",VLOOKUP(C106,员工信息表!B:D,3,FALSE))</f>
        <v>-</v>
      </c>
      <c r="F106" s="20"/>
      <c r="G106" s="20"/>
      <c r="H106" s="20"/>
      <c r="I106" s="20"/>
      <c r="J106" s="27" t="str">
        <f t="shared" si="2"/>
        <v>0</v>
      </c>
      <c r="K106" s="27" t="str">
        <f>IF(C106="","0",SUMIFS(借支明细表!$H:$H,借支明细表!$F:$F,$C106,借支明细表!$D:$D,$D$2))</f>
        <v>0</v>
      </c>
      <c r="L106" s="27" t="str">
        <f t="shared" si="3"/>
        <v>0</v>
      </c>
      <c r="M106" s="28"/>
      <c r="XDA106" s="32"/>
      <c r="XDB106" s="32"/>
      <c r="XDC106" s="32"/>
      <c r="XDD106" s="32"/>
      <c r="XDE106" s="32"/>
      <c r="XDF106" s="32"/>
      <c r="XDG106" s="32"/>
      <c r="XDH106" s="32"/>
      <c r="XDI106" s="32"/>
      <c r="XDJ106" s="32"/>
      <c r="XDK106" s="32"/>
      <c r="XDL106" s="32"/>
      <c r="XDM106" s="32"/>
      <c r="XDN106" s="32"/>
      <c r="XDO106" s="32"/>
      <c r="XDP106" s="32"/>
      <c r="XDQ106" s="32"/>
      <c r="XDR106" s="32"/>
      <c r="XDS106" s="32"/>
      <c r="XDT106" s="32"/>
      <c r="XDU106" s="32"/>
      <c r="XDV106" s="32"/>
      <c r="XDW106" s="32"/>
      <c r="XDX106" s="32"/>
      <c r="XDY106" s="32"/>
      <c r="XDZ106" s="32"/>
      <c r="XEA106" s="32"/>
      <c r="XEB106" s="32"/>
      <c r="XEC106" s="32"/>
      <c r="XED106" s="32"/>
      <c r="XEE106" s="32"/>
    </row>
    <row r="107" s="1" customFormat="1" customHeight="1" spans="1:16359">
      <c r="A107" s="31"/>
      <c r="B107" s="20"/>
      <c r="C107" s="20"/>
      <c r="D107" s="21" t="str">
        <f>IF(C107="","-",VLOOKUP(C107,员工信息表!B:C,2,FALSE))</f>
        <v>-</v>
      </c>
      <c r="E107" s="21" t="str">
        <f>IF(C107="","-",VLOOKUP(C107,员工信息表!B:D,3,FALSE))</f>
        <v>-</v>
      </c>
      <c r="F107" s="20"/>
      <c r="G107" s="20"/>
      <c r="H107" s="20"/>
      <c r="I107" s="20"/>
      <c r="J107" s="27" t="str">
        <f t="shared" si="2"/>
        <v>0</v>
      </c>
      <c r="K107" s="27" t="str">
        <f>IF(C107="","0",SUMIFS(借支明细表!$H:$H,借支明细表!$F:$F,$C107,借支明细表!$D:$D,$D$2))</f>
        <v>0</v>
      </c>
      <c r="L107" s="27" t="str">
        <f t="shared" si="3"/>
        <v>0</v>
      </c>
      <c r="M107" s="28"/>
      <c r="XDA107" s="32"/>
      <c r="XDB107" s="32"/>
      <c r="XDC107" s="32"/>
      <c r="XDD107" s="32"/>
      <c r="XDE107" s="32"/>
      <c r="XDF107" s="32"/>
      <c r="XDG107" s="32"/>
      <c r="XDH107" s="32"/>
      <c r="XDI107" s="32"/>
      <c r="XDJ107" s="32"/>
      <c r="XDK107" s="32"/>
      <c r="XDL107" s="32"/>
      <c r="XDM107" s="32"/>
      <c r="XDN107" s="32"/>
      <c r="XDO107" s="32"/>
      <c r="XDP107" s="32"/>
      <c r="XDQ107" s="32"/>
      <c r="XDR107" s="32"/>
      <c r="XDS107" s="32"/>
      <c r="XDT107" s="32"/>
      <c r="XDU107" s="32"/>
      <c r="XDV107" s="32"/>
      <c r="XDW107" s="32"/>
      <c r="XDX107" s="32"/>
      <c r="XDY107" s="32"/>
      <c r="XDZ107" s="32"/>
      <c r="XEA107" s="32"/>
      <c r="XEB107" s="32"/>
      <c r="XEC107" s="32"/>
      <c r="XED107" s="32"/>
      <c r="XEE107" s="32"/>
    </row>
    <row r="108" s="1" customFormat="1" customHeight="1" spans="1:16359">
      <c r="A108" s="31"/>
      <c r="B108" s="20"/>
      <c r="C108" s="20"/>
      <c r="D108" s="21" t="str">
        <f>IF(C108="","-",VLOOKUP(C108,员工信息表!B:C,2,FALSE))</f>
        <v>-</v>
      </c>
      <c r="E108" s="21" t="str">
        <f>IF(C108="","-",VLOOKUP(C108,员工信息表!B:D,3,FALSE))</f>
        <v>-</v>
      </c>
      <c r="F108" s="20"/>
      <c r="G108" s="20"/>
      <c r="H108" s="20"/>
      <c r="I108" s="20"/>
      <c r="J108" s="27" t="str">
        <f t="shared" si="2"/>
        <v>0</v>
      </c>
      <c r="K108" s="27" t="str">
        <f>IF(C108="","0",SUMIFS(借支明细表!$H:$H,借支明细表!$F:$F,$C108,借支明细表!$D:$D,$D$2))</f>
        <v>0</v>
      </c>
      <c r="L108" s="27" t="str">
        <f t="shared" si="3"/>
        <v>0</v>
      </c>
      <c r="M108" s="28"/>
      <c r="XDA108" s="32"/>
      <c r="XDB108" s="32"/>
      <c r="XDC108" s="32"/>
      <c r="XDD108" s="32"/>
      <c r="XDE108" s="32"/>
      <c r="XDF108" s="32"/>
      <c r="XDG108" s="32"/>
      <c r="XDH108" s="32"/>
      <c r="XDI108" s="32"/>
      <c r="XDJ108" s="32"/>
      <c r="XDK108" s="32"/>
      <c r="XDL108" s="32"/>
      <c r="XDM108" s="32"/>
      <c r="XDN108" s="32"/>
      <c r="XDO108" s="32"/>
      <c r="XDP108" s="32"/>
      <c r="XDQ108" s="32"/>
      <c r="XDR108" s="32"/>
      <c r="XDS108" s="32"/>
      <c r="XDT108" s="32"/>
      <c r="XDU108" s="32"/>
      <c r="XDV108" s="32"/>
      <c r="XDW108" s="32"/>
      <c r="XDX108" s="32"/>
      <c r="XDY108" s="32"/>
      <c r="XDZ108" s="32"/>
      <c r="XEA108" s="32"/>
      <c r="XEB108" s="32"/>
      <c r="XEC108" s="32"/>
      <c r="XED108" s="32"/>
      <c r="XEE108" s="32"/>
    </row>
    <row r="109" s="1" customFormat="1" customHeight="1" spans="1:16359">
      <c r="A109" s="31"/>
      <c r="B109" s="20"/>
      <c r="C109" s="20"/>
      <c r="D109" s="21" t="str">
        <f>IF(C109="","-",VLOOKUP(C109,员工信息表!B:C,2,FALSE))</f>
        <v>-</v>
      </c>
      <c r="E109" s="21" t="str">
        <f>IF(C109="","-",VLOOKUP(C109,员工信息表!B:D,3,FALSE))</f>
        <v>-</v>
      </c>
      <c r="F109" s="20"/>
      <c r="G109" s="20"/>
      <c r="H109" s="20"/>
      <c r="I109" s="20"/>
      <c r="J109" s="27" t="str">
        <f t="shared" si="2"/>
        <v>0</v>
      </c>
      <c r="K109" s="27" t="str">
        <f>IF(C109="","0",SUMIFS(借支明细表!$H:$H,借支明细表!$F:$F,$C109,借支明细表!$D:$D,$D$2))</f>
        <v>0</v>
      </c>
      <c r="L109" s="27" t="str">
        <f t="shared" si="3"/>
        <v>0</v>
      </c>
      <c r="M109" s="28"/>
      <c r="XDA109" s="32"/>
      <c r="XDB109" s="32"/>
      <c r="XDC109" s="32"/>
      <c r="XDD109" s="32"/>
      <c r="XDE109" s="32"/>
      <c r="XDF109" s="32"/>
      <c r="XDG109" s="32"/>
      <c r="XDH109" s="32"/>
      <c r="XDI109" s="32"/>
      <c r="XDJ109" s="32"/>
      <c r="XDK109" s="32"/>
      <c r="XDL109" s="32"/>
      <c r="XDM109" s="32"/>
      <c r="XDN109" s="32"/>
      <c r="XDO109" s="32"/>
      <c r="XDP109" s="32"/>
      <c r="XDQ109" s="32"/>
      <c r="XDR109" s="32"/>
      <c r="XDS109" s="32"/>
      <c r="XDT109" s="32"/>
      <c r="XDU109" s="32"/>
      <c r="XDV109" s="32"/>
      <c r="XDW109" s="32"/>
      <c r="XDX109" s="32"/>
      <c r="XDY109" s="32"/>
      <c r="XDZ109" s="32"/>
      <c r="XEA109" s="32"/>
      <c r="XEB109" s="32"/>
      <c r="XEC109" s="32"/>
      <c r="XED109" s="32"/>
      <c r="XEE109" s="32"/>
    </row>
    <row r="110" s="1" customFormat="1" customHeight="1" spans="1:16359">
      <c r="A110" s="31"/>
      <c r="B110" s="20"/>
      <c r="C110" s="20"/>
      <c r="D110" s="21" t="str">
        <f>IF(C110="","-",VLOOKUP(C110,员工信息表!B:C,2,FALSE))</f>
        <v>-</v>
      </c>
      <c r="E110" s="21" t="str">
        <f>IF(C110="","-",VLOOKUP(C110,员工信息表!B:D,3,FALSE))</f>
        <v>-</v>
      </c>
      <c r="F110" s="20"/>
      <c r="G110" s="20"/>
      <c r="H110" s="20"/>
      <c r="I110" s="20"/>
      <c r="J110" s="27" t="str">
        <f t="shared" si="2"/>
        <v>0</v>
      </c>
      <c r="K110" s="27" t="str">
        <f>IF(C110="","0",SUMIFS(借支明细表!$H:$H,借支明细表!$F:$F,$C110,借支明细表!$D:$D,$D$2))</f>
        <v>0</v>
      </c>
      <c r="L110" s="27" t="str">
        <f t="shared" si="3"/>
        <v>0</v>
      </c>
      <c r="M110" s="28"/>
      <c r="XDA110" s="32"/>
      <c r="XDB110" s="32"/>
      <c r="XDC110" s="32"/>
      <c r="XDD110" s="32"/>
      <c r="XDE110" s="32"/>
      <c r="XDF110" s="32"/>
      <c r="XDG110" s="32"/>
      <c r="XDH110" s="32"/>
      <c r="XDI110" s="32"/>
      <c r="XDJ110" s="32"/>
      <c r="XDK110" s="32"/>
      <c r="XDL110" s="32"/>
      <c r="XDM110" s="32"/>
      <c r="XDN110" s="32"/>
      <c r="XDO110" s="32"/>
      <c r="XDP110" s="32"/>
      <c r="XDQ110" s="32"/>
      <c r="XDR110" s="32"/>
      <c r="XDS110" s="32"/>
      <c r="XDT110" s="32"/>
      <c r="XDU110" s="32"/>
      <c r="XDV110" s="32"/>
      <c r="XDW110" s="32"/>
      <c r="XDX110" s="32"/>
      <c r="XDY110" s="32"/>
      <c r="XDZ110" s="32"/>
      <c r="XEA110" s="32"/>
      <c r="XEB110" s="32"/>
      <c r="XEC110" s="32"/>
      <c r="XED110" s="32"/>
      <c r="XEE110" s="32"/>
    </row>
    <row r="111" s="1" customFormat="1" customHeight="1" spans="1:16359">
      <c r="A111" s="31"/>
      <c r="B111" s="20"/>
      <c r="C111" s="20"/>
      <c r="D111" s="21" t="str">
        <f>IF(C111="","-",VLOOKUP(C111,员工信息表!B:C,2,FALSE))</f>
        <v>-</v>
      </c>
      <c r="E111" s="21" t="str">
        <f>IF(C111="","-",VLOOKUP(C111,员工信息表!B:D,3,FALSE))</f>
        <v>-</v>
      </c>
      <c r="F111" s="20"/>
      <c r="G111" s="20"/>
      <c r="H111" s="20"/>
      <c r="I111" s="20"/>
      <c r="J111" s="27" t="str">
        <f t="shared" si="2"/>
        <v>0</v>
      </c>
      <c r="K111" s="27" t="str">
        <f>IF(C111="","0",SUMIFS(借支明细表!$H:$H,借支明细表!$F:$F,$C111,借支明细表!$D:$D,$D$2))</f>
        <v>0</v>
      </c>
      <c r="L111" s="27" t="str">
        <f t="shared" si="3"/>
        <v>0</v>
      </c>
      <c r="M111" s="28"/>
      <c r="XDA111" s="32"/>
      <c r="XDB111" s="32"/>
      <c r="XDC111" s="32"/>
      <c r="XDD111" s="32"/>
      <c r="XDE111" s="32"/>
      <c r="XDF111" s="32"/>
      <c r="XDG111" s="32"/>
      <c r="XDH111" s="32"/>
      <c r="XDI111" s="32"/>
      <c r="XDJ111" s="32"/>
      <c r="XDK111" s="32"/>
      <c r="XDL111" s="32"/>
      <c r="XDM111" s="32"/>
      <c r="XDN111" s="32"/>
      <c r="XDO111" s="32"/>
      <c r="XDP111" s="32"/>
      <c r="XDQ111" s="32"/>
      <c r="XDR111" s="32"/>
      <c r="XDS111" s="32"/>
      <c r="XDT111" s="32"/>
      <c r="XDU111" s="32"/>
      <c r="XDV111" s="32"/>
      <c r="XDW111" s="32"/>
      <c r="XDX111" s="32"/>
      <c r="XDY111" s="32"/>
      <c r="XDZ111" s="32"/>
      <c r="XEA111" s="32"/>
      <c r="XEB111" s="32"/>
      <c r="XEC111" s="32"/>
      <c r="XED111" s="32"/>
      <c r="XEE111" s="32"/>
    </row>
    <row r="112" s="1" customFormat="1" customHeight="1" spans="1:16359">
      <c r="A112" s="31"/>
      <c r="B112" s="20"/>
      <c r="C112" s="20"/>
      <c r="D112" s="21" t="str">
        <f>IF(C112="","-",VLOOKUP(C112,员工信息表!B:C,2,FALSE))</f>
        <v>-</v>
      </c>
      <c r="E112" s="21" t="str">
        <f>IF(C112="","-",VLOOKUP(C112,员工信息表!B:D,3,FALSE))</f>
        <v>-</v>
      </c>
      <c r="F112" s="20"/>
      <c r="G112" s="20"/>
      <c r="H112" s="20"/>
      <c r="I112" s="20"/>
      <c r="J112" s="27" t="str">
        <f t="shared" si="2"/>
        <v>0</v>
      </c>
      <c r="K112" s="27" t="str">
        <f>IF(C112="","0",SUMIFS(借支明细表!$H:$H,借支明细表!$F:$F,$C112,借支明细表!$D:$D,$D$2))</f>
        <v>0</v>
      </c>
      <c r="L112" s="27" t="str">
        <f t="shared" si="3"/>
        <v>0</v>
      </c>
      <c r="M112" s="28"/>
      <c r="XDA112" s="32"/>
      <c r="XDB112" s="32"/>
      <c r="XDC112" s="32"/>
      <c r="XDD112" s="32"/>
      <c r="XDE112" s="32"/>
      <c r="XDF112" s="32"/>
      <c r="XDG112" s="32"/>
      <c r="XDH112" s="32"/>
      <c r="XDI112" s="32"/>
      <c r="XDJ112" s="32"/>
      <c r="XDK112" s="32"/>
      <c r="XDL112" s="32"/>
      <c r="XDM112" s="32"/>
      <c r="XDN112" s="32"/>
      <c r="XDO112" s="32"/>
      <c r="XDP112" s="32"/>
      <c r="XDQ112" s="32"/>
      <c r="XDR112" s="32"/>
      <c r="XDS112" s="32"/>
      <c r="XDT112" s="32"/>
      <c r="XDU112" s="32"/>
      <c r="XDV112" s="32"/>
      <c r="XDW112" s="32"/>
      <c r="XDX112" s="32"/>
      <c r="XDY112" s="32"/>
      <c r="XDZ112" s="32"/>
      <c r="XEA112" s="32"/>
      <c r="XEB112" s="32"/>
      <c r="XEC112" s="32"/>
      <c r="XED112" s="32"/>
      <c r="XEE112" s="32"/>
    </row>
    <row r="113" s="1" customFormat="1" customHeight="1" spans="1:16359">
      <c r="A113" s="31"/>
      <c r="B113" s="20"/>
      <c r="C113" s="20"/>
      <c r="D113" s="21" t="str">
        <f>IF(C113="","-",VLOOKUP(C113,员工信息表!B:C,2,FALSE))</f>
        <v>-</v>
      </c>
      <c r="E113" s="21" t="str">
        <f>IF(C113="","-",VLOOKUP(C113,员工信息表!B:D,3,FALSE))</f>
        <v>-</v>
      </c>
      <c r="F113" s="20"/>
      <c r="G113" s="20"/>
      <c r="H113" s="20"/>
      <c r="I113" s="20"/>
      <c r="J113" s="27" t="str">
        <f t="shared" si="2"/>
        <v>0</v>
      </c>
      <c r="K113" s="27" t="str">
        <f>IF(C113="","0",SUMIFS(借支明细表!$H:$H,借支明细表!$F:$F,$C113,借支明细表!$D:$D,$D$2))</f>
        <v>0</v>
      </c>
      <c r="L113" s="27" t="str">
        <f t="shared" si="3"/>
        <v>0</v>
      </c>
      <c r="M113" s="28"/>
      <c r="XDA113" s="32"/>
      <c r="XDB113" s="32"/>
      <c r="XDC113" s="32"/>
      <c r="XDD113" s="32"/>
      <c r="XDE113" s="32"/>
      <c r="XDF113" s="32"/>
      <c r="XDG113" s="32"/>
      <c r="XDH113" s="32"/>
      <c r="XDI113" s="32"/>
      <c r="XDJ113" s="32"/>
      <c r="XDK113" s="32"/>
      <c r="XDL113" s="32"/>
      <c r="XDM113" s="32"/>
      <c r="XDN113" s="32"/>
      <c r="XDO113" s="32"/>
      <c r="XDP113" s="32"/>
      <c r="XDQ113" s="32"/>
      <c r="XDR113" s="32"/>
      <c r="XDS113" s="32"/>
      <c r="XDT113" s="32"/>
      <c r="XDU113" s="32"/>
      <c r="XDV113" s="32"/>
      <c r="XDW113" s="32"/>
      <c r="XDX113" s="32"/>
      <c r="XDY113" s="32"/>
      <c r="XDZ113" s="32"/>
      <c r="XEA113" s="32"/>
      <c r="XEB113" s="32"/>
      <c r="XEC113" s="32"/>
      <c r="XED113" s="32"/>
      <c r="XEE113" s="32"/>
    </row>
    <row r="114" s="1" customFormat="1" customHeight="1" spans="1:16359">
      <c r="A114" s="31"/>
      <c r="B114" s="20"/>
      <c r="C114" s="20"/>
      <c r="D114" s="21" t="str">
        <f>IF(C114="","-",VLOOKUP(C114,员工信息表!B:C,2,FALSE))</f>
        <v>-</v>
      </c>
      <c r="E114" s="21" t="str">
        <f>IF(C114="","-",VLOOKUP(C114,员工信息表!B:D,3,FALSE))</f>
        <v>-</v>
      </c>
      <c r="F114" s="20"/>
      <c r="G114" s="20"/>
      <c r="H114" s="20"/>
      <c r="I114" s="20"/>
      <c r="J114" s="27" t="str">
        <f t="shared" si="2"/>
        <v>0</v>
      </c>
      <c r="K114" s="27" t="str">
        <f>IF(C114="","0",SUMIFS(借支明细表!$H:$H,借支明细表!$F:$F,$C114,借支明细表!$D:$D,$D$2))</f>
        <v>0</v>
      </c>
      <c r="L114" s="27" t="str">
        <f t="shared" si="3"/>
        <v>0</v>
      </c>
      <c r="M114" s="28"/>
      <c r="XDA114" s="32"/>
      <c r="XDB114" s="32"/>
      <c r="XDC114" s="32"/>
      <c r="XDD114" s="32"/>
      <c r="XDE114" s="32"/>
      <c r="XDF114" s="32"/>
      <c r="XDG114" s="32"/>
      <c r="XDH114" s="32"/>
      <c r="XDI114" s="32"/>
      <c r="XDJ114" s="32"/>
      <c r="XDK114" s="32"/>
      <c r="XDL114" s="32"/>
      <c r="XDM114" s="32"/>
      <c r="XDN114" s="32"/>
      <c r="XDO114" s="32"/>
      <c r="XDP114" s="32"/>
      <c r="XDQ114" s="32"/>
      <c r="XDR114" s="32"/>
      <c r="XDS114" s="32"/>
      <c r="XDT114" s="32"/>
      <c r="XDU114" s="32"/>
      <c r="XDV114" s="32"/>
      <c r="XDW114" s="32"/>
      <c r="XDX114" s="32"/>
      <c r="XDY114" s="32"/>
      <c r="XDZ114" s="32"/>
      <c r="XEA114" s="32"/>
      <c r="XEB114" s="32"/>
      <c r="XEC114" s="32"/>
      <c r="XED114" s="32"/>
      <c r="XEE114" s="32"/>
    </row>
    <row r="115" s="1" customFormat="1" customHeight="1" spans="1:16359">
      <c r="A115" s="31"/>
      <c r="B115" s="20"/>
      <c r="C115" s="20"/>
      <c r="D115" s="21" t="str">
        <f>IF(C115="","-",VLOOKUP(C115,员工信息表!B:C,2,FALSE))</f>
        <v>-</v>
      </c>
      <c r="E115" s="21" t="str">
        <f>IF(C115="","-",VLOOKUP(C115,员工信息表!B:D,3,FALSE))</f>
        <v>-</v>
      </c>
      <c r="F115" s="20"/>
      <c r="G115" s="20"/>
      <c r="H115" s="20"/>
      <c r="I115" s="20"/>
      <c r="J115" s="27" t="str">
        <f t="shared" si="2"/>
        <v>0</v>
      </c>
      <c r="K115" s="27" t="str">
        <f>IF(C115="","0",SUMIFS(借支明细表!$H:$H,借支明细表!$F:$F,$C115,借支明细表!$D:$D,$D$2))</f>
        <v>0</v>
      </c>
      <c r="L115" s="27" t="str">
        <f t="shared" si="3"/>
        <v>0</v>
      </c>
      <c r="M115" s="28"/>
      <c r="XDA115" s="32"/>
      <c r="XDB115" s="32"/>
      <c r="XDC115" s="32"/>
      <c r="XDD115" s="32"/>
      <c r="XDE115" s="32"/>
      <c r="XDF115" s="32"/>
      <c r="XDG115" s="32"/>
      <c r="XDH115" s="32"/>
      <c r="XDI115" s="32"/>
      <c r="XDJ115" s="32"/>
      <c r="XDK115" s="32"/>
      <c r="XDL115" s="32"/>
      <c r="XDM115" s="32"/>
      <c r="XDN115" s="32"/>
      <c r="XDO115" s="32"/>
      <c r="XDP115" s="32"/>
      <c r="XDQ115" s="32"/>
      <c r="XDR115" s="32"/>
      <c r="XDS115" s="32"/>
      <c r="XDT115" s="32"/>
      <c r="XDU115" s="32"/>
      <c r="XDV115" s="32"/>
      <c r="XDW115" s="32"/>
      <c r="XDX115" s="32"/>
      <c r="XDY115" s="32"/>
      <c r="XDZ115" s="32"/>
      <c r="XEA115" s="32"/>
      <c r="XEB115" s="32"/>
      <c r="XEC115" s="32"/>
      <c r="XED115" s="32"/>
      <c r="XEE115" s="32"/>
    </row>
    <row r="116" s="1" customFormat="1" customHeight="1" spans="1:16359">
      <c r="A116" s="31"/>
      <c r="B116" s="20"/>
      <c r="C116" s="20"/>
      <c r="D116" s="21" t="str">
        <f>IF(C116="","-",VLOOKUP(C116,员工信息表!B:C,2,FALSE))</f>
        <v>-</v>
      </c>
      <c r="E116" s="21" t="str">
        <f>IF(C116="","-",VLOOKUP(C116,员工信息表!B:D,3,FALSE))</f>
        <v>-</v>
      </c>
      <c r="F116" s="20"/>
      <c r="G116" s="20"/>
      <c r="H116" s="20"/>
      <c r="I116" s="20"/>
      <c r="J116" s="27" t="str">
        <f t="shared" si="2"/>
        <v>0</v>
      </c>
      <c r="K116" s="27" t="str">
        <f>IF(C116="","0",SUMIFS(借支明细表!$H:$H,借支明细表!$F:$F,$C116,借支明细表!$D:$D,$D$2))</f>
        <v>0</v>
      </c>
      <c r="L116" s="27" t="str">
        <f t="shared" si="3"/>
        <v>0</v>
      </c>
      <c r="M116" s="28"/>
      <c r="XDA116" s="32"/>
      <c r="XDB116" s="32"/>
      <c r="XDC116" s="32"/>
      <c r="XDD116" s="32"/>
      <c r="XDE116" s="32"/>
      <c r="XDF116" s="32"/>
      <c r="XDG116" s="32"/>
      <c r="XDH116" s="32"/>
      <c r="XDI116" s="32"/>
      <c r="XDJ116" s="32"/>
      <c r="XDK116" s="32"/>
      <c r="XDL116" s="32"/>
      <c r="XDM116" s="32"/>
      <c r="XDN116" s="32"/>
      <c r="XDO116" s="32"/>
      <c r="XDP116" s="32"/>
      <c r="XDQ116" s="32"/>
      <c r="XDR116" s="32"/>
      <c r="XDS116" s="32"/>
      <c r="XDT116" s="32"/>
      <c r="XDU116" s="32"/>
      <c r="XDV116" s="32"/>
      <c r="XDW116" s="32"/>
      <c r="XDX116" s="32"/>
      <c r="XDY116" s="32"/>
      <c r="XDZ116" s="32"/>
      <c r="XEA116" s="32"/>
      <c r="XEB116" s="32"/>
      <c r="XEC116" s="32"/>
      <c r="XED116" s="32"/>
      <c r="XEE116" s="32"/>
    </row>
    <row r="117" s="1" customFormat="1" customHeight="1" spans="1:16359">
      <c r="A117" s="31"/>
      <c r="B117" s="20"/>
      <c r="C117" s="20"/>
      <c r="D117" s="21" t="str">
        <f>IF(C117="","-",VLOOKUP(C117,员工信息表!B:C,2,FALSE))</f>
        <v>-</v>
      </c>
      <c r="E117" s="21" t="str">
        <f>IF(C117="","-",VLOOKUP(C117,员工信息表!B:D,3,FALSE))</f>
        <v>-</v>
      </c>
      <c r="F117" s="20"/>
      <c r="G117" s="20"/>
      <c r="H117" s="20"/>
      <c r="I117" s="20"/>
      <c r="J117" s="27" t="str">
        <f t="shared" si="2"/>
        <v>0</v>
      </c>
      <c r="K117" s="27" t="str">
        <f>IF(C117="","0",SUMIFS(借支明细表!$H:$H,借支明细表!$F:$F,$C117,借支明细表!$D:$D,$D$2))</f>
        <v>0</v>
      </c>
      <c r="L117" s="27" t="str">
        <f t="shared" si="3"/>
        <v>0</v>
      </c>
      <c r="M117" s="28"/>
      <c r="XDA117" s="32"/>
      <c r="XDB117" s="32"/>
      <c r="XDC117" s="32"/>
      <c r="XDD117" s="32"/>
      <c r="XDE117" s="32"/>
      <c r="XDF117" s="32"/>
      <c r="XDG117" s="32"/>
      <c r="XDH117" s="32"/>
      <c r="XDI117" s="32"/>
      <c r="XDJ117" s="32"/>
      <c r="XDK117" s="32"/>
      <c r="XDL117" s="32"/>
      <c r="XDM117" s="32"/>
      <c r="XDN117" s="32"/>
      <c r="XDO117" s="32"/>
      <c r="XDP117" s="32"/>
      <c r="XDQ117" s="32"/>
      <c r="XDR117" s="32"/>
      <c r="XDS117" s="32"/>
      <c r="XDT117" s="32"/>
      <c r="XDU117" s="32"/>
      <c r="XDV117" s="32"/>
      <c r="XDW117" s="32"/>
      <c r="XDX117" s="32"/>
      <c r="XDY117" s="32"/>
      <c r="XDZ117" s="32"/>
      <c r="XEA117" s="32"/>
      <c r="XEB117" s="32"/>
      <c r="XEC117" s="32"/>
      <c r="XED117" s="32"/>
      <c r="XEE117" s="32"/>
    </row>
    <row r="118" s="1" customFormat="1" customHeight="1" spans="1:16359">
      <c r="A118" s="31"/>
      <c r="B118" s="20"/>
      <c r="C118" s="20"/>
      <c r="D118" s="21" t="str">
        <f>IF(C118="","-",VLOOKUP(C118,员工信息表!B:C,2,FALSE))</f>
        <v>-</v>
      </c>
      <c r="E118" s="21" t="str">
        <f>IF(C118="","-",VLOOKUP(C118,员工信息表!B:D,3,FALSE))</f>
        <v>-</v>
      </c>
      <c r="F118" s="20"/>
      <c r="G118" s="20"/>
      <c r="H118" s="20"/>
      <c r="I118" s="20"/>
      <c r="J118" s="27" t="str">
        <f t="shared" si="2"/>
        <v>0</v>
      </c>
      <c r="K118" s="27" t="str">
        <f>IF(C118="","0",SUMIFS(借支明细表!$H:$H,借支明细表!$F:$F,$C118,借支明细表!$D:$D,$D$2))</f>
        <v>0</v>
      </c>
      <c r="L118" s="27" t="str">
        <f t="shared" si="3"/>
        <v>0</v>
      </c>
      <c r="M118" s="28"/>
      <c r="XDA118" s="32"/>
      <c r="XDB118" s="32"/>
      <c r="XDC118" s="32"/>
      <c r="XDD118" s="32"/>
      <c r="XDE118" s="32"/>
      <c r="XDF118" s="32"/>
      <c r="XDG118" s="32"/>
      <c r="XDH118" s="32"/>
      <c r="XDI118" s="32"/>
      <c r="XDJ118" s="32"/>
      <c r="XDK118" s="32"/>
      <c r="XDL118" s="32"/>
      <c r="XDM118" s="32"/>
      <c r="XDN118" s="32"/>
      <c r="XDO118" s="32"/>
      <c r="XDP118" s="32"/>
      <c r="XDQ118" s="32"/>
      <c r="XDR118" s="32"/>
      <c r="XDS118" s="32"/>
      <c r="XDT118" s="32"/>
      <c r="XDU118" s="32"/>
      <c r="XDV118" s="32"/>
      <c r="XDW118" s="32"/>
      <c r="XDX118" s="32"/>
      <c r="XDY118" s="32"/>
      <c r="XDZ118" s="32"/>
      <c r="XEA118" s="32"/>
      <c r="XEB118" s="32"/>
      <c r="XEC118" s="32"/>
      <c r="XED118" s="32"/>
      <c r="XEE118" s="32"/>
    </row>
    <row r="119" s="1" customFormat="1" customHeight="1" spans="1:16359">
      <c r="A119" s="31"/>
      <c r="B119" s="20"/>
      <c r="C119" s="20"/>
      <c r="D119" s="21" t="str">
        <f>IF(C119="","-",VLOOKUP(C119,员工信息表!B:C,2,FALSE))</f>
        <v>-</v>
      </c>
      <c r="E119" s="21" t="str">
        <f>IF(C119="","-",VLOOKUP(C119,员工信息表!B:D,3,FALSE))</f>
        <v>-</v>
      </c>
      <c r="F119" s="20"/>
      <c r="G119" s="20"/>
      <c r="H119" s="20"/>
      <c r="I119" s="20"/>
      <c r="J119" s="27" t="str">
        <f t="shared" si="2"/>
        <v>0</v>
      </c>
      <c r="K119" s="27" t="str">
        <f>IF(C119="","0",SUMIFS(借支明细表!$H:$H,借支明细表!$F:$F,$C119,借支明细表!$D:$D,$D$2))</f>
        <v>0</v>
      </c>
      <c r="L119" s="27" t="str">
        <f t="shared" si="3"/>
        <v>0</v>
      </c>
      <c r="M119" s="28"/>
      <c r="XDA119" s="32"/>
      <c r="XDB119" s="32"/>
      <c r="XDC119" s="32"/>
      <c r="XDD119" s="32"/>
      <c r="XDE119" s="32"/>
      <c r="XDF119" s="32"/>
      <c r="XDG119" s="32"/>
      <c r="XDH119" s="32"/>
      <c r="XDI119" s="32"/>
      <c r="XDJ119" s="32"/>
      <c r="XDK119" s="32"/>
      <c r="XDL119" s="32"/>
      <c r="XDM119" s="32"/>
      <c r="XDN119" s="32"/>
      <c r="XDO119" s="32"/>
      <c r="XDP119" s="32"/>
      <c r="XDQ119" s="32"/>
      <c r="XDR119" s="32"/>
      <c r="XDS119" s="32"/>
      <c r="XDT119" s="32"/>
      <c r="XDU119" s="32"/>
      <c r="XDV119" s="32"/>
      <c r="XDW119" s="32"/>
      <c r="XDX119" s="32"/>
      <c r="XDY119" s="32"/>
      <c r="XDZ119" s="32"/>
      <c r="XEA119" s="32"/>
      <c r="XEB119" s="32"/>
      <c r="XEC119" s="32"/>
      <c r="XED119" s="32"/>
      <c r="XEE119" s="32"/>
    </row>
    <row r="120" s="1" customFormat="1" customHeight="1" spans="1:16359">
      <c r="A120" s="31"/>
      <c r="B120" s="20"/>
      <c r="C120" s="20"/>
      <c r="D120" s="21" t="str">
        <f>IF(C120="","-",VLOOKUP(C120,员工信息表!B:C,2,FALSE))</f>
        <v>-</v>
      </c>
      <c r="E120" s="21" t="str">
        <f>IF(C120="","-",VLOOKUP(C120,员工信息表!B:D,3,FALSE))</f>
        <v>-</v>
      </c>
      <c r="F120" s="20"/>
      <c r="G120" s="20"/>
      <c r="H120" s="20"/>
      <c r="I120" s="20"/>
      <c r="J120" s="27" t="str">
        <f t="shared" si="2"/>
        <v>0</v>
      </c>
      <c r="K120" s="27" t="str">
        <f>IF(C120="","0",SUMIFS(借支明细表!$H:$H,借支明细表!$F:$F,$C120,借支明细表!$D:$D,$D$2))</f>
        <v>0</v>
      </c>
      <c r="L120" s="27" t="str">
        <f t="shared" si="3"/>
        <v>0</v>
      </c>
      <c r="M120" s="28"/>
      <c r="XDA120" s="32"/>
      <c r="XDB120" s="32"/>
      <c r="XDC120" s="32"/>
      <c r="XDD120" s="32"/>
      <c r="XDE120" s="32"/>
      <c r="XDF120" s="32"/>
      <c r="XDG120" s="32"/>
      <c r="XDH120" s="32"/>
      <c r="XDI120" s="32"/>
      <c r="XDJ120" s="32"/>
      <c r="XDK120" s="32"/>
      <c r="XDL120" s="32"/>
      <c r="XDM120" s="32"/>
      <c r="XDN120" s="32"/>
      <c r="XDO120" s="32"/>
      <c r="XDP120" s="32"/>
      <c r="XDQ120" s="32"/>
      <c r="XDR120" s="32"/>
      <c r="XDS120" s="32"/>
      <c r="XDT120" s="32"/>
      <c r="XDU120" s="32"/>
      <c r="XDV120" s="32"/>
      <c r="XDW120" s="32"/>
      <c r="XDX120" s="32"/>
      <c r="XDY120" s="32"/>
      <c r="XDZ120" s="32"/>
      <c r="XEA120" s="32"/>
      <c r="XEB120" s="32"/>
      <c r="XEC120" s="32"/>
      <c r="XED120" s="32"/>
      <c r="XEE120" s="32"/>
    </row>
    <row r="121" s="1" customFormat="1" customHeight="1" spans="1:16359">
      <c r="A121" s="31"/>
      <c r="B121" s="20"/>
      <c r="C121" s="20"/>
      <c r="D121" s="21" t="str">
        <f>IF(C121="","-",VLOOKUP(C121,员工信息表!B:C,2,FALSE))</f>
        <v>-</v>
      </c>
      <c r="E121" s="21" t="str">
        <f>IF(C121="","-",VLOOKUP(C121,员工信息表!B:D,3,FALSE))</f>
        <v>-</v>
      </c>
      <c r="F121" s="20"/>
      <c r="G121" s="20"/>
      <c r="H121" s="20"/>
      <c r="I121" s="20"/>
      <c r="J121" s="27" t="str">
        <f t="shared" si="2"/>
        <v>0</v>
      </c>
      <c r="K121" s="27" t="str">
        <f>IF(C121="","0",SUMIFS(借支明细表!$H:$H,借支明细表!$F:$F,$C121,借支明细表!$D:$D,$D$2))</f>
        <v>0</v>
      </c>
      <c r="L121" s="27" t="str">
        <f t="shared" si="3"/>
        <v>0</v>
      </c>
      <c r="M121" s="28"/>
      <c r="XDA121" s="32"/>
      <c r="XDB121" s="32"/>
      <c r="XDC121" s="32"/>
      <c r="XDD121" s="32"/>
      <c r="XDE121" s="32"/>
      <c r="XDF121" s="32"/>
      <c r="XDG121" s="32"/>
      <c r="XDH121" s="32"/>
      <c r="XDI121" s="32"/>
      <c r="XDJ121" s="32"/>
      <c r="XDK121" s="32"/>
      <c r="XDL121" s="32"/>
      <c r="XDM121" s="32"/>
      <c r="XDN121" s="32"/>
      <c r="XDO121" s="32"/>
      <c r="XDP121" s="32"/>
      <c r="XDQ121" s="32"/>
      <c r="XDR121" s="32"/>
      <c r="XDS121" s="32"/>
      <c r="XDT121" s="32"/>
      <c r="XDU121" s="32"/>
      <c r="XDV121" s="32"/>
      <c r="XDW121" s="32"/>
      <c r="XDX121" s="32"/>
      <c r="XDY121" s="32"/>
      <c r="XDZ121" s="32"/>
      <c r="XEA121" s="32"/>
      <c r="XEB121" s="32"/>
      <c r="XEC121" s="32"/>
      <c r="XED121" s="32"/>
      <c r="XEE121" s="32"/>
    </row>
    <row r="122" s="1" customFormat="1" customHeight="1" spans="1:16359">
      <c r="A122" s="31"/>
      <c r="B122" s="20"/>
      <c r="C122" s="20"/>
      <c r="D122" s="21" t="str">
        <f>IF(C122="","-",VLOOKUP(C122,员工信息表!B:C,2,FALSE))</f>
        <v>-</v>
      </c>
      <c r="E122" s="21" t="str">
        <f>IF(C122="","-",VLOOKUP(C122,员工信息表!B:D,3,FALSE))</f>
        <v>-</v>
      </c>
      <c r="F122" s="20"/>
      <c r="G122" s="20"/>
      <c r="H122" s="20"/>
      <c r="I122" s="20"/>
      <c r="J122" s="27" t="str">
        <f t="shared" si="2"/>
        <v>0</v>
      </c>
      <c r="K122" s="27" t="str">
        <f>IF(C122="","0",SUMIFS(借支明细表!$H:$H,借支明细表!$F:$F,$C122,借支明细表!$D:$D,$D$2))</f>
        <v>0</v>
      </c>
      <c r="L122" s="27" t="str">
        <f t="shared" si="3"/>
        <v>0</v>
      </c>
      <c r="M122" s="28"/>
      <c r="XDA122" s="32"/>
      <c r="XDB122" s="32"/>
      <c r="XDC122" s="32"/>
      <c r="XDD122" s="32"/>
      <c r="XDE122" s="32"/>
      <c r="XDF122" s="32"/>
      <c r="XDG122" s="32"/>
      <c r="XDH122" s="32"/>
      <c r="XDI122" s="32"/>
      <c r="XDJ122" s="32"/>
      <c r="XDK122" s="32"/>
      <c r="XDL122" s="32"/>
      <c r="XDM122" s="32"/>
      <c r="XDN122" s="32"/>
      <c r="XDO122" s="32"/>
      <c r="XDP122" s="32"/>
      <c r="XDQ122" s="32"/>
      <c r="XDR122" s="32"/>
      <c r="XDS122" s="32"/>
      <c r="XDT122" s="32"/>
      <c r="XDU122" s="32"/>
      <c r="XDV122" s="32"/>
      <c r="XDW122" s="32"/>
      <c r="XDX122" s="32"/>
      <c r="XDY122" s="32"/>
      <c r="XDZ122" s="32"/>
      <c r="XEA122" s="32"/>
      <c r="XEB122" s="32"/>
      <c r="XEC122" s="32"/>
      <c r="XED122" s="32"/>
      <c r="XEE122" s="32"/>
    </row>
    <row r="123" s="1" customFormat="1" customHeight="1" spans="1:16359">
      <c r="A123" s="31"/>
      <c r="B123" s="20"/>
      <c r="C123" s="20"/>
      <c r="D123" s="21" t="str">
        <f>IF(C123="","-",VLOOKUP(C123,员工信息表!B:C,2,FALSE))</f>
        <v>-</v>
      </c>
      <c r="E123" s="21" t="str">
        <f>IF(C123="","-",VLOOKUP(C123,员工信息表!B:D,3,FALSE))</f>
        <v>-</v>
      </c>
      <c r="F123" s="20"/>
      <c r="G123" s="20"/>
      <c r="H123" s="20"/>
      <c r="I123" s="20"/>
      <c r="J123" s="27" t="str">
        <f t="shared" si="2"/>
        <v>0</v>
      </c>
      <c r="K123" s="27" t="str">
        <f>IF(C123="","0",SUMIFS(借支明细表!$H:$H,借支明细表!$F:$F,$C123,借支明细表!$D:$D,$D$2))</f>
        <v>0</v>
      </c>
      <c r="L123" s="27" t="str">
        <f t="shared" si="3"/>
        <v>0</v>
      </c>
      <c r="M123" s="28"/>
      <c r="XDA123" s="32"/>
      <c r="XDB123" s="32"/>
      <c r="XDC123" s="32"/>
      <c r="XDD123" s="32"/>
      <c r="XDE123" s="32"/>
      <c r="XDF123" s="32"/>
      <c r="XDG123" s="32"/>
      <c r="XDH123" s="32"/>
      <c r="XDI123" s="32"/>
      <c r="XDJ123" s="32"/>
      <c r="XDK123" s="32"/>
      <c r="XDL123" s="32"/>
      <c r="XDM123" s="32"/>
      <c r="XDN123" s="32"/>
      <c r="XDO123" s="32"/>
      <c r="XDP123" s="32"/>
      <c r="XDQ123" s="32"/>
      <c r="XDR123" s="32"/>
      <c r="XDS123" s="32"/>
      <c r="XDT123" s="32"/>
      <c r="XDU123" s="32"/>
      <c r="XDV123" s="32"/>
      <c r="XDW123" s="32"/>
      <c r="XDX123" s="32"/>
      <c r="XDY123" s="32"/>
      <c r="XDZ123" s="32"/>
      <c r="XEA123" s="32"/>
      <c r="XEB123" s="32"/>
      <c r="XEC123" s="32"/>
      <c r="XED123" s="32"/>
      <c r="XEE123" s="32"/>
    </row>
    <row r="124" s="1" customFormat="1" customHeight="1" spans="1:16359">
      <c r="A124" s="31"/>
      <c r="B124" s="20"/>
      <c r="C124" s="20"/>
      <c r="D124" s="21" t="str">
        <f>IF(C124="","-",VLOOKUP(C124,员工信息表!B:C,2,FALSE))</f>
        <v>-</v>
      </c>
      <c r="E124" s="21" t="str">
        <f>IF(C124="","-",VLOOKUP(C124,员工信息表!B:D,3,FALSE))</f>
        <v>-</v>
      </c>
      <c r="F124" s="20"/>
      <c r="G124" s="20"/>
      <c r="H124" s="20"/>
      <c r="I124" s="20"/>
      <c r="J124" s="27" t="str">
        <f t="shared" si="2"/>
        <v>0</v>
      </c>
      <c r="K124" s="27" t="str">
        <f>IF(C124="","0",SUMIFS(借支明细表!$H:$H,借支明细表!$F:$F,$C124,借支明细表!$D:$D,$D$2))</f>
        <v>0</v>
      </c>
      <c r="L124" s="27" t="str">
        <f t="shared" si="3"/>
        <v>0</v>
      </c>
      <c r="M124" s="28"/>
      <c r="XDA124" s="32"/>
      <c r="XDB124" s="32"/>
      <c r="XDC124" s="32"/>
      <c r="XDD124" s="32"/>
      <c r="XDE124" s="32"/>
      <c r="XDF124" s="32"/>
      <c r="XDG124" s="32"/>
      <c r="XDH124" s="32"/>
      <c r="XDI124" s="32"/>
      <c r="XDJ124" s="32"/>
      <c r="XDK124" s="32"/>
      <c r="XDL124" s="32"/>
      <c r="XDM124" s="32"/>
      <c r="XDN124" s="32"/>
      <c r="XDO124" s="32"/>
      <c r="XDP124" s="32"/>
      <c r="XDQ124" s="32"/>
      <c r="XDR124" s="32"/>
      <c r="XDS124" s="32"/>
      <c r="XDT124" s="32"/>
      <c r="XDU124" s="32"/>
      <c r="XDV124" s="32"/>
      <c r="XDW124" s="32"/>
      <c r="XDX124" s="32"/>
      <c r="XDY124" s="32"/>
      <c r="XDZ124" s="32"/>
      <c r="XEA124" s="32"/>
      <c r="XEB124" s="32"/>
      <c r="XEC124" s="32"/>
      <c r="XED124" s="32"/>
      <c r="XEE124" s="32"/>
    </row>
    <row r="125" s="1" customFormat="1" customHeight="1" spans="1:16359">
      <c r="A125" s="31"/>
      <c r="B125" s="20"/>
      <c r="C125" s="20"/>
      <c r="D125" s="21" t="str">
        <f>IF(C125="","-",VLOOKUP(C125,员工信息表!B:C,2,FALSE))</f>
        <v>-</v>
      </c>
      <c r="E125" s="21" t="str">
        <f>IF(C125="","-",VLOOKUP(C125,员工信息表!B:D,3,FALSE))</f>
        <v>-</v>
      </c>
      <c r="F125" s="20"/>
      <c r="G125" s="20"/>
      <c r="H125" s="20"/>
      <c r="I125" s="20"/>
      <c r="J125" s="27" t="str">
        <f t="shared" si="2"/>
        <v>0</v>
      </c>
      <c r="K125" s="27" t="str">
        <f>IF(C125="","0",SUMIFS(借支明细表!$H:$H,借支明细表!$F:$F,$C125,借支明细表!$D:$D,$D$2))</f>
        <v>0</v>
      </c>
      <c r="L125" s="27" t="str">
        <f t="shared" si="3"/>
        <v>0</v>
      </c>
      <c r="M125" s="28"/>
      <c r="XDA125" s="32"/>
      <c r="XDB125" s="32"/>
      <c r="XDC125" s="32"/>
      <c r="XDD125" s="32"/>
      <c r="XDE125" s="32"/>
      <c r="XDF125" s="32"/>
      <c r="XDG125" s="32"/>
      <c r="XDH125" s="32"/>
      <c r="XDI125" s="32"/>
      <c r="XDJ125" s="32"/>
      <c r="XDK125" s="32"/>
      <c r="XDL125" s="32"/>
      <c r="XDM125" s="32"/>
      <c r="XDN125" s="32"/>
      <c r="XDO125" s="32"/>
      <c r="XDP125" s="32"/>
      <c r="XDQ125" s="32"/>
      <c r="XDR125" s="32"/>
      <c r="XDS125" s="32"/>
      <c r="XDT125" s="32"/>
      <c r="XDU125" s="32"/>
      <c r="XDV125" s="32"/>
      <c r="XDW125" s="32"/>
      <c r="XDX125" s="32"/>
      <c r="XDY125" s="32"/>
      <c r="XDZ125" s="32"/>
      <c r="XEA125" s="32"/>
      <c r="XEB125" s="32"/>
      <c r="XEC125" s="32"/>
      <c r="XED125" s="32"/>
      <c r="XEE125" s="32"/>
    </row>
    <row r="126" s="1" customFormat="1" customHeight="1" spans="1:16359">
      <c r="A126" s="31"/>
      <c r="B126" s="20"/>
      <c r="C126" s="20"/>
      <c r="D126" s="21" t="str">
        <f>IF(C126="","-",VLOOKUP(C126,员工信息表!B:C,2,FALSE))</f>
        <v>-</v>
      </c>
      <c r="E126" s="21" t="str">
        <f>IF(C126="","-",VLOOKUP(C126,员工信息表!B:D,3,FALSE))</f>
        <v>-</v>
      </c>
      <c r="F126" s="20"/>
      <c r="G126" s="20"/>
      <c r="H126" s="20"/>
      <c r="I126" s="20"/>
      <c r="J126" s="27" t="str">
        <f t="shared" si="2"/>
        <v>0</v>
      </c>
      <c r="K126" s="27" t="str">
        <f>IF(C126="","0",SUMIFS(借支明细表!$H:$H,借支明细表!$F:$F,$C126,借支明细表!$D:$D,$D$2))</f>
        <v>0</v>
      </c>
      <c r="L126" s="27" t="str">
        <f t="shared" si="3"/>
        <v>0</v>
      </c>
      <c r="M126" s="28"/>
      <c r="XDA126" s="32"/>
      <c r="XDB126" s="32"/>
      <c r="XDC126" s="32"/>
      <c r="XDD126" s="32"/>
      <c r="XDE126" s="32"/>
      <c r="XDF126" s="32"/>
      <c r="XDG126" s="32"/>
      <c r="XDH126" s="32"/>
      <c r="XDI126" s="32"/>
      <c r="XDJ126" s="32"/>
      <c r="XDK126" s="32"/>
      <c r="XDL126" s="32"/>
      <c r="XDM126" s="32"/>
      <c r="XDN126" s="32"/>
      <c r="XDO126" s="32"/>
      <c r="XDP126" s="32"/>
      <c r="XDQ126" s="32"/>
      <c r="XDR126" s="32"/>
      <c r="XDS126" s="32"/>
      <c r="XDT126" s="32"/>
      <c r="XDU126" s="32"/>
      <c r="XDV126" s="32"/>
      <c r="XDW126" s="32"/>
      <c r="XDX126" s="32"/>
      <c r="XDY126" s="32"/>
      <c r="XDZ126" s="32"/>
      <c r="XEA126" s="32"/>
      <c r="XEB126" s="32"/>
      <c r="XEC126" s="32"/>
      <c r="XED126" s="32"/>
      <c r="XEE126" s="32"/>
    </row>
    <row r="127" s="1" customFormat="1" customHeight="1" spans="1:16359">
      <c r="A127" s="31"/>
      <c r="B127" s="20"/>
      <c r="C127" s="20"/>
      <c r="D127" s="21" t="str">
        <f>IF(C127="","-",VLOOKUP(C127,员工信息表!B:C,2,FALSE))</f>
        <v>-</v>
      </c>
      <c r="E127" s="21" t="str">
        <f>IF(C127="","-",VLOOKUP(C127,员工信息表!B:D,3,FALSE))</f>
        <v>-</v>
      </c>
      <c r="F127" s="20"/>
      <c r="G127" s="20"/>
      <c r="H127" s="20"/>
      <c r="I127" s="20"/>
      <c r="J127" s="27" t="str">
        <f t="shared" si="2"/>
        <v>0</v>
      </c>
      <c r="K127" s="27" t="str">
        <f>IF(C127="","0",SUMIFS(借支明细表!$H:$H,借支明细表!$F:$F,$C127,借支明细表!$D:$D,$D$2))</f>
        <v>0</v>
      </c>
      <c r="L127" s="27" t="str">
        <f t="shared" si="3"/>
        <v>0</v>
      </c>
      <c r="M127" s="28"/>
      <c r="XDA127" s="32"/>
      <c r="XDB127" s="32"/>
      <c r="XDC127" s="32"/>
      <c r="XDD127" s="32"/>
      <c r="XDE127" s="32"/>
      <c r="XDF127" s="32"/>
      <c r="XDG127" s="32"/>
      <c r="XDH127" s="32"/>
      <c r="XDI127" s="32"/>
      <c r="XDJ127" s="32"/>
      <c r="XDK127" s="32"/>
      <c r="XDL127" s="32"/>
      <c r="XDM127" s="32"/>
      <c r="XDN127" s="32"/>
      <c r="XDO127" s="32"/>
      <c r="XDP127" s="32"/>
      <c r="XDQ127" s="32"/>
      <c r="XDR127" s="32"/>
      <c r="XDS127" s="32"/>
      <c r="XDT127" s="32"/>
      <c r="XDU127" s="32"/>
      <c r="XDV127" s="32"/>
      <c r="XDW127" s="32"/>
      <c r="XDX127" s="32"/>
      <c r="XDY127" s="32"/>
      <c r="XDZ127" s="32"/>
      <c r="XEA127" s="32"/>
      <c r="XEB127" s="32"/>
      <c r="XEC127" s="32"/>
      <c r="XED127" s="32"/>
      <c r="XEE127" s="32"/>
    </row>
    <row r="128" s="1" customFormat="1" customHeight="1" spans="1:16359">
      <c r="A128" s="31"/>
      <c r="B128" s="20"/>
      <c r="C128" s="20"/>
      <c r="D128" s="21" t="str">
        <f>IF(C128="","-",VLOOKUP(C128,员工信息表!B:C,2,FALSE))</f>
        <v>-</v>
      </c>
      <c r="E128" s="21" t="str">
        <f>IF(C128="","-",VLOOKUP(C128,员工信息表!B:D,3,FALSE))</f>
        <v>-</v>
      </c>
      <c r="F128" s="20"/>
      <c r="G128" s="20"/>
      <c r="H128" s="20"/>
      <c r="I128" s="20"/>
      <c r="J128" s="27" t="str">
        <f t="shared" si="2"/>
        <v>0</v>
      </c>
      <c r="K128" s="27" t="str">
        <f>IF(C128="","0",SUMIFS(借支明细表!$H:$H,借支明细表!$F:$F,$C128,借支明细表!$D:$D,$D$2))</f>
        <v>0</v>
      </c>
      <c r="L128" s="27" t="str">
        <f t="shared" si="3"/>
        <v>0</v>
      </c>
      <c r="M128" s="28"/>
      <c r="XDA128" s="32"/>
      <c r="XDB128" s="32"/>
      <c r="XDC128" s="32"/>
      <c r="XDD128" s="32"/>
      <c r="XDE128" s="32"/>
      <c r="XDF128" s="32"/>
      <c r="XDG128" s="32"/>
      <c r="XDH128" s="32"/>
      <c r="XDI128" s="32"/>
      <c r="XDJ128" s="32"/>
      <c r="XDK128" s="32"/>
      <c r="XDL128" s="32"/>
      <c r="XDM128" s="32"/>
      <c r="XDN128" s="32"/>
      <c r="XDO128" s="32"/>
      <c r="XDP128" s="32"/>
      <c r="XDQ128" s="32"/>
      <c r="XDR128" s="32"/>
      <c r="XDS128" s="32"/>
      <c r="XDT128" s="32"/>
      <c r="XDU128" s="32"/>
      <c r="XDV128" s="32"/>
      <c r="XDW128" s="32"/>
      <c r="XDX128" s="32"/>
      <c r="XDY128" s="32"/>
      <c r="XDZ128" s="32"/>
      <c r="XEA128" s="32"/>
      <c r="XEB128" s="32"/>
      <c r="XEC128" s="32"/>
      <c r="XED128" s="32"/>
      <c r="XEE128" s="32"/>
    </row>
    <row r="129" s="1" customFormat="1" customHeight="1" spans="1:16359">
      <c r="A129" s="31"/>
      <c r="B129" s="20"/>
      <c r="C129" s="20"/>
      <c r="D129" s="21" t="str">
        <f>IF(C129="","-",VLOOKUP(C129,员工信息表!B:C,2,FALSE))</f>
        <v>-</v>
      </c>
      <c r="E129" s="21" t="str">
        <f>IF(C129="","-",VLOOKUP(C129,员工信息表!B:D,3,FALSE))</f>
        <v>-</v>
      </c>
      <c r="F129" s="20"/>
      <c r="G129" s="20"/>
      <c r="H129" s="20"/>
      <c r="I129" s="20"/>
      <c r="J129" s="27" t="str">
        <f t="shared" si="2"/>
        <v>0</v>
      </c>
      <c r="K129" s="27" t="str">
        <f>IF(C129="","0",SUMIFS(借支明细表!$H:$H,借支明细表!$F:$F,$C129,借支明细表!$D:$D,$D$2))</f>
        <v>0</v>
      </c>
      <c r="L129" s="27" t="str">
        <f t="shared" si="3"/>
        <v>0</v>
      </c>
      <c r="M129" s="28"/>
      <c r="XDA129" s="32"/>
      <c r="XDB129" s="32"/>
      <c r="XDC129" s="32"/>
      <c r="XDD129" s="32"/>
      <c r="XDE129" s="32"/>
      <c r="XDF129" s="32"/>
      <c r="XDG129" s="32"/>
      <c r="XDH129" s="32"/>
      <c r="XDI129" s="32"/>
      <c r="XDJ129" s="32"/>
      <c r="XDK129" s="32"/>
      <c r="XDL129" s="32"/>
      <c r="XDM129" s="32"/>
      <c r="XDN129" s="32"/>
      <c r="XDO129" s="32"/>
      <c r="XDP129" s="32"/>
      <c r="XDQ129" s="32"/>
      <c r="XDR129" s="32"/>
      <c r="XDS129" s="32"/>
      <c r="XDT129" s="32"/>
      <c r="XDU129" s="32"/>
      <c r="XDV129" s="32"/>
      <c r="XDW129" s="32"/>
      <c r="XDX129" s="32"/>
      <c r="XDY129" s="32"/>
      <c r="XDZ129" s="32"/>
      <c r="XEA129" s="32"/>
      <c r="XEB129" s="32"/>
      <c r="XEC129" s="32"/>
      <c r="XED129" s="32"/>
      <c r="XEE129" s="32"/>
    </row>
    <row r="130" s="1" customFormat="1" customHeight="1" spans="1:16359">
      <c r="A130" s="31"/>
      <c r="B130" s="20"/>
      <c r="C130" s="20"/>
      <c r="D130" s="21" t="str">
        <f>IF(C130="","-",VLOOKUP(C130,员工信息表!B:C,2,FALSE))</f>
        <v>-</v>
      </c>
      <c r="E130" s="21" t="str">
        <f>IF(C130="","-",VLOOKUP(C130,员工信息表!B:D,3,FALSE))</f>
        <v>-</v>
      </c>
      <c r="F130" s="20"/>
      <c r="G130" s="20"/>
      <c r="H130" s="20"/>
      <c r="I130" s="20"/>
      <c r="J130" s="27" t="str">
        <f t="shared" si="2"/>
        <v>0</v>
      </c>
      <c r="K130" s="27" t="str">
        <f>IF(C130="","0",SUMIFS(借支明细表!$H:$H,借支明细表!$F:$F,$C130,借支明细表!$D:$D,$D$2))</f>
        <v>0</v>
      </c>
      <c r="L130" s="27" t="str">
        <f t="shared" si="3"/>
        <v>0</v>
      </c>
      <c r="M130" s="28"/>
      <c r="XDA130" s="32"/>
      <c r="XDB130" s="32"/>
      <c r="XDC130" s="32"/>
      <c r="XDD130" s="32"/>
      <c r="XDE130" s="32"/>
      <c r="XDF130" s="32"/>
      <c r="XDG130" s="32"/>
      <c r="XDH130" s="32"/>
      <c r="XDI130" s="32"/>
      <c r="XDJ130" s="32"/>
      <c r="XDK130" s="32"/>
      <c r="XDL130" s="32"/>
      <c r="XDM130" s="32"/>
      <c r="XDN130" s="32"/>
      <c r="XDO130" s="32"/>
      <c r="XDP130" s="32"/>
      <c r="XDQ130" s="32"/>
      <c r="XDR130" s="32"/>
      <c r="XDS130" s="32"/>
      <c r="XDT130" s="32"/>
      <c r="XDU130" s="32"/>
      <c r="XDV130" s="32"/>
      <c r="XDW130" s="32"/>
      <c r="XDX130" s="32"/>
      <c r="XDY130" s="32"/>
      <c r="XDZ130" s="32"/>
      <c r="XEA130" s="32"/>
      <c r="XEB130" s="32"/>
      <c r="XEC130" s="32"/>
      <c r="XED130" s="32"/>
      <c r="XEE130" s="32"/>
    </row>
    <row r="131" s="1" customFormat="1" customHeight="1" spans="1:16359">
      <c r="A131" s="31"/>
      <c r="B131" s="20"/>
      <c r="C131" s="20"/>
      <c r="D131" s="21" t="str">
        <f>IF(C131="","-",VLOOKUP(C131,员工信息表!B:C,2,FALSE))</f>
        <v>-</v>
      </c>
      <c r="E131" s="21" t="str">
        <f>IF(C131="","-",VLOOKUP(C131,员工信息表!B:D,3,FALSE))</f>
        <v>-</v>
      </c>
      <c r="F131" s="20"/>
      <c r="G131" s="20"/>
      <c r="H131" s="20"/>
      <c r="I131" s="20"/>
      <c r="J131" s="27" t="str">
        <f t="shared" si="2"/>
        <v>0</v>
      </c>
      <c r="K131" s="27" t="str">
        <f>IF(C131="","0",SUMIFS(借支明细表!$H:$H,借支明细表!$F:$F,$C131,借支明细表!$D:$D,$D$2))</f>
        <v>0</v>
      </c>
      <c r="L131" s="27" t="str">
        <f t="shared" si="3"/>
        <v>0</v>
      </c>
      <c r="M131" s="28"/>
      <c r="XDA131" s="32"/>
      <c r="XDB131" s="32"/>
      <c r="XDC131" s="32"/>
      <c r="XDD131" s="32"/>
      <c r="XDE131" s="32"/>
      <c r="XDF131" s="32"/>
      <c r="XDG131" s="32"/>
      <c r="XDH131" s="32"/>
      <c r="XDI131" s="32"/>
      <c r="XDJ131" s="32"/>
      <c r="XDK131" s="32"/>
      <c r="XDL131" s="32"/>
      <c r="XDM131" s="32"/>
      <c r="XDN131" s="32"/>
      <c r="XDO131" s="32"/>
      <c r="XDP131" s="32"/>
      <c r="XDQ131" s="32"/>
      <c r="XDR131" s="32"/>
      <c r="XDS131" s="32"/>
      <c r="XDT131" s="32"/>
      <c r="XDU131" s="32"/>
      <c r="XDV131" s="32"/>
      <c r="XDW131" s="32"/>
      <c r="XDX131" s="32"/>
      <c r="XDY131" s="32"/>
      <c r="XDZ131" s="32"/>
      <c r="XEA131" s="32"/>
      <c r="XEB131" s="32"/>
      <c r="XEC131" s="32"/>
      <c r="XED131" s="32"/>
      <c r="XEE131" s="32"/>
    </row>
    <row r="132" s="1" customFormat="1" customHeight="1" spans="1:16359">
      <c r="A132" s="31"/>
      <c r="B132" s="20"/>
      <c r="C132" s="20"/>
      <c r="D132" s="21" t="str">
        <f>IF(C132="","-",VLOOKUP(C132,员工信息表!B:C,2,FALSE))</f>
        <v>-</v>
      </c>
      <c r="E132" s="21" t="str">
        <f>IF(C132="","-",VLOOKUP(C132,员工信息表!B:D,3,FALSE))</f>
        <v>-</v>
      </c>
      <c r="F132" s="20"/>
      <c r="G132" s="20"/>
      <c r="H132" s="20"/>
      <c r="I132" s="20"/>
      <c r="J132" s="27" t="str">
        <f t="shared" si="2"/>
        <v>0</v>
      </c>
      <c r="K132" s="27" t="str">
        <f>IF(C132="","0",SUMIFS(借支明细表!$H:$H,借支明细表!$F:$F,$C132,借支明细表!$D:$D,$D$2))</f>
        <v>0</v>
      </c>
      <c r="L132" s="27" t="str">
        <f t="shared" si="3"/>
        <v>0</v>
      </c>
      <c r="M132" s="28"/>
      <c r="XDA132" s="32"/>
      <c r="XDB132" s="32"/>
      <c r="XDC132" s="32"/>
      <c r="XDD132" s="32"/>
      <c r="XDE132" s="32"/>
      <c r="XDF132" s="32"/>
      <c r="XDG132" s="32"/>
      <c r="XDH132" s="32"/>
      <c r="XDI132" s="32"/>
      <c r="XDJ132" s="32"/>
      <c r="XDK132" s="32"/>
      <c r="XDL132" s="32"/>
      <c r="XDM132" s="32"/>
      <c r="XDN132" s="32"/>
      <c r="XDO132" s="32"/>
      <c r="XDP132" s="32"/>
      <c r="XDQ132" s="32"/>
      <c r="XDR132" s="32"/>
      <c r="XDS132" s="32"/>
      <c r="XDT132" s="32"/>
      <c r="XDU132" s="32"/>
      <c r="XDV132" s="32"/>
      <c r="XDW132" s="32"/>
      <c r="XDX132" s="32"/>
      <c r="XDY132" s="32"/>
      <c r="XDZ132" s="32"/>
      <c r="XEA132" s="32"/>
      <c r="XEB132" s="32"/>
      <c r="XEC132" s="32"/>
      <c r="XED132" s="32"/>
      <c r="XEE132" s="32"/>
    </row>
    <row r="133" s="1" customFormat="1" customHeight="1" spans="1:16359">
      <c r="A133" s="31"/>
      <c r="B133" s="20"/>
      <c r="C133" s="20"/>
      <c r="D133" s="21" t="str">
        <f>IF(C133="","-",VLOOKUP(C133,员工信息表!B:C,2,FALSE))</f>
        <v>-</v>
      </c>
      <c r="E133" s="21" t="str">
        <f>IF(C133="","-",VLOOKUP(C133,员工信息表!B:D,3,FALSE))</f>
        <v>-</v>
      </c>
      <c r="F133" s="20"/>
      <c r="G133" s="20"/>
      <c r="H133" s="20"/>
      <c r="I133" s="20"/>
      <c r="J133" s="27" t="str">
        <f t="shared" ref="J133:J196" si="4">IF(C133="","0",(E133*F133)+(G133*H133)+I133)</f>
        <v>0</v>
      </c>
      <c r="K133" s="27" t="str">
        <f>IF(C133="","0",SUMIFS(借支明细表!$H:$H,借支明细表!$F:$F,$C133,借支明细表!$D:$D,$D$2))</f>
        <v>0</v>
      </c>
      <c r="L133" s="27" t="str">
        <f t="shared" ref="L133:L196" si="5">IF(C133="","0",J133-K133)</f>
        <v>0</v>
      </c>
      <c r="M133" s="28"/>
      <c r="XDA133" s="32"/>
      <c r="XDB133" s="32"/>
      <c r="XDC133" s="32"/>
      <c r="XDD133" s="32"/>
      <c r="XDE133" s="32"/>
      <c r="XDF133" s="32"/>
      <c r="XDG133" s="32"/>
      <c r="XDH133" s="32"/>
      <c r="XDI133" s="32"/>
      <c r="XDJ133" s="32"/>
      <c r="XDK133" s="32"/>
      <c r="XDL133" s="32"/>
      <c r="XDM133" s="32"/>
      <c r="XDN133" s="32"/>
      <c r="XDO133" s="32"/>
      <c r="XDP133" s="32"/>
      <c r="XDQ133" s="32"/>
      <c r="XDR133" s="32"/>
      <c r="XDS133" s="32"/>
      <c r="XDT133" s="32"/>
      <c r="XDU133" s="32"/>
      <c r="XDV133" s="32"/>
      <c r="XDW133" s="32"/>
      <c r="XDX133" s="32"/>
      <c r="XDY133" s="32"/>
      <c r="XDZ133" s="32"/>
      <c r="XEA133" s="32"/>
      <c r="XEB133" s="32"/>
      <c r="XEC133" s="32"/>
      <c r="XED133" s="32"/>
      <c r="XEE133" s="32"/>
    </row>
    <row r="134" s="1" customFormat="1" customHeight="1" spans="1:16359">
      <c r="A134" s="31"/>
      <c r="B134" s="20"/>
      <c r="C134" s="20"/>
      <c r="D134" s="21" t="str">
        <f>IF(C134="","-",VLOOKUP(C134,员工信息表!B:C,2,FALSE))</f>
        <v>-</v>
      </c>
      <c r="E134" s="21" t="str">
        <f>IF(C134="","-",VLOOKUP(C134,员工信息表!B:D,3,FALSE))</f>
        <v>-</v>
      </c>
      <c r="F134" s="20"/>
      <c r="G134" s="20"/>
      <c r="H134" s="20"/>
      <c r="I134" s="20"/>
      <c r="J134" s="27" t="str">
        <f t="shared" si="4"/>
        <v>0</v>
      </c>
      <c r="K134" s="27" t="str">
        <f>IF(C134="","0",SUMIFS(借支明细表!$H:$H,借支明细表!$F:$F,$C134,借支明细表!$D:$D,$D$2))</f>
        <v>0</v>
      </c>
      <c r="L134" s="27" t="str">
        <f t="shared" si="5"/>
        <v>0</v>
      </c>
      <c r="M134" s="28"/>
      <c r="XDA134" s="32"/>
      <c r="XDB134" s="32"/>
      <c r="XDC134" s="32"/>
      <c r="XDD134" s="32"/>
      <c r="XDE134" s="32"/>
      <c r="XDF134" s="32"/>
      <c r="XDG134" s="32"/>
      <c r="XDH134" s="32"/>
      <c r="XDI134" s="32"/>
      <c r="XDJ134" s="32"/>
      <c r="XDK134" s="32"/>
      <c r="XDL134" s="32"/>
      <c r="XDM134" s="32"/>
      <c r="XDN134" s="32"/>
      <c r="XDO134" s="32"/>
      <c r="XDP134" s="32"/>
      <c r="XDQ134" s="32"/>
      <c r="XDR134" s="32"/>
      <c r="XDS134" s="32"/>
      <c r="XDT134" s="32"/>
      <c r="XDU134" s="32"/>
      <c r="XDV134" s="32"/>
      <c r="XDW134" s="32"/>
      <c r="XDX134" s="32"/>
      <c r="XDY134" s="32"/>
      <c r="XDZ134" s="32"/>
      <c r="XEA134" s="32"/>
      <c r="XEB134" s="32"/>
      <c r="XEC134" s="32"/>
      <c r="XED134" s="32"/>
      <c r="XEE134" s="32"/>
    </row>
    <row r="135" s="1" customFormat="1" customHeight="1" spans="1:16359">
      <c r="A135" s="31"/>
      <c r="B135" s="20"/>
      <c r="C135" s="20"/>
      <c r="D135" s="21" t="str">
        <f>IF(C135="","-",VLOOKUP(C135,员工信息表!B:C,2,FALSE))</f>
        <v>-</v>
      </c>
      <c r="E135" s="21" t="str">
        <f>IF(C135="","-",VLOOKUP(C135,员工信息表!B:D,3,FALSE))</f>
        <v>-</v>
      </c>
      <c r="F135" s="20"/>
      <c r="G135" s="20"/>
      <c r="H135" s="20"/>
      <c r="I135" s="20"/>
      <c r="J135" s="27" t="str">
        <f t="shared" si="4"/>
        <v>0</v>
      </c>
      <c r="K135" s="27" t="str">
        <f>IF(C135="","0",SUMIFS(借支明细表!$H:$H,借支明细表!$F:$F,$C135,借支明细表!$D:$D,$D$2))</f>
        <v>0</v>
      </c>
      <c r="L135" s="27" t="str">
        <f t="shared" si="5"/>
        <v>0</v>
      </c>
      <c r="M135" s="28"/>
      <c r="XDA135" s="32"/>
      <c r="XDB135" s="32"/>
      <c r="XDC135" s="32"/>
      <c r="XDD135" s="32"/>
      <c r="XDE135" s="32"/>
      <c r="XDF135" s="32"/>
      <c r="XDG135" s="32"/>
      <c r="XDH135" s="32"/>
      <c r="XDI135" s="32"/>
      <c r="XDJ135" s="32"/>
      <c r="XDK135" s="32"/>
      <c r="XDL135" s="32"/>
      <c r="XDM135" s="32"/>
      <c r="XDN135" s="32"/>
      <c r="XDO135" s="32"/>
      <c r="XDP135" s="32"/>
      <c r="XDQ135" s="32"/>
      <c r="XDR135" s="32"/>
      <c r="XDS135" s="32"/>
      <c r="XDT135" s="32"/>
      <c r="XDU135" s="32"/>
      <c r="XDV135" s="32"/>
      <c r="XDW135" s="32"/>
      <c r="XDX135" s="32"/>
      <c r="XDY135" s="32"/>
      <c r="XDZ135" s="32"/>
      <c r="XEA135" s="32"/>
      <c r="XEB135" s="32"/>
      <c r="XEC135" s="32"/>
      <c r="XED135" s="32"/>
      <c r="XEE135" s="32"/>
    </row>
    <row r="136" s="1" customFormat="1" customHeight="1" spans="1:16359">
      <c r="A136" s="31"/>
      <c r="B136" s="20"/>
      <c r="C136" s="20"/>
      <c r="D136" s="21" t="str">
        <f>IF(C136="","-",VLOOKUP(C136,员工信息表!B:C,2,FALSE))</f>
        <v>-</v>
      </c>
      <c r="E136" s="21" t="str">
        <f>IF(C136="","-",VLOOKUP(C136,员工信息表!B:D,3,FALSE))</f>
        <v>-</v>
      </c>
      <c r="F136" s="20"/>
      <c r="G136" s="20"/>
      <c r="H136" s="20"/>
      <c r="I136" s="20"/>
      <c r="J136" s="27" t="str">
        <f t="shared" si="4"/>
        <v>0</v>
      </c>
      <c r="K136" s="27" t="str">
        <f>IF(C136="","0",SUMIFS(借支明细表!$H:$H,借支明细表!$F:$F,$C136,借支明细表!$D:$D,$D$2))</f>
        <v>0</v>
      </c>
      <c r="L136" s="27" t="str">
        <f t="shared" si="5"/>
        <v>0</v>
      </c>
      <c r="M136" s="28"/>
      <c r="XDA136" s="32"/>
      <c r="XDB136" s="32"/>
      <c r="XDC136" s="32"/>
      <c r="XDD136" s="32"/>
      <c r="XDE136" s="32"/>
      <c r="XDF136" s="32"/>
      <c r="XDG136" s="32"/>
      <c r="XDH136" s="32"/>
      <c r="XDI136" s="32"/>
      <c r="XDJ136" s="32"/>
      <c r="XDK136" s="32"/>
      <c r="XDL136" s="32"/>
      <c r="XDM136" s="32"/>
      <c r="XDN136" s="32"/>
      <c r="XDO136" s="32"/>
      <c r="XDP136" s="32"/>
      <c r="XDQ136" s="32"/>
      <c r="XDR136" s="32"/>
      <c r="XDS136" s="32"/>
      <c r="XDT136" s="32"/>
      <c r="XDU136" s="32"/>
      <c r="XDV136" s="32"/>
      <c r="XDW136" s="32"/>
      <c r="XDX136" s="32"/>
      <c r="XDY136" s="32"/>
      <c r="XDZ136" s="32"/>
      <c r="XEA136" s="32"/>
      <c r="XEB136" s="32"/>
      <c r="XEC136" s="32"/>
      <c r="XED136" s="32"/>
      <c r="XEE136" s="32"/>
    </row>
    <row r="137" s="1" customFormat="1" customHeight="1" spans="1:16359">
      <c r="A137" s="31"/>
      <c r="B137" s="20"/>
      <c r="C137" s="20"/>
      <c r="D137" s="21" t="str">
        <f>IF(C137="","-",VLOOKUP(C137,员工信息表!B:C,2,FALSE))</f>
        <v>-</v>
      </c>
      <c r="E137" s="21" t="str">
        <f>IF(C137="","-",VLOOKUP(C137,员工信息表!B:D,3,FALSE))</f>
        <v>-</v>
      </c>
      <c r="F137" s="20"/>
      <c r="G137" s="20"/>
      <c r="H137" s="20"/>
      <c r="I137" s="20"/>
      <c r="J137" s="27" t="str">
        <f t="shared" si="4"/>
        <v>0</v>
      </c>
      <c r="K137" s="27" t="str">
        <f>IF(C137="","0",SUMIFS(借支明细表!$H:$H,借支明细表!$F:$F,$C137,借支明细表!$D:$D,$D$2))</f>
        <v>0</v>
      </c>
      <c r="L137" s="27" t="str">
        <f t="shared" si="5"/>
        <v>0</v>
      </c>
      <c r="M137" s="28"/>
      <c r="XDA137" s="32"/>
      <c r="XDB137" s="32"/>
      <c r="XDC137" s="32"/>
      <c r="XDD137" s="32"/>
      <c r="XDE137" s="32"/>
      <c r="XDF137" s="32"/>
      <c r="XDG137" s="32"/>
      <c r="XDH137" s="32"/>
      <c r="XDI137" s="32"/>
      <c r="XDJ137" s="32"/>
      <c r="XDK137" s="32"/>
      <c r="XDL137" s="32"/>
      <c r="XDM137" s="32"/>
      <c r="XDN137" s="32"/>
      <c r="XDO137" s="32"/>
      <c r="XDP137" s="32"/>
      <c r="XDQ137" s="32"/>
      <c r="XDR137" s="32"/>
      <c r="XDS137" s="32"/>
      <c r="XDT137" s="32"/>
      <c r="XDU137" s="32"/>
      <c r="XDV137" s="32"/>
      <c r="XDW137" s="32"/>
      <c r="XDX137" s="32"/>
      <c r="XDY137" s="32"/>
      <c r="XDZ137" s="32"/>
      <c r="XEA137" s="32"/>
      <c r="XEB137" s="32"/>
      <c r="XEC137" s="32"/>
      <c r="XED137" s="32"/>
      <c r="XEE137" s="32"/>
    </row>
    <row r="138" s="1" customFormat="1" customHeight="1" spans="1:16359">
      <c r="A138" s="31"/>
      <c r="B138" s="20"/>
      <c r="C138" s="20"/>
      <c r="D138" s="21" t="str">
        <f>IF(C138="","-",VLOOKUP(C138,员工信息表!B:C,2,FALSE))</f>
        <v>-</v>
      </c>
      <c r="E138" s="21" t="str">
        <f>IF(C138="","-",VLOOKUP(C138,员工信息表!B:D,3,FALSE))</f>
        <v>-</v>
      </c>
      <c r="F138" s="20"/>
      <c r="G138" s="20"/>
      <c r="H138" s="20"/>
      <c r="I138" s="20"/>
      <c r="J138" s="27" t="str">
        <f t="shared" si="4"/>
        <v>0</v>
      </c>
      <c r="K138" s="27" t="str">
        <f>IF(C138="","0",SUMIFS(借支明细表!$H:$H,借支明细表!$F:$F,$C138,借支明细表!$D:$D,$D$2))</f>
        <v>0</v>
      </c>
      <c r="L138" s="27" t="str">
        <f t="shared" si="5"/>
        <v>0</v>
      </c>
      <c r="M138" s="28"/>
      <c r="XDA138" s="32"/>
      <c r="XDB138" s="32"/>
      <c r="XDC138" s="32"/>
      <c r="XDD138" s="32"/>
      <c r="XDE138" s="32"/>
      <c r="XDF138" s="32"/>
      <c r="XDG138" s="32"/>
      <c r="XDH138" s="32"/>
      <c r="XDI138" s="32"/>
      <c r="XDJ138" s="32"/>
      <c r="XDK138" s="32"/>
      <c r="XDL138" s="32"/>
      <c r="XDM138" s="32"/>
      <c r="XDN138" s="32"/>
      <c r="XDO138" s="32"/>
      <c r="XDP138" s="32"/>
      <c r="XDQ138" s="32"/>
      <c r="XDR138" s="32"/>
      <c r="XDS138" s="32"/>
      <c r="XDT138" s="32"/>
      <c r="XDU138" s="32"/>
      <c r="XDV138" s="32"/>
      <c r="XDW138" s="32"/>
      <c r="XDX138" s="32"/>
      <c r="XDY138" s="32"/>
      <c r="XDZ138" s="32"/>
      <c r="XEA138" s="32"/>
      <c r="XEB138" s="32"/>
      <c r="XEC138" s="32"/>
      <c r="XED138" s="32"/>
      <c r="XEE138" s="32"/>
    </row>
    <row r="139" s="1" customFormat="1" customHeight="1" spans="1:16359">
      <c r="A139" s="31"/>
      <c r="B139" s="20"/>
      <c r="C139" s="20"/>
      <c r="D139" s="21" t="str">
        <f>IF(C139="","-",VLOOKUP(C139,员工信息表!B:C,2,FALSE))</f>
        <v>-</v>
      </c>
      <c r="E139" s="21" t="str">
        <f>IF(C139="","-",VLOOKUP(C139,员工信息表!B:D,3,FALSE))</f>
        <v>-</v>
      </c>
      <c r="F139" s="20"/>
      <c r="G139" s="20"/>
      <c r="H139" s="20"/>
      <c r="I139" s="20"/>
      <c r="J139" s="27" t="str">
        <f t="shared" si="4"/>
        <v>0</v>
      </c>
      <c r="K139" s="27" t="str">
        <f>IF(C139="","0",SUMIFS(借支明细表!$H:$H,借支明细表!$F:$F,$C139,借支明细表!$D:$D,$D$2))</f>
        <v>0</v>
      </c>
      <c r="L139" s="27" t="str">
        <f t="shared" si="5"/>
        <v>0</v>
      </c>
      <c r="M139" s="28"/>
      <c r="XDA139" s="32"/>
      <c r="XDB139" s="32"/>
      <c r="XDC139" s="32"/>
      <c r="XDD139" s="32"/>
      <c r="XDE139" s="32"/>
      <c r="XDF139" s="32"/>
      <c r="XDG139" s="32"/>
      <c r="XDH139" s="32"/>
      <c r="XDI139" s="32"/>
      <c r="XDJ139" s="32"/>
      <c r="XDK139" s="32"/>
      <c r="XDL139" s="32"/>
      <c r="XDM139" s="32"/>
      <c r="XDN139" s="32"/>
      <c r="XDO139" s="32"/>
      <c r="XDP139" s="32"/>
      <c r="XDQ139" s="32"/>
      <c r="XDR139" s="32"/>
      <c r="XDS139" s="32"/>
      <c r="XDT139" s="32"/>
      <c r="XDU139" s="32"/>
      <c r="XDV139" s="32"/>
      <c r="XDW139" s="32"/>
      <c r="XDX139" s="32"/>
      <c r="XDY139" s="32"/>
      <c r="XDZ139" s="32"/>
      <c r="XEA139" s="32"/>
      <c r="XEB139" s="32"/>
      <c r="XEC139" s="32"/>
      <c r="XED139" s="32"/>
      <c r="XEE139" s="32"/>
    </row>
    <row r="140" s="1" customFormat="1" customHeight="1" spans="1:16359">
      <c r="A140" s="31"/>
      <c r="B140" s="20"/>
      <c r="C140" s="20"/>
      <c r="D140" s="21" t="str">
        <f>IF(C140="","-",VLOOKUP(C140,员工信息表!B:C,2,FALSE))</f>
        <v>-</v>
      </c>
      <c r="E140" s="21" t="str">
        <f>IF(C140="","-",VLOOKUP(C140,员工信息表!B:D,3,FALSE))</f>
        <v>-</v>
      </c>
      <c r="F140" s="20"/>
      <c r="G140" s="20"/>
      <c r="H140" s="20"/>
      <c r="I140" s="20"/>
      <c r="J140" s="27" t="str">
        <f t="shared" si="4"/>
        <v>0</v>
      </c>
      <c r="K140" s="27" t="str">
        <f>IF(C140="","0",SUMIFS(借支明细表!$H:$H,借支明细表!$F:$F,$C140,借支明细表!$D:$D,$D$2))</f>
        <v>0</v>
      </c>
      <c r="L140" s="27" t="str">
        <f t="shared" si="5"/>
        <v>0</v>
      </c>
      <c r="M140" s="28"/>
      <c r="XDA140" s="32"/>
      <c r="XDB140" s="32"/>
      <c r="XDC140" s="32"/>
      <c r="XDD140" s="32"/>
      <c r="XDE140" s="32"/>
      <c r="XDF140" s="32"/>
      <c r="XDG140" s="32"/>
      <c r="XDH140" s="32"/>
      <c r="XDI140" s="32"/>
      <c r="XDJ140" s="32"/>
      <c r="XDK140" s="32"/>
      <c r="XDL140" s="32"/>
      <c r="XDM140" s="32"/>
      <c r="XDN140" s="32"/>
      <c r="XDO140" s="32"/>
      <c r="XDP140" s="32"/>
      <c r="XDQ140" s="32"/>
      <c r="XDR140" s="32"/>
      <c r="XDS140" s="32"/>
      <c r="XDT140" s="32"/>
      <c r="XDU140" s="32"/>
      <c r="XDV140" s="32"/>
      <c r="XDW140" s="32"/>
      <c r="XDX140" s="32"/>
      <c r="XDY140" s="32"/>
      <c r="XDZ140" s="32"/>
      <c r="XEA140" s="32"/>
      <c r="XEB140" s="32"/>
      <c r="XEC140" s="32"/>
      <c r="XED140" s="32"/>
      <c r="XEE140" s="32"/>
    </row>
    <row r="141" s="1" customFormat="1" customHeight="1" spans="1:16359">
      <c r="A141" s="31"/>
      <c r="B141" s="20"/>
      <c r="C141" s="20"/>
      <c r="D141" s="21" t="str">
        <f>IF(C141="","-",VLOOKUP(C141,员工信息表!B:C,2,FALSE))</f>
        <v>-</v>
      </c>
      <c r="E141" s="21" t="str">
        <f>IF(C141="","-",VLOOKUP(C141,员工信息表!B:D,3,FALSE))</f>
        <v>-</v>
      </c>
      <c r="F141" s="20"/>
      <c r="G141" s="20"/>
      <c r="H141" s="20"/>
      <c r="I141" s="20"/>
      <c r="J141" s="27" t="str">
        <f t="shared" si="4"/>
        <v>0</v>
      </c>
      <c r="K141" s="27" t="str">
        <f>IF(C141="","0",SUMIFS(借支明细表!$H:$H,借支明细表!$F:$F,$C141,借支明细表!$D:$D,$D$2))</f>
        <v>0</v>
      </c>
      <c r="L141" s="27" t="str">
        <f t="shared" si="5"/>
        <v>0</v>
      </c>
      <c r="M141" s="28"/>
      <c r="XDA141" s="32"/>
      <c r="XDB141" s="32"/>
      <c r="XDC141" s="32"/>
      <c r="XDD141" s="32"/>
      <c r="XDE141" s="32"/>
      <c r="XDF141" s="32"/>
      <c r="XDG141" s="32"/>
      <c r="XDH141" s="32"/>
      <c r="XDI141" s="32"/>
      <c r="XDJ141" s="32"/>
      <c r="XDK141" s="32"/>
      <c r="XDL141" s="32"/>
      <c r="XDM141" s="32"/>
      <c r="XDN141" s="32"/>
      <c r="XDO141" s="32"/>
      <c r="XDP141" s="32"/>
      <c r="XDQ141" s="32"/>
      <c r="XDR141" s="32"/>
      <c r="XDS141" s="32"/>
      <c r="XDT141" s="32"/>
      <c r="XDU141" s="32"/>
      <c r="XDV141" s="32"/>
      <c r="XDW141" s="32"/>
      <c r="XDX141" s="32"/>
      <c r="XDY141" s="32"/>
      <c r="XDZ141" s="32"/>
      <c r="XEA141" s="32"/>
      <c r="XEB141" s="32"/>
      <c r="XEC141" s="32"/>
      <c r="XED141" s="32"/>
      <c r="XEE141" s="32"/>
    </row>
    <row r="142" s="1" customFormat="1" customHeight="1" spans="1:16359">
      <c r="A142" s="31"/>
      <c r="B142" s="20"/>
      <c r="C142" s="20"/>
      <c r="D142" s="21" t="str">
        <f>IF(C142="","-",VLOOKUP(C142,员工信息表!B:C,2,FALSE))</f>
        <v>-</v>
      </c>
      <c r="E142" s="21" t="str">
        <f>IF(C142="","-",VLOOKUP(C142,员工信息表!B:D,3,FALSE))</f>
        <v>-</v>
      </c>
      <c r="F142" s="20"/>
      <c r="G142" s="20"/>
      <c r="H142" s="20"/>
      <c r="I142" s="20"/>
      <c r="J142" s="27" t="str">
        <f t="shared" si="4"/>
        <v>0</v>
      </c>
      <c r="K142" s="27" t="str">
        <f>IF(C142="","0",SUMIFS(借支明细表!$H:$H,借支明细表!$F:$F,$C142,借支明细表!$D:$D,$D$2))</f>
        <v>0</v>
      </c>
      <c r="L142" s="27" t="str">
        <f t="shared" si="5"/>
        <v>0</v>
      </c>
      <c r="M142" s="28"/>
      <c r="XDA142" s="32"/>
      <c r="XDB142" s="32"/>
      <c r="XDC142" s="32"/>
      <c r="XDD142" s="32"/>
      <c r="XDE142" s="32"/>
      <c r="XDF142" s="32"/>
      <c r="XDG142" s="32"/>
      <c r="XDH142" s="32"/>
      <c r="XDI142" s="32"/>
      <c r="XDJ142" s="32"/>
      <c r="XDK142" s="32"/>
      <c r="XDL142" s="32"/>
      <c r="XDM142" s="32"/>
      <c r="XDN142" s="32"/>
      <c r="XDO142" s="32"/>
      <c r="XDP142" s="32"/>
      <c r="XDQ142" s="32"/>
      <c r="XDR142" s="32"/>
      <c r="XDS142" s="32"/>
      <c r="XDT142" s="32"/>
      <c r="XDU142" s="32"/>
      <c r="XDV142" s="32"/>
      <c r="XDW142" s="32"/>
      <c r="XDX142" s="32"/>
      <c r="XDY142" s="32"/>
      <c r="XDZ142" s="32"/>
      <c r="XEA142" s="32"/>
      <c r="XEB142" s="32"/>
      <c r="XEC142" s="32"/>
      <c r="XED142" s="32"/>
      <c r="XEE142" s="32"/>
    </row>
    <row r="143" s="1" customFormat="1" customHeight="1" spans="1:16359">
      <c r="A143" s="31"/>
      <c r="B143" s="20"/>
      <c r="C143" s="20"/>
      <c r="D143" s="21" t="str">
        <f>IF(C143="","-",VLOOKUP(C143,员工信息表!B:C,2,FALSE))</f>
        <v>-</v>
      </c>
      <c r="E143" s="21" t="str">
        <f>IF(C143="","-",VLOOKUP(C143,员工信息表!B:D,3,FALSE))</f>
        <v>-</v>
      </c>
      <c r="F143" s="20"/>
      <c r="G143" s="20"/>
      <c r="H143" s="20"/>
      <c r="I143" s="20"/>
      <c r="J143" s="27" t="str">
        <f t="shared" si="4"/>
        <v>0</v>
      </c>
      <c r="K143" s="27" t="str">
        <f>IF(C143="","0",SUMIFS(借支明细表!$H:$H,借支明细表!$F:$F,$C143,借支明细表!$D:$D,$D$2))</f>
        <v>0</v>
      </c>
      <c r="L143" s="27" t="str">
        <f t="shared" si="5"/>
        <v>0</v>
      </c>
      <c r="M143" s="28"/>
      <c r="XDA143" s="32"/>
      <c r="XDB143" s="32"/>
      <c r="XDC143" s="32"/>
      <c r="XDD143" s="32"/>
      <c r="XDE143" s="32"/>
      <c r="XDF143" s="32"/>
      <c r="XDG143" s="32"/>
      <c r="XDH143" s="32"/>
      <c r="XDI143" s="32"/>
      <c r="XDJ143" s="32"/>
      <c r="XDK143" s="32"/>
      <c r="XDL143" s="32"/>
      <c r="XDM143" s="32"/>
      <c r="XDN143" s="32"/>
      <c r="XDO143" s="32"/>
      <c r="XDP143" s="32"/>
      <c r="XDQ143" s="32"/>
      <c r="XDR143" s="32"/>
      <c r="XDS143" s="32"/>
      <c r="XDT143" s="32"/>
      <c r="XDU143" s="32"/>
      <c r="XDV143" s="32"/>
      <c r="XDW143" s="32"/>
      <c r="XDX143" s="32"/>
      <c r="XDY143" s="32"/>
      <c r="XDZ143" s="32"/>
      <c r="XEA143" s="32"/>
      <c r="XEB143" s="32"/>
      <c r="XEC143" s="32"/>
      <c r="XED143" s="32"/>
      <c r="XEE143" s="32"/>
    </row>
    <row r="144" s="1" customFormat="1" customHeight="1" spans="1:16359">
      <c r="A144" s="31"/>
      <c r="B144" s="20"/>
      <c r="C144" s="20"/>
      <c r="D144" s="21" t="str">
        <f>IF(C144="","-",VLOOKUP(C144,员工信息表!B:C,2,FALSE))</f>
        <v>-</v>
      </c>
      <c r="E144" s="21" t="str">
        <f>IF(C144="","-",VLOOKUP(C144,员工信息表!B:D,3,FALSE))</f>
        <v>-</v>
      </c>
      <c r="F144" s="20"/>
      <c r="G144" s="20"/>
      <c r="H144" s="20"/>
      <c r="I144" s="20"/>
      <c r="J144" s="27" t="str">
        <f t="shared" si="4"/>
        <v>0</v>
      </c>
      <c r="K144" s="27" t="str">
        <f>IF(C144="","0",SUMIFS(借支明细表!$H:$H,借支明细表!$F:$F,$C144,借支明细表!$D:$D,$D$2))</f>
        <v>0</v>
      </c>
      <c r="L144" s="27" t="str">
        <f t="shared" si="5"/>
        <v>0</v>
      </c>
      <c r="M144" s="28"/>
      <c r="XDA144" s="32"/>
      <c r="XDB144" s="32"/>
      <c r="XDC144" s="32"/>
      <c r="XDD144" s="32"/>
      <c r="XDE144" s="32"/>
      <c r="XDF144" s="32"/>
      <c r="XDG144" s="32"/>
      <c r="XDH144" s="32"/>
      <c r="XDI144" s="32"/>
      <c r="XDJ144" s="32"/>
      <c r="XDK144" s="32"/>
      <c r="XDL144" s="32"/>
      <c r="XDM144" s="32"/>
      <c r="XDN144" s="32"/>
      <c r="XDO144" s="32"/>
      <c r="XDP144" s="32"/>
      <c r="XDQ144" s="32"/>
      <c r="XDR144" s="32"/>
      <c r="XDS144" s="32"/>
      <c r="XDT144" s="32"/>
      <c r="XDU144" s="32"/>
      <c r="XDV144" s="32"/>
      <c r="XDW144" s="32"/>
      <c r="XDX144" s="32"/>
      <c r="XDY144" s="32"/>
      <c r="XDZ144" s="32"/>
      <c r="XEA144" s="32"/>
      <c r="XEB144" s="32"/>
      <c r="XEC144" s="32"/>
      <c r="XED144" s="32"/>
      <c r="XEE144" s="32"/>
    </row>
    <row r="145" s="1" customFormat="1" customHeight="1" spans="1:16359">
      <c r="A145" s="31"/>
      <c r="B145" s="20"/>
      <c r="C145" s="20"/>
      <c r="D145" s="21" t="str">
        <f>IF(C145="","-",VLOOKUP(C145,员工信息表!B:C,2,FALSE))</f>
        <v>-</v>
      </c>
      <c r="E145" s="21" t="str">
        <f>IF(C145="","-",VLOOKUP(C145,员工信息表!B:D,3,FALSE))</f>
        <v>-</v>
      </c>
      <c r="F145" s="20"/>
      <c r="G145" s="20"/>
      <c r="H145" s="20"/>
      <c r="I145" s="20"/>
      <c r="J145" s="27" t="str">
        <f t="shared" si="4"/>
        <v>0</v>
      </c>
      <c r="K145" s="27" t="str">
        <f>IF(C145="","0",SUMIFS(借支明细表!$H:$H,借支明细表!$F:$F,$C145,借支明细表!$D:$D,$D$2))</f>
        <v>0</v>
      </c>
      <c r="L145" s="27" t="str">
        <f t="shared" si="5"/>
        <v>0</v>
      </c>
      <c r="M145" s="28"/>
      <c r="XDA145" s="32"/>
      <c r="XDB145" s="32"/>
      <c r="XDC145" s="32"/>
      <c r="XDD145" s="32"/>
      <c r="XDE145" s="32"/>
      <c r="XDF145" s="32"/>
      <c r="XDG145" s="32"/>
      <c r="XDH145" s="32"/>
      <c r="XDI145" s="32"/>
      <c r="XDJ145" s="32"/>
      <c r="XDK145" s="32"/>
      <c r="XDL145" s="32"/>
      <c r="XDM145" s="32"/>
      <c r="XDN145" s="32"/>
      <c r="XDO145" s="32"/>
      <c r="XDP145" s="32"/>
      <c r="XDQ145" s="32"/>
      <c r="XDR145" s="32"/>
      <c r="XDS145" s="32"/>
      <c r="XDT145" s="32"/>
      <c r="XDU145" s="32"/>
      <c r="XDV145" s="32"/>
      <c r="XDW145" s="32"/>
      <c r="XDX145" s="32"/>
      <c r="XDY145" s="32"/>
      <c r="XDZ145" s="32"/>
      <c r="XEA145" s="32"/>
      <c r="XEB145" s="32"/>
      <c r="XEC145" s="32"/>
      <c r="XED145" s="32"/>
      <c r="XEE145" s="32"/>
    </row>
    <row r="146" s="1" customFormat="1" customHeight="1" spans="1:16359">
      <c r="A146" s="31"/>
      <c r="B146" s="20"/>
      <c r="C146" s="20"/>
      <c r="D146" s="21" t="str">
        <f>IF(C146="","-",VLOOKUP(C146,员工信息表!B:C,2,FALSE))</f>
        <v>-</v>
      </c>
      <c r="E146" s="21" t="str">
        <f>IF(C146="","-",VLOOKUP(C146,员工信息表!B:D,3,FALSE))</f>
        <v>-</v>
      </c>
      <c r="F146" s="20"/>
      <c r="G146" s="20"/>
      <c r="H146" s="20"/>
      <c r="I146" s="20"/>
      <c r="J146" s="27" t="str">
        <f t="shared" si="4"/>
        <v>0</v>
      </c>
      <c r="K146" s="27" t="str">
        <f>IF(C146="","0",SUMIFS(借支明细表!$H:$H,借支明细表!$F:$F,$C146,借支明细表!$D:$D,$D$2))</f>
        <v>0</v>
      </c>
      <c r="L146" s="27" t="str">
        <f t="shared" si="5"/>
        <v>0</v>
      </c>
      <c r="M146" s="28"/>
      <c r="XDA146" s="32"/>
      <c r="XDB146" s="32"/>
      <c r="XDC146" s="32"/>
      <c r="XDD146" s="32"/>
      <c r="XDE146" s="32"/>
      <c r="XDF146" s="32"/>
      <c r="XDG146" s="32"/>
      <c r="XDH146" s="32"/>
      <c r="XDI146" s="32"/>
      <c r="XDJ146" s="32"/>
      <c r="XDK146" s="32"/>
      <c r="XDL146" s="32"/>
      <c r="XDM146" s="32"/>
      <c r="XDN146" s="32"/>
      <c r="XDO146" s="32"/>
      <c r="XDP146" s="32"/>
      <c r="XDQ146" s="32"/>
      <c r="XDR146" s="32"/>
      <c r="XDS146" s="32"/>
      <c r="XDT146" s="32"/>
      <c r="XDU146" s="32"/>
      <c r="XDV146" s="32"/>
      <c r="XDW146" s="32"/>
      <c r="XDX146" s="32"/>
      <c r="XDY146" s="32"/>
      <c r="XDZ146" s="32"/>
      <c r="XEA146" s="32"/>
      <c r="XEB146" s="32"/>
      <c r="XEC146" s="32"/>
      <c r="XED146" s="32"/>
      <c r="XEE146" s="32"/>
    </row>
    <row r="147" s="1" customFormat="1" customHeight="1" spans="1:16359">
      <c r="A147" s="31"/>
      <c r="B147" s="20"/>
      <c r="C147" s="20"/>
      <c r="D147" s="21" t="str">
        <f>IF(C147="","-",VLOOKUP(C147,员工信息表!B:C,2,FALSE))</f>
        <v>-</v>
      </c>
      <c r="E147" s="21" t="str">
        <f>IF(C147="","-",VLOOKUP(C147,员工信息表!B:D,3,FALSE))</f>
        <v>-</v>
      </c>
      <c r="F147" s="20"/>
      <c r="G147" s="20"/>
      <c r="H147" s="20"/>
      <c r="I147" s="20"/>
      <c r="J147" s="27" t="str">
        <f t="shared" si="4"/>
        <v>0</v>
      </c>
      <c r="K147" s="27" t="str">
        <f>IF(C147="","0",SUMIFS(借支明细表!$H:$H,借支明细表!$F:$F,$C147,借支明细表!$D:$D,$D$2))</f>
        <v>0</v>
      </c>
      <c r="L147" s="27" t="str">
        <f t="shared" si="5"/>
        <v>0</v>
      </c>
      <c r="M147" s="28"/>
      <c r="XDA147" s="32"/>
      <c r="XDB147" s="32"/>
      <c r="XDC147" s="32"/>
      <c r="XDD147" s="32"/>
      <c r="XDE147" s="32"/>
      <c r="XDF147" s="32"/>
      <c r="XDG147" s="32"/>
      <c r="XDH147" s="32"/>
      <c r="XDI147" s="32"/>
      <c r="XDJ147" s="32"/>
      <c r="XDK147" s="32"/>
      <c r="XDL147" s="32"/>
      <c r="XDM147" s="32"/>
      <c r="XDN147" s="32"/>
      <c r="XDO147" s="32"/>
      <c r="XDP147" s="32"/>
      <c r="XDQ147" s="32"/>
      <c r="XDR147" s="32"/>
      <c r="XDS147" s="32"/>
      <c r="XDT147" s="32"/>
      <c r="XDU147" s="32"/>
      <c r="XDV147" s="32"/>
      <c r="XDW147" s="32"/>
      <c r="XDX147" s="32"/>
      <c r="XDY147" s="32"/>
      <c r="XDZ147" s="32"/>
      <c r="XEA147" s="32"/>
      <c r="XEB147" s="32"/>
      <c r="XEC147" s="32"/>
      <c r="XED147" s="32"/>
      <c r="XEE147" s="32"/>
    </row>
    <row r="148" s="1" customFormat="1" customHeight="1" spans="1:16359">
      <c r="A148" s="31"/>
      <c r="B148" s="20"/>
      <c r="C148" s="20"/>
      <c r="D148" s="21" t="str">
        <f>IF(C148="","-",VLOOKUP(C148,员工信息表!B:C,2,FALSE))</f>
        <v>-</v>
      </c>
      <c r="E148" s="21" t="str">
        <f>IF(C148="","-",VLOOKUP(C148,员工信息表!B:D,3,FALSE))</f>
        <v>-</v>
      </c>
      <c r="F148" s="20"/>
      <c r="G148" s="20"/>
      <c r="H148" s="20"/>
      <c r="I148" s="20"/>
      <c r="J148" s="27" t="str">
        <f t="shared" si="4"/>
        <v>0</v>
      </c>
      <c r="K148" s="27" t="str">
        <f>IF(C148="","0",SUMIFS(借支明细表!$H:$H,借支明细表!$F:$F,$C148,借支明细表!$D:$D,$D$2))</f>
        <v>0</v>
      </c>
      <c r="L148" s="27" t="str">
        <f t="shared" si="5"/>
        <v>0</v>
      </c>
      <c r="M148" s="28"/>
      <c r="XDA148" s="32"/>
      <c r="XDB148" s="32"/>
      <c r="XDC148" s="32"/>
      <c r="XDD148" s="32"/>
      <c r="XDE148" s="32"/>
      <c r="XDF148" s="32"/>
      <c r="XDG148" s="32"/>
      <c r="XDH148" s="32"/>
      <c r="XDI148" s="32"/>
      <c r="XDJ148" s="32"/>
      <c r="XDK148" s="32"/>
      <c r="XDL148" s="32"/>
      <c r="XDM148" s="32"/>
      <c r="XDN148" s="32"/>
      <c r="XDO148" s="32"/>
      <c r="XDP148" s="32"/>
      <c r="XDQ148" s="32"/>
      <c r="XDR148" s="32"/>
      <c r="XDS148" s="32"/>
      <c r="XDT148" s="32"/>
      <c r="XDU148" s="32"/>
      <c r="XDV148" s="32"/>
      <c r="XDW148" s="32"/>
      <c r="XDX148" s="32"/>
      <c r="XDY148" s="32"/>
      <c r="XDZ148" s="32"/>
      <c r="XEA148" s="32"/>
      <c r="XEB148" s="32"/>
      <c r="XEC148" s="32"/>
      <c r="XED148" s="32"/>
      <c r="XEE148" s="32"/>
    </row>
    <row r="149" s="1" customFormat="1" customHeight="1" spans="1:16359">
      <c r="A149" s="31"/>
      <c r="B149" s="20"/>
      <c r="C149" s="20"/>
      <c r="D149" s="21" t="str">
        <f>IF(C149="","-",VLOOKUP(C149,员工信息表!B:C,2,FALSE))</f>
        <v>-</v>
      </c>
      <c r="E149" s="21" t="str">
        <f>IF(C149="","-",VLOOKUP(C149,员工信息表!B:D,3,FALSE))</f>
        <v>-</v>
      </c>
      <c r="F149" s="20"/>
      <c r="G149" s="20"/>
      <c r="H149" s="20"/>
      <c r="I149" s="20"/>
      <c r="J149" s="27" t="str">
        <f t="shared" si="4"/>
        <v>0</v>
      </c>
      <c r="K149" s="27" t="str">
        <f>IF(C149="","0",SUMIFS(借支明细表!$H:$H,借支明细表!$F:$F,$C149,借支明细表!$D:$D,$D$2))</f>
        <v>0</v>
      </c>
      <c r="L149" s="27" t="str">
        <f t="shared" si="5"/>
        <v>0</v>
      </c>
      <c r="M149" s="28"/>
      <c r="XDA149" s="32"/>
      <c r="XDB149" s="32"/>
      <c r="XDC149" s="32"/>
      <c r="XDD149" s="32"/>
      <c r="XDE149" s="32"/>
      <c r="XDF149" s="32"/>
      <c r="XDG149" s="32"/>
      <c r="XDH149" s="32"/>
      <c r="XDI149" s="32"/>
      <c r="XDJ149" s="32"/>
      <c r="XDK149" s="32"/>
      <c r="XDL149" s="32"/>
      <c r="XDM149" s="32"/>
      <c r="XDN149" s="32"/>
      <c r="XDO149" s="32"/>
      <c r="XDP149" s="32"/>
      <c r="XDQ149" s="32"/>
      <c r="XDR149" s="32"/>
      <c r="XDS149" s="32"/>
      <c r="XDT149" s="32"/>
      <c r="XDU149" s="32"/>
      <c r="XDV149" s="32"/>
      <c r="XDW149" s="32"/>
      <c r="XDX149" s="32"/>
      <c r="XDY149" s="32"/>
      <c r="XDZ149" s="32"/>
      <c r="XEA149" s="32"/>
      <c r="XEB149" s="32"/>
      <c r="XEC149" s="32"/>
      <c r="XED149" s="32"/>
      <c r="XEE149" s="32"/>
    </row>
    <row r="150" s="1" customFormat="1" customHeight="1" spans="1:16359">
      <c r="A150" s="31"/>
      <c r="B150" s="20"/>
      <c r="C150" s="20"/>
      <c r="D150" s="21" t="str">
        <f>IF(C150="","-",VLOOKUP(C150,员工信息表!B:C,2,FALSE))</f>
        <v>-</v>
      </c>
      <c r="E150" s="21" t="str">
        <f>IF(C150="","-",VLOOKUP(C150,员工信息表!B:D,3,FALSE))</f>
        <v>-</v>
      </c>
      <c r="F150" s="20"/>
      <c r="G150" s="20"/>
      <c r="H150" s="20"/>
      <c r="I150" s="20"/>
      <c r="J150" s="27" t="str">
        <f t="shared" si="4"/>
        <v>0</v>
      </c>
      <c r="K150" s="27" t="str">
        <f>IF(C150="","0",SUMIFS(借支明细表!$H:$H,借支明细表!$F:$F,$C150,借支明细表!$D:$D,$D$2))</f>
        <v>0</v>
      </c>
      <c r="L150" s="27" t="str">
        <f t="shared" si="5"/>
        <v>0</v>
      </c>
      <c r="M150" s="28"/>
      <c r="XDA150" s="32"/>
      <c r="XDB150" s="32"/>
      <c r="XDC150" s="32"/>
      <c r="XDD150" s="32"/>
      <c r="XDE150" s="32"/>
      <c r="XDF150" s="32"/>
      <c r="XDG150" s="32"/>
      <c r="XDH150" s="32"/>
      <c r="XDI150" s="32"/>
      <c r="XDJ150" s="32"/>
      <c r="XDK150" s="32"/>
      <c r="XDL150" s="32"/>
      <c r="XDM150" s="32"/>
      <c r="XDN150" s="32"/>
      <c r="XDO150" s="32"/>
      <c r="XDP150" s="32"/>
      <c r="XDQ150" s="32"/>
      <c r="XDR150" s="32"/>
      <c r="XDS150" s="32"/>
      <c r="XDT150" s="32"/>
      <c r="XDU150" s="32"/>
      <c r="XDV150" s="32"/>
      <c r="XDW150" s="32"/>
      <c r="XDX150" s="32"/>
      <c r="XDY150" s="32"/>
      <c r="XDZ150" s="32"/>
      <c r="XEA150" s="32"/>
      <c r="XEB150" s="32"/>
      <c r="XEC150" s="32"/>
      <c r="XED150" s="32"/>
      <c r="XEE150" s="32"/>
    </row>
    <row r="151" s="1" customFormat="1" customHeight="1" spans="1:16359">
      <c r="A151" s="31"/>
      <c r="B151" s="20"/>
      <c r="C151" s="20"/>
      <c r="D151" s="21" t="str">
        <f>IF(C151="","-",VLOOKUP(C151,员工信息表!B:C,2,FALSE))</f>
        <v>-</v>
      </c>
      <c r="E151" s="21" t="str">
        <f>IF(C151="","-",VLOOKUP(C151,员工信息表!B:D,3,FALSE))</f>
        <v>-</v>
      </c>
      <c r="F151" s="20"/>
      <c r="G151" s="20"/>
      <c r="H151" s="20"/>
      <c r="I151" s="20"/>
      <c r="J151" s="27" t="str">
        <f t="shared" si="4"/>
        <v>0</v>
      </c>
      <c r="K151" s="27" t="str">
        <f>IF(C151="","0",SUMIFS(借支明细表!$H:$H,借支明细表!$F:$F,$C151,借支明细表!$D:$D,$D$2))</f>
        <v>0</v>
      </c>
      <c r="L151" s="27" t="str">
        <f t="shared" si="5"/>
        <v>0</v>
      </c>
      <c r="M151" s="28"/>
      <c r="XDA151" s="32"/>
      <c r="XDB151" s="32"/>
      <c r="XDC151" s="32"/>
      <c r="XDD151" s="32"/>
      <c r="XDE151" s="32"/>
      <c r="XDF151" s="32"/>
      <c r="XDG151" s="32"/>
      <c r="XDH151" s="32"/>
      <c r="XDI151" s="32"/>
      <c r="XDJ151" s="32"/>
      <c r="XDK151" s="32"/>
      <c r="XDL151" s="32"/>
      <c r="XDM151" s="32"/>
      <c r="XDN151" s="32"/>
      <c r="XDO151" s="32"/>
      <c r="XDP151" s="32"/>
      <c r="XDQ151" s="32"/>
      <c r="XDR151" s="32"/>
      <c r="XDS151" s="32"/>
      <c r="XDT151" s="32"/>
      <c r="XDU151" s="32"/>
      <c r="XDV151" s="32"/>
      <c r="XDW151" s="32"/>
      <c r="XDX151" s="32"/>
      <c r="XDY151" s="32"/>
      <c r="XDZ151" s="32"/>
      <c r="XEA151" s="32"/>
      <c r="XEB151" s="32"/>
      <c r="XEC151" s="32"/>
      <c r="XED151" s="32"/>
      <c r="XEE151" s="32"/>
    </row>
    <row r="152" s="1" customFormat="1" customHeight="1" spans="1:16359">
      <c r="A152" s="31"/>
      <c r="B152" s="20"/>
      <c r="C152" s="20"/>
      <c r="D152" s="21" t="str">
        <f>IF(C152="","-",VLOOKUP(C152,员工信息表!B:C,2,FALSE))</f>
        <v>-</v>
      </c>
      <c r="E152" s="21" t="str">
        <f>IF(C152="","-",VLOOKUP(C152,员工信息表!B:D,3,FALSE))</f>
        <v>-</v>
      </c>
      <c r="F152" s="20"/>
      <c r="G152" s="20"/>
      <c r="H152" s="20"/>
      <c r="I152" s="20"/>
      <c r="J152" s="27" t="str">
        <f t="shared" si="4"/>
        <v>0</v>
      </c>
      <c r="K152" s="27" t="str">
        <f>IF(C152="","0",SUMIFS(借支明细表!$H:$H,借支明细表!$F:$F,$C152,借支明细表!$D:$D,$D$2))</f>
        <v>0</v>
      </c>
      <c r="L152" s="27" t="str">
        <f t="shared" si="5"/>
        <v>0</v>
      </c>
      <c r="M152" s="28"/>
      <c r="XDA152" s="32"/>
      <c r="XDB152" s="32"/>
      <c r="XDC152" s="32"/>
      <c r="XDD152" s="32"/>
      <c r="XDE152" s="32"/>
      <c r="XDF152" s="32"/>
      <c r="XDG152" s="32"/>
      <c r="XDH152" s="32"/>
      <c r="XDI152" s="32"/>
      <c r="XDJ152" s="32"/>
      <c r="XDK152" s="32"/>
      <c r="XDL152" s="32"/>
      <c r="XDM152" s="32"/>
      <c r="XDN152" s="32"/>
      <c r="XDO152" s="32"/>
      <c r="XDP152" s="32"/>
      <c r="XDQ152" s="32"/>
      <c r="XDR152" s="32"/>
      <c r="XDS152" s="32"/>
      <c r="XDT152" s="32"/>
      <c r="XDU152" s="32"/>
      <c r="XDV152" s="32"/>
      <c r="XDW152" s="32"/>
      <c r="XDX152" s="32"/>
      <c r="XDY152" s="32"/>
      <c r="XDZ152" s="32"/>
      <c r="XEA152" s="32"/>
      <c r="XEB152" s="32"/>
      <c r="XEC152" s="32"/>
      <c r="XED152" s="32"/>
      <c r="XEE152" s="32"/>
    </row>
    <row r="153" s="1" customFormat="1" customHeight="1" spans="1:16359">
      <c r="A153" s="31"/>
      <c r="B153" s="20"/>
      <c r="C153" s="20"/>
      <c r="D153" s="21" t="str">
        <f>IF(C153="","-",VLOOKUP(C153,员工信息表!B:C,2,FALSE))</f>
        <v>-</v>
      </c>
      <c r="E153" s="21" t="str">
        <f>IF(C153="","-",VLOOKUP(C153,员工信息表!B:D,3,FALSE))</f>
        <v>-</v>
      </c>
      <c r="F153" s="20"/>
      <c r="G153" s="20"/>
      <c r="H153" s="20"/>
      <c r="I153" s="20"/>
      <c r="J153" s="27" t="str">
        <f t="shared" si="4"/>
        <v>0</v>
      </c>
      <c r="K153" s="27" t="str">
        <f>IF(C153="","0",SUMIFS(借支明细表!$H:$H,借支明细表!$F:$F,$C153,借支明细表!$D:$D,$D$2))</f>
        <v>0</v>
      </c>
      <c r="L153" s="27" t="str">
        <f t="shared" si="5"/>
        <v>0</v>
      </c>
      <c r="M153" s="28"/>
      <c r="XDA153" s="32"/>
      <c r="XDB153" s="32"/>
      <c r="XDC153" s="32"/>
      <c r="XDD153" s="32"/>
      <c r="XDE153" s="32"/>
      <c r="XDF153" s="32"/>
      <c r="XDG153" s="32"/>
      <c r="XDH153" s="32"/>
      <c r="XDI153" s="32"/>
      <c r="XDJ153" s="32"/>
      <c r="XDK153" s="32"/>
      <c r="XDL153" s="32"/>
      <c r="XDM153" s="32"/>
      <c r="XDN153" s="32"/>
      <c r="XDO153" s="32"/>
      <c r="XDP153" s="32"/>
      <c r="XDQ153" s="32"/>
      <c r="XDR153" s="32"/>
      <c r="XDS153" s="32"/>
      <c r="XDT153" s="32"/>
      <c r="XDU153" s="32"/>
      <c r="XDV153" s="32"/>
      <c r="XDW153" s="32"/>
      <c r="XDX153" s="32"/>
      <c r="XDY153" s="32"/>
      <c r="XDZ153" s="32"/>
      <c r="XEA153" s="32"/>
      <c r="XEB153" s="32"/>
      <c r="XEC153" s="32"/>
      <c r="XED153" s="32"/>
      <c r="XEE153" s="32"/>
    </row>
    <row r="154" s="1" customFormat="1" customHeight="1" spans="1:16359">
      <c r="A154" s="31"/>
      <c r="B154" s="20"/>
      <c r="C154" s="20"/>
      <c r="D154" s="21" t="str">
        <f>IF(C154="","-",VLOOKUP(C154,员工信息表!B:C,2,FALSE))</f>
        <v>-</v>
      </c>
      <c r="E154" s="21" t="str">
        <f>IF(C154="","-",VLOOKUP(C154,员工信息表!B:D,3,FALSE))</f>
        <v>-</v>
      </c>
      <c r="F154" s="20"/>
      <c r="G154" s="20"/>
      <c r="H154" s="20"/>
      <c r="I154" s="20"/>
      <c r="J154" s="27" t="str">
        <f t="shared" si="4"/>
        <v>0</v>
      </c>
      <c r="K154" s="27" t="str">
        <f>IF(C154="","0",SUMIFS(借支明细表!$H:$H,借支明细表!$F:$F,$C154,借支明细表!$D:$D,$D$2))</f>
        <v>0</v>
      </c>
      <c r="L154" s="27" t="str">
        <f t="shared" si="5"/>
        <v>0</v>
      </c>
      <c r="M154" s="28"/>
      <c r="XDA154" s="32"/>
      <c r="XDB154" s="32"/>
      <c r="XDC154" s="32"/>
      <c r="XDD154" s="32"/>
      <c r="XDE154" s="32"/>
      <c r="XDF154" s="32"/>
      <c r="XDG154" s="32"/>
      <c r="XDH154" s="32"/>
      <c r="XDI154" s="32"/>
      <c r="XDJ154" s="32"/>
      <c r="XDK154" s="32"/>
      <c r="XDL154" s="32"/>
      <c r="XDM154" s="32"/>
      <c r="XDN154" s="32"/>
      <c r="XDO154" s="32"/>
      <c r="XDP154" s="32"/>
      <c r="XDQ154" s="32"/>
      <c r="XDR154" s="32"/>
      <c r="XDS154" s="32"/>
      <c r="XDT154" s="32"/>
      <c r="XDU154" s="32"/>
      <c r="XDV154" s="32"/>
      <c r="XDW154" s="32"/>
      <c r="XDX154" s="32"/>
      <c r="XDY154" s="32"/>
      <c r="XDZ154" s="32"/>
      <c r="XEA154" s="32"/>
      <c r="XEB154" s="32"/>
      <c r="XEC154" s="32"/>
      <c r="XED154" s="32"/>
      <c r="XEE154" s="32"/>
    </row>
    <row r="155" s="1" customFormat="1" customHeight="1" spans="1:16359">
      <c r="A155" s="31"/>
      <c r="B155" s="20"/>
      <c r="C155" s="20"/>
      <c r="D155" s="21" t="str">
        <f>IF(C155="","-",VLOOKUP(C155,员工信息表!B:C,2,FALSE))</f>
        <v>-</v>
      </c>
      <c r="E155" s="21" t="str">
        <f>IF(C155="","-",VLOOKUP(C155,员工信息表!B:D,3,FALSE))</f>
        <v>-</v>
      </c>
      <c r="F155" s="20"/>
      <c r="G155" s="20"/>
      <c r="H155" s="20"/>
      <c r="I155" s="20"/>
      <c r="J155" s="27" t="str">
        <f t="shared" si="4"/>
        <v>0</v>
      </c>
      <c r="K155" s="27" t="str">
        <f>IF(C155="","0",SUMIFS(借支明细表!$H:$H,借支明细表!$F:$F,$C155,借支明细表!$D:$D,$D$2))</f>
        <v>0</v>
      </c>
      <c r="L155" s="27" t="str">
        <f t="shared" si="5"/>
        <v>0</v>
      </c>
      <c r="M155" s="28"/>
      <c r="XDA155" s="32"/>
      <c r="XDB155" s="32"/>
      <c r="XDC155" s="32"/>
      <c r="XDD155" s="32"/>
      <c r="XDE155" s="32"/>
      <c r="XDF155" s="32"/>
      <c r="XDG155" s="32"/>
      <c r="XDH155" s="32"/>
      <c r="XDI155" s="32"/>
      <c r="XDJ155" s="32"/>
      <c r="XDK155" s="32"/>
      <c r="XDL155" s="32"/>
      <c r="XDM155" s="32"/>
      <c r="XDN155" s="32"/>
      <c r="XDO155" s="32"/>
      <c r="XDP155" s="32"/>
      <c r="XDQ155" s="32"/>
      <c r="XDR155" s="32"/>
      <c r="XDS155" s="32"/>
      <c r="XDT155" s="32"/>
      <c r="XDU155" s="32"/>
      <c r="XDV155" s="32"/>
      <c r="XDW155" s="32"/>
      <c r="XDX155" s="32"/>
      <c r="XDY155" s="32"/>
      <c r="XDZ155" s="32"/>
      <c r="XEA155" s="32"/>
      <c r="XEB155" s="32"/>
      <c r="XEC155" s="32"/>
      <c r="XED155" s="32"/>
      <c r="XEE155" s="32"/>
    </row>
    <row r="156" s="1" customFormat="1" customHeight="1" spans="1:16359">
      <c r="A156" s="31"/>
      <c r="B156" s="20"/>
      <c r="C156" s="20"/>
      <c r="D156" s="21" t="str">
        <f>IF(C156="","-",VLOOKUP(C156,员工信息表!B:C,2,FALSE))</f>
        <v>-</v>
      </c>
      <c r="E156" s="21" t="str">
        <f>IF(C156="","-",VLOOKUP(C156,员工信息表!B:D,3,FALSE))</f>
        <v>-</v>
      </c>
      <c r="F156" s="20"/>
      <c r="G156" s="20"/>
      <c r="H156" s="20"/>
      <c r="I156" s="20"/>
      <c r="J156" s="27" t="str">
        <f t="shared" si="4"/>
        <v>0</v>
      </c>
      <c r="K156" s="27" t="str">
        <f>IF(C156="","0",SUMIFS(借支明细表!$H:$H,借支明细表!$F:$F,$C156,借支明细表!$D:$D,$D$2))</f>
        <v>0</v>
      </c>
      <c r="L156" s="27" t="str">
        <f t="shared" si="5"/>
        <v>0</v>
      </c>
      <c r="M156" s="28"/>
      <c r="XDA156" s="32"/>
      <c r="XDB156" s="32"/>
      <c r="XDC156" s="32"/>
      <c r="XDD156" s="32"/>
      <c r="XDE156" s="32"/>
      <c r="XDF156" s="32"/>
      <c r="XDG156" s="32"/>
      <c r="XDH156" s="32"/>
      <c r="XDI156" s="32"/>
      <c r="XDJ156" s="32"/>
      <c r="XDK156" s="32"/>
      <c r="XDL156" s="32"/>
      <c r="XDM156" s="32"/>
      <c r="XDN156" s="32"/>
      <c r="XDO156" s="32"/>
      <c r="XDP156" s="32"/>
      <c r="XDQ156" s="32"/>
      <c r="XDR156" s="32"/>
      <c r="XDS156" s="32"/>
      <c r="XDT156" s="32"/>
      <c r="XDU156" s="32"/>
      <c r="XDV156" s="32"/>
      <c r="XDW156" s="32"/>
      <c r="XDX156" s="32"/>
      <c r="XDY156" s="32"/>
      <c r="XDZ156" s="32"/>
      <c r="XEA156" s="32"/>
      <c r="XEB156" s="32"/>
      <c r="XEC156" s="32"/>
      <c r="XED156" s="32"/>
      <c r="XEE156" s="32"/>
    </row>
    <row r="157" s="1" customFormat="1" customHeight="1" spans="1:16359">
      <c r="A157" s="31"/>
      <c r="B157" s="20"/>
      <c r="C157" s="20"/>
      <c r="D157" s="21" t="str">
        <f>IF(C157="","-",VLOOKUP(C157,员工信息表!B:C,2,FALSE))</f>
        <v>-</v>
      </c>
      <c r="E157" s="21" t="str">
        <f>IF(C157="","-",VLOOKUP(C157,员工信息表!B:D,3,FALSE))</f>
        <v>-</v>
      </c>
      <c r="F157" s="20"/>
      <c r="G157" s="20"/>
      <c r="H157" s="20"/>
      <c r="I157" s="20"/>
      <c r="J157" s="27" t="str">
        <f t="shared" si="4"/>
        <v>0</v>
      </c>
      <c r="K157" s="27" t="str">
        <f>IF(C157="","0",SUMIFS(借支明细表!$H:$H,借支明细表!$F:$F,$C157,借支明细表!$D:$D,$D$2))</f>
        <v>0</v>
      </c>
      <c r="L157" s="27" t="str">
        <f t="shared" si="5"/>
        <v>0</v>
      </c>
      <c r="M157" s="28"/>
      <c r="XDA157" s="32"/>
      <c r="XDB157" s="32"/>
      <c r="XDC157" s="32"/>
      <c r="XDD157" s="32"/>
      <c r="XDE157" s="32"/>
      <c r="XDF157" s="32"/>
      <c r="XDG157" s="32"/>
      <c r="XDH157" s="32"/>
      <c r="XDI157" s="32"/>
      <c r="XDJ157" s="32"/>
      <c r="XDK157" s="32"/>
      <c r="XDL157" s="32"/>
      <c r="XDM157" s="32"/>
      <c r="XDN157" s="32"/>
      <c r="XDO157" s="32"/>
      <c r="XDP157" s="32"/>
      <c r="XDQ157" s="32"/>
      <c r="XDR157" s="32"/>
      <c r="XDS157" s="32"/>
      <c r="XDT157" s="32"/>
      <c r="XDU157" s="32"/>
      <c r="XDV157" s="32"/>
      <c r="XDW157" s="32"/>
      <c r="XDX157" s="32"/>
      <c r="XDY157" s="32"/>
      <c r="XDZ157" s="32"/>
      <c r="XEA157" s="32"/>
      <c r="XEB157" s="32"/>
      <c r="XEC157" s="32"/>
      <c r="XED157" s="32"/>
      <c r="XEE157" s="32"/>
    </row>
    <row r="158" s="1" customFormat="1" customHeight="1" spans="1:16359">
      <c r="A158" s="31"/>
      <c r="B158" s="20"/>
      <c r="C158" s="20"/>
      <c r="D158" s="21" t="str">
        <f>IF(C158="","-",VLOOKUP(C158,员工信息表!B:C,2,FALSE))</f>
        <v>-</v>
      </c>
      <c r="E158" s="21" t="str">
        <f>IF(C158="","-",VLOOKUP(C158,员工信息表!B:D,3,FALSE))</f>
        <v>-</v>
      </c>
      <c r="F158" s="20"/>
      <c r="G158" s="20"/>
      <c r="H158" s="20"/>
      <c r="I158" s="20"/>
      <c r="J158" s="27" t="str">
        <f t="shared" si="4"/>
        <v>0</v>
      </c>
      <c r="K158" s="27" t="str">
        <f>IF(C158="","0",SUMIFS(借支明细表!$H:$H,借支明细表!$F:$F,$C158,借支明细表!$D:$D,$D$2))</f>
        <v>0</v>
      </c>
      <c r="L158" s="27" t="str">
        <f t="shared" si="5"/>
        <v>0</v>
      </c>
      <c r="M158" s="28"/>
      <c r="XDA158" s="32"/>
      <c r="XDB158" s="32"/>
      <c r="XDC158" s="32"/>
      <c r="XDD158" s="32"/>
      <c r="XDE158" s="32"/>
      <c r="XDF158" s="32"/>
      <c r="XDG158" s="32"/>
      <c r="XDH158" s="32"/>
      <c r="XDI158" s="32"/>
      <c r="XDJ158" s="32"/>
      <c r="XDK158" s="32"/>
      <c r="XDL158" s="32"/>
      <c r="XDM158" s="32"/>
      <c r="XDN158" s="32"/>
      <c r="XDO158" s="32"/>
      <c r="XDP158" s="32"/>
      <c r="XDQ158" s="32"/>
      <c r="XDR158" s="32"/>
      <c r="XDS158" s="32"/>
      <c r="XDT158" s="32"/>
      <c r="XDU158" s="32"/>
      <c r="XDV158" s="32"/>
      <c r="XDW158" s="32"/>
      <c r="XDX158" s="32"/>
      <c r="XDY158" s="32"/>
      <c r="XDZ158" s="32"/>
      <c r="XEA158" s="32"/>
      <c r="XEB158" s="32"/>
      <c r="XEC158" s="32"/>
      <c r="XED158" s="32"/>
      <c r="XEE158" s="32"/>
    </row>
    <row r="159" s="1" customFormat="1" customHeight="1" spans="1:16359">
      <c r="A159" s="31"/>
      <c r="B159" s="20"/>
      <c r="C159" s="20"/>
      <c r="D159" s="21" t="str">
        <f>IF(C159="","-",VLOOKUP(C159,员工信息表!B:C,2,FALSE))</f>
        <v>-</v>
      </c>
      <c r="E159" s="21" t="str">
        <f>IF(C159="","-",VLOOKUP(C159,员工信息表!B:D,3,FALSE))</f>
        <v>-</v>
      </c>
      <c r="F159" s="20"/>
      <c r="G159" s="20"/>
      <c r="H159" s="20"/>
      <c r="I159" s="20"/>
      <c r="J159" s="27" t="str">
        <f t="shared" si="4"/>
        <v>0</v>
      </c>
      <c r="K159" s="27" t="str">
        <f>IF(C159="","0",SUMIFS(借支明细表!$H:$H,借支明细表!$F:$F,$C159,借支明细表!$D:$D,$D$2))</f>
        <v>0</v>
      </c>
      <c r="L159" s="27" t="str">
        <f t="shared" si="5"/>
        <v>0</v>
      </c>
      <c r="M159" s="28"/>
      <c r="XDA159" s="32"/>
      <c r="XDB159" s="32"/>
      <c r="XDC159" s="32"/>
      <c r="XDD159" s="32"/>
      <c r="XDE159" s="32"/>
      <c r="XDF159" s="32"/>
      <c r="XDG159" s="32"/>
      <c r="XDH159" s="32"/>
      <c r="XDI159" s="32"/>
      <c r="XDJ159" s="32"/>
      <c r="XDK159" s="32"/>
      <c r="XDL159" s="32"/>
      <c r="XDM159" s="32"/>
      <c r="XDN159" s="32"/>
      <c r="XDO159" s="32"/>
      <c r="XDP159" s="32"/>
      <c r="XDQ159" s="32"/>
      <c r="XDR159" s="32"/>
      <c r="XDS159" s="32"/>
      <c r="XDT159" s="32"/>
      <c r="XDU159" s="32"/>
      <c r="XDV159" s="32"/>
      <c r="XDW159" s="32"/>
      <c r="XDX159" s="32"/>
      <c r="XDY159" s="32"/>
      <c r="XDZ159" s="32"/>
      <c r="XEA159" s="32"/>
      <c r="XEB159" s="32"/>
      <c r="XEC159" s="32"/>
      <c r="XED159" s="32"/>
      <c r="XEE159" s="32"/>
    </row>
    <row r="160" s="1" customFormat="1" customHeight="1" spans="1:16359">
      <c r="A160" s="31"/>
      <c r="B160" s="20"/>
      <c r="C160" s="20"/>
      <c r="D160" s="21" t="str">
        <f>IF(C160="","-",VLOOKUP(C160,员工信息表!B:C,2,FALSE))</f>
        <v>-</v>
      </c>
      <c r="E160" s="21" t="str">
        <f>IF(C160="","-",VLOOKUP(C160,员工信息表!B:D,3,FALSE))</f>
        <v>-</v>
      </c>
      <c r="F160" s="20"/>
      <c r="G160" s="20"/>
      <c r="H160" s="20"/>
      <c r="I160" s="20"/>
      <c r="J160" s="27" t="str">
        <f t="shared" si="4"/>
        <v>0</v>
      </c>
      <c r="K160" s="27" t="str">
        <f>IF(C160="","0",SUMIFS(借支明细表!$H:$H,借支明细表!$F:$F,$C160,借支明细表!$D:$D,$D$2))</f>
        <v>0</v>
      </c>
      <c r="L160" s="27" t="str">
        <f t="shared" si="5"/>
        <v>0</v>
      </c>
      <c r="M160" s="28"/>
      <c r="XDA160" s="32"/>
      <c r="XDB160" s="32"/>
      <c r="XDC160" s="32"/>
      <c r="XDD160" s="32"/>
      <c r="XDE160" s="32"/>
      <c r="XDF160" s="32"/>
      <c r="XDG160" s="32"/>
      <c r="XDH160" s="32"/>
      <c r="XDI160" s="32"/>
      <c r="XDJ160" s="32"/>
      <c r="XDK160" s="32"/>
      <c r="XDL160" s="32"/>
      <c r="XDM160" s="32"/>
      <c r="XDN160" s="32"/>
      <c r="XDO160" s="32"/>
      <c r="XDP160" s="32"/>
      <c r="XDQ160" s="32"/>
      <c r="XDR160" s="32"/>
      <c r="XDS160" s="32"/>
      <c r="XDT160" s="32"/>
      <c r="XDU160" s="32"/>
      <c r="XDV160" s="32"/>
      <c r="XDW160" s="32"/>
      <c r="XDX160" s="32"/>
      <c r="XDY160" s="32"/>
      <c r="XDZ160" s="32"/>
      <c r="XEA160" s="32"/>
      <c r="XEB160" s="32"/>
      <c r="XEC160" s="32"/>
      <c r="XED160" s="32"/>
      <c r="XEE160" s="32"/>
    </row>
    <row r="161" s="1" customFormat="1" customHeight="1" spans="1:16359">
      <c r="A161" s="31"/>
      <c r="B161" s="20"/>
      <c r="C161" s="20"/>
      <c r="D161" s="21" t="str">
        <f>IF(C161="","-",VLOOKUP(C161,员工信息表!B:C,2,FALSE))</f>
        <v>-</v>
      </c>
      <c r="E161" s="21" t="str">
        <f>IF(C161="","-",VLOOKUP(C161,员工信息表!B:D,3,FALSE))</f>
        <v>-</v>
      </c>
      <c r="F161" s="20"/>
      <c r="G161" s="20"/>
      <c r="H161" s="20"/>
      <c r="I161" s="20"/>
      <c r="J161" s="27" t="str">
        <f t="shared" si="4"/>
        <v>0</v>
      </c>
      <c r="K161" s="27" t="str">
        <f>IF(C161="","0",SUMIFS(借支明细表!$H:$H,借支明细表!$F:$F,$C161,借支明细表!$D:$D,$D$2))</f>
        <v>0</v>
      </c>
      <c r="L161" s="27" t="str">
        <f t="shared" si="5"/>
        <v>0</v>
      </c>
      <c r="M161" s="28"/>
      <c r="XDA161" s="32"/>
      <c r="XDB161" s="32"/>
      <c r="XDC161" s="32"/>
      <c r="XDD161" s="32"/>
      <c r="XDE161" s="32"/>
      <c r="XDF161" s="32"/>
      <c r="XDG161" s="32"/>
      <c r="XDH161" s="32"/>
      <c r="XDI161" s="32"/>
      <c r="XDJ161" s="32"/>
      <c r="XDK161" s="32"/>
      <c r="XDL161" s="32"/>
      <c r="XDM161" s="32"/>
      <c r="XDN161" s="32"/>
      <c r="XDO161" s="32"/>
      <c r="XDP161" s="32"/>
      <c r="XDQ161" s="32"/>
      <c r="XDR161" s="32"/>
      <c r="XDS161" s="32"/>
      <c r="XDT161" s="32"/>
      <c r="XDU161" s="32"/>
      <c r="XDV161" s="32"/>
      <c r="XDW161" s="32"/>
      <c r="XDX161" s="32"/>
      <c r="XDY161" s="32"/>
      <c r="XDZ161" s="32"/>
      <c r="XEA161" s="32"/>
      <c r="XEB161" s="32"/>
      <c r="XEC161" s="32"/>
      <c r="XED161" s="32"/>
      <c r="XEE161" s="32"/>
    </row>
    <row r="162" s="1" customFormat="1" customHeight="1" spans="1:16359">
      <c r="A162" s="31"/>
      <c r="B162" s="20"/>
      <c r="C162" s="20"/>
      <c r="D162" s="21" t="str">
        <f>IF(C162="","-",VLOOKUP(C162,员工信息表!B:C,2,FALSE))</f>
        <v>-</v>
      </c>
      <c r="E162" s="21" t="str">
        <f>IF(C162="","-",VLOOKUP(C162,员工信息表!B:D,3,FALSE))</f>
        <v>-</v>
      </c>
      <c r="F162" s="20"/>
      <c r="G162" s="20"/>
      <c r="H162" s="20"/>
      <c r="I162" s="20"/>
      <c r="J162" s="27" t="str">
        <f t="shared" si="4"/>
        <v>0</v>
      </c>
      <c r="K162" s="27" t="str">
        <f>IF(C162="","0",SUMIFS(借支明细表!$H:$H,借支明细表!$F:$F,$C162,借支明细表!$D:$D,$D$2))</f>
        <v>0</v>
      </c>
      <c r="L162" s="27" t="str">
        <f t="shared" si="5"/>
        <v>0</v>
      </c>
      <c r="M162" s="28"/>
      <c r="XDA162" s="32"/>
      <c r="XDB162" s="32"/>
      <c r="XDC162" s="32"/>
      <c r="XDD162" s="32"/>
      <c r="XDE162" s="32"/>
      <c r="XDF162" s="32"/>
      <c r="XDG162" s="32"/>
      <c r="XDH162" s="32"/>
      <c r="XDI162" s="32"/>
      <c r="XDJ162" s="32"/>
      <c r="XDK162" s="32"/>
      <c r="XDL162" s="32"/>
      <c r="XDM162" s="32"/>
      <c r="XDN162" s="32"/>
      <c r="XDO162" s="32"/>
      <c r="XDP162" s="32"/>
      <c r="XDQ162" s="32"/>
      <c r="XDR162" s="32"/>
      <c r="XDS162" s="32"/>
      <c r="XDT162" s="32"/>
      <c r="XDU162" s="32"/>
      <c r="XDV162" s="32"/>
      <c r="XDW162" s="32"/>
      <c r="XDX162" s="32"/>
      <c r="XDY162" s="32"/>
      <c r="XDZ162" s="32"/>
      <c r="XEA162" s="32"/>
      <c r="XEB162" s="32"/>
      <c r="XEC162" s="32"/>
      <c r="XED162" s="32"/>
      <c r="XEE162" s="32"/>
    </row>
    <row r="163" s="1" customFormat="1" customHeight="1" spans="1:16359">
      <c r="A163" s="31"/>
      <c r="B163" s="20"/>
      <c r="C163" s="20"/>
      <c r="D163" s="21" t="str">
        <f>IF(C163="","-",VLOOKUP(C163,员工信息表!B:C,2,FALSE))</f>
        <v>-</v>
      </c>
      <c r="E163" s="21" t="str">
        <f>IF(C163="","-",VLOOKUP(C163,员工信息表!B:D,3,FALSE))</f>
        <v>-</v>
      </c>
      <c r="F163" s="20"/>
      <c r="G163" s="20"/>
      <c r="H163" s="20"/>
      <c r="I163" s="20"/>
      <c r="J163" s="27" t="str">
        <f t="shared" si="4"/>
        <v>0</v>
      </c>
      <c r="K163" s="27" t="str">
        <f>IF(C163="","0",SUMIFS(借支明细表!$H:$H,借支明细表!$F:$F,$C163,借支明细表!$D:$D,$D$2))</f>
        <v>0</v>
      </c>
      <c r="L163" s="27" t="str">
        <f t="shared" si="5"/>
        <v>0</v>
      </c>
      <c r="M163" s="28"/>
      <c r="XDA163" s="32"/>
      <c r="XDB163" s="32"/>
      <c r="XDC163" s="32"/>
      <c r="XDD163" s="32"/>
      <c r="XDE163" s="32"/>
      <c r="XDF163" s="32"/>
      <c r="XDG163" s="32"/>
      <c r="XDH163" s="32"/>
      <c r="XDI163" s="32"/>
      <c r="XDJ163" s="32"/>
      <c r="XDK163" s="32"/>
      <c r="XDL163" s="32"/>
      <c r="XDM163" s="32"/>
      <c r="XDN163" s="32"/>
      <c r="XDO163" s="32"/>
      <c r="XDP163" s="32"/>
      <c r="XDQ163" s="32"/>
      <c r="XDR163" s="32"/>
      <c r="XDS163" s="32"/>
      <c r="XDT163" s="32"/>
      <c r="XDU163" s="32"/>
      <c r="XDV163" s="32"/>
      <c r="XDW163" s="32"/>
      <c r="XDX163" s="32"/>
      <c r="XDY163" s="32"/>
      <c r="XDZ163" s="32"/>
      <c r="XEA163" s="32"/>
      <c r="XEB163" s="32"/>
      <c r="XEC163" s="32"/>
      <c r="XED163" s="32"/>
      <c r="XEE163" s="32"/>
    </row>
    <row r="164" s="1" customFormat="1" customHeight="1" spans="1:16359">
      <c r="A164" s="31"/>
      <c r="B164" s="20"/>
      <c r="C164" s="20"/>
      <c r="D164" s="21" t="str">
        <f>IF(C164="","-",VLOOKUP(C164,员工信息表!B:C,2,FALSE))</f>
        <v>-</v>
      </c>
      <c r="E164" s="21" t="str">
        <f>IF(C164="","-",VLOOKUP(C164,员工信息表!B:D,3,FALSE))</f>
        <v>-</v>
      </c>
      <c r="F164" s="20"/>
      <c r="G164" s="20"/>
      <c r="H164" s="20"/>
      <c r="I164" s="20"/>
      <c r="J164" s="27" t="str">
        <f t="shared" si="4"/>
        <v>0</v>
      </c>
      <c r="K164" s="27" t="str">
        <f>IF(C164="","0",SUMIFS(借支明细表!$H:$H,借支明细表!$F:$F,$C164,借支明细表!$D:$D,$D$2))</f>
        <v>0</v>
      </c>
      <c r="L164" s="27" t="str">
        <f t="shared" si="5"/>
        <v>0</v>
      </c>
      <c r="M164" s="28"/>
      <c r="XDA164" s="32"/>
      <c r="XDB164" s="32"/>
      <c r="XDC164" s="32"/>
      <c r="XDD164" s="32"/>
      <c r="XDE164" s="32"/>
      <c r="XDF164" s="32"/>
      <c r="XDG164" s="32"/>
      <c r="XDH164" s="32"/>
      <c r="XDI164" s="32"/>
      <c r="XDJ164" s="32"/>
      <c r="XDK164" s="32"/>
      <c r="XDL164" s="32"/>
      <c r="XDM164" s="32"/>
      <c r="XDN164" s="32"/>
      <c r="XDO164" s="32"/>
      <c r="XDP164" s="32"/>
      <c r="XDQ164" s="32"/>
      <c r="XDR164" s="32"/>
      <c r="XDS164" s="32"/>
      <c r="XDT164" s="32"/>
      <c r="XDU164" s="32"/>
      <c r="XDV164" s="32"/>
      <c r="XDW164" s="32"/>
      <c r="XDX164" s="32"/>
      <c r="XDY164" s="32"/>
      <c r="XDZ164" s="32"/>
      <c r="XEA164" s="32"/>
      <c r="XEB164" s="32"/>
      <c r="XEC164" s="32"/>
      <c r="XED164" s="32"/>
      <c r="XEE164" s="32"/>
    </row>
    <row r="165" s="1" customFormat="1" customHeight="1" spans="1:16359">
      <c r="A165" s="31"/>
      <c r="B165" s="20"/>
      <c r="C165" s="20"/>
      <c r="D165" s="21" t="str">
        <f>IF(C165="","-",VLOOKUP(C165,员工信息表!B:C,2,FALSE))</f>
        <v>-</v>
      </c>
      <c r="E165" s="21" t="str">
        <f>IF(C165="","-",VLOOKUP(C165,员工信息表!B:D,3,FALSE))</f>
        <v>-</v>
      </c>
      <c r="F165" s="20"/>
      <c r="G165" s="20"/>
      <c r="H165" s="20"/>
      <c r="I165" s="20"/>
      <c r="J165" s="27" t="str">
        <f t="shared" si="4"/>
        <v>0</v>
      </c>
      <c r="K165" s="27" t="str">
        <f>IF(C165="","0",SUMIFS(借支明细表!$H:$H,借支明细表!$F:$F,$C165,借支明细表!$D:$D,$D$2))</f>
        <v>0</v>
      </c>
      <c r="L165" s="27" t="str">
        <f t="shared" si="5"/>
        <v>0</v>
      </c>
      <c r="M165" s="28"/>
      <c r="XDA165" s="32"/>
      <c r="XDB165" s="32"/>
      <c r="XDC165" s="32"/>
      <c r="XDD165" s="32"/>
      <c r="XDE165" s="32"/>
      <c r="XDF165" s="32"/>
      <c r="XDG165" s="32"/>
      <c r="XDH165" s="32"/>
      <c r="XDI165" s="32"/>
      <c r="XDJ165" s="32"/>
      <c r="XDK165" s="32"/>
      <c r="XDL165" s="32"/>
      <c r="XDM165" s="32"/>
      <c r="XDN165" s="32"/>
      <c r="XDO165" s="32"/>
      <c r="XDP165" s="32"/>
      <c r="XDQ165" s="32"/>
      <c r="XDR165" s="32"/>
      <c r="XDS165" s="32"/>
      <c r="XDT165" s="32"/>
      <c r="XDU165" s="32"/>
      <c r="XDV165" s="32"/>
      <c r="XDW165" s="32"/>
      <c r="XDX165" s="32"/>
      <c r="XDY165" s="32"/>
      <c r="XDZ165" s="32"/>
      <c r="XEA165" s="32"/>
      <c r="XEB165" s="32"/>
      <c r="XEC165" s="32"/>
      <c r="XED165" s="32"/>
      <c r="XEE165" s="32"/>
    </row>
    <row r="166" s="1" customFormat="1" customHeight="1" spans="1:16359">
      <c r="A166" s="31"/>
      <c r="B166" s="20"/>
      <c r="C166" s="20"/>
      <c r="D166" s="21" t="str">
        <f>IF(C166="","-",VLOOKUP(C166,员工信息表!B:C,2,FALSE))</f>
        <v>-</v>
      </c>
      <c r="E166" s="21" t="str">
        <f>IF(C166="","-",VLOOKUP(C166,员工信息表!B:D,3,FALSE))</f>
        <v>-</v>
      </c>
      <c r="F166" s="20"/>
      <c r="G166" s="20"/>
      <c r="H166" s="20"/>
      <c r="I166" s="20"/>
      <c r="J166" s="27" t="str">
        <f t="shared" si="4"/>
        <v>0</v>
      </c>
      <c r="K166" s="27" t="str">
        <f>IF(C166="","0",SUMIFS(借支明细表!$H:$H,借支明细表!$F:$F,$C166,借支明细表!$D:$D,$D$2))</f>
        <v>0</v>
      </c>
      <c r="L166" s="27" t="str">
        <f t="shared" si="5"/>
        <v>0</v>
      </c>
      <c r="M166" s="28"/>
      <c r="XDA166" s="32"/>
      <c r="XDB166" s="32"/>
      <c r="XDC166" s="32"/>
      <c r="XDD166" s="32"/>
      <c r="XDE166" s="32"/>
      <c r="XDF166" s="32"/>
      <c r="XDG166" s="32"/>
      <c r="XDH166" s="32"/>
      <c r="XDI166" s="32"/>
      <c r="XDJ166" s="32"/>
      <c r="XDK166" s="32"/>
      <c r="XDL166" s="32"/>
      <c r="XDM166" s="32"/>
      <c r="XDN166" s="32"/>
      <c r="XDO166" s="32"/>
      <c r="XDP166" s="32"/>
      <c r="XDQ166" s="32"/>
      <c r="XDR166" s="32"/>
      <c r="XDS166" s="32"/>
      <c r="XDT166" s="32"/>
      <c r="XDU166" s="32"/>
      <c r="XDV166" s="32"/>
      <c r="XDW166" s="32"/>
      <c r="XDX166" s="32"/>
      <c r="XDY166" s="32"/>
      <c r="XDZ166" s="32"/>
      <c r="XEA166" s="32"/>
      <c r="XEB166" s="32"/>
      <c r="XEC166" s="32"/>
      <c r="XED166" s="32"/>
      <c r="XEE166" s="32"/>
    </row>
    <row r="167" s="1" customFormat="1" customHeight="1" spans="1:16359">
      <c r="A167" s="31"/>
      <c r="B167" s="20"/>
      <c r="C167" s="20"/>
      <c r="D167" s="21" t="str">
        <f>IF(C167="","-",VLOOKUP(C167,员工信息表!B:C,2,FALSE))</f>
        <v>-</v>
      </c>
      <c r="E167" s="21" t="str">
        <f>IF(C167="","-",VLOOKUP(C167,员工信息表!B:D,3,FALSE))</f>
        <v>-</v>
      </c>
      <c r="F167" s="20"/>
      <c r="G167" s="20"/>
      <c r="H167" s="20"/>
      <c r="I167" s="20"/>
      <c r="J167" s="27" t="str">
        <f t="shared" si="4"/>
        <v>0</v>
      </c>
      <c r="K167" s="27" t="str">
        <f>IF(C167="","0",SUMIFS(借支明细表!$H:$H,借支明细表!$F:$F,$C167,借支明细表!$D:$D,$D$2))</f>
        <v>0</v>
      </c>
      <c r="L167" s="27" t="str">
        <f t="shared" si="5"/>
        <v>0</v>
      </c>
      <c r="M167" s="28"/>
      <c r="XDA167" s="32"/>
      <c r="XDB167" s="32"/>
      <c r="XDC167" s="32"/>
      <c r="XDD167" s="32"/>
      <c r="XDE167" s="32"/>
      <c r="XDF167" s="32"/>
      <c r="XDG167" s="32"/>
      <c r="XDH167" s="32"/>
      <c r="XDI167" s="32"/>
      <c r="XDJ167" s="32"/>
      <c r="XDK167" s="32"/>
      <c r="XDL167" s="32"/>
      <c r="XDM167" s="32"/>
      <c r="XDN167" s="32"/>
      <c r="XDO167" s="32"/>
      <c r="XDP167" s="32"/>
      <c r="XDQ167" s="32"/>
      <c r="XDR167" s="32"/>
      <c r="XDS167" s="32"/>
      <c r="XDT167" s="32"/>
      <c r="XDU167" s="32"/>
      <c r="XDV167" s="32"/>
      <c r="XDW167" s="32"/>
      <c r="XDX167" s="32"/>
      <c r="XDY167" s="32"/>
      <c r="XDZ167" s="32"/>
      <c r="XEA167" s="32"/>
      <c r="XEB167" s="32"/>
      <c r="XEC167" s="32"/>
      <c r="XED167" s="32"/>
      <c r="XEE167" s="32"/>
    </row>
    <row r="168" s="1" customFormat="1" customHeight="1" spans="1:16359">
      <c r="A168" s="31"/>
      <c r="B168" s="20"/>
      <c r="C168" s="20"/>
      <c r="D168" s="21" t="str">
        <f>IF(C168="","-",VLOOKUP(C168,员工信息表!B:C,2,FALSE))</f>
        <v>-</v>
      </c>
      <c r="E168" s="21" t="str">
        <f>IF(C168="","-",VLOOKUP(C168,员工信息表!B:D,3,FALSE))</f>
        <v>-</v>
      </c>
      <c r="F168" s="20"/>
      <c r="G168" s="20"/>
      <c r="H168" s="20"/>
      <c r="I168" s="20"/>
      <c r="J168" s="27" t="str">
        <f t="shared" si="4"/>
        <v>0</v>
      </c>
      <c r="K168" s="27" t="str">
        <f>IF(C168="","0",SUMIFS(借支明细表!$H:$H,借支明细表!$F:$F,$C168,借支明细表!$D:$D,$D$2))</f>
        <v>0</v>
      </c>
      <c r="L168" s="27" t="str">
        <f t="shared" si="5"/>
        <v>0</v>
      </c>
      <c r="M168" s="28"/>
      <c r="XDA168" s="32"/>
      <c r="XDB168" s="32"/>
      <c r="XDC168" s="32"/>
      <c r="XDD168" s="32"/>
      <c r="XDE168" s="32"/>
      <c r="XDF168" s="32"/>
      <c r="XDG168" s="32"/>
      <c r="XDH168" s="32"/>
      <c r="XDI168" s="32"/>
      <c r="XDJ168" s="32"/>
      <c r="XDK168" s="32"/>
      <c r="XDL168" s="32"/>
      <c r="XDM168" s="32"/>
      <c r="XDN168" s="32"/>
      <c r="XDO168" s="32"/>
      <c r="XDP168" s="32"/>
      <c r="XDQ168" s="32"/>
      <c r="XDR168" s="32"/>
      <c r="XDS168" s="32"/>
      <c r="XDT168" s="32"/>
      <c r="XDU168" s="32"/>
      <c r="XDV168" s="32"/>
      <c r="XDW168" s="32"/>
      <c r="XDX168" s="32"/>
      <c r="XDY168" s="32"/>
      <c r="XDZ168" s="32"/>
      <c r="XEA168" s="32"/>
      <c r="XEB168" s="32"/>
      <c r="XEC168" s="32"/>
      <c r="XED168" s="32"/>
      <c r="XEE168" s="32"/>
    </row>
    <row r="169" s="1" customFormat="1" customHeight="1" spans="1:16359">
      <c r="A169" s="31"/>
      <c r="B169" s="20"/>
      <c r="C169" s="20"/>
      <c r="D169" s="21" t="str">
        <f>IF(C169="","-",VLOOKUP(C169,员工信息表!B:C,2,FALSE))</f>
        <v>-</v>
      </c>
      <c r="E169" s="21" t="str">
        <f>IF(C169="","-",VLOOKUP(C169,员工信息表!B:D,3,FALSE))</f>
        <v>-</v>
      </c>
      <c r="F169" s="20"/>
      <c r="G169" s="20"/>
      <c r="H169" s="20"/>
      <c r="I169" s="20"/>
      <c r="J169" s="27" t="str">
        <f t="shared" si="4"/>
        <v>0</v>
      </c>
      <c r="K169" s="27" t="str">
        <f>IF(C169="","0",SUMIFS(借支明细表!$H:$H,借支明细表!$F:$F,$C169,借支明细表!$D:$D,$D$2))</f>
        <v>0</v>
      </c>
      <c r="L169" s="27" t="str">
        <f t="shared" si="5"/>
        <v>0</v>
      </c>
      <c r="M169" s="28"/>
      <c r="XDA169" s="32"/>
      <c r="XDB169" s="32"/>
      <c r="XDC169" s="32"/>
      <c r="XDD169" s="32"/>
      <c r="XDE169" s="32"/>
      <c r="XDF169" s="32"/>
      <c r="XDG169" s="32"/>
      <c r="XDH169" s="32"/>
      <c r="XDI169" s="32"/>
      <c r="XDJ169" s="32"/>
      <c r="XDK169" s="32"/>
      <c r="XDL169" s="32"/>
      <c r="XDM169" s="32"/>
      <c r="XDN169" s="32"/>
      <c r="XDO169" s="32"/>
      <c r="XDP169" s="32"/>
      <c r="XDQ169" s="32"/>
      <c r="XDR169" s="32"/>
      <c r="XDS169" s="32"/>
      <c r="XDT169" s="32"/>
      <c r="XDU169" s="32"/>
      <c r="XDV169" s="32"/>
      <c r="XDW169" s="32"/>
      <c r="XDX169" s="32"/>
      <c r="XDY169" s="32"/>
      <c r="XDZ169" s="32"/>
      <c r="XEA169" s="32"/>
      <c r="XEB169" s="32"/>
      <c r="XEC169" s="32"/>
      <c r="XED169" s="32"/>
      <c r="XEE169" s="32"/>
    </row>
    <row r="170" s="1" customFormat="1" customHeight="1" spans="1:16359">
      <c r="A170" s="31"/>
      <c r="B170" s="20"/>
      <c r="C170" s="20"/>
      <c r="D170" s="21" t="str">
        <f>IF(C170="","-",VLOOKUP(C170,员工信息表!B:C,2,FALSE))</f>
        <v>-</v>
      </c>
      <c r="E170" s="21" t="str">
        <f>IF(C170="","-",VLOOKUP(C170,员工信息表!B:D,3,FALSE))</f>
        <v>-</v>
      </c>
      <c r="F170" s="20"/>
      <c r="G170" s="20"/>
      <c r="H170" s="20"/>
      <c r="I170" s="20"/>
      <c r="J170" s="27" t="str">
        <f t="shared" si="4"/>
        <v>0</v>
      </c>
      <c r="K170" s="27" t="str">
        <f>IF(C170="","0",SUMIFS(借支明细表!$H:$H,借支明细表!$F:$F,$C170,借支明细表!$D:$D,$D$2))</f>
        <v>0</v>
      </c>
      <c r="L170" s="27" t="str">
        <f t="shared" si="5"/>
        <v>0</v>
      </c>
      <c r="M170" s="28"/>
      <c r="XDA170" s="32"/>
      <c r="XDB170" s="32"/>
      <c r="XDC170" s="32"/>
      <c r="XDD170" s="32"/>
      <c r="XDE170" s="32"/>
      <c r="XDF170" s="32"/>
      <c r="XDG170" s="32"/>
      <c r="XDH170" s="32"/>
      <c r="XDI170" s="32"/>
      <c r="XDJ170" s="32"/>
      <c r="XDK170" s="32"/>
      <c r="XDL170" s="32"/>
      <c r="XDM170" s="32"/>
      <c r="XDN170" s="32"/>
      <c r="XDO170" s="32"/>
      <c r="XDP170" s="32"/>
      <c r="XDQ170" s="32"/>
      <c r="XDR170" s="32"/>
      <c r="XDS170" s="32"/>
      <c r="XDT170" s="32"/>
      <c r="XDU170" s="32"/>
      <c r="XDV170" s="32"/>
      <c r="XDW170" s="32"/>
      <c r="XDX170" s="32"/>
      <c r="XDY170" s="32"/>
      <c r="XDZ170" s="32"/>
      <c r="XEA170" s="32"/>
      <c r="XEB170" s="32"/>
      <c r="XEC170" s="32"/>
      <c r="XED170" s="32"/>
      <c r="XEE170" s="32"/>
    </row>
    <row r="171" s="1" customFormat="1" customHeight="1" spans="1:16359">
      <c r="A171" s="31"/>
      <c r="B171" s="20"/>
      <c r="C171" s="20"/>
      <c r="D171" s="21" t="str">
        <f>IF(C171="","-",VLOOKUP(C171,员工信息表!B:C,2,FALSE))</f>
        <v>-</v>
      </c>
      <c r="E171" s="21" t="str">
        <f>IF(C171="","-",VLOOKUP(C171,员工信息表!B:D,3,FALSE))</f>
        <v>-</v>
      </c>
      <c r="F171" s="20"/>
      <c r="G171" s="20"/>
      <c r="H171" s="20"/>
      <c r="I171" s="20"/>
      <c r="J171" s="27" t="str">
        <f t="shared" si="4"/>
        <v>0</v>
      </c>
      <c r="K171" s="27" t="str">
        <f>IF(C171="","0",SUMIFS(借支明细表!$H:$H,借支明细表!$F:$F,$C171,借支明细表!$D:$D,$D$2))</f>
        <v>0</v>
      </c>
      <c r="L171" s="27" t="str">
        <f t="shared" si="5"/>
        <v>0</v>
      </c>
      <c r="M171" s="28"/>
      <c r="XDA171" s="32"/>
      <c r="XDB171" s="32"/>
      <c r="XDC171" s="32"/>
      <c r="XDD171" s="32"/>
      <c r="XDE171" s="32"/>
      <c r="XDF171" s="32"/>
      <c r="XDG171" s="32"/>
      <c r="XDH171" s="32"/>
      <c r="XDI171" s="32"/>
      <c r="XDJ171" s="32"/>
      <c r="XDK171" s="32"/>
      <c r="XDL171" s="32"/>
      <c r="XDM171" s="32"/>
      <c r="XDN171" s="32"/>
      <c r="XDO171" s="32"/>
      <c r="XDP171" s="32"/>
      <c r="XDQ171" s="32"/>
      <c r="XDR171" s="32"/>
      <c r="XDS171" s="32"/>
      <c r="XDT171" s="32"/>
      <c r="XDU171" s="32"/>
      <c r="XDV171" s="32"/>
      <c r="XDW171" s="32"/>
      <c r="XDX171" s="32"/>
      <c r="XDY171" s="32"/>
      <c r="XDZ171" s="32"/>
      <c r="XEA171" s="32"/>
      <c r="XEB171" s="32"/>
      <c r="XEC171" s="32"/>
      <c r="XED171" s="32"/>
      <c r="XEE171" s="32"/>
    </row>
    <row r="172" s="1" customFormat="1" customHeight="1" spans="1:16359">
      <c r="A172" s="31"/>
      <c r="B172" s="20"/>
      <c r="C172" s="20"/>
      <c r="D172" s="21" t="str">
        <f>IF(C172="","-",VLOOKUP(C172,员工信息表!B:C,2,FALSE))</f>
        <v>-</v>
      </c>
      <c r="E172" s="21" t="str">
        <f>IF(C172="","-",VLOOKUP(C172,员工信息表!B:D,3,FALSE))</f>
        <v>-</v>
      </c>
      <c r="F172" s="20"/>
      <c r="G172" s="20"/>
      <c r="H172" s="20"/>
      <c r="I172" s="20"/>
      <c r="J172" s="27" t="str">
        <f t="shared" si="4"/>
        <v>0</v>
      </c>
      <c r="K172" s="27" t="str">
        <f>IF(C172="","0",SUMIFS(借支明细表!$H:$H,借支明细表!$F:$F,$C172,借支明细表!$D:$D,$D$2))</f>
        <v>0</v>
      </c>
      <c r="L172" s="27" t="str">
        <f t="shared" si="5"/>
        <v>0</v>
      </c>
      <c r="M172" s="28"/>
      <c r="XDA172" s="32"/>
      <c r="XDB172" s="32"/>
      <c r="XDC172" s="32"/>
      <c r="XDD172" s="32"/>
      <c r="XDE172" s="32"/>
      <c r="XDF172" s="32"/>
      <c r="XDG172" s="32"/>
      <c r="XDH172" s="32"/>
      <c r="XDI172" s="32"/>
      <c r="XDJ172" s="32"/>
      <c r="XDK172" s="32"/>
      <c r="XDL172" s="32"/>
      <c r="XDM172" s="32"/>
      <c r="XDN172" s="32"/>
      <c r="XDO172" s="32"/>
      <c r="XDP172" s="32"/>
      <c r="XDQ172" s="32"/>
      <c r="XDR172" s="32"/>
      <c r="XDS172" s="32"/>
      <c r="XDT172" s="32"/>
      <c r="XDU172" s="32"/>
      <c r="XDV172" s="32"/>
      <c r="XDW172" s="32"/>
      <c r="XDX172" s="32"/>
      <c r="XDY172" s="32"/>
      <c r="XDZ172" s="32"/>
      <c r="XEA172" s="32"/>
      <c r="XEB172" s="32"/>
      <c r="XEC172" s="32"/>
      <c r="XED172" s="32"/>
      <c r="XEE172" s="32"/>
    </row>
    <row r="173" s="1" customFormat="1" customHeight="1" spans="1:16359">
      <c r="A173" s="31"/>
      <c r="B173" s="20"/>
      <c r="C173" s="20"/>
      <c r="D173" s="21" t="str">
        <f>IF(C173="","-",VLOOKUP(C173,员工信息表!B:C,2,FALSE))</f>
        <v>-</v>
      </c>
      <c r="E173" s="21" t="str">
        <f>IF(C173="","-",VLOOKUP(C173,员工信息表!B:D,3,FALSE))</f>
        <v>-</v>
      </c>
      <c r="F173" s="20"/>
      <c r="G173" s="20"/>
      <c r="H173" s="20"/>
      <c r="I173" s="20"/>
      <c r="J173" s="27" t="str">
        <f t="shared" si="4"/>
        <v>0</v>
      </c>
      <c r="K173" s="27" t="str">
        <f>IF(C173="","0",SUMIFS(借支明细表!$H:$H,借支明细表!$F:$F,$C173,借支明细表!$D:$D,$D$2))</f>
        <v>0</v>
      </c>
      <c r="L173" s="27" t="str">
        <f t="shared" si="5"/>
        <v>0</v>
      </c>
      <c r="M173" s="28"/>
      <c r="XDA173" s="32"/>
      <c r="XDB173" s="32"/>
      <c r="XDC173" s="32"/>
      <c r="XDD173" s="32"/>
      <c r="XDE173" s="32"/>
      <c r="XDF173" s="32"/>
      <c r="XDG173" s="32"/>
      <c r="XDH173" s="32"/>
      <c r="XDI173" s="32"/>
      <c r="XDJ173" s="32"/>
      <c r="XDK173" s="32"/>
      <c r="XDL173" s="32"/>
      <c r="XDM173" s="32"/>
      <c r="XDN173" s="32"/>
      <c r="XDO173" s="32"/>
      <c r="XDP173" s="32"/>
      <c r="XDQ173" s="32"/>
      <c r="XDR173" s="32"/>
      <c r="XDS173" s="32"/>
      <c r="XDT173" s="32"/>
      <c r="XDU173" s="32"/>
      <c r="XDV173" s="32"/>
      <c r="XDW173" s="32"/>
      <c r="XDX173" s="32"/>
      <c r="XDY173" s="32"/>
      <c r="XDZ173" s="32"/>
      <c r="XEA173" s="32"/>
      <c r="XEB173" s="32"/>
      <c r="XEC173" s="32"/>
      <c r="XED173" s="32"/>
      <c r="XEE173" s="32"/>
    </row>
    <row r="174" s="1" customFormat="1" customHeight="1" spans="1:16359">
      <c r="A174" s="31"/>
      <c r="B174" s="20"/>
      <c r="C174" s="20"/>
      <c r="D174" s="21" t="str">
        <f>IF(C174="","-",VLOOKUP(C174,员工信息表!B:C,2,FALSE))</f>
        <v>-</v>
      </c>
      <c r="E174" s="21" t="str">
        <f>IF(C174="","-",VLOOKUP(C174,员工信息表!B:D,3,FALSE))</f>
        <v>-</v>
      </c>
      <c r="F174" s="20"/>
      <c r="G174" s="20"/>
      <c r="H174" s="20"/>
      <c r="I174" s="20"/>
      <c r="J174" s="27" t="str">
        <f t="shared" si="4"/>
        <v>0</v>
      </c>
      <c r="K174" s="27" t="str">
        <f>IF(C174="","0",SUMIFS(借支明细表!$H:$H,借支明细表!$F:$F,$C174,借支明细表!$D:$D,$D$2))</f>
        <v>0</v>
      </c>
      <c r="L174" s="27" t="str">
        <f t="shared" si="5"/>
        <v>0</v>
      </c>
      <c r="M174" s="28"/>
      <c r="XDA174" s="32"/>
      <c r="XDB174" s="32"/>
      <c r="XDC174" s="32"/>
      <c r="XDD174" s="32"/>
      <c r="XDE174" s="32"/>
      <c r="XDF174" s="32"/>
      <c r="XDG174" s="32"/>
      <c r="XDH174" s="32"/>
      <c r="XDI174" s="32"/>
      <c r="XDJ174" s="32"/>
      <c r="XDK174" s="32"/>
      <c r="XDL174" s="32"/>
      <c r="XDM174" s="32"/>
      <c r="XDN174" s="32"/>
      <c r="XDO174" s="32"/>
      <c r="XDP174" s="32"/>
      <c r="XDQ174" s="32"/>
      <c r="XDR174" s="32"/>
      <c r="XDS174" s="32"/>
      <c r="XDT174" s="32"/>
      <c r="XDU174" s="32"/>
      <c r="XDV174" s="32"/>
      <c r="XDW174" s="32"/>
      <c r="XDX174" s="32"/>
      <c r="XDY174" s="32"/>
      <c r="XDZ174" s="32"/>
      <c r="XEA174" s="32"/>
      <c r="XEB174" s="32"/>
      <c r="XEC174" s="32"/>
      <c r="XED174" s="32"/>
      <c r="XEE174" s="32"/>
    </row>
    <row r="175" s="1" customFormat="1" customHeight="1" spans="1:16359">
      <c r="A175" s="31"/>
      <c r="B175" s="20"/>
      <c r="C175" s="20"/>
      <c r="D175" s="21" t="str">
        <f>IF(C175="","-",VLOOKUP(C175,员工信息表!B:C,2,FALSE))</f>
        <v>-</v>
      </c>
      <c r="E175" s="21" t="str">
        <f>IF(C175="","-",VLOOKUP(C175,员工信息表!B:D,3,FALSE))</f>
        <v>-</v>
      </c>
      <c r="F175" s="20"/>
      <c r="G175" s="20"/>
      <c r="H175" s="20"/>
      <c r="I175" s="20"/>
      <c r="J175" s="27" t="str">
        <f t="shared" si="4"/>
        <v>0</v>
      </c>
      <c r="K175" s="27" t="str">
        <f>IF(C175="","0",SUMIFS(借支明细表!$H:$H,借支明细表!$F:$F,$C175,借支明细表!$D:$D,$D$2))</f>
        <v>0</v>
      </c>
      <c r="L175" s="27" t="str">
        <f t="shared" si="5"/>
        <v>0</v>
      </c>
      <c r="M175" s="28"/>
      <c r="XDA175" s="32"/>
      <c r="XDB175" s="32"/>
      <c r="XDC175" s="32"/>
      <c r="XDD175" s="32"/>
      <c r="XDE175" s="32"/>
      <c r="XDF175" s="32"/>
      <c r="XDG175" s="32"/>
      <c r="XDH175" s="32"/>
      <c r="XDI175" s="32"/>
      <c r="XDJ175" s="32"/>
      <c r="XDK175" s="32"/>
      <c r="XDL175" s="32"/>
      <c r="XDM175" s="32"/>
      <c r="XDN175" s="32"/>
      <c r="XDO175" s="32"/>
      <c r="XDP175" s="32"/>
      <c r="XDQ175" s="32"/>
      <c r="XDR175" s="32"/>
      <c r="XDS175" s="32"/>
      <c r="XDT175" s="32"/>
      <c r="XDU175" s="32"/>
      <c r="XDV175" s="32"/>
      <c r="XDW175" s="32"/>
      <c r="XDX175" s="32"/>
      <c r="XDY175" s="32"/>
      <c r="XDZ175" s="32"/>
      <c r="XEA175" s="32"/>
      <c r="XEB175" s="32"/>
      <c r="XEC175" s="32"/>
      <c r="XED175" s="32"/>
      <c r="XEE175" s="32"/>
    </row>
    <row r="176" s="1" customFormat="1" customHeight="1" spans="1:16359">
      <c r="A176" s="31"/>
      <c r="B176" s="20"/>
      <c r="C176" s="20"/>
      <c r="D176" s="21" t="str">
        <f>IF(C176="","-",VLOOKUP(C176,员工信息表!B:C,2,FALSE))</f>
        <v>-</v>
      </c>
      <c r="E176" s="21" t="str">
        <f>IF(C176="","-",VLOOKUP(C176,员工信息表!B:D,3,FALSE))</f>
        <v>-</v>
      </c>
      <c r="F176" s="20"/>
      <c r="G176" s="20"/>
      <c r="H176" s="20"/>
      <c r="I176" s="20"/>
      <c r="J176" s="27" t="str">
        <f t="shared" si="4"/>
        <v>0</v>
      </c>
      <c r="K176" s="27" t="str">
        <f>IF(C176="","0",SUMIFS(借支明细表!$H:$H,借支明细表!$F:$F,$C176,借支明细表!$D:$D,$D$2))</f>
        <v>0</v>
      </c>
      <c r="L176" s="27" t="str">
        <f t="shared" si="5"/>
        <v>0</v>
      </c>
      <c r="M176" s="28"/>
      <c r="XDA176" s="32"/>
      <c r="XDB176" s="32"/>
      <c r="XDC176" s="32"/>
      <c r="XDD176" s="32"/>
      <c r="XDE176" s="32"/>
      <c r="XDF176" s="32"/>
      <c r="XDG176" s="32"/>
      <c r="XDH176" s="32"/>
      <c r="XDI176" s="32"/>
      <c r="XDJ176" s="32"/>
      <c r="XDK176" s="32"/>
      <c r="XDL176" s="32"/>
      <c r="XDM176" s="32"/>
      <c r="XDN176" s="32"/>
      <c r="XDO176" s="32"/>
      <c r="XDP176" s="32"/>
      <c r="XDQ176" s="32"/>
      <c r="XDR176" s="32"/>
      <c r="XDS176" s="32"/>
      <c r="XDT176" s="32"/>
      <c r="XDU176" s="32"/>
      <c r="XDV176" s="32"/>
      <c r="XDW176" s="32"/>
      <c r="XDX176" s="32"/>
      <c r="XDY176" s="32"/>
      <c r="XDZ176" s="32"/>
      <c r="XEA176" s="32"/>
      <c r="XEB176" s="32"/>
      <c r="XEC176" s="32"/>
      <c r="XED176" s="32"/>
      <c r="XEE176" s="32"/>
    </row>
    <row r="177" s="1" customFormat="1" customHeight="1" spans="1:16359">
      <c r="A177" s="31"/>
      <c r="B177" s="20"/>
      <c r="C177" s="20"/>
      <c r="D177" s="21" t="str">
        <f>IF(C177="","-",VLOOKUP(C177,员工信息表!B:C,2,FALSE))</f>
        <v>-</v>
      </c>
      <c r="E177" s="21" t="str">
        <f>IF(C177="","-",VLOOKUP(C177,员工信息表!B:D,3,FALSE))</f>
        <v>-</v>
      </c>
      <c r="F177" s="20"/>
      <c r="G177" s="20"/>
      <c r="H177" s="20"/>
      <c r="I177" s="20"/>
      <c r="J177" s="27" t="str">
        <f t="shared" si="4"/>
        <v>0</v>
      </c>
      <c r="K177" s="27" t="str">
        <f>IF(C177="","0",SUMIFS(借支明细表!$H:$H,借支明细表!$F:$F,$C177,借支明细表!$D:$D,$D$2))</f>
        <v>0</v>
      </c>
      <c r="L177" s="27" t="str">
        <f t="shared" si="5"/>
        <v>0</v>
      </c>
      <c r="M177" s="28"/>
      <c r="XDA177" s="32"/>
      <c r="XDB177" s="32"/>
      <c r="XDC177" s="32"/>
      <c r="XDD177" s="32"/>
      <c r="XDE177" s="32"/>
      <c r="XDF177" s="32"/>
      <c r="XDG177" s="32"/>
      <c r="XDH177" s="32"/>
      <c r="XDI177" s="32"/>
      <c r="XDJ177" s="32"/>
      <c r="XDK177" s="32"/>
      <c r="XDL177" s="32"/>
      <c r="XDM177" s="32"/>
      <c r="XDN177" s="32"/>
      <c r="XDO177" s="32"/>
      <c r="XDP177" s="32"/>
      <c r="XDQ177" s="32"/>
      <c r="XDR177" s="32"/>
      <c r="XDS177" s="32"/>
      <c r="XDT177" s="32"/>
      <c r="XDU177" s="32"/>
      <c r="XDV177" s="32"/>
      <c r="XDW177" s="32"/>
      <c r="XDX177" s="32"/>
      <c r="XDY177" s="32"/>
      <c r="XDZ177" s="32"/>
      <c r="XEA177" s="32"/>
      <c r="XEB177" s="32"/>
      <c r="XEC177" s="32"/>
      <c r="XED177" s="32"/>
      <c r="XEE177" s="32"/>
    </row>
    <row r="178" s="1" customFormat="1" customHeight="1" spans="1:16359">
      <c r="A178" s="31"/>
      <c r="B178" s="20"/>
      <c r="C178" s="20"/>
      <c r="D178" s="21" t="str">
        <f>IF(C178="","-",VLOOKUP(C178,员工信息表!B:C,2,FALSE))</f>
        <v>-</v>
      </c>
      <c r="E178" s="21" t="str">
        <f>IF(C178="","-",VLOOKUP(C178,员工信息表!B:D,3,FALSE))</f>
        <v>-</v>
      </c>
      <c r="F178" s="20"/>
      <c r="G178" s="20"/>
      <c r="H178" s="20"/>
      <c r="I178" s="20"/>
      <c r="J178" s="27" t="str">
        <f t="shared" si="4"/>
        <v>0</v>
      </c>
      <c r="K178" s="27" t="str">
        <f>IF(C178="","0",SUMIFS(借支明细表!$H:$H,借支明细表!$F:$F,$C178,借支明细表!$D:$D,$D$2))</f>
        <v>0</v>
      </c>
      <c r="L178" s="27" t="str">
        <f t="shared" si="5"/>
        <v>0</v>
      </c>
      <c r="M178" s="28"/>
      <c r="XDA178" s="32"/>
      <c r="XDB178" s="32"/>
      <c r="XDC178" s="32"/>
      <c r="XDD178" s="32"/>
      <c r="XDE178" s="32"/>
      <c r="XDF178" s="32"/>
      <c r="XDG178" s="32"/>
      <c r="XDH178" s="32"/>
      <c r="XDI178" s="32"/>
      <c r="XDJ178" s="32"/>
      <c r="XDK178" s="32"/>
      <c r="XDL178" s="32"/>
      <c r="XDM178" s="32"/>
      <c r="XDN178" s="32"/>
      <c r="XDO178" s="32"/>
      <c r="XDP178" s="32"/>
      <c r="XDQ178" s="32"/>
      <c r="XDR178" s="32"/>
      <c r="XDS178" s="32"/>
      <c r="XDT178" s="32"/>
      <c r="XDU178" s="32"/>
      <c r="XDV178" s="32"/>
      <c r="XDW178" s="32"/>
      <c r="XDX178" s="32"/>
      <c r="XDY178" s="32"/>
      <c r="XDZ178" s="32"/>
      <c r="XEA178" s="32"/>
      <c r="XEB178" s="32"/>
      <c r="XEC178" s="32"/>
      <c r="XED178" s="32"/>
      <c r="XEE178" s="32"/>
    </row>
    <row r="179" s="1" customFormat="1" customHeight="1" spans="1:16359">
      <c r="A179" s="31"/>
      <c r="B179" s="20"/>
      <c r="C179" s="20"/>
      <c r="D179" s="21" t="str">
        <f>IF(C179="","-",VLOOKUP(C179,员工信息表!B:C,2,FALSE))</f>
        <v>-</v>
      </c>
      <c r="E179" s="21" t="str">
        <f>IF(C179="","-",VLOOKUP(C179,员工信息表!B:D,3,FALSE))</f>
        <v>-</v>
      </c>
      <c r="F179" s="20"/>
      <c r="G179" s="20"/>
      <c r="H179" s="20"/>
      <c r="I179" s="20"/>
      <c r="J179" s="27" t="str">
        <f t="shared" si="4"/>
        <v>0</v>
      </c>
      <c r="K179" s="27" t="str">
        <f>IF(C179="","0",SUMIFS(借支明细表!$H:$H,借支明细表!$F:$F,$C179,借支明细表!$D:$D,$D$2))</f>
        <v>0</v>
      </c>
      <c r="L179" s="27" t="str">
        <f t="shared" si="5"/>
        <v>0</v>
      </c>
      <c r="M179" s="28"/>
      <c r="XDA179" s="32"/>
      <c r="XDB179" s="32"/>
      <c r="XDC179" s="32"/>
      <c r="XDD179" s="32"/>
      <c r="XDE179" s="32"/>
      <c r="XDF179" s="32"/>
      <c r="XDG179" s="32"/>
      <c r="XDH179" s="32"/>
      <c r="XDI179" s="32"/>
      <c r="XDJ179" s="32"/>
      <c r="XDK179" s="32"/>
      <c r="XDL179" s="32"/>
      <c r="XDM179" s="32"/>
      <c r="XDN179" s="32"/>
      <c r="XDO179" s="32"/>
      <c r="XDP179" s="32"/>
      <c r="XDQ179" s="32"/>
      <c r="XDR179" s="32"/>
      <c r="XDS179" s="32"/>
      <c r="XDT179" s="32"/>
      <c r="XDU179" s="32"/>
      <c r="XDV179" s="32"/>
      <c r="XDW179" s="32"/>
      <c r="XDX179" s="32"/>
      <c r="XDY179" s="32"/>
      <c r="XDZ179" s="32"/>
      <c r="XEA179" s="32"/>
      <c r="XEB179" s="32"/>
      <c r="XEC179" s="32"/>
      <c r="XED179" s="32"/>
      <c r="XEE179" s="32"/>
    </row>
    <row r="180" s="1" customFormat="1" customHeight="1" spans="1:16359">
      <c r="A180" s="31"/>
      <c r="B180" s="20"/>
      <c r="C180" s="20"/>
      <c r="D180" s="21" t="str">
        <f>IF(C180="","-",VLOOKUP(C180,员工信息表!B:C,2,FALSE))</f>
        <v>-</v>
      </c>
      <c r="E180" s="21" t="str">
        <f>IF(C180="","-",VLOOKUP(C180,员工信息表!B:D,3,FALSE))</f>
        <v>-</v>
      </c>
      <c r="F180" s="20"/>
      <c r="G180" s="20"/>
      <c r="H180" s="20"/>
      <c r="I180" s="20"/>
      <c r="J180" s="27" t="str">
        <f t="shared" si="4"/>
        <v>0</v>
      </c>
      <c r="K180" s="27" t="str">
        <f>IF(C180="","0",SUMIFS(借支明细表!$H:$H,借支明细表!$F:$F,$C180,借支明细表!$D:$D,$D$2))</f>
        <v>0</v>
      </c>
      <c r="L180" s="27" t="str">
        <f t="shared" si="5"/>
        <v>0</v>
      </c>
      <c r="M180" s="28"/>
      <c r="XDA180" s="32"/>
      <c r="XDB180" s="32"/>
      <c r="XDC180" s="32"/>
      <c r="XDD180" s="32"/>
      <c r="XDE180" s="32"/>
      <c r="XDF180" s="32"/>
      <c r="XDG180" s="32"/>
      <c r="XDH180" s="32"/>
      <c r="XDI180" s="32"/>
      <c r="XDJ180" s="32"/>
      <c r="XDK180" s="32"/>
      <c r="XDL180" s="32"/>
      <c r="XDM180" s="32"/>
      <c r="XDN180" s="32"/>
      <c r="XDO180" s="32"/>
      <c r="XDP180" s="32"/>
      <c r="XDQ180" s="32"/>
      <c r="XDR180" s="32"/>
      <c r="XDS180" s="32"/>
      <c r="XDT180" s="32"/>
      <c r="XDU180" s="32"/>
      <c r="XDV180" s="32"/>
      <c r="XDW180" s="32"/>
      <c r="XDX180" s="32"/>
      <c r="XDY180" s="32"/>
      <c r="XDZ180" s="32"/>
      <c r="XEA180" s="32"/>
      <c r="XEB180" s="32"/>
      <c r="XEC180" s="32"/>
      <c r="XED180" s="32"/>
      <c r="XEE180" s="32"/>
    </row>
    <row r="181" s="1" customFormat="1" customHeight="1" spans="1:16359">
      <c r="A181" s="31"/>
      <c r="B181" s="20"/>
      <c r="C181" s="20"/>
      <c r="D181" s="21" t="str">
        <f>IF(C181="","-",VLOOKUP(C181,员工信息表!B:C,2,FALSE))</f>
        <v>-</v>
      </c>
      <c r="E181" s="21" t="str">
        <f>IF(C181="","-",VLOOKUP(C181,员工信息表!B:D,3,FALSE))</f>
        <v>-</v>
      </c>
      <c r="F181" s="20"/>
      <c r="G181" s="20"/>
      <c r="H181" s="20"/>
      <c r="I181" s="20"/>
      <c r="J181" s="27" t="str">
        <f t="shared" si="4"/>
        <v>0</v>
      </c>
      <c r="K181" s="27" t="str">
        <f>IF(C181="","0",SUMIFS(借支明细表!$H:$H,借支明细表!$F:$F,$C181,借支明细表!$D:$D,$D$2))</f>
        <v>0</v>
      </c>
      <c r="L181" s="27" t="str">
        <f t="shared" si="5"/>
        <v>0</v>
      </c>
      <c r="M181" s="28"/>
      <c r="XDA181" s="32"/>
      <c r="XDB181" s="32"/>
      <c r="XDC181" s="32"/>
      <c r="XDD181" s="32"/>
      <c r="XDE181" s="32"/>
      <c r="XDF181" s="32"/>
      <c r="XDG181" s="32"/>
      <c r="XDH181" s="32"/>
      <c r="XDI181" s="32"/>
      <c r="XDJ181" s="32"/>
      <c r="XDK181" s="32"/>
      <c r="XDL181" s="32"/>
      <c r="XDM181" s="32"/>
      <c r="XDN181" s="32"/>
      <c r="XDO181" s="32"/>
      <c r="XDP181" s="32"/>
      <c r="XDQ181" s="32"/>
      <c r="XDR181" s="32"/>
      <c r="XDS181" s="32"/>
      <c r="XDT181" s="32"/>
      <c r="XDU181" s="32"/>
      <c r="XDV181" s="32"/>
      <c r="XDW181" s="32"/>
      <c r="XDX181" s="32"/>
      <c r="XDY181" s="32"/>
      <c r="XDZ181" s="32"/>
      <c r="XEA181" s="32"/>
      <c r="XEB181" s="32"/>
      <c r="XEC181" s="32"/>
      <c r="XED181" s="32"/>
      <c r="XEE181" s="32"/>
    </row>
    <row r="182" s="1" customFormat="1" customHeight="1" spans="1:16359">
      <c r="A182" s="31"/>
      <c r="B182" s="20"/>
      <c r="C182" s="20"/>
      <c r="D182" s="21" t="str">
        <f>IF(C182="","-",VLOOKUP(C182,员工信息表!B:C,2,FALSE))</f>
        <v>-</v>
      </c>
      <c r="E182" s="21" t="str">
        <f>IF(C182="","-",VLOOKUP(C182,员工信息表!B:D,3,FALSE))</f>
        <v>-</v>
      </c>
      <c r="F182" s="20"/>
      <c r="G182" s="20"/>
      <c r="H182" s="20"/>
      <c r="I182" s="20"/>
      <c r="J182" s="27" t="str">
        <f t="shared" si="4"/>
        <v>0</v>
      </c>
      <c r="K182" s="27" t="str">
        <f>IF(C182="","0",SUMIFS(借支明细表!$H:$H,借支明细表!$F:$F,$C182,借支明细表!$D:$D,$D$2))</f>
        <v>0</v>
      </c>
      <c r="L182" s="27" t="str">
        <f t="shared" si="5"/>
        <v>0</v>
      </c>
      <c r="M182" s="28"/>
      <c r="XDA182" s="32"/>
      <c r="XDB182" s="32"/>
      <c r="XDC182" s="32"/>
      <c r="XDD182" s="32"/>
      <c r="XDE182" s="32"/>
      <c r="XDF182" s="32"/>
      <c r="XDG182" s="32"/>
      <c r="XDH182" s="32"/>
      <c r="XDI182" s="32"/>
      <c r="XDJ182" s="32"/>
      <c r="XDK182" s="32"/>
      <c r="XDL182" s="32"/>
      <c r="XDM182" s="32"/>
      <c r="XDN182" s="32"/>
      <c r="XDO182" s="32"/>
      <c r="XDP182" s="32"/>
      <c r="XDQ182" s="32"/>
      <c r="XDR182" s="32"/>
      <c r="XDS182" s="32"/>
      <c r="XDT182" s="32"/>
      <c r="XDU182" s="32"/>
      <c r="XDV182" s="32"/>
      <c r="XDW182" s="32"/>
      <c r="XDX182" s="32"/>
      <c r="XDY182" s="32"/>
      <c r="XDZ182" s="32"/>
      <c r="XEA182" s="32"/>
      <c r="XEB182" s="32"/>
      <c r="XEC182" s="32"/>
      <c r="XED182" s="32"/>
      <c r="XEE182" s="32"/>
    </row>
    <row r="183" s="1" customFormat="1" customHeight="1" spans="1:16359">
      <c r="A183" s="31"/>
      <c r="B183" s="20"/>
      <c r="C183" s="20"/>
      <c r="D183" s="21" t="str">
        <f>IF(C183="","-",VLOOKUP(C183,员工信息表!B:C,2,FALSE))</f>
        <v>-</v>
      </c>
      <c r="E183" s="21" t="str">
        <f>IF(C183="","-",VLOOKUP(C183,员工信息表!B:D,3,FALSE))</f>
        <v>-</v>
      </c>
      <c r="F183" s="20"/>
      <c r="G183" s="20"/>
      <c r="H183" s="20"/>
      <c r="I183" s="20"/>
      <c r="J183" s="27" t="str">
        <f t="shared" si="4"/>
        <v>0</v>
      </c>
      <c r="K183" s="27" t="str">
        <f>IF(C183="","0",SUMIFS(借支明细表!$H:$H,借支明细表!$F:$F,$C183,借支明细表!$D:$D,$D$2))</f>
        <v>0</v>
      </c>
      <c r="L183" s="27" t="str">
        <f t="shared" si="5"/>
        <v>0</v>
      </c>
      <c r="M183" s="28"/>
      <c r="XDA183" s="32"/>
      <c r="XDB183" s="32"/>
      <c r="XDC183" s="32"/>
      <c r="XDD183" s="32"/>
      <c r="XDE183" s="32"/>
      <c r="XDF183" s="32"/>
      <c r="XDG183" s="32"/>
      <c r="XDH183" s="32"/>
      <c r="XDI183" s="32"/>
      <c r="XDJ183" s="32"/>
      <c r="XDK183" s="32"/>
      <c r="XDL183" s="32"/>
      <c r="XDM183" s="32"/>
      <c r="XDN183" s="32"/>
      <c r="XDO183" s="32"/>
      <c r="XDP183" s="32"/>
      <c r="XDQ183" s="32"/>
      <c r="XDR183" s="32"/>
      <c r="XDS183" s="32"/>
      <c r="XDT183" s="32"/>
      <c r="XDU183" s="32"/>
      <c r="XDV183" s="32"/>
      <c r="XDW183" s="32"/>
      <c r="XDX183" s="32"/>
      <c r="XDY183" s="32"/>
      <c r="XDZ183" s="32"/>
      <c r="XEA183" s="32"/>
      <c r="XEB183" s="32"/>
      <c r="XEC183" s="32"/>
      <c r="XED183" s="32"/>
      <c r="XEE183" s="32"/>
    </row>
    <row r="184" s="1" customFormat="1" customHeight="1" spans="1:16359">
      <c r="A184" s="31"/>
      <c r="B184" s="20"/>
      <c r="C184" s="20"/>
      <c r="D184" s="21" t="str">
        <f>IF(C184="","-",VLOOKUP(C184,员工信息表!B:C,2,FALSE))</f>
        <v>-</v>
      </c>
      <c r="E184" s="21" t="str">
        <f>IF(C184="","-",VLOOKUP(C184,员工信息表!B:D,3,FALSE))</f>
        <v>-</v>
      </c>
      <c r="F184" s="20"/>
      <c r="G184" s="20"/>
      <c r="H184" s="20"/>
      <c r="I184" s="20"/>
      <c r="J184" s="27" t="str">
        <f t="shared" si="4"/>
        <v>0</v>
      </c>
      <c r="K184" s="27" t="str">
        <f>IF(C184="","0",SUMIFS(借支明细表!$H:$H,借支明细表!$F:$F,$C184,借支明细表!$D:$D,$D$2))</f>
        <v>0</v>
      </c>
      <c r="L184" s="27" t="str">
        <f t="shared" si="5"/>
        <v>0</v>
      </c>
      <c r="M184" s="28"/>
      <c r="XDA184" s="32"/>
      <c r="XDB184" s="32"/>
      <c r="XDC184" s="32"/>
      <c r="XDD184" s="32"/>
      <c r="XDE184" s="32"/>
      <c r="XDF184" s="32"/>
      <c r="XDG184" s="32"/>
      <c r="XDH184" s="32"/>
      <c r="XDI184" s="32"/>
      <c r="XDJ184" s="32"/>
      <c r="XDK184" s="32"/>
      <c r="XDL184" s="32"/>
      <c r="XDM184" s="32"/>
      <c r="XDN184" s="32"/>
      <c r="XDO184" s="32"/>
      <c r="XDP184" s="32"/>
      <c r="XDQ184" s="32"/>
      <c r="XDR184" s="32"/>
      <c r="XDS184" s="32"/>
      <c r="XDT184" s="32"/>
      <c r="XDU184" s="32"/>
      <c r="XDV184" s="32"/>
      <c r="XDW184" s="32"/>
      <c r="XDX184" s="32"/>
      <c r="XDY184" s="32"/>
      <c r="XDZ184" s="32"/>
      <c r="XEA184" s="32"/>
      <c r="XEB184" s="32"/>
      <c r="XEC184" s="32"/>
      <c r="XED184" s="32"/>
      <c r="XEE184" s="32"/>
    </row>
    <row r="185" s="1" customFormat="1" customHeight="1" spans="1:16359">
      <c r="A185" s="31"/>
      <c r="B185" s="20"/>
      <c r="C185" s="20"/>
      <c r="D185" s="21" t="str">
        <f>IF(C185="","-",VLOOKUP(C185,员工信息表!B:C,2,FALSE))</f>
        <v>-</v>
      </c>
      <c r="E185" s="21" t="str">
        <f>IF(C185="","-",VLOOKUP(C185,员工信息表!B:D,3,FALSE))</f>
        <v>-</v>
      </c>
      <c r="F185" s="20"/>
      <c r="G185" s="20"/>
      <c r="H185" s="20"/>
      <c r="I185" s="20"/>
      <c r="J185" s="27" t="str">
        <f t="shared" si="4"/>
        <v>0</v>
      </c>
      <c r="K185" s="27" t="str">
        <f>IF(C185="","0",SUMIFS(借支明细表!$H:$H,借支明细表!$F:$F,$C185,借支明细表!$D:$D,$D$2))</f>
        <v>0</v>
      </c>
      <c r="L185" s="27" t="str">
        <f t="shared" si="5"/>
        <v>0</v>
      </c>
      <c r="M185" s="28"/>
      <c r="XDA185" s="32"/>
      <c r="XDB185" s="32"/>
      <c r="XDC185" s="32"/>
      <c r="XDD185" s="32"/>
      <c r="XDE185" s="32"/>
      <c r="XDF185" s="32"/>
      <c r="XDG185" s="32"/>
      <c r="XDH185" s="32"/>
      <c r="XDI185" s="32"/>
      <c r="XDJ185" s="32"/>
      <c r="XDK185" s="32"/>
      <c r="XDL185" s="32"/>
      <c r="XDM185" s="32"/>
      <c r="XDN185" s="32"/>
      <c r="XDO185" s="32"/>
      <c r="XDP185" s="32"/>
      <c r="XDQ185" s="32"/>
      <c r="XDR185" s="32"/>
      <c r="XDS185" s="32"/>
      <c r="XDT185" s="32"/>
      <c r="XDU185" s="32"/>
      <c r="XDV185" s="32"/>
      <c r="XDW185" s="32"/>
      <c r="XDX185" s="32"/>
      <c r="XDY185" s="32"/>
      <c r="XDZ185" s="32"/>
      <c r="XEA185" s="32"/>
      <c r="XEB185" s="32"/>
      <c r="XEC185" s="32"/>
      <c r="XED185" s="32"/>
      <c r="XEE185" s="32"/>
    </row>
    <row r="186" s="1" customFormat="1" customHeight="1" spans="1:16359">
      <c r="A186" s="31"/>
      <c r="B186" s="20"/>
      <c r="C186" s="20"/>
      <c r="D186" s="21" t="str">
        <f>IF(C186="","-",VLOOKUP(C186,员工信息表!B:C,2,FALSE))</f>
        <v>-</v>
      </c>
      <c r="E186" s="21" t="str">
        <f>IF(C186="","-",VLOOKUP(C186,员工信息表!B:D,3,FALSE))</f>
        <v>-</v>
      </c>
      <c r="F186" s="20"/>
      <c r="G186" s="20"/>
      <c r="H186" s="20"/>
      <c r="I186" s="20"/>
      <c r="J186" s="27" t="str">
        <f t="shared" si="4"/>
        <v>0</v>
      </c>
      <c r="K186" s="27" t="str">
        <f>IF(C186="","0",SUMIFS(借支明细表!$H:$H,借支明细表!$F:$F,$C186,借支明细表!$D:$D,$D$2))</f>
        <v>0</v>
      </c>
      <c r="L186" s="27" t="str">
        <f t="shared" si="5"/>
        <v>0</v>
      </c>
      <c r="M186" s="28"/>
      <c r="XDA186" s="32"/>
      <c r="XDB186" s="32"/>
      <c r="XDC186" s="32"/>
      <c r="XDD186" s="32"/>
      <c r="XDE186" s="32"/>
      <c r="XDF186" s="32"/>
      <c r="XDG186" s="32"/>
      <c r="XDH186" s="32"/>
      <c r="XDI186" s="32"/>
      <c r="XDJ186" s="32"/>
      <c r="XDK186" s="32"/>
      <c r="XDL186" s="32"/>
      <c r="XDM186" s="32"/>
      <c r="XDN186" s="32"/>
      <c r="XDO186" s="32"/>
      <c r="XDP186" s="32"/>
      <c r="XDQ186" s="32"/>
      <c r="XDR186" s="32"/>
      <c r="XDS186" s="32"/>
      <c r="XDT186" s="32"/>
      <c r="XDU186" s="32"/>
      <c r="XDV186" s="32"/>
      <c r="XDW186" s="32"/>
      <c r="XDX186" s="32"/>
      <c r="XDY186" s="32"/>
      <c r="XDZ186" s="32"/>
      <c r="XEA186" s="32"/>
      <c r="XEB186" s="32"/>
      <c r="XEC186" s="32"/>
      <c r="XED186" s="32"/>
      <c r="XEE186" s="32"/>
    </row>
    <row r="187" s="1" customFormat="1" customHeight="1" spans="1:16359">
      <c r="A187" s="31"/>
      <c r="B187" s="20"/>
      <c r="C187" s="20"/>
      <c r="D187" s="21" t="str">
        <f>IF(C187="","-",VLOOKUP(C187,员工信息表!B:C,2,FALSE))</f>
        <v>-</v>
      </c>
      <c r="E187" s="21" t="str">
        <f>IF(C187="","-",VLOOKUP(C187,员工信息表!B:D,3,FALSE))</f>
        <v>-</v>
      </c>
      <c r="F187" s="20"/>
      <c r="G187" s="20"/>
      <c r="H187" s="20"/>
      <c r="I187" s="20"/>
      <c r="J187" s="27" t="str">
        <f t="shared" si="4"/>
        <v>0</v>
      </c>
      <c r="K187" s="27" t="str">
        <f>IF(C187="","0",SUMIFS(借支明细表!$H:$H,借支明细表!$F:$F,$C187,借支明细表!$D:$D,$D$2))</f>
        <v>0</v>
      </c>
      <c r="L187" s="27" t="str">
        <f t="shared" si="5"/>
        <v>0</v>
      </c>
      <c r="M187" s="28"/>
      <c r="XDA187" s="32"/>
      <c r="XDB187" s="32"/>
      <c r="XDC187" s="32"/>
      <c r="XDD187" s="32"/>
      <c r="XDE187" s="32"/>
      <c r="XDF187" s="32"/>
      <c r="XDG187" s="32"/>
      <c r="XDH187" s="32"/>
      <c r="XDI187" s="32"/>
      <c r="XDJ187" s="32"/>
      <c r="XDK187" s="32"/>
      <c r="XDL187" s="32"/>
      <c r="XDM187" s="32"/>
      <c r="XDN187" s="32"/>
      <c r="XDO187" s="32"/>
      <c r="XDP187" s="32"/>
      <c r="XDQ187" s="32"/>
      <c r="XDR187" s="32"/>
      <c r="XDS187" s="32"/>
      <c r="XDT187" s="32"/>
      <c r="XDU187" s="32"/>
      <c r="XDV187" s="32"/>
      <c r="XDW187" s="32"/>
      <c r="XDX187" s="32"/>
      <c r="XDY187" s="32"/>
      <c r="XDZ187" s="32"/>
      <c r="XEA187" s="32"/>
      <c r="XEB187" s="32"/>
      <c r="XEC187" s="32"/>
      <c r="XED187" s="32"/>
      <c r="XEE187" s="32"/>
    </row>
    <row r="188" s="1" customFormat="1" customHeight="1" spans="1:16359">
      <c r="A188" s="31"/>
      <c r="B188" s="20"/>
      <c r="C188" s="20"/>
      <c r="D188" s="21" t="str">
        <f>IF(C188="","-",VLOOKUP(C188,员工信息表!B:C,2,FALSE))</f>
        <v>-</v>
      </c>
      <c r="E188" s="21" t="str">
        <f>IF(C188="","-",VLOOKUP(C188,员工信息表!B:D,3,FALSE))</f>
        <v>-</v>
      </c>
      <c r="F188" s="20"/>
      <c r="G188" s="20"/>
      <c r="H188" s="20"/>
      <c r="I188" s="20"/>
      <c r="J188" s="27" t="str">
        <f t="shared" si="4"/>
        <v>0</v>
      </c>
      <c r="K188" s="27" t="str">
        <f>IF(C188="","0",SUMIFS(借支明细表!$H:$H,借支明细表!$F:$F,$C188,借支明细表!$D:$D,$D$2))</f>
        <v>0</v>
      </c>
      <c r="L188" s="27" t="str">
        <f t="shared" si="5"/>
        <v>0</v>
      </c>
      <c r="M188" s="28"/>
      <c r="XDA188" s="32"/>
      <c r="XDB188" s="32"/>
      <c r="XDC188" s="32"/>
      <c r="XDD188" s="32"/>
      <c r="XDE188" s="32"/>
      <c r="XDF188" s="32"/>
      <c r="XDG188" s="32"/>
      <c r="XDH188" s="32"/>
      <c r="XDI188" s="32"/>
      <c r="XDJ188" s="32"/>
      <c r="XDK188" s="32"/>
      <c r="XDL188" s="32"/>
      <c r="XDM188" s="32"/>
      <c r="XDN188" s="32"/>
      <c r="XDO188" s="32"/>
      <c r="XDP188" s="32"/>
      <c r="XDQ188" s="32"/>
      <c r="XDR188" s="32"/>
      <c r="XDS188" s="32"/>
      <c r="XDT188" s="32"/>
      <c r="XDU188" s="32"/>
      <c r="XDV188" s="32"/>
      <c r="XDW188" s="32"/>
      <c r="XDX188" s="32"/>
      <c r="XDY188" s="32"/>
      <c r="XDZ188" s="32"/>
      <c r="XEA188" s="32"/>
      <c r="XEB188" s="32"/>
      <c r="XEC188" s="32"/>
      <c r="XED188" s="32"/>
      <c r="XEE188" s="32"/>
    </row>
    <row r="189" s="1" customFormat="1" customHeight="1" spans="1:16359">
      <c r="A189" s="31"/>
      <c r="B189" s="20"/>
      <c r="C189" s="20"/>
      <c r="D189" s="21" t="str">
        <f>IF(C189="","-",VLOOKUP(C189,员工信息表!B:C,2,FALSE))</f>
        <v>-</v>
      </c>
      <c r="E189" s="21" t="str">
        <f>IF(C189="","-",VLOOKUP(C189,员工信息表!B:D,3,FALSE))</f>
        <v>-</v>
      </c>
      <c r="F189" s="20"/>
      <c r="G189" s="20"/>
      <c r="H189" s="20"/>
      <c r="I189" s="20"/>
      <c r="J189" s="27" t="str">
        <f t="shared" si="4"/>
        <v>0</v>
      </c>
      <c r="K189" s="27" t="str">
        <f>IF(C189="","0",SUMIFS(借支明细表!$H:$H,借支明细表!$F:$F,$C189,借支明细表!$D:$D,$D$2))</f>
        <v>0</v>
      </c>
      <c r="L189" s="27" t="str">
        <f t="shared" si="5"/>
        <v>0</v>
      </c>
      <c r="M189" s="28"/>
      <c r="XDA189" s="32"/>
      <c r="XDB189" s="32"/>
      <c r="XDC189" s="32"/>
      <c r="XDD189" s="32"/>
      <c r="XDE189" s="32"/>
      <c r="XDF189" s="32"/>
      <c r="XDG189" s="32"/>
      <c r="XDH189" s="32"/>
      <c r="XDI189" s="32"/>
      <c r="XDJ189" s="32"/>
      <c r="XDK189" s="32"/>
      <c r="XDL189" s="32"/>
      <c r="XDM189" s="32"/>
      <c r="XDN189" s="32"/>
      <c r="XDO189" s="32"/>
      <c r="XDP189" s="32"/>
      <c r="XDQ189" s="32"/>
      <c r="XDR189" s="32"/>
      <c r="XDS189" s="32"/>
      <c r="XDT189" s="32"/>
      <c r="XDU189" s="32"/>
      <c r="XDV189" s="32"/>
      <c r="XDW189" s="32"/>
      <c r="XDX189" s="32"/>
      <c r="XDY189" s="32"/>
      <c r="XDZ189" s="32"/>
      <c r="XEA189" s="32"/>
      <c r="XEB189" s="32"/>
      <c r="XEC189" s="32"/>
      <c r="XED189" s="32"/>
      <c r="XEE189" s="32"/>
    </row>
    <row r="190" s="1" customFormat="1" customHeight="1" spans="1:16359">
      <c r="A190" s="31"/>
      <c r="B190" s="20"/>
      <c r="C190" s="20"/>
      <c r="D190" s="21" t="str">
        <f>IF(C190="","-",VLOOKUP(C190,员工信息表!B:C,2,FALSE))</f>
        <v>-</v>
      </c>
      <c r="E190" s="21" t="str">
        <f>IF(C190="","-",VLOOKUP(C190,员工信息表!B:D,3,FALSE))</f>
        <v>-</v>
      </c>
      <c r="F190" s="20"/>
      <c r="G190" s="20"/>
      <c r="H190" s="20"/>
      <c r="I190" s="20"/>
      <c r="J190" s="27" t="str">
        <f t="shared" si="4"/>
        <v>0</v>
      </c>
      <c r="K190" s="27" t="str">
        <f>IF(C190="","0",SUMIFS(借支明细表!$H:$H,借支明细表!$F:$F,$C190,借支明细表!$D:$D,$D$2))</f>
        <v>0</v>
      </c>
      <c r="L190" s="27" t="str">
        <f t="shared" si="5"/>
        <v>0</v>
      </c>
      <c r="M190" s="28"/>
      <c r="XDA190" s="32"/>
      <c r="XDB190" s="32"/>
      <c r="XDC190" s="32"/>
      <c r="XDD190" s="32"/>
      <c r="XDE190" s="32"/>
      <c r="XDF190" s="32"/>
      <c r="XDG190" s="32"/>
      <c r="XDH190" s="32"/>
      <c r="XDI190" s="32"/>
      <c r="XDJ190" s="32"/>
      <c r="XDK190" s="32"/>
      <c r="XDL190" s="32"/>
      <c r="XDM190" s="32"/>
      <c r="XDN190" s="32"/>
      <c r="XDO190" s="32"/>
      <c r="XDP190" s="32"/>
      <c r="XDQ190" s="32"/>
      <c r="XDR190" s="32"/>
      <c r="XDS190" s="32"/>
      <c r="XDT190" s="32"/>
      <c r="XDU190" s="32"/>
      <c r="XDV190" s="32"/>
      <c r="XDW190" s="32"/>
      <c r="XDX190" s="32"/>
      <c r="XDY190" s="32"/>
      <c r="XDZ190" s="32"/>
      <c r="XEA190" s="32"/>
      <c r="XEB190" s="32"/>
      <c r="XEC190" s="32"/>
      <c r="XED190" s="32"/>
      <c r="XEE190" s="32"/>
    </row>
    <row r="191" s="1" customFormat="1" customHeight="1" spans="1:16359">
      <c r="A191" s="31"/>
      <c r="B191" s="20"/>
      <c r="C191" s="20"/>
      <c r="D191" s="21" t="str">
        <f>IF(C191="","-",VLOOKUP(C191,员工信息表!B:C,2,FALSE))</f>
        <v>-</v>
      </c>
      <c r="E191" s="21" t="str">
        <f>IF(C191="","-",VLOOKUP(C191,员工信息表!B:D,3,FALSE))</f>
        <v>-</v>
      </c>
      <c r="F191" s="20"/>
      <c r="G191" s="20"/>
      <c r="H191" s="20"/>
      <c r="I191" s="20"/>
      <c r="J191" s="27" t="str">
        <f t="shared" si="4"/>
        <v>0</v>
      </c>
      <c r="K191" s="27" t="str">
        <f>IF(C191="","0",SUMIFS(借支明细表!$H:$H,借支明细表!$F:$F,$C191,借支明细表!$D:$D,$D$2))</f>
        <v>0</v>
      </c>
      <c r="L191" s="27" t="str">
        <f t="shared" si="5"/>
        <v>0</v>
      </c>
      <c r="M191" s="28"/>
      <c r="XDA191" s="32"/>
      <c r="XDB191" s="32"/>
      <c r="XDC191" s="32"/>
      <c r="XDD191" s="32"/>
      <c r="XDE191" s="32"/>
      <c r="XDF191" s="32"/>
      <c r="XDG191" s="32"/>
      <c r="XDH191" s="32"/>
      <c r="XDI191" s="32"/>
      <c r="XDJ191" s="32"/>
      <c r="XDK191" s="32"/>
      <c r="XDL191" s="32"/>
      <c r="XDM191" s="32"/>
      <c r="XDN191" s="32"/>
      <c r="XDO191" s="32"/>
      <c r="XDP191" s="32"/>
      <c r="XDQ191" s="32"/>
      <c r="XDR191" s="32"/>
      <c r="XDS191" s="32"/>
      <c r="XDT191" s="32"/>
      <c r="XDU191" s="32"/>
      <c r="XDV191" s="32"/>
      <c r="XDW191" s="32"/>
      <c r="XDX191" s="32"/>
      <c r="XDY191" s="32"/>
      <c r="XDZ191" s="32"/>
      <c r="XEA191" s="32"/>
      <c r="XEB191" s="32"/>
      <c r="XEC191" s="32"/>
      <c r="XED191" s="32"/>
      <c r="XEE191" s="32"/>
    </row>
    <row r="192" s="1" customFormat="1" customHeight="1" spans="1:16359">
      <c r="A192" s="31"/>
      <c r="B192" s="20"/>
      <c r="C192" s="20"/>
      <c r="D192" s="21" t="str">
        <f>IF(C192="","-",VLOOKUP(C192,员工信息表!B:C,2,FALSE))</f>
        <v>-</v>
      </c>
      <c r="E192" s="21" t="str">
        <f>IF(C192="","-",VLOOKUP(C192,员工信息表!B:D,3,FALSE))</f>
        <v>-</v>
      </c>
      <c r="F192" s="20"/>
      <c r="G192" s="20"/>
      <c r="H192" s="20"/>
      <c r="I192" s="20"/>
      <c r="J192" s="27" t="str">
        <f t="shared" si="4"/>
        <v>0</v>
      </c>
      <c r="K192" s="27" t="str">
        <f>IF(C192="","0",SUMIFS(借支明细表!$H:$H,借支明细表!$F:$F,$C192,借支明细表!$D:$D,$D$2))</f>
        <v>0</v>
      </c>
      <c r="L192" s="27" t="str">
        <f t="shared" si="5"/>
        <v>0</v>
      </c>
      <c r="M192" s="28"/>
      <c r="XDA192" s="32"/>
      <c r="XDB192" s="32"/>
      <c r="XDC192" s="32"/>
      <c r="XDD192" s="32"/>
      <c r="XDE192" s="32"/>
      <c r="XDF192" s="32"/>
      <c r="XDG192" s="32"/>
      <c r="XDH192" s="32"/>
      <c r="XDI192" s="32"/>
      <c r="XDJ192" s="32"/>
      <c r="XDK192" s="32"/>
      <c r="XDL192" s="32"/>
      <c r="XDM192" s="32"/>
      <c r="XDN192" s="32"/>
      <c r="XDO192" s="32"/>
      <c r="XDP192" s="32"/>
      <c r="XDQ192" s="32"/>
      <c r="XDR192" s="32"/>
      <c r="XDS192" s="32"/>
      <c r="XDT192" s="32"/>
      <c r="XDU192" s="32"/>
      <c r="XDV192" s="32"/>
      <c r="XDW192" s="32"/>
      <c r="XDX192" s="32"/>
      <c r="XDY192" s="32"/>
      <c r="XDZ192" s="32"/>
      <c r="XEA192" s="32"/>
      <c r="XEB192" s="32"/>
      <c r="XEC192" s="32"/>
      <c r="XED192" s="32"/>
      <c r="XEE192" s="32"/>
    </row>
    <row r="193" s="1" customFormat="1" customHeight="1" spans="1:16359">
      <c r="A193" s="31"/>
      <c r="B193" s="20"/>
      <c r="C193" s="20"/>
      <c r="D193" s="21" t="str">
        <f>IF(C193="","-",VLOOKUP(C193,员工信息表!B:C,2,FALSE))</f>
        <v>-</v>
      </c>
      <c r="E193" s="21" t="str">
        <f>IF(C193="","-",VLOOKUP(C193,员工信息表!B:D,3,FALSE))</f>
        <v>-</v>
      </c>
      <c r="F193" s="20"/>
      <c r="G193" s="20"/>
      <c r="H193" s="20"/>
      <c r="I193" s="20"/>
      <c r="J193" s="27" t="str">
        <f t="shared" si="4"/>
        <v>0</v>
      </c>
      <c r="K193" s="27" t="str">
        <f>IF(C193="","0",SUMIFS(借支明细表!$H:$H,借支明细表!$F:$F,$C193,借支明细表!$D:$D,$D$2))</f>
        <v>0</v>
      </c>
      <c r="L193" s="27" t="str">
        <f t="shared" si="5"/>
        <v>0</v>
      </c>
      <c r="M193" s="28"/>
      <c r="XDA193" s="32"/>
      <c r="XDB193" s="32"/>
      <c r="XDC193" s="32"/>
      <c r="XDD193" s="32"/>
      <c r="XDE193" s="32"/>
      <c r="XDF193" s="32"/>
      <c r="XDG193" s="32"/>
      <c r="XDH193" s="32"/>
      <c r="XDI193" s="32"/>
      <c r="XDJ193" s="32"/>
      <c r="XDK193" s="32"/>
      <c r="XDL193" s="32"/>
      <c r="XDM193" s="32"/>
      <c r="XDN193" s="32"/>
      <c r="XDO193" s="32"/>
      <c r="XDP193" s="32"/>
      <c r="XDQ193" s="32"/>
      <c r="XDR193" s="32"/>
      <c r="XDS193" s="32"/>
      <c r="XDT193" s="32"/>
      <c r="XDU193" s="32"/>
      <c r="XDV193" s="32"/>
      <c r="XDW193" s="32"/>
      <c r="XDX193" s="32"/>
      <c r="XDY193" s="32"/>
      <c r="XDZ193" s="32"/>
      <c r="XEA193" s="32"/>
      <c r="XEB193" s="32"/>
      <c r="XEC193" s="32"/>
      <c r="XED193" s="32"/>
      <c r="XEE193" s="32"/>
    </row>
    <row r="194" s="1" customFormat="1" customHeight="1" spans="1:16359">
      <c r="A194" s="31"/>
      <c r="B194" s="20"/>
      <c r="C194" s="20"/>
      <c r="D194" s="21" t="str">
        <f>IF(C194="","-",VLOOKUP(C194,员工信息表!B:C,2,FALSE))</f>
        <v>-</v>
      </c>
      <c r="E194" s="21" t="str">
        <f>IF(C194="","-",VLOOKUP(C194,员工信息表!B:D,3,FALSE))</f>
        <v>-</v>
      </c>
      <c r="F194" s="20"/>
      <c r="G194" s="20"/>
      <c r="H194" s="20"/>
      <c r="I194" s="20"/>
      <c r="J194" s="27" t="str">
        <f t="shared" si="4"/>
        <v>0</v>
      </c>
      <c r="K194" s="27" t="str">
        <f>IF(C194="","0",SUMIFS(借支明细表!$H:$H,借支明细表!$F:$F,$C194,借支明细表!$D:$D,$D$2))</f>
        <v>0</v>
      </c>
      <c r="L194" s="27" t="str">
        <f t="shared" si="5"/>
        <v>0</v>
      </c>
      <c r="M194" s="28"/>
      <c r="XDA194" s="32"/>
      <c r="XDB194" s="32"/>
      <c r="XDC194" s="32"/>
      <c r="XDD194" s="32"/>
      <c r="XDE194" s="32"/>
      <c r="XDF194" s="32"/>
      <c r="XDG194" s="32"/>
      <c r="XDH194" s="32"/>
      <c r="XDI194" s="32"/>
      <c r="XDJ194" s="32"/>
      <c r="XDK194" s="32"/>
      <c r="XDL194" s="32"/>
      <c r="XDM194" s="32"/>
      <c r="XDN194" s="32"/>
      <c r="XDO194" s="32"/>
      <c r="XDP194" s="32"/>
      <c r="XDQ194" s="32"/>
      <c r="XDR194" s="32"/>
      <c r="XDS194" s="32"/>
      <c r="XDT194" s="32"/>
      <c r="XDU194" s="32"/>
      <c r="XDV194" s="32"/>
      <c r="XDW194" s="32"/>
      <c r="XDX194" s="32"/>
      <c r="XDY194" s="32"/>
      <c r="XDZ194" s="32"/>
      <c r="XEA194" s="32"/>
      <c r="XEB194" s="32"/>
      <c r="XEC194" s="32"/>
      <c r="XED194" s="32"/>
      <c r="XEE194" s="32"/>
    </row>
    <row r="195" s="1" customFormat="1" customHeight="1" spans="1:16359">
      <c r="A195" s="31"/>
      <c r="B195" s="20"/>
      <c r="C195" s="20"/>
      <c r="D195" s="21" t="str">
        <f>IF(C195="","-",VLOOKUP(C195,员工信息表!B:C,2,FALSE))</f>
        <v>-</v>
      </c>
      <c r="E195" s="21" t="str">
        <f>IF(C195="","-",VLOOKUP(C195,员工信息表!B:D,3,FALSE))</f>
        <v>-</v>
      </c>
      <c r="F195" s="20"/>
      <c r="G195" s="20"/>
      <c r="H195" s="20"/>
      <c r="I195" s="20"/>
      <c r="J195" s="27" t="str">
        <f t="shared" si="4"/>
        <v>0</v>
      </c>
      <c r="K195" s="27" t="str">
        <f>IF(C195="","0",SUMIFS(借支明细表!$H:$H,借支明细表!$F:$F,$C195,借支明细表!$D:$D,$D$2))</f>
        <v>0</v>
      </c>
      <c r="L195" s="27" t="str">
        <f t="shared" si="5"/>
        <v>0</v>
      </c>
      <c r="M195" s="28"/>
      <c r="XDA195" s="32"/>
      <c r="XDB195" s="32"/>
      <c r="XDC195" s="32"/>
      <c r="XDD195" s="32"/>
      <c r="XDE195" s="32"/>
      <c r="XDF195" s="32"/>
      <c r="XDG195" s="32"/>
      <c r="XDH195" s="32"/>
      <c r="XDI195" s="32"/>
      <c r="XDJ195" s="32"/>
      <c r="XDK195" s="32"/>
      <c r="XDL195" s="32"/>
      <c r="XDM195" s="32"/>
      <c r="XDN195" s="32"/>
      <c r="XDO195" s="32"/>
      <c r="XDP195" s="32"/>
      <c r="XDQ195" s="32"/>
      <c r="XDR195" s="32"/>
      <c r="XDS195" s="32"/>
      <c r="XDT195" s="32"/>
      <c r="XDU195" s="32"/>
      <c r="XDV195" s="32"/>
      <c r="XDW195" s="32"/>
      <c r="XDX195" s="32"/>
      <c r="XDY195" s="32"/>
      <c r="XDZ195" s="32"/>
      <c r="XEA195" s="32"/>
      <c r="XEB195" s="32"/>
      <c r="XEC195" s="32"/>
      <c r="XED195" s="32"/>
      <c r="XEE195" s="32"/>
    </row>
    <row r="196" s="1" customFormat="1" customHeight="1" spans="1:16359">
      <c r="A196" s="31"/>
      <c r="B196" s="20"/>
      <c r="C196" s="20"/>
      <c r="D196" s="21" t="str">
        <f>IF(C196="","-",VLOOKUP(C196,员工信息表!B:C,2,FALSE))</f>
        <v>-</v>
      </c>
      <c r="E196" s="21" t="str">
        <f>IF(C196="","-",VLOOKUP(C196,员工信息表!B:D,3,FALSE))</f>
        <v>-</v>
      </c>
      <c r="F196" s="20"/>
      <c r="G196" s="20"/>
      <c r="H196" s="20"/>
      <c r="I196" s="20"/>
      <c r="J196" s="27" t="str">
        <f t="shared" si="4"/>
        <v>0</v>
      </c>
      <c r="K196" s="27" t="str">
        <f>IF(C196="","0",SUMIFS(借支明细表!$H:$H,借支明细表!$F:$F,$C196,借支明细表!$D:$D,$D$2))</f>
        <v>0</v>
      </c>
      <c r="L196" s="27" t="str">
        <f t="shared" si="5"/>
        <v>0</v>
      </c>
      <c r="M196" s="28"/>
      <c r="XDA196" s="32"/>
      <c r="XDB196" s="32"/>
      <c r="XDC196" s="32"/>
      <c r="XDD196" s="32"/>
      <c r="XDE196" s="32"/>
      <c r="XDF196" s="32"/>
      <c r="XDG196" s="32"/>
      <c r="XDH196" s="32"/>
      <c r="XDI196" s="32"/>
      <c r="XDJ196" s="32"/>
      <c r="XDK196" s="32"/>
      <c r="XDL196" s="32"/>
      <c r="XDM196" s="32"/>
      <c r="XDN196" s="32"/>
      <c r="XDO196" s="32"/>
      <c r="XDP196" s="32"/>
      <c r="XDQ196" s="32"/>
      <c r="XDR196" s="32"/>
      <c r="XDS196" s="32"/>
      <c r="XDT196" s="32"/>
      <c r="XDU196" s="32"/>
      <c r="XDV196" s="32"/>
      <c r="XDW196" s="32"/>
      <c r="XDX196" s="32"/>
      <c r="XDY196" s="32"/>
      <c r="XDZ196" s="32"/>
      <c r="XEA196" s="32"/>
      <c r="XEB196" s="32"/>
      <c r="XEC196" s="32"/>
      <c r="XED196" s="32"/>
      <c r="XEE196" s="32"/>
    </row>
    <row r="197" s="1" customFormat="1" customHeight="1" spans="1:16359">
      <c r="A197" s="31"/>
      <c r="B197" s="20"/>
      <c r="C197" s="20"/>
      <c r="D197" s="21" t="str">
        <f>IF(C197="","-",VLOOKUP(C197,员工信息表!B:C,2,FALSE))</f>
        <v>-</v>
      </c>
      <c r="E197" s="21" t="str">
        <f>IF(C197="","-",VLOOKUP(C197,员工信息表!B:D,3,FALSE))</f>
        <v>-</v>
      </c>
      <c r="F197" s="20"/>
      <c r="G197" s="20"/>
      <c r="H197" s="20"/>
      <c r="I197" s="20"/>
      <c r="J197" s="27" t="str">
        <f t="shared" ref="J197:J260" si="6">IF(C197="","0",(E197*F197)+(G197*H197)+I197)</f>
        <v>0</v>
      </c>
      <c r="K197" s="27" t="str">
        <f>IF(C197="","0",SUMIFS(借支明细表!$H:$H,借支明细表!$F:$F,$C197,借支明细表!$D:$D,$D$2))</f>
        <v>0</v>
      </c>
      <c r="L197" s="27" t="str">
        <f t="shared" ref="L197:L260" si="7">IF(C197="","0",J197-K197)</f>
        <v>0</v>
      </c>
      <c r="M197" s="28"/>
      <c r="XDA197" s="32"/>
      <c r="XDB197" s="32"/>
      <c r="XDC197" s="32"/>
      <c r="XDD197" s="32"/>
      <c r="XDE197" s="32"/>
      <c r="XDF197" s="32"/>
      <c r="XDG197" s="32"/>
      <c r="XDH197" s="32"/>
      <c r="XDI197" s="32"/>
      <c r="XDJ197" s="32"/>
      <c r="XDK197" s="32"/>
      <c r="XDL197" s="32"/>
      <c r="XDM197" s="32"/>
      <c r="XDN197" s="32"/>
      <c r="XDO197" s="32"/>
      <c r="XDP197" s="32"/>
      <c r="XDQ197" s="32"/>
      <c r="XDR197" s="32"/>
      <c r="XDS197" s="32"/>
      <c r="XDT197" s="32"/>
      <c r="XDU197" s="32"/>
      <c r="XDV197" s="32"/>
      <c r="XDW197" s="32"/>
      <c r="XDX197" s="32"/>
      <c r="XDY197" s="32"/>
      <c r="XDZ197" s="32"/>
      <c r="XEA197" s="32"/>
      <c r="XEB197" s="32"/>
      <c r="XEC197" s="32"/>
      <c r="XED197" s="32"/>
      <c r="XEE197" s="32"/>
    </row>
    <row r="198" s="1" customFormat="1" customHeight="1" spans="1:16359">
      <c r="A198" s="31"/>
      <c r="B198" s="20"/>
      <c r="C198" s="20"/>
      <c r="D198" s="21" t="str">
        <f>IF(C198="","-",VLOOKUP(C198,员工信息表!B:C,2,FALSE))</f>
        <v>-</v>
      </c>
      <c r="E198" s="21" t="str">
        <f>IF(C198="","-",VLOOKUP(C198,员工信息表!B:D,3,FALSE))</f>
        <v>-</v>
      </c>
      <c r="F198" s="20"/>
      <c r="G198" s="20"/>
      <c r="H198" s="20"/>
      <c r="I198" s="20"/>
      <c r="J198" s="27" t="str">
        <f t="shared" si="6"/>
        <v>0</v>
      </c>
      <c r="K198" s="27" t="str">
        <f>IF(C198="","0",SUMIFS(借支明细表!$H:$H,借支明细表!$F:$F,$C198,借支明细表!$D:$D,$D$2))</f>
        <v>0</v>
      </c>
      <c r="L198" s="27" t="str">
        <f t="shared" si="7"/>
        <v>0</v>
      </c>
      <c r="M198" s="28"/>
      <c r="XDA198" s="32"/>
      <c r="XDB198" s="32"/>
      <c r="XDC198" s="32"/>
      <c r="XDD198" s="32"/>
      <c r="XDE198" s="32"/>
      <c r="XDF198" s="32"/>
      <c r="XDG198" s="32"/>
      <c r="XDH198" s="32"/>
      <c r="XDI198" s="32"/>
      <c r="XDJ198" s="32"/>
      <c r="XDK198" s="32"/>
      <c r="XDL198" s="32"/>
      <c r="XDM198" s="32"/>
      <c r="XDN198" s="32"/>
      <c r="XDO198" s="32"/>
      <c r="XDP198" s="32"/>
      <c r="XDQ198" s="32"/>
      <c r="XDR198" s="32"/>
      <c r="XDS198" s="32"/>
      <c r="XDT198" s="32"/>
      <c r="XDU198" s="32"/>
      <c r="XDV198" s="32"/>
      <c r="XDW198" s="32"/>
      <c r="XDX198" s="32"/>
      <c r="XDY198" s="32"/>
      <c r="XDZ198" s="32"/>
      <c r="XEA198" s="32"/>
      <c r="XEB198" s="32"/>
      <c r="XEC198" s="32"/>
      <c r="XED198" s="32"/>
      <c r="XEE198" s="32"/>
    </row>
    <row r="199" s="1" customFormat="1" customHeight="1" spans="1:16359">
      <c r="A199" s="31"/>
      <c r="B199" s="20"/>
      <c r="C199" s="20"/>
      <c r="D199" s="21" t="str">
        <f>IF(C199="","-",VLOOKUP(C199,员工信息表!B:C,2,FALSE))</f>
        <v>-</v>
      </c>
      <c r="E199" s="21" t="str">
        <f>IF(C199="","-",VLOOKUP(C199,员工信息表!B:D,3,FALSE))</f>
        <v>-</v>
      </c>
      <c r="F199" s="20"/>
      <c r="G199" s="20"/>
      <c r="H199" s="20"/>
      <c r="I199" s="20"/>
      <c r="J199" s="27" t="str">
        <f t="shared" si="6"/>
        <v>0</v>
      </c>
      <c r="K199" s="27" t="str">
        <f>IF(C199="","0",SUMIFS(借支明细表!$H:$H,借支明细表!$F:$F,$C199,借支明细表!$D:$D,$D$2))</f>
        <v>0</v>
      </c>
      <c r="L199" s="27" t="str">
        <f t="shared" si="7"/>
        <v>0</v>
      </c>
      <c r="M199" s="28"/>
      <c r="XDA199" s="32"/>
      <c r="XDB199" s="32"/>
      <c r="XDC199" s="32"/>
      <c r="XDD199" s="32"/>
      <c r="XDE199" s="32"/>
      <c r="XDF199" s="32"/>
      <c r="XDG199" s="32"/>
      <c r="XDH199" s="32"/>
      <c r="XDI199" s="32"/>
      <c r="XDJ199" s="32"/>
      <c r="XDK199" s="32"/>
      <c r="XDL199" s="32"/>
      <c r="XDM199" s="32"/>
      <c r="XDN199" s="32"/>
      <c r="XDO199" s="32"/>
      <c r="XDP199" s="32"/>
      <c r="XDQ199" s="32"/>
      <c r="XDR199" s="32"/>
      <c r="XDS199" s="32"/>
      <c r="XDT199" s="32"/>
      <c r="XDU199" s="32"/>
      <c r="XDV199" s="32"/>
      <c r="XDW199" s="32"/>
      <c r="XDX199" s="32"/>
      <c r="XDY199" s="32"/>
      <c r="XDZ199" s="32"/>
      <c r="XEA199" s="32"/>
      <c r="XEB199" s="32"/>
      <c r="XEC199" s="32"/>
      <c r="XED199" s="32"/>
      <c r="XEE199" s="32"/>
    </row>
    <row r="200" s="1" customFormat="1" customHeight="1" spans="1:16359">
      <c r="A200" s="31"/>
      <c r="B200" s="20"/>
      <c r="C200" s="20"/>
      <c r="D200" s="21" t="str">
        <f>IF(C200="","-",VLOOKUP(C200,员工信息表!B:C,2,FALSE))</f>
        <v>-</v>
      </c>
      <c r="E200" s="21" t="str">
        <f>IF(C200="","-",VLOOKUP(C200,员工信息表!B:D,3,FALSE))</f>
        <v>-</v>
      </c>
      <c r="F200" s="20"/>
      <c r="G200" s="20"/>
      <c r="H200" s="20"/>
      <c r="I200" s="20"/>
      <c r="J200" s="27" t="str">
        <f t="shared" si="6"/>
        <v>0</v>
      </c>
      <c r="K200" s="27" t="str">
        <f>IF(C200="","0",SUMIFS(借支明细表!$H:$H,借支明细表!$F:$F,$C200,借支明细表!$D:$D,$D$2))</f>
        <v>0</v>
      </c>
      <c r="L200" s="27" t="str">
        <f t="shared" si="7"/>
        <v>0</v>
      </c>
      <c r="M200" s="28"/>
      <c r="XDA200" s="32"/>
      <c r="XDB200" s="32"/>
      <c r="XDC200" s="32"/>
      <c r="XDD200" s="32"/>
      <c r="XDE200" s="32"/>
      <c r="XDF200" s="32"/>
      <c r="XDG200" s="32"/>
      <c r="XDH200" s="32"/>
      <c r="XDI200" s="32"/>
      <c r="XDJ200" s="32"/>
      <c r="XDK200" s="32"/>
      <c r="XDL200" s="32"/>
      <c r="XDM200" s="32"/>
      <c r="XDN200" s="32"/>
      <c r="XDO200" s="32"/>
      <c r="XDP200" s="32"/>
      <c r="XDQ200" s="32"/>
      <c r="XDR200" s="32"/>
      <c r="XDS200" s="32"/>
      <c r="XDT200" s="32"/>
      <c r="XDU200" s="32"/>
      <c r="XDV200" s="32"/>
      <c r="XDW200" s="32"/>
      <c r="XDX200" s="32"/>
      <c r="XDY200" s="32"/>
      <c r="XDZ200" s="32"/>
      <c r="XEA200" s="32"/>
      <c r="XEB200" s="32"/>
      <c r="XEC200" s="32"/>
      <c r="XED200" s="32"/>
      <c r="XEE200" s="32"/>
    </row>
    <row r="201" s="1" customFormat="1" customHeight="1" spans="1:16359">
      <c r="A201" s="31"/>
      <c r="B201" s="20"/>
      <c r="C201" s="20"/>
      <c r="D201" s="21" t="str">
        <f>IF(C201="","-",VLOOKUP(C201,员工信息表!B:C,2,FALSE))</f>
        <v>-</v>
      </c>
      <c r="E201" s="21" t="str">
        <f>IF(C201="","-",VLOOKUP(C201,员工信息表!B:D,3,FALSE))</f>
        <v>-</v>
      </c>
      <c r="F201" s="20"/>
      <c r="G201" s="20"/>
      <c r="H201" s="20"/>
      <c r="I201" s="20"/>
      <c r="J201" s="27" t="str">
        <f t="shared" si="6"/>
        <v>0</v>
      </c>
      <c r="K201" s="27" t="str">
        <f>IF(C201="","0",SUMIFS(借支明细表!$H:$H,借支明细表!$F:$F,$C201,借支明细表!$D:$D,$D$2))</f>
        <v>0</v>
      </c>
      <c r="L201" s="27" t="str">
        <f t="shared" si="7"/>
        <v>0</v>
      </c>
      <c r="M201" s="28"/>
      <c r="XDA201" s="32"/>
      <c r="XDB201" s="32"/>
      <c r="XDC201" s="32"/>
      <c r="XDD201" s="32"/>
      <c r="XDE201" s="32"/>
      <c r="XDF201" s="32"/>
      <c r="XDG201" s="32"/>
      <c r="XDH201" s="32"/>
      <c r="XDI201" s="32"/>
      <c r="XDJ201" s="32"/>
      <c r="XDK201" s="32"/>
      <c r="XDL201" s="32"/>
      <c r="XDM201" s="32"/>
      <c r="XDN201" s="32"/>
      <c r="XDO201" s="32"/>
      <c r="XDP201" s="32"/>
      <c r="XDQ201" s="32"/>
      <c r="XDR201" s="32"/>
      <c r="XDS201" s="32"/>
      <c r="XDT201" s="32"/>
      <c r="XDU201" s="32"/>
      <c r="XDV201" s="32"/>
      <c r="XDW201" s="32"/>
      <c r="XDX201" s="32"/>
      <c r="XDY201" s="32"/>
      <c r="XDZ201" s="32"/>
      <c r="XEA201" s="32"/>
      <c r="XEB201" s="32"/>
      <c r="XEC201" s="32"/>
      <c r="XED201" s="32"/>
      <c r="XEE201" s="32"/>
    </row>
    <row r="202" s="1" customFormat="1" customHeight="1" spans="1:16359">
      <c r="A202" s="31"/>
      <c r="B202" s="20"/>
      <c r="C202" s="20"/>
      <c r="D202" s="21" t="str">
        <f>IF(C202="","-",VLOOKUP(C202,员工信息表!B:C,2,FALSE))</f>
        <v>-</v>
      </c>
      <c r="E202" s="21" t="str">
        <f>IF(C202="","-",VLOOKUP(C202,员工信息表!B:D,3,FALSE))</f>
        <v>-</v>
      </c>
      <c r="F202" s="20"/>
      <c r="G202" s="20"/>
      <c r="H202" s="20"/>
      <c r="I202" s="20"/>
      <c r="J202" s="27" t="str">
        <f t="shared" si="6"/>
        <v>0</v>
      </c>
      <c r="K202" s="27" t="str">
        <f>IF(C202="","0",SUMIFS(借支明细表!$H:$H,借支明细表!$F:$F,$C202,借支明细表!$D:$D,$D$2))</f>
        <v>0</v>
      </c>
      <c r="L202" s="27" t="str">
        <f t="shared" si="7"/>
        <v>0</v>
      </c>
      <c r="M202" s="28"/>
      <c r="XDA202" s="32"/>
      <c r="XDB202" s="32"/>
      <c r="XDC202" s="32"/>
      <c r="XDD202" s="32"/>
      <c r="XDE202" s="32"/>
      <c r="XDF202" s="32"/>
      <c r="XDG202" s="32"/>
      <c r="XDH202" s="32"/>
      <c r="XDI202" s="32"/>
      <c r="XDJ202" s="32"/>
      <c r="XDK202" s="32"/>
      <c r="XDL202" s="32"/>
      <c r="XDM202" s="32"/>
      <c r="XDN202" s="32"/>
      <c r="XDO202" s="32"/>
      <c r="XDP202" s="32"/>
      <c r="XDQ202" s="32"/>
      <c r="XDR202" s="32"/>
      <c r="XDS202" s="32"/>
      <c r="XDT202" s="32"/>
      <c r="XDU202" s="32"/>
      <c r="XDV202" s="32"/>
      <c r="XDW202" s="32"/>
      <c r="XDX202" s="32"/>
      <c r="XDY202" s="32"/>
      <c r="XDZ202" s="32"/>
      <c r="XEA202" s="32"/>
      <c r="XEB202" s="32"/>
      <c r="XEC202" s="32"/>
      <c r="XED202" s="32"/>
      <c r="XEE202" s="32"/>
    </row>
    <row r="203" s="1" customFormat="1" customHeight="1" spans="1:16359">
      <c r="A203" s="31"/>
      <c r="B203" s="20"/>
      <c r="C203" s="20"/>
      <c r="D203" s="21" t="str">
        <f>IF(C203="","-",VLOOKUP(C203,员工信息表!B:C,2,FALSE))</f>
        <v>-</v>
      </c>
      <c r="E203" s="21" t="str">
        <f>IF(C203="","-",VLOOKUP(C203,员工信息表!B:D,3,FALSE))</f>
        <v>-</v>
      </c>
      <c r="F203" s="20"/>
      <c r="G203" s="20"/>
      <c r="H203" s="20"/>
      <c r="I203" s="20"/>
      <c r="J203" s="27" t="str">
        <f t="shared" si="6"/>
        <v>0</v>
      </c>
      <c r="K203" s="27" t="str">
        <f>IF(C203="","0",SUMIFS(借支明细表!$H:$H,借支明细表!$F:$F,$C203,借支明细表!$D:$D,$D$2))</f>
        <v>0</v>
      </c>
      <c r="L203" s="27" t="str">
        <f t="shared" si="7"/>
        <v>0</v>
      </c>
      <c r="M203" s="28"/>
      <c r="XDA203" s="32"/>
      <c r="XDB203" s="32"/>
      <c r="XDC203" s="32"/>
      <c r="XDD203" s="32"/>
      <c r="XDE203" s="32"/>
      <c r="XDF203" s="32"/>
      <c r="XDG203" s="32"/>
      <c r="XDH203" s="32"/>
      <c r="XDI203" s="32"/>
      <c r="XDJ203" s="32"/>
      <c r="XDK203" s="32"/>
      <c r="XDL203" s="32"/>
      <c r="XDM203" s="32"/>
      <c r="XDN203" s="32"/>
      <c r="XDO203" s="32"/>
      <c r="XDP203" s="32"/>
      <c r="XDQ203" s="32"/>
      <c r="XDR203" s="32"/>
      <c r="XDS203" s="32"/>
      <c r="XDT203" s="32"/>
      <c r="XDU203" s="32"/>
      <c r="XDV203" s="32"/>
      <c r="XDW203" s="32"/>
      <c r="XDX203" s="32"/>
      <c r="XDY203" s="32"/>
      <c r="XDZ203" s="32"/>
      <c r="XEA203" s="32"/>
      <c r="XEB203" s="32"/>
      <c r="XEC203" s="32"/>
      <c r="XED203" s="32"/>
      <c r="XEE203" s="32"/>
    </row>
    <row r="204" s="1" customFormat="1" customHeight="1" spans="1:16359">
      <c r="A204" s="31"/>
      <c r="B204" s="20"/>
      <c r="C204" s="20"/>
      <c r="D204" s="21" t="str">
        <f>IF(C204="","-",VLOOKUP(C204,员工信息表!B:C,2,FALSE))</f>
        <v>-</v>
      </c>
      <c r="E204" s="21" t="str">
        <f>IF(C204="","-",VLOOKUP(C204,员工信息表!B:D,3,FALSE))</f>
        <v>-</v>
      </c>
      <c r="F204" s="20"/>
      <c r="G204" s="20"/>
      <c r="H204" s="20"/>
      <c r="I204" s="20"/>
      <c r="J204" s="27" t="str">
        <f t="shared" si="6"/>
        <v>0</v>
      </c>
      <c r="K204" s="27" t="str">
        <f>IF(C204="","0",SUMIFS(借支明细表!$H:$H,借支明细表!$F:$F,$C204,借支明细表!$D:$D,$D$2))</f>
        <v>0</v>
      </c>
      <c r="L204" s="27" t="str">
        <f t="shared" si="7"/>
        <v>0</v>
      </c>
      <c r="M204" s="28"/>
      <c r="XDA204" s="32"/>
      <c r="XDB204" s="32"/>
      <c r="XDC204" s="32"/>
      <c r="XDD204" s="32"/>
      <c r="XDE204" s="32"/>
      <c r="XDF204" s="32"/>
      <c r="XDG204" s="32"/>
      <c r="XDH204" s="32"/>
      <c r="XDI204" s="32"/>
      <c r="XDJ204" s="32"/>
      <c r="XDK204" s="32"/>
      <c r="XDL204" s="32"/>
      <c r="XDM204" s="32"/>
      <c r="XDN204" s="32"/>
      <c r="XDO204" s="32"/>
      <c r="XDP204" s="32"/>
      <c r="XDQ204" s="32"/>
      <c r="XDR204" s="32"/>
      <c r="XDS204" s="32"/>
      <c r="XDT204" s="32"/>
      <c r="XDU204" s="32"/>
      <c r="XDV204" s="32"/>
      <c r="XDW204" s="32"/>
      <c r="XDX204" s="32"/>
      <c r="XDY204" s="32"/>
      <c r="XDZ204" s="32"/>
      <c r="XEA204" s="32"/>
      <c r="XEB204" s="32"/>
      <c r="XEC204" s="32"/>
      <c r="XED204" s="32"/>
      <c r="XEE204" s="32"/>
    </row>
    <row r="205" s="1" customFormat="1" customHeight="1" spans="1:16359">
      <c r="A205" s="31"/>
      <c r="B205" s="20"/>
      <c r="C205" s="20"/>
      <c r="D205" s="21" t="str">
        <f>IF(C205="","-",VLOOKUP(C205,员工信息表!B:C,2,FALSE))</f>
        <v>-</v>
      </c>
      <c r="E205" s="21" t="str">
        <f>IF(C205="","-",VLOOKUP(C205,员工信息表!B:D,3,FALSE))</f>
        <v>-</v>
      </c>
      <c r="F205" s="20"/>
      <c r="G205" s="20"/>
      <c r="H205" s="20"/>
      <c r="I205" s="20"/>
      <c r="J205" s="27" t="str">
        <f t="shared" si="6"/>
        <v>0</v>
      </c>
      <c r="K205" s="27" t="str">
        <f>IF(C205="","0",SUMIFS(借支明细表!$H:$H,借支明细表!$F:$F,$C205,借支明细表!$D:$D,$D$2))</f>
        <v>0</v>
      </c>
      <c r="L205" s="27" t="str">
        <f t="shared" si="7"/>
        <v>0</v>
      </c>
      <c r="M205" s="28"/>
      <c r="XDA205" s="32"/>
      <c r="XDB205" s="32"/>
      <c r="XDC205" s="32"/>
      <c r="XDD205" s="32"/>
      <c r="XDE205" s="32"/>
      <c r="XDF205" s="32"/>
      <c r="XDG205" s="32"/>
      <c r="XDH205" s="32"/>
      <c r="XDI205" s="32"/>
      <c r="XDJ205" s="32"/>
      <c r="XDK205" s="32"/>
      <c r="XDL205" s="32"/>
      <c r="XDM205" s="32"/>
      <c r="XDN205" s="32"/>
      <c r="XDO205" s="32"/>
      <c r="XDP205" s="32"/>
      <c r="XDQ205" s="32"/>
      <c r="XDR205" s="32"/>
      <c r="XDS205" s="32"/>
      <c r="XDT205" s="32"/>
      <c r="XDU205" s="32"/>
      <c r="XDV205" s="32"/>
      <c r="XDW205" s="32"/>
      <c r="XDX205" s="32"/>
      <c r="XDY205" s="32"/>
      <c r="XDZ205" s="32"/>
      <c r="XEA205" s="32"/>
      <c r="XEB205" s="32"/>
      <c r="XEC205" s="32"/>
      <c r="XED205" s="32"/>
      <c r="XEE205" s="32"/>
    </row>
    <row r="206" s="1" customFormat="1" customHeight="1" spans="1:16359">
      <c r="A206" s="31"/>
      <c r="B206" s="20"/>
      <c r="C206" s="20"/>
      <c r="D206" s="21" t="str">
        <f>IF(C206="","-",VLOOKUP(C206,员工信息表!B:C,2,FALSE))</f>
        <v>-</v>
      </c>
      <c r="E206" s="21" t="str">
        <f>IF(C206="","-",VLOOKUP(C206,员工信息表!B:D,3,FALSE))</f>
        <v>-</v>
      </c>
      <c r="F206" s="20"/>
      <c r="G206" s="20"/>
      <c r="H206" s="20"/>
      <c r="I206" s="20"/>
      <c r="J206" s="27" t="str">
        <f t="shared" si="6"/>
        <v>0</v>
      </c>
      <c r="K206" s="27" t="str">
        <f>IF(C206="","0",SUMIFS(借支明细表!$H:$H,借支明细表!$F:$F,$C206,借支明细表!$D:$D,$D$2))</f>
        <v>0</v>
      </c>
      <c r="L206" s="27" t="str">
        <f t="shared" si="7"/>
        <v>0</v>
      </c>
      <c r="M206" s="28"/>
      <c r="XDA206" s="32"/>
      <c r="XDB206" s="32"/>
      <c r="XDC206" s="32"/>
      <c r="XDD206" s="32"/>
      <c r="XDE206" s="32"/>
      <c r="XDF206" s="32"/>
      <c r="XDG206" s="32"/>
      <c r="XDH206" s="32"/>
      <c r="XDI206" s="32"/>
      <c r="XDJ206" s="32"/>
      <c r="XDK206" s="32"/>
      <c r="XDL206" s="32"/>
      <c r="XDM206" s="32"/>
      <c r="XDN206" s="32"/>
      <c r="XDO206" s="32"/>
      <c r="XDP206" s="32"/>
      <c r="XDQ206" s="32"/>
      <c r="XDR206" s="32"/>
      <c r="XDS206" s="32"/>
      <c r="XDT206" s="32"/>
      <c r="XDU206" s="32"/>
      <c r="XDV206" s="32"/>
      <c r="XDW206" s="32"/>
      <c r="XDX206" s="32"/>
      <c r="XDY206" s="32"/>
      <c r="XDZ206" s="32"/>
      <c r="XEA206" s="32"/>
      <c r="XEB206" s="32"/>
      <c r="XEC206" s="32"/>
      <c r="XED206" s="32"/>
      <c r="XEE206" s="32"/>
    </row>
    <row r="207" s="1" customFormat="1" customHeight="1" spans="1:16359">
      <c r="A207" s="31"/>
      <c r="B207" s="20"/>
      <c r="C207" s="20"/>
      <c r="D207" s="21" t="str">
        <f>IF(C207="","-",VLOOKUP(C207,员工信息表!B:C,2,FALSE))</f>
        <v>-</v>
      </c>
      <c r="E207" s="21" t="str">
        <f>IF(C207="","-",VLOOKUP(C207,员工信息表!B:D,3,FALSE))</f>
        <v>-</v>
      </c>
      <c r="F207" s="20"/>
      <c r="G207" s="20"/>
      <c r="H207" s="20"/>
      <c r="I207" s="20"/>
      <c r="J207" s="27" t="str">
        <f t="shared" si="6"/>
        <v>0</v>
      </c>
      <c r="K207" s="27" t="str">
        <f>IF(C207="","0",SUMIFS(借支明细表!$H:$H,借支明细表!$F:$F,$C207,借支明细表!$D:$D,$D$2))</f>
        <v>0</v>
      </c>
      <c r="L207" s="27" t="str">
        <f t="shared" si="7"/>
        <v>0</v>
      </c>
      <c r="M207" s="28"/>
      <c r="XDA207" s="32"/>
      <c r="XDB207" s="32"/>
      <c r="XDC207" s="32"/>
      <c r="XDD207" s="32"/>
      <c r="XDE207" s="32"/>
      <c r="XDF207" s="32"/>
      <c r="XDG207" s="32"/>
      <c r="XDH207" s="32"/>
      <c r="XDI207" s="32"/>
      <c r="XDJ207" s="32"/>
      <c r="XDK207" s="32"/>
      <c r="XDL207" s="32"/>
      <c r="XDM207" s="32"/>
      <c r="XDN207" s="32"/>
      <c r="XDO207" s="32"/>
      <c r="XDP207" s="32"/>
      <c r="XDQ207" s="32"/>
      <c r="XDR207" s="32"/>
      <c r="XDS207" s="32"/>
      <c r="XDT207" s="32"/>
      <c r="XDU207" s="32"/>
      <c r="XDV207" s="32"/>
      <c r="XDW207" s="32"/>
      <c r="XDX207" s="32"/>
      <c r="XDY207" s="32"/>
      <c r="XDZ207" s="32"/>
      <c r="XEA207" s="32"/>
      <c r="XEB207" s="32"/>
      <c r="XEC207" s="32"/>
      <c r="XED207" s="32"/>
      <c r="XEE207" s="32"/>
    </row>
    <row r="208" s="1" customFormat="1" customHeight="1" spans="1:16359">
      <c r="A208" s="31"/>
      <c r="B208" s="20"/>
      <c r="C208" s="20"/>
      <c r="D208" s="21" t="str">
        <f>IF(C208="","-",VLOOKUP(C208,员工信息表!B:C,2,FALSE))</f>
        <v>-</v>
      </c>
      <c r="E208" s="21" t="str">
        <f>IF(C208="","-",VLOOKUP(C208,员工信息表!B:D,3,FALSE))</f>
        <v>-</v>
      </c>
      <c r="F208" s="20"/>
      <c r="G208" s="20"/>
      <c r="H208" s="20"/>
      <c r="I208" s="20"/>
      <c r="J208" s="27" t="str">
        <f t="shared" si="6"/>
        <v>0</v>
      </c>
      <c r="K208" s="27" t="str">
        <f>IF(C208="","0",SUMIFS(借支明细表!$H:$H,借支明细表!$F:$F,$C208,借支明细表!$D:$D,$D$2))</f>
        <v>0</v>
      </c>
      <c r="L208" s="27" t="str">
        <f t="shared" si="7"/>
        <v>0</v>
      </c>
      <c r="M208" s="28"/>
      <c r="XDA208" s="32"/>
      <c r="XDB208" s="32"/>
      <c r="XDC208" s="32"/>
      <c r="XDD208" s="32"/>
      <c r="XDE208" s="32"/>
      <c r="XDF208" s="32"/>
      <c r="XDG208" s="32"/>
      <c r="XDH208" s="32"/>
      <c r="XDI208" s="32"/>
      <c r="XDJ208" s="32"/>
      <c r="XDK208" s="32"/>
      <c r="XDL208" s="32"/>
      <c r="XDM208" s="32"/>
      <c r="XDN208" s="32"/>
      <c r="XDO208" s="32"/>
      <c r="XDP208" s="32"/>
      <c r="XDQ208" s="32"/>
      <c r="XDR208" s="32"/>
      <c r="XDS208" s="32"/>
      <c r="XDT208" s="32"/>
      <c r="XDU208" s="32"/>
      <c r="XDV208" s="32"/>
      <c r="XDW208" s="32"/>
      <c r="XDX208" s="32"/>
      <c r="XDY208" s="32"/>
      <c r="XDZ208" s="32"/>
      <c r="XEA208" s="32"/>
      <c r="XEB208" s="32"/>
      <c r="XEC208" s="32"/>
      <c r="XED208" s="32"/>
      <c r="XEE208" s="32"/>
    </row>
    <row r="209" s="1" customFormat="1" customHeight="1" spans="1:16359">
      <c r="A209" s="31"/>
      <c r="B209" s="20"/>
      <c r="C209" s="20"/>
      <c r="D209" s="21" t="str">
        <f>IF(C209="","-",VLOOKUP(C209,员工信息表!B:C,2,FALSE))</f>
        <v>-</v>
      </c>
      <c r="E209" s="21" t="str">
        <f>IF(C209="","-",VLOOKUP(C209,员工信息表!B:D,3,FALSE))</f>
        <v>-</v>
      </c>
      <c r="F209" s="20"/>
      <c r="G209" s="20"/>
      <c r="H209" s="20"/>
      <c r="I209" s="20"/>
      <c r="J209" s="27" t="str">
        <f t="shared" si="6"/>
        <v>0</v>
      </c>
      <c r="K209" s="27" t="str">
        <f>IF(C209="","0",SUMIFS(借支明细表!$H:$H,借支明细表!$F:$F,$C209,借支明细表!$D:$D,$D$2))</f>
        <v>0</v>
      </c>
      <c r="L209" s="27" t="str">
        <f t="shared" si="7"/>
        <v>0</v>
      </c>
      <c r="M209" s="28"/>
      <c r="XDA209" s="32"/>
      <c r="XDB209" s="32"/>
      <c r="XDC209" s="32"/>
      <c r="XDD209" s="32"/>
      <c r="XDE209" s="32"/>
      <c r="XDF209" s="32"/>
      <c r="XDG209" s="32"/>
      <c r="XDH209" s="32"/>
      <c r="XDI209" s="32"/>
      <c r="XDJ209" s="32"/>
      <c r="XDK209" s="32"/>
      <c r="XDL209" s="32"/>
      <c r="XDM209" s="32"/>
      <c r="XDN209" s="32"/>
      <c r="XDO209" s="32"/>
      <c r="XDP209" s="32"/>
      <c r="XDQ209" s="32"/>
      <c r="XDR209" s="32"/>
      <c r="XDS209" s="32"/>
      <c r="XDT209" s="32"/>
      <c r="XDU209" s="32"/>
      <c r="XDV209" s="32"/>
      <c r="XDW209" s="32"/>
      <c r="XDX209" s="32"/>
      <c r="XDY209" s="32"/>
      <c r="XDZ209" s="32"/>
      <c r="XEA209" s="32"/>
      <c r="XEB209" s="32"/>
      <c r="XEC209" s="32"/>
      <c r="XED209" s="32"/>
      <c r="XEE209" s="32"/>
    </row>
    <row r="210" s="1" customFormat="1" customHeight="1" spans="1:16359">
      <c r="A210" s="31"/>
      <c r="B210" s="20"/>
      <c r="C210" s="20"/>
      <c r="D210" s="21" t="str">
        <f>IF(C210="","-",VLOOKUP(C210,员工信息表!B:C,2,FALSE))</f>
        <v>-</v>
      </c>
      <c r="E210" s="21" t="str">
        <f>IF(C210="","-",VLOOKUP(C210,员工信息表!B:D,3,FALSE))</f>
        <v>-</v>
      </c>
      <c r="F210" s="20"/>
      <c r="G210" s="20"/>
      <c r="H210" s="20"/>
      <c r="I210" s="20"/>
      <c r="J210" s="27" t="str">
        <f t="shared" si="6"/>
        <v>0</v>
      </c>
      <c r="K210" s="27" t="str">
        <f>IF(C210="","0",SUMIFS(借支明细表!$H:$H,借支明细表!$F:$F,$C210,借支明细表!$D:$D,$D$2))</f>
        <v>0</v>
      </c>
      <c r="L210" s="27" t="str">
        <f t="shared" si="7"/>
        <v>0</v>
      </c>
      <c r="M210" s="28"/>
      <c r="XDA210" s="32"/>
      <c r="XDB210" s="32"/>
      <c r="XDC210" s="32"/>
      <c r="XDD210" s="32"/>
      <c r="XDE210" s="32"/>
      <c r="XDF210" s="32"/>
      <c r="XDG210" s="32"/>
      <c r="XDH210" s="32"/>
      <c r="XDI210" s="32"/>
      <c r="XDJ210" s="32"/>
      <c r="XDK210" s="32"/>
      <c r="XDL210" s="32"/>
      <c r="XDM210" s="32"/>
      <c r="XDN210" s="32"/>
      <c r="XDO210" s="32"/>
      <c r="XDP210" s="32"/>
      <c r="XDQ210" s="32"/>
      <c r="XDR210" s="32"/>
      <c r="XDS210" s="32"/>
      <c r="XDT210" s="32"/>
      <c r="XDU210" s="32"/>
      <c r="XDV210" s="32"/>
      <c r="XDW210" s="32"/>
      <c r="XDX210" s="32"/>
      <c r="XDY210" s="32"/>
      <c r="XDZ210" s="32"/>
      <c r="XEA210" s="32"/>
      <c r="XEB210" s="32"/>
      <c r="XEC210" s="32"/>
      <c r="XED210" s="32"/>
      <c r="XEE210" s="32"/>
    </row>
    <row r="211" s="1" customFormat="1" customHeight="1" spans="1:16359">
      <c r="A211" s="31"/>
      <c r="B211" s="20"/>
      <c r="C211" s="20"/>
      <c r="D211" s="21" t="str">
        <f>IF(C211="","-",VLOOKUP(C211,员工信息表!B:C,2,FALSE))</f>
        <v>-</v>
      </c>
      <c r="E211" s="21" t="str">
        <f>IF(C211="","-",VLOOKUP(C211,员工信息表!B:D,3,FALSE))</f>
        <v>-</v>
      </c>
      <c r="F211" s="20"/>
      <c r="G211" s="20"/>
      <c r="H211" s="20"/>
      <c r="I211" s="20"/>
      <c r="J211" s="27" t="str">
        <f t="shared" si="6"/>
        <v>0</v>
      </c>
      <c r="K211" s="27" t="str">
        <f>IF(C211="","0",SUMIFS(借支明细表!$H:$H,借支明细表!$F:$F,$C211,借支明细表!$D:$D,$D$2))</f>
        <v>0</v>
      </c>
      <c r="L211" s="27" t="str">
        <f t="shared" si="7"/>
        <v>0</v>
      </c>
      <c r="M211" s="28"/>
      <c r="XDA211" s="32"/>
      <c r="XDB211" s="32"/>
      <c r="XDC211" s="32"/>
      <c r="XDD211" s="32"/>
      <c r="XDE211" s="32"/>
      <c r="XDF211" s="32"/>
      <c r="XDG211" s="32"/>
      <c r="XDH211" s="32"/>
      <c r="XDI211" s="32"/>
      <c r="XDJ211" s="32"/>
      <c r="XDK211" s="32"/>
      <c r="XDL211" s="32"/>
      <c r="XDM211" s="32"/>
      <c r="XDN211" s="32"/>
      <c r="XDO211" s="32"/>
      <c r="XDP211" s="32"/>
      <c r="XDQ211" s="32"/>
      <c r="XDR211" s="32"/>
      <c r="XDS211" s="32"/>
      <c r="XDT211" s="32"/>
      <c r="XDU211" s="32"/>
      <c r="XDV211" s="32"/>
      <c r="XDW211" s="32"/>
      <c r="XDX211" s="32"/>
      <c r="XDY211" s="32"/>
      <c r="XDZ211" s="32"/>
      <c r="XEA211" s="32"/>
      <c r="XEB211" s="32"/>
      <c r="XEC211" s="32"/>
      <c r="XED211" s="32"/>
      <c r="XEE211" s="32"/>
    </row>
    <row r="212" s="1" customFormat="1" customHeight="1" spans="1:16359">
      <c r="A212" s="31"/>
      <c r="B212" s="20"/>
      <c r="C212" s="20"/>
      <c r="D212" s="21" t="str">
        <f>IF(C212="","-",VLOOKUP(C212,员工信息表!B:C,2,FALSE))</f>
        <v>-</v>
      </c>
      <c r="E212" s="21" t="str">
        <f>IF(C212="","-",VLOOKUP(C212,员工信息表!B:D,3,FALSE))</f>
        <v>-</v>
      </c>
      <c r="F212" s="20"/>
      <c r="G212" s="20"/>
      <c r="H212" s="20"/>
      <c r="I212" s="20"/>
      <c r="J212" s="27" t="str">
        <f t="shared" si="6"/>
        <v>0</v>
      </c>
      <c r="K212" s="27" t="str">
        <f>IF(C212="","0",SUMIFS(借支明细表!$H:$H,借支明细表!$F:$F,$C212,借支明细表!$D:$D,$D$2))</f>
        <v>0</v>
      </c>
      <c r="L212" s="27" t="str">
        <f t="shared" si="7"/>
        <v>0</v>
      </c>
      <c r="M212" s="28"/>
      <c r="XDA212" s="32"/>
      <c r="XDB212" s="32"/>
      <c r="XDC212" s="32"/>
      <c r="XDD212" s="32"/>
      <c r="XDE212" s="32"/>
      <c r="XDF212" s="32"/>
      <c r="XDG212" s="32"/>
      <c r="XDH212" s="32"/>
      <c r="XDI212" s="32"/>
      <c r="XDJ212" s="32"/>
      <c r="XDK212" s="32"/>
      <c r="XDL212" s="32"/>
      <c r="XDM212" s="32"/>
      <c r="XDN212" s="32"/>
      <c r="XDO212" s="32"/>
      <c r="XDP212" s="32"/>
      <c r="XDQ212" s="32"/>
      <c r="XDR212" s="32"/>
      <c r="XDS212" s="32"/>
      <c r="XDT212" s="32"/>
      <c r="XDU212" s="32"/>
      <c r="XDV212" s="32"/>
      <c r="XDW212" s="32"/>
      <c r="XDX212" s="32"/>
      <c r="XDY212" s="32"/>
      <c r="XDZ212" s="32"/>
      <c r="XEA212" s="32"/>
      <c r="XEB212" s="32"/>
      <c r="XEC212" s="32"/>
      <c r="XED212" s="32"/>
      <c r="XEE212" s="32"/>
    </row>
    <row r="213" s="1" customFormat="1" customHeight="1" spans="1:16359">
      <c r="A213" s="31"/>
      <c r="B213" s="20"/>
      <c r="C213" s="20"/>
      <c r="D213" s="21" t="str">
        <f>IF(C213="","-",VLOOKUP(C213,员工信息表!B:C,2,FALSE))</f>
        <v>-</v>
      </c>
      <c r="E213" s="21" t="str">
        <f>IF(C213="","-",VLOOKUP(C213,员工信息表!B:D,3,FALSE))</f>
        <v>-</v>
      </c>
      <c r="F213" s="20"/>
      <c r="G213" s="20"/>
      <c r="H213" s="20"/>
      <c r="I213" s="20"/>
      <c r="J213" s="27" t="str">
        <f t="shared" si="6"/>
        <v>0</v>
      </c>
      <c r="K213" s="27" t="str">
        <f>IF(C213="","0",SUMIFS(借支明细表!$H:$H,借支明细表!$F:$F,$C213,借支明细表!$D:$D,$D$2))</f>
        <v>0</v>
      </c>
      <c r="L213" s="27" t="str">
        <f t="shared" si="7"/>
        <v>0</v>
      </c>
      <c r="M213" s="28"/>
      <c r="XDA213" s="32"/>
      <c r="XDB213" s="32"/>
      <c r="XDC213" s="32"/>
      <c r="XDD213" s="32"/>
      <c r="XDE213" s="32"/>
      <c r="XDF213" s="32"/>
      <c r="XDG213" s="32"/>
      <c r="XDH213" s="32"/>
      <c r="XDI213" s="32"/>
      <c r="XDJ213" s="32"/>
      <c r="XDK213" s="32"/>
      <c r="XDL213" s="32"/>
      <c r="XDM213" s="32"/>
      <c r="XDN213" s="32"/>
      <c r="XDO213" s="32"/>
      <c r="XDP213" s="32"/>
      <c r="XDQ213" s="32"/>
      <c r="XDR213" s="32"/>
      <c r="XDS213" s="32"/>
      <c r="XDT213" s="32"/>
      <c r="XDU213" s="32"/>
      <c r="XDV213" s="32"/>
      <c r="XDW213" s="32"/>
      <c r="XDX213" s="32"/>
      <c r="XDY213" s="32"/>
      <c r="XDZ213" s="32"/>
      <c r="XEA213" s="32"/>
      <c r="XEB213" s="32"/>
      <c r="XEC213" s="32"/>
      <c r="XED213" s="32"/>
      <c r="XEE213" s="32"/>
    </row>
    <row r="214" s="1" customFormat="1" customHeight="1" spans="1:16359">
      <c r="A214" s="31"/>
      <c r="B214" s="20"/>
      <c r="C214" s="20"/>
      <c r="D214" s="21" t="str">
        <f>IF(C214="","-",VLOOKUP(C214,员工信息表!B:C,2,FALSE))</f>
        <v>-</v>
      </c>
      <c r="E214" s="21" t="str">
        <f>IF(C214="","-",VLOOKUP(C214,员工信息表!B:D,3,FALSE))</f>
        <v>-</v>
      </c>
      <c r="F214" s="20"/>
      <c r="G214" s="20"/>
      <c r="H214" s="20"/>
      <c r="I214" s="20"/>
      <c r="J214" s="27" t="str">
        <f t="shared" si="6"/>
        <v>0</v>
      </c>
      <c r="K214" s="27" t="str">
        <f>IF(C214="","0",SUMIFS(借支明细表!$H:$H,借支明细表!$F:$F,$C214,借支明细表!$D:$D,$D$2))</f>
        <v>0</v>
      </c>
      <c r="L214" s="27" t="str">
        <f t="shared" si="7"/>
        <v>0</v>
      </c>
      <c r="M214" s="28"/>
      <c r="XDA214" s="32"/>
      <c r="XDB214" s="32"/>
      <c r="XDC214" s="32"/>
      <c r="XDD214" s="32"/>
      <c r="XDE214" s="32"/>
      <c r="XDF214" s="32"/>
      <c r="XDG214" s="32"/>
      <c r="XDH214" s="32"/>
      <c r="XDI214" s="32"/>
      <c r="XDJ214" s="32"/>
      <c r="XDK214" s="32"/>
      <c r="XDL214" s="32"/>
      <c r="XDM214" s="32"/>
      <c r="XDN214" s="32"/>
      <c r="XDO214" s="32"/>
      <c r="XDP214" s="32"/>
      <c r="XDQ214" s="32"/>
      <c r="XDR214" s="32"/>
      <c r="XDS214" s="32"/>
      <c r="XDT214" s="32"/>
      <c r="XDU214" s="32"/>
      <c r="XDV214" s="32"/>
      <c r="XDW214" s="32"/>
      <c r="XDX214" s="32"/>
      <c r="XDY214" s="32"/>
      <c r="XDZ214" s="32"/>
      <c r="XEA214" s="32"/>
      <c r="XEB214" s="32"/>
      <c r="XEC214" s="32"/>
      <c r="XED214" s="32"/>
      <c r="XEE214" s="32"/>
    </row>
    <row r="215" s="1" customFormat="1" customHeight="1" spans="1:16359">
      <c r="A215" s="31"/>
      <c r="B215" s="20"/>
      <c r="C215" s="20"/>
      <c r="D215" s="21" t="str">
        <f>IF(C215="","-",VLOOKUP(C215,员工信息表!B:C,2,FALSE))</f>
        <v>-</v>
      </c>
      <c r="E215" s="21" t="str">
        <f>IF(C215="","-",VLOOKUP(C215,员工信息表!B:D,3,FALSE))</f>
        <v>-</v>
      </c>
      <c r="F215" s="20"/>
      <c r="G215" s="20"/>
      <c r="H215" s="20"/>
      <c r="I215" s="20"/>
      <c r="J215" s="27" t="str">
        <f t="shared" si="6"/>
        <v>0</v>
      </c>
      <c r="K215" s="27" t="str">
        <f>IF(C215="","0",SUMIFS(借支明细表!$H:$H,借支明细表!$F:$F,$C215,借支明细表!$D:$D,$D$2))</f>
        <v>0</v>
      </c>
      <c r="L215" s="27" t="str">
        <f t="shared" si="7"/>
        <v>0</v>
      </c>
      <c r="M215" s="28"/>
      <c r="XDA215" s="32"/>
      <c r="XDB215" s="32"/>
      <c r="XDC215" s="32"/>
      <c r="XDD215" s="32"/>
      <c r="XDE215" s="32"/>
      <c r="XDF215" s="32"/>
      <c r="XDG215" s="32"/>
      <c r="XDH215" s="32"/>
      <c r="XDI215" s="32"/>
      <c r="XDJ215" s="32"/>
      <c r="XDK215" s="32"/>
      <c r="XDL215" s="32"/>
      <c r="XDM215" s="32"/>
      <c r="XDN215" s="32"/>
      <c r="XDO215" s="32"/>
      <c r="XDP215" s="32"/>
      <c r="XDQ215" s="32"/>
      <c r="XDR215" s="32"/>
      <c r="XDS215" s="32"/>
      <c r="XDT215" s="32"/>
      <c r="XDU215" s="32"/>
      <c r="XDV215" s="32"/>
      <c r="XDW215" s="32"/>
      <c r="XDX215" s="32"/>
      <c r="XDY215" s="32"/>
      <c r="XDZ215" s="32"/>
      <c r="XEA215" s="32"/>
      <c r="XEB215" s="32"/>
      <c r="XEC215" s="32"/>
      <c r="XED215" s="32"/>
      <c r="XEE215" s="32"/>
    </row>
    <row r="216" s="1" customFormat="1" customHeight="1" spans="1:16359">
      <c r="A216" s="31"/>
      <c r="B216" s="20"/>
      <c r="C216" s="20"/>
      <c r="D216" s="21" t="str">
        <f>IF(C216="","-",VLOOKUP(C216,员工信息表!B:C,2,FALSE))</f>
        <v>-</v>
      </c>
      <c r="E216" s="21" t="str">
        <f>IF(C216="","-",VLOOKUP(C216,员工信息表!B:D,3,FALSE))</f>
        <v>-</v>
      </c>
      <c r="F216" s="20"/>
      <c r="G216" s="20"/>
      <c r="H216" s="20"/>
      <c r="I216" s="20"/>
      <c r="J216" s="27" t="str">
        <f t="shared" si="6"/>
        <v>0</v>
      </c>
      <c r="K216" s="27" t="str">
        <f>IF(C216="","0",SUMIFS(借支明细表!$H:$H,借支明细表!$F:$F,$C216,借支明细表!$D:$D,$D$2))</f>
        <v>0</v>
      </c>
      <c r="L216" s="27" t="str">
        <f t="shared" si="7"/>
        <v>0</v>
      </c>
      <c r="M216" s="28"/>
      <c r="XDA216" s="32"/>
      <c r="XDB216" s="32"/>
      <c r="XDC216" s="32"/>
      <c r="XDD216" s="32"/>
      <c r="XDE216" s="32"/>
      <c r="XDF216" s="32"/>
      <c r="XDG216" s="32"/>
      <c r="XDH216" s="32"/>
      <c r="XDI216" s="32"/>
      <c r="XDJ216" s="32"/>
      <c r="XDK216" s="32"/>
      <c r="XDL216" s="32"/>
      <c r="XDM216" s="32"/>
      <c r="XDN216" s="32"/>
      <c r="XDO216" s="32"/>
      <c r="XDP216" s="32"/>
      <c r="XDQ216" s="32"/>
      <c r="XDR216" s="32"/>
      <c r="XDS216" s="32"/>
      <c r="XDT216" s="32"/>
      <c r="XDU216" s="32"/>
      <c r="XDV216" s="32"/>
      <c r="XDW216" s="32"/>
      <c r="XDX216" s="32"/>
      <c r="XDY216" s="32"/>
      <c r="XDZ216" s="32"/>
      <c r="XEA216" s="32"/>
      <c r="XEB216" s="32"/>
      <c r="XEC216" s="32"/>
      <c r="XED216" s="32"/>
      <c r="XEE216" s="32"/>
    </row>
    <row r="217" s="1" customFormat="1" customHeight="1" spans="1:16359">
      <c r="A217" s="31"/>
      <c r="B217" s="20"/>
      <c r="C217" s="20"/>
      <c r="D217" s="21" t="str">
        <f>IF(C217="","-",VLOOKUP(C217,员工信息表!B:C,2,FALSE))</f>
        <v>-</v>
      </c>
      <c r="E217" s="21" t="str">
        <f>IF(C217="","-",VLOOKUP(C217,员工信息表!B:D,3,FALSE))</f>
        <v>-</v>
      </c>
      <c r="F217" s="20"/>
      <c r="G217" s="20"/>
      <c r="H217" s="20"/>
      <c r="I217" s="20"/>
      <c r="J217" s="27" t="str">
        <f t="shared" si="6"/>
        <v>0</v>
      </c>
      <c r="K217" s="27" t="str">
        <f>IF(C217="","0",SUMIFS(借支明细表!$H:$H,借支明细表!$F:$F,$C217,借支明细表!$D:$D,$D$2))</f>
        <v>0</v>
      </c>
      <c r="L217" s="27" t="str">
        <f t="shared" si="7"/>
        <v>0</v>
      </c>
      <c r="M217" s="28"/>
      <c r="XDA217" s="32"/>
      <c r="XDB217" s="32"/>
      <c r="XDC217" s="32"/>
      <c r="XDD217" s="32"/>
      <c r="XDE217" s="32"/>
      <c r="XDF217" s="32"/>
      <c r="XDG217" s="32"/>
      <c r="XDH217" s="32"/>
      <c r="XDI217" s="32"/>
      <c r="XDJ217" s="32"/>
      <c r="XDK217" s="32"/>
      <c r="XDL217" s="32"/>
      <c r="XDM217" s="32"/>
      <c r="XDN217" s="32"/>
      <c r="XDO217" s="32"/>
      <c r="XDP217" s="32"/>
      <c r="XDQ217" s="32"/>
      <c r="XDR217" s="32"/>
      <c r="XDS217" s="32"/>
      <c r="XDT217" s="32"/>
      <c r="XDU217" s="32"/>
      <c r="XDV217" s="32"/>
      <c r="XDW217" s="32"/>
      <c r="XDX217" s="32"/>
      <c r="XDY217" s="32"/>
      <c r="XDZ217" s="32"/>
      <c r="XEA217" s="32"/>
      <c r="XEB217" s="32"/>
      <c r="XEC217" s="32"/>
      <c r="XED217" s="32"/>
      <c r="XEE217" s="32"/>
    </row>
    <row r="218" s="1" customFormat="1" customHeight="1" spans="1:16359">
      <c r="A218" s="31"/>
      <c r="B218" s="20"/>
      <c r="C218" s="20"/>
      <c r="D218" s="21" t="str">
        <f>IF(C218="","-",VLOOKUP(C218,员工信息表!B:C,2,FALSE))</f>
        <v>-</v>
      </c>
      <c r="E218" s="21" t="str">
        <f>IF(C218="","-",VLOOKUP(C218,员工信息表!B:D,3,FALSE))</f>
        <v>-</v>
      </c>
      <c r="F218" s="20"/>
      <c r="G218" s="20"/>
      <c r="H218" s="20"/>
      <c r="I218" s="20"/>
      <c r="J218" s="27" t="str">
        <f t="shared" si="6"/>
        <v>0</v>
      </c>
      <c r="K218" s="27" t="str">
        <f>IF(C218="","0",SUMIFS(借支明细表!$H:$H,借支明细表!$F:$F,$C218,借支明细表!$D:$D,$D$2))</f>
        <v>0</v>
      </c>
      <c r="L218" s="27" t="str">
        <f t="shared" si="7"/>
        <v>0</v>
      </c>
      <c r="M218" s="28"/>
      <c r="XDA218" s="32"/>
      <c r="XDB218" s="32"/>
      <c r="XDC218" s="32"/>
      <c r="XDD218" s="32"/>
      <c r="XDE218" s="32"/>
      <c r="XDF218" s="32"/>
      <c r="XDG218" s="32"/>
      <c r="XDH218" s="32"/>
      <c r="XDI218" s="32"/>
      <c r="XDJ218" s="32"/>
      <c r="XDK218" s="32"/>
      <c r="XDL218" s="32"/>
      <c r="XDM218" s="32"/>
      <c r="XDN218" s="32"/>
      <c r="XDO218" s="32"/>
      <c r="XDP218" s="32"/>
      <c r="XDQ218" s="32"/>
      <c r="XDR218" s="32"/>
      <c r="XDS218" s="32"/>
      <c r="XDT218" s="32"/>
      <c r="XDU218" s="32"/>
      <c r="XDV218" s="32"/>
      <c r="XDW218" s="32"/>
      <c r="XDX218" s="32"/>
      <c r="XDY218" s="32"/>
      <c r="XDZ218" s="32"/>
      <c r="XEA218" s="32"/>
      <c r="XEB218" s="32"/>
      <c r="XEC218" s="32"/>
      <c r="XED218" s="32"/>
      <c r="XEE218" s="32"/>
    </row>
    <row r="219" s="1" customFormat="1" customHeight="1" spans="1:16359">
      <c r="A219" s="31"/>
      <c r="B219" s="20"/>
      <c r="C219" s="20"/>
      <c r="D219" s="21" t="str">
        <f>IF(C219="","-",VLOOKUP(C219,员工信息表!B:C,2,FALSE))</f>
        <v>-</v>
      </c>
      <c r="E219" s="21" t="str">
        <f>IF(C219="","-",VLOOKUP(C219,员工信息表!B:D,3,FALSE))</f>
        <v>-</v>
      </c>
      <c r="F219" s="20"/>
      <c r="G219" s="20"/>
      <c r="H219" s="20"/>
      <c r="I219" s="20"/>
      <c r="J219" s="27" t="str">
        <f t="shared" si="6"/>
        <v>0</v>
      </c>
      <c r="K219" s="27" t="str">
        <f>IF(C219="","0",SUMIFS(借支明细表!$H:$H,借支明细表!$F:$F,$C219,借支明细表!$D:$D,$D$2))</f>
        <v>0</v>
      </c>
      <c r="L219" s="27" t="str">
        <f t="shared" si="7"/>
        <v>0</v>
      </c>
      <c r="M219" s="28"/>
      <c r="XDA219" s="32"/>
      <c r="XDB219" s="32"/>
      <c r="XDC219" s="32"/>
      <c r="XDD219" s="32"/>
      <c r="XDE219" s="32"/>
      <c r="XDF219" s="32"/>
      <c r="XDG219" s="32"/>
      <c r="XDH219" s="32"/>
      <c r="XDI219" s="32"/>
      <c r="XDJ219" s="32"/>
      <c r="XDK219" s="32"/>
      <c r="XDL219" s="32"/>
      <c r="XDM219" s="32"/>
      <c r="XDN219" s="32"/>
      <c r="XDO219" s="32"/>
      <c r="XDP219" s="32"/>
      <c r="XDQ219" s="32"/>
      <c r="XDR219" s="32"/>
      <c r="XDS219" s="32"/>
      <c r="XDT219" s="32"/>
      <c r="XDU219" s="32"/>
      <c r="XDV219" s="32"/>
      <c r="XDW219" s="32"/>
      <c r="XDX219" s="32"/>
      <c r="XDY219" s="32"/>
      <c r="XDZ219" s="32"/>
      <c r="XEA219" s="32"/>
      <c r="XEB219" s="32"/>
      <c r="XEC219" s="32"/>
      <c r="XED219" s="32"/>
      <c r="XEE219" s="32"/>
    </row>
    <row r="220" s="1" customFormat="1" customHeight="1" spans="1:16359">
      <c r="A220" s="31"/>
      <c r="B220" s="20"/>
      <c r="C220" s="20"/>
      <c r="D220" s="21" t="str">
        <f>IF(C220="","-",VLOOKUP(C220,员工信息表!B:C,2,FALSE))</f>
        <v>-</v>
      </c>
      <c r="E220" s="21" t="str">
        <f>IF(C220="","-",VLOOKUP(C220,员工信息表!B:D,3,FALSE))</f>
        <v>-</v>
      </c>
      <c r="F220" s="20"/>
      <c r="G220" s="20"/>
      <c r="H220" s="20"/>
      <c r="I220" s="20"/>
      <c r="J220" s="27" t="str">
        <f t="shared" si="6"/>
        <v>0</v>
      </c>
      <c r="K220" s="27" t="str">
        <f>IF(C220="","0",SUMIFS(借支明细表!$H:$H,借支明细表!$F:$F,$C220,借支明细表!$D:$D,$D$2))</f>
        <v>0</v>
      </c>
      <c r="L220" s="27" t="str">
        <f t="shared" si="7"/>
        <v>0</v>
      </c>
      <c r="M220" s="28"/>
      <c r="XDA220" s="32"/>
      <c r="XDB220" s="32"/>
      <c r="XDC220" s="32"/>
      <c r="XDD220" s="32"/>
      <c r="XDE220" s="32"/>
      <c r="XDF220" s="32"/>
      <c r="XDG220" s="32"/>
      <c r="XDH220" s="32"/>
      <c r="XDI220" s="32"/>
      <c r="XDJ220" s="32"/>
      <c r="XDK220" s="32"/>
      <c r="XDL220" s="32"/>
      <c r="XDM220" s="32"/>
      <c r="XDN220" s="32"/>
      <c r="XDO220" s="32"/>
      <c r="XDP220" s="32"/>
      <c r="XDQ220" s="32"/>
      <c r="XDR220" s="32"/>
      <c r="XDS220" s="32"/>
      <c r="XDT220" s="32"/>
      <c r="XDU220" s="32"/>
      <c r="XDV220" s="32"/>
      <c r="XDW220" s="32"/>
      <c r="XDX220" s="32"/>
      <c r="XDY220" s="32"/>
      <c r="XDZ220" s="32"/>
      <c r="XEA220" s="32"/>
      <c r="XEB220" s="32"/>
      <c r="XEC220" s="32"/>
      <c r="XED220" s="32"/>
      <c r="XEE220" s="32"/>
    </row>
    <row r="221" s="1" customFormat="1" customHeight="1" spans="1:16359">
      <c r="A221" s="31"/>
      <c r="B221" s="20"/>
      <c r="C221" s="20"/>
      <c r="D221" s="21" t="str">
        <f>IF(C221="","-",VLOOKUP(C221,员工信息表!B:C,2,FALSE))</f>
        <v>-</v>
      </c>
      <c r="E221" s="21" t="str">
        <f>IF(C221="","-",VLOOKUP(C221,员工信息表!B:D,3,FALSE))</f>
        <v>-</v>
      </c>
      <c r="F221" s="20"/>
      <c r="G221" s="20"/>
      <c r="H221" s="20"/>
      <c r="I221" s="20"/>
      <c r="J221" s="27" t="str">
        <f t="shared" si="6"/>
        <v>0</v>
      </c>
      <c r="K221" s="27" t="str">
        <f>IF(C221="","0",SUMIFS(借支明细表!$H:$H,借支明细表!$F:$F,$C221,借支明细表!$D:$D,$D$2))</f>
        <v>0</v>
      </c>
      <c r="L221" s="27" t="str">
        <f t="shared" si="7"/>
        <v>0</v>
      </c>
      <c r="M221" s="28"/>
      <c r="XDA221" s="32"/>
      <c r="XDB221" s="32"/>
      <c r="XDC221" s="32"/>
      <c r="XDD221" s="32"/>
      <c r="XDE221" s="32"/>
      <c r="XDF221" s="32"/>
      <c r="XDG221" s="32"/>
      <c r="XDH221" s="32"/>
      <c r="XDI221" s="32"/>
      <c r="XDJ221" s="32"/>
      <c r="XDK221" s="32"/>
      <c r="XDL221" s="32"/>
      <c r="XDM221" s="32"/>
      <c r="XDN221" s="32"/>
      <c r="XDO221" s="32"/>
      <c r="XDP221" s="32"/>
      <c r="XDQ221" s="32"/>
      <c r="XDR221" s="32"/>
      <c r="XDS221" s="32"/>
      <c r="XDT221" s="32"/>
      <c r="XDU221" s="32"/>
      <c r="XDV221" s="32"/>
      <c r="XDW221" s="32"/>
      <c r="XDX221" s="32"/>
      <c r="XDY221" s="32"/>
      <c r="XDZ221" s="32"/>
      <c r="XEA221" s="32"/>
      <c r="XEB221" s="32"/>
      <c r="XEC221" s="32"/>
      <c r="XED221" s="32"/>
      <c r="XEE221" s="32"/>
    </row>
    <row r="222" s="1" customFormat="1" customHeight="1" spans="1:16359">
      <c r="A222" s="31"/>
      <c r="B222" s="20"/>
      <c r="C222" s="20"/>
      <c r="D222" s="21" t="str">
        <f>IF(C222="","-",VLOOKUP(C222,员工信息表!B:C,2,FALSE))</f>
        <v>-</v>
      </c>
      <c r="E222" s="21" t="str">
        <f>IF(C222="","-",VLOOKUP(C222,员工信息表!B:D,3,FALSE))</f>
        <v>-</v>
      </c>
      <c r="F222" s="20"/>
      <c r="G222" s="20"/>
      <c r="H222" s="20"/>
      <c r="I222" s="20"/>
      <c r="J222" s="27" t="str">
        <f t="shared" si="6"/>
        <v>0</v>
      </c>
      <c r="K222" s="27" t="str">
        <f>IF(C222="","0",SUMIFS(借支明细表!$H:$H,借支明细表!$F:$F,$C222,借支明细表!$D:$D,$D$2))</f>
        <v>0</v>
      </c>
      <c r="L222" s="27" t="str">
        <f t="shared" si="7"/>
        <v>0</v>
      </c>
      <c r="M222" s="28"/>
      <c r="XDA222" s="32"/>
      <c r="XDB222" s="32"/>
      <c r="XDC222" s="32"/>
      <c r="XDD222" s="32"/>
      <c r="XDE222" s="32"/>
      <c r="XDF222" s="32"/>
      <c r="XDG222" s="32"/>
      <c r="XDH222" s="32"/>
      <c r="XDI222" s="32"/>
      <c r="XDJ222" s="32"/>
      <c r="XDK222" s="32"/>
      <c r="XDL222" s="32"/>
      <c r="XDM222" s="32"/>
      <c r="XDN222" s="32"/>
      <c r="XDO222" s="32"/>
      <c r="XDP222" s="32"/>
      <c r="XDQ222" s="32"/>
      <c r="XDR222" s="32"/>
      <c r="XDS222" s="32"/>
      <c r="XDT222" s="32"/>
      <c r="XDU222" s="32"/>
      <c r="XDV222" s="32"/>
      <c r="XDW222" s="32"/>
      <c r="XDX222" s="32"/>
      <c r="XDY222" s="32"/>
      <c r="XDZ222" s="32"/>
      <c r="XEA222" s="32"/>
      <c r="XEB222" s="32"/>
      <c r="XEC222" s="32"/>
      <c r="XED222" s="32"/>
      <c r="XEE222" s="32"/>
    </row>
    <row r="223" s="1" customFormat="1" customHeight="1" spans="1:16359">
      <c r="A223" s="31"/>
      <c r="B223" s="20"/>
      <c r="C223" s="20"/>
      <c r="D223" s="21" t="str">
        <f>IF(C223="","-",VLOOKUP(C223,员工信息表!B:C,2,FALSE))</f>
        <v>-</v>
      </c>
      <c r="E223" s="21" t="str">
        <f>IF(C223="","-",VLOOKUP(C223,员工信息表!B:D,3,FALSE))</f>
        <v>-</v>
      </c>
      <c r="F223" s="20"/>
      <c r="G223" s="20"/>
      <c r="H223" s="20"/>
      <c r="I223" s="20"/>
      <c r="J223" s="27" t="str">
        <f t="shared" si="6"/>
        <v>0</v>
      </c>
      <c r="K223" s="27" t="str">
        <f>IF(C223="","0",SUMIFS(借支明细表!$H:$H,借支明细表!$F:$F,$C223,借支明细表!$D:$D,$D$2))</f>
        <v>0</v>
      </c>
      <c r="L223" s="27" t="str">
        <f t="shared" si="7"/>
        <v>0</v>
      </c>
      <c r="M223" s="28"/>
      <c r="XDA223" s="32"/>
      <c r="XDB223" s="32"/>
      <c r="XDC223" s="32"/>
      <c r="XDD223" s="32"/>
      <c r="XDE223" s="32"/>
      <c r="XDF223" s="32"/>
      <c r="XDG223" s="32"/>
      <c r="XDH223" s="32"/>
      <c r="XDI223" s="32"/>
      <c r="XDJ223" s="32"/>
      <c r="XDK223" s="32"/>
      <c r="XDL223" s="32"/>
      <c r="XDM223" s="32"/>
      <c r="XDN223" s="32"/>
      <c r="XDO223" s="32"/>
      <c r="XDP223" s="32"/>
      <c r="XDQ223" s="32"/>
      <c r="XDR223" s="32"/>
      <c r="XDS223" s="32"/>
      <c r="XDT223" s="32"/>
      <c r="XDU223" s="32"/>
      <c r="XDV223" s="32"/>
      <c r="XDW223" s="32"/>
      <c r="XDX223" s="32"/>
      <c r="XDY223" s="32"/>
      <c r="XDZ223" s="32"/>
      <c r="XEA223" s="32"/>
      <c r="XEB223" s="32"/>
      <c r="XEC223" s="32"/>
      <c r="XED223" s="32"/>
      <c r="XEE223" s="32"/>
    </row>
    <row r="224" s="1" customFormat="1" customHeight="1" spans="1:16359">
      <c r="A224" s="31"/>
      <c r="B224" s="20"/>
      <c r="C224" s="20"/>
      <c r="D224" s="21" t="str">
        <f>IF(C224="","-",VLOOKUP(C224,员工信息表!B:C,2,FALSE))</f>
        <v>-</v>
      </c>
      <c r="E224" s="21" t="str">
        <f>IF(C224="","-",VLOOKUP(C224,员工信息表!B:D,3,FALSE))</f>
        <v>-</v>
      </c>
      <c r="F224" s="20"/>
      <c r="G224" s="20"/>
      <c r="H224" s="20"/>
      <c r="I224" s="20"/>
      <c r="J224" s="27" t="str">
        <f t="shared" si="6"/>
        <v>0</v>
      </c>
      <c r="K224" s="27" t="str">
        <f>IF(C224="","0",SUMIFS(借支明细表!$H:$H,借支明细表!$F:$F,$C224,借支明细表!$D:$D,$D$2))</f>
        <v>0</v>
      </c>
      <c r="L224" s="27" t="str">
        <f t="shared" si="7"/>
        <v>0</v>
      </c>
      <c r="M224" s="28"/>
      <c r="XDA224" s="32"/>
      <c r="XDB224" s="32"/>
      <c r="XDC224" s="32"/>
      <c r="XDD224" s="32"/>
      <c r="XDE224" s="32"/>
      <c r="XDF224" s="32"/>
      <c r="XDG224" s="32"/>
      <c r="XDH224" s="32"/>
      <c r="XDI224" s="32"/>
      <c r="XDJ224" s="32"/>
      <c r="XDK224" s="32"/>
      <c r="XDL224" s="32"/>
      <c r="XDM224" s="32"/>
      <c r="XDN224" s="32"/>
      <c r="XDO224" s="32"/>
      <c r="XDP224" s="32"/>
      <c r="XDQ224" s="32"/>
      <c r="XDR224" s="32"/>
      <c r="XDS224" s="32"/>
      <c r="XDT224" s="32"/>
      <c r="XDU224" s="32"/>
      <c r="XDV224" s="32"/>
      <c r="XDW224" s="32"/>
      <c r="XDX224" s="32"/>
      <c r="XDY224" s="32"/>
      <c r="XDZ224" s="32"/>
      <c r="XEA224" s="32"/>
      <c r="XEB224" s="32"/>
      <c r="XEC224" s="32"/>
      <c r="XED224" s="32"/>
      <c r="XEE224" s="32"/>
    </row>
    <row r="225" s="1" customFormat="1" customHeight="1" spans="1:16359">
      <c r="A225" s="31"/>
      <c r="B225" s="20"/>
      <c r="C225" s="20"/>
      <c r="D225" s="21" t="str">
        <f>IF(C225="","-",VLOOKUP(C225,员工信息表!B:C,2,FALSE))</f>
        <v>-</v>
      </c>
      <c r="E225" s="21" t="str">
        <f>IF(C225="","-",VLOOKUP(C225,员工信息表!B:D,3,FALSE))</f>
        <v>-</v>
      </c>
      <c r="F225" s="20"/>
      <c r="G225" s="20"/>
      <c r="H225" s="20"/>
      <c r="I225" s="20"/>
      <c r="J225" s="27" t="str">
        <f t="shared" si="6"/>
        <v>0</v>
      </c>
      <c r="K225" s="27" t="str">
        <f>IF(C225="","0",SUMIFS(借支明细表!$H:$H,借支明细表!$F:$F,$C225,借支明细表!$D:$D,$D$2))</f>
        <v>0</v>
      </c>
      <c r="L225" s="27" t="str">
        <f t="shared" si="7"/>
        <v>0</v>
      </c>
      <c r="M225" s="28"/>
      <c r="XDA225" s="32"/>
      <c r="XDB225" s="32"/>
      <c r="XDC225" s="32"/>
      <c r="XDD225" s="32"/>
      <c r="XDE225" s="32"/>
      <c r="XDF225" s="32"/>
      <c r="XDG225" s="32"/>
      <c r="XDH225" s="32"/>
      <c r="XDI225" s="32"/>
      <c r="XDJ225" s="32"/>
      <c r="XDK225" s="32"/>
      <c r="XDL225" s="32"/>
      <c r="XDM225" s="32"/>
      <c r="XDN225" s="32"/>
      <c r="XDO225" s="32"/>
      <c r="XDP225" s="32"/>
      <c r="XDQ225" s="32"/>
      <c r="XDR225" s="32"/>
      <c r="XDS225" s="32"/>
      <c r="XDT225" s="32"/>
      <c r="XDU225" s="32"/>
      <c r="XDV225" s="32"/>
      <c r="XDW225" s="32"/>
      <c r="XDX225" s="32"/>
      <c r="XDY225" s="32"/>
      <c r="XDZ225" s="32"/>
      <c r="XEA225" s="32"/>
      <c r="XEB225" s="32"/>
      <c r="XEC225" s="32"/>
      <c r="XED225" s="32"/>
      <c r="XEE225" s="32"/>
    </row>
    <row r="226" s="1" customFormat="1" customHeight="1" spans="1:16359">
      <c r="A226" s="31"/>
      <c r="B226" s="20"/>
      <c r="C226" s="20"/>
      <c r="D226" s="21" t="str">
        <f>IF(C226="","-",VLOOKUP(C226,员工信息表!B:C,2,FALSE))</f>
        <v>-</v>
      </c>
      <c r="E226" s="21" t="str">
        <f>IF(C226="","-",VLOOKUP(C226,员工信息表!B:D,3,FALSE))</f>
        <v>-</v>
      </c>
      <c r="F226" s="20"/>
      <c r="G226" s="20"/>
      <c r="H226" s="20"/>
      <c r="I226" s="20"/>
      <c r="J226" s="27" t="str">
        <f t="shared" si="6"/>
        <v>0</v>
      </c>
      <c r="K226" s="27" t="str">
        <f>IF(C226="","0",SUMIFS(借支明细表!$H:$H,借支明细表!$F:$F,$C226,借支明细表!$D:$D,$D$2))</f>
        <v>0</v>
      </c>
      <c r="L226" s="27" t="str">
        <f t="shared" si="7"/>
        <v>0</v>
      </c>
      <c r="M226" s="28"/>
      <c r="XDA226" s="32"/>
      <c r="XDB226" s="32"/>
      <c r="XDC226" s="32"/>
      <c r="XDD226" s="32"/>
      <c r="XDE226" s="32"/>
      <c r="XDF226" s="32"/>
      <c r="XDG226" s="32"/>
      <c r="XDH226" s="32"/>
      <c r="XDI226" s="32"/>
      <c r="XDJ226" s="32"/>
      <c r="XDK226" s="32"/>
      <c r="XDL226" s="32"/>
      <c r="XDM226" s="32"/>
      <c r="XDN226" s="32"/>
      <c r="XDO226" s="32"/>
      <c r="XDP226" s="32"/>
      <c r="XDQ226" s="32"/>
      <c r="XDR226" s="32"/>
      <c r="XDS226" s="32"/>
      <c r="XDT226" s="32"/>
      <c r="XDU226" s="32"/>
      <c r="XDV226" s="32"/>
      <c r="XDW226" s="32"/>
      <c r="XDX226" s="32"/>
      <c r="XDY226" s="32"/>
      <c r="XDZ226" s="32"/>
      <c r="XEA226" s="32"/>
      <c r="XEB226" s="32"/>
      <c r="XEC226" s="32"/>
      <c r="XED226" s="32"/>
      <c r="XEE226" s="32"/>
    </row>
    <row r="227" s="1" customFormat="1" customHeight="1" spans="1:16359">
      <c r="A227" s="31"/>
      <c r="B227" s="20"/>
      <c r="C227" s="20"/>
      <c r="D227" s="21" t="str">
        <f>IF(C227="","-",VLOOKUP(C227,员工信息表!B:C,2,FALSE))</f>
        <v>-</v>
      </c>
      <c r="E227" s="21" t="str">
        <f>IF(C227="","-",VLOOKUP(C227,员工信息表!B:D,3,FALSE))</f>
        <v>-</v>
      </c>
      <c r="F227" s="20"/>
      <c r="G227" s="20"/>
      <c r="H227" s="20"/>
      <c r="I227" s="20"/>
      <c r="J227" s="27" t="str">
        <f t="shared" si="6"/>
        <v>0</v>
      </c>
      <c r="K227" s="27" t="str">
        <f>IF(C227="","0",SUMIFS(借支明细表!$H:$H,借支明细表!$F:$F,$C227,借支明细表!$D:$D,$D$2))</f>
        <v>0</v>
      </c>
      <c r="L227" s="27" t="str">
        <f t="shared" si="7"/>
        <v>0</v>
      </c>
      <c r="M227" s="28"/>
      <c r="XDA227" s="32"/>
      <c r="XDB227" s="32"/>
      <c r="XDC227" s="32"/>
      <c r="XDD227" s="32"/>
      <c r="XDE227" s="32"/>
      <c r="XDF227" s="32"/>
      <c r="XDG227" s="32"/>
      <c r="XDH227" s="32"/>
      <c r="XDI227" s="32"/>
      <c r="XDJ227" s="32"/>
      <c r="XDK227" s="32"/>
      <c r="XDL227" s="32"/>
      <c r="XDM227" s="32"/>
      <c r="XDN227" s="32"/>
      <c r="XDO227" s="32"/>
      <c r="XDP227" s="32"/>
      <c r="XDQ227" s="32"/>
      <c r="XDR227" s="32"/>
      <c r="XDS227" s="32"/>
      <c r="XDT227" s="32"/>
      <c r="XDU227" s="32"/>
      <c r="XDV227" s="32"/>
      <c r="XDW227" s="32"/>
      <c r="XDX227" s="32"/>
      <c r="XDY227" s="32"/>
      <c r="XDZ227" s="32"/>
      <c r="XEA227" s="32"/>
      <c r="XEB227" s="32"/>
      <c r="XEC227" s="32"/>
      <c r="XED227" s="32"/>
      <c r="XEE227" s="32"/>
    </row>
    <row r="228" s="1" customFormat="1" customHeight="1" spans="1:16359">
      <c r="A228" s="31"/>
      <c r="B228" s="20"/>
      <c r="C228" s="20"/>
      <c r="D228" s="21" t="str">
        <f>IF(C228="","-",VLOOKUP(C228,员工信息表!B:C,2,FALSE))</f>
        <v>-</v>
      </c>
      <c r="E228" s="21" t="str">
        <f>IF(C228="","-",VLOOKUP(C228,员工信息表!B:D,3,FALSE))</f>
        <v>-</v>
      </c>
      <c r="F228" s="20"/>
      <c r="G228" s="20"/>
      <c r="H228" s="20"/>
      <c r="I228" s="20"/>
      <c r="J228" s="27" t="str">
        <f t="shared" si="6"/>
        <v>0</v>
      </c>
      <c r="K228" s="27" t="str">
        <f>IF(C228="","0",SUMIFS(借支明细表!$H:$H,借支明细表!$F:$F,$C228,借支明细表!$D:$D,$D$2))</f>
        <v>0</v>
      </c>
      <c r="L228" s="27" t="str">
        <f t="shared" si="7"/>
        <v>0</v>
      </c>
      <c r="M228" s="28"/>
      <c r="XDA228" s="32"/>
      <c r="XDB228" s="32"/>
      <c r="XDC228" s="32"/>
      <c r="XDD228" s="32"/>
      <c r="XDE228" s="32"/>
      <c r="XDF228" s="32"/>
      <c r="XDG228" s="32"/>
      <c r="XDH228" s="32"/>
      <c r="XDI228" s="32"/>
      <c r="XDJ228" s="32"/>
      <c r="XDK228" s="32"/>
      <c r="XDL228" s="32"/>
      <c r="XDM228" s="32"/>
      <c r="XDN228" s="32"/>
      <c r="XDO228" s="32"/>
      <c r="XDP228" s="32"/>
      <c r="XDQ228" s="32"/>
      <c r="XDR228" s="32"/>
      <c r="XDS228" s="32"/>
      <c r="XDT228" s="32"/>
      <c r="XDU228" s="32"/>
      <c r="XDV228" s="32"/>
      <c r="XDW228" s="32"/>
      <c r="XDX228" s="32"/>
      <c r="XDY228" s="32"/>
      <c r="XDZ228" s="32"/>
      <c r="XEA228" s="32"/>
      <c r="XEB228" s="32"/>
      <c r="XEC228" s="32"/>
      <c r="XED228" s="32"/>
      <c r="XEE228" s="32"/>
    </row>
    <row r="229" s="1" customFormat="1" customHeight="1" spans="1:16359">
      <c r="A229" s="31"/>
      <c r="B229" s="20"/>
      <c r="C229" s="20"/>
      <c r="D229" s="21" t="str">
        <f>IF(C229="","-",VLOOKUP(C229,员工信息表!B:C,2,FALSE))</f>
        <v>-</v>
      </c>
      <c r="E229" s="21" t="str">
        <f>IF(C229="","-",VLOOKUP(C229,员工信息表!B:D,3,FALSE))</f>
        <v>-</v>
      </c>
      <c r="F229" s="20"/>
      <c r="G229" s="20"/>
      <c r="H229" s="20"/>
      <c r="I229" s="20"/>
      <c r="J229" s="27" t="str">
        <f t="shared" si="6"/>
        <v>0</v>
      </c>
      <c r="K229" s="27" t="str">
        <f>IF(C229="","0",SUMIFS(借支明细表!$H:$H,借支明细表!$F:$F,$C229,借支明细表!$D:$D,$D$2))</f>
        <v>0</v>
      </c>
      <c r="L229" s="27" t="str">
        <f t="shared" si="7"/>
        <v>0</v>
      </c>
      <c r="M229" s="28"/>
      <c r="XDA229" s="32"/>
      <c r="XDB229" s="32"/>
      <c r="XDC229" s="32"/>
      <c r="XDD229" s="32"/>
      <c r="XDE229" s="32"/>
      <c r="XDF229" s="32"/>
      <c r="XDG229" s="32"/>
      <c r="XDH229" s="32"/>
      <c r="XDI229" s="32"/>
      <c r="XDJ229" s="32"/>
      <c r="XDK229" s="32"/>
      <c r="XDL229" s="32"/>
      <c r="XDM229" s="32"/>
      <c r="XDN229" s="32"/>
      <c r="XDO229" s="32"/>
      <c r="XDP229" s="32"/>
      <c r="XDQ229" s="32"/>
      <c r="XDR229" s="32"/>
      <c r="XDS229" s="32"/>
      <c r="XDT229" s="32"/>
      <c r="XDU229" s="32"/>
      <c r="XDV229" s="32"/>
      <c r="XDW229" s="32"/>
      <c r="XDX229" s="32"/>
      <c r="XDY229" s="32"/>
      <c r="XDZ229" s="32"/>
      <c r="XEA229" s="32"/>
      <c r="XEB229" s="32"/>
      <c r="XEC229" s="32"/>
      <c r="XED229" s="32"/>
      <c r="XEE229" s="32"/>
    </row>
    <row r="230" s="1" customFormat="1" customHeight="1" spans="1:16359">
      <c r="A230" s="31"/>
      <c r="B230" s="20"/>
      <c r="C230" s="20"/>
      <c r="D230" s="21" t="str">
        <f>IF(C230="","-",VLOOKUP(C230,员工信息表!B:C,2,FALSE))</f>
        <v>-</v>
      </c>
      <c r="E230" s="21" t="str">
        <f>IF(C230="","-",VLOOKUP(C230,员工信息表!B:D,3,FALSE))</f>
        <v>-</v>
      </c>
      <c r="F230" s="20"/>
      <c r="G230" s="20"/>
      <c r="H230" s="20"/>
      <c r="I230" s="20"/>
      <c r="J230" s="27" t="str">
        <f t="shared" si="6"/>
        <v>0</v>
      </c>
      <c r="K230" s="27" t="str">
        <f>IF(C230="","0",SUMIFS(借支明细表!$H:$H,借支明细表!$F:$F,$C230,借支明细表!$D:$D,$D$2))</f>
        <v>0</v>
      </c>
      <c r="L230" s="27" t="str">
        <f t="shared" si="7"/>
        <v>0</v>
      </c>
      <c r="M230" s="28"/>
      <c r="XDA230" s="32"/>
      <c r="XDB230" s="32"/>
      <c r="XDC230" s="32"/>
      <c r="XDD230" s="32"/>
      <c r="XDE230" s="32"/>
      <c r="XDF230" s="32"/>
      <c r="XDG230" s="32"/>
      <c r="XDH230" s="32"/>
      <c r="XDI230" s="32"/>
      <c r="XDJ230" s="32"/>
      <c r="XDK230" s="32"/>
      <c r="XDL230" s="32"/>
      <c r="XDM230" s="32"/>
      <c r="XDN230" s="32"/>
      <c r="XDO230" s="32"/>
      <c r="XDP230" s="32"/>
      <c r="XDQ230" s="32"/>
      <c r="XDR230" s="32"/>
      <c r="XDS230" s="32"/>
      <c r="XDT230" s="32"/>
      <c r="XDU230" s="32"/>
      <c r="XDV230" s="32"/>
      <c r="XDW230" s="32"/>
      <c r="XDX230" s="32"/>
      <c r="XDY230" s="32"/>
      <c r="XDZ230" s="32"/>
      <c r="XEA230" s="32"/>
      <c r="XEB230" s="32"/>
      <c r="XEC230" s="32"/>
      <c r="XED230" s="32"/>
      <c r="XEE230" s="32"/>
    </row>
    <row r="231" s="1" customFormat="1" customHeight="1" spans="1:16359">
      <c r="A231" s="31"/>
      <c r="B231" s="20"/>
      <c r="C231" s="20"/>
      <c r="D231" s="21" t="str">
        <f>IF(C231="","-",VLOOKUP(C231,员工信息表!B:C,2,FALSE))</f>
        <v>-</v>
      </c>
      <c r="E231" s="21" t="str">
        <f>IF(C231="","-",VLOOKUP(C231,员工信息表!B:D,3,FALSE))</f>
        <v>-</v>
      </c>
      <c r="F231" s="20"/>
      <c r="G231" s="20"/>
      <c r="H231" s="20"/>
      <c r="I231" s="20"/>
      <c r="J231" s="27" t="str">
        <f t="shared" si="6"/>
        <v>0</v>
      </c>
      <c r="K231" s="27" t="str">
        <f>IF(C231="","0",SUMIFS(借支明细表!$H:$H,借支明细表!$F:$F,$C231,借支明细表!$D:$D,$D$2))</f>
        <v>0</v>
      </c>
      <c r="L231" s="27" t="str">
        <f t="shared" si="7"/>
        <v>0</v>
      </c>
      <c r="M231" s="28"/>
      <c r="XDA231" s="32"/>
      <c r="XDB231" s="32"/>
      <c r="XDC231" s="32"/>
      <c r="XDD231" s="32"/>
      <c r="XDE231" s="32"/>
      <c r="XDF231" s="32"/>
      <c r="XDG231" s="32"/>
      <c r="XDH231" s="32"/>
      <c r="XDI231" s="32"/>
      <c r="XDJ231" s="32"/>
      <c r="XDK231" s="32"/>
      <c r="XDL231" s="32"/>
      <c r="XDM231" s="32"/>
      <c r="XDN231" s="32"/>
      <c r="XDO231" s="32"/>
      <c r="XDP231" s="32"/>
      <c r="XDQ231" s="32"/>
      <c r="XDR231" s="32"/>
      <c r="XDS231" s="32"/>
      <c r="XDT231" s="32"/>
      <c r="XDU231" s="32"/>
      <c r="XDV231" s="32"/>
      <c r="XDW231" s="32"/>
      <c r="XDX231" s="32"/>
      <c r="XDY231" s="32"/>
      <c r="XDZ231" s="32"/>
      <c r="XEA231" s="32"/>
      <c r="XEB231" s="32"/>
      <c r="XEC231" s="32"/>
      <c r="XED231" s="32"/>
      <c r="XEE231" s="32"/>
    </row>
    <row r="232" s="1" customFormat="1" customHeight="1" spans="1:16359">
      <c r="A232" s="31"/>
      <c r="B232" s="20"/>
      <c r="C232" s="20"/>
      <c r="D232" s="21" t="str">
        <f>IF(C232="","-",VLOOKUP(C232,员工信息表!B:C,2,FALSE))</f>
        <v>-</v>
      </c>
      <c r="E232" s="21" t="str">
        <f>IF(C232="","-",VLOOKUP(C232,员工信息表!B:D,3,FALSE))</f>
        <v>-</v>
      </c>
      <c r="F232" s="20"/>
      <c r="G232" s="20"/>
      <c r="H232" s="20"/>
      <c r="I232" s="20"/>
      <c r="J232" s="27" t="str">
        <f t="shared" si="6"/>
        <v>0</v>
      </c>
      <c r="K232" s="27" t="str">
        <f>IF(C232="","0",SUMIFS(借支明细表!$H:$H,借支明细表!$F:$F,$C232,借支明细表!$D:$D,$D$2))</f>
        <v>0</v>
      </c>
      <c r="L232" s="27" t="str">
        <f t="shared" si="7"/>
        <v>0</v>
      </c>
      <c r="M232" s="28"/>
      <c r="XDA232" s="32"/>
      <c r="XDB232" s="32"/>
      <c r="XDC232" s="32"/>
      <c r="XDD232" s="32"/>
      <c r="XDE232" s="32"/>
      <c r="XDF232" s="32"/>
      <c r="XDG232" s="32"/>
      <c r="XDH232" s="32"/>
      <c r="XDI232" s="32"/>
      <c r="XDJ232" s="32"/>
      <c r="XDK232" s="32"/>
      <c r="XDL232" s="32"/>
      <c r="XDM232" s="32"/>
      <c r="XDN232" s="32"/>
      <c r="XDO232" s="32"/>
      <c r="XDP232" s="32"/>
      <c r="XDQ232" s="32"/>
      <c r="XDR232" s="32"/>
      <c r="XDS232" s="32"/>
      <c r="XDT232" s="32"/>
      <c r="XDU232" s="32"/>
      <c r="XDV232" s="32"/>
      <c r="XDW232" s="32"/>
      <c r="XDX232" s="32"/>
      <c r="XDY232" s="32"/>
      <c r="XDZ232" s="32"/>
      <c r="XEA232" s="32"/>
      <c r="XEB232" s="32"/>
      <c r="XEC232" s="32"/>
      <c r="XED232" s="32"/>
      <c r="XEE232" s="32"/>
    </row>
    <row r="233" s="1" customFormat="1" customHeight="1" spans="1:16359">
      <c r="A233" s="31"/>
      <c r="B233" s="20"/>
      <c r="C233" s="20"/>
      <c r="D233" s="21" t="str">
        <f>IF(C233="","-",VLOOKUP(C233,员工信息表!B:C,2,FALSE))</f>
        <v>-</v>
      </c>
      <c r="E233" s="21" t="str">
        <f>IF(C233="","-",VLOOKUP(C233,员工信息表!B:D,3,FALSE))</f>
        <v>-</v>
      </c>
      <c r="F233" s="20"/>
      <c r="G233" s="20"/>
      <c r="H233" s="20"/>
      <c r="I233" s="20"/>
      <c r="J233" s="27" t="str">
        <f t="shared" si="6"/>
        <v>0</v>
      </c>
      <c r="K233" s="27" t="str">
        <f>IF(C233="","0",SUMIFS(借支明细表!$H:$H,借支明细表!$F:$F,$C233,借支明细表!$D:$D,$D$2))</f>
        <v>0</v>
      </c>
      <c r="L233" s="27" t="str">
        <f t="shared" si="7"/>
        <v>0</v>
      </c>
      <c r="M233" s="28"/>
      <c r="XDA233" s="32"/>
      <c r="XDB233" s="32"/>
      <c r="XDC233" s="32"/>
      <c r="XDD233" s="32"/>
      <c r="XDE233" s="32"/>
      <c r="XDF233" s="32"/>
      <c r="XDG233" s="32"/>
      <c r="XDH233" s="32"/>
      <c r="XDI233" s="32"/>
      <c r="XDJ233" s="32"/>
      <c r="XDK233" s="32"/>
      <c r="XDL233" s="32"/>
      <c r="XDM233" s="32"/>
      <c r="XDN233" s="32"/>
      <c r="XDO233" s="32"/>
      <c r="XDP233" s="32"/>
      <c r="XDQ233" s="32"/>
      <c r="XDR233" s="32"/>
      <c r="XDS233" s="32"/>
      <c r="XDT233" s="32"/>
      <c r="XDU233" s="32"/>
      <c r="XDV233" s="32"/>
      <c r="XDW233" s="32"/>
      <c r="XDX233" s="32"/>
      <c r="XDY233" s="32"/>
      <c r="XDZ233" s="32"/>
      <c r="XEA233" s="32"/>
      <c r="XEB233" s="32"/>
      <c r="XEC233" s="32"/>
      <c r="XED233" s="32"/>
      <c r="XEE233" s="32"/>
    </row>
    <row r="234" s="1" customFormat="1" customHeight="1" spans="1:16359">
      <c r="A234" s="31"/>
      <c r="B234" s="20"/>
      <c r="C234" s="20"/>
      <c r="D234" s="21" t="str">
        <f>IF(C234="","-",VLOOKUP(C234,员工信息表!B:C,2,FALSE))</f>
        <v>-</v>
      </c>
      <c r="E234" s="21" t="str">
        <f>IF(C234="","-",VLOOKUP(C234,员工信息表!B:D,3,FALSE))</f>
        <v>-</v>
      </c>
      <c r="F234" s="20"/>
      <c r="G234" s="20"/>
      <c r="H234" s="20"/>
      <c r="I234" s="20"/>
      <c r="J234" s="27" t="str">
        <f t="shared" si="6"/>
        <v>0</v>
      </c>
      <c r="K234" s="27" t="str">
        <f>IF(C234="","0",SUMIFS(借支明细表!$H:$H,借支明细表!$F:$F,$C234,借支明细表!$D:$D,$D$2))</f>
        <v>0</v>
      </c>
      <c r="L234" s="27" t="str">
        <f t="shared" si="7"/>
        <v>0</v>
      </c>
      <c r="M234" s="28"/>
      <c r="XDA234" s="32"/>
      <c r="XDB234" s="32"/>
      <c r="XDC234" s="32"/>
      <c r="XDD234" s="32"/>
      <c r="XDE234" s="32"/>
      <c r="XDF234" s="32"/>
      <c r="XDG234" s="32"/>
      <c r="XDH234" s="32"/>
      <c r="XDI234" s="32"/>
      <c r="XDJ234" s="32"/>
      <c r="XDK234" s="32"/>
      <c r="XDL234" s="32"/>
      <c r="XDM234" s="32"/>
      <c r="XDN234" s="32"/>
      <c r="XDO234" s="32"/>
      <c r="XDP234" s="32"/>
      <c r="XDQ234" s="32"/>
      <c r="XDR234" s="32"/>
      <c r="XDS234" s="32"/>
      <c r="XDT234" s="32"/>
      <c r="XDU234" s="32"/>
      <c r="XDV234" s="32"/>
      <c r="XDW234" s="32"/>
      <c r="XDX234" s="32"/>
      <c r="XDY234" s="32"/>
      <c r="XDZ234" s="32"/>
      <c r="XEA234" s="32"/>
      <c r="XEB234" s="32"/>
      <c r="XEC234" s="32"/>
      <c r="XED234" s="32"/>
      <c r="XEE234" s="32"/>
    </row>
    <row r="235" s="1" customFormat="1" customHeight="1" spans="1:16359">
      <c r="A235" s="31"/>
      <c r="B235" s="20"/>
      <c r="C235" s="20"/>
      <c r="D235" s="21" t="str">
        <f>IF(C235="","-",VLOOKUP(C235,员工信息表!B:C,2,FALSE))</f>
        <v>-</v>
      </c>
      <c r="E235" s="21" t="str">
        <f>IF(C235="","-",VLOOKUP(C235,员工信息表!B:D,3,FALSE))</f>
        <v>-</v>
      </c>
      <c r="F235" s="20"/>
      <c r="G235" s="20"/>
      <c r="H235" s="20"/>
      <c r="I235" s="20"/>
      <c r="J235" s="27" t="str">
        <f t="shared" si="6"/>
        <v>0</v>
      </c>
      <c r="K235" s="27" t="str">
        <f>IF(C235="","0",SUMIFS(借支明细表!$H:$H,借支明细表!$F:$F,$C235,借支明细表!$D:$D,$D$2))</f>
        <v>0</v>
      </c>
      <c r="L235" s="27" t="str">
        <f t="shared" si="7"/>
        <v>0</v>
      </c>
      <c r="M235" s="28"/>
      <c r="XDA235" s="32"/>
      <c r="XDB235" s="32"/>
      <c r="XDC235" s="32"/>
      <c r="XDD235" s="32"/>
      <c r="XDE235" s="32"/>
      <c r="XDF235" s="32"/>
      <c r="XDG235" s="32"/>
      <c r="XDH235" s="32"/>
      <c r="XDI235" s="32"/>
      <c r="XDJ235" s="32"/>
      <c r="XDK235" s="32"/>
      <c r="XDL235" s="32"/>
      <c r="XDM235" s="32"/>
      <c r="XDN235" s="32"/>
      <c r="XDO235" s="32"/>
      <c r="XDP235" s="32"/>
      <c r="XDQ235" s="32"/>
      <c r="XDR235" s="32"/>
      <c r="XDS235" s="32"/>
      <c r="XDT235" s="32"/>
      <c r="XDU235" s="32"/>
      <c r="XDV235" s="32"/>
      <c r="XDW235" s="32"/>
      <c r="XDX235" s="32"/>
      <c r="XDY235" s="32"/>
      <c r="XDZ235" s="32"/>
      <c r="XEA235" s="32"/>
      <c r="XEB235" s="32"/>
      <c r="XEC235" s="32"/>
      <c r="XED235" s="32"/>
      <c r="XEE235" s="32"/>
    </row>
    <row r="236" s="1" customFormat="1" customHeight="1" spans="1:16359">
      <c r="A236" s="31"/>
      <c r="B236" s="20"/>
      <c r="C236" s="20"/>
      <c r="D236" s="21" t="str">
        <f>IF(C236="","-",VLOOKUP(C236,员工信息表!B:C,2,FALSE))</f>
        <v>-</v>
      </c>
      <c r="E236" s="21" t="str">
        <f>IF(C236="","-",VLOOKUP(C236,员工信息表!B:D,3,FALSE))</f>
        <v>-</v>
      </c>
      <c r="F236" s="20"/>
      <c r="G236" s="20"/>
      <c r="H236" s="20"/>
      <c r="I236" s="20"/>
      <c r="J236" s="27" t="str">
        <f t="shared" si="6"/>
        <v>0</v>
      </c>
      <c r="K236" s="27" t="str">
        <f>IF(C236="","0",SUMIFS(借支明细表!$H:$H,借支明细表!$F:$F,$C236,借支明细表!$D:$D,$D$2))</f>
        <v>0</v>
      </c>
      <c r="L236" s="27" t="str">
        <f t="shared" si="7"/>
        <v>0</v>
      </c>
      <c r="M236" s="28"/>
      <c r="XDA236" s="32"/>
      <c r="XDB236" s="32"/>
      <c r="XDC236" s="32"/>
      <c r="XDD236" s="32"/>
      <c r="XDE236" s="32"/>
      <c r="XDF236" s="32"/>
      <c r="XDG236" s="32"/>
      <c r="XDH236" s="32"/>
      <c r="XDI236" s="32"/>
      <c r="XDJ236" s="32"/>
      <c r="XDK236" s="32"/>
      <c r="XDL236" s="32"/>
      <c r="XDM236" s="32"/>
      <c r="XDN236" s="32"/>
      <c r="XDO236" s="32"/>
      <c r="XDP236" s="32"/>
      <c r="XDQ236" s="32"/>
      <c r="XDR236" s="32"/>
      <c r="XDS236" s="32"/>
      <c r="XDT236" s="32"/>
      <c r="XDU236" s="32"/>
      <c r="XDV236" s="32"/>
      <c r="XDW236" s="32"/>
      <c r="XDX236" s="32"/>
      <c r="XDY236" s="32"/>
      <c r="XDZ236" s="32"/>
      <c r="XEA236" s="32"/>
      <c r="XEB236" s="32"/>
      <c r="XEC236" s="32"/>
      <c r="XED236" s="32"/>
      <c r="XEE236" s="32"/>
    </row>
    <row r="237" s="1" customFormat="1" customHeight="1" spans="1:16359">
      <c r="A237" s="31"/>
      <c r="B237" s="20"/>
      <c r="C237" s="20"/>
      <c r="D237" s="21" t="str">
        <f>IF(C237="","-",VLOOKUP(C237,员工信息表!B:C,2,FALSE))</f>
        <v>-</v>
      </c>
      <c r="E237" s="21" t="str">
        <f>IF(C237="","-",VLOOKUP(C237,员工信息表!B:D,3,FALSE))</f>
        <v>-</v>
      </c>
      <c r="F237" s="20"/>
      <c r="G237" s="20"/>
      <c r="H237" s="20"/>
      <c r="I237" s="20"/>
      <c r="J237" s="27" t="str">
        <f t="shared" si="6"/>
        <v>0</v>
      </c>
      <c r="K237" s="27" t="str">
        <f>IF(C237="","0",SUMIFS(借支明细表!$H:$H,借支明细表!$F:$F,$C237,借支明细表!$D:$D,$D$2))</f>
        <v>0</v>
      </c>
      <c r="L237" s="27" t="str">
        <f t="shared" si="7"/>
        <v>0</v>
      </c>
      <c r="M237" s="28"/>
      <c r="XDA237" s="32"/>
      <c r="XDB237" s="32"/>
      <c r="XDC237" s="32"/>
      <c r="XDD237" s="32"/>
      <c r="XDE237" s="32"/>
      <c r="XDF237" s="32"/>
      <c r="XDG237" s="32"/>
      <c r="XDH237" s="32"/>
      <c r="XDI237" s="32"/>
      <c r="XDJ237" s="32"/>
      <c r="XDK237" s="32"/>
      <c r="XDL237" s="32"/>
      <c r="XDM237" s="32"/>
      <c r="XDN237" s="32"/>
      <c r="XDO237" s="32"/>
      <c r="XDP237" s="32"/>
      <c r="XDQ237" s="32"/>
      <c r="XDR237" s="32"/>
      <c r="XDS237" s="32"/>
      <c r="XDT237" s="32"/>
      <c r="XDU237" s="32"/>
      <c r="XDV237" s="32"/>
      <c r="XDW237" s="32"/>
      <c r="XDX237" s="32"/>
      <c r="XDY237" s="32"/>
      <c r="XDZ237" s="32"/>
      <c r="XEA237" s="32"/>
      <c r="XEB237" s="32"/>
      <c r="XEC237" s="32"/>
      <c r="XED237" s="32"/>
      <c r="XEE237" s="32"/>
    </row>
    <row r="238" s="1" customFormat="1" customHeight="1" spans="1:16359">
      <c r="A238" s="31"/>
      <c r="B238" s="20"/>
      <c r="C238" s="20"/>
      <c r="D238" s="21" t="str">
        <f>IF(C238="","-",VLOOKUP(C238,员工信息表!B:C,2,FALSE))</f>
        <v>-</v>
      </c>
      <c r="E238" s="21" t="str">
        <f>IF(C238="","-",VLOOKUP(C238,员工信息表!B:D,3,FALSE))</f>
        <v>-</v>
      </c>
      <c r="F238" s="20"/>
      <c r="G238" s="20"/>
      <c r="H238" s="20"/>
      <c r="I238" s="20"/>
      <c r="J238" s="27" t="str">
        <f t="shared" si="6"/>
        <v>0</v>
      </c>
      <c r="K238" s="27" t="str">
        <f>IF(C238="","0",SUMIFS(借支明细表!$H:$H,借支明细表!$F:$F,$C238,借支明细表!$D:$D,$D$2))</f>
        <v>0</v>
      </c>
      <c r="L238" s="27" t="str">
        <f t="shared" si="7"/>
        <v>0</v>
      </c>
      <c r="M238" s="28"/>
      <c r="XDA238" s="32"/>
      <c r="XDB238" s="32"/>
      <c r="XDC238" s="32"/>
      <c r="XDD238" s="32"/>
      <c r="XDE238" s="32"/>
      <c r="XDF238" s="32"/>
      <c r="XDG238" s="32"/>
      <c r="XDH238" s="32"/>
      <c r="XDI238" s="32"/>
      <c r="XDJ238" s="32"/>
      <c r="XDK238" s="32"/>
      <c r="XDL238" s="32"/>
      <c r="XDM238" s="32"/>
      <c r="XDN238" s="32"/>
      <c r="XDO238" s="32"/>
      <c r="XDP238" s="32"/>
      <c r="XDQ238" s="32"/>
      <c r="XDR238" s="32"/>
      <c r="XDS238" s="32"/>
      <c r="XDT238" s="32"/>
      <c r="XDU238" s="32"/>
      <c r="XDV238" s="32"/>
      <c r="XDW238" s="32"/>
      <c r="XDX238" s="32"/>
      <c r="XDY238" s="32"/>
      <c r="XDZ238" s="32"/>
      <c r="XEA238" s="32"/>
      <c r="XEB238" s="32"/>
      <c r="XEC238" s="32"/>
      <c r="XED238" s="32"/>
      <c r="XEE238" s="32"/>
    </row>
    <row r="239" s="1" customFormat="1" customHeight="1" spans="1:16359">
      <c r="A239" s="31"/>
      <c r="B239" s="20"/>
      <c r="C239" s="20"/>
      <c r="D239" s="21" t="str">
        <f>IF(C239="","-",VLOOKUP(C239,员工信息表!B:C,2,FALSE))</f>
        <v>-</v>
      </c>
      <c r="E239" s="21" t="str">
        <f>IF(C239="","-",VLOOKUP(C239,员工信息表!B:D,3,FALSE))</f>
        <v>-</v>
      </c>
      <c r="F239" s="20"/>
      <c r="G239" s="20"/>
      <c r="H239" s="20"/>
      <c r="I239" s="20"/>
      <c r="J239" s="27" t="str">
        <f t="shared" si="6"/>
        <v>0</v>
      </c>
      <c r="K239" s="27" t="str">
        <f>IF(C239="","0",SUMIFS(借支明细表!$H:$H,借支明细表!$F:$F,$C239,借支明细表!$D:$D,$D$2))</f>
        <v>0</v>
      </c>
      <c r="L239" s="27" t="str">
        <f t="shared" si="7"/>
        <v>0</v>
      </c>
      <c r="M239" s="28"/>
      <c r="XDA239" s="32"/>
      <c r="XDB239" s="32"/>
      <c r="XDC239" s="32"/>
      <c r="XDD239" s="32"/>
      <c r="XDE239" s="32"/>
      <c r="XDF239" s="32"/>
      <c r="XDG239" s="32"/>
      <c r="XDH239" s="32"/>
      <c r="XDI239" s="32"/>
      <c r="XDJ239" s="32"/>
      <c r="XDK239" s="32"/>
      <c r="XDL239" s="32"/>
      <c r="XDM239" s="32"/>
      <c r="XDN239" s="32"/>
      <c r="XDO239" s="32"/>
      <c r="XDP239" s="32"/>
      <c r="XDQ239" s="32"/>
      <c r="XDR239" s="32"/>
      <c r="XDS239" s="32"/>
      <c r="XDT239" s="32"/>
      <c r="XDU239" s="32"/>
      <c r="XDV239" s="32"/>
      <c r="XDW239" s="32"/>
      <c r="XDX239" s="32"/>
      <c r="XDY239" s="32"/>
      <c r="XDZ239" s="32"/>
      <c r="XEA239" s="32"/>
      <c r="XEB239" s="32"/>
      <c r="XEC239" s="32"/>
      <c r="XED239" s="32"/>
      <c r="XEE239" s="32"/>
    </row>
    <row r="240" s="1" customFormat="1" customHeight="1" spans="1:16359">
      <c r="A240" s="31"/>
      <c r="B240" s="20"/>
      <c r="C240" s="20"/>
      <c r="D240" s="21" t="str">
        <f>IF(C240="","-",VLOOKUP(C240,员工信息表!B:C,2,FALSE))</f>
        <v>-</v>
      </c>
      <c r="E240" s="21" t="str">
        <f>IF(C240="","-",VLOOKUP(C240,员工信息表!B:D,3,FALSE))</f>
        <v>-</v>
      </c>
      <c r="F240" s="20"/>
      <c r="G240" s="20"/>
      <c r="H240" s="20"/>
      <c r="I240" s="20"/>
      <c r="J240" s="27" t="str">
        <f t="shared" si="6"/>
        <v>0</v>
      </c>
      <c r="K240" s="27" t="str">
        <f>IF(C240="","0",SUMIFS(借支明细表!$H:$H,借支明细表!$F:$F,$C240,借支明细表!$D:$D,$D$2))</f>
        <v>0</v>
      </c>
      <c r="L240" s="27" t="str">
        <f t="shared" si="7"/>
        <v>0</v>
      </c>
      <c r="M240" s="28"/>
      <c r="XDA240" s="32"/>
      <c r="XDB240" s="32"/>
      <c r="XDC240" s="32"/>
      <c r="XDD240" s="32"/>
      <c r="XDE240" s="32"/>
      <c r="XDF240" s="32"/>
      <c r="XDG240" s="32"/>
      <c r="XDH240" s="32"/>
      <c r="XDI240" s="32"/>
      <c r="XDJ240" s="32"/>
      <c r="XDK240" s="32"/>
      <c r="XDL240" s="32"/>
      <c r="XDM240" s="32"/>
      <c r="XDN240" s="32"/>
      <c r="XDO240" s="32"/>
      <c r="XDP240" s="32"/>
      <c r="XDQ240" s="32"/>
      <c r="XDR240" s="32"/>
      <c r="XDS240" s="32"/>
      <c r="XDT240" s="32"/>
      <c r="XDU240" s="32"/>
      <c r="XDV240" s="32"/>
      <c r="XDW240" s="32"/>
      <c r="XDX240" s="32"/>
      <c r="XDY240" s="32"/>
      <c r="XDZ240" s="32"/>
      <c r="XEA240" s="32"/>
      <c r="XEB240" s="32"/>
      <c r="XEC240" s="32"/>
      <c r="XED240" s="32"/>
      <c r="XEE240" s="32"/>
    </row>
    <row r="241" s="1" customFormat="1" customHeight="1" spans="1:16359">
      <c r="A241" s="31"/>
      <c r="B241" s="20"/>
      <c r="C241" s="20"/>
      <c r="D241" s="21" t="str">
        <f>IF(C241="","-",VLOOKUP(C241,员工信息表!B:C,2,FALSE))</f>
        <v>-</v>
      </c>
      <c r="E241" s="21" t="str">
        <f>IF(C241="","-",VLOOKUP(C241,员工信息表!B:D,3,FALSE))</f>
        <v>-</v>
      </c>
      <c r="F241" s="20"/>
      <c r="G241" s="20"/>
      <c r="H241" s="20"/>
      <c r="I241" s="20"/>
      <c r="J241" s="27" t="str">
        <f t="shared" si="6"/>
        <v>0</v>
      </c>
      <c r="K241" s="27" t="str">
        <f>IF(C241="","0",SUMIFS(借支明细表!$H:$H,借支明细表!$F:$F,$C241,借支明细表!$D:$D,$D$2))</f>
        <v>0</v>
      </c>
      <c r="L241" s="27" t="str">
        <f t="shared" si="7"/>
        <v>0</v>
      </c>
      <c r="M241" s="28"/>
      <c r="XDA241" s="32"/>
      <c r="XDB241" s="32"/>
      <c r="XDC241" s="32"/>
      <c r="XDD241" s="32"/>
      <c r="XDE241" s="32"/>
      <c r="XDF241" s="32"/>
      <c r="XDG241" s="32"/>
      <c r="XDH241" s="32"/>
      <c r="XDI241" s="32"/>
      <c r="XDJ241" s="32"/>
      <c r="XDK241" s="32"/>
      <c r="XDL241" s="32"/>
      <c r="XDM241" s="32"/>
      <c r="XDN241" s="32"/>
      <c r="XDO241" s="32"/>
      <c r="XDP241" s="32"/>
      <c r="XDQ241" s="32"/>
      <c r="XDR241" s="32"/>
      <c r="XDS241" s="32"/>
      <c r="XDT241" s="32"/>
      <c r="XDU241" s="32"/>
      <c r="XDV241" s="32"/>
      <c r="XDW241" s="32"/>
      <c r="XDX241" s="32"/>
      <c r="XDY241" s="32"/>
      <c r="XDZ241" s="32"/>
      <c r="XEA241" s="32"/>
      <c r="XEB241" s="32"/>
      <c r="XEC241" s="32"/>
      <c r="XED241" s="32"/>
      <c r="XEE241" s="32"/>
    </row>
    <row r="242" s="1" customFormat="1" customHeight="1" spans="1:16359">
      <c r="A242" s="31"/>
      <c r="B242" s="20"/>
      <c r="C242" s="20"/>
      <c r="D242" s="21" t="str">
        <f>IF(C242="","-",VLOOKUP(C242,员工信息表!B:C,2,FALSE))</f>
        <v>-</v>
      </c>
      <c r="E242" s="21" t="str">
        <f>IF(C242="","-",VLOOKUP(C242,员工信息表!B:D,3,FALSE))</f>
        <v>-</v>
      </c>
      <c r="F242" s="20"/>
      <c r="G242" s="20"/>
      <c r="H242" s="20"/>
      <c r="I242" s="20"/>
      <c r="J242" s="27" t="str">
        <f t="shared" si="6"/>
        <v>0</v>
      </c>
      <c r="K242" s="27" t="str">
        <f>IF(C242="","0",SUMIFS(借支明细表!$H:$H,借支明细表!$F:$F,$C242,借支明细表!$D:$D,$D$2))</f>
        <v>0</v>
      </c>
      <c r="L242" s="27" t="str">
        <f t="shared" si="7"/>
        <v>0</v>
      </c>
      <c r="M242" s="28"/>
      <c r="XDA242" s="32"/>
      <c r="XDB242" s="32"/>
      <c r="XDC242" s="32"/>
      <c r="XDD242" s="32"/>
      <c r="XDE242" s="32"/>
      <c r="XDF242" s="32"/>
      <c r="XDG242" s="32"/>
      <c r="XDH242" s="32"/>
      <c r="XDI242" s="32"/>
      <c r="XDJ242" s="32"/>
      <c r="XDK242" s="32"/>
      <c r="XDL242" s="32"/>
      <c r="XDM242" s="32"/>
      <c r="XDN242" s="32"/>
      <c r="XDO242" s="32"/>
      <c r="XDP242" s="32"/>
      <c r="XDQ242" s="32"/>
      <c r="XDR242" s="32"/>
      <c r="XDS242" s="32"/>
      <c r="XDT242" s="32"/>
      <c r="XDU242" s="32"/>
      <c r="XDV242" s="32"/>
      <c r="XDW242" s="32"/>
      <c r="XDX242" s="32"/>
      <c r="XDY242" s="32"/>
      <c r="XDZ242" s="32"/>
      <c r="XEA242" s="32"/>
      <c r="XEB242" s="32"/>
      <c r="XEC242" s="32"/>
      <c r="XED242" s="32"/>
      <c r="XEE242" s="32"/>
    </row>
    <row r="243" s="1" customFormat="1" customHeight="1" spans="1:16359">
      <c r="A243" s="31"/>
      <c r="B243" s="20"/>
      <c r="C243" s="20"/>
      <c r="D243" s="21" t="str">
        <f>IF(C243="","-",VLOOKUP(C243,员工信息表!B:C,2,FALSE))</f>
        <v>-</v>
      </c>
      <c r="E243" s="21" t="str">
        <f>IF(C243="","-",VLOOKUP(C243,员工信息表!B:D,3,FALSE))</f>
        <v>-</v>
      </c>
      <c r="F243" s="20"/>
      <c r="G243" s="20"/>
      <c r="H243" s="20"/>
      <c r="I243" s="20"/>
      <c r="J243" s="27" t="str">
        <f t="shared" si="6"/>
        <v>0</v>
      </c>
      <c r="K243" s="27" t="str">
        <f>IF(C243="","0",SUMIFS(借支明细表!$H:$H,借支明细表!$F:$F,$C243,借支明细表!$D:$D,$D$2))</f>
        <v>0</v>
      </c>
      <c r="L243" s="27" t="str">
        <f t="shared" si="7"/>
        <v>0</v>
      </c>
      <c r="M243" s="28"/>
      <c r="XDA243" s="32"/>
      <c r="XDB243" s="32"/>
      <c r="XDC243" s="32"/>
      <c r="XDD243" s="32"/>
      <c r="XDE243" s="32"/>
      <c r="XDF243" s="32"/>
      <c r="XDG243" s="32"/>
      <c r="XDH243" s="32"/>
      <c r="XDI243" s="32"/>
      <c r="XDJ243" s="32"/>
      <c r="XDK243" s="32"/>
      <c r="XDL243" s="32"/>
      <c r="XDM243" s="32"/>
      <c r="XDN243" s="32"/>
      <c r="XDO243" s="32"/>
      <c r="XDP243" s="32"/>
      <c r="XDQ243" s="32"/>
      <c r="XDR243" s="32"/>
      <c r="XDS243" s="32"/>
      <c r="XDT243" s="32"/>
      <c r="XDU243" s="32"/>
      <c r="XDV243" s="32"/>
      <c r="XDW243" s="32"/>
      <c r="XDX243" s="32"/>
      <c r="XDY243" s="32"/>
      <c r="XDZ243" s="32"/>
      <c r="XEA243" s="32"/>
      <c r="XEB243" s="32"/>
      <c r="XEC243" s="32"/>
      <c r="XED243" s="32"/>
      <c r="XEE243" s="32"/>
    </row>
    <row r="244" s="1" customFormat="1" customHeight="1" spans="1:16359">
      <c r="A244" s="31"/>
      <c r="B244" s="20"/>
      <c r="C244" s="20"/>
      <c r="D244" s="21" t="str">
        <f>IF(C244="","-",VLOOKUP(C244,员工信息表!B:C,2,FALSE))</f>
        <v>-</v>
      </c>
      <c r="E244" s="21" t="str">
        <f>IF(C244="","-",VLOOKUP(C244,员工信息表!B:D,3,FALSE))</f>
        <v>-</v>
      </c>
      <c r="F244" s="20"/>
      <c r="G244" s="20"/>
      <c r="H244" s="20"/>
      <c r="I244" s="20"/>
      <c r="J244" s="27" t="str">
        <f t="shared" si="6"/>
        <v>0</v>
      </c>
      <c r="K244" s="27" t="str">
        <f>IF(C244="","0",SUMIFS(借支明细表!$H:$H,借支明细表!$F:$F,$C244,借支明细表!$D:$D,$D$2))</f>
        <v>0</v>
      </c>
      <c r="L244" s="27" t="str">
        <f t="shared" si="7"/>
        <v>0</v>
      </c>
      <c r="M244" s="28"/>
      <c r="XDA244" s="32"/>
      <c r="XDB244" s="32"/>
      <c r="XDC244" s="32"/>
      <c r="XDD244" s="32"/>
      <c r="XDE244" s="32"/>
      <c r="XDF244" s="32"/>
      <c r="XDG244" s="32"/>
      <c r="XDH244" s="32"/>
      <c r="XDI244" s="32"/>
      <c r="XDJ244" s="32"/>
      <c r="XDK244" s="32"/>
      <c r="XDL244" s="32"/>
      <c r="XDM244" s="32"/>
      <c r="XDN244" s="32"/>
      <c r="XDO244" s="32"/>
      <c r="XDP244" s="32"/>
      <c r="XDQ244" s="32"/>
      <c r="XDR244" s="32"/>
      <c r="XDS244" s="32"/>
      <c r="XDT244" s="32"/>
      <c r="XDU244" s="32"/>
      <c r="XDV244" s="32"/>
      <c r="XDW244" s="32"/>
      <c r="XDX244" s="32"/>
      <c r="XDY244" s="32"/>
      <c r="XDZ244" s="32"/>
      <c r="XEA244" s="32"/>
      <c r="XEB244" s="32"/>
      <c r="XEC244" s="32"/>
      <c r="XED244" s="32"/>
      <c r="XEE244" s="32"/>
    </row>
    <row r="245" s="1" customFormat="1" customHeight="1" spans="1:16359">
      <c r="A245" s="31"/>
      <c r="B245" s="20"/>
      <c r="C245" s="20"/>
      <c r="D245" s="21" t="str">
        <f>IF(C245="","-",VLOOKUP(C245,员工信息表!B:C,2,FALSE))</f>
        <v>-</v>
      </c>
      <c r="E245" s="21" t="str">
        <f>IF(C245="","-",VLOOKUP(C245,员工信息表!B:D,3,FALSE))</f>
        <v>-</v>
      </c>
      <c r="F245" s="20"/>
      <c r="G245" s="20"/>
      <c r="H245" s="20"/>
      <c r="I245" s="20"/>
      <c r="J245" s="27" t="str">
        <f t="shared" si="6"/>
        <v>0</v>
      </c>
      <c r="K245" s="27" t="str">
        <f>IF(C245="","0",SUMIFS(借支明细表!$H:$H,借支明细表!$F:$F,$C245,借支明细表!$D:$D,$D$2))</f>
        <v>0</v>
      </c>
      <c r="L245" s="27" t="str">
        <f t="shared" si="7"/>
        <v>0</v>
      </c>
      <c r="M245" s="28"/>
      <c r="XDA245" s="32"/>
      <c r="XDB245" s="32"/>
      <c r="XDC245" s="32"/>
      <c r="XDD245" s="32"/>
      <c r="XDE245" s="32"/>
      <c r="XDF245" s="32"/>
      <c r="XDG245" s="32"/>
      <c r="XDH245" s="32"/>
      <c r="XDI245" s="32"/>
      <c r="XDJ245" s="32"/>
      <c r="XDK245" s="32"/>
      <c r="XDL245" s="32"/>
      <c r="XDM245" s="32"/>
      <c r="XDN245" s="32"/>
      <c r="XDO245" s="32"/>
      <c r="XDP245" s="32"/>
      <c r="XDQ245" s="32"/>
      <c r="XDR245" s="32"/>
      <c r="XDS245" s="32"/>
      <c r="XDT245" s="32"/>
      <c r="XDU245" s="32"/>
      <c r="XDV245" s="32"/>
      <c r="XDW245" s="32"/>
      <c r="XDX245" s="32"/>
      <c r="XDY245" s="32"/>
      <c r="XDZ245" s="32"/>
      <c r="XEA245" s="32"/>
      <c r="XEB245" s="32"/>
      <c r="XEC245" s="32"/>
      <c r="XED245" s="32"/>
      <c r="XEE245" s="32"/>
    </row>
    <row r="246" s="1" customFormat="1" customHeight="1" spans="1:16359">
      <c r="A246" s="31"/>
      <c r="B246" s="20"/>
      <c r="C246" s="20"/>
      <c r="D246" s="21" t="str">
        <f>IF(C246="","-",VLOOKUP(C246,员工信息表!B:C,2,FALSE))</f>
        <v>-</v>
      </c>
      <c r="E246" s="21" t="str">
        <f>IF(C246="","-",VLOOKUP(C246,员工信息表!B:D,3,FALSE))</f>
        <v>-</v>
      </c>
      <c r="F246" s="20"/>
      <c r="G246" s="20"/>
      <c r="H246" s="20"/>
      <c r="I246" s="20"/>
      <c r="J246" s="27" t="str">
        <f t="shared" si="6"/>
        <v>0</v>
      </c>
      <c r="K246" s="27" t="str">
        <f>IF(C246="","0",SUMIFS(借支明细表!$H:$H,借支明细表!$F:$F,$C246,借支明细表!$D:$D,$D$2))</f>
        <v>0</v>
      </c>
      <c r="L246" s="27" t="str">
        <f t="shared" si="7"/>
        <v>0</v>
      </c>
      <c r="M246" s="28"/>
      <c r="XDA246" s="32"/>
      <c r="XDB246" s="32"/>
      <c r="XDC246" s="32"/>
      <c r="XDD246" s="32"/>
      <c r="XDE246" s="32"/>
      <c r="XDF246" s="32"/>
      <c r="XDG246" s="32"/>
      <c r="XDH246" s="32"/>
      <c r="XDI246" s="32"/>
      <c r="XDJ246" s="32"/>
      <c r="XDK246" s="32"/>
      <c r="XDL246" s="32"/>
      <c r="XDM246" s="32"/>
      <c r="XDN246" s="32"/>
      <c r="XDO246" s="32"/>
      <c r="XDP246" s="32"/>
      <c r="XDQ246" s="32"/>
      <c r="XDR246" s="32"/>
      <c r="XDS246" s="32"/>
      <c r="XDT246" s="32"/>
      <c r="XDU246" s="32"/>
      <c r="XDV246" s="32"/>
      <c r="XDW246" s="32"/>
      <c r="XDX246" s="32"/>
      <c r="XDY246" s="32"/>
      <c r="XDZ246" s="32"/>
      <c r="XEA246" s="32"/>
      <c r="XEB246" s="32"/>
      <c r="XEC246" s="32"/>
      <c r="XED246" s="32"/>
      <c r="XEE246" s="32"/>
    </row>
    <row r="247" s="1" customFormat="1" customHeight="1" spans="1:16359">
      <c r="A247" s="31"/>
      <c r="B247" s="20"/>
      <c r="C247" s="20"/>
      <c r="D247" s="21" t="str">
        <f>IF(C247="","-",VLOOKUP(C247,员工信息表!B:C,2,FALSE))</f>
        <v>-</v>
      </c>
      <c r="E247" s="21" t="str">
        <f>IF(C247="","-",VLOOKUP(C247,员工信息表!B:D,3,FALSE))</f>
        <v>-</v>
      </c>
      <c r="F247" s="20"/>
      <c r="G247" s="20"/>
      <c r="H247" s="20"/>
      <c r="I247" s="20"/>
      <c r="J247" s="27" t="str">
        <f t="shared" si="6"/>
        <v>0</v>
      </c>
      <c r="K247" s="27" t="str">
        <f>IF(C247="","0",SUMIFS(借支明细表!$H:$H,借支明细表!$F:$F,$C247,借支明细表!$D:$D,$D$2))</f>
        <v>0</v>
      </c>
      <c r="L247" s="27" t="str">
        <f t="shared" si="7"/>
        <v>0</v>
      </c>
      <c r="M247" s="28"/>
      <c r="XDA247" s="32"/>
      <c r="XDB247" s="32"/>
      <c r="XDC247" s="32"/>
      <c r="XDD247" s="32"/>
      <c r="XDE247" s="32"/>
      <c r="XDF247" s="32"/>
      <c r="XDG247" s="32"/>
      <c r="XDH247" s="32"/>
      <c r="XDI247" s="32"/>
      <c r="XDJ247" s="32"/>
      <c r="XDK247" s="32"/>
      <c r="XDL247" s="32"/>
      <c r="XDM247" s="32"/>
      <c r="XDN247" s="32"/>
      <c r="XDO247" s="32"/>
      <c r="XDP247" s="32"/>
      <c r="XDQ247" s="32"/>
      <c r="XDR247" s="32"/>
      <c r="XDS247" s="32"/>
      <c r="XDT247" s="32"/>
      <c r="XDU247" s="32"/>
      <c r="XDV247" s="32"/>
      <c r="XDW247" s="32"/>
      <c r="XDX247" s="32"/>
      <c r="XDY247" s="32"/>
      <c r="XDZ247" s="32"/>
      <c r="XEA247" s="32"/>
      <c r="XEB247" s="32"/>
      <c r="XEC247" s="32"/>
      <c r="XED247" s="32"/>
      <c r="XEE247" s="32"/>
    </row>
    <row r="248" s="1" customFormat="1" customHeight="1" spans="1:16359">
      <c r="A248" s="31"/>
      <c r="B248" s="20"/>
      <c r="C248" s="20"/>
      <c r="D248" s="21" t="str">
        <f>IF(C248="","-",VLOOKUP(C248,员工信息表!B:C,2,FALSE))</f>
        <v>-</v>
      </c>
      <c r="E248" s="21" t="str">
        <f>IF(C248="","-",VLOOKUP(C248,员工信息表!B:D,3,FALSE))</f>
        <v>-</v>
      </c>
      <c r="F248" s="20"/>
      <c r="G248" s="20"/>
      <c r="H248" s="20"/>
      <c r="I248" s="20"/>
      <c r="J248" s="27" t="str">
        <f t="shared" si="6"/>
        <v>0</v>
      </c>
      <c r="K248" s="27" t="str">
        <f>IF(C248="","0",SUMIFS(借支明细表!$H:$H,借支明细表!$F:$F,$C248,借支明细表!$D:$D,$D$2))</f>
        <v>0</v>
      </c>
      <c r="L248" s="27" t="str">
        <f t="shared" si="7"/>
        <v>0</v>
      </c>
      <c r="M248" s="28"/>
      <c r="XDA248" s="32"/>
      <c r="XDB248" s="32"/>
      <c r="XDC248" s="32"/>
      <c r="XDD248" s="32"/>
      <c r="XDE248" s="32"/>
      <c r="XDF248" s="32"/>
      <c r="XDG248" s="32"/>
      <c r="XDH248" s="32"/>
      <c r="XDI248" s="32"/>
      <c r="XDJ248" s="32"/>
      <c r="XDK248" s="32"/>
      <c r="XDL248" s="32"/>
      <c r="XDM248" s="32"/>
      <c r="XDN248" s="32"/>
      <c r="XDO248" s="32"/>
      <c r="XDP248" s="32"/>
      <c r="XDQ248" s="32"/>
      <c r="XDR248" s="32"/>
      <c r="XDS248" s="32"/>
      <c r="XDT248" s="32"/>
      <c r="XDU248" s="32"/>
      <c r="XDV248" s="32"/>
      <c r="XDW248" s="32"/>
      <c r="XDX248" s="32"/>
      <c r="XDY248" s="32"/>
      <c r="XDZ248" s="32"/>
      <c r="XEA248" s="32"/>
      <c r="XEB248" s="32"/>
      <c r="XEC248" s="32"/>
      <c r="XED248" s="32"/>
      <c r="XEE248" s="32"/>
    </row>
    <row r="249" s="1" customFormat="1" customHeight="1" spans="1:16359">
      <c r="A249" s="31"/>
      <c r="B249" s="20"/>
      <c r="C249" s="20"/>
      <c r="D249" s="21" t="str">
        <f>IF(C249="","-",VLOOKUP(C249,员工信息表!B:C,2,FALSE))</f>
        <v>-</v>
      </c>
      <c r="E249" s="21" t="str">
        <f>IF(C249="","-",VLOOKUP(C249,员工信息表!B:D,3,FALSE))</f>
        <v>-</v>
      </c>
      <c r="F249" s="20"/>
      <c r="G249" s="20"/>
      <c r="H249" s="20"/>
      <c r="I249" s="20"/>
      <c r="J249" s="27" t="str">
        <f t="shared" si="6"/>
        <v>0</v>
      </c>
      <c r="K249" s="27" t="str">
        <f>IF(C249="","0",SUMIFS(借支明细表!$H:$H,借支明细表!$F:$F,$C249,借支明细表!$D:$D,$D$2))</f>
        <v>0</v>
      </c>
      <c r="L249" s="27" t="str">
        <f t="shared" si="7"/>
        <v>0</v>
      </c>
      <c r="M249" s="28"/>
      <c r="XDA249" s="32"/>
      <c r="XDB249" s="32"/>
      <c r="XDC249" s="32"/>
      <c r="XDD249" s="32"/>
      <c r="XDE249" s="32"/>
      <c r="XDF249" s="32"/>
      <c r="XDG249" s="32"/>
      <c r="XDH249" s="32"/>
      <c r="XDI249" s="32"/>
      <c r="XDJ249" s="32"/>
      <c r="XDK249" s="32"/>
      <c r="XDL249" s="32"/>
      <c r="XDM249" s="32"/>
      <c r="XDN249" s="32"/>
      <c r="XDO249" s="32"/>
      <c r="XDP249" s="32"/>
      <c r="XDQ249" s="32"/>
      <c r="XDR249" s="32"/>
      <c r="XDS249" s="32"/>
      <c r="XDT249" s="32"/>
      <c r="XDU249" s="32"/>
      <c r="XDV249" s="32"/>
      <c r="XDW249" s="32"/>
      <c r="XDX249" s="32"/>
      <c r="XDY249" s="32"/>
      <c r="XDZ249" s="32"/>
      <c r="XEA249" s="32"/>
      <c r="XEB249" s="32"/>
      <c r="XEC249" s="32"/>
      <c r="XED249" s="32"/>
      <c r="XEE249" s="32"/>
    </row>
    <row r="250" s="1" customFormat="1" customHeight="1" spans="1:16359">
      <c r="A250" s="31"/>
      <c r="B250" s="20"/>
      <c r="C250" s="20"/>
      <c r="D250" s="21" t="str">
        <f>IF(C250="","-",VLOOKUP(C250,员工信息表!B:C,2,FALSE))</f>
        <v>-</v>
      </c>
      <c r="E250" s="21" t="str">
        <f>IF(C250="","-",VLOOKUP(C250,员工信息表!B:D,3,FALSE))</f>
        <v>-</v>
      </c>
      <c r="F250" s="20"/>
      <c r="G250" s="20"/>
      <c r="H250" s="20"/>
      <c r="I250" s="20"/>
      <c r="J250" s="27" t="str">
        <f t="shared" si="6"/>
        <v>0</v>
      </c>
      <c r="K250" s="27" t="str">
        <f>IF(C250="","0",SUMIFS(借支明细表!$H:$H,借支明细表!$F:$F,$C250,借支明细表!$D:$D,$D$2))</f>
        <v>0</v>
      </c>
      <c r="L250" s="27" t="str">
        <f t="shared" si="7"/>
        <v>0</v>
      </c>
      <c r="M250" s="28"/>
      <c r="XDA250" s="32"/>
      <c r="XDB250" s="32"/>
      <c r="XDC250" s="32"/>
      <c r="XDD250" s="32"/>
      <c r="XDE250" s="32"/>
      <c r="XDF250" s="32"/>
      <c r="XDG250" s="32"/>
      <c r="XDH250" s="32"/>
      <c r="XDI250" s="32"/>
      <c r="XDJ250" s="32"/>
      <c r="XDK250" s="32"/>
      <c r="XDL250" s="32"/>
      <c r="XDM250" s="32"/>
      <c r="XDN250" s="32"/>
      <c r="XDO250" s="32"/>
      <c r="XDP250" s="32"/>
      <c r="XDQ250" s="32"/>
      <c r="XDR250" s="32"/>
      <c r="XDS250" s="32"/>
      <c r="XDT250" s="32"/>
      <c r="XDU250" s="32"/>
      <c r="XDV250" s="32"/>
      <c r="XDW250" s="32"/>
      <c r="XDX250" s="32"/>
      <c r="XDY250" s="32"/>
      <c r="XDZ250" s="32"/>
      <c r="XEA250" s="32"/>
      <c r="XEB250" s="32"/>
      <c r="XEC250" s="32"/>
      <c r="XED250" s="32"/>
      <c r="XEE250" s="32"/>
    </row>
    <row r="251" s="1" customFormat="1" customHeight="1" spans="1:16359">
      <c r="A251" s="31"/>
      <c r="B251" s="20"/>
      <c r="C251" s="20"/>
      <c r="D251" s="21" t="str">
        <f>IF(C251="","-",VLOOKUP(C251,员工信息表!B:C,2,FALSE))</f>
        <v>-</v>
      </c>
      <c r="E251" s="21" t="str">
        <f>IF(C251="","-",VLOOKUP(C251,员工信息表!B:D,3,FALSE))</f>
        <v>-</v>
      </c>
      <c r="F251" s="20"/>
      <c r="G251" s="20"/>
      <c r="H251" s="20"/>
      <c r="I251" s="20"/>
      <c r="J251" s="27" t="str">
        <f t="shared" si="6"/>
        <v>0</v>
      </c>
      <c r="K251" s="27" t="str">
        <f>IF(C251="","0",SUMIFS(借支明细表!$H:$H,借支明细表!$F:$F,$C251,借支明细表!$D:$D,$D$2))</f>
        <v>0</v>
      </c>
      <c r="L251" s="27" t="str">
        <f t="shared" si="7"/>
        <v>0</v>
      </c>
      <c r="M251" s="28"/>
      <c r="XDA251" s="32"/>
      <c r="XDB251" s="32"/>
      <c r="XDC251" s="32"/>
      <c r="XDD251" s="32"/>
      <c r="XDE251" s="32"/>
      <c r="XDF251" s="32"/>
      <c r="XDG251" s="32"/>
      <c r="XDH251" s="32"/>
      <c r="XDI251" s="32"/>
      <c r="XDJ251" s="32"/>
      <c r="XDK251" s="32"/>
      <c r="XDL251" s="32"/>
      <c r="XDM251" s="32"/>
      <c r="XDN251" s="32"/>
      <c r="XDO251" s="32"/>
      <c r="XDP251" s="32"/>
      <c r="XDQ251" s="32"/>
      <c r="XDR251" s="32"/>
      <c r="XDS251" s="32"/>
      <c r="XDT251" s="32"/>
      <c r="XDU251" s="32"/>
      <c r="XDV251" s="32"/>
      <c r="XDW251" s="32"/>
      <c r="XDX251" s="32"/>
      <c r="XDY251" s="32"/>
      <c r="XDZ251" s="32"/>
      <c r="XEA251" s="32"/>
      <c r="XEB251" s="32"/>
      <c r="XEC251" s="32"/>
      <c r="XED251" s="32"/>
      <c r="XEE251" s="32"/>
    </row>
    <row r="252" s="1" customFormat="1" customHeight="1" spans="1:16359">
      <c r="A252" s="31"/>
      <c r="B252" s="20"/>
      <c r="C252" s="20"/>
      <c r="D252" s="21" t="str">
        <f>IF(C252="","-",VLOOKUP(C252,员工信息表!B:C,2,FALSE))</f>
        <v>-</v>
      </c>
      <c r="E252" s="21" t="str">
        <f>IF(C252="","-",VLOOKUP(C252,员工信息表!B:D,3,FALSE))</f>
        <v>-</v>
      </c>
      <c r="F252" s="20"/>
      <c r="G252" s="20"/>
      <c r="H252" s="20"/>
      <c r="I252" s="20"/>
      <c r="J252" s="27" t="str">
        <f t="shared" si="6"/>
        <v>0</v>
      </c>
      <c r="K252" s="27" t="str">
        <f>IF(C252="","0",SUMIFS(借支明细表!$H:$H,借支明细表!$F:$F,$C252,借支明细表!$D:$D,$D$2))</f>
        <v>0</v>
      </c>
      <c r="L252" s="27" t="str">
        <f t="shared" si="7"/>
        <v>0</v>
      </c>
      <c r="M252" s="28"/>
      <c r="XDA252" s="32"/>
      <c r="XDB252" s="32"/>
      <c r="XDC252" s="32"/>
      <c r="XDD252" s="32"/>
      <c r="XDE252" s="32"/>
      <c r="XDF252" s="32"/>
      <c r="XDG252" s="32"/>
      <c r="XDH252" s="32"/>
      <c r="XDI252" s="32"/>
      <c r="XDJ252" s="32"/>
      <c r="XDK252" s="32"/>
      <c r="XDL252" s="32"/>
      <c r="XDM252" s="32"/>
      <c r="XDN252" s="32"/>
      <c r="XDO252" s="32"/>
      <c r="XDP252" s="32"/>
      <c r="XDQ252" s="32"/>
      <c r="XDR252" s="32"/>
      <c r="XDS252" s="32"/>
      <c r="XDT252" s="32"/>
      <c r="XDU252" s="32"/>
      <c r="XDV252" s="32"/>
      <c r="XDW252" s="32"/>
      <c r="XDX252" s="32"/>
      <c r="XDY252" s="32"/>
      <c r="XDZ252" s="32"/>
      <c r="XEA252" s="32"/>
      <c r="XEB252" s="32"/>
      <c r="XEC252" s="32"/>
      <c r="XED252" s="32"/>
      <c r="XEE252" s="32"/>
    </row>
    <row r="253" s="1" customFormat="1" customHeight="1" spans="1:16359">
      <c r="A253" s="31"/>
      <c r="B253" s="20"/>
      <c r="C253" s="20"/>
      <c r="D253" s="21" t="str">
        <f>IF(C253="","-",VLOOKUP(C253,员工信息表!B:C,2,FALSE))</f>
        <v>-</v>
      </c>
      <c r="E253" s="21" t="str">
        <f>IF(C253="","-",VLOOKUP(C253,员工信息表!B:D,3,FALSE))</f>
        <v>-</v>
      </c>
      <c r="F253" s="20"/>
      <c r="G253" s="20"/>
      <c r="H253" s="20"/>
      <c r="I253" s="20"/>
      <c r="J253" s="27" t="str">
        <f t="shared" si="6"/>
        <v>0</v>
      </c>
      <c r="K253" s="27" t="str">
        <f>IF(C253="","0",SUMIFS(借支明细表!$H:$H,借支明细表!$F:$F,$C253,借支明细表!$D:$D,$D$2))</f>
        <v>0</v>
      </c>
      <c r="L253" s="27" t="str">
        <f t="shared" si="7"/>
        <v>0</v>
      </c>
      <c r="M253" s="28"/>
      <c r="XDA253" s="32"/>
      <c r="XDB253" s="32"/>
      <c r="XDC253" s="32"/>
      <c r="XDD253" s="32"/>
      <c r="XDE253" s="32"/>
      <c r="XDF253" s="32"/>
      <c r="XDG253" s="32"/>
      <c r="XDH253" s="32"/>
      <c r="XDI253" s="32"/>
      <c r="XDJ253" s="32"/>
      <c r="XDK253" s="32"/>
      <c r="XDL253" s="32"/>
      <c r="XDM253" s="32"/>
      <c r="XDN253" s="32"/>
      <c r="XDO253" s="32"/>
      <c r="XDP253" s="32"/>
      <c r="XDQ253" s="32"/>
      <c r="XDR253" s="32"/>
      <c r="XDS253" s="32"/>
      <c r="XDT253" s="32"/>
      <c r="XDU253" s="32"/>
      <c r="XDV253" s="32"/>
      <c r="XDW253" s="32"/>
      <c r="XDX253" s="32"/>
      <c r="XDY253" s="32"/>
      <c r="XDZ253" s="32"/>
      <c r="XEA253" s="32"/>
      <c r="XEB253" s="32"/>
      <c r="XEC253" s="32"/>
      <c r="XED253" s="32"/>
      <c r="XEE253" s="32"/>
    </row>
    <row r="254" s="1" customFormat="1" customHeight="1" spans="1:16359">
      <c r="A254" s="31"/>
      <c r="B254" s="20"/>
      <c r="C254" s="20"/>
      <c r="D254" s="21" t="str">
        <f>IF(C254="","-",VLOOKUP(C254,员工信息表!B:C,2,FALSE))</f>
        <v>-</v>
      </c>
      <c r="E254" s="21" t="str">
        <f>IF(C254="","-",VLOOKUP(C254,员工信息表!B:D,3,FALSE))</f>
        <v>-</v>
      </c>
      <c r="F254" s="20"/>
      <c r="G254" s="20"/>
      <c r="H254" s="20"/>
      <c r="I254" s="20"/>
      <c r="J254" s="27" t="str">
        <f t="shared" si="6"/>
        <v>0</v>
      </c>
      <c r="K254" s="27" t="str">
        <f>IF(C254="","0",SUMIFS(借支明细表!$H:$H,借支明细表!$F:$F,$C254,借支明细表!$D:$D,$D$2))</f>
        <v>0</v>
      </c>
      <c r="L254" s="27" t="str">
        <f t="shared" si="7"/>
        <v>0</v>
      </c>
      <c r="M254" s="28"/>
      <c r="XDA254" s="32"/>
      <c r="XDB254" s="32"/>
      <c r="XDC254" s="32"/>
      <c r="XDD254" s="32"/>
      <c r="XDE254" s="32"/>
      <c r="XDF254" s="32"/>
      <c r="XDG254" s="32"/>
      <c r="XDH254" s="32"/>
      <c r="XDI254" s="32"/>
      <c r="XDJ254" s="32"/>
      <c r="XDK254" s="32"/>
      <c r="XDL254" s="32"/>
      <c r="XDM254" s="32"/>
      <c r="XDN254" s="32"/>
      <c r="XDO254" s="32"/>
      <c r="XDP254" s="32"/>
      <c r="XDQ254" s="32"/>
      <c r="XDR254" s="32"/>
      <c r="XDS254" s="32"/>
      <c r="XDT254" s="32"/>
      <c r="XDU254" s="32"/>
      <c r="XDV254" s="32"/>
      <c r="XDW254" s="32"/>
      <c r="XDX254" s="32"/>
      <c r="XDY254" s="32"/>
      <c r="XDZ254" s="32"/>
      <c r="XEA254" s="32"/>
      <c r="XEB254" s="32"/>
      <c r="XEC254" s="32"/>
      <c r="XED254" s="32"/>
      <c r="XEE254" s="32"/>
    </row>
    <row r="255" s="1" customFormat="1" customHeight="1" spans="1:16359">
      <c r="A255" s="31"/>
      <c r="B255" s="20"/>
      <c r="C255" s="20"/>
      <c r="D255" s="21" t="str">
        <f>IF(C255="","-",VLOOKUP(C255,员工信息表!B:C,2,FALSE))</f>
        <v>-</v>
      </c>
      <c r="E255" s="21" t="str">
        <f>IF(C255="","-",VLOOKUP(C255,员工信息表!B:D,3,FALSE))</f>
        <v>-</v>
      </c>
      <c r="F255" s="20"/>
      <c r="G255" s="20"/>
      <c r="H255" s="20"/>
      <c r="I255" s="20"/>
      <c r="J255" s="27" t="str">
        <f t="shared" si="6"/>
        <v>0</v>
      </c>
      <c r="K255" s="27" t="str">
        <f>IF(C255="","0",SUMIFS(借支明细表!$H:$H,借支明细表!$F:$F,$C255,借支明细表!$D:$D,$D$2))</f>
        <v>0</v>
      </c>
      <c r="L255" s="27" t="str">
        <f t="shared" si="7"/>
        <v>0</v>
      </c>
      <c r="M255" s="28"/>
      <c r="XDA255" s="32"/>
      <c r="XDB255" s="32"/>
      <c r="XDC255" s="32"/>
      <c r="XDD255" s="32"/>
      <c r="XDE255" s="32"/>
      <c r="XDF255" s="32"/>
      <c r="XDG255" s="32"/>
      <c r="XDH255" s="32"/>
      <c r="XDI255" s="32"/>
      <c r="XDJ255" s="32"/>
      <c r="XDK255" s="32"/>
      <c r="XDL255" s="32"/>
      <c r="XDM255" s="32"/>
      <c r="XDN255" s="32"/>
      <c r="XDO255" s="32"/>
      <c r="XDP255" s="32"/>
      <c r="XDQ255" s="32"/>
      <c r="XDR255" s="32"/>
      <c r="XDS255" s="32"/>
      <c r="XDT255" s="32"/>
      <c r="XDU255" s="32"/>
      <c r="XDV255" s="32"/>
      <c r="XDW255" s="32"/>
      <c r="XDX255" s="32"/>
      <c r="XDY255" s="32"/>
      <c r="XDZ255" s="32"/>
      <c r="XEA255" s="32"/>
      <c r="XEB255" s="32"/>
      <c r="XEC255" s="32"/>
      <c r="XED255" s="32"/>
      <c r="XEE255" s="32"/>
    </row>
    <row r="256" s="1" customFormat="1" customHeight="1" spans="1:16359">
      <c r="A256" s="31"/>
      <c r="B256" s="20"/>
      <c r="C256" s="20"/>
      <c r="D256" s="21" t="str">
        <f>IF(C256="","-",VLOOKUP(C256,员工信息表!B:C,2,FALSE))</f>
        <v>-</v>
      </c>
      <c r="E256" s="21" t="str">
        <f>IF(C256="","-",VLOOKUP(C256,员工信息表!B:D,3,FALSE))</f>
        <v>-</v>
      </c>
      <c r="F256" s="20"/>
      <c r="G256" s="20"/>
      <c r="H256" s="20"/>
      <c r="I256" s="20"/>
      <c r="J256" s="27" t="str">
        <f t="shared" si="6"/>
        <v>0</v>
      </c>
      <c r="K256" s="27" t="str">
        <f>IF(C256="","0",SUMIFS(借支明细表!$H:$H,借支明细表!$F:$F,$C256,借支明细表!$D:$D,$D$2))</f>
        <v>0</v>
      </c>
      <c r="L256" s="27" t="str">
        <f t="shared" si="7"/>
        <v>0</v>
      </c>
      <c r="M256" s="28"/>
      <c r="XDA256" s="32"/>
      <c r="XDB256" s="32"/>
      <c r="XDC256" s="32"/>
      <c r="XDD256" s="32"/>
      <c r="XDE256" s="32"/>
      <c r="XDF256" s="32"/>
      <c r="XDG256" s="32"/>
      <c r="XDH256" s="32"/>
      <c r="XDI256" s="32"/>
      <c r="XDJ256" s="32"/>
      <c r="XDK256" s="32"/>
      <c r="XDL256" s="32"/>
      <c r="XDM256" s="32"/>
      <c r="XDN256" s="32"/>
      <c r="XDO256" s="32"/>
      <c r="XDP256" s="32"/>
      <c r="XDQ256" s="32"/>
      <c r="XDR256" s="32"/>
      <c r="XDS256" s="32"/>
      <c r="XDT256" s="32"/>
      <c r="XDU256" s="32"/>
      <c r="XDV256" s="32"/>
      <c r="XDW256" s="32"/>
      <c r="XDX256" s="32"/>
      <c r="XDY256" s="32"/>
      <c r="XDZ256" s="32"/>
      <c r="XEA256" s="32"/>
      <c r="XEB256" s="32"/>
      <c r="XEC256" s="32"/>
      <c r="XED256" s="32"/>
      <c r="XEE256" s="32"/>
    </row>
    <row r="257" s="1" customFormat="1" customHeight="1" spans="1:16359">
      <c r="A257" s="31"/>
      <c r="B257" s="20"/>
      <c r="C257" s="20"/>
      <c r="D257" s="21" t="str">
        <f>IF(C257="","-",VLOOKUP(C257,员工信息表!B:C,2,FALSE))</f>
        <v>-</v>
      </c>
      <c r="E257" s="21" t="str">
        <f>IF(C257="","-",VLOOKUP(C257,员工信息表!B:D,3,FALSE))</f>
        <v>-</v>
      </c>
      <c r="F257" s="20"/>
      <c r="G257" s="20"/>
      <c r="H257" s="20"/>
      <c r="I257" s="20"/>
      <c r="J257" s="27" t="str">
        <f t="shared" si="6"/>
        <v>0</v>
      </c>
      <c r="K257" s="27" t="str">
        <f>IF(C257="","0",SUMIFS(借支明细表!$H:$H,借支明细表!$F:$F,$C257,借支明细表!$D:$D,$D$2))</f>
        <v>0</v>
      </c>
      <c r="L257" s="27" t="str">
        <f t="shared" si="7"/>
        <v>0</v>
      </c>
      <c r="M257" s="28"/>
      <c r="XDA257" s="32"/>
      <c r="XDB257" s="32"/>
      <c r="XDC257" s="32"/>
      <c r="XDD257" s="32"/>
      <c r="XDE257" s="32"/>
      <c r="XDF257" s="32"/>
      <c r="XDG257" s="32"/>
      <c r="XDH257" s="32"/>
      <c r="XDI257" s="32"/>
      <c r="XDJ257" s="32"/>
      <c r="XDK257" s="32"/>
      <c r="XDL257" s="32"/>
      <c r="XDM257" s="32"/>
      <c r="XDN257" s="32"/>
      <c r="XDO257" s="32"/>
      <c r="XDP257" s="32"/>
      <c r="XDQ257" s="32"/>
      <c r="XDR257" s="32"/>
      <c r="XDS257" s="32"/>
      <c r="XDT257" s="32"/>
      <c r="XDU257" s="32"/>
      <c r="XDV257" s="32"/>
      <c r="XDW257" s="32"/>
      <c r="XDX257" s="32"/>
      <c r="XDY257" s="32"/>
      <c r="XDZ257" s="32"/>
      <c r="XEA257" s="32"/>
      <c r="XEB257" s="32"/>
      <c r="XEC257" s="32"/>
      <c r="XED257" s="32"/>
      <c r="XEE257" s="32"/>
    </row>
    <row r="258" s="1" customFormat="1" customHeight="1" spans="1:16359">
      <c r="A258" s="31"/>
      <c r="B258" s="20"/>
      <c r="C258" s="20"/>
      <c r="D258" s="21" t="str">
        <f>IF(C258="","-",VLOOKUP(C258,员工信息表!B:C,2,FALSE))</f>
        <v>-</v>
      </c>
      <c r="E258" s="21" t="str">
        <f>IF(C258="","-",VLOOKUP(C258,员工信息表!B:D,3,FALSE))</f>
        <v>-</v>
      </c>
      <c r="F258" s="20"/>
      <c r="G258" s="20"/>
      <c r="H258" s="20"/>
      <c r="I258" s="20"/>
      <c r="J258" s="27" t="str">
        <f t="shared" si="6"/>
        <v>0</v>
      </c>
      <c r="K258" s="27" t="str">
        <f>IF(C258="","0",SUMIFS(借支明细表!$H:$H,借支明细表!$F:$F,$C258,借支明细表!$D:$D,$D$2))</f>
        <v>0</v>
      </c>
      <c r="L258" s="27" t="str">
        <f t="shared" si="7"/>
        <v>0</v>
      </c>
      <c r="M258" s="28"/>
      <c r="XDA258" s="32"/>
      <c r="XDB258" s="32"/>
      <c r="XDC258" s="32"/>
      <c r="XDD258" s="32"/>
      <c r="XDE258" s="32"/>
      <c r="XDF258" s="32"/>
      <c r="XDG258" s="32"/>
      <c r="XDH258" s="32"/>
      <c r="XDI258" s="32"/>
      <c r="XDJ258" s="32"/>
      <c r="XDK258" s="32"/>
      <c r="XDL258" s="32"/>
      <c r="XDM258" s="32"/>
      <c r="XDN258" s="32"/>
      <c r="XDO258" s="32"/>
      <c r="XDP258" s="32"/>
      <c r="XDQ258" s="32"/>
      <c r="XDR258" s="32"/>
      <c r="XDS258" s="32"/>
      <c r="XDT258" s="32"/>
      <c r="XDU258" s="32"/>
      <c r="XDV258" s="32"/>
      <c r="XDW258" s="32"/>
      <c r="XDX258" s="32"/>
      <c r="XDY258" s="32"/>
      <c r="XDZ258" s="32"/>
      <c r="XEA258" s="32"/>
      <c r="XEB258" s="32"/>
      <c r="XEC258" s="32"/>
      <c r="XED258" s="32"/>
      <c r="XEE258" s="32"/>
    </row>
    <row r="259" s="1" customFormat="1" customHeight="1" spans="1:16359">
      <c r="A259" s="31"/>
      <c r="B259" s="20"/>
      <c r="C259" s="20"/>
      <c r="D259" s="21" t="str">
        <f>IF(C259="","-",VLOOKUP(C259,员工信息表!B:C,2,FALSE))</f>
        <v>-</v>
      </c>
      <c r="E259" s="21" t="str">
        <f>IF(C259="","-",VLOOKUP(C259,员工信息表!B:D,3,FALSE))</f>
        <v>-</v>
      </c>
      <c r="F259" s="20"/>
      <c r="G259" s="20"/>
      <c r="H259" s="20"/>
      <c r="I259" s="20"/>
      <c r="J259" s="27" t="str">
        <f t="shared" si="6"/>
        <v>0</v>
      </c>
      <c r="K259" s="27" t="str">
        <f>IF(C259="","0",SUMIFS(借支明细表!$H:$H,借支明细表!$F:$F,$C259,借支明细表!$D:$D,$D$2))</f>
        <v>0</v>
      </c>
      <c r="L259" s="27" t="str">
        <f t="shared" si="7"/>
        <v>0</v>
      </c>
      <c r="M259" s="28"/>
      <c r="XDA259" s="32"/>
      <c r="XDB259" s="32"/>
      <c r="XDC259" s="32"/>
      <c r="XDD259" s="32"/>
      <c r="XDE259" s="32"/>
      <c r="XDF259" s="32"/>
      <c r="XDG259" s="32"/>
      <c r="XDH259" s="32"/>
      <c r="XDI259" s="32"/>
      <c r="XDJ259" s="32"/>
      <c r="XDK259" s="32"/>
      <c r="XDL259" s="32"/>
      <c r="XDM259" s="32"/>
      <c r="XDN259" s="32"/>
      <c r="XDO259" s="32"/>
      <c r="XDP259" s="32"/>
      <c r="XDQ259" s="32"/>
      <c r="XDR259" s="32"/>
      <c r="XDS259" s="32"/>
      <c r="XDT259" s="32"/>
      <c r="XDU259" s="32"/>
      <c r="XDV259" s="32"/>
      <c r="XDW259" s="32"/>
      <c r="XDX259" s="32"/>
      <c r="XDY259" s="32"/>
      <c r="XDZ259" s="32"/>
      <c r="XEA259" s="32"/>
      <c r="XEB259" s="32"/>
      <c r="XEC259" s="32"/>
      <c r="XED259" s="32"/>
      <c r="XEE259" s="32"/>
    </row>
    <row r="260" s="1" customFormat="1" customHeight="1" spans="1:16359">
      <c r="A260" s="31"/>
      <c r="B260" s="20"/>
      <c r="C260" s="20"/>
      <c r="D260" s="21" t="str">
        <f>IF(C260="","-",VLOOKUP(C260,员工信息表!B:C,2,FALSE))</f>
        <v>-</v>
      </c>
      <c r="E260" s="21" t="str">
        <f>IF(C260="","-",VLOOKUP(C260,员工信息表!B:D,3,FALSE))</f>
        <v>-</v>
      </c>
      <c r="F260" s="20"/>
      <c r="G260" s="20"/>
      <c r="H260" s="20"/>
      <c r="I260" s="20"/>
      <c r="J260" s="27" t="str">
        <f t="shared" si="6"/>
        <v>0</v>
      </c>
      <c r="K260" s="27" t="str">
        <f>IF(C260="","0",SUMIFS(借支明细表!$H:$H,借支明细表!$F:$F,$C260,借支明细表!$D:$D,$D$2))</f>
        <v>0</v>
      </c>
      <c r="L260" s="27" t="str">
        <f t="shared" si="7"/>
        <v>0</v>
      </c>
      <c r="M260" s="28"/>
      <c r="XDA260" s="32"/>
      <c r="XDB260" s="32"/>
      <c r="XDC260" s="32"/>
      <c r="XDD260" s="32"/>
      <c r="XDE260" s="32"/>
      <c r="XDF260" s="32"/>
      <c r="XDG260" s="32"/>
      <c r="XDH260" s="32"/>
      <c r="XDI260" s="32"/>
      <c r="XDJ260" s="32"/>
      <c r="XDK260" s="32"/>
      <c r="XDL260" s="32"/>
      <c r="XDM260" s="32"/>
      <c r="XDN260" s="32"/>
      <c r="XDO260" s="32"/>
      <c r="XDP260" s="32"/>
      <c r="XDQ260" s="32"/>
      <c r="XDR260" s="32"/>
      <c r="XDS260" s="32"/>
      <c r="XDT260" s="32"/>
      <c r="XDU260" s="32"/>
      <c r="XDV260" s="32"/>
      <c r="XDW260" s="32"/>
      <c r="XDX260" s="32"/>
      <c r="XDY260" s="32"/>
      <c r="XDZ260" s="32"/>
      <c r="XEA260" s="32"/>
      <c r="XEB260" s="32"/>
      <c r="XEC260" s="32"/>
      <c r="XED260" s="32"/>
      <c r="XEE260" s="32"/>
    </row>
    <row r="261" s="1" customFormat="1" customHeight="1" spans="1:16359">
      <c r="A261" s="31"/>
      <c r="B261" s="20"/>
      <c r="C261" s="20"/>
      <c r="D261" s="21" t="str">
        <f>IF(C261="","-",VLOOKUP(C261,员工信息表!B:C,2,FALSE))</f>
        <v>-</v>
      </c>
      <c r="E261" s="21" t="str">
        <f>IF(C261="","-",VLOOKUP(C261,员工信息表!B:D,3,FALSE))</f>
        <v>-</v>
      </c>
      <c r="F261" s="20"/>
      <c r="G261" s="20"/>
      <c r="H261" s="20"/>
      <c r="I261" s="20"/>
      <c r="J261" s="27" t="str">
        <f t="shared" ref="J261:J324" si="8">IF(C261="","0",(E261*F261)+(G261*H261)+I261)</f>
        <v>0</v>
      </c>
      <c r="K261" s="27" t="str">
        <f>IF(C261="","0",SUMIFS(借支明细表!$H:$H,借支明细表!$F:$F,$C261,借支明细表!$D:$D,$D$2))</f>
        <v>0</v>
      </c>
      <c r="L261" s="27" t="str">
        <f t="shared" ref="L261:L324" si="9">IF(C261="","0",J261-K261)</f>
        <v>0</v>
      </c>
      <c r="M261" s="28"/>
      <c r="XDA261" s="32"/>
      <c r="XDB261" s="32"/>
      <c r="XDC261" s="32"/>
      <c r="XDD261" s="32"/>
      <c r="XDE261" s="32"/>
      <c r="XDF261" s="32"/>
      <c r="XDG261" s="32"/>
      <c r="XDH261" s="32"/>
      <c r="XDI261" s="32"/>
      <c r="XDJ261" s="32"/>
      <c r="XDK261" s="32"/>
      <c r="XDL261" s="32"/>
      <c r="XDM261" s="32"/>
      <c r="XDN261" s="32"/>
      <c r="XDO261" s="32"/>
      <c r="XDP261" s="32"/>
      <c r="XDQ261" s="32"/>
      <c r="XDR261" s="32"/>
      <c r="XDS261" s="32"/>
      <c r="XDT261" s="32"/>
      <c r="XDU261" s="32"/>
      <c r="XDV261" s="32"/>
      <c r="XDW261" s="32"/>
      <c r="XDX261" s="32"/>
      <c r="XDY261" s="32"/>
      <c r="XDZ261" s="32"/>
      <c r="XEA261" s="32"/>
      <c r="XEB261" s="32"/>
      <c r="XEC261" s="32"/>
      <c r="XED261" s="32"/>
      <c r="XEE261" s="32"/>
    </row>
    <row r="262" s="1" customFormat="1" customHeight="1" spans="1:16359">
      <c r="A262" s="31"/>
      <c r="B262" s="20"/>
      <c r="C262" s="20"/>
      <c r="D262" s="21" t="str">
        <f>IF(C262="","-",VLOOKUP(C262,员工信息表!B:C,2,FALSE))</f>
        <v>-</v>
      </c>
      <c r="E262" s="21" t="str">
        <f>IF(C262="","-",VLOOKUP(C262,员工信息表!B:D,3,FALSE))</f>
        <v>-</v>
      </c>
      <c r="F262" s="20"/>
      <c r="G262" s="20"/>
      <c r="H262" s="20"/>
      <c r="I262" s="20"/>
      <c r="J262" s="27" t="str">
        <f t="shared" si="8"/>
        <v>0</v>
      </c>
      <c r="K262" s="27" t="str">
        <f>IF(C262="","0",SUMIFS(借支明细表!$H:$H,借支明细表!$F:$F,$C262,借支明细表!$D:$D,$D$2))</f>
        <v>0</v>
      </c>
      <c r="L262" s="27" t="str">
        <f t="shared" si="9"/>
        <v>0</v>
      </c>
      <c r="M262" s="28"/>
      <c r="XDA262" s="32"/>
      <c r="XDB262" s="32"/>
      <c r="XDC262" s="32"/>
      <c r="XDD262" s="32"/>
      <c r="XDE262" s="32"/>
      <c r="XDF262" s="32"/>
      <c r="XDG262" s="32"/>
      <c r="XDH262" s="32"/>
      <c r="XDI262" s="32"/>
      <c r="XDJ262" s="32"/>
      <c r="XDK262" s="32"/>
      <c r="XDL262" s="32"/>
      <c r="XDM262" s="32"/>
      <c r="XDN262" s="32"/>
      <c r="XDO262" s="32"/>
      <c r="XDP262" s="32"/>
      <c r="XDQ262" s="32"/>
      <c r="XDR262" s="32"/>
      <c r="XDS262" s="32"/>
      <c r="XDT262" s="32"/>
      <c r="XDU262" s="32"/>
      <c r="XDV262" s="32"/>
      <c r="XDW262" s="32"/>
      <c r="XDX262" s="32"/>
      <c r="XDY262" s="32"/>
      <c r="XDZ262" s="32"/>
      <c r="XEA262" s="32"/>
      <c r="XEB262" s="32"/>
      <c r="XEC262" s="32"/>
      <c r="XED262" s="32"/>
      <c r="XEE262" s="32"/>
    </row>
    <row r="263" s="1" customFormat="1" customHeight="1" spans="1:16359">
      <c r="A263" s="31"/>
      <c r="B263" s="20"/>
      <c r="C263" s="20"/>
      <c r="D263" s="21" t="str">
        <f>IF(C263="","-",VLOOKUP(C263,员工信息表!B:C,2,FALSE))</f>
        <v>-</v>
      </c>
      <c r="E263" s="21" t="str">
        <f>IF(C263="","-",VLOOKUP(C263,员工信息表!B:D,3,FALSE))</f>
        <v>-</v>
      </c>
      <c r="F263" s="20"/>
      <c r="G263" s="20"/>
      <c r="H263" s="20"/>
      <c r="I263" s="20"/>
      <c r="J263" s="27" t="str">
        <f t="shared" si="8"/>
        <v>0</v>
      </c>
      <c r="K263" s="27" t="str">
        <f>IF(C263="","0",SUMIFS(借支明细表!$H:$H,借支明细表!$F:$F,$C263,借支明细表!$D:$D,$D$2))</f>
        <v>0</v>
      </c>
      <c r="L263" s="27" t="str">
        <f t="shared" si="9"/>
        <v>0</v>
      </c>
      <c r="M263" s="28"/>
      <c r="XDA263" s="32"/>
      <c r="XDB263" s="32"/>
      <c r="XDC263" s="32"/>
      <c r="XDD263" s="32"/>
      <c r="XDE263" s="32"/>
      <c r="XDF263" s="32"/>
      <c r="XDG263" s="32"/>
      <c r="XDH263" s="32"/>
      <c r="XDI263" s="32"/>
      <c r="XDJ263" s="32"/>
      <c r="XDK263" s="32"/>
      <c r="XDL263" s="32"/>
      <c r="XDM263" s="32"/>
      <c r="XDN263" s="32"/>
      <c r="XDO263" s="32"/>
      <c r="XDP263" s="32"/>
      <c r="XDQ263" s="32"/>
      <c r="XDR263" s="32"/>
      <c r="XDS263" s="32"/>
      <c r="XDT263" s="32"/>
      <c r="XDU263" s="32"/>
      <c r="XDV263" s="32"/>
      <c r="XDW263" s="32"/>
      <c r="XDX263" s="32"/>
      <c r="XDY263" s="32"/>
      <c r="XDZ263" s="32"/>
      <c r="XEA263" s="32"/>
      <c r="XEB263" s="32"/>
      <c r="XEC263" s="32"/>
      <c r="XED263" s="32"/>
      <c r="XEE263" s="32"/>
    </row>
    <row r="264" s="1" customFormat="1" customHeight="1" spans="1:16359">
      <c r="A264" s="31"/>
      <c r="B264" s="20"/>
      <c r="C264" s="20"/>
      <c r="D264" s="21" t="str">
        <f>IF(C264="","-",VLOOKUP(C264,员工信息表!B:C,2,FALSE))</f>
        <v>-</v>
      </c>
      <c r="E264" s="21" t="str">
        <f>IF(C264="","-",VLOOKUP(C264,员工信息表!B:D,3,FALSE))</f>
        <v>-</v>
      </c>
      <c r="F264" s="20"/>
      <c r="G264" s="20"/>
      <c r="H264" s="20"/>
      <c r="I264" s="20"/>
      <c r="J264" s="27" t="str">
        <f t="shared" si="8"/>
        <v>0</v>
      </c>
      <c r="K264" s="27" t="str">
        <f>IF(C264="","0",SUMIFS(借支明细表!$H:$H,借支明细表!$F:$F,$C264,借支明细表!$D:$D,$D$2))</f>
        <v>0</v>
      </c>
      <c r="L264" s="27" t="str">
        <f t="shared" si="9"/>
        <v>0</v>
      </c>
      <c r="M264" s="28"/>
      <c r="XDA264" s="32"/>
      <c r="XDB264" s="32"/>
      <c r="XDC264" s="32"/>
      <c r="XDD264" s="32"/>
      <c r="XDE264" s="32"/>
      <c r="XDF264" s="32"/>
      <c r="XDG264" s="32"/>
      <c r="XDH264" s="32"/>
      <c r="XDI264" s="32"/>
      <c r="XDJ264" s="32"/>
      <c r="XDK264" s="32"/>
      <c r="XDL264" s="32"/>
      <c r="XDM264" s="32"/>
      <c r="XDN264" s="32"/>
      <c r="XDO264" s="32"/>
      <c r="XDP264" s="32"/>
      <c r="XDQ264" s="32"/>
      <c r="XDR264" s="32"/>
      <c r="XDS264" s="32"/>
      <c r="XDT264" s="32"/>
      <c r="XDU264" s="32"/>
      <c r="XDV264" s="32"/>
      <c r="XDW264" s="32"/>
      <c r="XDX264" s="32"/>
      <c r="XDY264" s="32"/>
      <c r="XDZ264" s="32"/>
      <c r="XEA264" s="32"/>
      <c r="XEB264" s="32"/>
      <c r="XEC264" s="32"/>
      <c r="XED264" s="32"/>
      <c r="XEE264" s="32"/>
    </row>
    <row r="265" s="1" customFormat="1" customHeight="1" spans="1:16359">
      <c r="A265" s="31"/>
      <c r="B265" s="20"/>
      <c r="C265" s="20"/>
      <c r="D265" s="21" t="str">
        <f>IF(C265="","-",VLOOKUP(C265,员工信息表!B:C,2,FALSE))</f>
        <v>-</v>
      </c>
      <c r="E265" s="21" t="str">
        <f>IF(C265="","-",VLOOKUP(C265,员工信息表!B:D,3,FALSE))</f>
        <v>-</v>
      </c>
      <c r="F265" s="20"/>
      <c r="G265" s="20"/>
      <c r="H265" s="20"/>
      <c r="I265" s="20"/>
      <c r="J265" s="27" t="str">
        <f t="shared" si="8"/>
        <v>0</v>
      </c>
      <c r="K265" s="27" t="str">
        <f>IF(C265="","0",SUMIFS(借支明细表!$H:$H,借支明细表!$F:$F,$C265,借支明细表!$D:$D,$D$2))</f>
        <v>0</v>
      </c>
      <c r="L265" s="27" t="str">
        <f t="shared" si="9"/>
        <v>0</v>
      </c>
      <c r="M265" s="28"/>
      <c r="XDA265" s="32"/>
      <c r="XDB265" s="32"/>
      <c r="XDC265" s="32"/>
      <c r="XDD265" s="32"/>
      <c r="XDE265" s="32"/>
      <c r="XDF265" s="32"/>
      <c r="XDG265" s="32"/>
      <c r="XDH265" s="32"/>
      <c r="XDI265" s="32"/>
      <c r="XDJ265" s="32"/>
      <c r="XDK265" s="32"/>
      <c r="XDL265" s="32"/>
      <c r="XDM265" s="32"/>
      <c r="XDN265" s="32"/>
      <c r="XDO265" s="32"/>
      <c r="XDP265" s="32"/>
      <c r="XDQ265" s="32"/>
      <c r="XDR265" s="32"/>
      <c r="XDS265" s="32"/>
      <c r="XDT265" s="32"/>
      <c r="XDU265" s="32"/>
      <c r="XDV265" s="32"/>
      <c r="XDW265" s="32"/>
      <c r="XDX265" s="32"/>
      <c r="XDY265" s="32"/>
      <c r="XDZ265" s="32"/>
      <c r="XEA265" s="32"/>
      <c r="XEB265" s="32"/>
      <c r="XEC265" s="32"/>
      <c r="XED265" s="32"/>
      <c r="XEE265" s="32"/>
    </row>
    <row r="266" s="1" customFormat="1" customHeight="1" spans="1:16359">
      <c r="A266" s="31"/>
      <c r="B266" s="20"/>
      <c r="C266" s="20"/>
      <c r="D266" s="21" t="str">
        <f>IF(C266="","-",VLOOKUP(C266,员工信息表!B:C,2,FALSE))</f>
        <v>-</v>
      </c>
      <c r="E266" s="21" t="str">
        <f>IF(C266="","-",VLOOKUP(C266,员工信息表!B:D,3,FALSE))</f>
        <v>-</v>
      </c>
      <c r="F266" s="20"/>
      <c r="G266" s="20"/>
      <c r="H266" s="20"/>
      <c r="I266" s="20"/>
      <c r="J266" s="27" t="str">
        <f t="shared" si="8"/>
        <v>0</v>
      </c>
      <c r="K266" s="27" t="str">
        <f>IF(C266="","0",SUMIFS(借支明细表!$H:$H,借支明细表!$F:$F,$C266,借支明细表!$D:$D,$D$2))</f>
        <v>0</v>
      </c>
      <c r="L266" s="27" t="str">
        <f t="shared" si="9"/>
        <v>0</v>
      </c>
      <c r="M266" s="28"/>
      <c r="XDA266" s="32"/>
      <c r="XDB266" s="32"/>
      <c r="XDC266" s="32"/>
      <c r="XDD266" s="32"/>
      <c r="XDE266" s="32"/>
      <c r="XDF266" s="32"/>
      <c r="XDG266" s="32"/>
      <c r="XDH266" s="32"/>
      <c r="XDI266" s="32"/>
      <c r="XDJ266" s="32"/>
      <c r="XDK266" s="32"/>
      <c r="XDL266" s="32"/>
      <c r="XDM266" s="32"/>
      <c r="XDN266" s="32"/>
      <c r="XDO266" s="32"/>
      <c r="XDP266" s="32"/>
      <c r="XDQ266" s="32"/>
      <c r="XDR266" s="32"/>
      <c r="XDS266" s="32"/>
      <c r="XDT266" s="32"/>
      <c r="XDU266" s="32"/>
      <c r="XDV266" s="32"/>
      <c r="XDW266" s="32"/>
      <c r="XDX266" s="32"/>
      <c r="XDY266" s="32"/>
      <c r="XDZ266" s="32"/>
      <c r="XEA266" s="32"/>
      <c r="XEB266" s="32"/>
      <c r="XEC266" s="32"/>
      <c r="XED266" s="32"/>
      <c r="XEE266" s="32"/>
    </row>
    <row r="267" s="1" customFormat="1" customHeight="1" spans="1:16359">
      <c r="A267" s="31"/>
      <c r="B267" s="20"/>
      <c r="C267" s="20"/>
      <c r="D267" s="21" t="str">
        <f>IF(C267="","-",VLOOKUP(C267,员工信息表!B:C,2,FALSE))</f>
        <v>-</v>
      </c>
      <c r="E267" s="21" t="str">
        <f>IF(C267="","-",VLOOKUP(C267,员工信息表!B:D,3,FALSE))</f>
        <v>-</v>
      </c>
      <c r="F267" s="20"/>
      <c r="G267" s="20"/>
      <c r="H267" s="20"/>
      <c r="I267" s="20"/>
      <c r="J267" s="27" t="str">
        <f t="shared" si="8"/>
        <v>0</v>
      </c>
      <c r="K267" s="27" t="str">
        <f>IF(C267="","0",SUMIFS(借支明细表!$H:$H,借支明细表!$F:$F,$C267,借支明细表!$D:$D,$D$2))</f>
        <v>0</v>
      </c>
      <c r="L267" s="27" t="str">
        <f t="shared" si="9"/>
        <v>0</v>
      </c>
      <c r="M267" s="28"/>
      <c r="XDA267" s="32"/>
      <c r="XDB267" s="32"/>
      <c r="XDC267" s="32"/>
      <c r="XDD267" s="32"/>
      <c r="XDE267" s="32"/>
      <c r="XDF267" s="32"/>
      <c r="XDG267" s="32"/>
      <c r="XDH267" s="32"/>
      <c r="XDI267" s="32"/>
      <c r="XDJ267" s="32"/>
      <c r="XDK267" s="32"/>
      <c r="XDL267" s="32"/>
      <c r="XDM267" s="32"/>
      <c r="XDN267" s="32"/>
      <c r="XDO267" s="32"/>
      <c r="XDP267" s="32"/>
      <c r="XDQ267" s="32"/>
      <c r="XDR267" s="32"/>
      <c r="XDS267" s="32"/>
      <c r="XDT267" s="32"/>
      <c r="XDU267" s="32"/>
      <c r="XDV267" s="32"/>
      <c r="XDW267" s="32"/>
      <c r="XDX267" s="32"/>
      <c r="XDY267" s="32"/>
      <c r="XDZ267" s="32"/>
      <c r="XEA267" s="32"/>
      <c r="XEB267" s="32"/>
      <c r="XEC267" s="32"/>
      <c r="XED267" s="32"/>
      <c r="XEE267" s="32"/>
    </row>
    <row r="268" s="1" customFormat="1" customHeight="1" spans="1:16359">
      <c r="A268" s="31"/>
      <c r="B268" s="20"/>
      <c r="C268" s="20"/>
      <c r="D268" s="21" t="str">
        <f>IF(C268="","-",VLOOKUP(C268,员工信息表!B:C,2,FALSE))</f>
        <v>-</v>
      </c>
      <c r="E268" s="21" t="str">
        <f>IF(C268="","-",VLOOKUP(C268,员工信息表!B:D,3,FALSE))</f>
        <v>-</v>
      </c>
      <c r="F268" s="20"/>
      <c r="G268" s="20"/>
      <c r="H268" s="20"/>
      <c r="I268" s="20"/>
      <c r="J268" s="27" t="str">
        <f t="shared" si="8"/>
        <v>0</v>
      </c>
      <c r="K268" s="27" t="str">
        <f>IF(C268="","0",SUMIFS(借支明细表!$H:$H,借支明细表!$F:$F,$C268,借支明细表!$D:$D,$D$2))</f>
        <v>0</v>
      </c>
      <c r="L268" s="27" t="str">
        <f t="shared" si="9"/>
        <v>0</v>
      </c>
      <c r="M268" s="28"/>
      <c r="XDA268" s="32"/>
      <c r="XDB268" s="32"/>
      <c r="XDC268" s="32"/>
      <c r="XDD268" s="32"/>
      <c r="XDE268" s="32"/>
      <c r="XDF268" s="32"/>
      <c r="XDG268" s="32"/>
      <c r="XDH268" s="32"/>
      <c r="XDI268" s="32"/>
      <c r="XDJ268" s="32"/>
      <c r="XDK268" s="32"/>
      <c r="XDL268" s="32"/>
      <c r="XDM268" s="32"/>
      <c r="XDN268" s="32"/>
      <c r="XDO268" s="32"/>
      <c r="XDP268" s="32"/>
      <c r="XDQ268" s="32"/>
      <c r="XDR268" s="32"/>
      <c r="XDS268" s="32"/>
      <c r="XDT268" s="32"/>
      <c r="XDU268" s="32"/>
      <c r="XDV268" s="32"/>
      <c r="XDW268" s="32"/>
      <c r="XDX268" s="32"/>
      <c r="XDY268" s="32"/>
      <c r="XDZ268" s="32"/>
      <c r="XEA268" s="32"/>
      <c r="XEB268" s="32"/>
      <c r="XEC268" s="32"/>
      <c r="XED268" s="32"/>
      <c r="XEE268" s="32"/>
    </row>
    <row r="269" s="1" customFormat="1" customHeight="1" spans="1:16359">
      <c r="A269" s="31"/>
      <c r="B269" s="20"/>
      <c r="C269" s="20"/>
      <c r="D269" s="21" t="str">
        <f>IF(C269="","-",VLOOKUP(C269,员工信息表!B:C,2,FALSE))</f>
        <v>-</v>
      </c>
      <c r="E269" s="21" t="str">
        <f>IF(C269="","-",VLOOKUP(C269,员工信息表!B:D,3,FALSE))</f>
        <v>-</v>
      </c>
      <c r="F269" s="20"/>
      <c r="G269" s="20"/>
      <c r="H269" s="20"/>
      <c r="I269" s="20"/>
      <c r="J269" s="27" t="str">
        <f t="shared" si="8"/>
        <v>0</v>
      </c>
      <c r="K269" s="27" t="str">
        <f>IF(C269="","0",SUMIFS(借支明细表!$H:$H,借支明细表!$F:$F,$C269,借支明细表!$D:$D,$D$2))</f>
        <v>0</v>
      </c>
      <c r="L269" s="27" t="str">
        <f t="shared" si="9"/>
        <v>0</v>
      </c>
      <c r="M269" s="28"/>
      <c r="XDA269" s="32"/>
      <c r="XDB269" s="32"/>
      <c r="XDC269" s="32"/>
      <c r="XDD269" s="32"/>
      <c r="XDE269" s="32"/>
      <c r="XDF269" s="32"/>
      <c r="XDG269" s="32"/>
      <c r="XDH269" s="32"/>
      <c r="XDI269" s="32"/>
      <c r="XDJ269" s="32"/>
      <c r="XDK269" s="32"/>
      <c r="XDL269" s="32"/>
      <c r="XDM269" s="32"/>
      <c r="XDN269" s="32"/>
      <c r="XDO269" s="32"/>
      <c r="XDP269" s="32"/>
      <c r="XDQ269" s="32"/>
      <c r="XDR269" s="32"/>
      <c r="XDS269" s="32"/>
      <c r="XDT269" s="32"/>
      <c r="XDU269" s="32"/>
      <c r="XDV269" s="32"/>
      <c r="XDW269" s="32"/>
      <c r="XDX269" s="32"/>
      <c r="XDY269" s="32"/>
      <c r="XDZ269" s="32"/>
      <c r="XEA269" s="32"/>
      <c r="XEB269" s="32"/>
      <c r="XEC269" s="32"/>
      <c r="XED269" s="32"/>
      <c r="XEE269" s="32"/>
    </row>
    <row r="270" s="1" customFormat="1" customHeight="1" spans="1:16359">
      <c r="A270" s="31"/>
      <c r="B270" s="20"/>
      <c r="C270" s="20"/>
      <c r="D270" s="21" t="str">
        <f>IF(C270="","-",VLOOKUP(C270,员工信息表!B:C,2,FALSE))</f>
        <v>-</v>
      </c>
      <c r="E270" s="21" t="str">
        <f>IF(C270="","-",VLOOKUP(C270,员工信息表!B:D,3,FALSE))</f>
        <v>-</v>
      </c>
      <c r="F270" s="20"/>
      <c r="G270" s="20"/>
      <c r="H270" s="20"/>
      <c r="I270" s="20"/>
      <c r="J270" s="27" t="str">
        <f t="shared" si="8"/>
        <v>0</v>
      </c>
      <c r="K270" s="27" t="str">
        <f>IF(C270="","0",SUMIFS(借支明细表!$H:$H,借支明细表!$F:$F,$C270,借支明细表!$D:$D,$D$2))</f>
        <v>0</v>
      </c>
      <c r="L270" s="27" t="str">
        <f t="shared" si="9"/>
        <v>0</v>
      </c>
      <c r="M270" s="28"/>
      <c r="XDA270" s="32"/>
      <c r="XDB270" s="32"/>
      <c r="XDC270" s="32"/>
      <c r="XDD270" s="32"/>
      <c r="XDE270" s="32"/>
      <c r="XDF270" s="32"/>
      <c r="XDG270" s="32"/>
      <c r="XDH270" s="32"/>
      <c r="XDI270" s="32"/>
      <c r="XDJ270" s="32"/>
      <c r="XDK270" s="32"/>
      <c r="XDL270" s="32"/>
      <c r="XDM270" s="32"/>
      <c r="XDN270" s="32"/>
      <c r="XDO270" s="32"/>
      <c r="XDP270" s="32"/>
      <c r="XDQ270" s="32"/>
      <c r="XDR270" s="32"/>
      <c r="XDS270" s="32"/>
      <c r="XDT270" s="32"/>
      <c r="XDU270" s="32"/>
      <c r="XDV270" s="32"/>
      <c r="XDW270" s="32"/>
      <c r="XDX270" s="32"/>
      <c r="XDY270" s="32"/>
      <c r="XDZ270" s="32"/>
      <c r="XEA270" s="32"/>
      <c r="XEB270" s="32"/>
      <c r="XEC270" s="32"/>
      <c r="XED270" s="32"/>
      <c r="XEE270" s="32"/>
    </row>
    <row r="271" s="1" customFormat="1" customHeight="1" spans="1:16359">
      <c r="A271" s="31"/>
      <c r="B271" s="20"/>
      <c r="C271" s="20"/>
      <c r="D271" s="21" t="str">
        <f>IF(C271="","-",VLOOKUP(C271,员工信息表!B:C,2,FALSE))</f>
        <v>-</v>
      </c>
      <c r="E271" s="21" t="str">
        <f>IF(C271="","-",VLOOKUP(C271,员工信息表!B:D,3,FALSE))</f>
        <v>-</v>
      </c>
      <c r="F271" s="20"/>
      <c r="G271" s="20"/>
      <c r="H271" s="20"/>
      <c r="I271" s="20"/>
      <c r="J271" s="27" t="str">
        <f t="shared" si="8"/>
        <v>0</v>
      </c>
      <c r="K271" s="27" t="str">
        <f>IF(C271="","0",SUMIFS(借支明细表!$H:$H,借支明细表!$F:$F,$C271,借支明细表!$D:$D,$D$2))</f>
        <v>0</v>
      </c>
      <c r="L271" s="27" t="str">
        <f t="shared" si="9"/>
        <v>0</v>
      </c>
      <c r="M271" s="28"/>
      <c r="XDA271" s="32"/>
      <c r="XDB271" s="32"/>
      <c r="XDC271" s="32"/>
      <c r="XDD271" s="32"/>
      <c r="XDE271" s="32"/>
      <c r="XDF271" s="32"/>
      <c r="XDG271" s="32"/>
      <c r="XDH271" s="32"/>
      <c r="XDI271" s="32"/>
      <c r="XDJ271" s="32"/>
      <c r="XDK271" s="32"/>
      <c r="XDL271" s="32"/>
      <c r="XDM271" s="32"/>
      <c r="XDN271" s="32"/>
      <c r="XDO271" s="32"/>
      <c r="XDP271" s="32"/>
      <c r="XDQ271" s="32"/>
      <c r="XDR271" s="32"/>
      <c r="XDS271" s="32"/>
      <c r="XDT271" s="32"/>
      <c r="XDU271" s="32"/>
      <c r="XDV271" s="32"/>
      <c r="XDW271" s="32"/>
      <c r="XDX271" s="32"/>
      <c r="XDY271" s="32"/>
      <c r="XDZ271" s="32"/>
      <c r="XEA271" s="32"/>
      <c r="XEB271" s="32"/>
      <c r="XEC271" s="32"/>
      <c r="XED271" s="32"/>
      <c r="XEE271" s="32"/>
    </row>
    <row r="272" s="1" customFormat="1" customHeight="1" spans="1:16359">
      <c r="A272" s="31"/>
      <c r="B272" s="20"/>
      <c r="C272" s="20"/>
      <c r="D272" s="21" t="str">
        <f>IF(C272="","-",VLOOKUP(C272,员工信息表!B:C,2,FALSE))</f>
        <v>-</v>
      </c>
      <c r="E272" s="21" t="str">
        <f>IF(C272="","-",VLOOKUP(C272,员工信息表!B:D,3,FALSE))</f>
        <v>-</v>
      </c>
      <c r="F272" s="20"/>
      <c r="G272" s="20"/>
      <c r="H272" s="20"/>
      <c r="I272" s="20"/>
      <c r="J272" s="27" t="str">
        <f t="shared" si="8"/>
        <v>0</v>
      </c>
      <c r="K272" s="27" t="str">
        <f>IF(C272="","0",SUMIFS(借支明细表!$H:$H,借支明细表!$F:$F,$C272,借支明细表!$D:$D,$D$2))</f>
        <v>0</v>
      </c>
      <c r="L272" s="27" t="str">
        <f t="shared" si="9"/>
        <v>0</v>
      </c>
      <c r="M272" s="28"/>
      <c r="XDA272" s="32"/>
      <c r="XDB272" s="32"/>
      <c r="XDC272" s="32"/>
      <c r="XDD272" s="32"/>
      <c r="XDE272" s="32"/>
      <c r="XDF272" s="32"/>
      <c r="XDG272" s="32"/>
      <c r="XDH272" s="32"/>
      <c r="XDI272" s="32"/>
      <c r="XDJ272" s="32"/>
      <c r="XDK272" s="32"/>
      <c r="XDL272" s="32"/>
      <c r="XDM272" s="32"/>
      <c r="XDN272" s="32"/>
      <c r="XDO272" s="32"/>
      <c r="XDP272" s="32"/>
      <c r="XDQ272" s="32"/>
      <c r="XDR272" s="32"/>
      <c r="XDS272" s="32"/>
      <c r="XDT272" s="32"/>
      <c r="XDU272" s="32"/>
      <c r="XDV272" s="32"/>
      <c r="XDW272" s="32"/>
      <c r="XDX272" s="32"/>
      <c r="XDY272" s="32"/>
      <c r="XDZ272" s="32"/>
      <c r="XEA272" s="32"/>
      <c r="XEB272" s="32"/>
      <c r="XEC272" s="32"/>
      <c r="XED272" s="32"/>
      <c r="XEE272" s="32"/>
    </row>
    <row r="273" s="1" customFormat="1" customHeight="1" spans="1:16359">
      <c r="A273" s="31"/>
      <c r="B273" s="20"/>
      <c r="C273" s="20"/>
      <c r="D273" s="21" t="str">
        <f>IF(C273="","-",VLOOKUP(C273,员工信息表!B:C,2,FALSE))</f>
        <v>-</v>
      </c>
      <c r="E273" s="21" t="str">
        <f>IF(C273="","-",VLOOKUP(C273,员工信息表!B:D,3,FALSE))</f>
        <v>-</v>
      </c>
      <c r="F273" s="20"/>
      <c r="G273" s="20"/>
      <c r="H273" s="20"/>
      <c r="I273" s="20"/>
      <c r="J273" s="27" t="str">
        <f t="shared" si="8"/>
        <v>0</v>
      </c>
      <c r="K273" s="27" t="str">
        <f>IF(C273="","0",SUMIFS(借支明细表!$H:$H,借支明细表!$F:$F,$C273,借支明细表!$D:$D,$D$2))</f>
        <v>0</v>
      </c>
      <c r="L273" s="27" t="str">
        <f t="shared" si="9"/>
        <v>0</v>
      </c>
      <c r="M273" s="28"/>
      <c r="XDA273" s="32"/>
      <c r="XDB273" s="32"/>
      <c r="XDC273" s="32"/>
      <c r="XDD273" s="32"/>
      <c r="XDE273" s="32"/>
      <c r="XDF273" s="32"/>
      <c r="XDG273" s="32"/>
      <c r="XDH273" s="32"/>
      <c r="XDI273" s="32"/>
      <c r="XDJ273" s="32"/>
      <c r="XDK273" s="32"/>
      <c r="XDL273" s="32"/>
      <c r="XDM273" s="32"/>
      <c r="XDN273" s="32"/>
      <c r="XDO273" s="32"/>
      <c r="XDP273" s="32"/>
      <c r="XDQ273" s="32"/>
      <c r="XDR273" s="32"/>
      <c r="XDS273" s="32"/>
      <c r="XDT273" s="32"/>
      <c r="XDU273" s="32"/>
      <c r="XDV273" s="32"/>
      <c r="XDW273" s="32"/>
      <c r="XDX273" s="32"/>
      <c r="XDY273" s="32"/>
      <c r="XDZ273" s="32"/>
      <c r="XEA273" s="32"/>
      <c r="XEB273" s="32"/>
      <c r="XEC273" s="32"/>
      <c r="XED273" s="32"/>
      <c r="XEE273" s="32"/>
    </row>
    <row r="274" s="1" customFormat="1" customHeight="1" spans="1:16359">
      <c r="A274" s="31"/>
      <c r="B274" s="20"/>
      <c r="C274" s="20"/>
      <c r="D274" s="21" t="str">
        <f>IF(C274="","-",VLOOKUP(C274,员工信息表!B:C,2,FALSE))</f>
        <v>-</v>
      </c>
      <c r="E274" s="21" t="str">
        <f>IF(C274="","-",VLOOKUP(C274,员工信息表!B:D,3,FALSE))</f>
        <v>-</v>
      </c>
      <c r="F274" s="20"/>
      <c r="G274" s="20"/>
      <c r="H274" s="20"/>
      <c r="I274" s="20"/>
      <c r="J274" s="27" t="str">
        <f t="shared" si="8"/>
        <v>0</v>
      </c>
      <c r="K274" s="27" t="str">
        <f>IF(C274="","0",SUMIFS(借支明细表!$H:$H,借支明细表!$F:$F,$C274,借支明细表!$D:$D,$D$2))</f>
        <v>0</v>
      </c>
      <c r="L274" s="27" t="str">
        <f t="shared" si="9"/>
        <v>0</v>
      </c>
      <c r="M274" s="28"/>
      <c r="XDA274" s="32"/>
      <c r="XDB274" s="32"/>
      <c r="XDC274" s="32"/>
      <c r="XDD274" s="32"/>
      <c r="XDE274" s="32"/>
      <c r="XDF274" s="32"/>
      <c r="XDG274" s="32"/>
      <c r="XDH274" s="32"/>
      <c r="XDI274" s="32"/>
      <c r="XDJ274" s="32"/>
      <c r="XDK274" s="32"/>
      <c r="XDL274" s="32"/>
      <c r="XDM274" s="32"/>
      <c r="XDN274" s="32"/>
      <c r="XDO274" s="32"/>
      <c r="XDP274" s="32"/>
      <c r="XDQ274" s="32"/>
      <c r="XDR274" s="32"/>
      <c r="XDS274" s="32"/>
      <c r="XDT274" s="32"/>
      <c r="XDU274" s="32"/>
      <c r="XDV274" s="32"/>
      <c r="XDW274" s="32"/>
      <c r="XDX274" s="32"/>
      <c r="XDY274" s="32"/>
      <c r="XDZ274" s="32"/>
      <c r="XEA274" s="32"/>
      <c r="XEB274" s="32"/>
      <c r="XEC274" s="32"/>
      <c r="XED274" s="32"/>
      <c r="XEE274" s="32"/>
    </row>
    <row r="275" s="1" customFormat="1" customHeight="1" spans="1:16359">
      <c r="A275" s="31"/>
      <c r="B275" s="20"/>
      <c r="C275" s="20"/>
      <c r="D275" s="21" t="str">
        <f>IF(C275="","-",VLOOKUP(C275,员工信息表!B:C,2,FALSE))</f>
        <v>-</v>
      </c>
      <c r="E275" s="21" t="str">
        <f>IF(C275="","-",VLOOKUP(C275,员工信息表!B:D,3,FALSE))</f>
        <v>-</v>
      </c>
      <c r="F275" s="20"/>
      <c r="G275" s="20"/>
      <c r="H275" s="20"/>
      <c r="I275" s="20"/>
      <c r="J275" s="27" t="str">
        <f t="shared" si="8"/>
        <v>0</v>
      </c>
      <c r="K275" s="27" t="str">
        <f>IF(C275="","0",SUMIFS(借支明细表!$H:$H,借支明细表!$F:$F,$C275,借支明细表!$D:$D,$D$2))</f>
        <v>0</v>
      </c>
      <c r="L275" s="27" t="str">
        <f t="shared" si="9"/>
        <v>0</v>
      </c>
      <c r="M275" s="28"/>
      <c r="XDA275" s="32"/>
      <c r="XDB275" s="32"/>
      <c r="XDC275" s="32"/>
      <c r="XDD275" s="32"/>
      <c r="XDE275" s="32"/>
      <c r="XDF275" s="32"/>
      <c r="XDG275" s="32"/>
      <c r="XDH275" s="32"/>
      <c r="XDI275" s="32"/>
      <c r="XDJ275" s="32"/>
      <c r="XDK275" s="32"/>
      <c r="XDL275" s="32"/>
      <c r="XDM275" s="32"/>
      <c r="XDN275" s="32"/>
      <c r="XDO275" s="32"/>
      <c r="XDP275" s="32"/>
      <c r="XDQ275" s="32"/>
      <c r="XDR275" s="32"/>
      <c r="XDS275" s="32"/>
      <c r="XDT275" s="32"/>
      <c r="XDU275" s="32"/>
      <c r="XDV275" s="32"/>
      <c r="XDW275" s="32"/>
      <c r="XDX275" s="32"/>
      <c r="XDY275" s="32"/>
      <c r="XDZ275" s="32"/>
      <c r="XEA275" s="32"/>
      <c r="XEB275" s="32"/>
      <c r="XEC275" s="32"/>
      <c r="XED275" s="32"/>
      <c r="XEE275" s="32"/>
    </row>
    <row r="276" s="1" customFormat="1" customHeight="1" spans="1:16359">
      <c r="A276" s="31"/>
      <c r="B276" s="20"/>
      <c r="C276" s="20"/>
      <c r="D276" s="21" t="str">
        <f>IF(C276="","-",VLOOKUP(C276,员工信息表!B:C,2,FALSE))</f>
        <v>-</v>
      </c>
      <c r="E276" s="21" t="str">
        <f>IF(C276="","-",VLOOKUP(C276,员工信息表!B:D,3,FALSE))</f>
        <v>-</v>
      </c>
      <c r="F276" s="20"/>
      <c r="G276" s="20"/>
      <c r="H276" s="20"/>
      <c r="I276" s="20"/>
      <c r="J276" s="27" t="str">
        <f t="shared" si="8"/>
        <v>0</v>
      </c>
      <c r="K276" s="27" t="str">
        <f>IF(C276="","0",SUMIFS(借支明细表!$H:$H,借支明细表!$F:$F,$C276,借支明细表!$D:$D,$D$2))</f>
        <v>0</v>
      </c>
      <c r="L276" s="27" t="str">
        <f t="shared" si="9"/>
        <v>0</v>
      </c>
      <c r="M276" s="28"/>
      <c r="XDA276" s="32"/>
      <c r="XDB276" s="32"/>
      <c r="XDC276" s="32"/>
      <c r="XDD276" s="32"/>
      <c r="XDE276" s="32"/>
      <c r="XDF276" s="32"/>
      <c r="XDG276" s="32"/>
      <c r="XDH276" s="32"/>
      <c r="XDI276" s="32"/>
      <c r="XDJ276" s="32"/>
      <c r="XDK276" s="32"/>
      <c r="XDL276" s="32"/>
      <c r="XDM276" s="32"/>
      <c r="XDN276" s="32"/>
      <c r="XDO276" s="32"/>
      <c r="XDP276" s="32"/>
      <c r="XDQ276" s="32"/>
      <c r="XDR276" s="32"/>
      <c r="XDS276" s="32"/>
      <c r="XDT276" s="32"/>
      <c r="XDU276" s="32"/>
      <c r="XDV276" s="32"/>
      <c r="XDW276" s="32"/>
      <c r="XDX276" s="32"/>
      <c r="XDY276" s="32"/>
      <c r="XDZ276" s="32"/>
      <c r="XEA276" s="32"/>
      <c r="XEB276" s="32"/>
      <c r="XEC276" s="32"/>
      <c r="XED276" s="32"/>
      <c r="XEE276" s="32"/>
    </row>
    <row r="277" s="1" customFormat="1" customHeight="1" spans="1:16359">
      <c r="A277" s="31"/>
      <c r="B277" s="20"/>
      <c r="C277" s="20"/>
      <c r="D277" s="21" t="str">
        <f>IF(C277="","-",VLOOKUP(C277,员工信息表!B:C,2,FALSE))</f>
        <v>-</v>
      </c>
      <c r="E277" s="21" t="str">
        <f>IF(C277="","-",VLOOKUP(C277,员工信息表!B:D,3,FALSE))</f>
        <v>-</v>
      </c>
      <c r="F277" s="20"/>
      <c r="G277" s="20"/>
      <c r="H277" s="20"/>
      <c r="I277" s="20"/>
      <c r="J277" s="27" t="str">
        <f t="shared" si="8"/>
        <v>0</v>
      </c>
      <c r="K277" s="27" t="str">
        <f>IF(C277="","0",SUMIFS(借支明细表!$H:$H,借支明细表!$F:$F,$C277,借支明细表!$D:$D,$D$2))</f>
        <v>0</v>
      </c>
      <c r="L277" s="27" t="str">
        <f t="shared" si="9"/>
        <v>0</v>
      </c>
      <c r="M277" s="28"/>
      <c r="XDA277" s="32"/>
      <c r="XDB277" s="32"/>
      <c r="XDC277" s="32"/>
      <c r="XDD277" s="32"/>
      <c r="XDE277" s="32"/>
      <c r="XDF277" s="32"/>
      <c r="XDG277" s="32"/>
      <c r="XDH277" s="32"/>
      <c r="XDI277" s="32"/>
      <c r="XDJ277" s="32"/>
      <c r="XDK277" s="32"/>
      <c r="XDL277" s="32"/>
      <c r="XDM277" s="32"/>
      <c r="XDN277" s="32"/>
      <c r="XDO277" s="32"/>
      <c r="XDP277" s="32"/>
      <c r="XDQ277" s="32"/>
      <c r="XDR277" s="32"/>
      <c r="XDS277" s="32"/>
      <c r="XDT277" s="32"/>
      <c r="XDU277" s="32"/>
      <c r="XDV277" s="32"/>
      <c r="XDW277" s="32"/>
      <c r="XDX277" s="32"/>
      <c r="XDY277" s="32"/>
      <c r="XDZ277" s="32"/>
      <c r="XEA277" s="32"/>
      <c r="XEB277" s="32"/>
      <c r="XEC277" s="32"/>
      <c r="XED277" s="32"/>
      <c r="XEE277" s="32"/>
    </row>
    <row r="278" s="1" customFormat="1" customHeight="1" spans="1:16359">
      <c r="A278" s="31"/>
      <c r="B278" s="20"/>
      <c r="C278" s="20"/>
      <c r="D278" s="21" t="str">
        <f>IF(C278="","-",VLOOKUP(C278,员工信息表!B:C,2,FALSE))</f>
        <v>-</v>
      </c>
      <c r="E278" s="21" t="str">
        <f>IF(C278="","-",VLOOKUP(C278,员工信息表!B:D,3,FALSE))</f>
        <v>-</v>
      </c>
      <c r="F278" s="20"/>
      <c r="G278" s="20"/>
      <c r="H278" s="20"/>
      <c r="I278" s="20"/>
      <c r="J278" s="27" t="str">
        <f t="shared" si="8"/>
        <v>0</v>
      </c>
      <c r="K278" s="27" t="str">
        <f>IF(C278="","0",SUMIFS(借支明细表!$H:$H,借支明细表!$F:$F,$C278,借支明细表!$D:$D,$D$2))</f>
        <v>0</v>
      </c>
      <c r="L278" s="27" t="str">
        <f t="shared" si="9"/>
        <v>0</v>
      </c>
      <c r="M278" s="28"/>
      <c r="XDA278" s="32"/>
      <c r="XDB278" s="32"/>
      <c r="XDC278" s="32"/>
      <c r="XDD278" s="32"/>
      <c r="XDE278" s="32"/>
      <c r="XDF278" s="32"/>
      <c r="XDG278" s="32"/>
      <c r="XDH278" s="32"/>
      <c r="XDI278" s="32"/>
      <c r="XDJ278" s="32"/>
      <c r="XDK278" s="32"/>
      <c r="XDL278" s="32"/>
      <c r="XDM278" s="32"/>
      <c r="XDN278" s="32"/>
      <c r="XDO278" s="32"/>
      <c r="XDP278" s="32"/>
      <c r="XDQ278" s="32"/>
      <c r="XDR278" s="32"/>
      <c r="XDS278" s="32"/>
      <c r="XDT278" s="32"/>
      <c r="XDU278" s="32"/>
      <c r="XDV278" s="32"/>
      <c r="XDW278" s="32"/>
      <c r="XDX278" s="32"/>
      <c r="XDY278" s="32"/>
      <c r="XDZ278" s="32"/>
      <c r="XEA278" s="32"/>
      <c r="XEB278" s="32"/>
      <c r="XEC278" s="32"/>
      <c r="XED278" s="32"/>
      <c r="XEE278" s="32"/>
    </row>
    <row r="279" s="1" customFormat="1" customHeight="1" spans="1:16359">
      <c r="A279" s="31"/>
      <c r="B279" s="20"/>
      <c r="C279" s="20"/>
      <c r="D279" s="21" t="str">
        <f>IF(C279="","-",VLOOKUP(C279,员工信息表!B:C,2,FALSE))</f>
        <v>-</v>
      </c>
      <c r="E279" s="21" t="str">
        <f>IF(C279="","-",VLOOKUP(C279,员工信息表!B:D,3,FALSE))</f>
        <v>-</v>
      </c>
      <c r="F279" s="20"/>
      <c r="G279" s="20"/>
      <c r="H279" s="20"/>
      <c r="I279" s="20"/>
      <c r="J279" s="27" t="str">
        <f t="shared" si="8"/>
        <v>0</v>
      </c>
      <c r="K279" s="27" t="str">
        <f>IF(C279="","0",SUMIFS(借支明细表!$H:$H,借支明细表!$F:$F,$C279,借支明细表!$D:$D,$D$2))</f>
        <v>0</v>
      </c>
      <c r="L279" s="27" t="str">
        <f t="shared" si="9"/>
        <v>0</v>
      </c>
      <c r="M279" s="28"/>
      <c r="XDA279" s="32"/>
      <c r="XDB279" s="32"/>
      <c r="XDC279" s="32"/>
      <c r="XDD279" s="32"/>
      <c r="XDE279" s="32"/>
      <c r="XDF279" s="32"/>
      <c r="XDG279" s="32"/>
      <c r="XDH279" s="32"/>
      <c r="XDI279" s="32"/>
      <c r="XDJ279" s="32"/>
      <c r="XDK279" s="32"/>
      <c r="XDL279" s="32"/>
      <c r="XDM279" s="32"/>
      <c r="XDN279" s="32"/>
      <c r="XDO279" s="32"/>
      <c r="XDP279" s="32"/>
      <c r="XDQ279" s="32"/>
      <c r="XDR279" s="32"/>
      <c r="XDS279" s="32"/>
      <c r="XDT279" s="32"/>
      <c r="XDU279" s="32"/>
      <c r="XDV279" s="32"/>
      <c r="XDW279" s="32"/>
      <c r="XDX279" s="32"/>
      <c r="XDY279" s="32"/>
      <c r="XDZ279" s="32"/>
      <c r="XEA279" s="32"/>
      <c r="XEB279" s="32"/>
      <c r="XEC279" s="32"/>
      <c r="XED279" s="32"/>
      <c r="XEE279" s="32"/>
    </row>
    <row r="280" s="1" customFormat="1" customHeight="1" spans="1:16359">
      <c r="A280" s="31"/>
      <c r="B280" s="20"/>
      <c r="C280" s="20"/>
      <c r="D280" s="21" t="str">
        <f>IF(C280="","-",VLOOKUP(C280,员工信息表!B:C,2,FALSE))</f>
        <v>-</v>
      </c>
      <c r="E280" s="21" t="str">
        <f>IF(C280="","-",VLOOKUP(C280,员工信息表!B:D,3,FALSE))</f>
        <v>-</v>
      </c>
      <c r="F280" s="20"/>
      <c r="G280" s="20"/>
      <c r="H280" s="20"/>
      <c r="I280" s="20"/>
      <c r="J280" s="27" t="str">
        <f t="shared" si="8"/>
        <v>0</v>
      </c>
      <c r="K280" s="27" t="str">
        <f>IF(C280="","0",SUMIFS(借支明细表!$H:$H,借支明细表!$F:$F,$C280,借支明细表!$D:$D,$D$2))</f>
        <v>0</v>
      </c>
      <c r="L280" s="27" t="str">
        <f t="shared" si="9"/>
        <v>0</v>
      </c>
      <c r="M280" s="28"/>
      <c r="XDA280" s="32"/>
      <c r="XDB280" s="32"/>
      <c r="XDC280" s="32"/>
      <c r="XDD280" s="32"/>
      <c r="XDE280" s="32"/>
      <c r="XDF280" s="32"/>
      <c r="XDG280" s="32"/>
      <c r="XDH280" s="32"/>
      <c r="XDI280" s="32"/>
      <c r="XDJ280" s="32"/>
      <c r="XDK280" s="32"/>
      <c r="XDL280" s="32"/>
      <c r="XDM280" s="32"/>
      <c r="XDN280" s="32"/>
      <c r="XDO280" s="32"/>
      <c r="XDP280" s="32"/>
      <c r="XDQ280" s="32"/>
      <c r="XDR280" s="32"/>
      <c r="XDS280" s="32"/>
      <c r="XDT280" s="32"/>
      <c r="XDU280" s="32"/>
      <c r="XDV280" s="32"/>
      <c r="XDW280" s="32"/>
      <c r="XDX280" s="32"/>
      <c r="XDY280" s="32"/>
      <c r="XDZ280" s="32"/>
      <c r="XEA280" s="32"/>
      <c r="XEB280" s="32"/>
      <c r="XEC280" s="32"/>
      <c r="XED280" s="32"/>
      <c r="XEE280" s="32"/>
    </row>
    <row r="281" s="1" customFormat="1" customHeight="1" spans="1:16359">
      <c r="A281" s="31"/>
      <c r="B281" s="20"/>
      <c r="C281" s="20"/>
      <c r="D281" s="21" t="str">
        <f>IF(C281="","-",VLOOKUP(C281,员工信息表!B:C,2,FALSE))</f>
        <v>-</v>
      </c>
      <c r="E281" s="21" t="str">
        <f>IF(C281="","-",VLOOKUP(C281,员工信息表!B:D,3,FALSE))</f>
        <v>-</v>
      </c>
      <c r="F281" s="20"/>
      <c r="G281" s="20"/>
      <c r="H281" s="20"/>
      <c r="I281" s="20"/>
      <c r="J281" s="27" t="str">
        <f t="shared" si="8"/>
        <v>0</v>
      </c>
      <c r="K281" s="27" t="str">
        <f>IF(C281="","0",SUMIFS(借支明细表!$H:$H,借支明细表!$F:$F,$C281,借支明细表!$D:$D,$D$2))</f>
        <v>0</v>
      </c>
      <c r="L281" s="27" t="str">
        <f t="shared" si="9"/>
        <v>0</v>
      </c>
      <c r="M281" s="28"/>
      <c r="XDA281" s="32"/>
      <c r="XDB281" s="32"/>
      <c r="XDC281" s="32"/>
      <c r="XDD281" s="32"/>
      <c r="XDE281" s="32"/>
      <c r="XDF281" s="32"/>
      <c r="XDG281" s="32"/>
      <c r="XDH281" s="32"/>
      <c r="XDI281" s="32"/>
      <c r="XDJ281" s="32"/>
      <c r="XDK281" s="32"/>
      <c r="XDL281" s="32"/>
      <c r="XDM281" s="32"/>
      <c r="XDN281" s="32"/>
      <c r="XDO281" s="32"/>
      <c r="XDP281" s="32"/>
      <c r="XDQ281" s="32"/>
      <c r="XDR281" s="32"/>
      <c r="XDS281" s="32"/>
      <c r="XDT281" s="32"/>
      <c r="XDU281" s="32"/>
      <c r="XDV281" s="32"/>
      <c r="XDW281" s="32"/>
      <c r="XDX281" s="32"/>
      <c r="XDY281" s="32"/>
      <c r="XDZ281" s="32"/>
      <c r="XEA281" s="32"/>
      <c r="XEB281" s="32"/>
      <c r="XEC281" s="32"/>
      <c r="XED281" s="32"/>
      <c r="XEE281" s="32"/>
    </row>
    <row r="282" s="1" customFormat="1" customHeight="1" spans="1:16359">
      <c r="A282" s="31"/>
      <c r="B282" s="20"/>
      <c r="C282" s="20"/>
      <c r="D282" s="21" t="str">
        <f>IF(C282="","-",VLOOKUP(C282,员工信息表!B:C,2,FALSE))</f>
        <v>-</v>
      </c>
      <c r="E282" s="21" t="str">
        <f>IF(C282="","-",VLOOKUP(C282,员工信息表!B:D,3,FALSE))</f>
        <v>-</v>
      </c>
      <c r="F282" s="20"/>
      <c r="G282" s="20"/>
      <c r="H282" s="20"/>
      <c r="I282" s="20"/>
      <c r="J282" s="27" t="str">
        <f t="shared" si="8"/>
        <v>0</v>
      </c>
      <c r="K282" s="27" t="str">
        <f>IF(C282="","0",SUMIFS(借支明细表!$H:$H,借支明细表!$F:$F,$C282,借支明细表!$D:$D,$D$2))</f>
        <v>0</v>
      </c>
      <c r="L282" s="27" t="str">
        <f t="shared" si="9"/>
        <v>0</v>
      </c>
      <c r="M282" s="28"/>
      <c r="XDA282" s="32"/>
      <c r="XDB282" s="32"/>
      <c r="XDC282" s="32"/>
      <c r="XDD282" s="32"/>
      <c r="XDE282" s="32"/>
      <c r="XDF282" s="32"/>
      <c r="XDG282" s="32"/>
      <c r="XDH282" s="32"/>
      <c r="XDI282" s="32"/>
      <c r="XDJ282" s="32"/>
      <c r="XDK282" s="32"/>
      <c r="XDL282" s="32"/>
      <c r="XDM282" s="32"/>
      <c r="XDN282" s="32"/>
      <c r="XDO282" s="32"/>
      <c r="XDP282" s="32"/>
      <c r="XDQ282" s="32"/>
      <c r="XDR282" s="32"/>
      <c r="XDS282" s="32"/>
      <c r="XDT282" s="32"/>
      <c r="XDU282" s="32"/>
      <c r="XDV282" s="32"/>
      <c r="XDW282" s="32"/>
      <c r="XDX282" s="32"/>
      <c r="XDY282" s="32"/>
      <c r="XDZ282" s="32"/>
      <c r="XEA282" s="32"/>
      <c r="XEB282" s="32"/>
      <c r="XEC282" s="32"/>
      <c r="XED282" s="32"/>
      <c r="XEE282" s="32"/>
    </row>
    <row r="283" s="1" customFormat="1" customHeight="1" spans="1:16359">
      <c r="A283" s="31"/>
      <c r="B283" s="20"/>
      <c r="C283" s="20"/>
      <c r="D283" s="21" t="str">
        <f>IF(C283="","-",VLOOKUP(C283,员工信息表!B:C,2,FALSE))</f>
        <v>-</v>
      </c>
      <c r="E283" s="21" t="str">
        <f>IF(C283="","-",VLOOKUP(C283,员工信息表!B:D,3,FALSE))</f>
        <v>-</v>
      </c>
      <c r="F283" s="20"/>
      <c r="G283" s="20"/>
      <c r="H283" s="20"/>
      <c r="I283" s="20"/>
      <c r="J283" s="27" t="str">
        <f t="shared" si="8"/>
        <v>0</v>
      </c>
      <c r="K283" s="27" t="str">
        <f>IF(C283="","0",SUMIFS(借支明细表!$H:$H,借支明细表!$F:$F,$C283,借支明细表!$D:$D,$D$2))</f>
        <v>0</v>
      </c>
      <c r="L283" s="27" t="str">
        <f t="shared" si="9"/>
        <v>0</v>
      </c>
      <c r="M283" s="28"/>
      <c r="XDA283" s="32"/>
      <c r="XDB283" s="32"/>
      <c r="XDC283" s="32"/>
      <c r="XDD283" s="32"/>
      <c r="XDE283" s="32"/>
      <c r="XDF283" s="32"/>
      <c r="XDG283" s="32"/>
      <c r="XDH283" s="32"/>
      <c r="XDI283" s="32"/>
      <c r="XDJ283" s="32"/>
      <c r="XDK283" s="32"/>
      <c r="XDL283" s="32"/>
      <c r="XDM283" s="32"/>
      <c r="XDN283" s="32"/>
      <c r="XDO283" s="32"/>
      <c r="XDP283" s="32"/>
      <c r="XDQ283" s="32"/>
      <c r="XDR283" s="32"/>
      <c r="XDS283" s="32"/>
      <c r="XDT283" s="32"/>
      <c r="XDU283" s="32"/>
      <c r="XDV283" s="32"/>
      <c r="XDW283" s="32"/>
      <c r="XDX283" s="32"/>
      <c r="XDY283" s="32"/>
      <c r="XDZ283" s="32"/>
      <c r="XEA283" s="32"/>
      <c r="XEB283" s="32"/>
      <c r="XEC283" s="32"/>
      <c r="XED283" s="32"/>
      <c r="XEE283" s="32"/>
    </row>
    <row r="284" s="1" customFormat="1" customHeight="1" spans="1:16359">
      <c r="A284" s="31"/>
      <c r="B284" s="20"/>
      <c r="C284" s="20"/>
      <c r="D284" s="21" t="str">
        <f>IF(C284="","-",VLOOKUP(C284,员工信息表!B:C,2,FALSE))</f>
        <v>-</v>
      </c>
      <c r="E284" s="21" t="str">
        <f>IF(C284="","-",VLOOKUP(C284,员工信息表!B:D,3,FALSE))</f>
        <v>-</v>
      </c>
      <c r="F284" s="20"/>
      <c r="G284" s="20"/>
      <c r="H284" s="20"/>
      <c r="I284" s="20"/>
      <c r="J284" s="27" t="str">
        <f t="shared" si="8"/>
        <v>0</v>
      </c>
      <c r="K284" s="27" t="str">
        <f>IF(C284="","0",SUMIFS(借支明细表!$H:$H,借支明细表!$F:$F,$C284,借支明细表!$D:$D,$D$2))</f>
        <v>0</v>
      </c>
      <c r="L284" s="27" t="str">
        <f t="shared" si="9"/>
        <v>0</v>
      </c>
      <c r="M284" s="28"/>
      <c r="XDA284" s="32"/>
      <c r="XDB284" s="32"/>
      <c r="XDC284" s="32"/>
      <c r="XDD284" s="32"/>
      <c r="XDE284" s="32"/>
      <c r="XDF284" s="32"/>
      <c r="XDG284" s="32"/>
      <c r="XDH284" s="32"/>
      <c r="XDI284" s="32"/>
      <c r="XDJ284" s="32"/>
      <c r="XDK284" s="32"/>
      <c r="XDL284" s="32"/>
      <c r="XDM284" s="32"/>
      <c r="XDN284" s="32"/>
      <c r="XDO284" s="32"/>
      <c r="XDP284" s="32"/>
      <c r="XDQ284" s="32"/>
      <c r="XDR284" s="32"/>
      <c r="XDS284" s="32"/>
      <c r="XDT284" s="32"/>
      <c r="XDU284" s="32"/>
      <c r="XDV284" s="32"/>
      <c r="XDW284" s="32"/>
      <c r="XDX284" s="32"/>
      <c r="XDY284" s="32"/>
      <c r="XDZ284" s="32"/>
      <c r="XEA284" s="32"/>
      <c r="XEB284" s="32"/>
      <c r="XEC284" s="32"/>
      <c r="XED284" s="32"/>
      <c r="XEE284" s="32"/>
    </row>
    <row r="285" s="1" customFormat="1" customHeight="1" spans="1:16359">
      <c r="A285" s="31"/>
      <c r="B285" s="20"/>
      <c r="C285" s="20"/>
      <c r="D285" s="21" t="str">
        <f>IF(C285="","-",VLOOKUP(C285,员工信息表!B:C,2,FALSE))</f>
        <v>-</v>
      </c>
      <c r="E285" s="21" t="str">
        <f>IF(C285="","-",VLOOKUP(C285,员工信息表!B:D,3,FALSE))</f>
        <v>-</v>
      </c>
      <c r="F285" s="20"/>
      <c r="G285" s="20"/>
      <c r="H285" s="20"/>
      <c r="I285" s="20"/>
      <c r="J285" s="27" t="str">
        <f t="shared" si="8"/>
        <v>0</v>
      </c>
      <c r="K285" s="27" t="str">
        <f>IF(C285="","0",SUMIFS(借支明细表!$H:$H,借支明细表!$F:$F,$C285,借支明细表!$D:$D,$D$2))</f>
        <v>0</v>
      </c>
      <c r="L285" s="27" t="str">
        <f t="shared" si="9"/>
        <v>0</v>
      </c>
      <c r="M285" s="28"/>
      <c r="XDA285" s="32"/>
      <c r="XDB285" s="32"/>
      <c r="XDC285" s="32"/>
      <c r="XDD285" s="32"/>
      <c r="XDE285" s="32"/>
      <c r="XDF285" s="32"/>
      <c r="XDG285" s="32"/>
      <c r="XDH285" s="32"/>
      <c r="XDI285" s="32"/>
      <c r="XDJ285" s="32"/>
      <c r="XDK285" s="32"/>
      <c r="XDL285" s="32"/>
      <c r="XDM285" s="32"/>
      <c r="XDN285" s="32"/>
      <c r="XDO285" s="32"/>
      <c r="XDP285" s="32"/>
      <c r="XDQ285" s="32"/>
      <c r="XDR285" s="32"/>
      <c r="XDS285" s="32"/>
      <c r="XDT285" s="32"/>
      <c r="XDU285" s="32"/>
      <c r="XDV285" s="32"/>
      <c r="XDW285" s="32"/>
      <c r="XDX285" s="32"/>
      <c r="XDY285" s="32"/>
      <c r="XDZ285" s="32"/>
      <c r="XEA285" s="32"/>
      <c r="XEB285" s="32"/>
      <c r="XEC285" s="32"/>
      <c r="XED285" s="32"/>
      <c r="XEE285" s="32"/>
    </row>
    <row r="286" s="1" customFormat="1" customHeight="1" spans="1:16359">
      <c r="A286" s="31"/>
      <c r="B286" s="20"/>
      <c r="C286" s="20"/>
      <c r="D286" s="21" t="str">
        <f>IF(C286="","-",VLOOKUP(C286,员工信息表!B:C,2,FALSE))</f>
        <v>-</v>
      </c>
      <c r="E286" s="21" t="str">
        <f>IF(C286="","-",VLOOKUP(C286,员工信息表!B:D,3,FALSE))</f>
        <v>-</v>
      </c>
      <c r="F286" s="20"/>
      <c r="G286" s="20"/>
      <c r="H286" s="20"/>
      <c r="I286" s="20"/>
      <c r="J286" s="27" t="str">
        <f t="shared" si="8"/>
        <v>0</v>
      </c>
      <c r="K286" s="27" t="str">
        <f>IF(C286="","0",SUMIFS(借支明细表!$H:$H,借支明细表!$F:$F,$C286,借支明细表!$D:$D,$D$2))</f>
        <v>0</v>
      </c>
      <c r="L286" s="27" t="str">
        <f t="shared" si="9"/>
        <v>0</v>
      </c>
      <c r="M286" s="28"/>
      <c r="XDA286" s="32"/>
      <c r="XDB286" s="32"/>
      <c r="XDC286" s="32"/>
      <c r="XDD286" s="32"/>
      <c r="XDE286" s="32"/>
      <c r="XDF286" s="32"/>
      <c r="XDG286" s="32"/>
      <c r="XDH286" s="32"/>
      <c r="XDI286" s="32"/>
      <c r="XDJ286" s="32"/>
      <c r="XDK286" s="32"/>
      <c r="XDL286" s="32"/>
      <c r="XDM286" s="32"/>
      <c r="XDN286" s="32"/>
      <c r="XDO286" s="32"/>
      <c r="XDP286" s="32"/>
      <c r="XDQ286" s="32"/>
      <c r="XDR286" s="32"/>
      <c r="XDS286" s="32"/>
      <c r="XDT286" s="32"/>
      <c r="XDU286" s="32"/>
      <c r="XDV286" s="32"/>
      <c r="XDW286" s="32"/>
      <c r="XDX286" s="32"/>
      <c r="XDY286" s="32"/>
      <c r="XDZ286" s="32"/>
      <c r="XEA286" s="32"/>
      <c r="XEB286" s="32"/>
      <c r="XEC286" s="32"/>
      <c r="XED286" s="32"/>
      <c r="XEE286" s="32"/>
    </row>
    <row r="287" s="1" customFormat="1" customHeight="1" spans="1:16359">
      <c r="A287" s="31"/>
      <c r="B287" s="20"/>
      <c r="C287" s="20"/>
      <c r="D287" s="21" t="str">
        <f>IF(C287="","-",VLOOKUP(C287,员工信息表!B:C,2,FALSE))</f>
        <v>-</v>
      </c>
      <c r="E287" s="21" t="str">
        <f>IF(C287="","-",VLOOKUP(C287,员工信息表!B:D,3,FALSE))</f>
        <v>-</v>
      </c>
      <c r="F287" s="20"/>
      <c r="G287" s="20"/>
      <c r="H287" s="20"/>
      <c r="I287" s="20"/>
      <c r="J287" s="27" t="str">
        <f t="shared" si="8"/>
        <v>0</v>
      </c>
      <c r="K287" s="27" t="str">
        <f>IF(C287="","0",SUMIFS(借支明细表!$H:$H,借支明细表!$F:$F,$C287,借支明细表!$D:$D,$D$2))</f>
        <v>0</v>
      </c>
      <c r="L287" s="27" t="str">
        <f t="shared" si="9"/>
        <v>0</v>
      </c>
      <c r="M287" s="28"/>
      <c r="XDA287" s="32"/>
      <c r="XDB287" s="32"/>
      <c r="XDC287" s="32"/>
      <c r="XDD287" s="32"/>
      <c r="XDE287" s="32"/>
      <c r="XDF287" s="32"/>
      <c r="XDG287" s="32"/>
      <c r="XDH287" s="32"/>
      <c r="XDI287" s="32"/>
      <c r="XDJ287" s="32"/>
      <c r="XDK287" s="32"/>
      <c r="XDL287" s="32"/>
      <c r="XDM287" s="32"/>
      <c r="XDN287" s="32"/>
      <c r="XDO287" s="32"/>
      <c r="XDP287" s="32"/>
      <c r="XDQ287" s="32"/>
      <c r="XDR287" s="32"/>
      <c r="XDS287" s="32"/>
      <c r="XDT287" s="32"/>
      <c r="XDU287" s="32"/>
      <c r="XDV287" s="32"/>
      <c r="XDW287" s="32"/>
      <c r="XDX287" s="32"/>
      <c r="XDY287" s="32"/>
      <c r="XDZ287" s="32"/>
      <c r="XEA287" s="32"/>
      <c r="XEB287" s="32"/>
      <c r="XEC287" s="32"/>
      <c r="XED287" s="32"/>
      <c r="XEE287" s="32"/>
    </row>
    <row r="288" s="1" customFormat="1" customHeight="1" spans="1:16359">
      <c r="A288" s="31"/>
      <c r="B288" s="20"/>
      <c r="C288" s="20"/>
      <c r="D288" s="21" t="str">
        <f>IF(C288="","-",VLOOKUP(C288,员工信息表!B:C,2,FALSE))</f>
        <v>-</v>
      </c>
      <c r="E288" s="21" t="str">
        <f>IF(C288="","-",VLOOKUP(C288,员工信息表!B:D,3,FALSE))</f>
        <v>-</v>
      </c>
      <c r="F288" s="20"/>
      <c r="G288" s="20"/>
      <c r="H288" s="20"/>
      <c r="I288" s="20"/>
      <c r="J288" s="27" t="str">
        <f t="shared" si="8"/>
        <v>0</v>
      </c>
      <c r="K288" s="27" t="str">
        <f>IF(C288="","0",SUMIFS(借支明细表!$H:$H,借支明细表!$F:$F,$C288,借支明细表!$D:$D,$D$2))</f>
        <v>0</v>
      </c>
      <c r="L288" s="27" t="str">
        <f t="shared" si="9"/>
        <v>0</v>
      </c>
      <c r="M288" s="28"/>
      <c r="XDA288" s="32"/>
      <c r="XDB288" s="32"/>
      <c r="XDC288" s="32"/>
      <c r="XDD288" s="32"/>
      <c r="XDE288" s="32"/>
      <c r="XDF288" s="32"/>
      <c r="XDG288" s="32"/>
      <c r="XDH288" s="32"/>
      <c r="XDI288" s="32"/>
      <c r="XDJ288" s="32"/>
      <c r="XDK288" s="32"/>
      <c r="XDL288" s="32"/>
      <c r="XDM288" s="32"/>
      <c r="XDN288" s="32"/>
      <c r="XDO288" s="32"/>
      <c r="XDP288" s="32"/>
      <c r="XDQ288" s="32"/>
      <c r="XDR288" s="32"/>
      <c r="XDS288" s="32"/>
      <c r="XDT288" s="32"/>
      <c r="XDU288" s="32"/>
      <c r="XDV288" s="32"/>
      <c r="XDW288" s="32"/>
      <c r="XDX288" s="32"/>
      <c r="XDY288" s="32"/>
      <c r="XDZ288" s="32"/>
      <c r="XEA288" s="32"/>
      <c r="XEB288" s="32"/>
      <c r="XEC288" s="32"/>
      <c r="XED288" s="32"/>
      <c r="XEE288" s="32"/>
    </row>
    <row r="289" s="1" customFormat="1" customHeight="1" spans="1:16359">
      <c r="A289" s="31"/>
      <c r="B289" s="20"/>
      <c r="C289" s="20"/>
      <c r="D289" s="21" t="str">
        <f>IF(C289="","-",VLOOKUP(C289,员工信息表!B:C,2,FALSE))</f>
        <v>-</v>
      </c>
      <c r="E289" s="21" t="str">
        <f>IF(C289="","-",VLOOKUP(C289,员工信息表!B:D,3,FALSE))</f>
        <v>-</v>
      </c>
      <c r="F289" s="20"/>
      <c r="G289" s="20"/>
      <c r="H289" s="20"/>
      <c r="I289" s="20"/>
      <c r="J289" s="27" t="str">
        <f t="shared" si="8"/>
        <v>0</v>
      </c>
      <c r="K289" s="27" t="str">
        <f>IF(C289="","0",SUMIFS(借支明细表!$H:$H,借支明细表!$F:$F,$C289,借支明细表!$D:$D,$D$2))</f>
        <v>0</v>
      </c>
      <c r="L289" s="27" t="str">
        <f t="shared" si="9"/>
        <v>0</v>
      </c>
      <c r="M289" s="28"/>
      <c r="XDA289" s="32"/>
      <c r="XDB289" s="32"/>
      <c r="XDC289" s="32"/>
      <c r="XDD289" s="32"/>
      <c r="XDE289" s="32"/>
      <c r="XDF289" s="32"/>
      <c r="XDG289" s="32"/>
      <c r="XDH289" s="32"/>
      <c r="XDI289" s="32"/>
      <c r="XDJ289" s="32"/>
      <c r="XDK289" s="32"/>
      <c r="XDL289" s="32"/>
      <c r="XDM289" s="32"/>
      <c r="XDN289" s="32"/>
      <c r="XDO289" s="32"/>
      <c r="XDP289" s="32"/>
      <c r="XDQ289" s="32"/>
      <c r="XDR289" s="32"/>
      <c r="XDS289" s="32"/>
      <c r="XDT289" s="32"/>
      <c r="XDU289" s="32"/>
      <c r="XDV289" s="32"/>
      <c r="XDW289" s="32"/>
      <c r="XDX289" s="32"/>
      <c r="XDY289" s="32"/>
      <c r="XDZ289" s="32"/>
      <c r="XEA289" s="32"/>
      <c r="XEB289" s="32"/>
      <c r="XEC289" s="32"/>
      <c r="XED289" s="32"/>
      <c r="XEE289" s="32"/>
    </row>
    <row r="290" s="1" customFormat="1" customHeight="1" spans="1:16359">
      <c r="A290" s="31"/>
      <c r="B290" s="20"/>
      <c r="C290" s="20"/>
      <c r="D290" s="21" t="str">
        <f>IF(C290="","-",VLOOKUP(C290,员工信息表!B:C,2,FALSE))</f>
        <v>-</v>
      </c>
      <c r="E290" s="21" t="str">
        <f>IF(C290="","-",VLOOKUP(C290,员工信息表!B:D,3,FALSE))</f>
        <v>-</v>
      </c>
      <c r="F290" s="20"/>
      <c r="G290" s="20"/>
      <c r="H290" s="20"/>
      <c r="I290" s="20"/>
      <c r="J290" s="27" t="str">
        <f t="shared" si="8"/>
        <v>0</v>
      </c>
      <c r="K290" s="27" t="str">
        <f>IF(C290="","0",SUMIFS(借支明细表!$H:$H,借支明细表!$F:$F,$C290,借支明细表!$D:$D,$D$2))</f>
        <v>0</v>
      </c>
      <c r="L290" s="27" t="str">
        <f t="shared" si="9"/>
        <v>0</v>
      </c>
      <c r="M290" s="28"/>
      <c r="XDA290" s="32"/>
      <c r="XDB290" s="32"/>
      <c r="XDC290" s="32"/>
      <c r="XDD290" s="32"/>
      <c r="XDE290" s="32"/>
      <c r="XDF290" s="32"/>
      <c r="XDG290" s="32"/>
      <c r="XDH290" s="32"/>
      <c r="XDI290" s="32"/>
      <c r="XDJ290" s="32"/>
      <c r="XDK290" s="32"/>
      <c r="XDL290" s="32"/>
      <c r="XDM290" s="32"/>
      <c r="XDN290" s="32"/>
      <c r="XDO290" s="32"/>
      <c r="XDP290" s="32"/>
      <c r="XDQ290" s="32"/>
      <c r="XDR290" s="32"/>
      <c r="XDS290" s="32"/>
      <c r="XDT290" s="32"/>
      <c r="XDU290" s="32"/>
      <c r="XDV290" s="32"/>
      <c r="XDW290" s="32"/>
      <c r="XDX290" s="32"/>
      <c r="XDY290" s="32"/>
      <c r="XDZ290" s="32"/>
      <c r="XEA290" s="32"/>
      <c r="XEB290" s="32"/>
      <c r="XEC290" s="32"/>
      <c r="XED290" s="32"/>
      <c r="XEE290" s="32"/>
    </row>
    <row r="291" s="1" customFormat="1" customHeight="1" spans="1:16359">
      <c r="A291" s="31"/>
      <c r="B291" s="20"/>
      <c r="C291" s="20"/>
      <c r="D291" s="21" t="str">
        <f>IF(C291="","-",VLOOKUP(C291,员工信息表!B:C,2,FALSE))</f>
        <v>-</v>
      </c>
      <c r="E291" s="21" t="str">
        <f>IF(C291="","-",VLOOKUP(C291,员工信息表!B:D,3,FALSE))</f>
        <v>-</v>
      </c>
      <c r="F291" s="20"/>
      <c r="G291" s="20"/>
      <c r="H291" s="20"/>
      <c r="I291" s="20"/>
      <c r="J291" s="27" t="str">
        <f t="shared" si="8"/>
        <v>0</v>
      </c>
      <c r="K291" s="27" t="str">
        <f>IF(C291="","0",SUMIFS(借支明细表!$H:$H,借支明细表!$F:$F,$C291,借支明细表!$D:$D,$D$2))</f>
        <v>0</v>
      </c>
      <c r="L291" s="27" t="str">
        <f t="shared" si="9"/>
        <v>0</v>
      </c>
      <c r="M291" s="28"/>
      <c r="XDA291" s="32"/>
      <c r="XDB291" s="32"/>
      <c r="XDC291" s="32"/>
      <c r="XDD291" s="32"/>
      <c r="XDE291" s="32"/>
      <c r="XDF291" s="32"/>
      <c r="XDG291" s="32"/>
      <c r="XDH291" s="32"/>
      <c r="XDI291" s="32"/>
      <c r="XDJ291" s="32"/>
      <c r="XDK291" s="32"/>
      <c r="XDL291" s="32"/>
      <c r="XDM291" s="32"/>
      <c r="XDN291" s="32"/>
      <c r="XDO291" s="32"/>
      <c r="XDP291" s="32"/>
      <c r="XDQ291" s="32"/>
      <c r="XDR291" s="32"/>
      <c r="XDS291" s="32"/>
      <c r="XDT291" s="32"/>
      <c r="XDU291" s="32"/>
      <c r="XDV291" s="32"/>
      <c r="XDW291" s="32"/>
      <c r="XDX291" s="32"/>
      <c r="XDY291" s="32"/>
      <c r="XDZ291" s="32"/>
      <c r="XEA291" s="32"/>
      <c r="XEB291" s="32"/>
      <c r="XEC291" s="32"/>
      <c r="XED291" s="32"/>
      <c r="XEE291" s="32"/>
    </row>
    <row r="292" s="1" customFormat="1" customHeight="1" spans="1:16359">
      <c r="A292" s="31"/>
      <c r="B292" s="20"/>
      <c r="C292" s="20"/>
      <c r="D292" s="21" t="str">
        <f>IF(C292="","-",VLOOKUP(C292,员工信息表!B:C,2,FALSE))</f>
        <v>-</v>
      </c>
      <c r="E292" s="21" t="str">
        <f>IF(C292="","-",VLOOKUP(C292,员工信息表!B:D,3,FALSE))</f>
        <v>-</v>
      </c>
      <c r="F292" s="20"/>
      <c r="G292" s="20"/>
      <c r="H292" s="20"/>
      <c r="I292" s="20"/>
      <c r="J292" s="27" t="str">
        <f t="shared" si="8"/>
        <v>0</v>
      </c>
      <c r="K292" s="27" t="str">
        <f>IF(C292="","0",SUMIFS(借支明细表!$H:$H,借支明细表!$F:$F,$C292,借支明细表!$D:$D,$D$2))</f>
        <v>0</v>
      </c>
      <c r="L292" s="27" t="str">
        <f t="shared" si="9"/>
        <v>0</v>
      </c>
      <c r="M292" s="28"/>
      <c r="XDA292" s="32"/>
      <c r="XDB292" s="32"/>
      <c r="XDC292" s="32"/>
      <c r="XDD292" s="32"/>
      <c r="XDE292" s="32"/>
      <c r="XDF292" s="32"/>
      <c r="XDG292" s="32"/>
      <c r="XDH292" s="32"/>
      <c r="XDI292" s="32"/>
      <c r="XDJ292" s="32"/>
      <c r="XDK292" s="32"/>
      <c r="XDL292" s="32"/>
      <c r="XDM292" s="32"/>
      <c r="XDN292" s="32"/>
      <c r="XDO292" s="32"/>
      <c r="XDP292" s="32"/>
      <c r="XDQ292" s="32"/>
      <c r="XDR292" s="32"/>
      <c r="XDS292" s="32"/>
      <c r="XDT292" s="32"/>
      <c r="XDU292" s="32"/>
      <c r="XDV292" s="32"/>
      <c r="XDW292" s="32"/>
      <c r="XDX292" s="32"/>
      <c r="XDY292" s="32"/>
      <c r="XDZ292" s="32"/>
      <c r="XEA292" s="32"/>
      <c r="XEB292" s="32"/>
      <c r="XEC292" s="32"/>
      <c r="XED292" s="32"/>
      <c r="XEE292" s="32"/>
    </row>
    <row r="293" s="1" customFormat="1" customHeight="1" spans="1:16359">
      <c r="A293" s="31"/>
      <c r="B293" s="20"/>
      <c r="C293" s="20"/>
      <c r="D293" s="21" t="str">
        <f>IF(C293="","-",VLOOKUP(C293,员工信息表!B:C,2,FALSE))</f>
        <v>-</v>
      </c>
      <c r="E293" s="21" t="str">
        <f>IF(C293="","-",VLOOKUP(C293,员工信息表!B:D,3,FALSE))</f>
        <v>-</v>
      </c>
      <c r="F293" s="20"/>
      <c r="G293" s="20"/>
      <c r="H293" s="20"/>
      <c r="I293" s="20"/>
      <c r="J293" s="27" t="str">
        <f t="shared" si="8"/>
        <v>0</v>
      </c>
      <c r="K293" s="27" t="str">
        <f>IF(C293="","0",SUMIFS(借支明细表!$H:$H,借支明细表!$F:$F,$C293,借支明细表!$D:$D,$D$2))</f>
        <v>0</v>
      </c>
      <c r="L293" s="27" t="str">
        <f t="shared" si="9"/>
        <v>0</v>
      </c>
      <c r="M293" s="28"/>
      <c r="XDA293" s="32"/>
      <c r="XDB293" s="32"/>
      <c r="XDC293" s="32"/>
      <c r="XDD293" s="32"/>
      <c r="XDE293" s="32"/>
      <c r="XDF293" s="32"/>
      <c r="XDG293" s="32"/>
      <c r="XDH293" s="32"/>
      <c r="XDI293" s="32"/>
      <c r="XDJ293" s="32"/>
      <c r="XDK293" s="32"/>
      <c r="XDL293" s="32"/>
      <c r="XDM293" s="32"/>
      <c r="XDN293" s="32"/>
      <c r="XDO293" s="32"/>
      <c r="XDP293" s="32"/>
      <c r="XDQ293" s="32"/>
      <c r="XDR293" s="32"/>
      <c r="XDS293" s="32"/>
      <c r="XDT293" s="32"/>
      <c r="XDU293" s="32"/>
      <c r="XDV293" s="32"/>
      <c r="XDW293" s="32"/>
      <c r="XDX293" s="32"/>
      <c r="XDY293" s="32"/>
      <c r="XDZ293" s="32"/>
      <c r="XEA293" s="32"/>
      <c r="XEB293" s="32"/>
      <c r="XEC293" s="32"/>
      <c r="XED293" s="32"/>
      <c r="XEE293" s="32"/>
    </row>
    <row r="294" s="1" customFormat="1" customHeight="1" spans="1:16359">
      <c r="A294" s="31"/>
      <c r="B294" s="20"/>
      <c r="C294" s="20"/>
      <c r="D294" s="21" t="str">
        <f>IF(C294="","-",VLOOKUP(C294,员工信息表!B:C,2,FALSE))</f>
        <v>-</v>
      </c>
      <c r="E294" s="21" t="str">
        <f>IF(C294="","-",VLOOKUP(C294,员工信息表!B:D,3,FALSE))</f>
        <v>-</v>
      </c>
      <c r="F294" s="20"/>
      <c r="G294" s="20"/>
      <c r="H294" s="20"/>
      <c r="I294" s="20"/>
      <c r="J294" s="27" t="str">
        <f t="shared" si="8"/>
        <v>0</v>
      </c>
      <c r="K294" s="27" t="str">
        <f>IF(C294="","0",SUMIFS(借支明细表!$H:$H,借支明细表!$F:$F,$C294,借支明细表!$D:$D,$D$2))</f>
        <v>0</v>
      </c>
      <c r="L294" s="27" t="str">
        <f t="shared" si="9"/>
        <v>0</v>
      </c>
      <c r="M294" s="28"/>
      <c r="XDA294" s="32"/>
      <c r="XDB294" s="32"/>
      <c r="XDC294" s="32"/>
      <c r="XDD294" s="32"/>
      <c r="XDE294" s="32"/>
      <c r="XDF294" s="32"/>
      <c r="XDG294" s="32"/>
      <c r="XDH294" s="32"/>
      <c r="XDI294" s="32"/>
      <c r="XDJ294" s="32"/>
      <c r="XDK294" s="32"/>
      <c r="XDL294" s="32"/>
      <c r="XDM294" s="32"/>
      <c r="XDN294" s="32"/>
      <c r="XDO294" s="32"/>
      <c r="XDP294" s="32"/>
      <c r="XDQ294" s="32"/>
      <c r="XDR294" s="32"/>
      <c r="XDS294" s="32"/>
      <c r="XDT294" s="32"/>
      <c r="XDU294" s="32"/>
      <c r="XDV294" s="32"/>
      <c r="XDW294" s="32"/>
      <c r="XDX294" s="32"/>
      <c r="XDY294" s="32"/>
      <c r="XDZ294" s="32"/>
      <c r="XEA294" s="32"/>
      <c r="XEB294" s="32"/>
      <c r="XEC294" s="32"/>
      <c r="XED294" s="32"/>
      <c r="XEE294" s="32"/>
    </row>
    <row r="295" s="1" customFormat="1" customHeight="1" spans="1:16359">
      <c r="A295" s="31"/>
      <c r="B295" s="20"/>
      <c r="C295" s="20"/>
      <c r="D295" s="21" t="str">
        <f>IF(C295="","-",VLOOKUP(C295,员工信息表!B:C,2,FALSE))</f>
        <v>-</v>
      </c>
      <c r="E295" s="21" t="str">
        <f>IF(C295="","-",VLOOKUP(C295,员工信息表!B:D,3,FALSE))</f>
        <v>-</v>
      </c>
      <c r="F295" s="20"/>
      <c r="G295" s="20"/>
      <c r="H295" s="20"/>
      <c r="I295" s="20"/>
      <c r="J295" s="27" t="str">
        <f t="shared" si="8"/>
        <v>0</v>
      </c>
      <c r="K295" s="27" t="str">
        <f>IF(C295="","0",SUMIFS(借支明细表!$H:$H,借支明细表!$F:$F,$C295,借支明细表!$D:$D,$D$2))</f>
        <v>0</v>
      </c>
      <c r="L295" s="27" t="str">
        <f t="shared" si="9"/>
        <v>0</v>
      </c>
      <c r="M295" s="28"/>
      <c r="XDA295" s="32"/>
      <c r="XDB295" s="32"/>
      <c r="XDC295" s="32"/>
      <c r="XDD295" s="32"/>
      <c r="XDE295" s="32"/>
      <c r="XDF295" s="32"/>
      <c r="XDG295" s="32"/>
      <c r="XDH295" s="32"/>
      <c r="XDI295" s="32"/>
      <c r="XDJ295" s="32"/>
      <c r="XDK295" s="32"/>
      <c r="XDL295" s="32"/>
      <c r="XDM295" s="32"/>
      <c r="XDN295" s="32"/>
      <c r="XDO295" s="32"/>
      <c r="XDP295" s="32"/>
      <c r="XDQ295" s="32"/>
      <c r="XDR295" s="32"/>
      <c r="XDS295" s="32"/>
      <c r="XDT295" s="32"/>
      <c r="XDU295" s="32"/>
      <c r="XDV295" s="32"/>
      <c r="XDW295" s="32"/>
      <c r="XDX295" s="32"/>
      <c r="XDY295" s="32"/>
      <c r="XDZ295" s="32"/>
      <c r="XEA295" s="32"/>
      <c r="XEB295" s="32"/>
      <c r="XEC295" s="32"/>
      <c r="XED295" s="32"/>
      <c r="XEE295" s="32"/>
    </row>
    <row r="296" s="1" customFormat="1" customHeight="1" spans="1:16359">
      <c r="A296" s="31"/>
      <c r="B296" s="20"/>
      <c r="C296" s="20"/>
      <c r="D296" s="21" t="str">
        <f>IF(C296="","-",VLOOKUP(C296,员工信息表!B:C,2,FALSE))</f>
        <v>-</v>
      </c>
      <c r="E296" s="21" t="str">
        <f>IF(C296="","-",VLOOKUP(C296,员工信息表!B:D,3,FALSE))</f>
        <v>-</v>
      </c>
      <c r="F296" s="20"/>
      <c r="G296" s="20"/>
      <c r="H296" s="20"/>
      <c r="I296" s="20"/>
      <c r="J296" s="27" t="str">
        <f t="shared" si="8"/>
        <v>0</v>
      </c>
      <c r="K296" s="27" t="str">
        <f>IF(C296="","0",SUMIFS(借支明细表!$H:$H,借支明细表!$F:$F,$C296,借支明细表!$D:$D,$D$2))</f>
        <v>0</v>
      </c>
      <c r="L296" s="27" t="str">
        <f t="shared" si="9"/>
        <v>0</v>
      </c>
      <c r="M296" s="28"/>
      <c r="XDA296" s="32"/>
      <c r="XDB296" s="32"/>
      <c r="XDC296" s="32"/>
      <c r="XDD296" s="32"/>
      <c r="XDE296" s="32"/>
      <c r="XDF296" s="32"/>
      <c r="XDG296" s="32"/>
      <c r="XDH296" s="32"/>
      <c r="XDI296" s="32"/>
      <c r="XDJ296" s="32"/>
      <c r="XDK296" s="32"/>
      <c r="XDL296" s="32"/>
      <c r="XDM296" s="32"/>
      <c r="XDN296" s="32"/>
      <c r="XDO296" s="32"/>
      <c r="XDP296" s="32"/>
      <c r="XDQ296" s="32"/>
      <c r="XDR296" s="32"/>
      <c r="XDS296" s="32"/>
      <c r="XDT296" s="32"/>
      <c r="XDU296" s="32"/>
      <c r="XDV296" s="32"/>
      <c r="XDW296" s="32"/>
      <c r="XDX296" s="32"/>
      <c r="XDY296" s="32"/>
      <c r="XDZ296" s="32"/>
      <c r="XEA296" s="32"/>
      <c r="XEB296" s="32"/>
      <c r="XEC296" s="32"/>
      <c r="XED296" s="32"/>
      <c r="XEE296" s="32"/>
    </row>
    <row r="297" s="1" customFormat="1" customHeight="1" spans="1:16359">
      <c r="A297" s="31"/>
      <c r="B297" s="20"/>
      <c r="C297" s="20"/>
      <c r="D297" s="21" t="str">
        <f>IF(C297="","-",VLOOKUP(C297,员工信息表!B:C,2,FALSE))</f>
        <v>-</v>
      </c>
      <c r="E297" s="21" t="str">
        <f>IF(C297="","-",VLOOKUP(C297,员工信息表!B:D,3,FALSE))</f>
        <v>-</v>
      </c>
      <c r="F297" s="20"/>
      <c r="G297" s="20"/>
      <c r="H297" s="20"/>
      <c r="I297" s="20"/>
      <c r="J297" s="27" t="str">
        <f t="shared" si="8"/>
        <v>0</v>
      </c>
      <c r="K297" s="27" t="str">
        <f>IF(C297="","0",SUMIFS(借支明细表!$H:$H,借支明细表!$F:$F,$C297,借支明细表!$D:$D,$D$2))</f>
        <v>0</v>
      </c>
      <c r="L297" s="27" t="str">
        <f t="shared" si="9"/>
        <v>0</v>
      </c>
      <c r="M297" s="28"/>
      <c r="XDA297" s="32"/>
      <c r="XDB297" s="32"/>
      <c r="XDC297" s="32"/>
      <c r="XDD297" s="32"/>
      <c r="XDE297" s="32"/>
      <c r="XDF297" s="32"/>
      <c r="XDG297" s="32"/>
      <c r="XDH297" s="32"/>
      <c r="XDI297" s="32"/>
      <c r="XDJ297" s="32"/>
      <c r="XDK297" s="32"/>
      <c r="XDL297" s="32"/>
      <c r="XDM297" s="32"/>
      <c r="XDN297" s="32"/>
      <c r="XDO297" s="32"/>
      <c r="XDP297" s="32"/>
      <c r="XDQ297" s="32"/>
      <c r="XDR297" s="32"/>
      <c r="XDS297" s="32"/>
      <c r="XDT297" s="32"/>
      <c r="XDU297" s="32"/>
      <c r="XDV297" s="32"/>
      <c r="XDW297" s="32"/>
      <c r="XDX297" s="32"/>
      <c r="XDY297" s="32"/>
      <c r="XDZ297" s="32"/>
      <c r="XEA297" s="32"/>
      <c r="XEB297" s="32"/>
      <c r="XEC297" s="32"/>
      <c r="XED297" s="32"/>
      <c r="XEE297" s="32"/>
    </row>
    <row r="298" s="1" customFormat="1" customHeight="1" spans="1:16359">
      <c r="A298" s="31"/>
      <c r="B298" s="20"/>
      <c r="C298" s="20"/>
      <c r="D298" s="21" t="str">
        <f>IF(C298="","-",VLOOKUP(C298,员工信息表!B:C,2,FALSE))</f>
        <v>-</v>
      </c>
      <c r="E298" s="21" t="str">
        <f>IF(C298="","-",VLOOKUP(C298,员工信息表!B:D,3,FALSE))</f>
        <v>-</v>
      </c>
      <c r="F298" s="20"/>
      <c r="G298" s="20"/>
      <c r="H298" s="20"/>
      <c r="I298" s="20"/>
      <c r="J298" s="27" t="str">
        <f t="shared" si="8"/>
        <v>0</v>
      </c>
      <c r="K298" s="27" t="str">
        <f>IF(C298="","0",SUMIFS(借支明细表!$H:$H,借支明细表!$F:$F,$C298,借支明细表!$D:$D,$D$2))</f>
        <v>0</v>
      </c>
      <c r="L298" s="27" t="str">
        <f t="shared" si="9"/>
        <v>0</v>
      </c>
      <c r="M298" s="28"/>
      <c r="XDA298" s="32"/>
      <c r="XDB298" s="32"/>
      <c r="XDC298" s="32"/>
      <c r="XDD298" s="32"/>
      <c r="XDE298" s="32"/>
      <c r="XDF298" s="32"/>
      <c r="XDG298" s="32"/>
      <c r="XDH298" s="32"/>
      <c r="XDI298" s="32"/>
      <c r="XDJ298" s="32"/>
      <c r="XDK298" s="32"/>
      <c r="XDL298" s="32"/>
      <c r="XDM298" s="32"/>
      <c r="XDN298" s="32"/>
      <c r="XDO298" s="32"/>
      <c r="XDP298" s="32"/>
      <c r="XDQ298" s="32"/>
      <c r="XDR298" s="32"/>
      <c r="XDS298" s="32"/>
      <c r="XDT298" s="32"/>
      <c r="XDU298" s="32"/>
      <c r="XDV298" s="32"/>
      <c r="XDW298" s="32"/>
      <c r="XDX298" s="32"/>
      <c r="XDY298" s="32"/>
      <c r="XDZ298" s="32"/>
      <c r="XEA298" s="32"/>
      <c r="XEB298" s="32"/>
      <c r="XEC298" s="32"/>
      <c r="XED298" s="32"/>
      <c r="XEE298" s="32"/>
    </row>
    <row r="299" s="1" customFormat="1" customHeight="1" spans="1:16359">
      <c r="A299" s="31"/>
      <c r="B299" s="20"/>
      <c r="C299" s="20"/>
      <c r="D299" s="21" t="str">
        <f>IF(C299="","-",VLOOKUP(C299,员工信息表!B:C,2,FALSE))</f>
        <v>-</v>
      </c>
      <c r="E299" s="21" t="str">
        <f>IF(C299="","-",VLOOKUP(C299,员工信息表!B:D,3,FALSE))</f>
        <v>-</v>
      </c>
      <c r="F299" s="20"/>
      <c r="G299" s="20"/>
      <c r="H299" s="20"/>
      <c r="I299" s="20"/>
      <c r="J299" s="27" t="str">
        <f t="shared" si="8"/>
        <v>0</v>
      </c>
      <c r="K299" s="27" t="str">
        <f>IF(C299="","0",SUMIFS(借支明细表!$H:$H,借支明细表!$F:$F,$C299,借支明细表!$D:$D,$D$2))</f>
        <v>0</v>
      </c>
      <c r="L299" s="27" t="str">
        <f t="shared" si="9"/>
        <v>0</v>
      </c>
      <c r="M299" s="28"/>
      <c r="XDA299" s="32"/>
      <c r="XDB299" s="32"/>
      <c r="XDC299" s="32"/>
      <c r="XDD299" s="32"/>
      <c r="XDE299" s="32"/>
      <c r="XDF299" s="32"/>
      <c r="XDG299" s="32"/>
      <c r="XDH299" s="32"/>
      <c r="XDI299" s="32"/>
      <c r="XDJ299" s="32"/>
      <c r="XDK299" s="32"/>
      <c r="XDL299" s="32"/>
      <c r="XDM299" s="32"/>
      <c r="XDN299" s="32"/>
      <c r="XDO299" s="32"/>
      <c r="XDP299" s="32"/>
      <c r="XDQ299" s="32"/>
      <c r="XDR299" s="32"/>
      <c r="XDS299" s="32"/>
      <c r="XDT299" s="32"/>
      <c r="XDU299" s="32"/>
      <c r="XDV299" s="32"/>
      <c r="XDW299" s="32"/>
      <c r="XDX299" s="32"/>
      <c r="XDY299" s="32"/>
      <c r="XDZ299" s="32"/>
      <c r="XEA299" s="32"/>
      <c r="XEB299" s="32"/>
      <c r="XEC299" s="32"/>
      <c r="XED299" s="32"/>
      <c r="XEE299" s="32"/>
    </row>
    <row r="300" s="1" customFormat="1" customHeight="1" spans="1:16359">
      <c r="A300" s="31"/>
      <c r="B300" s="20"/>
      <c r="C300" s="20"/>
      <c r="D300" s="21" t="str">
        <f>IF(C300="","-",VLOOKUP(C300,员工信息表!B:C,2,FALSE))</f>
        <v>-</v>
      </c>
      <c r="E300" s="21" t="str">
        <f>IF(C300="","-",VLOOKUP(C300,员工信息表!B:D,3,FALSE))</f>
        <v>-</v>
      </c>
      <c r="F300" s="20"/>
      <c r="G300" s="20"/>
      <c r="H300" s="20"/>
      <c r="I300" s="20"/>
      <c r="J300" s="27" t="str">
        <f t="shared" si="8"/>
        <v>0</v>
      </c>
      <c r="K300" s="27" t="str">
        <f>IF(C300="","0",SUMIFS(借支明细表!$H:$H,借支明细表!$F:$F,$C300,借支明细表!$D:$D,$D$2))</f>
        <v>0</v>
      </c>
      <c r="L300" s="27" t="str">
        <f t="shared" si="9"/>
        <v>0</v>
      </c>
      <c r="M300" s="28"/>
      <c r="XDA300" s="32"/>
      <c r="XDB300" s="32"/>
      <c r="XDC300" s="32"/>
      <c r="XDD300" s="32"/>
      <c r="XDE300" s="32"/>
      <c r="XDF300" s="32"/>
      <c r="XDG300" s="32"/>
      <c r="XDH300" s="32"/>
      <c r="XDI300" s="32"/>
      <c r="XDJ300" s="32"/>
      <c r="XDK300" s="32"/>
      <c r="XDL300" s="32"/>
      <c r="XDM300" s="32"/>
      <c r="XDN300" s="32"/>
      <c r="XDO300" s="32"/>
      <c r="XDP300" s="32"/>
      <c r="XDQ300" s="32"/>
      <c r="XDR300" s="32"/>
      <c r="XDS300" s="32"/>
      <c r="XDT300" s="32"/>
      <c r="XDU300" s="32"/>
      <c r="XDV300" s="32"/>
      <c r="XDW300" s="32"/>
      <c r="XDX300" s="32"/>
      <c r="XDY300" s="32"/>
      <c r="XDZ300" s="32"/>
      <c r="XEA300" s="32"/>
      <c r="XEB300" s="32"/>
      <c r="XEC300" s="32"/>
      <c r="XED300" s="32"/>
      <c r="XEE300" s="32"/>
    </row>
    <row r="301" s="1" customFormat="1" customHeight="1" spans="1:16359">
      <c r="A301" s="31"/>
      <c r="B301" s="20"/>
      <c r="C301" s="20"/>
      <c r="D301" s="21" t="str">
        <f>IF(C301="","-",VLOOKUP(C301,员工信息表!B:C,2,FALSE))</f>
        <v>-</v>
      </c>
      <c r="E301" s="21" t="str">
        <f>IF(C301="","-",VLOOKUP(C301,员工信息表!B:D,3,FALSE))</f>
        <v>-</v>
      </c>
      <c r="F301" s="20"/>
      <c r="G301" s="20"/>
      <c r="H301" s="20"/>
      <c r="I301" s="20"/>
      <c r="J301" s="27" t="str">
        <f t="shared" si="8"/>
        <v>0</v>
      </c>
      <c r="K301" s="27" t="str">
        <f>IF(C301="","0",SUMIFS(借支明细表!$H:$H,借支明细表!$F:$F,$C301,借支明细表!$D:$D,$D$2))</f>
        <v>0</v>
      </c>
      <c r="L301" s="27" t="str">
        <f t="shared" si="9"/>
        <v>0</v>
      </c>
      <c r="M301" s="28"/>
      <c r="XDA301" s="32"/>
      <c r="XDB301" s="32"/>
      <c r="XDC301" s="32"/>
      <c r="XDD301" s="32"/>
      <c r="XDE301" s="32"/>
      <c r="XDF301" s="32"/>
      <c r="XDG301" s="32"/>
      <c r="XDH301" s="32"/>
      <c r="XDI301" s="32"/>
      <c r="XDJ301" s="32"/>
      <c r="XDK301" s="32"/>
      <c r="XDL301" s="32"/>
      <c r="XDM301" s="32"/>
      <c r="XDN301" s="32"/>
      <c r="XDO301" s="32"/>
      <c r="XDP301" s="32"/>
      <c r="XDQ301" s="32"/>
      <c r="XDR301" s="32"/>
      <c r="XDS301" s="32"/>
      <c r="XDT301" s="32"/>
      <c r="XDU301" s="32"/>
      <c r="XDV301" s="32"/>
      <c r="XDW301" s="32"/>
      <c r="XDX301" s="32"/>
      <c r="XDY301" s="32"/>
      <c r="XDZ301" s="32"/>
      <c r="XEA301" s="32"/>
      <c r="XEB301" s="32"/>
      <c r="XEC301" s="32"/>
      <c r="XED301" s="32"/>
      <c r="XEE301" s="32"/>
    </row>
    <row r="302" s="1" customFormat="1" customHeight="1" spans="1:16359">
      <c r="A302" s="31"/>
      <c r="B302" s="20"/>
      <c r="C302" s="20"/>
      <c r="D302" s="21" t="str">
        <f>IF(C302="","-",VLOOKUP(C302,员工信息表!B:C,2,FALSE))</f>
        <v>-</v>
      </c>
      <c r="E302" s="21" t="str">
        <f>IF(C302="","-",VLOOKUP(C302,员工信息表!B:D,3,FALSE))</f>
        <v>-</v>
      </c>
      <c r="F302" s="20"/>
      <c r="G302" s="20"/>
      <c r="H302" s="20"/>
      <c r="I302" s="20"/>
      <c r="J302" s="27" t="str">
        <f t="shared" si="8"/>
        <v>0</v>
      </c>
      <c r="K302" s="27" t="str">
        <f>IF(C302="","0",SUMIFS(借支明细表!$H:$H,借支明细表!$F:$F,$C302,借支明细表!$D:$D,$D$2))</f>
        <v>0</v>
      </c>
      <c r="L302" s="27" t="str">
        <f t="shared" si="9"/>
        <v>0</v>
      </c>
      <c r="M302" s="28"/>
      <c r="XDA302" s="32"/>
      <c r="XDB302" s="32"/>
      <c r="XDC302" s="32"/>
      <c r="XDD302" s="32"/>
      <c r="XDE302" s="32"/>
      <c r="XDF302" s="32"/>
      <c r="XDG302" s="32"/>
      <c r="XDH302" s="32"/>
      <c r="XDI302" s="32"/>
      <c r="XDJ302" s="32"/>
      <c r="XDK302" s="32"/>
      <c r="XDL302" s="32"/>
      <c r="XDM302" s="32"/>
      <c r="XDN302" s="32"/>
      <c r="XDO302" s="32"/>
      <c r="XDP302" s="32"/>
      <c r="XDQ302" s="32"/>
      <c r="XDR302" s="32"/>
      <c r="XDS302" s="32"/>
      <c r="XDT302" s="32"/>
      <c r="XDU302" s="32"/>
      <c r="XDV302" s="32"/>
      <c r="XDW302" s="32"/>
      <c r="XDX302" s="32"/>
      <c r="XDY302" s="32"/>
      <c r="XDZ302" s="32"/>
      <c r="XEA302" s="32"/>
      <c r="XEB302" s="32"/>
      <c r="XEC302" s="32"/>
      <c r="XED302" s="32"/>
      <c r="XEE302" s="32"/>
    </row>
    <row r="303" s="1" customFormat="1" customHeight="1" spans="1:16359">
      <c r="A303" s="31"/>
      <c r="B303" s="20"/>
      <c r="C303" s="20"/>
      <c r="D303" s="21" t="str">
        <f>IF(C303="","-",VLOOKUP(C303,员工信息表!B:C,2,FALSE))</f>
        <v>-</v>
      </c>
      <c r="E303" s="21" t="str">
        <f>IF(C303="","-",VLOOKUP(C303,员工信息表!B:D,3,FALSE))</f>
        <v>-</v>
      </c>
      <c r="F303" s="20"/>
      <c r="G303" s="20"/>
      <c r="H303" s="20"/>
      <c r="I303" s="20"/>
      <c r="J303" s="27" t="str">
        <f t="shared" si="8"/>
        <v>0</v>
      </c>
      <c r="K303" s="27" t="str">
        <f>IF(C303="","0",SUMIFS(借支明细表!$H:$H,借支明细表!$F:$F,$C303,借支明细表!$D:$D,$D$2))</f>
        <v>0</v>
      </c>
      <c r="L303" s="27" t="str">
        <f t="shared" si="9"/>
        <v>0</v>
      </c>
      <c r="M303" s="28"/>
      <c r="XDA303" s="32"/>
      <c r="XDB303" s="32"/>
      <c r="XDC303" s="32"/>
      <c r="XDD303" s="32"/>
      <c r="XDE303" s="32"/>
      <c r="XDF303" s="32"/>
      <c r="XDG303" s="32"/>
      <c r="XDH303" s="32"/>
      <c r="XDI303" s="32"/>
      <c r="XDJ303" s="32"/>
      <c r="XDK303" s="32"/>
      <c r="XDL303" s="32"/>
      <c r="XDM303" s="32"/>
      <c r="XDN303" s="32"/>
      <c r="XDO303" s="32"/>
      <c r="XDP303" s="32"/>
      <c r="XDQ303" s="32"/>
      <c r="XDR303" s="32"/>
      <c r="XDS303" s="32"/>
      <c r="XDT303" s="32"/>
      <c r="XDU303" s="32"/>
      <c r="XDV303" s="32"/>
      <c r="XDW303" s="32"/>
      <c r="XDX303" s="32"/>
      <c r="XDY303" s="32"/>
      <c r="XDZ303" s="32"/>
      <c r="XEA303" s="32"/>
      <c r="XEB303" s="32"/>
      <c r="XEC303" s="32"/>
      <c r="XED303" s="32"/>
      <c r="XEE303" s="32"/>
    </row>
    <row r="304" s="1" customFormat="1" customHeight="1" spans="1:16359">
      <c r="A304" s="31"/>
      <c r="B304" s="20"/>
      <c r="C304" s="20"/>
      <c r="D304" s="21" t="str">
        <f>IF(C304="","-",VLOOKUP(C304,员工信息表!B:C,2,FALSE))</f>
        <v>-</v>
      </c>
      <c r="E304" s="21" t="str">
        <f>IF(C304="","-",VLOOKUP(C304,员工信息表!B:D,3,FALSE))</f>
        <v>-</v>
      </c>
      <c r="F304" s="20"/>
      <c r="G304" s="20"/>
      <c r="H304" s="20"/>
      <c r="I304" s="20"/>
      <c r="J304" s="27" t="str">
        <f t="shared" si="8"/>
        <v>0</v>
      </c>
      <c r="K304" s="27" t="str">
        <f>IF(C304="","0",SUMIFS(借支明细表!$H:$H,借支明细表!$F:$F,$C304,借支明细表!$D:$D,$D$2))</f>
        <v>0</v>
      </c>
      <c r="L304" s="27" t="str">
        <f t="shared" si="9"/>
        <v>0</v>
      </c>
      <c r="M304" s="28"/>
      <c r="XDA304" s="32"/>
      <c r="XDB304" s="32"/>
      <c r="XDC304" s="32"/>
      <c r="XDD304" s="32"/>
      <c r="XDE304" s="32"/>
      <c r="XDF304" s="32"/>
      <c r="XDG304" s="32"/>
      <c r="XDH304" s="32"/>
      <c r="XDI304" s="32"/>
      <c r="XDJ304" s="32"/>
      <c r="XDK304" s="32"/>
      <c r="XDL304" s="32"/>
      <c r="XDM304" s="32"/>
      <c r="XDN304" s="32"/>
      <c r="XDO304" s="32"/>
      <c r="XDP304" s="32"/>
      <c r="XDQ304" s="32"/>
      <c r="XDR304" s="32"/>
      <c r="XDS304" s="32"/>
      <c r="XDT304" s="32"/>
      <c r="XDU304" s="32"/>
      <c r="XDV304" s="32"/>
      <c r="XDW304" s="32"/>
      <c r="XDX304" s="32"/>
      <c r="XDY304" s="32"/>
      <c r="XDZ304" s="32"/>
      <c r="XEA304" s="32"/>
      <c r="XEB304" s="32"/>
      <c r="XEC304" s="32"/>
      <c r="XED304" s="32"/>
      <c r="XEE304" s="32"/>
    </row>
    <row r="305" s="1" customFormat="1" customHeight="1" spans="1:16359">
      <c r="A305" s="31"/>
      <c r="B305" s="20"/>
      <c r="C305" s="20"/>
      <c r="D305" s="21" t="str">
        <f>IF(C305="","-",VLOOKUP(C305,员工信息表!B:C,2,FALSE))</f>
        <v>-</v>
      </c>
      <c r="E305" s="21" t="str">
        <f>IF(C305="","-",VLOOKUP(C305,员工信息表!B:D,3,FALSE))</f>
        <v>-</v>
      </c>
      <c r="F305" s="20"/>
      <c r="G305" s="20"/>
      <c r="H305" s="20"/>
      <c r="I305" s="20"/>
      <c r="J305" s="27" t="str">
        <f t="shared" si="8"/>
        <v>0</v>
      </c>
      <c r="K305" s="27" t="str">
        <f>IF(C305="","0",SUMIFS(借支明细表!$H:$H,借支明细表!$F:$F,$C305,借支明细表!$D:$D,$D$2))</f>
        <v>0</v>
      </c>
      <c r="L305" s="27" t="str">
        <f t="shared" si="9"/>
        <v>0</v>
      </c>
      <c r="M305" s="28"/>
      <c r="XDA305" s="32"/>
      <c r="XDB305" s="32"/>
      <c r="XDC305" s="32"/>
      <c r="XDD305" s="32"/>
      <c r="XDE305" s="32"/>
      <c r="XDF305" s="32"/>
      <c r="XDG305" s="32"/>
      <c r="XDH305" s="32"/>
      <c r="XDI305" s="32"/>
      <c r="XDJ305" s="32"/>
      <c r="XDK305" s="32"/>
      <c r="XDL305" s="32"/>
      <c r="XDM305" s="32"/>
      <c r="XDN305" s="32"/>
      <c r="XDO305" s="32"/>
      <c r="XDP305" s="32"/>
      <c r="XDQ305" s="32"/>
      <c r="XDR305" s="32"/>
      <c r="XDS305" s="32"/>
      <c r="XDT305" s="32"/>
      <c r="XDU305" s="32"/>
      <c r="XDV305" s="32"/>
      <c r="XDW305" s="32"/>
      <c r="XDX305" s="32"/>
      <c r="XDY305" s="32"/>
      <c r="XDZ305" s="32"/>
      <c r="XEA305" s="32"/>
      <c r="XEB305" s="32"/>
      <c r="XEC305" s="32"/>
      <c r="XED305" s="32"/>
      <c r="XEE305" s="32"/>
    </row>
    <row r="306" s="1" customFormat="1" customHeight="1" spans="1:16359">
      <c r="A306" s="31"/>
      <c r="B306" s="20"/>
      <c r="C306" s="20"/>
      <c r="D306" s="21" t="str">
        <f>IF(C306="","-",VLOOKUP(C306,员工信息表!B:C,2,FALSE))</f>
        <v>-</v>
      </c>
      <c r="E306" s="21" t="str">
        <f>IF(C306="","-",VLOOKUP(C306,员工信息表!B:D,3,FALSE))</f>
        <v>-</v>
      </c>
      <c r="F306" s="20"/>
      <c r="G306" s="20"/>
      <c r="H306" s="20"/>
      <c r="I306" s="20"/>
      <c r="J306" s="27" t="str">
        <f t="shared" si="8"/>
        <v>0</v>
      </c>
      <c r="K306" s="27" t="str">
        <f>IF(C306="","0",SUMIFS(借支明细表!$H:$H,借支明细表!$F:$F,$C306,借支明细表!$D:$D,$D$2))</f>
        <v>0</v>
      </c>
      <c r="L306" s="27" t="str">
        <f t="shared" si="9"/>
        <v>0</v>
      </c>
      <c r="M306" s="28"/>
      <c r="XDA306" s="32"/>
      <c r="XDB306" s="32"/>
      <c r="XDC306" s="32"/>
      <c r="XDD306" s="32"/>
      <c r="XDE306" s="32"/>
      <c r="XDF306" s="32"/>
      <c r="XDG306" s="32"/>
      <c r="XDH306" s="32"/>
      <c r="XDI306" s="32"/>
      <c r="XDJ306" s="32"/>
      <c r="XDK306" s="32"/>
      <c r="XDL306" s="32"/>
      <c r="XDM306" s="32"/>
      <c r="XDN306" s="32"/>
      <c r="XDO306" s="32"/>
      <c r="XDP306" s="32"/>
      <c r="XDQ306" s="32"/>
      <c r="XDR306" s="32"/>
      <c r="XDS306" s="32"/>
      <c r="XDT306" s="32"/>
      <c r="XDU306" s="32"/>
      <c r="XDV306" s="32"/>
      <c r="XDW306" s="32"/>
      <c r="XDX306" s="32"/>
      <c r="XDY306" s="32"/>
      <c r="XDZ306" s="32"/>
      <c r="XEA306" s="32"/>
      <c r="XEB306" s="32"/>
      <c r="XEC306" s="32"/>
      <c r="XED306" s="32"/>
      <c r="XEE306" s="32"/>
    </row>
    <row r="307" s="1" customFormat="1" customHeight="1" spans="1:16359">
      <c r="A307" s="31"/>
      <c r="B307" s="20"/>
      <c r="C307" s="20"/>
      <c r="D307" s="21" t="str">
        <f>IF(C307="","-",VLOOKUP(C307,员工信息表!B:C,2,FALSE))</f>
        <v>-</v>
      </c>
      <c r="E307" s="21" t="str">
        <f>IF(C307="","-",VLOOKUP(C307,员工信息表!B:D,3,FALSE))</f>
        <v>-</v>
      </c>
      <c r="F307" s="20"/>
      <c r="G307" s="20"/>
      <c r="H307" s="20"/>
      <c r="I307" s="20"/>
      <c r="J307" s="27" t="str">
        <f t="shared" si="8"/>
        <v>0</v>
      </c>
      <c r="K307" s="27" t="str">
        <f>IF(C307="","0",SUMIFS(借支明细表!$H:$H,借支明细表!$F:$F,$C307,借支明细表!$D:$D,$D$2))</f>
        <v>0</v>
      </c>
      <c r="L307" s="27" t="str">
        <f t="shared" si="9"/>
        <v>0</v>
      </c>
      <c r="M307" s="28"/>
      <c r="XDA307" s="32"/>
      <c r="XDB307" s="32"/>
      <c r="XDC307" s="32"/>
      <c r="XDD307" s="32"/>
      <c r="XDE307" s="32"/>
      <c r="XDF307" s="32"/>
      <c r="XDG307" s="32"/>
      <c r="XDH307" s="32"/>
      <c r="XDI307" s="32"/>
      <c r="XDJ307" s="32"/>
      <c r="XDK307" s="32"/>
      <c r="XDL307" s="32"/>
      <c r="XDM307" s="32"/>
      <c r="XDN307" s="32"/>
      <c r="XDO307" s="32"/>
      <c r="XDP307" s="32"/>
      <c r="XDQ307" s="32"/>
      <c r="XDR307" s="32"/>
      <c r="XDS307" s="32"/>
      <c r="XDT307" s="32"/>
      <c r="XDU307" s="32"/>
      <c r="XDV307" s="32"/>
      <c r="XDW307" s="32"/>
      <c r="XDX307" s="32"/>
      <c r="XDY307" s="32"/>
      <c r="XDZ307" s="32"/>
      <c r="XEA307" s="32"/>
      <c r="XEB307" s="32"/>
      <c r="XEC307" s="32"/>
      <c r="XED307" s="32"/>
      <c r="XEE307" s="32"/>
    </row>
    <row r="308" s="1" customFormat="1" customHeight="1" spans="1:16359">
      <c r="A308" s="31"/>
      <c r="B308" s="20"/>
      <c r="C308" s="20"/>
      <c r="D308" s="21" t="str">
        <f>IF(C308="","-",VLOOKUP(C308,员工信息表!B:C,2,FALSE))</f>
        <v>-</v>
      </c>
      <c r="E308" s="21" t="str">
        <f>IF(C308="","-",VLOOKUP(C308,员工信息表!B:D,3,FALSE))</f>
        <v>-</v>
      </c>
      <c r="F308" s="20"/>
      <c r="G308" s="20"/>
      <c r="H308" s="20"/>
      <c r="I308" s="20"/>
      <c r="J308" s="27" t="str">
        <f t="shared" si="8"/>
        <v>0</v>
      </c>
      <c r="K308" s="27" t="str">
        <f>IF(C308="","0",SUMIFS(借支明细表!$H:$H,借支明细表!$F:$F,$C308,借支明细表!$D:$D,$D$2))</f>
        <v>0</v>
      </c>
      <c r="L308" s="27" t="str">
        <f t="shared" si="9"/>
        <v>0</v>
      </c>
      <c r="M308" s="28"/>
      <c r="XDA308" s="32"/>
      <c r="XDB308" s="32"/>
      <c r="XDC308" s="32"/>
      <c r="XDD308" s="32"/>
      <c r="XDE308" s="32"/>
      <c r="XDF308" s="32"/>
      <c r="XDG308" s="32"/>
      <c r="XDH308" s="32"/>
      <c r="XDI308" s="32"/>
      <c r="XDJ308" s="32"/>
      <c r="XDK308" s="32"/>
      <c r="XDL308" s="32"/>
      <c r="XDM308" s="32"/>
      <c r="XDN308" s="32"/>
      <c r="XDO308" s="32"/>
      <c r="XDP308" s="32"/>
      <c r="XDQ308" s="32"/>
      <c r="XDR308" s="32"/>
      <c r="XDS308" s="32"/>
      <c r="XDT308" s="32"/>
      <c r="XDU308" s="32"/>
      <c r="XDV308" s="32"/>
      <c r="XDW308" s="32"/>
      <c r="XDX308" s="32"/>
      <c r="XDY308" s="32"/>
      <c r="XDZ308" s="32"/>
      <c r="XEA308" s="32"/>
      <c r="XEB308" s="32"/>
      <c r="XEC308" s="32"/>
      <c r="XED308" s="32"/>
      <c r="XEE308" s="32"/>
    </row>
    <row r="309" s="1" customFormat="1" customHeight="1" spans="1:16359">
      <c r="A309" s="31"/>
      <c r="B309" s="20"/>
      <c r="C309" s="20"/>
      <c r="D309" s="21" t="str">
        <f>IF(C309="","-",VLOOKUP(C309,员工信息表!B:C,2,FALSE))</f>
        <v>-</v>
      </c>
      <c r="E309" s="21" t="str">
        <f>IF(C309="","-",VLOOKUP(C309,员工信息表!B:D,3,FALSE))</f>
        <v>-</v>
      </c>
      <c r="F309" s="20"/>
      <c r="G309" s="20"/>
      <c r="H309" s="20"/>
      <c r="I309" s="20"/>
      <c r="J309" s="27" t="str">
        <f t="shared" si="8"/>
        <v>0</v>
      </c>
      <c r="K309" s="27" t="str">
        <f>IF(C309="","0",SUMIFS(借支明细表!$H:$H,借支明细表!$F:$F,$C309,借支明细表!$D:$D,$D$2))</f>
        <v>0</v>
      </c>
      <c r="L309" s="27" t="str">
        <f t="shared" si="9"/>
        <v>0</v>
      </c>
      <c r="M309" s="28"/>
      <c r="XDA309" s="32"/>
      <c r="XDB309" s="32"/>
      <c r="XDC309" s="32"/>
      <c r="XDD309" s="32"/>
      <c r="XDE309" s="32"/>
      <c r="XDF309" s="32"/>
      <c r="XDG309" s="32"/>
      <c r="XDH309" s="32"/>
      <c r="XDI309" s="32"/>
      <c r="XDJ309" s="32"/>
      <c r="XDK309" s="32"/>
      <c r="XDL309" s="32"/>
      <c r="XDM309" s="32"/>
      <c r="XDN309" s="32"/>
      <c r="XDO309" s="32"/>
      <c r="XDP309" s="32"/>
      <c r="XDQ309" s="32"/>
      <c r="XDR309" s="32"/>
      <c r="XDS309" s="32"/>
      <c r="XDT309" s="32"/>
      <c r="XDU309" s="32"/>
      <c r="XDV309" s="32"/>
      <c r="XDW309" s="32"/>
      <c r="XDX309" s="32"/>
      <c r="XDY309" s="32"/>
      <c r="XDZ309" s="32"/>
      <c r="XEA309" s="32"/>
      <c r="XEB309" s="32"/>
      <c r="XEC309" s="32"/>
      <c r="XED309" s="32"/>
      <c r="XEE309" s="32"/>
    </row>
    <row r="310" s="1" customFormat="1" customHeight="1" spans="1:16359">
      <c r="A310" s="31"/>
      <c r="B310" s="20"/>
      <c r="C310" s="20"/>
      <c r="D310" s="21" t="str">
        <f>IF(C310="","-",VLOOKUP(C310,员工信息表!B:C,2,FALSE))</f>
        <v>-</v>
      </c>
      <c r="E310" s="21" t="str">
        <f>IF(C310="","-",VLOOKUP(C310,员工信息表!B:D,3,FALSE))</f>
        <v>-</v>
      </c>
      <c r="F310" s="20"/>
      <c r="G310" s="20"/>
      <c r="H310" s="20"/>
      <c r="I310" s="20"/>
      <c r="J310" s="27" t="str">
        <f t="shared" si="8"/>
        <v>0</v>
      </c>
      <c r="K310" s="27" t="str">
        <f>IF(C310="","0",SUMIFS(借支明细表!$H:$H,借支明细表!$F:$F,$C310,借支明细表!$D:$D,$D$2))</f>
        <v>0</v>
      </c>
      <c r="L310" s="27" t="str">
        <f t="shared" si="9"/>
        <v>0</v>
      </c>
      <c r="M310" s="28"/>
      <c r="XDA310" s="32"/>
      <c r="XDB310" s="32"/>
      <c r="XDC310" s="32"/>
      <c r="XDD310" s="32"/>
      <c r="XDE310" s="32"/>
      <c r="XDF310" s="32"/>
      <c r="XDG310" s="32"/>
      <c r="XDH310" s="32"/>
      <c r="XDI310" s="32"/>
      <c r="XDJ310" s="32"/>
      <c r="XDK310" s="32"/>
      <c r="XDL310" s="32"/>
      <c r="XDM310" s="32"/>
      <c r="XDN310" s="32"/>
      <c r="XDO310" s="32"/>
      <c r="XDP310" s="32"/>
      <c r="XDQ310" s="32"/>
      <c r="XDR310" s="32"/>
      <c r="XDS310" s="32"/>
      <c r="XDT310" s="32"/>
      <c r="XDU310" s="32"/>
      <c r="XDV310" s="32"/>
      <c r="XDW310" s="32"/>
      <c r="XDX310" s="32"/>
      <c r="XDY310" s="32"/>
      <c r="XDZ310" s="32"/>
      <c r="XEA310" s="32"/>
      <c r="XEB310" s="32"/>
      <c r="XEC310" s="32"/>
      <c r="XED310" s="32"/>
      <c r="XEE310" s="32"/>
    </row>
    <row r="311" s="1" customFormat="1" customHeight="1" spans="1:16359">
      <c r="A311" s="31"/>
      <c r="B311" s="20"/>
      <c r="C311" s="20"/>
      <c r="D311" s="21" t="str">
        <f>IF(C311="","-",VLOOKUP(C311,员工信息表!B:C,2,FALSE))</f>
        <v>-</v>
      </c>
      <c r="E311" s="21" t="str">
        <f>IF(C311="","-",VLOOKUP(C311,员工信息表!B:D,3,FALSE))</f>
        <v>-</v>
      </c>
      <c r="F311" s="20"/>
      <c r="G311" s="20"/>
      <c r="H311" s="20"/>
      <c r="I311" s="20"/>
      <c r="J311" s="27" t="str">
        <f t="shared" si="8"/>
        <v>0</v>
      </c>
      <c r="K311" s="27" t="str">
        <f>IF(C311="","0",SUMIFS(借支明细表!$H:$H,借支明细表!$F:$F,$C311,借支明细表!$D:$D,$D$2))</f>
        <v>0</v>
      </c>
      <c r="L311" s="27" t="str">
        <f t="shared" si="9"/>
        <v>0</v>
      </c>
      <c r="M311" s="28"/>
      <c r="XDA311" s="32"/>
      <c r="XDB311" s="32"/>
      <c r="XDC311" s="32"/>
      <c r="XDD311" s="32"/>
      <c r="XDE311" s="32"/>
      <c r="XDF311" s="32"/>
      <c r="XDG311" s="32"/>
      <c r="XDH311" s="32"/>
      <c r="XDI311" s="32"/>
      <c r="XDJ311" s="32"/>
      <c r="XDK311" s="32"/>
      <c r="XDL311" s="32"/>
      <c r="XDM311" s="32"/>
      <c r="XDN311" s="32"/>
      <c r="XDO311" s="32"/>
      <c r="XDP311" s="32"/>
      <c r="XDQ311" s="32"/>
      <c r="XDR311" s="32"/>
      <c r="XDS311" s="32"/>
      <c r="XDT311" s="32"/>
      <c r="XDU311" s="32"/>
      <c r="XDV311" s="32"/>
      <c r="XDW311" s="32"/>
      <c r="XDX311" s="32"/>
      <c r="XDY311" s="32"/>
      <c r="XDZ311" s="32"/>
      <c r="XEA311" s="32"/>
      <c r="XEB311" s="32"/>
      <c r="XEC311" s="32"/>
      <c r="XED311" s="32"/>
      <c r="XEE311" s="32"/>
    </row>
    <row r="312" s="1" customFormat="1" customHeight="1" spans="1:16359">
      <c r="A312" s="31"/>
      <c r="B312" s="20"/>
      <c r="C312" s="20"/>
      <c r="D312" s="21" t="str">
        <f>IF(C312="","-",VLOOKUP(C312,员工信息表!B:C,2,FALSE))</f>
        <v>-</v>
      </c>
      <c r="E312" s="21" t="str">
        <f>IF(C312="","-",VLOOKUP(C312,员工信息表!B:D,3,FALSE))</f>
        <v>-</v>
      </c>
      <c r="F312" s="20"/>
      <c r="G312" s="20"/>
      <c r="H312" s="20"/>
      <c r="I312" s="20"/>
      <c r="J312" s="27" t="str">
        <f t="shared" si="8"/>
        <v>0</v>
      </c>
      <c r="K312" s="27" t="str">
        <f>IF(C312="","0",SUMIFS(借支明细表!$H:$H,借支明细表!$F:$F,$C312,借支明细表!$D:$D,$D$2))</f>
        <v>0</v>
      </c>
      <c r="L312" s="27" t="str">
        <f t="shared" si="9"/>
        <v>0</v>
      </c>
      <c r="M312" s="28"/>
      <c r="XDA312" s="32"/>
      <c r="XDB312" s="32"/>
      <c r="XDC312" s="32"/>
      <c r="XDD312" s="32"/>
      <c r="XDE312" s="32"/>
      <c r="XDF312" s="32"/>
      <c r="XDG312" s="32"/>
      <c r="XDH312" s="32"/>
      <c r="XDI312" s="32"/>
      <c r="XDJ312" s="32"/>
      <c r="XDK312" s="32"/>
      <c r="XDL312" s="32"/>
      <c r="XDM312" s="32"/>
      <c r="XDN312" s="32"/>
      <c r="XDO312" s="32"/>
      <c r="XDP312" s="32"/>
      <c r="XDQ312" s="32"/>
      <c r="XDR312" s="32"/>
      <c r="XDS312" s="32"/>
      <c r="XDT312" s="32"/>
      <c r="XDU312" s="32"/>
      <c r="XDV312" s="32"/>
      <c r="XDW312" s="32"/>
      <c r="XDX312" s="32"/>
      <c r="XDY312" s="32"/>
      <c r="XDZ312" s="32"/>
      <c r="XEA312" s="32"/>
      <c r="XEB312" s="32"/>
      <c r="XEC312" s="32"/>
      <c r="XED312" s="32"/>
      <c r="XEE312" s="32"/>
    </row>
    <row r="313" s="1" customFormat="1" customHeight="1" spans="1:16359">
      <c r="A313" s="31"/>
      <c r="B313" s="20"/>
      <c r="C313" s="20"/>
      <c r="D313" s="21" t="str">
        <f>IF(C313="","-",VLOOKUP(C313,员工信息表!B:C,2,FALSE))</f>
        <v>-</v>
      </c>
      <c r="E313" s="21" t="str">
        <f>IF(C313="","-",VLOOKUP(C313,员工信息表!B:D,3,FALSE))</f>
        <v>-</v>
      </c>
      <c r="F313" s="20"/>
      <c r="G313" s="20"/>
      <c r="H313" s="20"/>
      <c r="I313" s="20"/>
      <c r="J313" s="27" t="str">
        <f t="shared" si="8"/>
        <v>0</v>
      </c>
      <c r="K313" s="27" t="str">
        <f>IF(C313="","0",SUMIFS(借支明细表!$H:$H,借支明细表!$F:$F,$C313,借支明细表!$D:$D,$D$2))</f>
        <v>0</v>
      </c>
      <c r="L313" s="27" t="str">
        <f t="shared" si="9"/>
        <v>0</v>
      </c>
      <c r="M313" s="28"/>
      <c r="XDA313" s="32"/>
      <c r="XDB313" s="32"/>
      <c r="XDC313" s="32"/>
      <c r="XDD313" s="32"/>
      <c r="XDE313" s="32"/>
      <c r="XDF313" s="32"/>
      <c r="XDG313" s="32"/>
      <c r="XDH313" s="32"/>
      <c r="XDI313" s="32"/>
      <c r="XDJ313" s="32"/>
      <c r="XDK313" s="32"/>
      <c r="XDL313" s="32"/>
      <c r="XDM313" s="32"/>
      <c r="XDN313" s="32"/>
      <c r="XDO313" s="32"/>
      <c r="XDP313" s="32"/>
      <c r="XDQ313" s="32"/>
      <c r="XDR313" s="32"/>
      <c r="XDS313" s="32"/>
      <c r="XDT313" s="32"/>
      <c r="XDU313" s="32"/>
      <c r="XDV313" s="32"/>
      <c r="XDW313" s="32"/>
      <c r="XDX313" s="32"/>
      <c r="XDY313" s="32"/>
      <c r="XDZ313" s="32"/>
      <c r="XEA313" s="32"/>
      <c r="XEB313" s="32"/>
      <c r="XEC313" s="32"/>
      <c r="XED313" s="32"/>
      <c r="XEE313" s="32"/>
    </row>
    <row r="314" s="1" customFormat="1" customHeight="1" spans="1:16359">
      <c r="A314" s="31"/>
      <c r="B314" s="20"/>
      <c r="C314" s="20"/>
      <c r="D314" s="21" t="str">
        <f>IF(C314="","-",VLOOKUP(C314,员工信息表!B:C,2,FALSE))</f>
        <v>-</v>
      </c>
      <c r="E314" s="21" t="str">
        <f>IF(C314="","-",VLOOKUP(C314,员工信息表!B:D,3,FALSE))</f>
        <v>-</v>
      </c>
      <c r="F314" s="20"/>
      <c r="G314" s="20"/>
      <c r="H314" s="20"/>
      <c r="I314" s="20"/>
      <c r="J314" s="27" t="str">
        <f t="shared" si="8"/>
        <v>0</v>
      </c>
      <c r="K314" s="27" t="str">
        <f>IF(C314="","0",SUMIFS(借支明细表!$H:$H,借支明细表!$F:$F,$C314,借支明细表!$D:$D,$D$2))</f>
        <v>0</v>
      </c>
      <c r="L314" s="27" t="str">
        <f t="shared" si="9"/>
        <v>0</v>
      </c>
      <c r="M314" s="28"/>
      <c r="XDA314" s="32"/>
      <c r="XDB314" s="32"/>
      <c r="XDC314" s="32"/>
      <c r="XDD314" s="32"/>
      <c r="XDE314" s="32"/>
      <c r="XDF314" s="32"/>
      <c r="XDG314" s="32"/>
      <c r="XDH314" s="32"/>
      <c r="XDI314" s="32"/>
      <c r="XDJ314" s="32"/>
      <c r="XDK314" s="32"/>
      <c r="XDL314" s="32"/>
      <c r="XDM314" s="32"/>
      <c r="XDN314" s="32"/>
      <c r="XDO314" s="32"/>
      <c r="XDP314" s="32"/>
      <c r="XDQ314" s="32"/>
      <c r="XDR314" s="32"/>
      <c r="XDS314" s="32"/>
      <c r="XDT314" s="32"/>
      <c r="XDU314" s="32"/>
      <c r="XDV314" s="32"/>
      <c r="XDW314" s="32"/>
      <c r="XDX314" s="32"/>
      <c r="XDY314" s="32"/>
      <c r="XDZ314" s="32"/>
      <c r="XEA314" s="32"/>
      <c r="XEB314" s="32"/>
      <c r="XEC314" s="32"/>
      <c r="XED314" s="32"/>
      <c r="XEE314" s="32"/>
    </row>
    <row r="315" s="1" customFormat="1" customHeight="1" spans="1:16359">
      <c r="A315" s="31"/>
      <c r="B315" s="20"/>
      <c r="C315" s="20"/>
      <c r="D315" s="21" t="str">
        <f>IF(C315="","-",VLOOKUP(C315,员工信息表!B:C,2,FALSE))</f>
        <v>-</v>
      </c>
      <c r="E315" s="21" t="str">
        <f>IF(C315="","-",VLOOKUP(C315,员工信息表!B:D,3,FALSE))</f>
        <v>-</v>
      </c>
      <c r="F315" s="20"/>
      <c r="G315" s="20"/>
      <c r="H315" s="20"/>
      <c r="I315" s="20"/>
      <c r="J315" s="27" t="str">
        <f t="shared" si="8"/>
        <v>0</v>
      </c>
      <c r="K315" s="27" t="str">
        <f>IF(C315="","0",SUMIFS(借支明细表!$H:$H,借支明细表!$F:$F,$C315,借支明细表!$D:$D,$D$2))</f>
        <v>0</v>
      </c>
      <c r="L315" s="27" t="str">
        <f t="shared" si="9"/>
        <v>0</v>
      </c>
      <c r="M315" s="28"/>
      <c r="XDA315" s="32"/>
      <c r="XDB315" s="32"/>
      <c r="XDC315" s="32"/>
      <c r="XDD315" s="32"/>
      <c r="XDE315" s="32"/>
      <c r="XDF315" s="32"/>
      <c r="XDG315" s="32"/>
      <c r="XDH315" s="32"/>
      <c r="XDI315" s="32"/>
      <c r="XDJ315" s="32"/>
      <c r="XDK315" s="32"/>
      <c r="XDL315" s="32"/>
      <c r="XDM315" s="32"/>
      <c r="XDN315" s="32"/>
      <c r="XDO315" s="32"/>
      <c r="XDP315" s="32"/>
      <c r="XDQ315" s="32"/>
      <c r="XDR315" s="32"/>
      <c r="XDS315" s="32"/>
      <c r="XDT315" s="32"/>
      <c r="XDU315" s="32"/>
      <c r="XDV315" s="32"/>
      <c r="XDW315" s="32"/>
      <c r="XDX315" s="32"/>
      <c r="XDY315" s="32"/>
      <c r="XDZ315" s="32"/>
      <c r="XEA315" s="32"/>
      <c r="XEB315" s="32"/>
      <c r="XEC315" s="32"/>
      <c r="XED315" s="32"/>
      <c r="XEE315" s="32"/>
    </row>
    <row r="316" s="1" customFormat="1" customHeight="1" spans="1:16359">
      <c r="A316" s="31"/>
      <c r="B316" s="20"/>
      <c r="C316" s="20"/>
      <c r="D316" s="21" t="str">
        <f>IF(C316="","-",VLOOKUP(C316,员工信息表!B:C,2,FALSE))</f>
        <v>-</v>
      </c>
      <c r="E316" s="21" t="str">
        <f>IF(C316="","-",VLOOKUP(C316,员工信息表!B:D,3,FALSE))</f>
        <v>-</v>
      </c>
      <c r="F316" s="20"/>
      <c r="G316" s="20"/>
      <c r="H316" s="20"/>
      <c r="I316" s="20"/>
      <c r="J316" s="27" t="str">
        <f t="shared" si="8"/>
        <v>0</v>
      </c>
      <c r="K316" s="27" t="str">
        <f>IF(C316="","0",SUMIFS(借支明细表!$H:$H,借支明细表!$F:$F,$C316,借支明细表!$D:$D,$D$2))</f>
        <v>0</v>
      </c>
      <c r="L316" s="27" t="str">
        <f t="shared" si="9"/>
        <v>0</v>
      </c>
      <c r="M316" s="28"/>
      <c r="XDA316" s="32"/>
      <c r="XDB316" s="32"/>
      <c r="XDC316" s="32"/>
      <c r="XDD316" s="32"/>
      <c r="XDE316" s="32"/>
      <c r="XDF316" s="32"/>
      <c r="XDG316" s="32"/>
      <c r="XDH316" s="32"/>
      <c r="XDI316" s="32"/>
      <c r="XDJ316" s="32"/>
      <c r="XDK316" s="32"/>
      <c r="XDL316" s="32"/>
      <c r="XDM316" s="32"/>
      <c r="XDN316" s="32"/>
      <c r="XDO316" s="32"/>
      <c r="XDP316" s="32"/>
      <c r="XDQ316" s="32"/>
      <c r="XDR316" s="32"/>
      <c r="XDS316" s="32"/>
      <c r="XDT316" s="32"/>
      <c r="XDU316" s="32"/>
      <c r="XDV316" s="32"/>
      <c r="XDW316" s="32"/>
      <c r="XDX316" s="32"/>
      <c r="XDY316" s="32"/>
      <c r="XDZ316" s="32"/>
      <c r="XEA316" s="32"/>
      <c r="XEB316" s="32"/>
      <c r="XEC316" s="32"/>
      <c r="XED316" s="32"/>
      <c r="XEE316" s="32"/>
    </row>
    <row r="317" s="1" customFormat="1" customHeight="1" spans="1:16359">
      <c r="A317" s="31"/>
      <c r="B317" s="20"/>
      <c r="C317" s="20"/>
      <c r="D317" s="21" t="str">
        <f>IF(C317="","-",VLOOKUP(C317,员工信息表!B:C,2,FALSE))</f>
        <v>-</v>
      </c>
      <c r="E317" s="21" t="str">
        <f>IF(C317="","-",VLOOKUP(C317,员工信息表!B:D,3,FALSE))</f>
        <v>-</v>
      </c>
      <c r="F317" s="20"/>
      <c r="G317" s="20"/>
      <c r="H317" s="20"/>
      <c r="I317" s="20"/>
      <c r="J317" s="27" t="str">
        <f t="shared" si="8"/>
        <v>0</v>
      </c>
      <c r="K317" s="27" t="str">
        <f>IF(C317="","0",SUMIFS(借支明细表!$H:$H,借支明细表!$F:$F,$C317,借支明细表!$D:$D,$D$2))</f>
        <v>0</v>
      </c>
      <c r="L317" s="27" t="str">
        <f t="shared" si="9"/>
        <v>0</v>
      </c>
      <c r="M317" s="28"/>
      <c r="XDA317" s="32"/>
      <c r="XDB317" s="32"/>
      <c r="XDC317" s="32"/>
      <c r="XDD317" s="32"/>
      <c r="XDE317" s="32"/>
      <c r="XDF317" s="32"/>
      <c r="XDG317" s="32"/>
      <c r="XDH317" s="32"/>
      <c r="XDI317" s="32"/>
      <c r="XDJ317" s="32"/>
      <c r="XDK317" s="32"/>
      <c r="XDL317" s="32"/>
      <c r="XDM317" s="32"/>
      <c r="XDN317" s="32"/>
      <c r="XDO317" s="32"/>
      <c r="XDP317" s="32"/>
      <c r="XDQ317" s="32"/>
      <c r="XDR317" s="32"/>
      <c r="XDS317" s="32"/>
      <c r="XDT317" s="32"/>
      <c r="XDU317" s="32"/>
      <c r="XDV317" s="32"/>
      <c r="XDW317" s="32"/>
      <c r="XDX317" s="32"/>
      <c r="XDY317" s="32"/>
      <c r="XDZ317" s="32"/>
      <c r="XEA317" s="32"/>
      <c r="XEB317" s="32"/>
      <c r="XEC317" s="32"/>
      <c r="XED317" s="32"/>
      <c r="XEE317" s="32"/>
    </row>
    <row r="318" s="1" customFormat="1" customHeight="1" spans="1:16359">
      <c r="A318" s="31"/>
      <c r="B318" s="20"/>
      <c r="C318" s="20"/>
      <c r="D318" s="21" t="str">
        <f>IF(C318="","-",VLOOKUP(C318,员工信息表!B:C,2,FALSE))</f>
        <v>-</v>
      </c>
      <c r="E318" s="21" t="str">
        <f>IF(C318="","-",VLOOKUP(C318,员工信息表!B:D,3,FALSE))</f>
        <v>-</v>
      </c>
      <c r="F318" s="20"/>
      <c r="G318" s="20"/>
      <c r="H318" s="20"/>
      <c r="I318" s="20"/>
      <c r="J318" s="27" t="str">
        <f t="shared" si="8"/>
        <v>0</v>
      </c>
      <c r="K318" s="27" t="str">
        <f>IF(C318="","0",SUMIFS(借支明细表!$H:$H,借支明细表!$F:$F,$C318,借支明细表!$D:$D,$D$2))</f>
        <v>0</v>
      </c>
      <c r="L318" s="27" t="str">
        <f t="shared" si="9"/>
        <v>0</v>
      </c>
      <c r="M318" s="28"/>
      <c r="XDA318" s="32"/>
      <c r="XDB318" s="32"/>
      <c r="XDC318" s="32"/>
      <c r="XDD318" s="32"/>
      <c r="XDE318" s="32"/>
      <c r="XDF318" s="32"/>
      <c r="XDG318" s="32"/>
      <c r="XDH318" s="32"/>
      <c r="XDI318" s="32"/>
      <c r="XDJ318" s="32"/>
      <c r="XDK318" s="32"/>
      <c r="XDL318" s="32"/>
      <c r="XDM318" s="32"/>
      <c r="XDN318" s="32"/>
      <c r="XDO318" s="32"/>
      <c r="XDP318" s="32"/>
      <c r="XDQ318" s="32"/>
      <c r="XDR318" s="32"/>
      <c r="XDS318" s="32"/>
      <c r="XDT318" s="32"/>
      <c r="XDU318" s="32"/>
      <c r="XDV318" s="32"/>
      <c r="XDW318" s="32"/>
      <c r="XDX318" s="32"/>
      <c r="XDY318" s="32"/>
      <c r="XDZ318" s="32"/>
      <c r="XEA318" s="32"/>
      <c r="XEB318" s="32"/>
      <c r="XEC318" s="32"/>
      <c r="XED318" s="32"/>
      <c r="XEE318" s="32"/>
    </row>
    <row r="319" customHeight="1" spans="2:13">
      <c r="B319" s="20"/>
      <c r="C319" s="20"/>
      <c r="D319" s="21" t="str">
        <f>IF(C319="","-",VLOOKUP(C319,员工信息表!B:C,2,FALSE))</f>
        <v>-</v>
      </c>
      <c r="E319" s="21" t="str">
        <f>IF(C319="","-",VLOOKUP(C319,员工信息表!B:D,3,FALSE))</f>
        <v>-</v>
      </c>
      <c r="F319" s="20"/>
      <c r="G319" s="20"/>
      <c r="H319" s="20"/>
      <c r="I319" s="20"/>
      <c r="J319" s="27" t="str">
        <f t="shared" si="8"/>
        <v>0</v>
      </c>
      <c r="K319" s="27" t="str">
        <f>IF(C319="","0",SUMIFS(借支明细表!$H:$H,借支明细表!$F:$F,$C319,借支明细表!$D:$D,$D$2))</f>
        <v>0</v>
      </c>
      <c r="L319" s="27" t="str">
        <f t="shared" si="9"/>
        <v>0</v>
      </c>
      <c r="M319" s="28"/>
    </row>
    <row r="320" customHeight="1" spans="2:13">
      <c r="B320" s="20"/>
      <c r="C320" s="20"/>
      <c r="D320" s="21" t="str">
        <f>IF(C320="","-",VLOOKUP(C320,员工信息表!B:C,2,FALSE))</f>
        <v>-</v>
      </c>
      <c r="E320" s="21" t="str">
        <f>IF(C320="","-",VLOOKUP(C320,员工信息表!B:D,3,FALSE))</f>
        <v>-</v>
      </c>
      <c r="F320" s="20"/>
      <c r="G320" s="20"/>
      <c r="H320" s="20"/>
      <c r="I320" s="20"/>
      <c r="J320" s="27" t="str">
        <f t="shared" si="8"/>
        <v>0</v>
      </c>
      <c r="K320" s="27" t="str">
        <f>IF(C320="","0",SUMIFS(借支明细表!$H:$H,借支明细表!$F:$F,$C320,借支明细表!$D:$D,$D$2))</f>
        <v>0</v>
      </c>
      <c r="L320" s="27" t="str">
        <f t="shared" si="9"/>
        <v>0</v>
      </c>
      <c r="M320" s="28"/>
    </row>
    <row r="321" customHeight="1" spans="2:13">
      <c r="B321" s="20"/>
      <c r="C321" s="20"/>
      <c r="D321" s="21" t="str">
        <f>IF(C321="","-",VLOOKUP(C321,员工信息表!B:C,2,FALSE))</f>
        <v>-</v>
      </c>
      <c r="E321" s="21" t="str">
        <f>IF(C321="","-",VLOOKUP(C321,员工信息表!B:D,3,FALSE))</f>
        <v>-</v>
      </c>
      <c r="F321" s="20"/>
      <c r="G321" s="20"/>
      <c r="H321" s="20"/>
      <c r="I321" s="20"/>
      <c r="J321" s="27" t="str">
        <f t="shared" si="8"/>
        <v>0</v>
      </c>
      <c r="K321" s="27" t="str">
        <f>IF(C321="","0",SUMIFS(借支明细表!$H:$H,借支明细表!$F:$F,$C321,借支明细表!$D:$D,$D$2))</f>
        <v>0</v>
      </c>
      <c r="L321" s="27" t="str">
        <f t="shared" si="9"/>
        <v>0</v>
      </c>
      <c r="M321" s="28"/>
    </row>
    <row r="322" customHeight="1" spans="2:13">
      <c r="B322" s="20"/>
      <c r="C322" s="20"/>
      <c r="D322" s="21" t="str">
        <f>IF(C322="","-",VLOOKUP(C322,员工信息表!B:C,2,FALSE))</f>
        <v>-</v>
      </c>
      <c r="E322" s="21" t="str">
        <f>IF(C322="","-",VLOOKUP(C322,员工信息表!B:D,3,FALSE))</f>
        <v>-</v>
      </c>
      <c r="F322" s="20"/>
      <c r="G322" s="20"/>
      <c r="H322" s="20"/>
      <c r="I322" s="20"/>
      <c r="J322" s="27" t="str">
        <f t="shared" si="8"/>
        <v>0</v>
      </c>
      <c r="K322" s="27" t="str">
        <f>IF(C322="","0",SUMIFS(借支明细表!$H:$H,借支明细表!$F:$F,$C322,借支明细表!$D:$D,$D$2))</f>
        <v>0</v>
      </c>
      <c r="L322" s="27" t="str">
        <f t="shared" si="9"/>
        <v>0</v>
      </c>
      <c r="M322" s="28"/>
    </row>
    <row r="323" customHeight="1" spans="2:13">
      <c r="B323" s="20"/>
      <c r="C323" s="20"/>
      <c r="D323" s="21" t="str">
        <f>IF(C323="","-",VLOOKUP(C323,员工信息表!B:C,2,FALSE))</f>
        <v>-</v>
      </c>
      <c r="E323" s="21" t="str">
        <f>IF(C323="","-",VLOOKUP(C323,员工信息表!B:D,3,FALSE))</f>
        <v>-</v>
      </c>
      <c r="F323" s="20"/>
      <c r="G323" s="20"/>
      <c r="H323" s="20"/>
      <c r="I323" s="20"/>
      <c r="J323" s="27" t="str">
        <f t="shared" si="8"/>
        <v>0</v>
      </c>
      <c r="K323" s="27" t="str">
        <f>IF(C323="","0",SUMIFS(借支明细表!$H:$H,借支明细表!$F:$F,$C323,借支明细表!$D:$D,$D$2))</f>
        <v>0</v>
      </c>
      <c r="L323" s="27" t="str">
        <f t="shared" si="9"/>
        <v>0</v>
      </c>
      <c r="M323" s="28"/>
    </row>
    <row r="324" customHeight="1" spans="2:13">
      <c r="B324" s="20"/>
      <c r="C324" s="20"/>
      <c r="D324" s="21" t="str">
        <f>IF(C324="","-",VLOOKUP(C324,员工信息表!B:C,2,FALSE))</f>
        <v>-</v>
      </c>
      <c r="E324" s="21" t="str">
        <f>IF(C324="","-",VLOOKUP(C324,员工信息表!B:D,3,FALSE))</f>
        <v>-</v>
      </c>
      <c r="F324" s="20"/>
      <c r="G324" s="20"/>
      <c r="H324" s="20"/>
      <c r="I324" s="20"/>
      <c r="J324" s="27" t="str">
        <f t="shared" si="8"/>
        <v>0</v>
      </c>
      <c r="K324" s="27" t="str">
        <f>IF(C324="","0",SUMIFS(借支明细表!$H:$H,借支明细表!$F:$F,$C324,借支明细表!$D:$D,$D$2))</f>
        <v>0</v>
      </c>
      <c r="L324" s="27" t="str">
        <f t="shared" si="9"/>
        <v>0</v>
      </c>
      <c r="M324" s="28"/>
    </row>
    <row r="325" customHeight="1" spans="2:13">
      <c r="B325" s="20"/>
      <c r="C325" s="20"/>
      <c r="D325" s="21" t="str">
        <f>IF(C325="","-",VLOOKUP(C325,员工信息表!B:C,2,FALSE))</f>
        <v>-</v>
      </c>
      <c r="E325" s="21" t="str">
        <f>IF(C325="","-",VLOOKUP(C325,员工信息表!B:D,3,FALSE))</f>
        <v>-</v>
      </c>
      <c r="F325" s="20"/>
      <c r="G325" s="20"/>
      <c r="H325" s="20"/>
      <c r="I325" s="20"/>
      <c r="J325" s="27" t="str">
        <f>IF(C325="","0",(E325*F325)+(G325*H325)+I325)</f>
        <v>0</v>
      </c>
      <c r="K325" s="27" t="str">
        <f>IF(C325="","0",SUMIFS(借支明细表!$H:$H,借支明细表!$F:$F,$C325,借支明细表!$D:$D,$D$2))</f>
        <v>0</v>
      </c>
      <c r="L325" s="27" t="str">
        <f>IF(C325="","0",J325-K325)</f>
        <v>0</v>
      </c>
      <c r="M325" s="28"/>
    </row>
    <row r="326" customHeight="1" spans="2:13">
      <c r="B326" s="20"/>
      <c r="C326" s="20"/>
      <c r="D326" s="21" t="str">
        <f>IF(C326="","-",VLOOKUP(C326,员工信息表!B:C,2,FALSE))</f>
        <v>-</v>
      </c>
      <c r="E326" s="21" t="str">
        <f>IF(C326="","-",VLOOKUP(C326,员工信息表!B:D,3,FALSE))</f>
        <v>-</v>
      </c>
      <c r="F326" s="20"/>
      <c r="G326" s="20"/>
      <c r="H326" s="20"/>
      <c r="I326" s="20"/>
      <c r="J326" s="27" t="str">
        <f>IF(C326="","0",(E326*F326)+(G326*H326)+I326)</f>
        <v>0</v>
      </c>
      <c r="K326" s="27" t="str">
        <f>IF(C326="","0",SUMIFS(借支明细表!$H:$H,借支明细表!$F:$F,$C326,借支明细表!$D:$D,$D$2))</f>
        <v>0</v>
      </c>
      <c r="L326" s="27" t="str">
        <f>IF(C326="","0",J326-K326)</f>
        <v>0</v>
      </c>
      <c r="M326" s="28"/>
    </row>
    <row r="327" customHeight="1" spans="2:13">
      <c r="B327" s="20"/>
      <c r="C327" s="20"/>
      <c r="D327" s="21" t="str">
        <f>IF(C327="","-",VLOOKUP(C327,员工信息表!B:C,2,FALSE))</f>
        <v>-</v>
      </c>
      <c r="E327" s="21" t="str">
        <f>IF(C327="","-",VLOOKUP(C327,员工信息表!B:D,3,FALSE))</f>
        <v>-</v>
      </c>
      <c r="F327" s="20"/>
      <c r="G327" s="20"/>
      <c r="H327" s="20"/>
      <c r="I327" s="20"/>
      <c r="J327" s="27" t="str">
        <f>IF(C327="","0",(E327*F327)+(G327*H327)+I327)</f>
        <v>0</v>
      </c>
      <c r="K327" s="27" t="str">
        <f>IF(C327="","0",SUMIFS(借支明细表!$H:$H,借支明细表!$F:$F,$C327,借支明细表!$D:$D,$D$2))</f>
        <v>0</v>
      </c>
      <c r="L327" s="27" t="str">
        <f>IF(C327="","0",J327-K327)</f>
        <v>0</v>
      </c>
      <c r="M327" s="28"/>
    </row>
  </sheetData>
  <sheetProtection formatCells="0" formatColumns="0" formatRows="0"/>
  <mergeCells count="4">
    <mergeCell ref="B1:M1"/>
    <mergeCell ref="B2:C2"/>
    <mergeCell ref="G2:I2"/>
    <mergeCell ref="K2:M2"/>
  </mergeCells>
  <dataValidations count="3">
    <dataValidation type="list" allowBlank="1" showInputMessage="1" showErrorMessage="1" sqref="B2:C2">
      <formula1>年份</formula1>
    </dataValidation>
    <dataValidation type="list" allowBlank="1" showInputMessage="1" showErrorMessage="1" sqref="D2">
      <formula1>员工信息表!$P$3:$P$14</formula1>
    </dataValidation>
    <dataValidation type="list" allowBlank="1" showInputMessage="1" showErrorMessage="1" sqref="C4:C1048576">
      <formula1>员工信息表!$B$3:$B$3000</formula1>
    </dataValidation>
  </dataValidations>
  <printOptions horizontalCentered="1"/>
  <pageMargins left="0.196527777777778" right="0.196527777777778" top="0.196527777777778" bottom="0.196527777777778" header="0" footer="0"/>
  <pageSetup paperSize="9" scale="53" fitToHeight="0" pageOrder="overThenDown" orientation="landscape" horizontalDpi="600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XFD327"/>
  <sheetViews>
    <sheetView showGridLines="0" workbookViewId="0">
      <selection activeCell="H26" sqref="H26"/>
    </sheetView>
  </sheetViews>
  <sheetFormatPr defaultColWidth="9" defaultRowHeight="19" customHeight="1"/>
  <cols>
    <col min="1" max="1" width="18.875" style="4" customWidth="1"/>
    <col min="2" max="2" width="6.00833333333333" style="5" customWidth="1"/>
    <col min="3" max="3" width="9.25" style="5" customWidth="1"/>
    <col min="4" max="4" width="12.5" style="5" customWidth="1"/>
    <col min="5" max="5" width="13.125" style="5" customWidth="1"/>
    <col min="6" max="6" width="13.375" style="5" customWidth="1"/>
    <col min="7" max="7" width="11.625" style="6" customWidth="1"/>
    <col min="8" max="8" width="14.625" style="5" customWidth="1"/>
    <col min="9" max="9" width="11.125" style="5" customWidth="1"/>
    <col min="10" max="11" width="11.375" style="5" customWidth="1"/>
    <col min="12" max="12" width="11.875" style="5" customWidth="1"/>
    <col min="13" max="13" width="12.5" style="5" customWidth="1"/>
    <col min="14" max="14" width="2.625" style="1" customWidth="1"/>
    <col min="15" max="16328" width="9" style="1"/>
    <col min="16329" max="16384" width="9" style="7"/>
  </cols>
  <sheetData>
    <row r="1" s="1" customFormat="1" ht="39" customHeight="1" spans="1:13">
      <c r="A1" s="8"/>
      <c r="B1" s="9" t="str">
        <f>D2&amp;"月工资明细表"</f>
        <v>12月工资明细表</v>
      </c>
      <c r="C1" s="9"/>
      <c r="D1" s="9"/>
      <c r="E1" s="9"/>
      <c r="F1" s="9"/>
      <c r="G1" s="10"/>
      <c r="H1" s="9"/>
      <c r="I1" s="9"/>
      <c r="J1" s="9"/>
      <c r="K1" s="9"/>
      <c r="L1" s="9"/>
      <c r="M1" s="9"/>
    </row>
    <row r="2" s="2" customFormat="1" ht="20" customHeight="1" spans="1:16384">
      <c r="A2" s="11"/>
      <c r="B2" s="12">
        <v>2021</v>
      </c>
      <c r="C2" s="12"/>
      <c r="D2" s="13">
        <v>12</v>
      </c>
      <c r="F2" s="14"/>
      <c r="G2" s="15" t="str">
        <f>"本月 "&amp;DAY(DATE(B2,D2+1,1)-1)&amp;" 天"</f>
        <v>本月 31 天</v>
      </c>
      <c r="H2" s="16"/>
      <c r="I2" s="16"/>
      <c r="J2" s="25"/>
      <c r="K2" s="26"/>
      <c r="L2" s="26"/>
      <c r="M2" s="26"/>
      <c r="XDA2" s="29"/>
      <c r="XDB2" s="29"/>
      <c r="XDC2" s="29"/>
      <c r="XDD2" s="29"/>
      <c r="XDE2" s="29"/>
      <c r="XDF2" s="29"/>
      <c r="XDG2" s="29"/>
      <c r="XDH2" s="29"/>
      <c r="XDI2" s="29"/>
      <c r="XDJ2" s="29"/>
      <c r="XDK2" s="29"/>
      <c r="XDL2" s="29"/>
      <c r="XDM2" s="29"/>
      <c r="XDN2" s="29"/>
      <c r="XDO2" s="29"/>
      <c r="XDP2" s="29"/>
      <c r="XDQ2" s="29"/>
      <c r="XDR2" s="29"/>
      <c r="XDS2" s="29"/>
      <c r="XDT2" s="29"/>
      <c r="XDU2" s="29"/>
      <c r="XDV2" s="29"/>
      <c r="XDW2" s="29"/>
      <c r="XDX2" s="29"/>
      <c r="XDY2" s="29"/>
      <c r="XDZ2" s="29"/>
      <c r="XEA2" s="29"/>
      <c r="XEB2" s="29"/>
      <c r="XEC2" s="29"/>
      <c r="XED2" s="29"/>
      <c r="XEE2" s="29"/>
      <c r="XEF2" s="29"/>
      <c r="XEG2" s="29"/>
      <c r="XEH2" s="29"/>
      <c r="XEI2" s="29"/>
      <c r="XEJ2" s="29"/>
      <c r="XEK2" s="29"/>
      <c r="XEL2" s="29"/>
      <c r="XEM2" s="29"/>
      <c r="XEN2" s="29"/>
      <c r="XEO2" s="29"/>
      <c r="XEP2" s="29"/>
      <c r="XEQ2" s="29"/>
      <c r="XER2" s="29"/>
      <c r="XES2" s="29"/>
      <c r="XET2" s="29"/>
      <c r="XEU2" s="29"/>
      <c r="XEV2" s="29"/>
      <c r="XEW2" s="29"/>
      <c r="XEX2" s="29"/>
      <c r="XEY2" s="29"/>
      <c r="XEZ2" s="29"/>
      <c r="XFA2" s="29"/>
      <c r="XFB2" s="29"/>
      <c r="XFC2" s="29"/>
      <c r="XFD2" s="29"/>
    </row>
    <row r="3" s="3" customFormat="1" ht="27" customHeight="1" spans="1:16384">
      <c r="A3" s="17" t="s">
        <v>75</v>
      </c>
      <c r="B3" s="18" t="s">
        <v>76</v>
      </c>
      <c r="C3" s="18" t="s">
        <v>2</v>
      </c>
      <c r="D3" s="18" t="s">
        <v>77</v>
      </c>
      <c r="E3" s="18" t="s">
        <v>4</v>
      </c>
      <c r="F3" s="18" t="s">
        <v>55</v>
      </c>
      <c r="G3" s="18" t="s">
        <v>62</v>
      </c>
      <c r="H3" s="18" t="s">
        <v>63</v>
      </c>
      <c r="I3" s="18" t="s">
        <v>64</v>
      </c>
      <c r="J3" s="18" t="s">
        <v>56</v>
      </c>
      <c r="K3" s="18" t="s">
        <v>70</v>
      </c>
      <c r="L3" s="18" t="s">
        <v>71</v>
      </c>
      <c r="M3" s="18" t="s">
        <v>78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9"/>
      <c r="XDB3" s="29"/>
      <c r="XDC3" s="29"/>
      <c r="XDD3" s="29"/>
      <c r="XDE3" s="29"/>
      <c r="XDF3" s="29"/>
      <c r="XDG3" s="29"/>
      <c r="XDH3" s="29"/>
      <c r="XDI3" s="29"/>
      <c r="XDJ3" s="29"/>
      <c r="XDK3" s="29"/>
      <c r="XDL3" s="29"/>
      <c r="XDM3" s="29"/>
      <c r="XDN3" s="29"/>
      <c r="XDO3" s="29"/>
      <c r="XDP3" s="29"/>
      <c r="XDQ3" s="29"/>
      <c r="XDR3" s="29"/>
      <c r="XDS3" s="29"/>
      <c r="XDT3" s="29"/>
      <c r="XDU3" s="29"/>
      <c r="XDV3" s="29"/>
      <c r="XDW3" s="29"/>
      <c r="XDX3" s="29"/>
      <c r="XDY3" s="29"/>
      <c r="XDZ3" s="29"/>
      <c r="XEA3" s="29"/>
      <c r="XEB3" s="29"/>
      <c r="XEC3" s="29"/>
      <c r="XED3" s="29"/>
      <c r="XEE3" s="29"/>
      <c r="XEF3" s="29"/>
      <c r="XEG3" s="29"/>
      <c r="XEH3" s="29"/>
      <c r="XEI3" s="29"/>
      <c r="XEJ3" s="29"/>
      <c r="XEK3" s="29"/>
      <c r="XEL3" s="29"/>
      <c r="XEM3" s="29"/>
      <c r="XEN3" s="29"/>
      <c r="XEO3" s="29"/>
      <c r="XEP3" s="29"/>
      <c r="XEQ3" s="29"/>
      <c r="XER3" s="29"/>
      <c r="XES3" s="29"/>
      <c r="XET3" s="29"/>
      <c r="XEU3" s="29"/>
      <c r="XEV3" s="29"/>
      <c r="XEW3" s="29"/>
      <c r="XEX3" s="29"/>
      <c r="XEY3" s="29"/>
      <c r="XEZ3" s="29"/>
      <c r="XFA3" s="29"/>
      <c r="XFB3" s="29"/>
      <c r="XFC3" s="29"/>
      <c r="XFD3" s="29"/>
    </row>
    <row r="4" s="2" customFormat="1" ht="16" customHeight="1" spans="1:16384">
      <c r="A4" s="19">
        <f>SUM(J4:J10001)</f>
        <v>7275</v>
      </c>
      <c r="B4" s="20">
        <v>1</v>
      </c>
      <c r="C4" s="20" t="s">
        <v>15</v>
      </c>
      <c r="D4" s="21" t="str">
        <f>IF(C4="","-",VLOOKUP(C4,员工信息表!B:C,2,FALSE))</f>
        <v>技工</v>
      </c>
      <c r="E4" s="21">
        <f>IF(C4="","-",VLOOKUP(C4,员工信息表!B:D,3,FALSE))</f>
        <v>350</v>
      </c>
      <c r="F4" s="20">
        <v>20</v>
      </c>
      <c r="G4" s="20">
        <v>3.5</v>
      </c>
      <c r="H4" s="20">
        <v>50</v>
      </c>
      <c r="I4" s="20">
        <v>100</v>
      </c>
      <c r="J4" s="27">
        <f>IF(C4="","0",(E4*F4)+(G4*H4)+I4)</f>
        <v>7275</v>
      </c>
      <c r="K4" s="27">
        <f>IF(C4="","0",SUMIFS(借支明细表!$H:$H,借支明细表!$F:$F,$C4,借支明细表!$D:$D,$D$2))</f>
        <v>0</v>
      </c>
      <c r="L4" s="27">
        <f>IF(C4="","0",J4-K4)</f>
        <v>7275</v>
      </c>
      <c r="M4" s="28"/>
      <c r="XDA4" s="29"/>
      <c r="XDB4" s="29"/>
      <c r="XDC4" s="29"/>
      <c r="XDD4" s="29"/>
      <c r="XDE4" s="29"/>
      <c r="XDF4" s="29"/>
      <c r="XDG4" s="29"/>
      <c r="XDH4" s="29"/>
      <c r="XDI4" s="29"/>
      <c r="XDJ4" s="29"/>
      <c r="XDK4" s="29"/>
      <c r="XDL4" s="29"/>
      <c r="XDM4" s="29"/>
      <c r="XDN4" s="29"/>
      <c r="XDO4" s="29"/>
      <c r="XDP4" s="29"/>
      <c r="XDQ4" s="29"/>
      <c r="XDR4" s="29"/>
      <c r="XDS4" s="29"/>
      <c r="XDT4" s="29"/>
      <c r="XDU4" s="29"/>
      <c r="XDV4" s="29"/>
      <c r="XDW4" s="29"/>
      <c r="XDX4" s="29"/>
      <c r="XDY4" s="29"/>
      <c r="XDZ4" s="29"/>
      <c r="XEA4" s="29"/>
      <c r="XEB4" s="29"/>
      <c r="XEC4" s="29"/>
      <c r="XED4" s="29"/>
      <c r="XEE4" s="29"/>
      <c r="XEF4" s="29"/>
      <c r="XEG4" s="29"/>
      <c r="XEH4" s="29"/>
      <c r="XEI4" s="29"/>
      <c r="XEJ4" s="29"/>
      <c r="XEK4" s="29"/>
      <c r="XEL4" s="29"/>
      <c r="XEM4" s="29"/>
      <c r="XEN4" s="29"/>
      <c r="XEO4" s="29"/>
      <c r="XEP4" s="29"/>
      <c r="XEQ4" s="29"/>
      <c r="XER4" s="29"/>
      <c r="XES4" s="29"/>
      <c r="XET4" s="29"/>
      <c r="XEU4" s="29"/>
      <c r="XEV4" s="29"/>
      <c r="XEW4" s="29"/>
      <c r="XEX4" s="29"/>
      <c r="XEY4" s="29"/>
      <c r="XEZ4" s="29"/>
      <c r="XFA4" s="29"/>
      <c r="XFB4" s="29"/>
      <c r="XFC4" s="29"/>
      <c r="XFD4" s="29"/>
    </row>
    <row r="5" s="2" customFormat="1" ht="16" customHeight="1" spans="1:16384">
      <c r="A5" s="17" t="s">
        <v>79</v>
      </c>
      <c r="B5" s="20">
        <v>2</v>
      </c>
      <c r="C5" s="20"/>
      <c r="D5" s="21" t="str">
        <f>IF(C5="","-",VLOOKUP(C5,员工信息表!B:C,2,FALSE))</f>
        <v>-</v>
      </c>
      <c r="E5" s="21" t="str">
        <f>IF(C5="","-",VLOOKUP(C5,员工信息表!B:D,3,FALSE))</f>
        <v>-</v>
      </c>
      <c r="F5" s="20"/>
      <c r="G5" s="20"/>
      <c r="H5" s="20"/>
      <c r="I5" s="20"/>
      <c r="J5" s="27" t="str">
        <f t="shared" ref="J5:J68" si="0">IF(C5="","0",(E5*F5)+(G5*H5)+I5)</f>
        <v>0</v>
      </c>
      <c r="K5" s="27" t="str">
        <f>IF(C5="","0",SUMIFS(借支明细表!$H:$H,借支明细表!$F:$F,$C5,借支明细表!$D:$D,$D$2))</f>
        <v>0</v>
      </c>
      <c r="L5" s="27" t="str">
        <f t="shared" ref="L5:L68" si="1">IF(C5="","0",J5-K5)</f>
        <v>0</v>
      </c>
      <c r="M5" s="28"/>
      <c r="XDA5" s="29"/>
      <c r="XDB5" s="29"/>
      <c r="XDC5" s="29"/>
      <c r="XDD5" s="29"/>
      <c r="XDE5" s="29"/>
      <c r="XDF5" s="29"/>
      <c r="XDG5" s="29"/>
      <c r="XDH5" s="29"/>
      <c r="XDI5" s="29"/>
      <c r="XDJ5" s="29"/>
      <c r="XDK5" s="29"/>
      <c r="XDL5" s="29"/>
      <c r="XDM5" s="29"/>
      <c r="XDN5" s="29"/>
      <c r="XDO5" s="29"/>
      <c r="XDP5" s="29"/>
      <c r="XDQ5" s="29"/>
      <c r="XDR5" s="29"/>
      <c r="XDS5" s="29"/>
      <c r="XDT5" s="29"/>
      <c r="XDU5" s="29"/>
      <c r="XDV5" s="29"/>
      <c r="XDW5" s="29"/>
      <c r="XDX5" s="29"/>
      <c r="XDY5" s="29"/>
      <c r="XDZ5" s="29"/>
      <c r="XEA5" s="29"/>
      <c r="XEB5" s="29"/>
      <c r="XEC5" s="29"/>
      <c r="XED5" s="29"/>
      <c r="XEE5" s="29"/>
      <c r="XEF5" s="29"/>
      <c r="XEG5" s="29"/>
      <c r="XEH5" s="29"/>
      <c r="XEI5" s="29"/>
      <c r="XEJ5" s="29"/>
      <c r="XEK5" s="29"/>
      <c r="XEL5" s="29"/>
      <c r="XEM5" s="29"/>
      <c r="XEN5" s="29"/>
      <c r="XEO5" s="29"/>
      <c r="XEP5" s="29"/>
      <c r="XEQ5" s="29"/>
      <c r="XER5" s="29"/>
      <c r="XES5" s="29"/>
      <c r="XET5" s="29"/>
      <c r="XEU5" s="29"/>
      <c r="XEV5" s="29"/>
      <c r="XEW5" s="29"/>
      <c r="XEX5" s="29"/>
      <c r="XEY5" s="29"/>
      <c r="XEZ5" s="29"/>
      <c r="XFA5" s="29"/>
      <c r="XFB5" s="29"/>
      <c r="XFC5" s="29"/>
      <c r="XFD5" s="29"/>
    </row>
    <row r="6" s="2" customFormat="1" ht="16" customHeight="1" spans="1:16384">
      <c r="A6" s="22">
        <f>SUM(K4:K10001)</f>
        <v>0</v>
      </c>
      <c r="B6" s="20">
        <v>3</v>
      </c>
      <c r="C6" s="20"/>
      <c r="D6" s="21" t="str">
        <f>IF(C6="","-",VLOOKUP(C6,员工信息表!B:C,2,FALSE))</f>
        <v>-</v>
      </c>
      <c r="E6" s="21" t="str">
        <f>IF(C6="","-",VLOOKUP(C6,员工信息表!B:D,3,FALSE))</f>
        <v>-</v>
      </c>
      <c r="F6" s="20"/>
      <c r="G6" s="20"/>
      <c r="H6" s="20"/>
      <c r="I6" s="20"/>
      <c r="J6" s="27" t="str">
        <f t="shared" si="0"/>
        <v>0</v>
      </c>
      <c r="K6" s="27" t="str">
        <f>IF(C6="","0",SUMIFS(借支明细表!$H:$H,借支明细表!$F:$F,$C6,借支明细表!$D:$D,$D$2))</f>
        <v>0</v>
      </c>
      <c r="L6" s="27" t="str">
        <f t="shared" si="1"/>
        <v>0</v>
      </c>
      <c r="M6" s="28"/>
      <c r="XDA6" s="29"/>
      <c r="XDB6" s="29"/>
      <c r="XDC6" s="29"/>
      <c r="XDD6" s="29"/>
      <c r="XDE6" s="29"/>
      <c r="XDF6" s="29"/>
      <c r="XDG6" s="29"/>
      <c r="XDH6" s="29"/>
      <c r="XDI6" s="29"/>
      <c r="XDJ6" s="29"/>
      <c r="XDK6" s="29"/>
      <c r="XDL6" s="29"/>
      <c r="XDM6" s="29"/>
      <c r="XDN6" s="29"/>
      <c r="XDO6" s="29"/>
      <c r="XDP6" s="29"/>
      <c r="XDQ6" s="29"/>
      <c r="XDR6" s="29"/>
      <c r="XDS6" s="29"/>
      <c r="XDT6" s="29"/>
      <c r="XDU6" s="29"/>
      <c r="XDV6" s="29"/>
      <c r="XDW6" s="29"/>
      <c r="XDX6" s="29"/>
      <c r="XDY6" s="29"/>
      <c r="XDZ6" s="29"/>
      <c r="XEA6" s="29"/>
      <c r="XEB6" s="29"/>
      <c r="XEC6" s="29"/>
      <c r="XED6" s="29"/>
      <c r="XEE6" s="29"/>
      <c r="XEF6" s="29"/>
      <c r="XEG6" s="29"/>
      <c r="XEH6" s="29"/>
      <c r="XEI6" s="29"/>
      <c r="XEJ6" s="29"/>
      <c r="XEK6" s="29"/>
      <c r="XEL6" s="29"/>
      <c r="XEM6" s="29"/>
      <c r="XEN6" s="29"/>
      <c r="XEO6" s="29"/>
      <c r="XEP6" s="29"/>
      <c r="XEQ6" s="29"/>
      <c r="XER6" s="29"/>
      <c r="XES6" s="29"/>
      <c r="XET6" s="29"/>
      <c r="XEU6" s="29"/>
      <c r="XEV6" s="29"/>
      <c r="XEW6" s="29"/>
      <c r="XEX6" s="29"/>
      <c r="XEY6" s="29"/>
      <c r="XEZ6" s="29"/>
      <c r="XFA6" s="29"/>
      <c r="XFB6" s="29"/>
      <c r="XFC6" s="29"/>
      <c r="XFD6" s="29"/>
    </row>
    <row r="7" s="2" customFormat="1" ht="16" customHeight="1" spans="1:16384">
      <c r="A7" s="17" t="s">
        <v>80</v>
      </c>
      <c r="B7" s="20">
        <v>4</v>
      </c>
      <c r="C7" s="20"/>
      <c r="D7" s="21" t="str">
        <f>IF(C7="","-",VLOOKUP(C7,员工信息表!B:C,2,FALSE))</f>
        <v>-</v>
      </c>
      <c r="E7" s="21" t="str">
        <f>IF(C7="","-",VLOOKUP(C7,员工信息表!B:D,3,FALSE))</f>
        <v>-</v>
      </c>
      <c r="F7" s="20"/>
      <c r="G7" s="20"/>
      <c r="H7" s="20"/>
      <c r="I7" s="20"/>
      <c r="J7" s="27" t="str">
        <f t="shared" si="0"/>
        <v>0</v>
      </c>
      <c r="K7" s="27" t="str">
        <f>IF(C7="","0",SUMIFS(借支明细表!$H:$H,借支明细表!$F:$F,$C7,借支明细表!$D:$D,$D$2))</f>
        <v>0</v>
      </c>
      <c r="L7" s="27" t="str">
        <f t="shared" si="1"/>
        <v>0</v>
      </c>
      <c r="M7" s="28"/>
      <c r="XDA7" s="29"/>
      <c r="XDB7" s="29"/>
      <c r="XDC7" s="29"/>
      <c r="XDD7" s="29"/>
      <c r="XDE7" s="29"/>
      <c r="XDF7" s="29"/>
      <c r="XDG7" s="29"/>
      <c r="XDH7" s="29"/>
      <c r="XDI7" s="29"/>
      <c r="XDJ7" s="29"/>
      <c r="XDK7" s="29"/>
      <c r="XDL7" s="29"/>
      <c r="XDM7" s="29"/>
      <c r="XDN7" s="29"/>
      <c r="XDO7" s="29"/>
      <c r="XDP7" s="29"/>
      <c r="XDQ7" s="29"/>
      <c r="XDR7" s="29"/>
      <c r="XDS7" s="29"/>
      <c r="XDT7" s="29"/>
      <c r="XDU7" s="29"/>
      <c r="XDV7" s="29"/>
      <c r="XDW7" s="29"/>
      <c r="XDX7" s="29"/>
      <c r="XDY7" s="29"/>
      <c r="XDZ7" s="29"/>
      <c r="XEA7" s="29"/>
      <c r="XEB7" s="29"/>
      <c r="XEC7" s="29"/>
      <c r="XED7" s="29"/>
      <c r="XEE7" s="29"/>
      <c r="XEF7" s="29"/>
      <c r="XEG7" s="29"/>
      <c r="XEH7" s="29"/>
      <c r="XEI7" s="29"/>
      <c r="XEJ7" s="29"/>
      <c r="XEK7" s="29"/>
      <c r="XEL7" s="29"/>
      <c r="XEM7" s="29"/>
      <c r="XEN7" s="29"/>
      <c r="XEO7" s="29"/>
      <c r="XEP7" s="29"/>
      <c r="XEQ7" s="29"/>
      <c r="XER7" s="29"/>
      <c r="XES7" s="29"/>
      <c r="XET7" s="29"/>
      <c r="XEU7" s="29"/>
      <c r="XEV7" s="29"/>
      <c r="XEW7" s="29"/>
      <c r="XEX7" s="29"/>
      <c r="XEY7" s="29"/>
      <c r="XEZ7" s="29"/>
      <c r="XFA7" s="29"/>
      <c r="XFB7" s="29"/>
      <c r="XFC7" s="29"/>
      <c r="XFD7" s="29"/>
    </row>
    <row r="8" s="2" customFormat="1" ht="16" customHeight="1" spans="1:16384">
      <c r="A8" s="23">
        <f>SUM(L4:L10001)</f>
        <v>7275</v>
      </c>
      <c r="B8" s="20">
        <v>5</v>
      </c>
      <c r="C8" s="20"/>
      <c r="D8" s="21" t="str">
        <f>IF(C8="","-",VLOOKUP(C8,员工信息表!B:C,2,FALSE))</f>
        <v>-</v>
      </c>
      <c r="E8" s="21" t="str">
        <f>IF(C8="","-",VLOOKUP(C8,员工信息表!B:D,3,FALSE))</f>
        <v>-</v>
      </c>
      <c r="F8" s="20"/>
      <c r="G8" s="20"/>
      <c r="H8" s="20"/>
      <c r="I8" s="20"/>
      <c r="J8" s="27" t="str">
        <f t="shared" si="0"/>
        <v>0</v>
      </c>
      <c r="K8" s="27" t="str">
        <f>IF(C8="","0",SUMIFS(借支明细表!$H:$H,借支明细表!$F:$F,$C8,借支明细表!$D:$D,$D$2))</f>
        <v>0</v>
      </c>
      <c r="L8" s="27" t="str">
        <f t="shared" si="1"/>
        <v>0</v>
      </c>
      <c r="M8" s="28"/>
      <c r="XDA8" s="29"/>
      <c r="XDB8" s="29"/>
      <c r="XDC8" s="29"/>
      <c r="XDD8" s="29"/>
      <c r="XDE8" s="29"/>
      <c r="XDF8" s="29"/>
      <c r="XDG8" s="29"/>
      <c r="XDH8" s="29"/>
      <c r="XDI8" s="29"/>
      <c r="XDJ8" s="29"/>
      <c r="XDK8" s="29"/>
      <c r="XDL8" s="29"/>
      <c r="XDM8" s="29"/>
      <c r="XDN8" s="29"/>
      <c r="XDO8" s="29"/>
      <c r="XDP8" s="29"/>
      <c r="XDQ8" s="29"/>
      <c r="XDR8" s="29"/>
      <c r="XDS8" s="29"/>
      <c r="XDT8" s="29"/>
      <c r="XDU8" s="29"/>
      <c r="XDV8" s="29"/>
      <c r="XDW8" s="29"/>
      <c r="XDX8" s="29"/>
      <c r="XDY8" s="29"/>
      <c r="XDZ8" s="29"/>
      <c r="XEA8" s="29"/>
      <c r="XEB8" s="29"/>
      <c r="XEC8" s="29"/>
      <c r="XED8" s="29"/>
      <c r="XEE8" s="29"/>
      <c r="XEF8" s="29"/>
      <c r="XEG8" s="29"/>
      <c r="XEH8" s="29"/>
      <c r="XEI8" s="29"/>
      <c r="XEJ8" s="29"/>
      <c r="XEK8" s="29"/>
      <c r="XEL8" s="29"/>
      <c r="XEM8" s="29"/>
      <c r="XEN8" s="29"/>
      <c r="XEO8" s="29"/>
      <c r="XEP8" s="29"/>
      <c r="XEQ8" s="29"/>
      <c r="XER8" s="29"/>
      <c r="XES8" s="29"/>
      <c r="XET8" s="29"/>
      <c r="XEU8" s="29"/>
      <c r="XEV8" s="29"/>
      <c r="XEW8" s="29"/>
      <c r="XEX8" s="29"/>
      <c r="XEY8" s="29"/>
      <c r="XEZ8" s="29"/>
      <c r="XFA8" s="29"/>
      <c r="XFB8" s="29"/>
      <c r="XFC8" s="29"/>
      <c r="XFD8" s="29"/>
    </row>
    <row r="9" s="1" customFormat="1" ht="16" customHeight="1" spans="1:13">
      <c r="A9" s="24"/>
      <c r="B9" s="20">
        <v>6</v>
      </c>
      <c r="C9" s="20"/>
      <c r="D9" s="21" t="str">
        <f>IF(C9="","-",VLOOKUP(C9,员工信息表!B:C,2,FALSE))</f>
        <v>-</v>
      </c>
      <c r="E9" s="21" t="str">
        <f>IF(C9="","-",VLOOKUP(C9,员工信息表!B:D,3,FALSE))</f>
        <v>-</v>
      </c>
      <c r="F9" s="20"/>
      <c r="G9" s="20"/>
      <c r="H9" s="20"/>
      <c r="I9" s="20"/>
      <c r="J9" s="27" t="str">
        <f t="shared" si="0"/>
        <v>0</v>
      </c>
      <c r="K9" s="27" t="str">
        <f>IF(C9="","0",SUMIFS(借支明细表!$H:$H,借支明细表!$F:$F,$C9,借支明细表!$D:$D,$D$2))</f>
        <v>0</v>
      </c>
      <c r="L9" s="27" t="str">
        <f t="shared" si="1"/>
        <v>0</v>
      </c>
      <c r="M9" s="28"/>
    </row>
    <row r="10" s="1" customFormat="1" ht="16" customHeight="1" spans="1:13">
      <c r="A10" s="24"/>
      <c r="B10" s="20">
        <v>7</v>
      </c>
      <c r="C10" s="20"/>
      <c r="D10" s="21" t="str">
        <f>IF(C10="","-",VLOOKUP(C10,员工信息表!B:C,2,FALSE))</f>
        <v>-</v>
      </c>
      <c r="E10" s="21" t="str">
        <f>IF(C10="","-",VLOOKUP(C10,员工信息表!B:D,3,FALSE))</f>
        <v>-</v>
      </c>
      <c r="F10" s="20"/>
      <c r="G10" s="20"/>
      <c r="H10" s="20"/>
      <c r="I10" s="20"/>
      <c r="J10" s="27" t="str">
        <f t="shared" si="0"/>
        <v>0</v>
      </c>
      <c r="K10" s="27" t="str">
        <f>IF(C10="","0",SUMIFS(借支明细表!$H:$H,借支明细表!$F:$F,$C10,借支明细表!$D:$D,$D$2))</f>
        <v>0</v>
      </c>
      <c r="L10" s="27" t="str">
        <f t="shared" si="1"/>
        <v>0</v>
      </c>
      <c r="M10" s="28"/>
    </row>
    <row r="11" s="1" customFormat="1" ht="16" customHeight="1" spans="1:13">
      <c r="A11" s="24"/>
      <c r="B11" s="20">
        <v>8</v>
      </c>
      <c r="C11" s="20"/>
      <c r="D11" s="21" t="str">
        <f>IF(C11="","-",VLOOKUP(C11,员工信息表!B:C,2,FALSE))</f>
        <v>-</v>
      </c>
      <c r="E11" s="21" t="str">
        <f>IF(C11="","-",VLOOKUP(C11,员工信息表!B:D,3,FALSE))</f>
        <v>-</v>
      </c>
      <c r="F11" s="20"/>
      <c r="G11" s="20"/>
      <c r="H11" s="20"/>
      <c r="I11" s="20"/>
      <c r="J11" s="27" t="str">
        <f t="shared" si="0"/>
        <v>0</v>
      </c>
      <c r="K11" s="27" t="str">
        <f>IF(C11="","0",SUMIFS(借支明细表!$H:$H,借支明细表!$F:$F,$C11,借支明细表!$D:$D,$D$2))</f>
        <v>0</v>
      </c>
      <c r="L11" s="27" t="str">
        <f t="shared" si="1"/>
        <v>0</v>
      </c>
      <c r="M11" s="28"/>
    </row>
    <row r="12" s="1" customFormat="1" ht="16" customHeight="1" spans="1:13">
      <c r="A12" s="24"/>
      <c r="B12" s="20">
        <v>9</v>
      </c>
      <c r="C12" s="20"/>
      <c r="D12" s="21" t="str">
        <f>IF(C12="","-",VLOOKUP(C12,员工信息表!B:C,2,FALSE))</f>
        <v>-</v>
      </c>
      <c r="E12" s="21" t="str">
        <f>IF(C12="","-",VLOOKUP(C12,员工信息表!B:D,3,FALSE))</f>
        <v>-</v>
      </c>
      <c r="F12" s="20"/>
      <c r="G12" s="20"/>
      <c r="H12" s="20"/>
      <c r="I12" s="20"/>
      <c r="J12" s="27" t="str">
        <f t="shared" si="0"/>
        <v>0</v>
      </c>
      <c r="K12" s="27" t="str">
        <f>IF(C12="","0",SUMIFS(借支明细表!$H:$H,借支明细表!$F:$F,$C12,借支明细表!$D:$D,$D$2))</f>
        <v>0</v>
      </c>
      <c r="L12" s="27" t="str">
        <f t="shared" si="1"/>
        <v>0</v>
      </c>
      <c r="M12" s="28"/>
    </row>
    <row r="13" s="1" customFormat="1" ht="16" customHeight="1" spans="1:13">
      <c r="A13" s="24"/>
      <c r="B13" s="20">
        <v>10</v>
      </c>
      <c r="C13" s="20"/>
      <c r="D13" s="21" t="str">
        <f>IF(C13="","-",VLOOKUP(C13,员工信息表!B:C,2,FALSE))</f>
        <v>-</v>
      </c>
      <c r="E13" s="21" t="str">
        <f>IF(C13="","-",VLOOKUP(C13,员工信息表!B:D,3,FALSE))</f>
        <v>-</v>
      </c>
      <c r="F13" s="20"/>
      <c r="G13" s="20"/>
      <c r="H13" s="20"/>
      <c r="I13" s="20"/>
      <c r="J13" s="27" t="str">
        <f t="shared" si="0"/>
        <v>0</v>
      </c>
      <c r="K13" s="27" t="str">
        <f>IF(C13="","0",SUMIFS(借支明细表!$H:$H,借支明细表!$F:$F,$C13,借支明细表!$D:$D,$D$2))</f>
        <v>0</v>
      </c>
      <c r="L13" s="27" t="str">
        <f t="shared" si="1"/>
        <v>0</v>
      </c>
      <c r="M13" s="28"/>
    </row>
    <row r="14" s="1" customFormat="1" ht="16" customHeight="1" spans="1:13">
      <c r="A14" s="24"/>
      <c r="B14" s="20">
        <v>11</v>
      </c>
      <c r="C14" s="20"/>
      <c r="D14" s="21" t="str">
        <f>IF(C14="","-",VLOOKUP(C14,员工信息表!B:C,2,FALSE))</f>
        <v>-</v>
      </c>
      <c r="E14" s="21" t="str">
        <f>IF(C14="","-",VLOOKUP(C14,员工信息表!B:D,3,FALSE))</f>
        <v>-</v>
      </c>
      <c r="F14" s="20"/>
      <c r="G14" s="20"/>
      <c r="H14" s="20"/>
      <c r="I14" s="20"/>
      <c r="J14" s="27" t="str">
        <f t="shared" si="0"/>
        <v>0</v>
      </c>
      <c r="K14" s="27" t="str">
        <f>IF(C14="","0",SUMIFS(借支明细表!$H:$H,借支明细表!$F:$F,$C14,借支明细表!$D:$D,$D$2))</f>
        <v>0</v>
      </c>
      <c r="L14" s="27" t="str">
        <f t="shared" si="1"/>
        <v>0</v>
      </c>
      <c r="M14" s="28"/>
    </row>
    <row r="15" s="1" customFormat="1" ht="16" customHeight="1" spans="1:13">
      <c r="A15" s="24"/>
      <c r="B15" s="20">
        <v>12</v>
      </c>
      <c r="C15" s="20"/>
      <c r="D15" s="21" t="str">
        <f>IF(C15="","-",VLOOKUP(C15,员工信息表!B:C,2,FALSE))</f>
        <v>-</v>
      </c>
      <c r="E15" s="21" t="str">
        <f>IF(C15="","-",VLOOKUP(C15,员工信息表!B:D,3,FALSE))</f>
        <v>-</v>
      </c>
      <c r="F15" s="20"/>
      <c r="G15" s="20"/>
      <c r="H15" s="20"/>
      <c r="I15" s="20"/>
      <c r="J15" s="27" t="str">
        <f t="shared" si="0"/>
        <v>0</v>
      </c>
      <c r="K15" s="27" t="str">
        <f>IF(C15="","0",SUMIFS(借支明细表!$H:$H,借支明细表!$F:$F,$C15,借支明细表!$D:$D,$D$2))</f>
        <v>0</v>
      </c>
      <c r="L15" s="27" t="str">
        <f t="shared" si="1"/>
        <v>0</v>
      </c>
      <c r="M15" s="28"/>
    </row>
    <row r="16" s="1" customFormat="1" ht="16" customHeight="1" spans="1:13">
      <c r="A16" s="24"/>
      <c r="B16" s="20">
        <v>13</v>
      </c>
      <c r="C16" s="20"/>
      <c r="D16" s="21" t="str">
        <f>IF(C16="","-",VLOOKUP(C16,员工信息表!B:C,2,FALSE))</f>
        <v>-</v>
      </c>
      <c r="E16" s="21" t="str">
        <f>IF(C16="","-",VLOOKUP(C16,员工信息表!B:D,3,FALSE))</f>
        <v>-</v>
      </c>
      <c r="F16" s="20"/>
      <c r="G16" s="20"/>
      <c r="H16" s="20"/>
      <c r="I16" s="20"/>
      <c r="J16" s="27" t="str">
        <f t="shared" si="0"/>
        <v>0</v>
      </c>
      <c r="K16" s="27" t="str">
        <f>IF(C16="","0",SUMIFS(借支明细表!$H:$H,借支明细表!$F:$F,$C16,借支明细表!$D:$D,$D$2))</f>
        <v>0</v>
      </c>
      <c r="L16" s="27" t="str">
        <f t="shared" si="1"/>
        <v>0</v>
      </c>
      <c r="M16" s="28"/>
    </row>
    <row r="17" s="1" customFormat="1" ht="16" customHeight="1" spans="1:13">
      <c r="A17" s="24"/>
      <c r="B17" s="20">
        <v>14</v>
      </c>
      <c r="C17" s="20"/>
      <c r="D17" s="21" t="str">
        <f>IF(C17="","-",VLOOKUP(C17,员工信息表!B:C,2,FALSE))</f>
        <v>-</v>
      </c>
      <c r="E17" s="21" t="str">
        <f>IF(C17="","-",VLOOKUP(C17,员工信息表!B:D,3,FALSE))</f>
        <v>-</v>
      </c>
      <c r="F17" s="20"/>
      <c r="G17" s="20"/>
      <c r="H17" s="20"/>
      <c r="I17" s="20"/>
      <c r="J17" s="27" t="str">
        <f t="shared" si="0"/>
        <v>0</v>
      </c>
      <c r="K17" s="27" t="str">
        <f>IF(C17="","0",SUMIFS(借支明细表!$H:$H,借支明细表!$F:$F,$C17,借支明细表!$D:$D,$D$2))</f>
        <v>0</v>
      </c>
      <c r="L17" s="27" t="str">
        <f t="shared" si="1"/>
        <v>0</v>
      </c>
      <c r="M17" s="28"/>
    </row>
    <row r="18" s="1" customFormat="1" ht="16" customHeight="1" spans="1:13">
      <c r="A18" s="24"/>
      <c r="B18" s="20">
        <v>15</v>
      </c>
      <c r="C18" s="20"/>
      <c r="D18" s="21" t="str">
        <f>IF(C18="","-",VLOOKUP(C18,员工信息表!B:C,2,FALSE))</f>
        <v>-</v>
      </c>
      <c r="E18" s="21" t="str">
        <f>IF(C18="","-",VLOOKUP(C18,员工信息表!B:D,3,FALSE))</f>
        <v>-</v>
      </c>
      <c r="F18" s="20"/>
      <c r="G18" s="20"/>
      <c r="H18" s="20"/>
      <c r="I18" s="20"/>
      <c r="J18" s="27" t="str">
        <f t="shared" si="0"/>
        <v>0</v>
      </c>
      <c r="K18" s="27" t="str">
        <f>IF(C18="","0",SUMIFS(借支明细表!$H:$H,借支明细表!$F:$F,$C18,借支明细表!$D:$D,$D$2))</f>
        <v>0</v>
      </c>
      <c r="L18" s="27" t="str">
        <f t="shared" si="1"/>
        <v>0</v>
      </c>
      <c r="M18" s="28"/>
    </row>
    <row r="19" s="1" customFormat="1" ht="16" customHeight="1" spans="1:13">
      <c r="A19" s="24"/>
      <c r="B19" s="20">
        <v>16</v>
      </c>
      <c r="C19" s="20"/>
      <c r="D19" s="21" t="str">
        <f>IF(C19="","-",VLOOKUP(C19,员工信息表!B:C,2,FALSE))</f>
        <v>-</v>
      </c>
      <c r="E19" s="21" t="str">
        <f>IF(C19="","-",VLOOKUP(C19,员工信息表!B:D,3,FALSE))</f>
        <v>-</v>
      </c>
      <c r="F19" s="20"/>
      <c r="G19" s="20"/>
      <c r="H19" s="20"/>
      <c r="I19" s="20"/>
      <c r="J19" s="27" t="str">
        <f t="shared" si="0"/>
        <v>0</v>
      </c>
      <c r="K19" s="27" t="str">
        <f>IF(C19="","0",SUMIFS(借支明细表!$H:$H,借支明细表!$F:$F,$C19,借支明细表!$D:$D,$D$2))</f>
        <v>0</v>
      </c>
      <c r="L19" s="27" t="str">
        <f t="shared" si="1"/>
        <v>0</v>
      </c>
      <c r="M19" s="28"/>
    </row>
    <row r="20" s="1" customFormat="1" ht="16" customHeight="1" spans="1:13">
      <c r="A20" s="24"/>
      <c r="B20" s="20">
        <v>17</v>
      </c>
      <c r="C20" s="20"/>
      <c r="D20" s="21" t="str">
        <f>IF(C20="","-",VLOOKUP(C20,员工信息表!B:C,2,FALSE))</f>
        <v>-</v>
      </c>
      <c r="E20" s="21" t="str">
        <f>IF(C20="","-",VLOOKUP(C20,员工信息表!B:D,3,FALSE))</f>
        <v>-</v>
      </c>
      <c r="F20" s="20"/>
      <c r="G20" s="20"/>
      <c r="H20" s="20"/>
      <c r="I20" s="20"/>
      <c r="J20" s="27" t="str">
        <f t="shared" si="0"/>
        <v>0</v>
      </c>
      <c r="K20" s="27" t="str">
        <f>IF(C20="","0",SUMIFS(借支明细表!$H:$H,借支明细表!$F:$F,$C20,借支明细表!$D:$D,$D$2))</f>
        <v>0</v>
      </c>
      <c r="L20" s="27" t="str">
        <f t="shared" si="1"/>
        <v>0</v>
      </c>
      <c r="M20" s="28"/>
    </row>
    <row r="21" s="1" customFormat="1" ht="16" customHeight="1" spans="1:13">
      <c r="A21" s="24"/>
      <c r="B21" s="20">
        <v>18</v>
      </c>
      <c r="C21" s="20"/>
      <c r="D21" s="21" t="str">
        <f>IF(C21="","-",VLOOKUP(C21,员工信息表!B:C,2,FALSE))</f>
        <v>-</v>
      </c>
      <c r="E21" s="21" t="str">
        <f>IF(C21="","-",VLOOKUP(C21,员工信息表!B:D,3,FALSE))</f>
        <v>-</v>
      </c>
      <c r="F21" s="20"/>
      <c r="G21" s="20"/>
      <c r="H21" s="20"/>
      <c r="I21" s="20"/>
      <c r="J21" s="27" t="str">
        <f t="shared" si="0"/>
        <v>0</v>
      </c>
      <c r="K21" s="27" t="str">
        <f>IF(C21="","0",SUMIFS(借支明细表!$H:$H,借支明细表!$F:$F,$C21,借支明细表!$D:$D,$D$2))</f>
        <v>0</v>
      </c>
      <c r="L21" s="27" t="str">
        <f t="shared" si="1"/>
        <v>0</v>
      </c>
      <c r="M21" s="28"/>
    </row>
    <row r="22" s="1" customFormat="1" ht="16" customHeight="1" spans="1:13">
      <c r="A22" s="24"/>
      <c r="B22" s="20">
        <v>19</v>
      </c>
      <c r="C22" s="20"/>
      <c r="D22" s="21" t="str">
        <f>IF(C22="","-",VLOOKUP(C22,员工信息表!B:C,2,FALSE))</f>
        <v>-</v>
      </c>
      <c r="E22" s="21" t="str">
        <f>IF(C22="","-",VLOOKUP(C22,员工信息表!B:D,3,FALSE))</f>
        <v>-</v>
      </c>
      <c r="F22" s="20"/>
      <c r="G22" s="20"/>
      <c r="H22" s="20"/>
      <c r="I22" s="20"/>
      <c r="J22" s="27" t="str">
        <f t="shared" si="0"/>
        <v>0</v>
      </c>
      <c r="K22" s="27" t="str">
        <f>IF(C22="","0",SUMIFS(借支明细表!$H:$H,借支明细表!$F:$F,$C22,借支明细表!$D:$D,$D$2))</f>
        <v>0</v>
      </c>
      <c r="L22" s="27" t="str">
        <f t="shared" si="1"/>
        <v>0</v>
      </c>
      <c r="M22" s="28"/>
    </row>
    <row r="23" s="1" customFormat="1" ht="16" customHeight="1" spans="1:13">
      <c r="A23" s="24"/>
      <c r="B23" s="20">
        <v>20</v>
      </c>
      <c r="C23" s="20"/>
      <c r="D23" s="21" t="str">
        <f>IF(C23="","-",VLOOKUP(C23,员工信息表!B:C,2,FALSE))</f>
        <v>-</v>
      </c>
      <c r="E23" s="21" t="str">
        <f>IF(C23="","-",VLOOKUP(C23,员工信息表!B:D,3,FALSE))</f>
        <v>-</v>
      </c>
      <c r="F23" s="20"/>
      <c r="G23" s="20"/>
      <c r="H23" s="20"/>
      <c r="I23" s="20"/>
      <c r="J23" s="27" t="str">
        <f t="shared" si="0"/>
        <v>0</v>
      </c>
      <c r="K23" s="27" t="str">
        <f>IF(C23="","0",SUMIFS(借支明细表!$H:$H,借支明细表!$F:$F,$C23,借支明细表!$D:$D,$D$2))</f>
        <v>0</v>
      </c>
      <c r="L23" s="27" t="str">
        <f t="shared" si="1"/>
        <v>0</v>
      </c>
      <c r="M23" s="28"/>
    </row>
    <row r="24" s="1" customFormat="1" ht="16" customHeight="1" spans="1:13">
      <c r="A24" s="24"/>
      <c r="B24" s="20">
        <v>21</v>
      </c>
      <c r="C24" s="20"/>
      <c r="D24" s="21" t="str">
        <f>IF(C24="","-",VLOOKUP(C24,员工信息表!B:C,2,FALSE))</f>
        <v>-</v>
      </c>
      <c r="E24" s="21" t="str">
        <f>IF(C24="","-",VLOOKUP(C24,员工信息表!B:D,3,FALSE))</f>
        <v>-</v>
      </c>
      <c r="F24" s="20"/>
      <c r="G24" s="20"/>
      <c r="H24" s="20"/>
      <c r="I24" s="20"/>
      <c r="J24" s="27" t="str">
        <f t="shared" si="0"/>
        <v>0</v>
      </c>
      <c r="K24" s="27" t="str">
        <f>IF(C24="","0",SUMIFS(借支明细表!$H:$H,借支明细表!$F:$F,$C24,借支明细表!$D:$D,$D$2))</f>
        <v>0</v>
      </c>
      <c r="L24" s="27" t="str">
        <f t="shared" si="1"/>
        <v>0</v>
      </c>
      <c r="M24" s="28"/>
    </row>
    <row r="25" s="1" customFormat="1" ht="16" customHeight="1" spans="1:13">
      <c r="A25" s="24"/>
      <c r="B25" s="20">
        <v>22</v>
      </c>
      <c r="C25" s="20"/>
      <c r="D25" s="21" t="str">
        <f>IF(C25="","-",VLOOKUP(C25,员工信息表!B:C,2,FALSE))</f>
        <v>-</v>
      </c>
      <c r="E25" s="21" t="str">
        <f>IF(C25="","-",VLOOKUP(C25,员工信息表!B:D,3,FALSE))</f>
        <v>-</v>
      </c>
      <c r="F25" s="20"/>
      <c r="G25" s="20"/>
      <c r="H25" s="20"/>
      <c r="I25" s="20"/>
      <c r="J25" s="27" t="str">
        <f t="shared" si="0"/>
        <v>0</v>
      </c>
      <c r="K25" s="27" t="str">
        <f>IF(C25="","0",SUMIFS(借支明细表!$H:$H,借支明细表!$F:$F,$C25,借支明细表!$D:$D,$D$2))</f>
        <v>0</v>
      </c>
      <c r="L25" s="27" t="str">
        <f t="shared" si="1"/>
        <v>0</v>
      </c>
      <c r="M25" s="28"/>
    </row>
    <row r="26" s="1" customFormat="1" ht="16" customHeight="1" spans="1:13">
      <c r="A26" s="24"/>
      <c r="B26" s="20">
        <v>23</v>
      </c>
      <c r="C26" s="20"/>
      <c r="D26" s="21" t="str">
        <f>IF(C26="","-",VLOOKUP(C26,员工信息表!B:C,2,FALSE))</f>
        <v>-</v>
      </c>
      <c r="E26" s="21" t="str">
        <f>IF(C26="","-",VLOOKUP(C26,员工信息表!B:D,3,FALSE))</f>
        <v>-</v>
      </c>
      <c r="F26" s="20"/>
      <c r="G26" s="20"/>
      <c r="H26" s="20"/>
      <c r="I26" s="20"/>
      <c r="J26" s="27" t="str">
        <f t="shared" si="0"/>
        <v>0</v>
      </c>
      <c r="K26" s="27" t="str">
        <f>IF(C26="","0",SUMIFS(借支明细表!$H:$H,借支明细表!$F:$F,$C26,借支明细表!$D:$D,$D$2))</f>
        <v>0</v>
      </c>
      <c r="L26" s="27" t="str">
        <f t="shared" si="1"/>
        <v>0</v>
      </c>
      <c r="M26" s="28"/>
    </row>
    <row r="27" s="1" customFormat="1" ht="16" customHeight="1" spans="1:13">
      <c r="A27" s="24"/>
      <c r="B27" s="20">
        <v>24</v>
      </c>
      <c r="C27" s="20"/>
      <c r="D27" s="21" t="str">
        <f>IF(C27="","-",VLOOKUP(C27,员工信息表!B:C,2,FALSE))</f>
        <v>-</v>
      </c>
      <c r="E27" s="21" t="str">
        <f>IF(C27="","-",VLOOKUP(C27,员工信息表!B:D,3,FALSE))</f>
        <v>-</v>
      </c>
      <c r="F27" s="20"/>
      <c r="G27" s="20"/>
      <c r="H27" s="20"/>
      <c r="I27" s="20"/>
      <c r="J27" s="27" t="str">
        <f t="shared" si="0"/>
        <v>0</v>
      </c>
      <c r="K27" s="27" t="str">
        <f>IF(C27="","0",SUMIFS(借支明细表!$H:$H,借支明细表!$F:$F,$C27,借支明细表!$D:$D,$D$2))</f>
        <v>0</v>
      </c>
      <c r="L27" s="27" t="str">
        <f t="shared" si="1"/>
        <v>0</v>
      </c>
      <c r="M27" s="28"/>
    </row>
    <row r="28" s="1" customFormat="1" ht="16" customHeight="1" spans="1:13">
      <c r="A28" s="24"/>
      <c r="B28" s="20">
        <v>25</v>
      </c>
      <c r="C28" s="20"/>
      <c r="D28" s="21" t="str">
        <f>IF(C28="","-",VLOOKUP(C28,员工信息表!B:C,2,FALSE))</f>
        <v>-</v>
      </c>
      <c r="E28" s="21" t="str">
        <f>IF(C28="","-",VLOOKUP(C28,员工信息表!B:D,3,FALSE))</f>
        <v>-</v>
      </c>
      <c r="F28" s="20"/>
      <c r="G28" s="20"/>
      <c r="H28" s="20"/>
      <c r="I28" s="20"/>
      <c r="J28" s="27" t="str">
        <f t="shared" si="0"/>
        <v>0</v>
      </c>
      <c r="K28" s="27" t="str">
        <f>IF(C28="","0",SUMIFS(借支明细表!$H:$H,借支明细表!$F:$F,$C28,借支明细表!$D:$D,$D$2))</f>
        <v>0</v>
      </c>
      <c r="L28" s="27" t="str">
        <f t="shared" si="1"/>
        <v>0</v>
      </c>
      <c r="M28" s="28"/>
    </row>
    <row r="29" s="1" customFormat="1" ht="16" customHeight="1" spans="1:13">
      <c r="A29" s="24"/>
      <c r="B29" s="20">
        <v>26</v>
      </c>
      <c r="C29" s="20"/>
      <c r="D29" s="21" t="str">
        <f>IF(C29="","-",VLOOKUP(C29,员工信息表!B:C,2,FALSE))</f>
        <v>-</v>
      </c>
      <c r="E29" s="21" t="str">
        <f>IF(C29="","-",VLOOKUP(C29,员工信息表!B:D,3,FALSE))</f>
        <v>-</v>
      </c>
      <c r="F29" s="20"/>
      <c r="G29" s="20"/>
      <c r="H29" s="20"/>
      <c r="I29" s="20"/>
      <c r="J29" s="27" t="str">
        <f t="shared" si="0"/>
        <v>0</v>
      </c>
      <c r="K29" s="27" t="str">
        <f>IF(C29="","0",SUMIFS(借支明细表!$H:$H,借支明细表!$F:$F,$C29,借支明细表!$D:$D,$D$2))</f>
        <v>0</v>
      </c>
      <c r="L29" s="27" t="str">
        <f t="shared" si="1"/>
        <v>0</v>
      </c>
      <c r="M29" s="28"/>
    </row>
    <row r="30" s="1" customFormat="1" ht="16" customHeight="1" spans="1:13">
      <c r="A30" s="24"/>
      <c r="B30" s="20">
        <v>27</v>
      </c>
      <c r="C30" s="20"/>
      <c r="D30" s="21" t="str">
        <f>IF(C30="","-",VLOOKUP(C30,员工信息表!B:C,2,FALSE))</f>
        <v>-</v>
      </c>
      <c r="E30" s="21" t="str">
        <f>IF(C30="","-",VLOOKUP(C30,员工信息表!B:D,3,FALSE))</f>
        <v>-</v>
      </c>
      <c r="F30" s="20"/>
      <c r="G30" s="20"/>
      <c r="H30" s="20"/>
      <c r="I30" s="20"/>
      <c r="J30" s="27" t="str">
        <f t="shared" si="0"/>
        <v>0</v>
      </c>
      <c r="K30" s="27" t="str">
        <f>IF(C30="","0",SUMIFS(借支明细表!$H:$H,借支明细表!$F:$F,$C30,借支明细表!$D:$D,$D$2))</f>
        <v>0</v>
      </c>
      <c r="L30" s="27" t="str">
        <f t="shared" si="1"/>
        <v>0</v>
      </c>
      <c r="M30" s="28"/>
    </row>
    <row r="31" s="1" customFormat="1" ht="16" customHeight="1" spans="1:13">
      <c r="A31" s="24"/>
      <c r="B31" s="20"/>
      <c r="C31" s="20"/>
      <c r="D31" s="21" t="str">
        <f>IF(C31="","-",VLOOKUP(C31,员工信息表!B:C,2,FALSE))</f>
        <v>-</v>
      </c>
      <c r="E31" s="21" t="str">
        <f>IF(C31="","-",VLOOKUP(C31,员工信息表!B:D,3,FALSE))</f>
        <v>-</v>
      </c>
      <c r="F31" s="20"/>
      <c r="G31" s="20"/>
      <c r="H31" s="20"/>
      <c r="I31" s="20"/>
      <c r="J31" s="27" t="str">
        <f t="shared" si="0"/>
        <v>0</v>
      </c>
      <c r="K31" s="27" t="str">
        <f>IF(C31="","0",SUMIFS(借支明细表!$H:$H,借支明细表!$F:$F,$C31,借支明细表!$D:$D,$D$2))</f>
        <v>0</v>
      </c>
      <c r="L31" s="27" t="str">
        <f t="shared" si="1"/>
        <v>0</v>
      </c>
      <c r="M31" s="28"/>
    </row>
    <row r="32" s="1" customFormat="1" ht="16" customHeight="1" spans="1:13">
      <c r="A32" s="24"/>
      <c r="B32" s="20"/>
      <c r="C32" s="20"/>
      <c r="D32" s="21" t="str">
        <f>IF(C32="","-",VLOOKUP(C32,员工信息表!B:C,2,FALSE))</f>
        <v>-</v>
      </c>
      <c r="E32" s="21" t="str">
        <f>IF(C32="","-",VLOOKUP(C32,员工信息表!B:D,3,FALSE))</f>
        <v>-</v>
      </c>
      <c r="F32" s="20"/>
      <c r="G32" s="20"/>
      <c r="H32" s="20"/>
      <c r="I32" s="20"/>
      <c r="J32" s="27" t="str">
        <f t="shared" si="0"/>
        <v>0</v>
      </c>
      <c r="K32" s="27" t="str">
        <f>IF(C32="","0",SUMIFS(借支明细表!$H:$H,借支明细表!$F:$F,$C32,借支明细表!$D:$D,$D$2))</f>
        <v>0</v>
      </c>
      <c r="L32" s="27" t="str">
        <f t="shared" si="1"/>
        <v>0</v>
      </c>
      <c r="M32" s="28"/>
    </row>
    <row r="33" s="1" customFormat="1" ht="16" customHeight="1" spans="1:13">
      <c r="A33" s="24"/>
      <c r="B33" s="20"/>
      <c r="C33" s="20"/>
      <c r="D33" s="21" t="str">
        <f>IF(C33="","-",VLOOKUP(C33,员工信息表!B:C,2,FALSE))</f>
        <v>-</v>
      </c>
      <c r="E33" s="21" t="str">
        <f>IF(C33="","-",VLOOKUP(C33,员工信息表!B:D,3,FALSE))</f>
        <v>-</v>
      </c>
      <c r="F33" s="20"/>
      <c r="G33" s="20"/>
      <c r="H33" s="20"/>
      <c r="I33" s="20"/>
      <c r="J33" s="27" t="str">
        <f t="shared" si="0"/>
        <v>0</v>
      </c>
      <c r="K33" s="27" t="str">
        <f>IF(C33="","0",SUMIFS(借支明细表!$H:$H,借支明细表!$F:$F,$C33,借支明细表!$D:$D,$D$2))</f>
        <v>0</v>
      </c>
      <c r="L33" s="27" t="str">
        <f t="shared" si="1"/>
        <v>0</v>
      </c>
      <c r="M33" s="28"/>
    </row>
    <row r="34" s="1" customFormat="1" ht="16" customHeight="1" spans="1:13">
      <c r="A34" s="24"/>
      <c r="B34" s="20"/>
      <c r="C34" s="20"/>
      <c r="D34" s="21" t="str">
        <f>IF(C34="","-",VLOOKUP(C34,员工信息表!B:C,2,FALSE))</f>
        <v>-</v>
      </c>
      <c r="E34" s="21" t="str">
        <f>IF(C34="","-",VLOOKUP(C34,员工信息表!B:D,3,FALSE))</f>
        <v>-</v>
      </c>
      <c r="F34" s="20"/>
      <c r="G34" s="20"/>
      <c r="H34" s="20"/>
      <c r="I34" s="20"/>
      <c r="J34" s="27" t="str">
        <f t="shared" si="0"/>
        <v>0</v>
      </c>
      <c r="K34" s="27" t="str">
        <f>IF(C34="","0",SUMIFS(借支明细表!$H:$H,借支明细表!$F:$F,$C34,借支明细表!$D:$D,$D$2))</f>
        <v>0</v>
      </c>
      <c r="L34" s="27" t="str">
        <f t="shared" si="1"/>
        <v>0</v>
      </c>
      <c r="M34" s="28"/>
    </row>
    <row r="35" s="1" customFormat="1" ht="16" customHeight="1" spans="1:13">
      <c r="A35" s="24"/>
      <c r="B35" s="20"/>
      <c r="C35" s="20"/>
      <c r="D35" s="21" t="str">
        <f>IF(C35="","-",VLOOKUP(C35,员工信息表!B:C,2,FALSE))</f>
        <v>-</v>
      </c>
      <c r="E35" s="21" t="str">
        <f>IF(C35="","-",VLOOKUP(C35,员工信息表!B:D,3,FALSE))</f>
        <v>-</v>
      </c>
      <c r="F35" s="20"/>
      <c r="G35" s="20"/>
      <c r="H35" s="20"/>
      <c r="I35" s="20"/>
      <c r="J35" s="27" t="str">
        <f t="shared" si="0"/>
        <v>0</v>
      </c>
      <c r="K35" s="27" t="str">
        <f>IF(C35="","0",SUMIFS(借支明细表!$H:$H,借支明细表!$F:$F,$C35,借支明细表!$D:$D,$D$2))</f>
        <v>0</v>
      </c>
      <c r="L35" s="27" t="str">
        <f t="shared" si="1"/>
        <v>0</v>
      </c>
      <c r="M35" s="28"/>
    </row>
    <row r="36" s="1" customFormat="1" ht="16" customHeight="1" spans="1:13">
      <c r="A36" s="24"/>
      <c r="B36" s="20"/>
      <c r="C36" s="20"/>
      <c r="D36" s="21" t="str">
        <f>IF(C36="","-",VLOOKUP(C36,员工信息表!B:C,2,FALSE))</f>
        <v>-</v>
      </c>
      <c r="E36" s="21" t="str">
        <f>IF(C36="","-",VLOOKUP(C36,员工信息表!B:D,3,FALSE))</f>
        <v>-</v>
      </c>
      <c r="F36" s="20"/>
      <c r="G36" s="20"/>
      <c r="H36" s="20"/>
      <c r="I36" s="20"/>
      <c r="J36" s="27" t="str">
        <f t="shared" si="0"/>
        <v>0</v>
      </c>
      <c r="K36" s="27" t="str">
        <f>IF(C36="","0",SUMIFS(借支明细表!$H:$H,借支明细表!$F:$F,$C36,借支明细表!$D:$D,$D$2))</f>
        <v>0</v>
      </c>
      <c r="L36" s="27" t="str">
        <f t="shared" si="1"/>
        <v>0</v>
      </c>
      <c r="M36" s="28"/>
    </row>
    <row r="37" s="1" customFormat="1" ht="16" customHeight="1" spans="1:16359">
      <c r="A37" s="4"/>
      <c r="B37" s="20"/>
      <c r="C37" s="20"/>
      <c r="D37" s="21" t="str">
        <f>IF(C37="","-",VLOOKUP(C37,员工信息表!B:C,2,FALSE))</f>
        <v>-</v>
      </c>
      <c r="E37" s="21" t="str">
        <f>IF(C37="","-",VLOOKUP(C37,员工信息表!B:D,3,FALSE))</f>
        <v>-</v>
      </c>
      <c r="F37" s="20"/>
      <c r="G37" s="20"/>
      <c r="H37" s="20"/>
      <c r="I37" s="20"/>
      <c r="J37" s="27" t="str">
        <f t="shared" si="0"/>
        <v>0</v>
      </c>
      <c r="K37" s="27" t="str">
        <f>IF(C37="","0",SUMIFS(借支明细表!$H:$H,借支明细表!$F:$F,$C37,借支明细表!$D:$D,$D$2))</f>
        <v>0</v>
      </c>
      <c r="L37" s="27" t="str">
        <f t="shared" si="1"/>
        <v>0</v>
      </c>
      <c r="M37" s="28"/>
      <c r="XDA37" s="7"/>
      <c r="XDB37" s="7"/>
      <c r="XDC37" s="7"/>
      <c r="XDD37" s="7"/>
      <c r="XDE37" s="7"/>
      <c r="XDF37" s="7"/>
      <c r="XDG37" s="7"/>
      <c r="XDH37" s="7"/>
      <c r="XDI37" s="7"/>
      <c r="XDJ37" s="7"/>
      <c r="XDK37" s="7"/>
      <c r="XDL37" s="7"/>
      <c r="XDM37" s="7"/>
      <c r="XDN37" s="7"/>
      <c r="XDO37" s="7"/>
      <c r="XDP37" s="7"/>
      <c r="XDQ37" s="7"/>
      <c r="XDR37" s="7"/>
      <c r="XDS37" s="7"/>
      <c r="XDT37" s="7"/>
      <c r="XDU37" s="7"/>
      <c r="XDV37" s="7"/>
      <c r="XDW37" s="7"/>
      <c r="XDX37" s="7"/>
      <c r="XDY37" s="7"/>
      <c r="XDZ37" s="7"/>
      <c r="XEA37" s="7"/>
      <c r="XEB37" s="7"/>
      <c r="XEC37" s="7"/>
      <c r="XED37" s="7"/>
      <c r="XEE37" s="7"/>
    </row>
    <row r="38" s="1" customFormat="1" ht="16" customHeight="1" spans="1:16359">
      <c r="A38" s="4"/>
      <c r="B38" s="20"/>
      <c r="C38" s="20"/>
      <c r="D38" s="21" t="str">
        <f>IF(C38="","-",VLOOKUP(C38,员工信息表!B:C,2,FALSE))</f>
        <v>-</v>
      </c>
      <c r="E38" s="21" t="str">
        <f>IF(C38="","-",VLOOKUP(C38,员工信息表!B:D,3,FALSE))</f>
        <v>-</v>
      </c>
      <c r="F38" s="20"/>
      <c r="G38" s="20"/>
      <c r="H38" s="20"/>
      <c r="I38" s="20"/>
      <c r="J38" s="27" t="str">
        <f t="shared" si="0"/>
        <v>0</v>
      </c>
      <c r="K38" s="27" t="str">
        <f>IF(C38="","0",SUMIFS(借支明细表!$H:$H,借支明细表!$F:$F,$C38,借支明细表!$D:$D,$D$2))</f>
        <v>0</v>
      </c>
      <c r="L38" s="27" t="str">
        <f t="shared" si="1"/>
        <v>0</v>
      </c>
      <c r="M38" s="28"/>
      <c r="XDA38" s="7"/>
      <c r="XDB38" s="7"/>
      <c r="XDC38" s="7"/>
      <c r="XDD38" s="7"/>
      <c r="XDE38" s="7"/>
      <c r="XDF38" s="7"/>
      <c r="XDG38" s="7"/>
      <c r="XDH38" s="7"/>
      <c r="XDI38" s="7"/>
      <c r="XDJ38" s="7"/>
      <c r="XDK38" s="7"/>
      <c r="XDL38" s="7"/>
      <c r="XDM38" s="7"/>
      <c r="XDN38" s="7"/>
      <c r="XDO38" s="7"/>
      <c r="XDP38" s="7"/>
      <c r="XDQ38" s="7"/>
      <c r="XDR38" s="7"/>
      <c r="XDS38" s="7"/>
      <c r="XDT38" s="7"/>
      <c r="XDU38" s="7"/>
      <c r="XDV38" s="7"/>
      <c r="XDW38" s="7"/>
      <c r="XDX38" s="7"/>
      <c r="XDY38" s="7"/>
      <c r="XDZ38" s="7"/>
      <c r="XEA38" s="7"/>
      <c r="XEB38" s="7"/>
      <c r="XEC38" s="7"/>
      <c r="XED38" s="7"/>
      <c r="XEE38" s="7"/>
    </row>
    <row r="39" s="1" customFormat="1" ht="16" customHeight="1" spans="1:16359">
      <c r="A39" s="4"/>
      <c r="B39" s="20"/>
      <c r="C39" s="20"/>
      <c r="D39" s="21" t="str">
        <f>IF(C39="","-",VLOOKUP(C39,员工信息表!B:C,2,FALSE))</f>
        <v>-</v>
      </c>
      <c r="E39" s="21" t="str">
        <f>IF(C39="","-",VLOOKUP(C39,员工信息表!B:D,3,FALSE))</f>
        <v>-</v>
      </c>
      <c r="F39" s="20"/>
      <c r="G39" s="20"/>
      <c r="H39" s="20"/>
      <c r="I39" s="20"/>
      <c r="J39" s="27" t="str">
        <f t="shared" si="0"/>
        <v>0</v>
      </c>
      <c r="K39" s="27" t="str">
        <f>IF(C39="","0",SUMIFS(借支明细表!$H:$H,借支明细表!$F:$F,$C39,借支明细表!$D:$D,$D$2))</f>
        <v>0</v>
      </c>
      <c r="L39" s="27" t="str">
        <f t="shared" si="1"/>
        <v>0</v>
      </c>
      <c r="M39" s="28"/>
      <c r="XDA39" s="7"/>
      <c r="XDB39" s="7"/>
      <c r="XDC39" s="7"/>
      <c r="XDD39" s="7"/>
      <c r="XDE39" s="7"/>
      <c r="XDF39" s="7"/>
      <c r="XDG39" s="7"/>
      <c r="XDH39" s="7"/>
      <c r="XDI39" s="7"/>
      <c r="XDJ39" s="7"/>
      <c r="XDK39" s="7"/>
      <c r="XDL39" s="7"/>
      <c r="XDM39" s="7"/>
      <c r="XDN39" s="7"/>
      <c r="XDO39" s="7"/>
      <c r="XDP39" s="7"/>
      <c r="XDQ39" s="7"/>
      <c r="XDR39" s="7"/>
      <c r="XDS39" s="7"/>
      <c r="XDT39" s="7"/>
      <c r="XDU39" s="7"/>
      <c r="XDV39" s="7"/>
      <c r="XDW39" s="7"/>
      <c r="XDX39" s="7"/>
      <c r="XDY39" s="7"/>
      <c r="XDZ39" s="7"/>
      <c r="XEA39" s="7"/>
      <c r="XEB39" s="7"/>
      <c r="XEC39" s="7"/>
      <c r="XED39" s="7"/>
      <c r="XEE39" s="7"/>
    </row>
    <row r="40" s="1" customFormat="1" ht="16" customHeight="1" spans="1:16359">
      <c r="A40" s="4"/>
      <c r="B40" s="20"/>
      <c r="C40" s="20"/>
      <c r="D40" s="21" t="str">
        <f>IF(C40="","-",VLOOKUP(C40,员工信息表!B:C,2,FALSE))</f>
        <v>-</v>
      </c>
      <c r="E40" s="21" t="str">
        <f>IF(C40="","-",VLOOKUP(C40,员工信息表!B:D,3,FALSE))</f>
        <v>-</v>
      </c>
      <c r="F40" s="20"/>
      <c r="G40" s="20"/>
      <c r="H40" s="20"/>
      <c r="I40" s="20"/>
      <c r="J40" s="27" t="str">
        <f t="shared" si="0"/>
        <v>0</v>
      </c>
      <c r="K40" s="27" t="str">
        <f>IF(C40="","0",SUMIFS(借支明细表!$H:$H,借支明细表!$F:$F,$C40,借支明细表!$D:$D,$D$2))</f>
        <v>0</v>
      </c>
      <c r="L40" s="27" t="str">
        <f t="shared" si="1"/>
        <v>0</v>
      </c>
      <c r="M40" s="28"/>
      <c r="XDA40" s="7"/>
      <c r="XDB40" s="7"/>
      <c r="XDC40" s="7"/>
      <c r="XDD40" s="7"/>
      <c r="XDE40" s="7"/>
      <c r="XDF40" s="7"/>
      <c r="XDG40" s="7"/>
      <c r="XDH40" s="7"/>
      <c r="XDI40" s="7"/>
      <c r="XDJ40" s="7"/>
      <c r="XDK40" s="7"/>
      <c r="XDL40" s="7"/>
      <c r="XDM40" s="7"/>
      <c r="XDN40" s="7"/>
      <c r="XDO40" s="7"/>
      <c r="XDP40" s="7"/>
      <c r="XDQ40" s="7"/>
      <c r="XDR40" s="7"/>
      <c r="XDS40" s="7"/>
      <c r="XDT40" s="7"/>
      <c r="XDU40" s="7"/>
      <c r="XDV40" s="7"/>
      <c r="XDW40" s="7"/>
      <c r="XDX40" s="7"/>
      <c r="XDY40" s="7"/>
      <c r="XDZ40" s="7"/>
      <c r="XEA40" s="7"/>
      <c r="XEB40" s="7"/>
      <c r="XEC40" s="7"/>
      <c r="XED40" s="7"/>
      <c r="XEE40" s="7"/>
    </row>
    <row r="41" s="1" customFormat="1" ht="16" customHeight="1" spans="1:16359">
      <c r="A41" s="4"/>
      <c r="B41" s="20"/>
      <c r="C41" s="20"/>
      <c r="D41" s="21" t="str">
        <f>IF(C41="","-",VLOOKUP(C41,员工信息表!B:C,2,FALSE))</f>
        <v>-</v>
      </c>
      <c r="E41" s="21" t="str">
        <f>IF(C41="","-",VLOOKUP(C41,员工信息表!B:D,3,FALSE))</f>
        <v>-</v>
      </c>
      <c r="F41" s="20"/>
      <c r="G41" s="20"/>
      <c r="H41" s="20"/>
      <c r="I41" s="20"/>
      <c r="J41" s="27" t="str">
        <f t="shared" si="0"/>
        <v>0</v>
      </c>
      <c r="K41" s="27" t="str">
        <f>IF(C41="","0",SUMIFS(借支明细表!$H:$H,借支明细表!$F:$F,$C41,借支明细表!$D:$D,$D$2))</f>
        <v>0</v>
      </c>
      <c r="L41" s="27" t="str">
        <f t="shared" si="1"/>
        <v>0</v>
      </c>
      <c r="M41" s="28"/>
      <c r="XDA41" s="7"/>
      <c r="XDB41" s="7"/>
      <c r="XDC41" s="7"/>
      <c r="XDD41" s="7"/>
      <c r="XDE41" s="7"/>
      <c r="XDF41" s="7"/>
      <c r="XDG41" s="7"/>
      <c r="XDH41" s="7"/>
      <c r="XDI41" s="7"/>
      <c r="XDJ41" s="7"/>
      <c r="XDK41" s="7"/>
      <c r="XDL41" s="7"/>
      <c r="XDM41" s="7"/>
      <c r="XDN41" s="7"/>
      <c r="XDO41" s="7"/>
      <c r="XDP41" s="7"/>
      <c r="XDQ41" s="7"/>
      <c r="XDR41" s="7"/>
      <c r="XDS41" s="7"/>
      <c r="XDT41" s="7"/>
      <c r="XDU41" s="7"/>
      <c r="XDV41" s="7"/>
      <c r="XDW41" s="7"/>
      <c r="XDX41" s="7"/>
      <c r="XDY41" s="7"/>
      <c r="XDZ41" s="7"/>
      <c r="XEA41" s="7"/>
      <c r="XEB41" s="7"/>
      <c r="XEC41" s="7"/>
      <c r="XED41" s="7"/>
      <c r="XEE41" s="7"/>
    </row>
    <row r="42" s="1" customFormat="1" ht="16" customHeight="1" spans="1:16359">
      <c r="A42" s="4"/>
      <c r="B42" s="20"/>
      <c r="C42" s="20"/>
      <c r="D42" s="21" t="str">
        <f>IF(C42="","-",VLOOKUP(C42,员工信息表!B:C,2,FALSE))</f>
        <v>-</v>
      </c>
      <c r="E42" s="21" t="str">
        <f>IF(C42="","-",VLOOKUP(C42,员工信息表!B:D,3,FALSE))</f>
        <v>-</v>
      </c>
      <c r="F42" s="20"/>
      <c r="G42" s="20"/>
      <c r="H42" s="20"/>
      <c r="I42" s="20"/>
      <c r="J42" s="27" t="str">
        <f t="shared" si="0"/>
        <v>0</v>
      </c>
      <c r="K42" s="27" t="str">
        <f>IF(C42="","0",SUMIFS(借支明细表!$H:$H,借支明细表!$F:$F,$C42,借支明细表!$D:$D,$D$2))</f>
        <v>0</v>
      </c>
      <c r="L42" s="27" t="str">
        <f t="shared" si="1"/>
        <v>0</v>
      </c>
      <c r="M42" s="28"/>
      <c r="XDA42" s="7"/>
      <c r="XDB42" s="7"/>
      <c r="XDC42" s="7"/>
      <c r="XDD42" s="7"/>
      <c r="XDE42" s="7"/>
      <c r="XDF42" s="7"/>
      <c r="XDG42" s="7"/>
      <c r="XDH42" s="7"/>
      <c r="XDI42" s="7"/>
      <c r="XDJ42" s="7"/>
      <c r="XDK42" s="7"/>
      <c r="XDL42" s="7"/>
      <c r="XDM42" s="7"/>
      <c r="XDN42" s="7"/>
      <c r="XDO42" s="7"/>
      <c r="XDP42" s="7"/>
      <c r="XDQ42" s="7"/>
      <c r="XDR42" s="7"/>
      <c r="XDS42" s="7"/>
      <c r="XDT42" s="7"/>
      <c r="XDU42" s="7"/>
      <c r="XDV42" s="7"/>
      <c r="XDW42" s="7"/>
      <c r="XDX42" s="7"/>
      <c r="XDY42" s="7"/>
      <c r="XDZ42" s="7"/>
      <c r="XEA42" s="7"/>
      <c r="XEB42" s="7"/>
      <c r="XEC42" s="7"/>
      <c r="XED42" s="7"/>
      <c r="XEE42" s="7"/>
    </row>
    <row r="43" s="1" customFormat="1" ht="16" customHeight="1" spans="1:16359">
      <c r="A43" s="4"/>
      <c r="B43" s="20"/>
      <c r="C43" s="20"/>
      <c r="D43" s="21" t="str">
        <f>IF(C43="","-",VLOOKUP(C43,员工信息表!B:C,2,FALSE))</f>
        <v>-</v>
      </c>
      <c r="E43" s="21" t="str">
        <f>IF(C43="","-",VLOOKUP(C43,员工信息表!B:D,3,FALSE))</f>
        <v>-</v>
      </c>
      <c r="F43" s="20"/>
      <c r="G43" s="20"/>
      <c r="H43" s="20"/>
      <c r="I43" s="20"/>
      <c r="J43" s="27" t="str">
        <f t="shared" si="0"/>
        <v>0</v>
      </c>
      <c r="K43" s="27" t="str">
        <f>IF(C43="","0",SUMIFS(借支明细表!$H:$H,借支明细表!$F:$F,$C43,借支明细表!$D:$D,$D$2))</f>
        <v>0</v>
      </c>
      <c r="L43" s="27" t="str">
        <f t="shared" si="1"/>
        <v>0</v>
      </c>
      <c r="M43" s="28"/>
      <c r="XDA43" s="7"/>
      <c r="XDB43" s="7"/>
      <c r="XDC43" s="7"/>
      <c r="XDD43" s="7"/>
      <c r="XDE43" s="7"/>
      <c r="XDF43" s="7"/>
      <c r="XDG43" s="7"/>
      <c r="XDH43" s="7"/>
      <c r="XDI43" s="7"/>
      <c r="XDJ43" s="7"/>
      <c r="XDK43" s="7"/>
      <c r="XDL43" s="7"/>
      <c r="XDM43" s="7"/>
      <c r="XDN43" s="7"/>
      <c r="XDO43" s="7"/>
      <c r="XDP43" s="7"/>
      <c r="XDQ43" s="7"/>
      <c r="XDR43" s="7"/>
      <c r="XDS43" s="7"/>
      <c r="XDT43" s="7"/>
      <c r="XDU43" s="7"/>
      <c r="XDV43" s="7"/>
      <c r="XDW43" s="7"/>
      <c r="XDX43" s="7"/>
      <c r="XDY43" s="7"/>
      <c r="XDZ43" s="7"/>
      <c r="XEA43" s="7"/>
      <c r="XEB43" s="7"/>
      <c r="XEC43" s="7"/>
      <c r="XED43" s="7"/>
      <c r="XEE43" s="7"/>
    </row>
    <row r="44" s="1" customFormat="1" ht="16" customHeight="1" spans="1:16359">
      <c r="A44" s="4"/>
      <c r="B44" s="20"/>
      <c r="C44" s="20"/>
      <c r="D44" s="21" t="str">
        <f>IF(C44="","-",VLOOKUP(C44,员工信息表!B:C,2,FALSE))</f>
        <v>-</v>
      </c>
      <c r="E44" s="21" t="str">
        <f>IF(C44="","-",VLOOKUP(C44,员工信息表!B:D,3,FALSE))</f>
        <v>-</v>
      </c>
      <c r="F44" s="20"/>
      <c r="G44" s="20"/>
      <c r="H44" s="20"/>
      <c r="I44" s="20"/>
      <c r="J44" s="27" t="str">
        <f t="shared" si="0"/>
        <v>0</v>
      </c>
      <c r="K44" s="27" t="str">
        <f>IF(C44="","0",SUMIFS(借支明细表!$H:$H,借支明细表!$F:$F,$C44,借支明细表!$D:$D,$D$2))</f>
        <v>0</v>
      </c>
      <c r="L44" s="27" t="str">
        <f t="shared" si="1"/>
        <v>0</v>
      </c>
      <c r="M44" s="28"/>
      <c r="XDA44" s="7"/>
      <c r="XDB44" s="7"/>
      <c r="XDC44" s="7"/>
      <c r="XDD44" s="7"/>
      <c r="XDE44" s="7"/>
      <c r="XDF44" s="7"/>
      <c r="XDG44" s="7"/>
      <c r="XDH44" s="7"/>
      <c r="XDI44" s="7"/>
      <c r="XDJ44" s="7"/>
      <c r="XDK44" s="7"/>
      <c r="XDL44" s="7"/>
      <c r="XDM44" s="7"/>
      <c r="XDN44" s="7"/>
      <c r="XDO44" s="7"/>
      <c r="XDP44" s="7"/>
      <c r="XDQ44" s="7"/>
      <c r="XDR44" s="7"/>
      <c r="XDS44" s="7"/>
      <c r="XDT44" s="7"/>
      <c r="XDU44" s="7"/>
      <c r="XDV44" s="7"/>
      <c r="XDW44" s="7"/>
      <c r="XDX44" s="7"/>
      <c r="XDY44" s="7"/>
      <c r="XDZ44" s="7"/>
      <c r="XEA44" s="7"/>
      <c r="XEB44" s="7"/>
      <c r="XEC44" s="7"/>
      <c r="XED44" s="7"/>
      <c r="XEE44" s="7"/>
    </row>
    <row r="45" s="1" customFormat="1" ht="16" customHeight="1" spans="1:16359">
      <c r="A45" s="4"/>
      <c r="B45" s="20"/>
      <c r="C45" s="20"/>
      <c r="D45" s="21" t="str">
        <f>IF(C45="","-",VLOOKUP(C45,员工信息表!B:C,2,FALSE))</f>
        <v>-</v>
      </c>
      <c r="E45" s="21" t="str">
        <f>IF(C45="","-",VLOOKUP(C45,员工信息表!B:D,3,FALSE))</f>
        <v>-</v>
      </c>
      <c r="F45" s="20"/>
      <c r="G45" s="20"/>
      <c r="H45" s="20"/>
      <c r="I45" s="20"/>
      <c r="J45" s="27" t="str">
        <f t="shared" si="0"/>
        <v>0</v>
      </c>
      <c r="K45" s="27" t="str">
        <f>IF(C45="","0",SUMIFS(借支明细表!$H:$H,借支明细表!$F:$F,$C45,借支明细表!$D:$D,$D$2))</f>
        <v>0</v>
      </c>
      <c r="L45" s="27" t="str">
        <f t="shared" si="1"/>
        <v>0</v>
      </c>
      <c r="M45" s="28"/>
      <c r="XDA45" s="7"/>
      <c r="XDB45" s="7"/>
      <c r="XDC45" s="7"/>
      <c r="XDD45" s="7"/>
      <c r="XDE45" s="7"/>
      <c r="XDF45" s="7"/>
      <c r="XDG45" s="7"/>
      <c r="XDH45" s="7"/>
      <c r="XDI45" s="7"/>
      <c r="XDJ45" s="7"/>
      <c r="XDK45" s="7"/>
      <c r="XDL45" s="7"/>
      <c r="XDM45" s="7"/>
      <c r="XDN45" s="7"/>
      <c r="XDO45" s="7"/>
      <c r="XDP45" s="7"/>
      <c r="XDQ45" s="7"/>
      <c r="XDR45" s="7"/>
      <c r="XDS45" s="7"/>
      <c r="XDT45" s="7"/>
      <c r="XDU45" s="7"/>
      <c r="XDV45" s="7"/>
      <c r="XDW45" s="7"/>
      <c r="XDX45" s="7"/>
      <c r="XDY45" s="7"/>
      <c r="XDZ45" s="7"/>
      <c r="XEA45" s="7"/>
      <c r="XEB45" s="7"/>
      <c r="XEC45" s="7"/>
      <c r="XED45" s="7"/>
      <c r="XEE45" s="7"/>
    </row>
    <row r="46" s="1" customFormat="1" ht="16" customHeight="1" spans="1:16359">
      <c r="A46" s="4"/>
      <c r="B46" s="20"/>
      <c r="C46" s="20"/>
      <c r="D46" s="21" t="str">
        <f>IF(C46="","-",VLOOKUP(C46,员工信息表!B:C,2,FALSE))</f>
        <v>-</v>
      </c>
      <c r="E46" s="21" t="str">
        <f>IF(C46="","-",VLOOKUP(C46,员工信息表!B:D,3,FALSE))</f>
        <v>-</v>
      </c>
      <c r="F46" s="20"/>
      <c r="G46" s="20"/>
      <c r="H46" s="20"/>
      <c r="I46" s="20"/>
      <c r="J46" s="27" t="str">
        <f t="shared" si="0"/>
        <v>0</v>
      </c>
      <c r="K46" s="27" t="str">
        <f>IF(C46="","0",SUMIFS(借支明细表!$H:$H,借支明细表!$F:$F,$C46,借支明细表!$D:$D,$D$2))</f>
        <v>0</v>
      </c>
      <c r="L46" s="27" t="str">
        <f t="shared" si="1"/>
        <v>0</v>
      </c>
      <c r="M46" s="28"/>
      <c r="XDA46" s="7"/>
      <c r="XDB46" s="7"/>
      <c r="XDC46" s="7"/>
      <c r="XDD46" s="7"/>
      <c r="XDE46" s="7"/>
      <c r="XDF46" s="7"/>
      <c r="XDG46" s="7"/>
      <c r="XDH46" s="7"/>
      <c r="XDI46" s="7"/>
      <c r="XDJ46" s="7"/>
      <c r="XDK46" s="7"/>
      <c r="XDL46" s="7"/>
      <c r="XDM46" s="7"/>
      <c r="XDN46" s="7"/>
      <c r="XDO46" s="7"/>
      <c r="XDP46" s="7"/>
      <c r="XDQ46" s="7"/>
      <c r="XDR46" s="7"/>
      <c r="XDS46" s="7"/>
      <c r="XDT46" s="7"/>
      <c r="XDU46" s="7"/>
      <c r="XDV46" s="7"/>
      <c r="XDW46" s="7"/>
      <c r="XDX46" s="7"/>
      <c r="XDY46" s="7"/>
      <c r="XDZ46" s="7"/>
      <c r="XEA46" s="7"/>
      <c r="XEB46" s="7"/>
      <c r="XEC46" s="7"/>
      <c r="XED46" s="7"/>
      <c r="XEE46" s="7"/>
    </row>
    <row r="47" s="1" customFormat="1" ht="16" customHeight="1" spans="1:16359">
      <c r="A47" s="4"/>
      <c r="B47" s="20"/>
      <c r="C47" s="20"/>
      <c r="D47" s="21" t="str">
        <f>IF(C47="","-",VLOOKUP(C47,员工信息表!B:C,2,FALSE))</f>
        <v>-</v>
      </c>
      <c r="E47" s="21" t="str">
        <f>IF(C47="","-",VLOOKUP(C47,员工信息表!B:D,3,FALSE))</f>
        <v>-</v>
      </c>
      <c r="F47" s="20"/>
      <c r="G47" s="20"/>
      <c r="H47" s="20"/>
      <c r="I47" s="20"/>
      <c r="J47" s="27" t="str">
        <f t="shared" si="0"/>
        <v>0</v>
      </c>
      <c r="K47" s="27" t="str">
        <f>IF(C47="","0",SUMIFS(借支明细表!$H:$H,借支明细表!$F:$F,$C47,借支明细表!$D:$D,$D$2))</f>
        <v>0</v>
      </c>
      <c r="L47" s="27" t="str">
        <f t="shared" si="1"/>
        <v>0</v>
      </c>
      <c r="M47" s="28"/>
      <c r="XDA47" s="7"/>
      <c r="XDB47" s="7"/>
      <c r="XDC47" s="7"/>
      <c r="XDD47" s="7"/>
      <c r="XDE47" s="7"/>
      <c r="XDF47" s="7"/>
      <c r="XDG47" s="7"/>
      <c r="XDH47" s="7"/>
      <c r="XDI47" s="7"/>
      <c r="XDJ47" s="7"/>
      <c r="XDK47" s="7"/>
      <c r="XDL47" s="7"/>
      <c r="XDM47" s="7"/>
      <c r="XDN47" s="7"/>
      <c r="XDO47" s="7"/>
      <c r="XDP47" s="7"/>
      <c r="XDQ47" s="7"/>
      <c r="XDR47" s="7"/>
      <c r="XDS47" s="7"/>
      <c r="XDT47" s="7"/>
      <c r="XDU47" s="7"/>
      <c r="XDV47" s="7"/>
      <c r="XDW47" s="7"/>
      <c r="XDX47" s="7"/>
      <c r="XDY47" s="7"/>
      <c r="XDZ47" s="7"/>
      <c r="XEA47" s="7"/>
      <c r="XEB47" s="7"/>
      <c r="XEC47" s="7"/>
      <c r="XED47" s="7"/>
      <c r="XEE47" s="7"/>
    </row>
    <row r="48" s="1" customFormat="1" ht="16" customHeight="1" spans="1:16359">
      <c r="A48" s="4"/>
      <c r="B48" s="20"/>
      <c r="C48" s="20"/>
      <c r="D48" s="21" t="str">
        <f>IF(C48="","-",VLOOKUP(C48,员工信息表!B:C,2,FALSE))</f>
        <v>-</v>
      </c>
      <c r="E48" s="21" t="str">
        <f>IF(C48="","-",VLOOKUP(C48,员工信息表!B:D,3,FALSE))</f>
        <v>-</v>
      </c>
      <c r="F48" s="20"/>
      <c r="G48" s="20"/>
      <c r="H48" s="20"/>
      <c r="I48" s="20"/>
      <c r="J48" s="27" t="str">
        <f t="shared" si="0"/>
        <v>0</v>
      </c>
      <c r="K48" s="27" t="str">
        <f>IF(C48="","0",SUMIFS(借支明细表!$H:$H,借支明细表!$F:$F,$C48,借支明细表!$D:$D,$D$2))</f>
        <v>0</v>
      </c>
      <c r="L48" s="27" t="str">
        <f t="shared" si="1"/>
        <v>0</v>
      </c>
      <c r="M48" s="28"/>
      <c r="XDA48" s="7"/>
      <c r="XDB48" s="7"/>
      <c r="XDC48" s="7"/>
      <c r="XDD48" s="7"/>
      <c r="XDE48" s="7"/>
      <c r="XDF48" s="7"/>
      <c r="XDG48" s="7"/>
      <c r="XDH48" s="7"/>
      <c r="XDI48" s="7"/>
      <c r="XDJ48" s="7"/>
      <c r="XDK48" s="7"/>
      <c r="XDL48" s="7"/>
      <c r="XDM48" s="7"/>
      <c r="XDN48" s="7"/>
      <c r="XDO48" s="7"/>
      <c r="XDP48" s="7"/>
      <c r="XDQ48" s="7"/>
      <c r="XDR48" s="7"/>
      <c r="XDS48" s="7"/>
      <c r="XDT48" s="7"/>
      <c r="XDU48" s="7"/>
      <c r="XDV48" s="7"/>
      <c r="XDW48" s="7"/>
      <c r="XDX48" s="7"/>
      <c r="XDY48" s="7"/>
      <c r="XDZ48" s="7"/>
      <c r="XEA48" s="7"/>
      <c r="XEB48" s="7"/>
      <c r="XEC48" s="7"/>
      <c r="XED48" s="7"/>
      <c r="XEE48" s="7"/>
    </row>
    <row r="49" s="1" customFormat="1" ht="16" customHeight="1" spans="1:16359">
      <c r="A49" s="4"/>
      <c r="B49" s="20"/>
      <c r="C49" s="20"/>
      <c r="D49" s="21" t="str">
        <f>IF(C49="","-",VLOOKUP(C49,员工信息表!B:C,2,FALSE))</f>
        <v>-</v>
      </c>
      <c r="E49" s="21" t="str">
        <f>IF(C49="","-",VLOOKUP(C49,员工信息表!B:D,3,FALSE))</f>
        <v>-</v>
      </c>
      <c r="F49" s="20"/>
      <c r="G49" s="20"/>
      <c r="H49" s="20"/>
      <c r="I49" s="20"/>
      <c r="J49" s="27" t="str">
        <f t="shared" si="0"/>
        <v>0</v>
      </c>
      <c r="K49" s="27" t="str">
        <f>IF(C49="","0",SUMIFS(借支明细表!$H:$H,借支明细表!$F:$F,$C49,借支明细表!$D:$D,$D$2))</f>
        <v>0</v>
      </c>
      <c r="L49" s="27" t="str">
        <f t="shared" si="1"/>
        <v>0</v>
      </c>
      <c r="M49" s="28"/>
      <c r="XDA49" s="7"/>
      <c r="XDB49" s="7"/>
      <c r="XDC49" s="7"/>
      <c r="XDD49" s="7"/>
      <c r="XDE49" s="7"/>
      <c r="XDF49" s="7"/>
      <c r="XDG49" s="7"/>
      <c r="XDH49" s="7"/>
      <c r="XDI49" s="7"/>
      <c r="XDJ49" s="7"/>
      <c r="XDK49" s="7"/>
      <c r="XDL49" s="7"/>
      <c r="XDM49" s="7"/>
      <c r="XDN49" s="7"/>
      <c r="XDO49" s="7"/>
      <c r="XDP49" s="7"/>
      <c r="XDQ49" s="7"/>
      <c r="XDR49" s="7"/>
      <c r="XDS49" s="7"/>
      <c r="XDT49" s="7"/>
      <c r="XDU49" s="7"/>
      <c r="XDV49" s="7"/>
      <c r="XDW49" s="7"/>
      <c r="XDX49" s="7"/>
      <c r="XDY49" s="7"/>
      <c r="XDZ49" s="7"/>
      <c r="XEA49" s="7"/>
      <c r="XEB49" s="7"/>
      <c r="XEC49" s="7"/>
      <c r="XED49" s="7"/>
      <c r="XEE49" s="7"/>
    </row>
    <row r="50" s="1" customFormat="1" ht="16" customHeight="1" spans="1:16359">
      <c r="A50" s="4"/>
      <c r="B50" s="20"/>
      <c r="C50" s="20"/>
      <c r="D50" s="21" t="str">
        <f>IF(C50="","-",VLOOKUP(C50,员工信息表!B:C,2,FALSE))</f>
        <v>-</v>
      </c>
      <c r="E50" s="21" t="str">
        <f>IF(C50="","-",VLOOKUP(C50,员工信息表!B:D,3,FALSE))</f>
        <v>-</v>
      </c>
      <c r="F50" s="20"/>
      <c r="G50" s="20"/>
      <c r="H50" s="20"/>
      <c r="I50" s="20"/>
      <c r="J50" s="27" t="str">
        <f t="shared" si="0"/>
        <v>0</v>
      </c>
      <c r="K50" s="27" t="str">
        <f>IF(C50="","0",SUMIFS(借支明细表!$H:$H,借支明细表!$F:$F,$C50,借支明细表!$D:$D,$D$2))</f>
        <v>0</v>
      </c>
      <c r="L50" s="27" t="str">
        <f t="shared" si="1"/>
        <v>0</v>
      </c>
      <c r="M50" s="28"/>
      <c r="XDA50" s="7"/>
      <c r="XDB50" s="7"/>
      <c r="XDC50" s="7"/>
      <c r="XDD50" s="7"/>
      <c r="XDE50" s="7"/>
      <c r="XDF50" s="7"/>
      <c r="XDG50" s="7"/>
      <c r="XDH50" s="7"/>
      <c r="XDI50" s="7"/>
      <c r="XDJ50" s="7"/>
      <c r="XDK50" s="7"/>
      <c r="XDL50" s="7"/>
      <c r="XDM50" s="7"/>
      <c r="XDN50" s="7"/>
      <c r="XDO50" s="7"/>
      <c r="XDP50" s="7"/>
      <c r="XDQ50" s="7"/>
      <c r="XDR50" s="7"/>
      <c r="XDS50" s="7"/>
      <c r="XDT50" s="7"/>
      <c r="XDU50" s="7"/>
      <c r="XDV50" s="7"/>
      <c r="XDW50" s="7"/>
      <c r="XDX50" s="7"/>
      <c r="XDY50" s="7"/>
      <c r="XDZ50" s="7"/>
      <c r="XEA50" s="7"/>
      <c r="XEB50" s="7"/>
      <c r="XEC50" s="7"/>
      <c r="XED50" s="7"/>
      <c r="XEE50" s="7"/>
    </row>
    <row r="51" s="1" customFormat="1" ht="16" customHeight="1" spans="1:16359">
      <c r="A51" s="4"/>
      <c r="B51" s="20"/>
      <c r="C51" s="20"/>
      <c r="D51" s="21" t="str">
        <f>IF(C51="","-",VLOOKUP(C51,员工信息表!B:C,2,FALSE))</f>
        <v>-</v>
      </c>
      <c r="E51" s="21" t="str">
        <f>IF(C51="","-",VLOOKUP(C51,员工信息表!B:D,3,FALSE))</f>
        <v>-</v>
      </c>
      <c r="F51" s="20"/>
      <c r="G51" s="20"/>
      <c r="H51" s="20"/>
      <c r="I51" s="20"/>
      <c r="J51" s="27" t="str">
        <f t="shared" si="0"/>
        <v>0</v>
      </c>
      <c r="K51" s="27" t="str">
        <f>IF(C51="","0",SUMIFS(借支明细表!$H:$H,借支明细表!$F:$F,$C51,借支明细表!$D:$D,$D$2))</f>
        <v>0</v>
      </c>
      <c r="L51" s="27" t="str">
        <f t="shared" si="1"/>
        <v>0</v>
      </c>
      <c r="M51" s="28"/>
      <c r="XDA51" s="7"/>
      <c r="XDB51" s="7"/>
      <c r="XDC51" s="7"/>
      <c r="XDD51" s="7"/>
      <c r="XDE51" s="7"/>
      <c r="XDF51" s="7"/>
      <c r="XDG51" s="7"/>
      <c r="XDH51" s="7"/>
      <c r="XDI51" s="7"/>
      <c r="XDJ51" s="7"/>
      <c r="XDK51" s="7"/>
      <c r="XDL51" s="7"/>
      <c r="XDM51" s="7"/>
      <c r="XDN51" s="7"/>
      <c r="XDO51" s="7"/>
      <c r="XDP51" s="7"/>
      <c r="XDQ51" s="7"/>
      <c r="XDR51" s="7"/>
      <c r="XDS51" s="7"/>
      <c r="XDT51" s="7"/>
      <c r="XDU51" s="7"/>
      <c r="XDV51" s="7"/>
      <c r="XDW51" s="7"/>
      <c r="XDX51" s="7"/>
      <c r="XDY51" s="7"/>
      <c r="XDZ51" s="7"/>
      <c r="XEA51" s="7"/>
      <c r="XEB51" s="7"/>
      <c r="XEC51" s="7"/>
      <c r="XED51" s="7"/>
      <c r="XEE51" s="7"/>
    </row>
    <row r="52" s="1" customFormat="1" ht="16" customHeight="1" spans="1:16359">
      <c r="A52" s="4"/>
      <c r="B52" s="20"/>
      <c r="C52" s="20"/>
      <c r="D52" s="21" t="str">
        <f>IF(C52="","-",VLOOKUP(C52,员工信息表!B:C,2,FALSE))</f>
        <v>-</v>
      </c>
      <c r="E52" s="21" t="str">
        <f>IF(C52="","-",VLOOKUP(C52,员工信息表!B:D,3,FALSE))</f>
        <v>-</v>
      </c>
      <c r="F52" s="20"/>
      <c r="G52" s="20"/>
      <c r="H52" s="20"/>
      <c r="I52" s="20"/>
      <c r="J52" s="27" t="str">
        <f t="shared" si="0"/>
        <v>0</v>
      </c>
      <c r="K52" s="27" t="str">
        <f>IF(C52="","0",SUMIFS(借支明细表!$H:$H,借支明细表!$F:$F,$C52,借支明细表!$D:$D,$D$2))</f>
        <v>0</v>
      </c>
      <c r="L52" s="27" t="str">
        <f t="shared" si="1"/>
        <v>0</v>
      </c>
      <c r="M52" s="28"/>
      <c r="XDA52" s="7"/>
      <c r="XDB52" s="7"/>
      <c r="XDC52" s="7"/>
      <c r="XDD52" s="7"/>
      <c r="XDE52" s="7"/>
      <c r="XDF52" s="7"/>
      <c r="XDG52" s="7"/>
      <c r="XDH52" s="7"/>
      <c r="XDI52" s="7"/>
      <c r="XDJ52" s="7"/>
      <c r="XDK52" s="7"/>
      <c r="XDL52" s="7"/>
      <c r="XDM52" s="7"/>
      <c r="XDN52" s="7"/>
      <c r="XDO52" s="7"/>
      <c r="XDP52" s="7"/>
      <c r="XDQ52" s="7"/>
      <c r="XDR52" s="7"/>
      <c r="XDS52" s="7"/>
      <c r="XDT52" s="7"/>
      <c r="XDU52" s="7"/>
      <c r="XDV52" s="7"/>
      <c r="XDW52" s="7"/>
      <c r="XDX52" s="7"/>
      <c r="XDY52" s="7"/>
      <c r="XDZ52" s="7"/>
      <c r="XEA52" s="7"/>
      <c r="XEB52" s="7"/>
      <c r="XEC52" s="7"/>
      <c r="XED52" s="7"/>
      <c r="XEE52" s="7"/>
    </row>
    <row r="53" s="1" customFormat="1" ht="16" customHeight="1" spans="1:16359">
      <c r="A53" s="4"/>
      <c r="B53" s="20"/>
      <c r="C53" s="20"/>
      <c r="D53" s="21" t="str">
        <f>IF(C53="","-",VLOOKUP(C53,员工信息表!B:C,2,FALSE))</f>
        <v>-</v>
      </c>
      <c r="E53" s="21" t="str">
        <f>IF(C53="","-",VLOOKUP(C53,员工信息表!B:D,3,FALSE))</f>
        <v>-</v>
      </c>
      <c r="F53" s="20"/>
      <c r="G53" s="20"/>
      <c r="H53" s="20"/>
      <c r="I53" s="20"/>
      <c r="J53" s="27" t="str">
        <f t="shared" si="0"/>
        <v>0</v>
      </c>
      <c r="K53" s="27" t="str">
        <f>IF(C53="","0",SUMIFS(借支明细表!$H:$H,借支明细表!$F:$F,$C53,借支明细表!$D:$D,$D$2))</f>
        <v>0</v>
      </c>
      <c r="L53" s="27" t="str">
        <f t="shared" si="1"/>
        <v>0</v>
      </c>
      <c r="M53" s="28"/>
      <c r="XDA53" s="7"/>
      <c r="XDB53" s="7"/>
      <c r="XDC53" s="7"/>
      <c r="XDD53" s="7"/>
      <c r="XDE53" s="7"/>
      <c r="XDF53" s="7"/>
      <c r="XDG53" s="7"/>
      <c r="XDH53" s="7"/>
      <c r="XDI53" s="7"/>
      <c r="XDJ53" s="7"/>
      <c r="XDK53" s="7"/>
      <c r="XDL53" s="7"/>
      <c r="XDM53" s="7"/>
      <c r="XDN53" s="7"/>
      <c r="XDO53" s="7"/>
      <c r="XDP53" s="7"/>
      <c r="XDQ53" s="7"/>
      <c r="XDR53" s="7"/>
      <c r="XDS53" s="7"/>
      <c r="XDT53" s="7"/>
      <c r="XDU53" s="7"/>
      <c r="XDV53" s="7"/>
      <c r="XDW53" s="7"/>
      <c r="XDX53" s="7"/>
      <c r="XDY53" s="7"/>
      <c r="XDZ53" s="7"/>
      <c r="XEA53" s="7"/>
      <c r="XEB53" s="7"/>
      <c r="XEC53" s="7"/>
      <c r="XED53" s="7"/>
      <c r="XEE53" s="7"/>
    </row>
    <row r="54" s="1" customFormat="1" ht="16" customHeight="1" spans="1:16359">
      <c r="A54" s="4"/>
      <c r="B54" s="20"/>
      <c r="C54" s="20"/>
      <c r="D54" s="21" t="str">
        <f>IF(C54="","-",VLOOKUP(C54,员工信息表!B:C,2,FALSE))</f>
        <v>-</v>
      </c>
      <c r="E54" s="21" t="str">
        <f>IF(C54="","-",VLOOKUP(C54,员工信息表!B:D,3,FALSE))</f>
        <v>-</v>
      </c>
      <c r="F54" s="20"/>
      <c r="G54" s="20"/>
      <c r="H54" s="20"/>
      <c r="I54" s="20"/>
      <c r="J54" s="27" t="str">
        <f t="shared" si="0"/>
        <v>0</v>
      </c>
      <c r="K54" s="27" t="str">
        <f>IF(C54="","0",SUMIFS(借支明细表!$H:$H,借支明细表!$F:$F,$C54,借支明细表!$D:$D,$D$2))</f>
        <v>0</v>
      </c>
      <c r="L54" s="27" t="str">
        <f t="shared" si="1"/>
        <v>0</v>
      </c>
      <c r="M54" s="28"/>
      <c r="XDA54" s="7"/>
      <c r="XDB54" s="7"/>
      <c r="XDC54" s="7"/>
      <c r="XDD54" s="7"/>
      <c r="XDE54" s="7"/>
      <c r="XDF54" s="7"/>
      <c r="XDG54" s="7"/>
      <c r="XDH54" s="7"/>
      <c r="XDI54" s="7"/>
      <c r="XDJ54" s="7"/>
      <c r="XDK54" s="7"/>
      <c r="XDL54" s="7"/>
      <c r="XDM54" s="7"/>
      <c r="XDN54" s="7"/>
      <c r="XDO54" s="7"/>
      <c r="XDP54" s="7"/>
      <c r="XDQ54" s="7"/>
      <c r="XDR54" s="7"/>
      <c r="XDS54" s="7"/>
      <c r="XDT54" s="7"/>
      <c r="XDU54" s="7"/>
      <c r="XDV54" s="7"/>
      <c r="XDW54" s="7"/>
      <c r="XDX54" s="7"/>
      <c r="XDY54" s="7"/>
      <c r="XDZ54" s="7"/>
      <c r="XEA54" s="7"/>
      <c r="XEB54" s="7"/>
      <c r="XEC54" s="7"/>
      <c r="XED54" s="7"/>
      <c r="XEE54" s="7"/>
    </row>
    <row r="55" s="1" customFormat="1" ht="16" customHeight="1" spans="1:16359">
      <c r="A55" s="4"/>
      <c r="B55" s="20"/>
      <c r="C55" s="20"/>
      <c r="D55" s="21" t="str">
        <f>IF(C55="","-",VLOOKUP(C55,员工信息表!B:C,2,FALSE))</f>
        <v>-</v>
      </c>
      <c r="E55" s="21" t="str">
        <f>IF(C55="","-",VLOOKUP(C55,员工信息表!B:D,3,FALSE))</f>
        <v>-</v>
      </c>
      <c r="F55" s="20"/>
      <c r="G55" s="20"/>
      <c r="H55" s="20"/>
      <c r="I55" s="20"/>
      <c r="J55" s="27" t="str">
        <f t="shared" si="0"/>
        <v>0</v>
      </c>
      <c r="K55" s="27" t="str">
        <f>IF(C55="","0",SUMIFS(借支明细表!$H:$H,借支明细表!$F:$F,$C55,借支明细表!$D:$D,$D$2))</f>
        <v>0</v>
      </c>
      <c r="L55" s="27" t="str">
        <f t="shared" si="1"/>
        <v>0</v>
      </c>
      <c r="M55" s="28"/>
      <c r="XDA55" s="7"/>
      <c r="XDB55" s="7"/>
      <c r="XDC55" s="7"/>
      <c r="XDD55" s="7"/>
      <c r="XDE55" s="7"/>
      <c r="XDF55" s="7"/>
      <c r="XDG55" s="7"/>
      <c r="XDH55" s="7"/>
      <c r="XDI55" s="7"/>
      <c r="XDJ55" s="7"/>
      <c r="XDK55" s="7"/>
      <c r="XDL55" s="7"/>
      <c r="XDM55" s="7"/>
      <c r="XDN55" s="7"/>
      <c r="XDO55" s="7"/>
      <c r="XDP55" s="7"/>
      <c r="XDQ55" s="7"/>
      <c r="XDR55" s="7"/>
      <c r="XDS55" s="7"/>
      <c r="XDT55" s="7"/>
      <c r="XDU55" s="7"/>
      <c r="XDV55" s="7"/>
      <c r="XDW55" s="7"/>
      <c r="XDX55" s="7"/>
      <c r="XDY55" s="7"/>
      <c r="XDZ55" s="7"/>
      <c r="XEA55" s="7"/>
      <c r="XEB55" s="7"/>
      <c r="XEC55" s="7"/>
      <c r="XED55" s="7"/>
      <c r="XEE55" s="7"/>
    </row>
    <row r="56" s="1" customFormat="1" ht="16" customHeight="1" spans="1:16359">
      <c r="A56" s="4"/>
      <c r="B56" s="20"/>
      <c r="C56" s="20"/>
      <c r="D56" s="21" t="str">
        <f>IF(C56="","-",VLOOKUP(C56,员工信息表!B:C,2,FALSE))</f>
        <v>-</v>
      </c>
      <c r="E56" s="21" t="str">
        <f>IF(C56="","-",VLOOKUP(C56,员工信息表!B:D,3,FALSE))</f>
        <v>-</v>
      </c>
      <c r="F56" s="20"/>
      <c r="G56" s="20"/>
      <c r="H56" s="20"/>
      <c r="I56" s="20"/>
      <c r="J56" s="27" t="str">
        <f t="shared" si="0"/>
        <v>0</v>
      </c>
      <c r="K56" s="27" t="str">
        <f>IF(C56="","0",SUMIFS(借支明细表!$H:$H,借支明细表!$F:$F,$C56,借支明细表!$D:$D,$D$2))</f>
        <v>0</v>
      </c>
      <c r="L56" s="27" t="str">
        <f t="shared" si="1"/>
        <v>0</v>
      </c>
      <c r="M56" s="28"/>
      <c r="XDA56" s="7"/>
      <c r="XDB56" s="7"/>
      <c r="XDC56" s="7"/>
      <c r="XDD56" s="7"/>
      <c r="XDE56" s="7"/>
      <c r="XDF56" s="7"/>
      <c r="XDG56" s="7"/>
      <c r="XDH56" s="7"/>
      <c r="XDI56" s="7"/>
      <c r="XDJ56" s="7"/>
      <c r="XDK56" s="7"/>
      <c r="XDL56" s="7"/>
      <c r="XDM56" s="7"/>
      <c r="XDN56" s="7"/>
      <c r="XDO56" s="7"/>
      <c r="XDP56" s="7"/>
      <c r="XDQ56" s="7"/>
      <c r="XDR56" s="7"/>
      <c r="XDS56" s="7"/>
      <c r="XDT56" s="7"/>
      <c r="XDU56" s="7"/>
      <c r="XDV56" s="7"/>
      <c r="XDW56" s="7"/>
      <c r="XDX56" s="7"/>
      <c r="XDY56" s="7"/>
      <c r="XDZ56" s="7"/>
      <c r="XEA56" s="7"/>
      <c r="XEB56" s="7"/>
      <c r="XEC56" s="7"/>
      <c r="XED56" s="7"/>
      <c r="XEE56" s="7"/>
    </row>
    <row r="57" s="1" customFormat="1" ht="16" customHeight="1" spans="1:16359">
      <c r="A57" s="4"/>
      <c r="B57" s="20"/>
      <c r="C57" s="20"/>
      <c r="D57" s="21" t="str">
        <f>IF(C57="","-",VLOOKUP(C57,员工信息表!B:C,2,FALSE))</f>
        <v>-</v>
      </c>
      <c r="E57" s="21" t="str">
        <f>IF(C57="","-",VLOOKUP(C57,员工信息表!B:D,3,FALSE))</f>
        <v>-</v>
      </c>
      <c r="F57" s="20"/>
      <c r="G57" s="20"/>
      <c r="H57" s="20"/>
      <c r="I57" s="20"/>
      <c r="J57" s="27" t="str">
        <f t="shared" si="0"/>
        <v>0</v>
      </c>
      <c r="K57" s="27" t="str">
        <f>IF(C57="","0",SUMIFS(借支明细表!$H:$H,借支明细表!$F:$F,$C57,借支明细表!$D:$D,$D$2))</f>
        <v>0</v>
      </c>
      <c r="L57" s="27" t="str">
        <f t="shared" si="1"/>
        <v>0</v>
      </c>
      <c r="M57" s="28"/>
      <c r="XDA57" s="7"/>
      <c r="XDB57" s="7"/>
      <c r="XDC57" s="7"/>
      <c r="XDD57" s="7"/>
      <c r="XDE57" s="7"/>
      <c r="XDF57" s="7"/>
      <c r="XDG57" s="7"/>
      <c r="XDH57" s="7"/>
      <c r="XDI57" s="7"/>
      <c r="XDJ57" s="7"/>
      <c r="XDK57" s="7"/>
      <c r="XDL57" s="7"/>
      <c r="XDM57" s="7"/>
      <c r="XDN57" s="7"/>
      <c r="XDO57" s="7"/>
      <c r="XDP57" s="7"/>
      <c r="XDQ57" s="7"/>
      <c r="XDR57" s="7"/>
      <c r="XDS57" s="7"/>
      <c r="XDT57" s="7"/>
      <c r="XDU57" s="7"/>
      <c r="XDV57" s="7"/>
      <c r="XDW57" s="7"/>
      <c r="XDX57" s="7"/>
      <c r="XDY57" s="7"/>
      <c r="XDZ57" s="7"/>
      <c r="XEA57" s="7"/>
      <c r="XEB57" s="7"/>
      <c r="XEC57" s="7"/>
      <c r="XED57" s="7"/>
      <c r="XEE57" s="7"/>
    </row>
    <row r="58" s="1" customFormat="1" ht="16" customHeight="1" spans="1:16359">
      <c r="A58" s="4"/>
      <c r="B58" s="20"/>
      <c r="C58" s="20"/>
      <c r="D58" s="21" t="str">
        <f>IF(C58="","-",VLOOKUP(C58,员工信息表!B:C,2,FALSE))</f>
        <v>-</v>
      </c>
      <c r="E58" s="21" t="str">
        <f>IF(C58="","-",VLOOKUP(C58,员工信息表!B:D,3,FALSE))</f>
        <v>-</v>
      </c>
      <c r="F58" s="20"/>
      <c r="G58" s="20"/>
      <c r="H58" s="20"/>
      <c r="I58" s="20"/>
      <c r="J58" s="27" t="str">
        <f t="shared" si="0"/>
        <v>0</v>
      </c>
      <c r="K58" s="27" t="str">
        <f>IF(C58="","0",SUMIFS(借支明细表!$H:$H,借支明细表!$F:$F,$C58,借支明细表!$D:$D,$D$2))</f>
        <v>0</v>
      </c>
      <c r="L58" s="27" t="str">
        <f t="shared" si="1"/>
        <v>0</v>
      </c>
      <c r="M58" s="28"/>
      <c r="XDA58" s="7"/>
      <c r="XDB58" s="7"/>
      <c r="XDC58" s="7"/>
      <c r="XDD58" s="7"/>
      <c r="XDE58" s="7"/>
      <c r="XDF58" s="7"/>
      <c r="XDG58" s="7"/>
      <c r="XDH58" s="7"/>
      <c r="XDI58" s="7"/>
      <c r="XDJ58" s="7"/>
      <c r="XDK58" s="7"/>
      <c r="XDL58" s="7"/>
      <c r="XDM58" s="7"/>
      <c r="XDN58" s="7"/>
      <c r="XDO58" s="7"/>
      <c r="XDP58" s="7"/>
      <c r="XDQ58" s="7"/>
      <c r="XDR58" s="7"/>
      <c r="XDS58" s="7"/>
      <c r="XDT58" s="7"/>
      <c r="XDU58" s="7"/>
      <c r="XDV58" s="7"/>
      <c r="XDW58" s="7"/>
      <c r="XDX58" s="7"/>
      <c r="XDY58" s="7"/>
      <c r="XDZ58" s="7"/>
      <c r="XEA58" s="7"/>
      <c r="XEB58" s="7"/>
      <c r="XEC58" s="7"/>
      <c r="XED58" s="7"/>
      <c r="XEE58" s="7"/>
    </row>
    <row r="59" s="1" customFormat="1" ht="16" customHeight="1" spans="1:16359">
      <c r="A59" s="4"/>
      <c r="B59" s="20"/>
      <c r="C59" s="20"/>
      <c r="D59" s="21" t="str">
        <f>IF(C59="","-",VLOOKUP(C59,员工信息表!B:C,2,FALSE))</f>
        <v>-</v>
      </c>
      <c r="E59" s="21" t="str">
        <f>IF(C59="","-",VLOOKUP(C59,员工信息表!B:D,3,FALSE))</f>
        <v>-</v>
      </c>
      <c r="F59" s="20"/>
      <c r="G59" s="20"/>
      <c r="H59" s="20"/>
      <c r="I59" s="20"/>
      <c r="J59" s="27" t="str">
        <f t="shared" si="0"/>
        <v>0</v>
      </c>
      <c r="K59" s="27" t="str">
        <f>IF(C59="","0",SUMIFS(借支明细表!$H:$H,借支明细表!$F:$F,$C59,借支明细表!$D:$D,$D$2))</f>
        <v>0</v>
      </c>
      <c r="L59" s="27" t="str">
        <f t="shared" si="1"/>
        <v>0</v>
      </c>
      <c r="M59" s="28"/>
      <c r="XDA59" s="7"/>
      <c r="XDB59" s="7"/>
      <c r="XDC59" s="7"/>
      <c r="XDD59" s="7"/>
      <c r="XDE59" s="7"/>
      <c r="XDF59" s="7"/>
      <c r="XDG59" s="7"/>
      <c r="XDH59" s="7"/>
      <c r="XDI59" s="7"/>
      <c r="XDJ59" s="7"/>
      <c r="XDK59" s="7"/>
      <c r="XDL59" s="7"/>
      <c r="XDM59" s="7"/>
      <c r="XDN59" s="7"/>
      <c r="XDO59" s="7"/>
      <c r="XDP59" s="7"/>
      <c r="XDQ59" s="7"/>
      <c r="XDR59" s="7"/>
      <c r="XDS59" s="7"/>
      <c r="XDT59" s="7"/>
      <c r="XDU59" s="7"/>
      <c r="XDV59" s="7"/>
      <c r="XDW59" s="7"/>
      <c r="XDX59" s="7"/>
      <c r="XDY59" s="7"/>
      <c r="XDZ59" s="7"/>
      <c r="XEA59" s="7"/>
      <c r="XEB59" s="7"/>
      <c r="XEC59" s="7"/>
      <c r="XED59" s="7"/>
      <c r="XEE59" s="7"/>
    </row>
    <row r="60" s="1" customFormat="1" ht="16" customHeight="1" spans="1:16359">
      <c r="A60" s="4"/>
      <c r="B60" s="20"/>
      <c r="C60" s="20"/>
      <c r="D60" s="21" t="str">
        <f>IF(C60="","-",VLOOKUP(C60,员工信息表!B:C,2,FALSE))</f>
        <v>-</v>
      </c>
      <c r="E60" s="21" t="str">
        <f>IF(C60="","-",VLOOKUP(C60,员工信息表!B:D,3,FALSE))</f>
        <v>-</v>
      </c>
      <c r="F60" s="20"/>
      <c r="G60" s="20"/>
      <c r="H60" s="20"/>
      <c r="I60" s="20"/>
      <c r="J60" s="27" t="str">
        <f t="shared" si="0"/>
        <v>0</v>
      </c>
      <c r="K60" s="27" t="str">
        <f>IF(C60="","0",SUMIFS(借支明细表!$H:$H,借支明细表!$F:$F,$C60,借支明细表!$D:$D,$D$2))</f>
        <v>0</v>
      </c>
      <c r="L60" s="27" t="str">
        <f t="shared" si="1"/>
        <v>0</v>
      </c>
      <c r="M60" s="28"/>
      <c r="XDA60" s="7"/>
      <c r="XDB60" s="7"/>
      <c r="XDC60" s="7"/>
      <c r="XDD60" s="7"/>
      <c r="XDE60" s="7"/>
      <c r="XDF60" s="7"/>
      <c r="XDG60" s="7"/>
      <c r="XDH60" s="7"/>
      <c r="XDI60" s="7"/>
      <c r="XDJ60" s="7"/>
      <c r="XDK60" s="7"/>
      <c r="XDL60" s="7"/>
      <c r="XDM60" s="7"/>
      <c r="XDN60" s="7"/>
      <c r="XDO60" s="7"/>
      <c r="XDP60" s="7"/>
      <c r="XDQ60" s="7"/>
      <c r="XDR60" s="7"/>
      <c r="XDS60" s="7"/>
      <c r="XDT60" s="7"/>
      <c r="XDU60" s="7"/>
      <c r="XDV60" s="7"/>
      <c r="XDW60" s="7"/>
      <c r="XDX60" s="7"/>
      <c r="XDY60" s="7"/>
      <c r="XDZ60" s="7"/>
      <c r="XEA60" s="7"/>
      <c r="XEB60" s="7"/>
      <c r="XEC60" s="7"/>
      <c r="XED60" s="7"/>
      <c r="XEE60" s="7"/>
    </row>
    <row r="61" s="1" customFormat="1" ht="16" customHeight="1" spans="1:16359">
      <c r="A61" s="4"/>
      <c r="B61" s="20"/>
      <c r="C61" s="20"/>
      <c r="D61" s="21" t="str">
        <f>IF(C61="","-",VLOOKUP(C61,员工信息表!B:C,2,FALSE))</f>
        <v>-</v>
      </c>
      <c r="E61" s="21" t="str">
        <f>IF(C61="","-",VLOOKUP(C61,员工信息表!B:D,3,FALSE))</f>
        <v>-</v>
      </c>
      <c r="F61" s="20"/>
      <c r="G61" s="20"/>
      <c r="H61" s="20"/>
      <c r="I61" s="20"/>
      <c r="J61" s="27" t="str">
        <f t="shared" si="0"/>
        <v>0</v>
      </c>
      <c r="K61" s="27" t="str">
        <f>IF(C61="","0",SUMIFS(借支明细表!$H:$H,借支明细表!$F:$F,$C61,借支明细表!$D:$D,$D$2))</f>
        <v>0</v>
      </c>
      <c r="L61" s="27" t="str">
        <f t="shared" si="1"/>
        <v>0</v>
      </c>
      <c r="M61" s="28"/>
      <c r="XDA61" s="7"/>
      <c r="XDB61" s="7"/>
      <c r="XDC61" s="7"/>
      <c r="XDD61" s="7"/>
      <c r="XDE61" s="7"/>
      <c r="XDF61" s="7"/>
      <c r="XDG61" s="7"/>
      <c r="XDH61" s="7"/>
      <c r="XDI61" s="7"/>
      <c r="XDJ61" s="7"/>
      <c r="XDK61" s="7"/>
      <c r="XDL61" s="7"/>
      <c r="XDM61" s="7"/>
      <c r="XDN61" s="7"/>
      <c r="XDO61" s="7"/>
      <c r="XDP61" s="7"/>
      <c r="XDQ61" s="7"/>
      <c r="XDR61" s="7"/>
      <c r="XDS61" s="7"/>
      <c r="XDT61" s="7"/>
      <c r="XDU61" s="7"/>
      <c r="XDV61" s="7"/>
      <c r="XDW61" s="7"/>
      <c r="XDX61" s="7"/>
      <c r="XDY61" s="7"/>
      <c r="XDZ61" s="7"/>
      <c r="XEA61" s="7"/>
      <c r="XEB61" s="7"/>
      <c r="XEC61" s="7"/>
      <c r="XED61" s="7"/>
      <c r="XEE61" s="7"/>
    </row>
    <row r="62" s="1" customFormat="1" ht="16" customHeight="1" spans="1:16359">
      <c r="A62" s="4"/>
      <c r="B62" s="20"/>
      <c r="C62" s="20"/>
      <c r="D62" s="21" t="str">
        <f>IF(C62="","-",VLOOKUP(C62,员工信息表!B:C,2,FALSE))</f>
        <v>-</v>
      </c>
      <c r="E62" s="21" t="str">
        <f>IF(C62="","-",VLOOKUP(C62,员工信息表!B:D,3,FALSE))</f>
        <v>-</v>
      </c>
      <c r="F62" s="20"/>
      <c r="G62" s="20"/>
      <c r="H62" s="20"/>
      <c r="I62" s="20"/>
      <c r="J62" s="27" t="str">
        <f t="shared" si="0"/>
        <v>0</v>
      </c>
      <c r="K62" s="27" t="str">
        <f>IF(C62="","0",SUMIFS(借支明细表!$H:$H,借支明细表!$F:$F,$C62,借支明细表!$D:$D,$D$2))</f>
        <v>0</v>
      </c>
      <c r="L62" s="27" t="str">
        <f t="shared" si="1"/>
        <v>0</v>
      </c>
      <c r="M62" s="28"/>
      <c r="XDA62" s="7"/>
      <c r="XDB62" s="7"/>
      <c r="XDC62" s="7"/>
      <c r="XDD62" s="7"/>
      <c r="XDE62" s="7"/>
      <c r="XDF62" s="7"/>
      <c r="XDG62" s="7"/>
      <c r="XDH62" s="7"/>
      <c r="XDI62" s="7"/>
      <c r="XDJ62" s="7"/>
      <c r="XDK62" s="7"/>
      <c r="XDL62" s="7"/>
      <c r="XDM62" s="7"/>
      <c r="XDN62" s="7"/>
      <c r="XDO62" s="7"/>
      <c r="XDP62" s="7"/>
      <c r="XDQ62" s="7"/>
      <c r="XDR62" s="7"/>
      <c r="XDS62" s="7"/>
      <c r="XDT62" s="7"/>
      <c r="XDU62" s="7"/>
      <c r="XDV62" s="7"/>
      <c r="XDW62" s="7"/>
      <c r="XDX62" s="7"/>
      <c r="XDY62" s="7"/>
      <c r="XDZ62" s="7"/>
      <c r="XEA62" s="7"/>
      <c r="XEB62" s="7"/>
      <c r="XEC62" s="7"/>
      <c r="XED62" s="7"/>
      <c r="XEE62" s="7"/>
    </row>
    <row r="63" s="1" customFormat="1" ht="16" customHeight="1" spans="1:16359">
      <c r="A63" s="4"/>
      <c r="B63" s="20"/>
      <c r="C63" s="20"/>
      <c r="D63" s="21" t="str">
        <f>IF(C63="","-",VLOOKUP(C63,员工信息表!B:C,2,FALSE))</f>
        <v>-</v>
      </c>
      <c r="E63" s="21" t="str">
        <f>IF(C63="","-",VLOOKUP(C63,员工信息表!B:D,3,FALSE))</f>
        <v>-</v>
      </c>
      <c r="F63" s="20"/>
      <c r="G63" s="20"/>
      <c r="H63" s="20"/>
      <c r="I63" s="20"/>
      <c r="J63" s="27" t="str">
        <f t="shared" si="0"/>
        <v>0</v>
      </c>
      <c r="K63" s="27" t="str">
        <f>IF(C63="","0",SUMIFS(借支明细表!$H:$H,借支明细表!$F:$F,$C63,借支明细表!$D:$D,$D$2))</f>
        <v>0</v>
      </c>
      <c r="L63" s="27" t="str">
        <f t="shared" si="1"/>
        <v>0</v>
      </c>
      <c r="M63" s="28"/>
      <c r="XDA63" s="7"/>
      <c r="XDB63" s="7"/>
      <c r="XDC63" s="7"/>
      <c r="XDD63" s="7"/>
      <c r="XDE63" s="7"/>
      <c r="XDF63" s="7"/>
      <c r="XDG63" s="7"/>
      <c r="XDH63" s="7"/>
      <c r="XDI63" s="7"/>
      <c r="XDJ63" s="7"/>
      <c r="XDK63" s="7"/>
      <c r="XDL63" s="7"/>
      <c r="XDM63" s="7"/>
      <c r="XDN63" s="7"/>
      <c r="XDO63" s="7"/>
      <c r="XDP63" s="7"/>
      <c r="XDQ63" s="7"/>
      <c r="XDR63" s="7"/>
      <c r="XDS63" s="7"/>
      <c r="XDT63" s="7"/>
      <c r="XDU63" s="7"/>
      <c r="XDV63" s="7"/>
      <c r="XDW63" s="7"/>
      <c r="XDX63" s="7"/>
      <c r="XDY63" s="7"/>
      <c r="XDZ63" s="7"/>
      <c r="XEA63" s="7"/>
      <c r="XEB63" s="7"/>
      <c r="XEC63" s="7"/>
      <c r="XED63" s="7"/>
      <c r="XEE63" s="7"/>
    </row>
    <row r="64" s="1" customFormat="1" ht="16" customHeight="1" spans="1:16359">
      <c r="A64" s="4"/>
      <c r="B64" s="20"/>
      <c r="C64" s="20"/>
      <c r="D64" s="21" t="str">
        <f>IF(C64="","-",VLOOKUP(C64,员工信息表!B:C,2,FALSE))</f>
        <v>-</v>
      </c>
      <c r="E64" s="21" t="str">
        <f>IF(C64="","-",VLOOKUP(C64,员工信息表!B:D,3,FALSE))</f>
        <v>-</v>
      </c>
      <c r="F64" s="20"/>
      <c r="G64" s="20"/>
      <c r="H64" s="20"/>
      <c r="I64" s="20"/>
      <c r="J64" s="27" t="str">
        <f t="shared" si="0"/>
        <v>0</v>
      </c>
      <c r="K64" s="27" t="str">
        <f>IF(C64="","0",SUMIFS(借支明细表!$H:$H,借支明细表!$F:$F,$C64,借支明细表!$D:$D,$D$2))</f>
        <v>0</v>
      </c>
      <c r="L64" s="27" t="str">
        <f t="shared" si="1"/>
        <v>0</v>
      </c>
      <c r="M64" s="28"/>
      <c r="XDA64" s="7"/>
      <c r="XDB64" s="7"/>
      <c r="XDC64" s="7"/>
      <c r="XDD64" s="7"/>
      <c r="XDE64" s="7"/>
      <c r="XDF64" s="7"/>
      <c r="XDG64" s="7"/>
      <c r="XDH64" s="7"/>
      <c r="XDI64" s="7"/>
      <c r="XDJ64" s="7"/>
      <c r="XDK64" s="7"/>
      <c r="XDL64" s="7"/>
      <c r="XDM64" s="7"/>
      <c r="XDN64" s="7"/>
      <c r="XDO64" s="7"/>
      <c r="XDP64" s="7"/>
      <c r="XDQ64" s="7"/>
      <c r="XDR64" s="7"/>
      <c r="XDS64" s="7"/>
      <c r="XDT64" s="7"/>
      <c r="XDU64" s="7"/>
      <c r="XDV64" s="7"/>
      <c r="XDW64" s="7"/>
      <c r="XDX64" s="7"/>
      <c r="XDY64" s="7"/>
      <c r="XDZ64" s="7"/>
      <c r="XEA64" s="7"/>
      <c r="XEB64" s="7"/>
      <c r="XEC64" s="7"/>
      <c r="XED64" s="7"/>
      <c r="XEE64" s="7"/>
    </row>
    <row r="65" s="1" customFormat="1" ht="16" customHeight="1" spans="1:16359">
      <c r="A65" s="4"/>
      <c r="B65" s="20"/>
      <c r="C65" s="20"/>
      <c r="D65" s="21" t="str">
        <f>IF(C65="","-",VLOOKUP(C65,员工信息表!B:C,2,FALSE))</f>
        <v>-</v>
      </c>
      <c r="E65" s="21" t="str">
        <f>IF(C65="","-",VLOOKUP(C65,员工信息表!B:D,3,FALSE))</f>
        <v>-</v>
      </c>
      <c r="F65" s="20"/>
      <c r="G65" s="20"/>
      <c r="H65" s="20"/>
      <c r="I65" s="20"/>
      <c r="J65" s="27" t="str">
        <f t="shared" si="0"/>
        <v>0</v>
      </c>
      <c r="K65" s="27" t="str">
        <f>IF(C65="","0",SUMIFS(借支明细表!$H:$H,借支明细表!$F:$F,$C65,借支明细表!$D:$D,$D$2))</f>
        <v>0</v>
      </c>
      <c r="L65" s="27" t="str">
        <f t="shared" si="1"/>
        <v>0</v>
      </c>
      <c r="M65" s="28"/>
      <c r="XDA65" s="7"/>
      <c r="XDB65" s="7"/>
      <c r="XDC65" s="7"/>
      <c r="XDD65" s="7"/>
      <c r="XDE65" s="7"/>
      <c r="XDF65" s="7"/>
      <c r="XDG65" s="7"/>
      <c r="XDH65" s="7"/>
      <c r="XDI65" s="7"/>
      <c r="XDJ65" s="7"/>
      <c r="XDK65" s="7"/>
      <c r="XDL65" s="7"/>
      <c r="XDM65" s="7"/>
      <c r="XDN65" s="7"/>
      <c r="XDO65" s="7"/>
      <c r="XDP65" s="7"/>
      <c r="XDQ65" s="7"/>
      <c r="XDR65" s="7"/>
      <c r="XDS65" s="7"/>
      <c r="XDT65" s="7"/>
      <c r="XDU65" s="7"/>
      <c r="XDV65" s="7"/>
      <c r="XDW65" s="7"/>
      <c r="XDX65" s="7"/>
      <c r="XDY65" s="7"/>
      <c r="XDZ65" s="7"/>
      <c r="XEA65" s="7"/>
      <c r="XEB65" s="7"/>
      <c r="XEC65" s="7"/>
      <c r="XED65" s="7"/>
      <c r="XEE65" s="7"/>
    </row>
    <row r="66" s="1" customFormat="1" ht="16" customHeight="1" spans="1:16359">
      <c r="A66" s="4"/>
      <c r="B66" s="20"/>
      <c r="C66" s="20"/>
      <c r="D66" s="21" t="str">
        <f>IF(C66="","-",VLOOKUP(C66,员工信息表!B:C,2,FALSE))</f>
        <v>-</v>
      </c>
      <c r="E66" s="21" t="str">
        <f>IF(C66="","-",VLOOKUP(C66,员工信息表!B:D,3,FALSE))</f>
        <v>-</v>
      </c>
      <c r="F66" s="20"/>
      <c r="G66" s="20"/>
      <c r="H66" s="20"/>
      <c r="I66" s="20"/>
      <c r="J66" s="27" t="str">
        <f t="shared" si="0"/>
        <v>0</v>
      </c>
      <c r="K66" s="27" t="str">
        <f>IF(C66="","0",SUMIFS(借支明细表!$H:$H,借支明细表!$F:$F,$C66,借支明细表!$D:$D,$D$2))</f>
        <v>0</v>
      </c>
      <c r="L66" s="27" t="str">
        <f t="shared" si="1"/>
        <v>0</v>
      </c>
      <c r="M66" s="28"/>
      <c r="XDA66" s="7"/>
      <c r="XDB66" s="7"/>
      <c r="XDC66" s="7"/>
      <c r="XDD66" s="7"/>
      <c r="XDE66" s="7"/>
      <c r="XDF66" s="7"/>
      <c r="XDG66" s="7"/>
      <c r="XDH66" s="7"/>
      <c r="XDI66" s="7"/>
      <c r="XDJ66" s="7"/>
      <c r="XDK66" s="7"/>
      <c r="XDL66" s="7"/>
      <c r="XDM66" s="7"/>
      <c r="XDN66" s="7"/>
      <c r="XDO66" s="7"/>
      <c r="XDP66" s="7"/>
      <c r="XDQ66" s="7"/>
      <c r="XDR66" s="7"/>
      <c r="XDS66" s="7"/>
      <c r="XDT66" s="7"/>
      <c r="XDU66" s="7"/>
      <c r="XDV66" s="7"/>
      <c r="XDW66" s="7"/>
      <c r="XDX66" s="7"/>
      <c r="XDY66" s="7"/>
      <c r="XDZ66" s="7"/>
      <c r="XEA66" s="7"/>
      <c r="XEB66" s="7"/>
      <c r="XEC66" s="7"/>
      <c r="XED66" s="7"/>
      <c r="XEE66" s="7"/>
    </row>
    <row r="67" s="1" customFormat="1" ht="16" customHeight="1" spans="1:16359">
      <c r="A67" s="4"/>
      <c r="B67" s="20"/>
      <c r="C67" s="20"/>
      <c r="D67" s="21" t="str">
        <f>IF(C67="","-",VLOOKUP(C67,员工信息表!B:C,2,FALSE))</f>
        <v>-</v>
      </c>
      <c r="E67" s="21" t="str">
        <f>IF(C67="","-",VLOOKUP(C67,员工信息表!B:D,3,FALSE))</f>
        <v>-</v>
      </c>
      <c r="F67" s="20"/>
      <c r="G67" s="20"/>
      <c r="H67" s="20"/>
      <c r="I67" s="20"/>
      <c r="J67" s="27" t="str">
        <f t="shared" si="0"/>
        <v>0</v>
      </c>
      <c r="K67" s="27" t="str">
        <f>IF(C67="","0",SUMIFS(借支明细表!$H:$H,借支明细表!$F:$F,$C67,借支明细表!$D:$D,$D$2))</f>
        <v>0</v>
      </c>
      <c r="L67" s="27" t="str">
        <f t="shared" si="1"/>
        <v>0</v>
      </c>
      <c r="M67" s="28"/>
      <c r="XDA67" s="7"/>
      <c r="XDB67" s="7"/>
      <c r="XDC67" s="7"/>
      <c r="XDD67" s="7"/>
      <c r="XDE67" s="7"/>
      <c r="XDF67" s="7"/>
      <c r="XDG67" s="7"/>
      <c r="XDH67" s="7"/>
      <c r="XDI67" s="7"/>
      <c r="XDJ67" s="7"/>
      <c r="XDK67" s="7"/>
      <c r="XDL67" s="7"/>
      <c r="XDM67" s="7"/>
      <c r="XDN67" s="7"/>
      <c r="XDO67" s="7"/>
      <c r="XDP67" s="7"/>
      <c r="XDQ67" s="7"/>
      <c r="XDR67" s="7"/>
      <c r="XDS67" s="7"/>
      <c r="XDT67" s="7"/>
      <c r="XDU67" s="7"/>
      <c r="XDV67" s="7"/>
      <c r="XDW67" s="7"/>
      <c r="XDX67" s="7"/>
      <c r="XDY67" s="7"/>
      <c r="XDZ67" s="7"/>
      <c r="XEA67" s="7"/>
      <c r="XEB67" s="7"/>
      <c r="XEC67" s="7"/>
      <c r="XED67" s="7"/>
      <c r="XEE67" s="7"/>
    </row>
    <row r="68" s="1" customFormat="1" ht="16" customHeight="1" spans="1:16359">
      <c r="A68" s="4"/>
      <c r="B68" s="20"/>
      <c r="C68" s="20"/>
      <c r="D68" s="21" t="str">
        <f>IF(C68="","-",VLOOKUP(C68,员工信息表!B:C,2,FALSE))</f>
        <v>-</v>
      </c>
      <c r="E68" s="21" t="str">
        <f>IF(C68="","-",VLOOKUP(C68,员工信息表!B:D,3,FALSE))</f>
        <v>-</v>
      </c>
      <c r="F68" s="20"/>
      <c r="G68" s="20"/>
      <c r="H68" s="20"/>
      <c r="I68" s="20"/>
      <c r="J68" s="27" t="str">
        <f t="shared" si="0"/>
        <v>0</v>
      </c>
      <c r="K68" s="27" t="str">
        <f>IF(C68="","0",SUMIFS(借支明细表!$H:$H,借支明细表!$F:$F,$C68,借支明细表!$D:$D,$D$2))</f>
        <v>0</v>
      </c>
      <c r="L68" s="27" t="str">
        <f t="shared" si="1"/>
        <v>0</v>
      </c>
      <c r="M68" s="28"/>
      <c r="XDA68" s="7"/>
      <c r="XDB68" s="7"/>
      <c r="XDC68" s="7"/>
      <c r="XDD68" s="7"/>
      <c r="XDE68" s="7"/>
      <c r="XDF68" s="7"/>
      <c r="XDG68" s="7"/>
      <c r="XDH68" s="7"/>
      <c r="XDI68" s="7"/>
      <c r="XDJ68" s="7"/>
      <c r="XDK68" s="7"/>
      <c r="XDL68" s="7"/>
      <c r="XDM68" s="7"/>
      <c r="XDN68" s="7"/>
      <c r="XDO68" s="7"/>
      <c r="XDP68" s="7"/>
      <c r="XDQ68" s="7"/>
      <c r="XDR68" s="7"/>
      <c r="XDS68" s="7"/>
      <c r="XDT68" s="7"/>
      <c r="XDU68" s="7"/>
      <c r="XDV68" s="7"/>
      <c r="XDW68" s="7"/>
      <c r="XDX68" s="7"/>
      <c r="XDY68" s="7"/>
      <c r="XDZ68" s="7"/>
      <c r="XEA68" s="7"/>
      <c r="XEB68" s="7"/>
      <c r="XEC68" s="7"/>
      <c r="XED68" s="7"/>
      <c r="XEE68" s="7"/>
    </row>
    <row r="69" s="1" customFormat="1" ht="16" customHeight="1" spans="1:16359">
      <c r="A69" s="4"/>
      <c r="B69" s="20"/>
      <c r="C69" s="20"/>
      <c r="D69" s="21" t="str">
        <f>IF(C69="","-",VLOOKUP(C69,员工信息表!B:C,2,FALSE))</f>
        <v>-</v>
      </c>
      <c r="E69" s="21" t="str">
        <f>IF(C69="","-",VLOOKUP(C69,员工信息表!B:D,3,FALSE))</f>
        <v>-</v>
      </c>
      <c r="F69" s="20"/>
      <c r="G69" s="20"/>
      <c r="H69" s="20"/>
      <c r="I69" s="20"/>
      <c r="J69" s="27" t="str">
        <f t="shared" ref="J69:J132" si="2">IF(C69="","0",(E69*F69)+(G69*H69)+I69)</f>
        <v>0</v>
      </c>
      <c r="K69" s="27" t="str">
        <f>IF(C69="","0",SUMIFS(借支明细表!$H:$H,借支明细表!$F:$F,$C69,借支明细表!$D:$D,$D$2))</f>
        <v>0</v>
      </c>
      <c r="L69" s="27" t="str">
        <f t="shared" ref="L69:L132" si="3">IF(C69="","0",J69-K69)</f>
        <v>0</v>
      </c>
      <c r="M69" s="28"/>
      <c r="XDA69" s="7"/>
      <c r="XDB69" s="7"/>
      <c r="XDC69" s="7"/>
      <c r="XDD69" s="7"/>
      <c r="XDE69" s="7"/>
      <c r="XDF69" s="7"/>
      <c r="XDG69" s="7"/>
      <c r="XDH69" s="7"/>
      <c r="XDI69" s="7"/>
      <c r="XDJ69" s="7"/>
      <c r="XDK69" s="7"/>
      <c r="XDL69" s="7"/>
      <c r="XDM69" s="7"/>
      <c r="XDN69" s="7"/>
      <c r="XDO69" s="7"/>
      <c r="XDP69" s="7"/>
      <c r="XDQ69" s="7"/>
      <c r="XDR69" s="7"/>
      <c r="XDS69" s="7"/>
      <c r="XDT69" s="7"/>
      <c r="XDU69" s="7"/>
      <c r="XDV69" s="7"/>
      <c r="XDW69" s="7"/>
      <c r="XDX69" s="7"/>
      <c r="XDY69" s="7"/>
      <c r="XDZ69" s="7"/>
      <c r="XEA69" s="7"/>
      <c r="XEB69" s="7"/>
      <c r="XEC69" s="7"/>
      <c r="XED69" s="7"/>
      <c r="XEE69" s="7"/>
    </row>
    <row r="70" s="1" customFormat="1" ht="16" customHeight="1" spans="1:16359">
      <c r="A70" s="4"/>
      <c r="B70" s="20"/>
      <c r="C70" s="20"/>
      <c r="D70" s="21" t="str">
        <f>IF(C70="","-",VLOOKUP(C70,员工信息表!B:C,2,FALSE))</f>
        <v>-</v>
      </c>
      <c r="E70" s="21" t="str">
        <f>IF(C70="","-",VLOOKUP(C70,员工信息表!B:D,3,FALSE))</f>
        <v>-</v>
      </c>
      <c r="F70" s="20"/>
      <c r="G70" s="20"/>
      <c r="H70" s="20"/>
      <c r="I70" s="20"/>
      <c r="J70" s="27" t="str">
        <f t="shared" si="2"/>
        <v>0</v>
      </c>
      <c r="K70" s="27" t="str">
        <f>IF(C70="","0",SUMIFS(借支明细表!$H:$H,借支明细表!$F:$F,$C70,借支明细表!$D:$D,$D$2))</f>
        <v>0</v>
      </c>
      <c r="L70" s="27" t="str">
        <f t="shared" si="3"/>
        <v>0</v>
      </c>
      <c r="M70" s="28"/>
      <c r="XDA70" s="7"/>
      <c r="XDB70" s="7"/>
      <c r="XDC70" s="7"/>
      <c r="XDD70" s="7"/>
      <c r="XDE70" s="7"/>
      <c r="XDF70" s="7"/>
      <c r="XDG70" s="7"/>
      <c r="XDH70" s="7"/>
      <c r="XDI70" s="7"/>
      <c r="XDJ70" s="7"/>
      <c r="XDK70" s="7"/>
      <c r="XDL70" s="7"/>
      <c r="XDM70" s="7"/>
      <c r="XDN70" s="7"/>
      <c r="XDO70" s="7"/>
      <c r="XDP70" s="7"/>
      <c r="XDQ70" s="7"/>
      <c r="XDR70" s="7"/>
      <c r="XDS70" s="7"/>
      <c r="XDT70" s="7"/>
      <c r="XDU70" s="7"/>
      <c r="XDV70" s="7"/>
      <c r="XDW70" s="7"/>
      <c r="XDX70" s="7"/>
      <c r="XDY70" s="7"/>
      <c r="XDZ70" s="7"/>
      <c r="XEA70" s="7"/>
      <c r="XEB70" s="7"/>
      <c r="XEC70" s="7"/>
      <c r="XED70" s="7"/>
      <c r="XEE70" s="7"/>
    </row>
    <row r="71" s="1" customFormat="1" ht="16" customHeight="1" spans="1:16359">
      <c r="A71" s="4"/>
      <c r="B71" s="20"/>
      <c r="C71" s="20"/>
      <c r="D71" s="21" t="str">
        <f>IF(C71="","-",VLOOKUP(C71,员工信息表!B:C,2,FALSE))</f>
        <v>-</v>
      </c>
      <c r="E71" s="21" t="str">
        <f>IF(C71="","-",VLOOKUP(C71,员工信息表!B:D,3,FALSE))</f>
        <v>-</v>
      </c>
      <c r="F71" s="20"/>
      <c r="G71" s="20"/>
      <c r="H71" s="20"/>
      <c r="I71" s="20"/>
      <c r="J71" s="27" t="str">
        <f t="shared" si="2"/>
        <v>0</v>
      </c>
      <c r="K71" s="27" t="str">
        <f>IF(C71="","0",SUMIFS(借支明细表!$H:$H,借支明细表!$F:$F,$C71,借支明细表!$D:$D,$D$2))</f>
        <v>0</v>
      </c>
      <c r="L71" s="27" t="str">
        <f t="shared" si="3"/>
        <v>0</v>
      </c>
      <c r="M71" s="28"/>
      <c r="XDA71" s="7"/>
      <c r="XDB71" s="7"/>
      <c r="XDC71" s="7"/>
      <c r="XDD71" s="7"/>
      <c r="XDE71" s="7"/>
      <c r="XDF71" s="7"/>
      <c r="XDG71" s="7"/>
      <c r="XDH71" s="7"/>
      <c r="XDI71" s="7"/>
      <c r="XDJ71" s="7"/>
      <c r="XDK71" s="7"/>
      <c r="XDL71" s="7"/>
      <c r="XDM71" s="7"/>
      <c r="XDN71" s="7"/>
      <c r="XDO71" s="7"/>
      <c r="XDP71" s="7"/>
      <c r="XDQ71" s="7"/>
      <c r="XDR71" s="7"/>
      <c r="XDS71" s="7"/>
      <c r="XDT71" s="7"/>
      <c r="XDU71" s="7"/>
      <c r="XDV71" s="7"/>
      <c r="XDW71" s="7"/>
      <c r="XDX71" s="7"/>
      <c r="XDY71" s="7"/>
      <c r="XDZ71" s="7"/>
      <c r="XEA71" s="7"/>
      <c r="XEB71" s="7"/>
      <c r="XEC71" s="7"/>
      <c r="XED71" s="7"/>
      <c r="XEE71" s="7"/>
    </row>
    <row r="72" s="1" customFormat="1" ht="16" customHeight="1" spans="1:16359">
      <c r="A72" s="4"/>
      <c r="B72" s="20"/>
      <c r="C72" s="20"/>
      <c r="D72" s="21" t="str">
        <f>IF(C72="","-",VLOOKUP(C72,员工信息表!B:C,2,FALSE))</f>
        <v>-</v>
      </c>
      <c r="E72" s="21" t="str">
        <f>IF(C72="","-",VLOOKUP(C72,员工信息表!B:D,3,FALSE))</f>
        <v>-</v>
      </c>
      <c r="F72" s="20"/>
      <c r="G72" s="20"/>
      <c r="H72" s="20"/>
      <c r="I72" s="20"/>
      <c r="J72" s="27" t="str">
        <f t="shared" si="2"/>
        <v>0</v>
      </c>
      <c r="K72" s="27" t="str">
        <f>IF(C72="","0",SUMIFS(借支明细表!$H:$H,借支明细表!$F:$F,$C72,借支明细表!$D:$D,$D$2))</f>
        <v>0</v>
      </c>
      <c r="L72" s="27" t="str">
        <f t="shared" si="3"/>
        <v>0</v>
      </c>
      <c r="M72" s="28"/>
      <c r="XDA72" s="7"/>
      <c r="XDB72" s="7"/>
      <c r="XDC72" s="7"/>
      <c r="XDD72" s="7"/>
      <c r="XDE72" s="7"/>
      <c r="XDF72" s="7"/>
      <c r="XDG72" s="7"/>
      <c r="XDH72" s="7"/>
      <c r="XDI72" s="7"/>
      <c r="XDJ72" s="7"/>
      <c r="XDK72" s="7"/>
      <c r="XDL72" s="7"/>
      <c r="XDM72" s="7"/>
      <c r="XDN72" s="7"/>
      <c r="XDO72" s="7"/>
      <c r="XDP72" s="7"/>
      <c r="XDQ72" s="7"/>
      <c r="XDR72" s="7"/>
      <c r="XDS72" s="7"/>
      <c r="XDT72" s="7"/>
      <c r="XDU72" s="7"/>
      <c r="XDV72" s="7"/>
      <c r="XDW72" s="7"/>
      <c r="XDX72" s="7"/>
      <c r="XDY72" s="7"/>
      <c r="XDZ72" s="7"/>
      <c r="XEA72" s="7"/>
      <c r="XEB72" s="7"/>
      <c r="XEC72" s="7"/>
      <c r="XED72" s="7"/>
      <c r="XEE72" s="7"/>
    </row>
    <row r="73" s="1" customFormat="1" ht="16" customHeight="1" spans="1:16359">
      <c r="A73" s="4"/>
      <c r="B73" s="20"/>
      <c r="C73" s="20"/>
      <c r="D73" s="21" t="str">
        <f>IF(C73="","-",VLOOKUP(C73,员工信息表!B:C,2,FALSE))</f>
        <v>-</v>
      </c>
      <c r="E73" s="21" t="str">
        <f>IF(C73="","-",VLOOKUP(C73,员工信息表!B:D,3,FALSE))</f>
        <v>-</v>
      </c>
      <c r="F73" s="20"/>
      <c r="G73" s="20"/>
      <c r="H73" s="20"/>
      <c r="I73" s="20"/>
      <c r="J73" s="27" t="str">
        <f t="shared" si="2"/>
        <v>0</v>
      </c>
      <c r="K73" s="27" t="str">
        <f>IF(C73="","0",SUMIFS(借支明细表!$H:$H,借支明细表!$F:$F,$C73,借支明细表!$D:$D,$D$2))</f>
        <v>0</v>
      </c>
      <c r="L73" s="27" t="str">
        <f t="shared" si="3"/>
        <v>0</v>
      </c>
      <c r="M73" s="28"/>
      <c r="XDA73" s="7"/>
      <c r="XDB73" s="7"/>
      <c r="XDC73" s="7"/>
      <c r="XDD73" s="7"/>
      <c r="XDE73" s="7"/>
      <c r="XDF73" s="7"/>
      <c r="XDG73" s="7"/>
      <c r="XDH73" s="7"/>
      <c r="XDI73" s="7"/>
      <c r="XDJ73" s="7"/>
      <c r="XDK73" s="7"/>
      <c r="XDL73" s="7"/>
      <c r="XDM73" s="7"/>
      <c r="XDN73" s="7"/>
      <c r="XDO73" s="7"/>
      <c r="XDP73" s="7"/>
      <c r="XDQ73" s="7"/>
      <c r="XDR73" s="7"/>
      <c r="XDS73" s="7"/>
      <c r="XDT73" s="7"/>
      <c r="XDU73" s="7"/>
      <c r="XDV73" s="7"/>
      <c r="XDW73" s="7"/>
      <c r="XDX73" s="7"/>
      <c r="XDY73" s="7"/>
      <c r="XDZ73" s="7"/>
      <c r="XEA73" s="7"/>
      <c r="XEB73" s="7"/>
      <c r="XEC73" s="7"/>
      <c r="XED73" s="7"/>
      <c r="XEE73" s="7"/>
    </row>
    <row r="74" s="1" customFormat="1" ht="16" customHeight="1" spans="1:16359">
      <c r="A74" s="4"/>
      <c r="B74" s="20"/>
      <c r="C74" s="20"/>
      <c r="D74" s="21" t="str">
        <f>IF(C74="","-",VLOOKUP(C74,员工信息表!B:C,2,FALSE))</f>
        <v>-</v>
      </c>
      <c r="E74" s="21" t="str">
        <f>IF(C74="","-",VLOOKUP(C74,员工信息表!B:D,3,FALSE))</f>
        <v>-</v>
      </c>
      <c r="F74" s="20"/>
      <c r="G74" s="20"/>
      <c r="H74" s="20"/>
      <c r="I74" s="20"/>
      <c r="J74" s="27" t="str">
        <f t="shared" si="2"/>
        <v>0</v>
      </c>
      <c r="K74" s="27" t="str">
        <f>IF(C74="","0",SUMIFS(借支明细表!$H:$H,借支明细表!$F:$F,$C74,借支明细表!$D:$D,$D$2))</f>
        <v>0</v>
      </c>
      <c r="L74" s="27" t="str">
        <f t="shared" si="3"/>
        <v>0</v>
      </c>
      <c r="M74" s="28"/>
      <c r="XDA74" s="7"/>
      <c r="XDB74" s="7"/>
      <c r="XDC74" s="7"/>
      <c r="XDD74" s="7"/>
      <c r="XDE74" s="7"/>
      <c r="XDF74" s="7"/>
      <c r="XDG74" s="7"/>
      <c r="XDH74" s="7"/>
      <c r="XDI74" s="7"/>
      <c r="XDJ74" s="7"/>
      <c r="XDK74" s="7"/>
      <c r="XDL74" s="7"/>
      <c r="XDM74" s="7"/>
      <c r="XDN74" s="7"/>
      <c r="XDO74" s="7"/>
      <c r="XDP74" s="7"/>
      <c r="XDQ74" s="7"/>
      <c r="XDR74" s="7"/>
      <c r="XDS74" s="7"/>
      <c r="XDT74" s="7"/>
      <c r="XDU74" s="7"/>
      <c r="XDV74" s="7"/>
      <c r="XDW74" s="7"/>
      <c r="XDX74" s="7"/>
      <c r="XDY74" s="7"/>
      <c r="XDZ74" s="7"/>
      <c r="XEA74" s="7"/>
      <c r="XEB74" s="7"/>
      <c r="XEC74" s="7"/>
      <c r="XED74" s="7"/>
      <c r="XEE74" s="7"/>
    </row>
    <row r="75" s="1" customFormat="1" ht="16" customHeight="1" spans="1:16359">
      <c r="A75" s="4"/>
      <c r="B75" s="20"/>
      <c r="C75" s="20"/>
      <c r="D75" s="21" t="str">
        <f>IF(C75="","-",VLOOKUP(C75,员工信息表!B:C,2,FALSE))</f>
        <v>-</v>
      </c>
      <c r="E75" s="21" t="str">
        <f>IF(C75="","-",VLOOKUP(C75,员工信息表!B:D,3,FALSE))</f>
        <v>-</v>
      </c>
      <c r="F75" s="20"/>
      <c r="G75" s="20"/>
      <c r="H75" s="20"/>
      <c r="I75" s="20"/>
      <c r="J75" s="27" t="str">
        <f t="shared" si="2"/>
        <v>0</v>
      </c>
      <c r="K75" s="27" t="str">
        <f>IF(C75="","0",SUMIFS(借支明细表!$H:$H,借支明细表!$F:$F,$C75,借支明细表!$D:$D,$D$2))</f>
        <v>0</v>
      </c>
      <c r="L75" s="27" t="str">
        <f t="shared" si="3"/>
        <v>0</v>
      </c>
      <c r="M75" s="28"/>
      <c r="XDA75" s="7"/>
      <c r="XDB75" s="7"/>
      <c r="XDC75" s="7"/>
      <c r="XDD75" s="7"/>
      <c r="XDE75" s="7"/>
      <c r="XDF75" s="7"/>
      <c r="XDG75" s="7"/>
      <c r="XDH75" s="7"/>
      <c r="XDI75" s="7"/>
      <c r="XDJ75" s="7"/>
      <c r="XDK75" s="7"/>
      <c r="XDL75" s="7"/>
      <c r="XDM75" s="7"/>
      <c r="XDN75" s="7"/>
      <c r="XDO75" s="7"/>
      <c r="XDP75" s="7"/>
      <c r="XDQ75" s="7"/>
      <c r="XDR75" s="7"/>
      <c r="XDS75" s="7"/>
      <c r="XDT75" s="7"/>
      <c r="XDU75" s="7"/>
      <c r="XDV75" s="7"/>
      <c r="XDW75" s="7"/>
      <c r="XDX75" s="7"/>
      <c r="XDY75" s="7"/>
      <c r="XDZ75" s="7"/>
      <c r="XEA75" s="7"/>
      <c r="XEB75" s="7"/>
      <c r="XEC75" s="7"/>
      <c r="XED75" s="7"/>
      <c r="XEE75" s="7"/>
    </row>
    <row r="76" s="1" customFormat="1" ht="16" customHeight="1" spans="1:16359">
      <c r="A76" s="4"/>
      <c r="B76" s="20"/>
      <c r="C76" s="20"/>
      <c r="D76" s="21" t="str">
        <f>IF(C76="","-",VLOOKUP(C76,员工信息表!B:C,2,FALSE))</f>
        <v>-</v>
      </c>
      <c r="E76" s="21" t="str">
        <f>IF(C76="","-",VLOOKUP(C76,员工信息表!B:D,3,FALSE))</f>
        <v>-</v>
      </c>
      <c r="F76" s="20"/>
      <c r="G76" s="20"/>
      <c r="H76" s="20"/>
      <c r="I76" s="20"/>
      <c r="J76" s="27" t="str">
        <f t="shared" si="2"/>
        <v>0</v>
      </c>
      <c r="K76" s="27" t="str">
        <f>IF(C76="","0",SUMIFS(借支明细表!$H:$H,借支明细表!$F:$F,$C76,借支明细表!$D:$D,$D$2))</f>
        <v>0</v>
      </c>
      <c r="L76" s="27" t="str">
        <f t="shared" si="3"/>
        <v>0</v>
      </c>
      <c r="M76" s="28"/>
      <c r="XDA76" s="7"/>
      <c r="XDB76" s="7"/>
      <c r="XDC76" s="7"/>
      <c r="XDD76" s="7"/>
      <c r="XDE76" s="7"/>
      <c r="XDF76" s="7"/>
      <c r="XDG76" s="7"/>
      <c r="XDH76" s="7"/>
      <c r="XDI76" s="7"/>
      <c r="XDJ76" s="7"/>
      <c r="XDK76" s="7"/>
      <c r="XDL76" s="7"/>
      <c r="XDM76" s="7"/>
      <c r="XDN76" s="7"/>
      <c r="XDO76" s="7"/>
      <c r="XDP76" s="7"/>
      <c r="XDQ76" s="7"/>
      <c r="XDR76" s="7"/>
      <c r="XDS76" s="7"/>
      <c r="XDT76" s="7"/>
      <c r="XDU76" s="7"/>
      <c r="XDV76" s="7"/>
      <c r="XDW76" s="7"/>
      <c r="XDX76" s="7"/>
      <c r="XDY76" s="7"/>
      <c r="XDZ76" s="7"/>
      <c r="XEA76" s="7"/>
      <c r="XEB76" s="7"/>
      <c r="XEC76" s="7"/>
      <c r="XED76" s="7"/>
      <c r="XEE76" s="7"/>
    </row>
    <row r="77" s="1" customFormat="1" ht="16" customHeight="1" spans="1:16359">
      <c r="A77" s="4"/>
      <c r="B77" s="20"/>
      <c r="C77" s="20"/>
      <c r="D77" s="21" t="str">
        <f>IF(C77="","-",VLOOKUP(C77,员工信息表!B:C,2,FALSE))</f>
        <v>-</v>
      </c>
      <c r="E77" s="21" t="str">
        <f>IF(C77="","-",VLOOKUP(C77,员工信息表!B:D,3,FALSE))</f>
        <v>-</v>
      </c>
      <c r="F77" s="20"/>
      <c r="G77" s="20"/>
      <c r="H77" s="20"/>
      <c r="I77" s="20"/>
      <c r="J77" s="27" t="str">
        <f t="shared" si="2"/>
        <v>0</v>
      </c>
      <c r="K77" s="27" t="str">
        <f>IF(C77="","0",SUMIFS(借支明细表!$H:$H,借支明细表!$F:$F,$C77,借支明细表!$D:$D,$D$2))</f>
        <v>0</v>
      </c>
      <c r="L77" s="27" t="str">
        <f t="shared" si="3"/>
        <v>0</v>
      </c>
      <c r="M77" s="28"/>
      <c r="XDA77" s="7"/>
      <c r="XDB77" s="7"/>
      <c r="XDC77" s="7"/>
      <c r="XDD77" s="7"/>
      <c r="XDE77" s="7"/>
      <c r="XDF77" s="7"/>
      <c r="XDG77" s="7"/>
      <c r="XDH77" s="7"/>
      <c r="XDI77" s="7"/>
      <c r="XDJ77" s="7"/>
      <c r="XDK77" s="7"/>
      <c r="XDL77" s="7"/>
      <c r="XDM77" s="7"/>
      <c r="XDN77" s="7"/>
      <c r="XDO77" s="7"/>
      <c r="XDP77" s="7"/>
      <c r="XDQ77" s="7"/>
      <c r="XDR77" s="7"/>
      <c r="XDS77" s="7"/>
      <c r="XDT77" s="7"/>
      <c r="XDU77" s="7"/>
      <c r="XDV77" s="7"/>
      <c r="XDW77" s="7"/>
      <c r="XDX77" s="7"/>
      <c r="XDY77" s="7"/>
      <c r="XDZ77" s="7"/>
      <c r="XEA77" s="7"/>
      <c r="XEB77" s="7"/>
      <c r="XEC77" s="7"/>
      <c r="XED77" s="7"/>
      <c r="XEE77" s="7"/>
    </row>
    <row r="78" s="1" customFormat="1" ht="16" customHeight="1" spans="1:16359">
      <c r="A78" s="4"/>
      <c r="B78" s="20"/>
      <c r="C78" s="20"/>
      <c r="D78" s="21" t="str">
        <f>IF(C78="","-",VLOOKUP(C78,员工信息表!B:C,2,FALSE))</f>
        <v>-</v>
      </c>
      <c r="E78" s="21" t="str">
        <f>IF(C78="","-",VLOOKUP(C78,员工信息表!B:D,3,FALSE))</f>
        <v>-</v>
      </c>
      <c r="F78" s="20"/>
      <c r="G78" s="20"/>
      <c r="H78" s="20"/>
      <c r="I78" s="20"/>
      <c r="J78" s="27" t="str">
        <f t="shared" si="2"/>
        <v>0</v>
      </c>
      <c r="K78" s="27" t="str">
        <f>IF(C78="","0",SUMIFS(借支明细表!$H:$H,借支明细表!$F:$F,$C78,借支明细表!$D:$D,$D$2))</f>
        <v>0</v>
      </c>
      <c r="L78" s="27" t="str">
        <f t="shared" si="3"/>
        <v>0</v>
      </c>
      <c r="M78" s="28"/>
      <c r="XDA78" s="7"/>
      <c r="XDB78" s="7"/>
      <c r="XDC78" s="7"/>
      <c r="XDD78" s="7"/>
      <c r="XDE78" s="7"/>
      <c r="XDF78" s="7"/>
      <c r="XDG78" s="7"/>
      <c r="XDH78" s="7"/>
      <c r="XDI78" s="7"/>
      <c r="XDJ78" s="7"/>
      <c r="XDK78" s="7"/>
      <c r="XDL78" s="7"/>
      <c r="XDM78" s="7"/>
      <c r="XDN78" s="7"/>
      <c r="XDO78" s="7"/>
      <c r="XDP78" s="7"/>
      <c r="XDQ78" s="7"/>
      <c r="XDR78" s="7"/>
      <c r="XDS78" s="7"/>
      <c r="XDT78" s="7"/>
      <c r="XDU78" s="7"/>
      <c r="XDV78" s="7"/>
      <c r="XDW78" s="7"/>
      <c r="XDX78" s="7"/>
      <c r="XDY78" s="7"/>
      <c r="XDZ78" s="7"/>
      <c r="XEA78" s="7"/>
      <c r="XEB78" s="7"/>
      <c r="XEC78" s="7"/>
      <c r="XED78" s="7"/>
      <c r="XEE78" s="7"/>
    </row>
    <row r="79" s="1" customFormat="1" ht="16" customHeight="1" spans="1:16359">
      <c r="A79" s="4"/>
      <c r="B79" s="20"/>
      <c r="C79" s="20"/>
      <c r="D79" s="21" t="str">
        <f>IF(C79="","-",VLOOKUP(C79,员工信息表!B:C,2,FALSE))</f>
        <v>-</v>
      </c>
      <c r="E79" s="21" t="str">
        <f>IF(C79="","-",VLOOKUP(C79,员工信息表!B:D,3,FALSE))</f>
        <v>-</v>
      </c>
      <c r="F79" s="20"/>
      <c r="G79" s="20"/>
      <c r="H79" s="20"/>
      <c r="I79" s="20"/>
      <c r="J79" s="27" t="str">
        <f t="shared" si="2"/>
        <v>0</v>
      </c>
      <c r="K79" s="27" t="str">
        <f>IF(C79="","0",SUMIFS(借支明细表!$H:$H,借支明细表!$F:$F,$C79,借支明细表!$D:$D,$D$2))</f>
        <v>0</v>
      </c>
      <c r="L79" s="27" t="str">
        <f t="shared" si="3"/>
        <v>0</v>
      </c>
      <c r="M79" s="28"/>
      <c r="XDA79" s="7"/>
      <c r="XDB79" s="7"/>
      <c r="XDC79" s="7"/>
      <c r="XDD79" s="7"/>
      <c r="XDE79" s="7"/>
      <c r="XDF79" s="7"/>
      <c r="XDG79" s="7"/>
      <c r="XDH79" s="7"/>
      <c r="XDI79" s="7"/>
      <c r="XDJ79" s="7"/>
      <c r="XDK79" s="7"/>
      <c r="XDL79" s="7"/>
      <c r="XDM79" s="7"/>
      <c r="XDN79" s="7"/>
      <c r="XDO79" s="7"/>
      <c r="XDP79" s="7"/>
      <c r="XDQ79" s="7"/>
      <c r="XDR79" s="7"/>
      <c r="XDS79" s="7"/>
      <c r="XDT79" s="7"/>
      <c r="XDU79" s="7"/>
      <c r="XDV79" s="7"/>
      <c r="XDW79" s="7"/>
      <c r="XDX79" s="7"/>
      <c r="XDY79" s="7"/>
      <c r="XDZ79" s="7"/>
      <c r="XEA79" s="7"/>
      <c r="XEB79" s="7"/>
      <c r="XEC79" s="7"/>
      <c r="XED79" s="7"/>
      <c r="XEE79" s="7"/>
    </row>
    <row r="80" s="1" customFormat="1" ht="16" customHeight="1" spans="1:16359">
      <c r="A80" s="4"/>
      <c r="B80" s="20"/>
      <c r="C80" s="20"/>
      <c r="D80" s="21" t="str">
        <f>IF(C80="","-",VLOOKUP(C80,员工信息表!B:C,2,FALSE))</f>
        <v>-</v>
      </c>
      <c r="E80" s="21" t="str">
        <f>IF(C80="","-",VLOOKUP(C80,员工信息表!B:D,3,FALSE))</f>
        <v>-</v>
      </c>
      <c r="F80" s="20"/>
      <c r="G80" s="20"/>
      <c r="H80" s="20"/>
      <c r="I80" s="20"/>
      <c r="J80" s="27" t="str">
        <f t="shared" si="2"/>
        <v>0</v>
      </c>
      <c r="K80" s="27" t="str">
        <f>IF(C80="","0",SUMIFS(借支明细表!$H:$H,借支明细表!$F:$F,$C80,借支明细表!$D:$D,$D$2))</f>
        <v>0</v>
      </c>
      <c r="L80" s="27" t="str">
        <f t="shared" si="3"/>
        <v>0</v>
      </c>
      <c r="M80" s="28"/>
      <c r="XDA80" s="7"/>
      <c r="XDB80" s="7"/>
      <c r="XDC80" s="7"/>
      <c r="XDD80" s="7"/>
      <c r="XDE80" s="7"/>
      <c r="XDF80" s="7"/>
      <c r="XDG80" s="7"/>
      <c r="XDH80" s="7"/>
      <c r="XDI80" s="7"/>
      <c r="XDJ80" s="7"/>
      <c r="XDK80" s="7"/>
      <c r="XDL80" s="7"/>
      <c r="XDM80" s="7"/>
      <c r="XDN80" s="7"/>
      <c r="XDO80" s="7"/>
      <c r="XDP80" s="7"/>
      <c r="XDQ80" s="7"/>
      <c r="XDR80" s="7"/>
      <c r="XDS80" s="7"/>
      <c r="XDT80" s="7"/>
      <c r="XDU80" s="7"/>
      <c r="XDV80" s="7"/>
      <c r="XDW80" s="7"/>
      <c r="XDX80" s="7"/>
      <c r="XDY80" s="7"/>
      <c r="XDZ80" s="7"/>
      <c r="XEA80" s="7"/>
      <c r="XEB80" s="7"/>
      <c r="XEC80" s="7"/>
      <c r="XED80" s="7"/>
      <c r="XEE80" s="7"/>
    </row>
    <row r="81" s="1" customFormat="1" ht="16" customHeight="1" spans="1:16359">
      <c r="A81" s="4"/>
      <c r="B81" s="20"/>
      <c r="C81" s="20"/>
      <c r="D81" s="21" t="str">
        <f>IF(C81="","-",VLOOKUP(C81,员工信息表!B:C,2,FALSE))</f>
        <v>-</v>
      </c>
      <c r="E81" s="21" t="str">
        <f>IF(C81="","-",VLOOKUP(C81,员工信息表!B:D,3,FALSE))</f>
        <v>-</v>
      </c>
      <c r="F81" s="20"/>
      <c r="G81" s="20"/>
      <c r="H81" s="20"/>
      <c r="I81" s="20"/>
      <c r="J81" s="27" t="str">
        <f t="shared" si="2"/>
        <v>0</v>
      </c>
      <c r="K81" s="27" t="str">
        <f>IF(C81="","0",SUMIFS(借支明细表!$H:$H,借支明细表!$F:$F,$C81,借支明细表!$D:$D,$D$2))</f>
        <v>0</v>
      </c>
      <c r="L81" s="27" t="str">
        <f t="shared" si="3"/>
        <v>0</v>
      </c>
      <c r="M81" s="28"/>
      <c r="XDA81" s="7"/>
      <c r="XDB81" s="7"/>
      <c r="XDC81" s="7"/>
      <c r="XDD81" s="7"/>
      <c r="XDE81" s="7"/>
      <c r="XDF81" s="7"/>
      <c r="XDG81" s="7"/>
      <c r="XDH81" s="7"/>
      <c r="XDI81" s="7"/>
      <c r="XDJ81" s="7"/>
      <c r="XDK81" s="7"/>
      <c r="XDL81" s="7"/>
      <c r="XDM81" s="7"/>
      <c r="XDN81" s="7"/>
      <c r="XDO81" s="7"/>
      <c r="XDP81" s="7"/>
      <c r="XDQ81" s="7"/>
      <c r="XDR81" s="7"/>
      <c r="XDS81" s="7"/>
      <c r="XDT81" s="7"/>
      <c r="XDU81" s="7"/>
      <c r="XDV81" s="7"/>
      <c r="XDW81" s="7"/>
      <c r="XDX81" s="7"/>
      <c r="XDY81" s="7"/>
      <c r="XDZ81" s="7"/>
      <c r="XEA81" s="7"/>
      <c r="XEB81" s="7"/>
      <c r="XEC81" s="7"/>
      <c r="XED81" s="7"/>
      <c r="XEE81" s="7"/>
    </row>
    <row r="82" s="1" customFormat="1" ht="16" customHeight="1" spans="1:16359">
      <c r="A82" s="4"/>
      <c r="B82" s="20"/>
      <c r="C82" s="20"/>
      <c r="D82" s="21" t="str">
        <f>IF(C82="","-",VLOOKUP(C82,员工信息表!B:C,2,FALSE))</f>
        <v>-</v>
      </c>
      <c r="E82" s="21" t="str">
        <f>IF(C82="","-",VLOOKUP(C82,员工信息表!B:D,3,FALSE))</f>
        <v>-</v>
      </c>
      <c r="F82" s="20"/>
      <c r="G82" s="20"/>
      <c r="H82" s="20"/>
      <c r="I82" s="20"/>
      <c r="J82" s="27" t="str">
        <f t="shared" si="2"/>
        <v>0</v>
      </c>
      <c r="K82" s="27" t="str">
        <f>IF(C82="","0",SUMIFS(借支明细表!$H:$H,借支明细表!$F:$F,$C82,借支明细表!$D:$D,$D$2))</f>
        <v>0</v>
      </c>
      <c r="L82" s="27" t="str">
        <f t="shared" si="3"/>
        <v>0</v>
      </c>
      <c r="M82" s="28"/>
      <c r="XDA82" s="7"/>
      <c r="XDB82" s="7"/>
      <c r="XDC82" s="7"/>
      <c r="XDD82" s="7"/>
      <c r="XDE82" s="7"/>
      <c r="XDF82" s="7"/>
      <c r="XDG82" s="7"/>
      <c r="XDH82" s="7"/>
      <c r="XDI82" s="7"/>
      <c r="XDJ82" s="7"/>
      <c r="XDK82" s="7"/>
      <c r="XDL82" s="7"/>
      <c r="XDM82" s="7"/>
      <c r="XDN82" s="7"/>
      <c r="XDO82" s="7"/>
      <c r="XDP82" s="7"/>
      <c r="XDQ82" s="7"/>
      <c r="XDR82" s="7"/>
      <c r="XDS82" s="7"/>
      <c r="XDT82" s="7"/>
      <c r="XDU82" s="7"/>
      <c r="XDV82" s="7"/>
      <c r="XDW82" s="7"/>
      <c r="XDX82" s="7"/>
      <c r="XDY82" s="7"/>
      <c r="XDZ82" s="7"/>
      <c r="XEA82" s="7"/>
      <c r="XEB82" s="7"/>
      <c r="XEC82" s="7"/>
      <c r="XED82" s="7"/>
      <c r="XEE82" s="7"/>
    </row>
    <row r="83" s="1" customFormat="1" ht="16" customHeight="1" spans="1:16359">
      <c r="A83" s="4"/>
      <c r="B83" s="20"/>
      <c r="C83" s="20"/>
      <c r="D83" s="21" t="str">
        <f>IF(C83="","-",VLOOKUP(C83,员工信息表!B:C,2,FALSE))</f>
        <v>-</v>
      </c>
      <c r="E83" s="21" t="str">
        <f>IF(C83="","-",VLOOKUP(C83,员工信息表!B:D,3,FALSE))</f>
        <v>-</v>
      </c>
      <c r="F83" s="20"/>
      <c r="G83" s="20"/>
      <c r="H83" s="20"/>
      <c r="I83" s="20"/>
      <c r="J83" s="27" t="str">
        <f t="shared" si="2"/>
        <v>0</v>
      </c>
      <c r="K83" s="27" t="str">
        <f>IF(C83="","0",SUMIFS(借支明细表!$H:$H,借支明细表!$F:$F,$C83,借支明细表!$D:$D,$D$2))</f>
        <v>0</v>
      </c>
      <c r="L83" s="27" t="str">
        <f t="shared" si="3"/>
        <v>0</v>
      </c>
      <c r="M83" s="28"/>
      <c r="XDA83" s="7"/>
      <c r="XDB83" s="7"/>
      <c r="XDC83" s="7"/>
      <c r="XDD83" s="7"/>
      <c r="XDE83" s="7"/>
      <c r="XDF83" s="7"/>
      <c r="XDG83" s="7"/>
      <c r="XDH83" s="7"/>
      <c r="XDI83" s="7"/>
      <c r="XDJ83" s="7"/>
      <c r="XDK83" s="7"/>
      <c r="XDL83" s="7"/>
      <c r="XDM83" s="7"/>
      <c r="XDN83" s="7"/>
      <c r="XDO83" s="7"/>
      <c r="XDP83" s="7"/>
      <c r="XDQ83" s="7"/>
      <c r="XDR83" s="7"/>
      <c r="XDS83" s="7"/>
      <c r="XDT83" s="7"/>
      <c r="XDU83" s="7"/>
      <c r="XDV83" s="7"/>
      <c r="XDW83" s="7"/>
      <c r="XDX83" s="7"/>
      <c r="XDY83" s="7"/>
      <c r="XDZ83" s="7"/>
      <c r="XEA83" s="7"/>
      <c r="XEB83" s="7"/>
      <c r="XEC83" s="7"/>
      <c r="XED83" s="7"/>
      <c r="XEE83" s="7"/>
    </row>
    <row r="84" s="1" customFormat="1" ht="16" customHeight="1" spans="1:16359">
      <c r="A84" s="4"/>
      <c r="B84" s="20"/>
      <c r="C84" s="20"/>
      <c r="D84" s="21" t="str">
        <f>IF(C84="","-",VLOOKUP(C84,员工信息表!B:C,2,FALSE))</f>
        <v>-</v>
      </c>
      <c r="E84" s="21" t="str">
        <f>IF(C84="","-",VLOOKUP(C84,员工信息表!B:D,3,FALSE))</f>
        <v>-</v>
      </c>
      <c r="F84" s="20"/>
      <c r="G84" s="20"/>
      <c r="H84" s="20"/>
      <c r="I84" s="20"/>
      <c r="J84" s="27" t="str">
        <f t="shared" si="2"/>
        <v>0</v>
      </c>
      <c r="K84" s="27" t="str">
        <f>IF(C84="","0",SUMIFS(借支明细表!$H:$H,借支明细表!$F:$F,$C84,借支明细表!$D:$D,$D$2))</f>
        <v>0</v>
      </c>
      <c r="L84" s="27" t="str">
        <f t="shared" si="3"/>
        <v>0</v>
      </c>
      <c r="M84" s="28"/>
      <c r="XDA84" s="7"/>
      <c r="XDB84" s="7"/>
      <c r="XDC84" s="7"/>
      <c r="XDD84" s="7"/>
      <c r="XDE84" s="7"/>
      <c r="XDF84" s="7"/>
      <c r="XDG84" s="7"/>
      <c r="XDH84" s="7"/>
      <c r="XDI84" s="7"/>
      <c r="XDJ84" s="7"/>
      <c r="XDK84" s="7"/>
      <c r="XDL84" s="7"/>
      <c r="XDM84" s="7"/>
      <c r="XDN84" s="7"/>
      <c r="XDO84" s="7"/>
      <c r="XDP84" s="7"/>
      <c r="XDQ84" s="7"/>
      <c r="XDR84" s="7"/>
      <c r="XDS84" s="7"/>
      <c r="XDT84" s="7"/>
      <c r="XDU84" s="7"/>
      <c r="XDV84" s="7"/>
      <c r="XDW84" s="7"/>
      <c r="XDX84" s="7"/>
      <c r="XDY84" s="7"/>
      <c r="XDZ84" s="7"/>
      <c r="XEA84" s="7"/>
      <c r="XEB84" s="7"/>
      <c r="XEC84" s="7"/>
      <c r="XED84" s="7"/>
      <c r="XEE84" s="7"/>
    </row>
    <row r="85" s="1" customFormat="1" ht="16" customHeight="1" spans="1:16359">
      <c r="A85" s="4"/>
      <c r="B85" s="20"/>
      <c r="C85" s="20"/>
      <c r="D85" s="21" t="str">
        <f>IF(C85="","-",VLOOKUP(C85,员工信息表!B:C,2,FALSE))</f>
        <v>-</v>
      </c>
      <c r="E85" s="21" t="str">
        <f>IF(C85="","-",VLOOKUP(C85,员工信息表!B:D,3,FALSE))</f>
        <v>-</v>
      </c>
      <c r="F85" s="20"/>
      <c r="G85" s="20"/>
      <c r="H85" s="20"/>
      <c r="I85" s="20"/>
      <c r="J85" s="27" t="str">
        <f t="shared" si="2"/>
        <v>0</v>
      </c>
      <c r="K85" s="27" t="str">
        <f>IF(C85="","0",SUMIFS(借支明细表!$H:$H,借支明细表!$F:$F,$C85,借支明细表!$D:$D,$D$2))</f>
        <v>0</v>
      </c>
      <c r="L85" s="27" t="str">
        <f t="shared" si="3"/>
        <v>0</v>
      </c>
      <c r="M85" s="28"/>
      <c r="XDA85" s="7"/>
      <c r="XDB85" s="7"/>
      <c r="XDC85" s="7"/>
      <c r="XDD85" s="7"/>
      <c r="XDE85" s="7"/>
      <c r="XDF85" s="7"/>
      <c r="XDG85" s="7"/>
      <c r="XDH85" s="7"/>
      <c r="XDI85" s="7"/>
      <c r="XDJ85" s="7"/>
      <c r="XDK85" s="7"/>
      <c r="XDL85" s="7"/>
      <c r="XDM85" s="7"/>
      <c r="XDN85" s="7"/>
      <c r="XDO85" s="7"/>
      <c r="XDP85" s="7"/>
      <c r="XDQ85" s="7"/>
      <c r="XDR85" s="7"/>
      <c r="XDS85" s="7"/>
      <c r="XDT85" s="7"/>
      <c r="XDU85" s="7"/>
      <c r="XDV85" s="7"/>
      <c r="XDW85" s="7"/>
      <c r="XDX85" s="7"/>
      <c r="XDY85" s="7"/>
      <c r="XDZ85" s="7"/>
      <c r="XEA85" s="7"/>
      <c r="XEB85" s="7"/>
      <c r="XEC85" s="7"/>
      <c r="XED85" s="7"/>
      <c r="XEE85" s="7"/>
    </row>
    <row r="86" s="1" customFormat="1" ht="16" customHeight="1" spans="1:16359">
      <c r="A86" s="4"/>
      <c r="B86" s="20"/>
      <c r="C86" s="20"/>
      <c r="D86" s="21" t="str">
        <f>IF(C86="","-",VLOOKUP(C86,员工信息表!B:C,2,FALSE))</f>
        <v>-</v>
      </c>
      <c r="E86" s="21" t="str">
        <f>IF(C86="","-",VLOOKUP(C86,员工信息表!B:D,3,FALSE))</f>
        <v>-</v>
      </c>
      <c r="F86" s="20"/>
      <c r="G86" s="20"/>
      <c r="H86" s="20"/>
      <c r="I86" s="20"/>
      <c r="J86" s="27" t="str">
        <f t="shared" si="2"/>
        <v>0</v>
      </c>
      <c r="K86" s="27" t="str">
        <f>IF(C86="","0",SUMIFS(借支明细表!$H:$H,借支明细表!$F:$F,$C86,借支明细表!$D:$D,$D$2))</f>
        <v>0</v>
      </c>
      <c r="L86" s="27" t="str">
        <f t="shared" si="3"/>
        <v>0</v>
      </c>
      <c r="M86" s="28"/>
      <c r="XDA86" s="7"/>
      <c r="XDB86" s="7"/>
      <c r="XDC86" s="7"/>
      <c r="XDD86" s="7"/>
      <c r="XDE86" s="7"/>
      <c r="XDF86" s="7"/>
      <c r="XDG86" s="7"/>
      <c r="XDH86" s="7"/>
      <c r="XDI86" s="7"/>
      <c r="XDJ86" s="7"/>
      <c r="XDK86" s="7"/>
      <c r="XDL86" s="7"/>
      <c r="XDM86" s="7"/>
      <c r="XDN86" s="7"/>
      <c r="XDO86" s="7"/>
      <c r="XDP86" s="7"/>
      <c r="XDQ86" s="7"/>
      <c r="XDR86" s="7"/>
      <c r="XDS86" s="7"/>
      <c r="XDT86" s="7"/>
      <c r="XDU86" s="7"/>
      <c r="XDV86" s="7"/>
      <c r="XDW86" s="7"/>
      <c r="XDX86" s="7"/>
      <c r="XDY86" s="7"/>
      <c r="XDZ86" s="7"/>
      <c r="XEA86" s="7"/>
      <c r="XEB86" s="7"/>
      <c r="XEC86" s="7"/>
      <c r="XED86" s="7"/>
      <c r="XEE86" s="7"/>
    </row>
    <row r="87" s="1" customFormat="1" ht="16" customHeight="1" spans="1:16359">
      <c r="A87" s="4"/>
      <c r="B87" s="20"/>
      <c r="C87" s="20"/>
      <c r="D87" s="21" t="str">
        <f>IF(C87="","-",VLOOKUP(C87,员工信息表!B:C,2,FALSE))</f>
        <v>-</v>
      </c>
      <c r="E87" s="21" t="str">
        <f>IF(C87="","-",VLOOKUP(C87,员工信息表!B:D,3,FALSE))</f>
        <v>-</v>
      </c>
      <c r="F87" s="20"/>
      <c r="G87" s="20"/>
      <c r="H87" s="20"/>
      <c r="I87" s="20"/>
      <c r="J87" s="27" t="str">
        <f t="shared" si="2"/>
        <v>0</v>
      </c>
      <c r="K87" s="27" t="str">
        <f>IF(C87="","0",SUMIFS(借支明细表!$H:$H,借支明细表!$F:$F,$C87,借支明细表!$D:$D,$D$2))</f>
        <v>0</v>
      </c>
      <c r="L87" s="27" t="str">
        <f t="shared" si="3"/>
        <v>0</v>
      </c>
      <c r="M87" s="28"/>
      <c r="XDA87" s="7"/>
      <c r="XDB87" s="7"/>
      <c r="XDC87" s="7"/>
      <c r="XDD87" s="7"/>
      <c r="XDE87" s="7"/>
      <c r="XDF87" s="7"/>
      <c r="XDG87" s="7"/>
      <c r="XDH87" s="7"/>
      <c r="XDI87" s="7"/>
      <c r="XDJ87" s="7"/>
      <c r="XDK87" s="7"/>
      <c r="XDL87" s="7"/>
      <c r="XDM87" s="7"/>
      <c r="XDN87" s="7"/>
      <c r="XDO87" s="7"/>
      <c r="XDP87" s="7"/>
      <c r="XDQ87" s="7"/>
      <c r="XDR87" s="7"/>
      <c r="XDS87" s="7"/>
      <c r="XDT87" s="7"/>
      <c r="XDU87" s="7"/>
      <c r="XDV87" s="7"/>
      <c r="XDW87" s="7"/>
      <c r="XDX87" s="7"/>
      <c r="XDY87" s="7"/>
      <c r="XDZ87" s="7"/>
      <c r="XEA87" s="7"/>
      <c r="XEB87" s="7"/>
      <c r="XEC87" s="7"/>
      <c r="XED87" s="7"/>
      <c r="XEE87" s="7"/>
    </row>
    <row r="88" s="1" customFormat="1" ht="16" customHeight="1" spans="1:16359">
      <c r="A88" s="4"/>
      <c r="B88" s="20"/>
      <c r="C88" s="20"/>
      <c r="D88" s="21" t="str">
        <f>IF(C88="","-",VLOOKUP(C88,员工信息表!B:C,2,FALSE))</f>
        <v>-</v>
      </c>
      <c r="E88" s="21" t="str">
        <f>IF(C88="","-",VLOOKUP(C88,员工信息表!B:D,3,FALSE))</f>
        <v>-</v>
      </c>
      <c r="F88" s="20"/>
      <c r="G88" s="20"/>
      <c r="H88" s="20"/>
      <c r="I88" s="20"/>
      <c r="J88" s="27" t="str">
        <f t="shared" si="2"/>
        <v>0</v>
      </c>
      <c r="K88" s="27" t="str">
        <f>IF(C88="","0",SUMIFS(借支明细表!$H:$H,借支明细表!$F:$F,$C88,借支明细表!$D:$D,$D$2))</f>
        <v>0</v>
      </c>
      <c r="L88" s="27" t="str">
        <f t="shared" si="3"/>
        <v>0</v>
      </c>
      <c r="M88" s="28"/>
      <c r="XDA88" s="7"/>
      <c r="XDB88" s="7"/>
      <c r="XDC88" s="7"/>
      <c r="XDD88" s="7"/>
      <c r="XDE88" s="7"/>
      <c r="XDF88" s="7"/>
      <c r="XDG88" s="7"/>
      <c r="XDH88" s="7"/>
      <c r="XDI88" s="7"/>
      <c r="XDJ88" s="7"/>
      <c r="XDK88" s="7"/>
      <c r="XDL88" s="7"/>
      <c r="XDM88" s="7"/>
      <c r="XDN88" s="7"/>
      <c r="XDO88" s="7"/>
      <c r="XDP88" s="7"/>
      <c r="XDQ88" s="7"/>
      <c r="XDR88" s="7"/>
      <c r="XDS88" s="7"/>
      <c r="XDT88" s="7"/>
      <c r="XDU88" s="7"/>
      <c r="XDV88" s="7"/>
      <c r="XDW88" s="7"/>
      <c r="XDX88" s="7"/>
      <c r="XDY88" s="7"/>
      <c r="XDZ88" s="7"/>
      <c r="XEA88" s="7"/>
      <c r="XEB88" s="7"/>
      <c r="XEC88" s="7"/>
      <c r="XED88" s="7"/>
      <c r="XEE88" s="7"/>
    </row>
    <row r="89" s="1" customFormat="1" ht="16" customHeight="1" spans="1:16359">
      <c r="A89" s="4"/>
      <c r="B89" s="20"/>
      <c r="C89" s="20"/>
      <c r="D89" s="21" t="str">
        <f>IF(C89="","-",VLOOKUP(C89,员工信息表!B:C,2,FALSE))</f>
        <v>-</v>
      </c>
      <c r="E89" s="21" t="str">
        <f>IF(C89="","-",VLOOKUP(C89,员工信息表!B:D,3,FALSE))</f>
        <v>-</v>
      </c>
      <c r="F89" s="20"/>
      <c r="G89" s="20"/>
      <c r="H89" s="20"/>
      <c r="I89" s="20"/>
      <c r="J89" s="27" t="str">
        <f t="shared" si="2"/>
        <v>0</v>
      </c>
      <c r="K89" s="27" t="str">
        <f>IF(C89="","0",SUMIFS(借支明细表!$H:$H,借支明细表!$F:$F,$C89,借支明细表!$D:$D,$D$2))</f>
        <v>0</v>
      </c>
      <c r="L89" s="27" t="str">
        <f t="shared" si="3"/>
        <v>0</v>
      </c>
      <c r="M89" s="28"/>
      <c r="XDA89" s="7"/>
      <c r="XDB89" s="7"/>
      <c r="XDC89" s="7"/>
      <c r="XDD89" s="7"/>
      <c r="XDE89" s="7"/>
      <c r="XDF89" s="7"/>
      <c r="XDG89" s="7"/>
      <c r="XDH89" s="7"/>
      <c r="XDI89" s="7"/>
      <c r="XDJ89" s="7"/>
      <c r="XDK89" s="7"/>
      <c r="XDL89" s="7"/>
      <c r="XDM89" s="7"/>
      <c r="XDN89" s="7"/>
      <c r="XDO89" s="7"/>
      <c r="XDP89" s="7"/>
      <c r="XDQ89" s="7"/>
      <c r="XDR89" s="7"/>
      <c r="XDS89" s="7"/>
      <c r="XDT89" s="7"/>
      <c r="XDU89" s="7"/>
      <c r="XDV89" s="7"/>
      <c r="XDW89" s="7"/>
      <c r="XDX89" s="7"/>
      <c r="XDY89" s="7"/>
      <c r="XDZ89" s="7"/>
      <c r="XEA89" s="7"/>
      <c r="XEB89" s="7"/>
      <c r="XEC89" s="7"/>
      <c r="XED89" s="7"/>
      <c r="XEE89" s="7"/>
    </row>
    <row r="90" s="1" customFormat="1" ht="16" customHeight="1" spans="1:16359">
      <c r="A90" s="4"/>
      <c r="B90" s="20"/>
      <c r="C90" s="20"/>
      <c r="D90" s="21" t="str">
        <f>IF(C90="","-",VLOOKUP(C90,员工信息表!B:C,2,FALSE))</f>
        <v>-</v>
      </c>
      <c r="E90" s="21" t="str">
        <f>IF(C90="","-",VLOOKUP(C90,员工信息表!B:D,3,FALSE))</f>
        <v>-</v>
      </c>
      <c r="F90" s="20"/>
      <c r="G90" s="20"/>
      <c r="H90" s="20"/>
      <c r="I90" s="20"/>
      <c r="J90" s="27" t="str">
        <f t="shared" si="2"/>
        <v>0</v>
      </c>
      <c r="K90" s="27" t="str">
        <f>IF(C90="","0",SUMIFS(借支明细表!$H:$H,借支明细表!$F:$F,$C90,借支明细表!$D:$D,$D$2))</f>
        <v>0</v>
      </c>
      <c r="L90" s="27" t="str">
        <f t="shared" si="3"/>
        <v>0</v>
      </c>
      <c r="M90" s="28"/>
      <c r="XDA90" s="7"/>
      <c r="XDB90" s="7"/>
      <c r="XDC90" s="7"/>
      <c r="XDD90" s="7"/>
      <c r="XDE90" s="7"/>
      <c r="XDF90" s="7"/>
      <c r="XDG90" s="7"/>
      <c r="XDH90" s="7"/>
      <c r="XDI90" s="7"/>
      <c r="XDJ90" s="7"/>
      <c r="XDK90" s="7"/>
      <c r="XDL90" s="7"/>
      <c r="XDM90" s="7"/>
      <c r="XDN90" s="7"/>
      <c r="XDO90" s="7"/>
      <c r="XDP90" s="7"/>
      <c r="XDQ90" s="7"/>
      <c r="XDR90" s="7"/>
      <c r="XDS90" s="7"/>
      <c r="XDT90" s="7"/>
      <c r="XDU90" s="7"/>
      <c r="XDV90" s="7"/>
      <c r="XDW90" s="7"/>
      <c r="XDX90" s="7"/>
      <c r="XDY90" s="7"/>
      <c r="XDZ90" s="7"/>
      <c r="XEA90" s="7"/>
      <c r="XEB90" s="7"/>
      <c r="XEC90" s="7"/>
      <c r="XED90" s="7"/>
      <c r="XEE90" s="7"/>
    </row>
    <row r="91" s="1" customFormat="1" ht="16" customHeight="1" spans="1:16359">
      <c r="A91" s="4"/>
      <c r="B91" s="20"/>
      <c r="C91" s="20"/>
      <c r="D91" s="21" t="str">
        <f>IF(C91="","-",VLOOKUP(C91,员工信息表!B:C,2,FALSE))</f>
        <v>-</v>
      </c>
      <c r="E91" s="21" t="str">
        <f>IF(C91="","-",VLOOKUP(C91,员工信息表!B:D,3,FALSE))</f>
        <v>-</v>
      </c>
      <c r="F91" s="20"/>
      <c r="G91" s="20"/>
      <c r="H91" s="20"/>
      <c r="I91" s="20"/>
      <c r="J91" s="27" t="str">
        <f t="shared" si="2"/>
        <v>0</v>
      </c>
      <c r="K91" s="27" t="str">
        <f>IF(C91="","0",SUMIFS(借支明细表!$H:$H,借支明细表!$F:$F,$C91,借支明细表!$D:$D,$D$2))</f>
        <v>0</v>
      </c>
      <c r="L91" s="27" t="str">
        <f t="shared" si="3"/>
        <v>0</v>
      </c>
      <c r="M91" s="28"/>
      <c r="XDA91" s="7"/>
      <c r="XDB91" s="7"/>
      <c r="XDC91" s="7"/>
      <c r="XDD91" s="7"/>
      <c r="XDE91" s="7"/>
      <c r="XDF91" s="7"/>
      <c r="XDG91" s="7"/>
      <c r="XDH91" s="7"/>
      <c r="XDI91" s="7"/>
      <c r="XDJ91" s="7"/>
      <c r="XDK91" s="7"/>
      <c r="XDL91" s="7"/>
      <c r="XDM91" s="7"/>
      <c r="XDN91" s="7"/>
      <c r="XDO91" s="7"/>
      <c r="XDP91" s="7"/>
      <c r="XDQ91" s="7"/>
      <c r="XDR91" s="7"/>
      <c r="XDS91" s="7"/>
      <c r="XDT91" s="7"/>
      <c r="XDU91" s="7"/>
      <c r="XDV91" s="7"/>
      <c r="XDW91" s="7"/>
      <c r="XDX91" s="7"/>
      <c r="XDY91" s="7"/>
      <c r="XDZ91" s="7"/>
      <c r="XEA91" s="7"/>
      <c r="XEB91" s="7"/>
      <c r="XEC91" s="7"/>
      <c r="XED91" s="7"/>
      <c r="XEE91" s="7"/>
    </row>
    <row r="92" s="1" customFormat="1" ht="16" customHeight="1" spans="1:16359">
      <c r="A92" s="4"/>
      <c r="B92" s="20"/>
      <c r="C92" s="20"/>
      <c r="D92" s="21" t="str">
        <f>IF(C92="","-",VLOOKUP(C92,员工信息表!B:C,2,FALSE))</f>
        <v>-</v>
      </c>
      <c r="E92" s="21" t="str">
        <f>IF(C92="","-",VLOOKUP(C92,员工信息表!B:D,3,FALSE))</f>
        <v>-</v>
      </c>
      <c r="F92" s="20"/>
      <c r="G92" s="20"/>
      <c r="H92" s="20"/>
      <c r="I92" s="20"/>
      <c r="J92" s="27" t="str">
        <f t="shared" si="2"/>
        <v>0</v>
      </c>
      <c r="K92" s="27" t="str">
        <f>IF(C92="","0",SUMIFS(借支明细表!$H:$H,借支明细表!$F:$F,$C92,借支明细表!$D:$D,$D$2))</f>
        <v>0</v>
      </c>
      <c r="L92" s="27" t="str">
        <f t="shared" si="3"/>
        <v>0</v>
      </c>
      <c r="M92" s="28"/>
      <c r="XDA92" s="7"/>
      <c r="XDB92" s="7"/>
      <c r="XDC92" s="7"/>
      <c r="XDD92" s="7"/>
      <c r="XDE92" s="7"/>
      <c r="XDF92" s="7"/>
      <c r="XDG92" s="7"/>
      <c r="XDH92" s="7"/>
      <c r="XDI92" s="7"/>
      <c r="XDJ92" s="7"/>
      <c r="XDK92" s="7"/>
      <c r="XDL92" s="7"/>
      <c r="XDM92" s="7"/>
      <c r="XDN92" s="7"/>
      <c r="XDO92" s="7"/>
      <c r="XDP92" s="7"/>
      <c r="XDQ92" s="7"/>
      <c r="XDR92" s="7"/>
      <c r="XDS92" s="7"/>
      <c r="XDT92" s="7"/>
      <c r="XDU92" s="7"/>
      <c r="XDV92" s="7"/>
      <c r="XDW92" s="7"/>
      <c r="XDX92" s="7"/>
      <c r="XDY92" s="7"/>
      <c r="XDZ92" s="7"/>
      <c r="XEA92" s="7"/>
      <c r="XEB92" s="7"/>
      <c r="XEC92" s="7"/>
      <c r="XED92" s="7"/>
      <c r="XEE92" s="7"/>
    </row>
    <row r="93" s="1" customFormat="1" ht="16" customHeight="1" spans="1:16359">
      <c r="A93" s="4"/>
      <c r="B93" s="20"/>
      <c r="C93" s="20"/>
      <c r="D93" s="21" t="str">
        <f>IF(C93="","-",VLOOKUP(C93,员工信息表!B:C,2,FALSE))</f>
        <v>-</v>
      </c>
      <c r="E93" s="21" t="str">
        <f>IF(C93="","-",VLOOKUP(C93,员工信息表!B:D,3,FALSE))</f>
        <v>-</v>
      </c>
      <c r="F93" s="20"/>
      <c r="G93" s="20"/>
      <c r="H93" s="20"/>
      <c r="I93" s="20"/>
      <c r="J93" s="27" t="str">
        <f t="shared" si="2"/>
        <v>0</v>
      </c>
      <c r="K93" s="27" t="str">
        <f>IF(C93="","0",SUMIFS(借支明细表!$H:$H,借支明细表!$F:$F,$C93,借支明细表!$D:$D,$D$2))</f>
        <v>0</v>
      </c>
      <c r="L93" s="27" t="str">
        <f t="shared" si="3"/>
        <v>0</v>
      </c>
      <c r="M93" s="28"/>
      <c r="XDA93" s="7"/>
      <c r="XDB93" s="7"/>
      <c r="XDC93" s="7"/>
      <c r="XDD93" s="7"/>
      <c r="XDE93" s="7"/>
      <c r="XDF93" s="7"/>
      <c r="XDG93" s="7"/>
      <c r="XDH93" s="7"/>
      <c r="XDI93" s="7"/>
      <c r="XDJ93" s="7"/>
      <c r="XDK93" s="7"/>
      <c r="XDL93" s="7"/>
      <c r="XDM93" s="7"/>
      <c r="XDN93" s="7"/>
      <c r="XDO93" s="7"/>
      <c r="XDP93" s="7"/>
      <c r="XDQ93" s="7"/>
      <c r="XDR93" s="7"/>
      <c r="XDS93" s="7"/>
      <c r="XDT93" s="7"/>
      <c r="XDU93" s="7"/>
      <c r="XDV93" s="7"/>
      <c r="XDW93" s="7"/>
      <c r="XDX93" s="7"/>
      <c r="XDY93" s="7"/>
      <c r="XDZ93" s="7"/>
      <c r="XEA93" s="7"/>
      <c r="XEB93" s="7"/>
      <c r="XEC93" s="7"/>
      <c r="XED93" s="7"/>
      <c r="XEE93" s="7"/>
    </row>
    <row r="94" s="1" customFormat="1" customHeight="1" spans="1:16359">
      <c r="A94" s="4"/>
      <c r="B94" s="20"/>
      <c r="C94" s="20"/>
      <c r="D94" s="21" t="str">
        <f>IF(C94="","-",VLOOKUP(C94,员工信息表!B:C,2,FALSE))</f>
        <v>-</v>
      </c>
      <c r="E94" s="21" t="str">
        <f>IF(C94="","-",VLOOKUP(C94,员工信息表!B:D,3,FALSE))</f>
        <v>-</v>
      </c>
      <c r="F94" s="20"/>
      <c r="G94" s="20"/>
      <c r="H94" s="20"/>
      <c r="I94" s="20"/>
      <c r="J94" s="27" t="str">
        <f t="shared" si="2"/>
        <v>0</v>
      </c>
      <c r="K94" s="27" t="str">
        <f>IF(C94="","0",SUMIFS(借支明细表!$H:$H,借支明细表!$F:$F,$C94,借支明细表!$D:$D,$D$2))</f>
        <v>0</v>
      </c>
      <c r="L94" s="27" t="str">
        <f t="shared" si="3"/>
        <v>0</v>
      </c>
      <c r="M94" s="28"/>
      <c r="XDA94" s="7"/>
      <c r="XDB94" s="7"/>
      <c r="XDC94" s="7"/>
      <c r="XDD94" s="7"/>
      <c r="XDE94" s="7"/>
      <c r="XDF94" s="7"/>
      <c r="XDG94" s="7"/>
      <c r="XDH94" s="7"/>
      <c r="XDI94" s="7"/>
      <c r="XDJ94" s="7"/>
      <c r="XDK94" s="7"/>
      <c r="XDL94" s="7"/>
      <c r="XDM94" s="7"/>
      <c r="XDN94" s="7"/>
      <c r="XDO94" s="7"/>
      <c r="XDP94" s="7"/>
      <c r="XDQ94" s="7"/>
      <c r="XDR94" s="7"/>
      <c r="XDS94" s="7"/>
      <c r="XDT94" s="7"/>
      <c r="XDU94" s="7"/>
      <c r="XDV94" s="7"/>
      <c r="XDW94" s="7"/>
      <c r="XDX94" s="7"/>
      <c r="XDY94" s="7"/>
      <c r="XDZ94" s="7"/>
      <c r="XEA94" s="7"/>
      <c r="XEB94" s="7"/>
      <c r="XEC94" s="7"/>
      <c r="XED94" s="7"/>
      <c r="XEE94" s="7"/>
    </row>
    <row r="95" s="1" customFormat="1" customHeight="1" spans="1:16359">
      <c r="A95" s="4"/>
      <c r="B95" s="20"/>
      <c r="C95" s="20"/>
      <c r="D95" s="21" t="str">
        <f>IF(C95="","-",VLOOKUP(C95,员工信息表!B:C,2,FALSE))</f>
        <v>-</v>
      </c>
      <c r="E95" s="21" t="str">
        <f>IF(C95="","-",VLOOKUP(C95,员工信息表!B:D,3,FALSE))</f>
        <v>-</v>
      </c>
      <c r="F95" s="20"/>
      <c r="G95" s="20"/>
      <c r="H95" s="20"/>
      <c r="I95" s="20"/>
      <c r="J95" s="27" t="str">
        <f t="shared" si="2"/>
        <v>0</v>
      </c>
      <c r="K95" s="27" t="str">
        <f>IF(C95="","0",SUMIFS(借支明细表!$H:$H,借支明细表!$F:$F,$C95,借支明细表!$D:$D,$D$2))</f>
        <v>0</v>
      </c>
      <c r="L95" s="27" t="str">
        <f t="shared" si="3"/>
        <v>0</v>
      </c>
      <c r="M95" s="28"/>
      <c r="XDA95" s="7"/>
      <c r="XDB95" s="7"/>
      <c r="XDC95" s="7"/>
      <c r="XDD95" s="7"/>
      <c r="XDE95" s="7"/>
      <c r="XDF95" s="7"/>
      <c r="XDG95" s="7"/>
      <c r="XDH95" s="7"/>
      <c r="XDI95" s="7"/>
      <c r="XDJ95" s="7"/>
      <c r="XDK95" s="7"/>
      <c r="XDL95" s="7"/>
      <c r="XDM95" s="7"/>
      <c r="XDN95" s="7"/>
      <c r="XDO95" s="7"/>
      <c r="XDP95" s="7"/>
      <c r="XDQ95" s="7"/>
      <c r="XDR95" s="7"/>
      <c r="XDS95" s="7"/>
      <c r="XDT95" s="7"/>
      <c r="XDU95" s="7"/>
      <c r="XDV95" s="7"/>
      <c r="XDW95" s="7"/>
      <c r="XDX95" s="7"/>
      <c r="XDY95" s="7"/>
      <c r="XDZ95" s="7"/>
      <c r="XEA95" s="7"/>
      <c r="XEB95" s="7"/>
      <c r="XEC95" s="7"/>
      <c r="XED95" s="7"/>
      <c r="XEE95" s="7"/>
    </row>
    <row r="96" s="1" customFormat="1" customHeight="1" spans="1:16359">
      <c r="A96" s="4"/>
      <c r="B96" s="20"/>
      <c r="C96" s="20"/>
      <c r="D96" s="21" t="str">
        <f>IF(C96="","-",VLOOKUP(C96,员工信息表!B:C,2,FALSE))</f>
        <v>-</v>
      </c>
      <c r="E96" s="21" t="str">
        <f>IF(C96="","-",VLOOKUP(C96,员工信息表!B:D,3,FALSE))</f>
        <v>-</v>
      </c>
      <c r="F96" s="20"/>
      <c r="G96" s="20"/>
      <c r="H96" s="20"/>
      <c r="I96" s="20"/>
      <c r="J96" s="27" t="str">
        <f t="shared" si="2"/>
        <v>0</v>
      </c>
      <c r="K96" s="27" t="str">
        <f>IF(C96="","0",SUMIFS(借支明细表!$H:$H,借支明细表!$F:$F,$C96,借支明细表!$D:$D,$D$2))</f>
        <v>0</v>
      </c>
      <c r="L96" s="27" t="str">
        <f t="shared" si="3"/>
        <v>0</v>
      </c>
      <c r="M96" s="28"/>
      <c r="XDA96" s="7"/>
      <c r="XDB96" s="7"/>
      <c r="XDC96" s="7"/>
      <c r="XDD96" s="7"/>
      <c r="XDE96" s="7"/>
      <c r="XDF96" s="7"/>
      <c r="XDG96" s="7"/>
      <c r="XDH96" s="7"/>
      <c r="XDI96" s="7"/>
      <c r="XDJ96" s="7"/>
      <c r="XDK96" s="7"/>
      <c r="XDL96" s="7"/>
      <c r="XDM96" s="7"/>
      <c r="XDN96" s="7"/>
      <c r="XDO96" s="7"/>
      <c r="XDP96" s="7"/>
      <c r="XDQ96" s="7"/>
      <c r="XDR96" s="7"/>
      <c r="XDS96" s="7"/>
      <c r="XDT96" s="7"/>
      <c r="XDU96" s="7"/>
      <c r="XDV96" s="7"/>
      <c r="XDW96" s="7"/>
      <c r="XDX96" s="7"/>
      <c r="XDY96" s="7"/>
      <c r="XDZ96" s="7"/>
      <c r="XEA96" s="7"/>
      <c r="XEB96" s="7"/>
      <c r="XEC96" s="7"/>
      <c r="XED96" s="7"/>
      <c r="XEE96" s="7"/>
    </row>
    <row r="97" s="1" customFormat="1" customHeight="1" spans="1:16359">
      <c r="A97" s="4"/>
      <c r="B97" s="20"/>
      <c r="C97" s="20"/>
      <c r="D97" s="21" t="str">
        <f>IF(C97="","-",VLOOKUP(C97,员工信息表!B:C,2,FALSE))</f>
        <v>-</v>
      </c>
      <c r="E97" s="21" t="str">
        <f>IF(C97="","-",VLOOKUP(C97,员工信息表!B:D,3,FALSE))</f>
        <v>-</v>
      </c>
      <c r="F97" s="20"/>
      <c r="G97" s="20"/>
      <c r="H97" s="20"/>
      <c r="I97" s="20"/>
      <c r="J97" s="27" t="str">
        <f t="shared" si="2"/>
        <v>0</v>
      </c>
      <c r="K97" s="27" t="str">
        <f>IF(C97="","0",SUMIFS(借支明细表!$H:$H,借支明细表!$F:$F,$C97,借支明细表!$D:$D,$D$2))</f>
        <v>0</v>
      </c>
      <c r="L97" s="27" t="str">
        <f t="shared" si="3"/>
        <v>0</v>
      </c>
      <c r="M97" s="28"/>
      <c r="XDA97" s="7"/>
      <c r="XDB97" s="7"/>
      <c r="XDC97" s="7"/>
      <c r="XDD97" s="7"/>
      <c r="XDE97" s="7"/>
      <c r="XDF97" s="7"/>
      <c r="XDG97" s="7"/>
      <c r="XDH97" s="7"/>
      <c r="XDI97" s="7"/>
      <c r="XDJ97" s="7"/>
      <c r="XDK97" s="7"/>
      <c r="XDL97" s="7"/>
      <c r="XDM97" s="7"/>
      <c r="XDN97" s="7"/>
      <c r="XDO97" s="7"/>
      <c r="XDP97" s="7"/>
      <c r="XDQ97" s="7"/>
      <c r="XDR97" s="7"/>
      <c r="XDS97" s="7"/>
      <c r="XDT97" s="7"/>
      <c r="XDU97" s="7"/>
      <c r="XDV97" s="7"/>
      <c r="XDW97" s="7"/>
      <c r="XDX97" s="7"/>
      <c r="XDY97" s="7"/>
      <c r="XDZ97" s="7"/>
      <c r="XEA97" s="7"/>
      <c r="XEB97" s="7"/>
      <c r="XEC97" s="7"/>
      <c r="XED97" s="7"/>
      <c r="XEE97" s="7"/>
    </row>
    <row r="98" s="1" customFormat="1" customHeight="1" spans="1:16359">
      <c r="A98" s="4"/>
      <c r="B98" s="20"/>
      <c r="C98" s="20"/>
      <c r="D98" s="21" t="str">
        <f>IF(C98="","-",VLOOKUP(C98,员工信息表!B:C,2,FALSE))</f>
        <v>-</v>
      </c>
      <c r="E98" s="21" t="str">
        <f>IF(C98="","-",VLOOKUP(C98,员工信息表!B:D,3,FALSE))</f>
        <v>-</v>
      </c>
      <c r="F98" s="20"/>
      <c r="G98" s="20"/>
      <c r="H98" s="20"/>
      <c r="I98" s="20"/>
      <c r="J98" s="27" t="str">
        <f t="shared" si="2"/>
        <v>0</v>
      </c>
      <c r="K98" s="27" t="str">
        <f>IF(C98="","0",SUMIFS(借支明细表!$H:$H,借支明细表!$F:$F,$C98,借支明细表!$D:$D,$D$2))</f>
        <v>0</v>
      </c>
      <c r="L98" s="27" t="str">
        <f t="shared" si="3"/>
        <v>0</v>
      </c>
      <c r="M98" s="28"/>
      <c r="XDA98" s="7"/>
      <c r="XDB98" s="7"/>
      <c r="XDC98" s="7"/>
      <c r="XDD98" s="7"/>
      <c r="XDE98" s="7"/>
      <c r="XDF98" s="7"/>
      <c r="XDG98" s="7"/>
      <c r="XDH98" s="7"/>
      <c r="XDI98" s="7"/>
      <c r="XDJ98" s="7"/>
      <c r="XDK98" s="7"/>
      <c r="XDL98" s="7"/>
      <c r="XDM98" s="7"/>
      <c r="XDN98" s="7"/>
      <c r="XDO98" s="7"/>
      <c r="XDP98" s="7"/>
      <c r="XDQ98" s="7"/>
      <c r="XDR98" s="7"/>
      <c r="XDS98" s="7"/>
      <c r="XDT98" s="7"/>
      <c r="XDU98" s="7"/>
      <c r="XDV98" s="7"/>
      <c r="XDW98" s="7"/>
      <c r="XDX98" s="7"/>
      <c r="XDY98" s="7"/>
      <c r="XDZ98" s="7"/>
      <c r="XEA98" s="7"/>
      <c r="XEB98" s="7"/>
      <c r="XEC98" s="7"/>
      <c r="XED98" s="7"/>
      <c r="XEE98" s="7"/>
    </row>
    <row r="99" s="1" customFormat="1" customHeight="1" spans="1:16359">
      <c r="A99" s="4"/>
      <c r="B99" s="20"/>
      <c r="C99" s="20"/>
      <c r="D99" s="21" t="str">
        <f>IF(C99="","-",VLOOKUP(C99,员工信息表!B:C,2,FALSE))</f>
        <v>-</v>
      </c>
      <c r="E99" s="21" t="str">
        <f>IF(C99="","-",VLOOKUP(C99,员工信息表!B:D,3,FALSE))</f>
        <v>-</v>
      </c>
      <c r="F99" s="20"/>
      <c r="G99" s="20"/>
      <c r="H99" s="20"/>
      <c r="I99" s="20"/>
      <c r="J99" s="27" t="str">
        <f t="shared" si="2"/>
        <v>0</v>
      </c>
      <c r="K99" s="27" t="str">
        <f>IF(C99="","0",SUMIFS(借支明细表!$H:$H,借支明细表!$F:$F,$C99,借支明细表!$D:$D,$D$2))</f>
        <v>0</v>
      </c>
      <c r="L99" s="27" t="str">
        <f t="shared" si="3"/>
        <v>0</v>
      </c>
      <c r="M99" s="28"/>
      <c r="XDA99" s="7"/>
      <c r="XDB99" s="7"/>
      <c r="XDC99" s="7"/>
      <c r="XDD99" s="7"/>
      <c r="XDE99" s="7"/>
      <c r="XDF99" s="7"/>
      <c r="XDG99" s="7"/>
      <c r="XDH99" s="7"/>
      <c r="XDI99" s="7"/>
      <c r="XDJ99" s="7"/>
      <c r="XDK99" s="7"/>
      <c r="XDL99" s="7"/>
      <c r="XDM99" s="7"/>
      <c r="XDN99" s="7"/>
      <c r="XDO99" s="7"/>
      <c r="XDP99" s="7"/>
      <c r="XDQ99" s="7"/>
      <c r="XDR99" s="7"/>
      <c r="XDS99" s="7"/>
      <c r="XDT99" s="7"/>
      <c r="XDU99" s="7"/>
      <c r="XDV99" s="7"/>
      <c r="XDW99" s="7"/>
      <c r="XDX99" s="7"/>
      <c r="XDY99" s="7"/>
      <c r="XDZ99" s="7"/>
      <c r="XEA99" s="7"/>
      <c r="XEB99" s="7"/>
      <c r="XEC99" s="7"/>
      <c r="XED99" s="7"/>
      <c r="XEE99" s="7"/>
    </row>
    <row r="100" s="1" customFormat="1" customHeight="1" spans="1:16359">
      <c r="A100" s="4"/>
      <c r="B100" s="20"/>
      <c r="C100" s="20"/>
      <c r="D100" s="21" t="str">
        <f>IF(C100="","-",VLOOKUP(C100,员工信息表!B:C,2,FALSE))</f>
        <v>-</v>
      </c>
      <c r="E100" s="21" t="str">
        <f>IF(C100="","-",VLOOKUP(C100,员工信息表!B:D,3,FALSE))</f>
        <v>-</v>
      </c>
      <c r="F100" s="20"/>
      <c r="G100" s="20"/>
      <c r="H100" s="20"/>
      <c r="I100" s="20"/>
      <c r="J100" s="27" t="str">
        <f t="shared" si="2"/>
        <v>0</v>
      </c>
      <c r="K100" s="27" t="str">
        <f>IF(C100="","0",SUMIFS(借支明细表!$H:$H,借支明细表!$F:$F,$C100,借支明细表!$D:$D,$D$2))</f>
        <v>0</v>
      </c>
      <c r="L100" s="27" t="str">
        <f t="shared" si="3"/>
        <v>0</v>
      </c>
      <c r="M100" s="28"/>
      <c r="XDA100" s="7"/>
      <c r="XDB100" s="7"/>
      <c r="XDC100" s="7"/>
      <c r="XDD100" s="7"/>
      <c r="XDE100" s="7"/>
      <c r="XDF100" s="7"/>
      <c r="XDG100" s="7"/>
      <c r="XDH100" s="7"/>
      <c r="XDI100" s="7"/>
      <c r="XDJ100" s="7"/>
      <c r="XDK100" s="7"/>
      <c r="XDL100" s="7"/>
      <c r="XDM100" s="7"/>
      <c r="XDN100" s="7"/>
      <c r="XDO100" s="7"/>
      <c r="XDP100" s="7"/>
      <c r="XDQ100" s="7"/>
      <c r="XDR100" s="7"/>
      <c r="XDS100" s="7"/>
      <c r="XDT100" s="7"/>
      <c r="XDU100" s="7"/>
      <c r="XDV100" s="7"/>
      <c r="XDW100" s="7"/>
      <c r="XDX100" s="7"/>
      <c r="XDY100" s="7"/>
      <c r="XDZ100" s="7"/>
      <c r="XEA100" s="7"/>
      <c r="XEB100" s="7"/>
      <c r="XEC100" s="7"/>
      <c r="XED100" s="7"/>
      <c r="XEE100" s="7"/>
    </row>
    <row r="101" s="1" customFormat="1" customHeight="1" spans="1:16359">
      <c r="A101" s="4"/>
      <c r="B101" s="20"/>
      <c r="C101" s="20"/>
      <c r="D101" s="21" t="str">
        <f>IF(C101="","-",VLOOKUP(C101,员工信息表!B:C,2,FALSE))</f>
        <v>-</v>
      </c>
      <c r="E101" s="21" t="str">
        <f>IF(C101="","-",VLOOKUP(C101,员工信息表!B:D,3,FALSE))</f>
        <v>-</v>
      </c>
      <c r="F101" s="20"/>
      <c r="G101" s="20"/>
      <c r="H101" s="20"/>
      <c r="I101" s="20"/>
      <c r="J101" s="27" t="str">
        <f t="shared" si="2"/>
        <v>0</v>
      </c>
      <c r="K101" s="27" t="str">
        <f>IF(C101="","0",SUMIFS(借支明细表!$H:$H,借支明细表!$F:$F,$C101,借支明细表!$D:$D,$D$2))</f>
        <v>0</v>
      </c>
      <c r="L101" s="27" t="str">
        <f t="shared" si="3"/>
        <v>0</v>
      </c>
      <c r="M101" s="28"/>
      <c r="XDA101" s="7"/>
      <c r="XDB101" s="7"/>
      <c r="XDC101" s="7"/>
      <c r="XDD101" s="7"/>
      <c r="XDE101" s="7"/>
      <c r="XDF101" s="7"/>
      <c r="XDG101" s="7"/>
      <c r="XDH101" s="7"/>
      <c r="XDI101" s="7"/>
      <c r="XDJ101" s="7"/>
      <c r="XDK101" s="7"/>
      <c r="XDL101" s="7"/>
      <c r="XDM101" s="7"/>
      <c r="XDN101" s="7"/>
      <c r="XDO101" s="7"/>
      <c r="XDP101" s="7"/>
      <c r="XDQ101" s="7"/>
      <c r="XDR101" s="7"/>
      <c r="XDS101" s="7"/>
      <c r="XDT101" s="7"/>
      <c r="XDU101" s="7"/>
      <c r="XDV101" s="7"/>
      <c r="XDW101" s="7"/>
      <c r="XDX101" s="7"/>
      <c r="XDY101" s="7"/>
      <c r="XDZ101" s="7"/>
      <c r="XEA101" s="7"/>
      <c r="XEB101" s="7"/>
      <c r="XEC101" s="7"/>
      <c r="XED101" s="7"/>
      <c r="XEE101" s="7"/>
    </row>
    <row r="102" s="1" customFormat="1" customHeight="1" spans="1:16359">
      <c r="A102" s="4"/>
      <c r="B102" s="20"/>
      <c r="C102" s="20"/>
      <c r="D102" s="21" t="str">
        <f>IF(C102="","-",VLOOKUP(C102,员工信息表!B:C,2,FALSE))</f>
        <v>-</v>
      </c>
      <c r="E102" s="21" t="str">
        <f>IF(C102="","-",VLOOKUP(C102,员工信息表!B:D,3,FALSE))</f>
        <v>-</v>
      </c>
      <c r="F102" s="20"/>
      <c r="G102" s="20"/>
      <c r="H102" s="20"/>
      <c r="I102" s="20"/>
      <c r="J102" s="27" t="str">
        <f t="shared" si="2"/>
        <v>0</v>
      </c>
      <c r="K102" s="27" t="str">
        <f>IF(C102="","0",SUMIFS(借支明细表!$H:$H,借支明细表!$F:$F,$C102,借支明细表!$D:$D,$D$2))</f>
        <v>0</v>
      </c>
      <c r="L102" s="27" t="str">
        <f t="shared" si="3"/>
        <v>0</v>
      </c>
      <c r="M102" s="28"/>
      <c r="XDA102" s="7"/>
      <c r="XDB102" s="7"/>
      <c r="XDC102" s="7"/>
      <c r="XDD102" s="7"/>
      <c r="XDE102" s="7"/>
      <c r="XDF102" s="7"/>
      <c r="XDG102" s="7"/>
      <c r="XDH102" s="7"/>
      <c r="XDI102" s="7"/>
      <c r="XDJ102" s="7"/>
      <c r="XDK102" s="7"/>
      <c r="XDL102" s="7"/>
      <c r="XDM102" s="7"/>
      <c r="XDN102" s="7"/>
      <c r="XDO102" s="7"/>
      <c r="XDP102" s="7"/>
      <c r="XDQ102" s="7"/>
      <c r="XDR102" s="7"/>
      <c r="XDS102" s="7"/>
      <c r="XDT102" s="7"/>
      <c r="XDU102" s="7"/>
      <c r="XDV102" s="7"/>
      <c r="XDW102" s="7"/>
      <c r="XDX102" s="7"/>
      <c r="XDY102" s="7"/>
      <c r="XDZ102" s="7"/>
      <c r="XEA102" s="7"/>
      <c r="XEB102" s="7"/>
      <c r="XEC102" s="7"/>
      <c r="XED102" s="7"/>
      <c r="XEE102" s="7"/>
    </row>
    <row r="103" s="1" customFormat="1" customHeight="1" spans="1:16359">
      <c r="A103" s="4"/>
      <c r="B103" s="20"/>
      <c r="C103" s="20"/>
      <c r="D103" s="21" t="str">
        <f>IF(C103="","-",VLOOKUP(C103,员工信息表!B:C,2,FALSE))</f>
        <v>-</v>
      </c>
      <c r="E103" s="21" t="str">
        <f>IF(C103="","-",VLOOKUP(C103,员工信息表!B:D,3,FALSE))</f>
        <v>-</v>
      </c>
      <c r="F103" s="20"/>
      <c r="G103" s="20"/>
      <c r="H103" s="20"/>
      <c r="I103" s="20"/>
      <c r="J103" s="27" t="str">
        <f t="shared" si="2"/>
        <v>0</v>
      </c>
      <c r="K103" s="27" t="str">
        <f>IF(C103="","0",SUMIFS(借支明细表!$H:$H,借支明细表!$F:$F,$C103,借支明细表!$D:$D,$D$2))</f>
        <v>0</v>
      </c>
      <c r="L103" s="27" t="str">
        <f t="shared" si="3"/>
        <v>0</v>
      </c>
      <c r="M103" s="28"/>
      <c r="XDA103" s="7"/>
      <c r="XDB103" s="7"/>
      <c r="XDC103" s="7"/>
      <c r="XDD103" s="7"/>
      <c r="XDE103" s="7"/>
      <c r="XDF103" s="7"/>
      <c r="XDG103" s="7"/>
      <c r="XDH103" s="7"/>
      <c r="XDI103" s="7"/>
      <c r="XDJ103" s="7"/>
      <c r="XDK103" s="7"/>
      <c r="XDL103" s="7"/>
      <c r="XDM103" s="7"/>
      <c r="XDN103" s="7"/>
      <c r="XDO103" s="7"/>
      <c r="XDP103" s="7"/>
      <c r="XDQ103" s="7"/>
      <c r="XDR103" s="7"/>
      <c r="XDS103" s="7"/>
      <c r="XDT103" s="7"/>
      <c r="XDU103" s="7"/>
      <c r="XDV103" s="7"/>
      <c r="XDW103" s="7"/>
      <c r="XDX103" s="7"/>
      <c r="XDY103" s="7"/>
      <c r="XDZ103" s="7"/>
      <c r="XEA103" s="7"/>
      <c r="XEB103" s="7"/>
      <c r="XEC103" s="7"/>
      <c r="XED103" s="7"/>
      <c r="XEE103" s="7"/>
    </row>
    <row r="104" s="1" customFormat="1" customHeight="1" spans="1:16359">
      <c r="A104" s="4"/>
      <c r="B104" s="20"/>
      <c r="C104" s="20"/>
      <c r="D104" s="21" t="str">
        <f>IF(C104="","-",VLOOKUP(C104,员工信息表!B:C,2,FALSE))</f>
        <v>-</v>
      </c>
      <c r="E104" s="21" t="str">
        <f>IF(C104="","-",VLOOKUP(C104,员工信息表!B:D,3,FALSE))</f>
        <v>-</v>
      </c>
      <c r="F104" s="20"/>
      <c r="G104" s="20"/>
      <c r="H104" s="20"/>
      <c r="I104" s="20"/>
      <c r="J104" s="27" t="str">
        <f t="shared" si="2"/>
        <v>0</v>
      </c>
      <c r="K104" s="27" t="str">
        <f>IF(C104="","0",SUMIFS(借支明细表!$H:$H,借支明细表!$F:$F,$C104,借支明细表!$D:$D,$D$2))</f>
        <v>0</v>
      </c>
      <c r="L104" s="27" t="str">
        <f t="shared" si="3"/>
        <v>0</v>
      </c>
      <c r="M104" s="28"/>
      <c r="XDA104" s="7"/>
      <c r="XDB104" s="7"/>
      <c r="XDC104" s="7"/>
      <c r="XDD104" s="7"/>
      <c r="XDE104" s="7"/>
      <c r="XDF104" s="7"/>
      <c r="XDG104" s="7"/>
      <c r="XDH104" s="7"/>
      <c r="XDI104" s="7"/>
      <c r="XDJ104" s="7"/>
      <c r="XDK104" s="7"/>
      <c r="XDL104" s="7"/>
      <c r="XDM104" s="7"/>
      <c r="XDN104" s="7"/>
      <c r="XDO104" s="7"/>
      <c r="XDP104" s="7"/>
      <c r="XDQ104" s="7"/>
      <c r="XDR104" s="7"/>
      <c r="XDS104" s="7"/>
      <c r="XDT104" s="7"/>
      <c r="XDU104" s="7"/>
      <c r="XDV104" s="7"/>
      <c r="XDW104" s="7"/>
      <c r="XDX104" s="7"/>
      <c r="XDY104" s="7"/>
      <c r="XDZ104" s="7"/>
      <c r="XEA104" s="7"/>
      <c r="XEB104" s="7"/>
      <c r="XEC104" s="7"/>
      <c r="XED104" s="7"/>
      <c r="XEE104" s="7"/>
    </row>
    <row r="105" s="1" customFormat="1" customHeight="1" spans="1:16359">
      <c r="A105" s="4"/>
      <c r="B105" s="20"/>
      <c r="C105" s="20"/>
      <c r="D105" s="21" t="str">
        <f>IF(C105="","-",VLOOKUP(C105,员工信息表!B:C,2,FALSE))</f>
        <v>-</v>
      </c>
      <c r="E105" s="21" t="str">
        <f>IF(C105="","-",VLOOKUP(C105,员工信息表!B:D,3,FALSE))</f>
        <v>-</v>
      </c>
      <c r="F105" s="20"/>
      <c r="G105" s="20"/>
      <c r="H105" s="20"/>
      <c r="I105" s="20"/>
      <c r="J105" s="27" t="str">
        <f t="shared" si="2"/>
        <v>0</v>
      </c>
      <c r="K105" s="27" t="str">
        <f>IF(C105="","0",SUMIFS(借支明细表!$H:$H,借支明细表!$F:$F,$C105,借支明细表!$D:$D,$D$2))</f>
        <v>0</v>
      </c>
      <c r="L105" s="27" t="str">
        <f t="shared" si="3"/>
        <v>0</v>
      </c>
      <c r="M105" s="28"/>
      <c r="XDA105" s="7"/>
      <c r="XDB105" s="7"/>
      <c r="XDC105" s="7"/>
      <c r="XDD105" s="7"/>
      <c r="XDE105" s="7"/>
      <c r="XDF105" s="7"/>
      <c r="XDG105" s="7"/>
      <c r="XDH105" s="7"/>
      <c r="XDI105" s="7"/>
      <c r="XDJ105" s="7"/>
      <c r="XDK105" s="7"/>
      <c r="XDL105" s="7"/>
      <c r="XDM105" s="7"/>
      <c r="XDN105" s="7"/>
      <c r="XDO105" s="7"/>
      <c r="XDP105" s="7"/>
      <c r="XDQ105" s="7"/>
      <c r="XDR105" s="7"/>
      <c r="XDS105" s="7"/>
      <c r="XDT105" s="7"/>
      <c r="XDU105" s="7"/>
      <c r="XDV105" s="7"/>
      <c r="XDW105" s="7"/>
      <c r="XDX105" s="7"/>
      <c r="XDY105" s="7"/>
      <c r="XDZ105" s="7"/>
      <c r="XEA105" s="7"/>
      <c r="XEB105" s="7"/>
      <c r="XEC105" s="7"/>
      <c r="XED105" s="7"/>
      <c r="XEE105" s="7"/>
    </row>
    <row r="106" s="1" customFormat="1" customHeight="1" spans="1:16359">
      <c r="A106" s="4"/>
      <c r="B106" s="20"/>
      <c r="C106" s="20"/>
      <c r="D106" s="21" t="str">
        <f>IF(C106="","-",VLOOKUP(C106,员工信息表!B:C,2,FALSE))</f>
        <v>-</v>
      </c>
      <c r="E106" s="21" t="str">
        <f>IF(C106="","-",VLOOKUP(C106,员工信息表!B:D,3,FALSE))</f>
        <v>-</v>
      </c>
      <c r="F106" s="20"/>
      <c r="G106" s="20"/>
      <c r="H106" s="20"/>
      <c r="I106" s="20"/>
      <c r="J106" s="27" t="str">
        <f t="shared" si="2"/>
        <v>0</v>
      </c>
      <c r="K106" s="27" t="str">
        <f>IF(C106="","0",SUMIFS(借支明细表!$H:$H,借支明细表!$F:$F,$C106,借支明细表!$D:$D,$D$2))</f>
        <v>0</v>
      </c>
      <c r="L106" s="27" t="str">
        <f t="shared" si="3"/>
        <v>0</v>
      </c>
      <c r="M106" s="28"/>
      <c r="XDA106" s="7"/>
      <c r="XDB106" s="7"/>
      <c r="XDC106" s="7"/>
      <c r="XDD106" s="7"/>
      <c r="XDE106" s="7"/>
      <c r="XDF106" s="7"/>
      <c r="XDG106" s="7"/>
      <c r="XDH106" s="7"/>
      <c r="XDI106" s="7"/>
      <c r="XDJ106" s="7"/>
      <c r="XDK106" s="7"/>
      <c r="XDL106" s="7"/>
      <c r="XDM106" s="7"/>
      <c r="XDN106" s="7"/>
      <c r="XDO106" s="7"/>
      <c r="XDP106" s="7"/>
      <c r="XDQ106" s="7"/>
      <c r="XDR106" s="7"/>
      <c r="XDS106" s="7"/>
      <c r="XDT106" s="7"/>
      <c r="XDU106" s="7"/>
      <c r="XDV106" s="7"/>
      <c r="XDW106" s="7"/>
      <c r="XDX106" s="7"/>
      <c r="XDY106" s="7"/>
      <c r="XDZ106" s="7"/>
      <c r="XEA106" s="7"/>
      <c r="XEB106" s="7"/>
      <c r="XEC106" s="7"/>
      <c r="XED106" s="7"/>
      <c r="XEE106" s="7"/>
    </row>
    <row r="107" s="1" customFormat="1" customHeight="1" spans="1:16359">
      <c r="A107" s="4"/>
      <c r="B107" s="20"/>
      <c r="C107" s="20"/>
      <c r="D107" s="21" t="str">
        <f>IF(C107="","-",VLOOKUP(C107,员工信息表!B:C,2,FALSE))</f>
        <v>-</v>
      </c>
      <c r="E107" s="21" t="str">
        <f>IF(C107="","-",VLOOKUP(C107,员工信息表!B:D,3,FALSE))</f>
        <v>-</v>
      </c>
      <c r="F107" s="20"/>
      <c r="G107" s="20"/>
      <c r="H107" s="20"/>
      <c r="I107" s="20"/>
      <c r="J107" s="27" t="str">
        <f t="shared" si="2"/>
        <v>0</v>
      </c>
      <c r="K107" s="27" t="str">
        <f>IF(C107="","0",SUMIFS(借支明细表!$H:$H,借支明细表!$F:$F,$C107,借支明细表!$D:$D,$D$2))</f>
        <v>0</v>
      </c>
      <c r="L107" s="27" t="str">
        <f t="shared" si="3"/>
        <v>0</v>
      </c>
      <c r="M107" s="28"/>
      <c r="XDA107" s="7"/>
      <c r="XDB107" s="7"/>
      <c r="XDC107" s="7"/>
      <c r="XDD107" s="7"/>
      <c r="XDE107" s="7"/>
      <c r="XDF107" s="7"/>
      <c r="XDG107" s="7"/>
      <c r="XDH107" s="7"/>
      <c r="XDI107" s="7"/>
      <c r="XDJ107" s="7"/>
      <c r="XDK107" s="7"/>
      <c r="XDL107" s="7"/>
      <c r="XDM107" s="7"/>
      <c r="XDN107" s="7"/>
      <c r="XDO107" s="7"/>
      <c r="XDP107" s="7"/>
      <c r="XDQ107" s="7"/>
      <c r="XDR107" s="7"/>
      <c r="XDS107" s="7"/>
      <c r="XDT107" s="7"/>
      <c r="XDU107" s="7"/>
      <c r="XDV107" s="7"/>
      <c r="XDW107" s="7"/>
      <c r="XDX107" s="7"/>
      <c r="XDY107" s="7"/>
      <c r="XDZ107" s="7"/>
      <c r="XEA107" s="7"/>
      <c r="XEB107" s="7"/>
      <c r="XEC107" s="7"/>
      <c r="XED107" s="7"/>
      <c r="XEE107" s="7"/>
    </row>
    <row r="108" s="1" customFormat="1" customHeight="1" spans="1:16359">
      <c r="A108" s="4"/>
      <c r="B108" s="20"/>
      <c r="C108" s="20"/>
      <c r="D108" s="21" t="str">
        <f>IF(C108="","-",VLOOKUP(C108,员工信息表!B:C,2,FALSE))</f>
        <v>-</v>
      </c>
      <c r="E108" s="21" t="str">
        <f>IF(C108="","-",VLOOKUP(C108,员工信息表!B:D,3,FALSE))</f>
        <v>-</v>
      </c>
      <c r="F108" s="20"/>
      <c r="G108" s="20"/>
      <c r="H108" s="20"/>
      <c r="I108" s="20"/>
      <c r="J108" s="27" t="str">
        <f t="shared" si="2"/>
        <v>0</v>
      </c>
      <c r="K108" s="27" t="str">
        <f>IF(C108="","0",SUMIFS(借支明细表!$H:$H,借支明细表!$F:$F,$C108,借支明细表!$D:$D,$D$2))</f>
        <v>0</v>
      </c>
      <c r="L108" s="27" t="str">
        <f t="shared" si="3"/>
        <v>0</v>
      </c>
      <c r="M108" s="28"/>
      <c r="XDA108" s="7"/>
      <c r="XDB108" s="7"/>
      <c r="XDC108" s="7"/>
      <c r="XDD108" s="7"/>
      <c r="XDE108" s="7"/>
      <c r="XDF108" s="7"/>
      <c r="XDG108" s="7"/>
      <c r="XDH108" s="7"/>
      <c r="XDI108" s="7"/>
      <c r="XDJ108" s="7"/>
      <c r="XDK108" s="7"/>
      <c r="XDL108" s="7"/>
      <c r="XDM108" s="7"/>
      <c r="XDN108" s="7"/>
      <c r="XDO108" s="7"/>
      <c r="XDP108" s="7"/>
      <c r="XDQ108" s="7"/>
      <c r="XDR108" s="7"/>
      <c r="XDS108" s="7"/>
      <c r="XDT108" s="7"/>
      <c r="XDU108" s="7"/>
      <c r="XDV108" s="7"/>
      <c r="XDW108" s="7"/>
      <c r="XDX108" s="7"/>
      <c r="XDY108" s="7"/>
      <c r="XDZ108" s="7"/>
      <c r="XEA108" s="7"/>
      <c r="XEB108" s="7"/>
      <c r="XEC108" s="7"/>
      <c r="XED108" s="7"/>
      <c r="XEE108" s="7"/>
    </row>
    <row r="109" s="1" customFormat="1" customHeight="1" spans="1:16359">
      <c r="A109" s="4"/>
      <c r="B109" s="20"/>
      <c r="C109" s="20"/>
      <c r="D109" s="21" t="str">
        <f>IF(C109="","-",VLOOKUP(C109,员工信息表!B:C,2,FALSE))</f>
        <v>-</v>
      </c>
      <c r="E109" s="21" t="str">
        <f>IF(C109="","-",VLOOKUP(C109,员工信息表!B:D,3,FALSE))</f>
        <v>-</v>
      </c>
      <c r="F109" s="20"/>
      <c r="G109" s="20"/>
      <c r="H109" s="20"/>
      <c r="I109" s="20"/>
      <c r="J109" s="27" t="str">
        <f t="shared" si="2"/>
        <v>0</v>
      </c>
      <c r="K109" s="27" t="str">
        <f>IF(C109="","0",SUMIFS(借支明细表!$H:$H,借支明细表!$F:$F,$C109,借支明细表!$D:$D,$D$2))</f>
        <v>0</v>
      </c>
      <c r="L109" s="27" t="str">
        <f t="shared" si="3"/>
        <v>0</v>
      </c>
      <c r="M109" s="28"/>
      <c r="XDA109" s="7"/>
      <c r="XDB109" s="7"/>
      <c r="XDC109" s="7"/>
      <c r="XDD109" s="7"/>
      <c r="XDE109" s="7"/>
      <c r="XDF109" s="7"/>
      <c r="XDG109" s="7"/>
      <c r="XDH109" s="7"/>
      <c r="XDI109" s="7"/>
      <c r="XDJ109" s="7"/>
      <c r="XDK109" s="7"/>
      <c r="XDL109" s="7"/>
      <c r="XDM109" s="7"/>
      <c r="XDN109" s="7"/>
      <c r="XDO109" s="7"/>
      <c r="XDP109" s="7"/>
      <c r="XDQ109" s="7"/>
      <c r="XDR109" s="7"/>
      <c r="XDS109" s="7"/>
      <c r="XDT109" s="7"/>
      <c r="XDU109" s="7"/>
      <c r="XDV109" s="7"/>
      <c r="XDW109" s="7"/>
      <c r="XDX109" s="7"/>
      <c r="XDY109" s="7"/>
      <c r="XDZ109" s="7"/>
      <c r="XEA109" s="7"/>
      <c r="XEB109" s="7"/>
      <c r="XEC109" s="7"/>
      <c r="XED109" s="7"/>
      <c r="XEE109" s="7"/>
    </row>
    <row r="110" s="1" customFormat="1" customHeight="1" spans="1:16359">
      <c r="A110" s="4"/>
      <c r="B110" s="20"/>
      <c r="C110" s="20"/>
      <c r="D110" s="21" t="str">
        <f>IF(C110="","-",VLOOKUP(C110,员工信息表!B:C,2,FALSE))</f>
        <v>-</v>
      </c>
      <c r="E110" s="21" t="str">
        <f>IF(C110="","-",VLOOKUP(C110,员工信息表!B:D,3,FALSE))</f>
        <v>-</v>
      </c>
      <c r="F110" s="20"/>
      <c r="G110" s="20"/>
      <c r="H110" s="20"/>
      <c r="I110" s="20"/>
      <c r="J110" s="27" t="str">
        <f t="shared" si="2"/>
        <v>0</v>
      </c>
      <c r="K110" s="27" t="str">
        <f>IF(C110="","0",SUMIFS(借支明细表!$H:$H,借支明细表!$F:$F,$C110,借支明细表!$D:$D,$D$2))</f>
        <v>0</v>
      </c>
      <c r="L110" s="27" t="str">
        <f t="shared" si="3"/>
        <v>0</v>
      </c>
      <c r="M110" s="28"/>
      <c r="XDA110" s="7"/>
      <c r="XDB110" s="7"/>
      <c r="XDC110" s="7"/>
      <c r="XDD110" s="7"/>
      <c r="XDE110" s="7"/>
      <c r="XDF110" s="7"/>
      <c r="XDG110" s="7"/>
      <c r="XDH110" s="7"/>
      <c r="XDI110" s="7"/>
      <c r="XDJ110" s="7"/>
      <c r="XDK110" s="7"/>
      <c r="XDL110" s="7"/>
      <c r="XDM110" s="7"/>
      <c r="XDN110" s="7"/>
      <c r="XDO110" s="7"/>
      <c r="XDP110" s="7"/>
      <c r="XDQ110" s="7"/>
      <c r="XDR110" s="7"/>
      <c r="XDS110" s="7"/>
      <c r="XDT110" s="7"/>
      <c r="XDU110" s="7"/>
      <c r="XDV110" s="7"/>
      <c r="XDW110" s="7"/>
      <c r="XDX110" s="7"/>
      <c r="XDY110" s="7"/>
      <c r="XDZ110" s="7"/>
      <c r="XEA110" s="7"/>
      <c r="XEB110" s="7"/>
      <c r="XEC110" s="7"/>
      <c r="XED110" s="7"/>
      <c r="XEE110" s="7"/>
    </row>
    <row r="111" s="1" customFormat="1" customHeight="1" spans="1:16359">
      <c r="A111" s="4"/>
      <c r="B111" s="20"/>
      <c r="C111" s="20"/>
      <c r="D111" s="21" t="str">
        <f>IF(C111="","-",VLOOKUP(C111,员工信息表!B:C,2,FALSE))</f>
        <v>-</v>
      </c>
      <c r="E111" s="21" t="str">
        <f>IF(C111="","-",VLOOKUP(C111,员工信息表!B:D,3,FALSE))</f>
        <v>-</v>
      </c>
      <c r="F111" s="20"/>
      <c r="G111" s="20"/>
      <c r="H111" s="20"/>
      <c r="I111" s="20"/>
      <c r="J111" s="27" t="str">
        <f t="shared" si="2"/>
        <v>0</v>
      </c>
      <c r="K111" s="27" t="str">
        <f>IF(C111="","0",SUMIFS(借支明细表!$H:$H,借支明细表!$F:$F,$C111,借支明细表!$D:$D,$D$2))</f>
        <v>0</v>
      </c>
      <c r="L111" s="27" t="str">
        <f t="shared" si="3"/>
        <v>0</v>
      </c>
      <c r="M111" s="28"/>
      <c r="XDA111" s="7"/>
      <c r="XDB111" s="7"/>
      <c r="XDC111" s="7"/>
      <c r="XDD111" s="7"/>
      <c r="XDE111" s="7"/>
      <c r="XDF111" s="7"/>
      <c r="XDG111" s="7"/>
      <c r="XDH111" s="7"/>
      <c r="XDI111" s="7"/>
      <c r="XDJ111" s="7"/>
      <c r="XDK111" s="7"/>
      <c r="XDL111" s="7"/>
      <c r="XDM111" s="7"/>
      <c r="XDN111" s="7"/>
      <c r="XDO111" s="7"/>
      <c r="XDP111" s="7"/>
      <c r="XDQ111" s="7"/>
      <c r="XDR111" s="7"/>
      <c r="XDS111" s="7"/>
      <c r="XDT111" s="7"/>
      <c r="XDU111" s="7"/>
      <c r="XDV111" s="7"/>
      <c r="XDW111" s="7"/>
      <c r="XDX111" s="7"/>
      <c r="XDY111" s="7"/>
      <c r="XDZ111" s="7"/>
      <c r="XEA111" s="7"/>
      <c r="XEB111" s="7"/>
      <c r="XEC111" s="7"/>
      <c r="XED111" s="7"/>
      <c r="XEE111" s="7"/>
    </row>
    <row r="112" s="1" customFormat="1" customHeight="1" spans="1:16359">
      <c r="A112" s="4"/>
      <c r="B112" s="20"/>
      <c r="C112" s="20"/>
      <c r="D112" s="21" t="str">
        <f>IF(C112="","-",VLOOKUP(C112,员工信息表!B:C,2,FALSE))</f>
        <v>-</v>
      </c>
      <c r="E112" s="21" t="str">
        <f>IF(C112="","-",VLOOKUP(C112,员工信息表!B:D,3,FALSE))</f>
        <v>-</v>
      </c>
      <c r="F112" s="20"/>
      <c r="G112" s="20"/>
      <c r="H112" s="20"/>
      <c r="I112" s="20"/>
      <c r="J112" s="27" t="str">
        <f t="shared" si="2"/>
        <v>0</v>
      </c>
      <c r="K112" s="27" t="str">
        <f>IF(C112="","0",SUMIFS(借支明细表!$H:$H,借支明细表!$F:$F,$C112,借支明细表!$D:$D,$D$2))</f>
        <v>0</v>
      </c>
      <c r="L112" s="27" t="str">
        <f t="shared" si="3"/>
        <v>0</v>
      </c>
      <c r="M112" s="28"/>
      <c r="XDA112" s="7"/>
      <c r="XDB112" s="7"/>
      <c r="XDC112" s="7"/>
      <c r="XDD112" s="7"/>
      <c r="XDE112" s="7"/>
      <c r="XDF112" s="7"/>
      <c r="XDG112" s="7"/>
      <c r="XDH112" s="7"/>
      <c r="XDI112" s="7"/>
      <c r="XDJ112" s="7"/>
      <c r="XDK112" s="7"/>
      <c r="XDL112" s="7"/>
      <c r="XDM112" s="7"/>
      <c r="XDN112" s="7"/>
      <c r="XDO112" s="7"/>
      <c r="XDP112" s="7"/>
      <c r="XDQ112" s="7"/>
      <c r="XDR112" s="7"/>
      <c r="XDS112" s="7"/>
      <c r="XDT112" s="7"/>
      <c r="XDU112" s="7"/>
      <c r="XDV112" s="7"/>
      <c r="XDW112" s="7"/>
      <c r="XDX112" s="7"/>
      <c r="XDY112" s="7"/>
      <c r="XDZ112" s="7"/>
      <c r="XEA112" s="7"/>
      <c r="XEB112" s="7"/>
      <c r="XEC112" s="7"/>
      <c r="XED112" s="7"/>
      <c r="XEE112" s="7"/>
    </row>
    <row r="113" s="1" customFormat="1" customHeight="1" spans="1:16359">
      <c r="A113" s="4"/>
      <c r="B113" s="20"/>
      <c r="C113" s="20"/>
      <c r="D113" s="21" t="str">
        <f>IF(C113="","-",VLOOKUP(C113,员工信息表!B:C,2,FALSE))</f>
        <v>-</v>
      </c>
      <c r="E113" s="21" t="str">
        <f>IF(C113="","-",VLOOKUP(C113,员工信息表!B:D,3,FALSE))</f>
        <v>-</v>
      </c>
      <c r="F113" s="20"/>
      <c r="G113" s="20"/>
      <c r="H113" s="20"/>
      <c r="I113" s="20"/>
      <c r="J113" s="27" t="str">
        <f t="shared" si="2"/>
        <v>0</v>
      </c>
      <c r="K113" s="27" t="str">
        <f>IF(C113="","0",SUMIFS(借支明细表!$H:$H,借支明细表!$F:$F,$C113,借支明细表!$D:$D,$D$2))</f>
        <v>0</v>
      </c>
      <c r="L113" s="27" t="str">
        <f t="shared" si="3"/>
        <v>0</v>
      </c>
      <c r="M113" s="28"/>
      <c r="XDA113" s="7"/>
      <c r="XDB113" s="7"/>
      <c r="XDC113" s="7"/>
      <c r="XDD113" s="7"/>
      <c r="XDE113" s="7"/>
      <c r="XDF113" s="7"/>
      <c r="XDG113" s="7"/>
      <c r="XDH113" s="7"/>
      <c r="XDI113" s="7"/>
      <c r="XDJ113" s="7"/>
      <c r="XDK113" s="7"/>
      <c r="XDL113" s="7"/>
      <c r="XDM113" s="7"/>
      <c r="XDN113" s="7"/>
      <c r="XDO113" s="7"/>
      <c r="XDP113" s="7"/>
      <c r="XDQ113" s="7"/>
      <c r="XDR113" s="7"/>
      <c r="XDS113" s="7"/>
      <c r="XDT113" s="7"/>
      <c r="XDU113" s="7"/>
      <c r="XDV113" s="7"/>
      <c r="XDW113" s="7"/>
      <c r="XDX113" s="7"/>
      <c r="XDY113" s="7"/>
      <c r="XDZ113" s="7"/>
      <c r="XEA113" s="7"/>
      <c r="XEB113" s="7"/>
      <c r="XEC113" s="7"/>
      <c r="XED113" s="7"/>
      <c r="XEE113" s="7"/>
    </row>
    <row r="114" s="1" customFormat="1" customHeight="1" spans="1:16359">
      <c r="A114" s="4"/>
      <c r="B114" s="20"/>
      <c r="C114" s="20"/>
      <c r="D114" s="21" t="str">
        <f>IF(C114="","-",VLOOKUP(C114,员工信息表!B:C,2,FALSE))</f>
        <v>-</v>
      </c>
      <c r="E114" s="21" t="str">
        <f>IF(C114="","-",VLOOKUP(C114,员工信息表!B:D,3,FALSE))</f>
        <v>-</v>
      </c>
      <c r="F114" s="20"/>
      <c r="G114" s="20"/>
      <c r="H114" s="20"/>
      <c r="I114" s="20"/>
      <c r="J114" s="27" t="str">
        <f t="shared" si="2"/>
        <v>0</v>
      </c>
      <c r="K114" s="27" t="str">
        <f>IF(C114="","0",SUMIFS(借支明细表!$H:$H,借支明细表!$F:$F,$C114,借支明细表!$D:$D,$D$2))</f>
        <v>0</v>
      </c>
      <c r="L114" s="27" t="str">
        <f t="shared" si="3"/>
        <v>0</v>
      </c>
      <c r="M114" s="28"/>
      <c r="XDA114" s="7"/>
      <c r="XDB114" s="7"/>
      <c r="XDC114" s="7"/>
      <c r="XDD114" s="7"/>
      <c r="XDE114" s="7"/>
      <c r="XDF114" s="7"/>
      <c r="XDG114" s="7"/>
      <c r="XDH114" s="7"/>
      <c r="XDI114" s="7"/>
      <c r="XDJ114" s="7"/>
      <c r="XDK114" s="7"/>
      <c r="XDL114" s="7"/>
      <c r="XDM114" s="7"/>
      <c r="XDN114" s="7"/>
      <c r="XDO114" s="7"/>
      <c r="XDP114" s="7"/>
      <c r="XDQ114" s="7"/>
      <c r="XDR114" s="7"/>
      <c r="XDS114" s="7"/>
      <c r="XDT114" s="7"/>
      <c r="XDU114" s="7"/>
      <c r="XDV114" s="7"/>
      <c r="XDW114" s="7"/>
      <c r="XDX114" s="7"/>
      <c r="XDY114" s="7"/>
      <c r="XDZ114" s="7"/>
      <c r="XEA114" s="7"/>
      <c r="XEB114" s="7"/>
      <c r="XEC114" s="7"/>
      <c r="XED114" s="7"/>
      <c r="XEE114" s="7"/>
    </row>
    <row r="115" s="1" customFormat="1" customHeight="1" spans="1:16359">
      <c r="A115" s="4"/>
      <c r="B115" s="20"/>
      <c r="C115" s="20"/>
      <c r="D115" s="21" t="str">
        <f>IF(C115="","-",VLOOKUP(C115,员工信息表!B:C,2,FALSE))</f>
        <v>-</v>
      </c>
      <c r="E115" s="21" t="str">
        <f>IF(C115="","-",VLOOKUP(C115,员工信息表!B:D,3,FALSE))</f>
        <v>-</v>
      </c>
      <c r="F115" s="20"/>
      <c r="G115" s="20"/>
      <c r="H115" s="20"/>
      <c r="I115" s="20"/>
      <c r="J115" s="27" t="str">
        <f t="shared" si="2"/>
        <v>0</v>
      </c>
      <c r="K115" s="27" t="str">
        <f>IF(C115="","0",SUMIFS(借支明细表!$H:$H,借支明细表!$F:$F,$C115,借支明细表!$D:$D,$D$2))</f>
        <v>0</v>
      </c>
      <c r="L115" s="27" t="str">
        <f t="shared" si="3"/>
        <v>0</v>
      </c>
      <c r="M115" s="28"/>
      <c r="XDA115" s="7"/>
      <c r="XDB115" s="7"/>
      <c r="XDC115" s="7"/>
      <c r="XDD115" s="7"/>
      <c r="XDE115" s="7"/>
      <c r="XDF115" s="7"/>
      <c r="XDG115" s="7"/>
      <c r="XDH115" s="7"/>
      <c r="XDI115" s="7"/>
      <c r="XDJ115" s="7"/>
      <c r="XDK115" s="7"/>
      <c r="XDL115" s="7"/>
      <c r="XDM115" s="7"/>
      <c r="XDN115" s="7"/>
      <c r="XDO115" s="7"/>
      <c r="XDP115" s="7"/>
      <c r="XDQ115" s="7"/>
      <c r="XDR115" s="7"/>
      <c r="XDS115" s="7"/>
      <c r="XDT115" s="7"/>
      <c r="XDU115" s="7"/>
      <c r="XDV115" s="7"/>
      <c r="XDW115" s="7"/>
      <c r="XDX115" s="7"/>
      <c r="XDY115" s="7"/>
      <c r="XDZ115" s="7"/>
      <c r="XEA115" s="7"/>
      <c r="XEB115" s="7"/>
      <c r="XEC115" s="7"/>
      <c r="XED115" s="7"/>
      <c r="XEE115" s="7"/>
    </row>
    <row r="116" s="1" customFormat="1" customHeight="1" spans="1:16359">
      <c r="A116" s="4"/>
      <c r="B116" s="20"/>
      <c r="C116" s="20"/>
      <c r="D116" s="21" t="str">
        <f>IF(C116="","-",VLOOKUP(C116,员工信息表!B:C,2,FALSE))</f>
        <v>-</v>
      </c>
      <c r="E116" s="21" t="str">
        <f>IF(C116="","-",VLOOKUP(C116,员工信息表!B:D,3,FALSE))</f>
        <v>-</v>
      </c>
      <c r="F116" s="20"/>
      <c r="G116" s="20"/>
      <c r="H116" s="20"/>
      <c r="I116" s="20"/>
      <c r="J116" s="27" t="str">
        <f t="shared" si="2"/>
        <v>0</v>
      </c>
      <c r="K116" s="27" t="str">
        <f>IF(C116="","0",SUMIFS(借支明细表!$H:$H,借支明细表!$F:$F,$C116,借支明细表!$D:$D,$D$2))</f>
        <v>0</v>
      </c>
      <c r="L116" s="27" t="str">
        <f t="shared" si="3"/>
        <v>0</v>
      </c>
      <c r="M116" s="28"/>
      <c r="XDA116" s="7"/>
      <c r="XDB116" s="7"/>
      <c r="XDC116" s="7"/>
      <c r="XDD116" s="7"/>
      <c r="XDE116" s="7"/>
      <c r="XDF116" s="7"/>
      <c r="XDG116" s="7"/>
      <c r="XDH116" s="7"/>
      <c r="XDI116" s="7"/>
      <c r="XDJ116" s="7"/>
      <c r="XDK116" s="7"/>
      <c r="XDL116" s="7"/>
      <c r="XDM116" s="7"/>
      <c r="XDN116" s="7"/>
      <c r="XDO116" s="7"/>
      <c r="XDP116" s="7"/>
      <c r="XDQ116" s="7"/>
      <c r="XDR116" s="7"/>
      <c r="XDS116" s="7"/>
      <c r="XDT116" s="7"/>
      <c r="XDU116" s="7"/>
      <c r="XDV116" s="7"/>
      <c r="XDW116" s="7"/>
      <c r="XDX116" s="7"/>
      <c r="XDY116" s="7"/>
      <c r="XDZ116" s="7"/>
      <c r="XEA116" s="7"/>
      <c r="XEB116" s="7"/>
      <c r="XEC116" s="7"/>
      <c r="XED116" s="7"/>
      <c r="XEE116" s="7"/>
    </row>
    <row r="117" s="1" customFormat="1" customHeight="1" spans="1:16359">
      <c r="A117" s="4"/>
      <c r="B117" s="20"/>
      <c r="C117" s="20"/>
      <c r="D117" s="21" t="str">
        <f>IF(C117="","-",VLOOKUP(C117,员工信息表!B:C,2,FALSE))</f>
        <v>-</v>
      </c>
      <c r="E117" s="21" t="str">
        <f>IF(C117="","-",VLOOKUP(C117,员工信息表!B:D,3,FALSE))</f>
        <v>-</v>
      </c>
      <c r="F117" s="20"/>
      <c r="G117" s="20"/>
      <c r="H117" s="20"/>
      <c r="I117" s="20"/>
      <c r="J117" s="27" t="str">
        <f t="shared" si="2"/>
        <v>0</v>
      </c>
      <c r="K117" s="27" t="str">
        <f>IF(C117="","0",SUMIFS(借支明细表!$H:$H,借支明细表!$F:$F,$C117,借支明细表!$D:$D,$D$2))</f>
        <v>0</v>
      </c>
      <c r="L117" s="27" t="str">
        <f t="shared" si="3"/>
        <v>0</v>
      </c>
      <c r="M117" s="28"/>
      <c r="XDA117" s="7"/>
      <c r="XDB117" s="7"/>
      <c r="XDC117" s="7"/>
      <c r="XDD117" s="7"/>
      <c r="XDE117" s="7"/>
      <c r="XDF117" s="7"/>
      <c r="XDG117" s="7"/>
      <c r="XDH117" s="7"/>
      <c r="XDI117" s="7"/>
      <c r="XDJ117" s="7"/>
      <c r="XDK117" s="7"/>
      <c r="XDL117" s="7"/>
      <c r="XDM117" s="7"/>
      <c r="XDN117" s="7"/>
      <c r="XDO117" s="7"/>
      <c r="XDP117" s="7"/>
      <c r="XDQ117" s="7"/>
      <c r="XDR117" s="7"/>
      <c r="XDS117" s="7"/>
      <c r="XDT117" s="7"/>
      <c r="XDU117" s="7"/>
      <c r="XDV117" s="7"/>
      <c r="XDW117" s="7"/>
      <c r="XDX117" s="7"/>
      <c r="XDY117" s="7"/>
      <c r="XDZ117" s="7"/>
      <c r="XEA117" s="7"/>
      <c r="XEB117" s="7"/>
      <c r="XEC117" s="7"/>
      <c r="XED117" s="7"/>
      <c r="XEE117" s="7"/>
    </row>
    <row r="118" s="1" customFormat="1" customHeight="1" spans="1:16359">
      <c r="A118" s="4"/>
      <c r="B118" s="20"/>
      <c r="C118" s="20"/>
      <c r="D118" s="21" t="str">
        <f>IF(C118="","-",VLOOKUP(C118,员工信息表!B:C,2,FALSE))</f>
        <v>-</v>
      </c>
      <c r="E118" s="21" t="str">
        <f>IF(C118="","-",VLOOKUP(C118,员工信息表!B:D,3,FALSE))</f>
        <v>-</v>
      </c>
      <c r="F118" s="20"/>
      <c r="G118" s="20"/>
      <c r="H118" s="20"/>
      <c r="I118" s="20"/>
      <c r="J118" s="27" t="str">
        <f t="shared" si="2"/>
        <v>0</v>
      </c>
      <c r="K118" s="27" t="str">
        <f>IF(C118="","0",SUMIFS(借支明细表!$H:$H,借支明细表!$F:$F,$C118,借支明细表!$D:$D,$D$2))</f>
        <v>0</v>
      </c>
      <c r="L118" s="27" t="str">
        <f t="shared" si="3"/>
        <v>0</v>
      </c>
      <c r="M118" s="28"/>
      <c r="XDA118" s="7"/>
      <c r="XDB118" s="7"/>
      <c r="XDC118" s="7"/>
      <c r="XDD118" s="7"/>
      <c r="XDE118" s="7"/>
      <c r="XDF118" s="7"/>
      <c r="XDG118" s="7"/>
      <c r="XDH118" s="7"/>
      <c r="XDI118" s="7"/>
      <c r="XDJ118" s="7"/>
      <c r="XDK118" s="7"/>
      <c r="XDL118" s="7"/>
      <c r="XDM118" s="7"/>
      <c r="XDN118" s="7"/>
      <c r="XDO118" s="7"/>
      <c r="XDP118" s="7"/>
      <c r="XDQ118" s="7"/>
      <c r="XDR118" s="7"/>
      <c r="XDS118" s="7"/>
      <c r="XDT118" s="7"/>
      <c r="XDU118" s="7"/>
      <c r="XDV118" s="7"/>
      <c r="XDW118" s="7"/>
      <c r="XDX118" s="7"/>
      <c r="XDY118" s="7"/>
      <c r="XDZ118" s="7"/>
      <c r="XEA118" s="7"/>
      <c r="XEB118" s="7"/>
      <c r="XEC118" s="7"/>
      <c r="XED118" s="7"/>
      <c r="XEE118" s="7"/>
    </row>
    <row r="119" s="1" customFormat="1" customHeight="1" spans="1:16359">
      <c r="A119" s="4"/>
      <c r="B119" s="20"/>
      <c r="C119" s="20"/>
      <c r="D119" s="21" t="str">
        <f>IF(C119="","-",VLOOKUP(C119,员工信息表!B:C,2,FALSE))</f>
        <v>-</v>
      </c>
      <c r="E119" s="21" t="str">
        <f>IF(C119="","-",VLOOKUP(C119,员工信息表!B:D,3,FALSE))</f>
        <v>-</v>
      </c>
      <c r="F119" s="20"/>
      <c r="G119" s="20"/>
      <c r="H119" s="20"/>
      <c r="I119" s="20"/>
      <c r="J119" s="27" t="str">
        <f t="shared" si="2"/>
        <v>0</v>
      </c>
      <c r="K119" s="27" t="str">
        <f>IF(C119="","0",SUMIFS(借支明细表!$H:$H,借支明细表!$F:$F,$C119,借支明细表!$D:$D,$D$2))</f>
        <v>0</v>
      </c>
      <c r="L119" s="27" t="str">
        <f t="shared" si="3"/>
        <v>0</v>
      </c>
      <c r="M119" s="28"/>
      <c r="XDA119" s="7"/>
      <c r="XDB119" s="7"/>
      <c r="XDC119" s="7"/>
      <c r="XDD119" s="7"/>
      <c r="XDE119" s="7"/>
      <c r="XDF119" s="7"/>
      <c r="XDG119" s="7"/>
      <c r="XDH119" s="7"/>
      <c r="XDI119" s="7"/>
      <c r="XDJ119" s="7"/>
      <c r="XDK119" s="7"/>
      <c r="XDL119" s="7"/>
      <c r="XDM119" s="7"/>
      <c r="XDN119" s="7"/>
      <c r="XDO119" s="7"/>
      <c r="XDP119" s="7"/>
      <c r="XDQ119" s="7"/>
      <c r="XDR119" s="7"/>
      <c r="XDS119" s="7"/>
      <c r="XDT119" s="7"/>
      <c r="XDU119" s="7"/>
      <c r="XDV119" s="7"/>
      <c r="XDW119" s="7"/>
      <c r="XDX119" s="7"/>
      <c r="XDY119" s="7"/>
      <c r="XDZ119" s="7"/>
      <c r="XEA119" s="7"/>
      <c r="XEB119" s="7"/>
      <c r="XEC119" s="7"/>
      <c r="XED119" s="7"/>
      <c r="XEE119" s="7"/>
    </row>
    <row r="120" s="1" customFormat="1" customHeight="1" spans="1:16359">
      <c r="A120" s="4"/>
      <c r="B120" s="20"/>
      <c r="C120" s="20"/>
      <c r="D120" s="21" t="str">
        <f>IF(C120="","-",VLOOKUP(C120,员工信息表!B:C,2,FALSE))</f>
        <v>-</v>
      </c>
      <c r="E120" s="21" t="str">
        <f>IF(C120="","-",VLOOKUP(C120,员工信息表!B:D,3,FALSE))</f>
        <v>-</v>
      </c>
      <c r="F120" s="20"/>
      <c r="G120" s="20"/>
      <c r="H120" s="20"/>
      <c r="I120" s="20"/>
      <c r="J120" s="27" t="str">
        <f t="shared" si="2"/>
        <v>0</v>
      </c>
      <c r="K120" s="27" t="str">
        <f>IF(C120="","0",SUMIFS(借支明细表!$H:$H,借支明细表!$F:$F,$C120,借支明细表!$D:$D,$D$2))</f>
        <v>0</v>
      </c>
      <c r="L120" s="27" t="str">
        <f t="shared" si="3"/>
        <v>0</v>
      </c>
      <c r="M120" s="28"/>
      <c r="XDA120" s="7"/>
      <c r="XDB120" s="7"/>
      <c r="XDC120" s="7"/>
      <c r="XDD120" s="7"/>
      <c r="XDE120" s="7"/>
      <c r="XDF120" s="7"/>
      <c r="XDG120" s="7"/>
      <c r="XDH120" s="7"/>
      <c r="XDI120" s="7"/>
      <c r="XDJ120" s="7"/>
      <c r="XDK120" s="7"/>
      <c r="XDL120" s="7"/>
      <c r="XDM120" s="7"/>
      <c r="XDN120" s="7"/>
      <c r="XDO120" s="7"/>
      <c r="XDP120" s="7"/>
      <c r="XDQ120" s="7"/>
      <c r="XDR120" s="7"/>
      <c r="XDS120" s="7"/>
      <c r="XDT120" s="7"/>
      <c r="XDU120" s="7"/>
      <c r="XDV120" s="7"/>
      <c r="XDW120" s="7"/>
      <c r="XDX120" s="7"/>
      <c r="XDY120" s="7"/>
      <c r="XDZ120" s="7"/>
      <c r="XEA120" s="7"/>
      <c r="XEB120" s="7"/>
      <c r="XEC120" s="7"/>
      <c r="XED120" s="7"/>
      <c r="XEE120" s="7"/>
    </row>
    <row r="121" s="1" customFormat="1" customHeight="1" spans="1:16359">
      <c r="A121" s="4"/>
      <c r="B121" s="20"/>
      <c r="C121" s="20"/>
      <c r="D121" s="21" t="str">
        <f>IF(C121="","-",VLOOKUP(C121,员工信息表!B:C,2,FALSE))</f>
        <v>-</v>
      </c>
      <c r="E121" s="21" t="str">
        <f>IF(C121="","-",VLOOKUP(C121,员工信息表!B:D,3,FALSE))</f>
        <v>-</v>
      </c>
      <c r="F121" s="20"/>
      <c r="G121" s="20"/>
      <c r="H121" s="20"/>
      <c r="I121" s="20"/>
      <c r="J121" s="27" t="str">
        <f t="shared" si="2"/>
        <v>0</v>
      </c>
      <c r="K121" s="27" t="str">
        <f>IF(C121="","0",SUMIFS(借支明细表!$H:$H,借支明细表!$F:$F,$C121,借支明细表!$D:$D,$D$2))</f>
        <v>0</v>
      </c>
      <c r="L121" s="27" t="str">
        <f t="shared" si="3"/>
        <v>0</v>
      </c>
      <c r="M121" s="28"/>
      <c r="XDA121" s="7"/>
      <c r="XDB121" s="7"/>
      <c r="XDC121" s="7"/>
      <c r="XDD121" s="7"/>
      <c r="XDE121" s="7"/>
      <c r="XDF121" s="7"/>
      <c r="XDG121" s="7"/>
      <c r="XDH121" s="7"/>
      <c r="XDI121" s="7"/>
      <c r="XDJ121" s="7"/>
      <c r="XDK121" s="7"/>
      <c r="XDL121" s="7"/>
      <c r="XDM121" s="7"/>
      <c r="XDN121" s="7"/>
      <c r="XDO121" s="7"/>
      <c r="XDP121" s="7"/>
      <c r="XDQ121" s="7"/>
      <c r="XDR121" s="7"/>
      <c r="XDS121" s="7"/>
      <c r="XDT121" s="7"/>
      <c r="XDU121" s="7"/>
      <c r="XDV121" s="7"/>
      <c r="XDW121" s="7"/>
      <c r="XDX121" s="7"/>
      <c r="XDY121" s="7"/>
      <c r="XDZ121" s="7"/>
      <c r="XEA121" s="7"/>
      <c r="XEB121" s="7"/>
      <c r="XEC121" s="7"/>
      <c r="XED121" s="7"/>
      <c r="XEE121" s="7"/>
    </row>
    <row r="122" s="1" customFormat="1" customHeight="1" spans="1:16359">
      <c r="A122" s="4"/>
      <c r="B122" s="20"/>
      <c r="C122" s="20"/>
      <c r="D122" s="21" t="str">
        <f>IF(C122="","-",VLOOKUP(C122,员工信息表!B:C,2,FALSE))</f>
        <v>-</v>
      </c>
      <c r="E122" s="21" t="str">
        <f>IF(C122="","-",VLOOKUP(C122,员工信息表!B:D,3,FALSE))</f>
        <v>-</v>
      </c>
      <c r="F122" s="20"/>
      <c r="G122" s="20"/>
      <c r="H122" s="20"/>
      <c r="I122" s="20"/>
      <c r="J122" s="27" t="str">
        <f t="shared" si="2"/>
        <v>0</v>
      </c>
      <c r="K122" s="27" t="str">
        <f>IF(C122="","0",SUMIFS(借支明细表!$H:$H,借支明细表!$F:$F,$C122,借支明细表!$D:$D,$D$2))</f>
        <v>0</v>
      </c>
      <c r="L122" s="27" t="str">
        <f t="shared" si="3"/>
        <v>0</v>
      </c>
      <c r="M122" s="28"/>
      <c r="XDA122" s="7"/>
      <c r="XDB122" s="7"/>
      <c r="XDC122" s="7"/>
      <c r="XDD122" s="7"/>
      <c r="XDE122" s="7"/>
      <c r="XDF122" s="7"/>
      <c r="XDG122" s="7"/>
      <c r="XDH122" s="7"/>
      <c r="XDI122" s="7"/>
      <c r="XDJ122" s="7"/>
      <c r="XDK122" s="7"/>
      <c r="XDL122" s="7"/>
      <c r="XDM122" s="7"/>
      <c r="XDN122" s="7"/>
      <c r="XDO122" s="7"/>
      <c r="XDP122" s="7"/>
      <c r="XDQ122" s="7"/>
      <c r="XDR122" s="7"/>
      <c r="XDS122" s="7"/>
      <c r="XDT122" s="7"/>
      <c r="XDU122" s="7"/>
      <c r="XDV122" s="7"/>
      <c r="XDW122" s="7"/>
      <c r="XDX122" s="7"/>
      <c r="XDY122" s="7"/>
      <c r="XDZ122" s="7"/>
      <c r="XEA122" s="7"/>
      <c r="XEB122" s="7"/>
      <c r="XEC122" s="7"/>
      <c r="XED122" s="7"/>
      <c r="XEE122" s="7"/>
    </row>
    <row r="123" s="1" customFormat="1" customHeight="1" spans="1:16359">
      <c r="A123" s="4"/>
      <c r="B123" s="20"/>
      <c r="C123" s="20"/>
      <c r="D123" s="21" t="str">
        <f>IF(C123="","-",VLOOKUP(C123,员工信息表!B:C,2,FALSE))</f>
        <v>-</v>
      </c>
      <c r="E123" s="21" t="str">
        <f>IF(C123="","-",VLOOKUP(C123,员工信息表!B:D,3,FALSE))</f>
        <v>-</v>
      </c>
      <c r="F123" s="20"/>
      <c r="G123" s="20"/>
      <c r="H123" s="20"/>
      <c r="I123" s="20"/>
      <c r="J123" s="27" t="str">
        <f t="shared" si="2"/>
        <v>0</v>
      </c>
      <c r="K123" s="27" t="str">
        <f>IF(C123="","0",SUMIFS(借支明细表!$H:$H,借支明细表!$F:$F,$C123,借支明细表!$D:$D,$D$2))</f>
        <v>0</v>
      </c>
      <c r="L123" s="27" t="str">
        <f t="shared" si="3"/>
        <v>0</v>
      </c>
      <c r="M123" s="28"/>
      <c r="XDA123" s="7"/>
      <c r="XDB123" s="7"/>
      <c r="XDC123" s="7"/>
      <c r="XDD123" s="7"/>
      <c r="XDE123" s="7"/>
      <c r="XDF123" s="7"/>
      <c r="XDG123" s="7"/>
      <c r="XDH123" s="7"/>
      <c r="XDI123" s="7"/>
      <c r="XDJ123" s="7"/>
      <c r="XDK123" s="7"/>
      <c r="XDL123" s="7"/>
      <c r="XDM123" s="7"/>
      <c r="XDN123" s="7"/>
      <c r="XDO123" s="7"/>
      <c r="XDP123" s="7"/>
      <c r="XDQ123" s="7"/>
      <c r="XDR123" s="7"/>
      <c r="XDS123" s="7"/>
      <c r="XDT123" s="7"/>
      <c r="XDU123" s="7"/>
      <c r="XDV123" s="7"/>
      <c r="XDW123" s="7"/>
      <c r="XDX123" s="7"/>
      <c r="XDY123" s="7"/>
      <c r="XDZ123" s="7"/>
      <c r="XEA123" s="7"/>
      <c r="XEB123" s="7"/>
      <c r="XEC123" s="7"/>
      <c r="XED123" s="7"/>
      <c r="XEE123" s="7"/>
    </row>
    <row r="124" s="1" customFormat="1" customHeight="1" spans="1:16359">
      <c r="A124" s="4"/>
      <c r="B124" s="20"/>
      <c r="C124" s="20"/>
      <c r="D124" s="21" t="str">
        <f>IF(C124="","-",VLOOKUP(C124,员工信息表!B:C,2,FALSE))</f>
        <v>-</v>
      </c>
      <c r="E124" s="21" t="str">
        <f>IF(C124="","-",VLOOKUP(C124,员工信息表!B:D,3,FALSE))</f>
        <v>-</v>
      </c>
      <c r="F124" s="20"/>
      <c r="G124" s="20"/>
      <c r="H124" s="20"/>
      <c r="I124" s="20"/>
      <c r="J124" s="27" t="str">
        <f t="shared" si="2"/>
        <v>0</v>
      </c>
      <c r="K124" s="27" t="str">
        <f>IF(C124="","0",SUMIFS(借支明细表!$H:$H,借支明细表!$F:$F,$C124,借支明细表!$D:$D,$D$2))</f>
        <v>0</v>
      </c>
      <c r="L124" s="27" t="str">
        <f t="shared" si="3"/>
        <v>0</v>
      </c>
      <c r="M124" s="28"/>
      <c r="XDA124" s="7"/>
      <c r="XDB124" s="7"/>
      <c r="XDC124" s="7"/>
      <c r="XDD124" s="7"/>
      <c r="XDE124" s="7"/>
      <c r="XDF124" s="7"/>
      <c r="XDG124" s="7"/>
      <c r="XDH124" s="7"/>
      <c r="XDI124" s="7"/>
      <c r="XDJ124" s="7"/>
      <c r="XDK124" s="7"/>
      <c r="XDL124" s="7"/>
      <c r="XDM124" s="7"/>
      <c r="XDN124" s="7"/>
      <c r="XDO124" s="7"/>
      <c r="XDP124" s="7"/>
      <c r="XDQ124" s="7"/>
      <c r="XDR124" s="7"/>
      <c r="XDS124" s="7"/>
      <c r="XDT124" s="7"/>
      <c r="XDU124" s="7"/>
      <c r="XDV124" s="7"/>
      <c r="XDW124" s="7"/>
      <c r="XDX124" s="7"/>
      <c r="XDY124" s="7"/>
      <c r="XDZ124" s="7"/>
      <c r="XEA124" s="7"/>
      <c r="XEB124" s="7"/>
      <c r="XEC124" s="7"/>
      <c r="XED124" s="7"/>
      <c r="XEE124" s="7"/>
    </row>
    <row r="125" s="1" customFormat="1" customHeight="1" spans="1:16359">
      <c r="A125" s="4"/>
      <c r="B125" s="20"/>
      <c r="C125" s="20"/>
      <c r="D125" s="21" t="str">
        <f>IF(C125="","-",VLOOKUP(C125,员工信息表!B:C,2,FALSE))</f>
        <v>-</v>
      </c>
      <c r="E125" s="21" t="str">
        <f>IF(C125="","-",VLOOKUP(C125,员工信息表!B:D,3,FALSE))</f>
        <v>-</v>
      </c>
      <c r="F125" s="20"/>
      <c r="G125" s="20"/>
      <c r="H125" s="20"/>
      <c r="I125" s="20"/>
      <c r="J125" s="27" t="str">
        <f t="shared" si="2"/>
        <v>0</v>
      </c>
      <c r="K125" s="27" t="str">
        <f>IF(C125="","0",SUMIFS(借支明细表!$H:$H,借支明细表!$F:$F,$C125,借支明细表!$D:$D,$D$2))</f>
        <v>0</v>
      </c>
      <c r="L125" s="27" t="str">
        <f t="shared" si="3"/>
        <v>0</v>
      </c>
      <c r="M125" s="28"/>
      <c r="XDA125" s="7"/>
      <c r="XDB125" s="7"/>
      <c r="XDC125" s="7"/>
      <c r="XDD125" s="7"/>
      <c r="XDE125" s="7"/>
      <c r="XDF125" s="7"/>
      <c r="XDG125" s="7"/>
      <c r="XDH125" s="7"/>
      <c r="XDI125" s="7"/>
      <c r="XDJ125" s="7"/>
      <c r="XDK125" s="7"/>
      <c r="XDL125" s="7"/>
      <c r="XDM125" s="7"/>
      <c r="XDN125" s="7"/>
      <c r="XDO125" s="7"/>
      <c r="XDP125" s="7"/>
      <c r="XDQ125" s="7"/>
      <c r="XDR125" s="7"/>
      <c r="XDS125" s="7"/>
      <c r="XDT125" s="7"/>
      <c r="XDU125" s="7"/>
      <c r="XDV125" s="7"/>
      <c r="XDW125" s="7"/>
      <c r="XDX125" s="7"/>
      <c r="XDY125" s="7"/>
      <c r="XDZ125" s="7"/>
      <c r="XEA125" s="7"/>
      <c r="XEB125" s="7"/>
      <c r="XEC125" s="7"/>
      <c r="XED125" s="7"/>
      <c r="XEE125" s="7"/>
    </row>
    <row r="126" s="1" customFormat="1" customHeight="1" spans="1:16359">
      <c r="A126" s="4"/>
      <c r="B126" s="20"/>
      <c r="C126" s="20"/>
      <c r="D126" s="21" t="str">
        <f>IF(C126="","-",VLOOKUP(C126,员工信息表!B:C,2,FALSE))</f>
        <v>-</v>
      </c>
      <c r="E126" s="21" t="str">
        <f>IF(C126="","-",VLOOKUP(C126,员工信息表!B:D,3,FALSE))</f>
        <v>-</v>
      </c>
      <c r="F126" s="20"/>
      <c r="G126" s="20"/>
      <c r="H126" s="20"/>
      <c r="I126" s="20"/>
      <c r="J126" s="27" t="str">
        <f t="shared" si="2"/>
        <v>0</v>
      </c>
      <c r="K126" s="27" t="str">
        <f>IF(C126="","0",SUMIFS(借支明细表!$H:$H,借支明细表!$F:$F,$C126,借支明细表!$D:$D,$D$2))</f>
        <v>0</v>
      </c>
      <c r="L126" s="27" t="str">
        <f t="shared" si="3"/>
        <v>0</v>
      </c>
      <c r="M126" s="28"/>
      <c r="XDA126" s="7"/>
      <c r="XDB126" s="7"/>
      <c r="XDC126" s="7"/>
      <c r="XDD126" s="7"/>
      <c r="XDE126" s="7"/>
      <c r="XDF126" s="7"/>
      <c r="XDG126" s="7"/>
      <c r="XDH126" s="7"/>
      <c r="XDI126" s="7"/>
      <c r="XDJ126" s="7"/>
      <c r="XDK126" s="7"/>
      <c r="XDL126" s="7"/>
      <c r="XDM126" s="7"/>
      <c r="XDN126" s="7"/>
      <c r="XDO126" s="7"/>
      <c r="XDP126" s="7"/>
      <c r="XDQ126" s="7"/>
      <c r="XDR126" s="7"/>
      <c r="XDS126" s="7"/>
      <c r="XDT126" s="7"/>
      <c r="XDU126" s="7"/>
      <c r="XDV126" s="7"/>
      <c r="XDW126" s="7"/>
      <c r="XDX126" s="7"/>
      <c r="XDY126" s="7"/>
      <c r="XDZ126" s="7"/>
      <c r="XEA126" s="7"/>
      <c r="XEB126" s="7"/>
      <c r="XEC126" s="7"/>
      <c r="XED126" s="7"/>
      <c r="XEE126" s="7"/>
    </row>
    <row r="127" s="1" customFormat="1" customHeight="1" spans="1:16359">
      <c r="A127" s="4"/>
      <c r="B127" s="20"/>
      <c r="C127" s="20"/>
      <c r="D127" s="21" t="str">
        <f>IF(C127="","-",VLOOKUP(C127,员工信息表!B:C,2,FALSE))</f>
        <v>-</v>
      </c>
      <c r="E127" s="21" t="str">
        <f>IF(C127="","-",VLOOKUP(C127,员工信息表!B:D,3,FALSE))</f>
        <v>-</v>
      </c>
      <c r="F127" s="20"/>
      <c r="G127" s="20"/>
      <c r="H127" s="20"/>
      <c r="I127" s="20"/>
      <c r="J127" s="27" t="str">
        <f t="shared" si="2"/>
        <v>0</v>
      </c>
      <c r="K127" s="27" t="str">
        <f>IF(C127="","0",SUMIFS(借支明细表!$H:$H,借支明细表!$F:$F,$C127,借支明细表!$D:$D,$D$2))</f>
        <v>0</v>
      </c>
      <c r="L127" s="27" t="str">
        <f t="shared" si="3"/>
        <v>0</v>
      </c>
      <c r="M127" s="28"/>
      <c r="XDA127" s="7"/>
      <c r="XDB127" s="7"/>
      <c r="XDC127" s="7"/>
      <c r="XDD127" s="7"/>
      <c r="XDE127" s="7"/>
      <c r="XDF127" s="7"/>
      <c r="XDG127" s="7"/>
      <c r="XDH127" s="7"/>
      <c r="XDI127" s="7"/>
      <c r="XDJ127" s="7"/>
      <c r="XDK127" s="7"/>
      <c r="XDL127" s="7"/>
      <c r="XDM127" s="7"/>
      <c r="XDN127" s="7"/>
      <c r="XDO127" s="7"/>
      <c r="XDP127" s="7"/>
      <c r="XDQ127" s="7"/>
      <c r="XDR127" s="7"/>
      <c r="XDS127" s="7"/>
      <c r="XDT127" s="7"/>
      <c r="XDU127" s="7"/>
      <c r="XDV127" s="7"/>
      <c r="XDW127" s="7"/>
      <c r="XDX127" s="7"/>
      <c r="XDY127" s="7"/>
      <c r="XDZ127" s="7"/>
      <c r="XEA127" s="7"/>
      <c r="XEB127" s="7"/>
      <c r="XEC127" s="7"/>
      <c r="XED127" s="7"/>
      <c r="XEE127" s="7"/>
    </row>
    <row r="128" s="1" customFormat="1" customHeight="1" spans="1:16359">
      <c r="A128" s="4"/>
      <c r="B128" s="20"/>
      <c r="C128" s="20"/>
      <c r="D128" s="21" t="str">
        <f>IF(C128="","-",VLOOKUP(C128,员工信息表!B:C,2,FALSE))</f>
        <v>-</v>
      </c>
      <c r="E128" s="21" t="str">
        <f>IF(C128="","-",VLOOKUP(C128,员工信息表!B:D,3,FALSE))</f>
        <v>-</v>
      </c>
      <c r="F128" s="20"/>
      <c r="G128" s="20"/>
      <c r="H128" s="20"/>
      <c r="I128" s="20"/>
      <c r="J128" s="27" t="str">
        <f t="shared" si="2"/>
        <v>0</v>
      </c>
      <c r="K128" s="27" t="str">
        <f>IF(C128="","0",SUMIFS(借支明细表!$H:$H,借支明细表!$F:$F,$C128,借支明细表!$D:$D,$D$2))</f>
        <v>0</v>
      </c>
      <c r="L128" s="27" t="str">
        <f t="shared" si="3"/>
        <v>0</v>
      </c>
      <c r="M128" s="28"/>
      <c r="XDA128" s="7"/>
      <c r="XDB128" s="7"/>
      <c r="XDC128" s="7"/>
      <c r="XDD128" s="7"/>
      <c r="XDE128" s="7"/>
      <c r="XDF128" s="7"/>
      <c r="XDG128" s="7"/>
      <c r="XDH128" s="7"/>
      <c r="XDI128" s="7"/>
      <c r="XDJ128" s="7"/>
      <c r="XDK128" s="7"/>
      <c r="XDL128" s="7"/>
      <c r="XDM128" s="7"/>
      <c r="XDN128" s="7"/>
      <c r="XDO128" s="7"/>
      <c r="XDP128" s="7"/>
      <c r="XDQ128" s="7"/>
      <c r="XDR128" s="7"/>
      <c r="XDS128" s="7"/>
      <c r="XDT128" s="7"/>
      <c r="XDU128" s="7"/>
      <c r="XDV128" s="7"/>
      <c r="XDW128" s="7"/>
      <c r="XDX128" s="7"/>
      <c r="XDY128" s="7"/>
      <c r="XDZ128" s="7"/>
      <c r="XEA128" s="7"/>
      <c r="XEB128" s="7"/>
      <c r="XEC128" s="7"/>
      <c r="XED128" s="7"/>
      <c r="XEE128" s="7"/>
    </row>
    <row r="129" s="1" customFormat="1" customHeight="1" spans="1:16359">
      <c r="A129" s="4"/>
      <c r="B129" s="20"/>
      <c r="C129" s="20"/>
      <c r="D129" s="21" t="str">
        <f>IF(C129="","-",VLOOKUP(C129,员工信息表!B:C,2,FALSE))</f>
        <v>-</v>
      </c>
      <c r="E129" s="21" t="str">
        <f>IF(C129="","-",VLOOKUP(C129,员工信息表!B:D,3,FALSE))</f>
        <v>-</v>
      </c>
      <c r="F129" s="20"/>
      <c r="G129" s="20"/>
      <c r="H129" s="20"/>
      <c r="I129" s="20"/>
      <c r="J129" s="27" t="str">
        <f t="shared" si="2"/>
        <v>0</v>
      </c>
      <c r="K129" s="27" t="str">
        <f>IF(C129="","0",SUMIFS(借支明细表!$H:$H,借支明细表!$F:$F,$C129,借支明细表!$D:$D,$D$2))</f>
        <v>0</v>
      </c>
      <c r="L129" s="27" t="str">
        <f t="shared" si="3"/>
        <v>0</v>
      </c>
      <c r="M129" s="28"/>
      <c r="XDA129" s="7"/>
      <c r="XDB129" s="7"/>
      <c r="XDC129" s="7"/>
      <c r="XDD129" s="7"/>
      <c r="XDE129" s="7"/>
      <c r="XDF129" s="7"/>
      <c r="XDG129" s="7"/>
      <c r="XDH129" s="7"/>
      <c r="XDI129" s="7"/>
      <c r="XDJ129" s="7"/>
      <c r="XDK129" s="7"/>
      <c r="XDL129" s="7"/>
      <c r="XDM129" s="7"/>
      <c r="XDN129" s="7"/>
      <c r="XDO129" s="7"/>
      <c r="XDP129" s="7"/>
      <c r="XDQ129" s="7"/>
      <c r="XDR129" s="7"/>
      <c r="XDS129" s="7"/>
      <c r="XDT129" s="7"/>
      <c r="XDU129" s="7"/>
      <c r="XDV129" s="7"/>
      <c r="XDW129" s="7"/>
      <c r="XDX129" s="7"/>
      <c r="XDY129" s="7"/>
      <c r="XDZ129" s="7"/>
      <c r="XEA129" s="7"/>
      <c r="XEB129" s="7"/>
      <c r="XEC129" s="7"/>
      <c r="XED129" s="7"/>
      <c r="XEE129" s="7"/>
    </row>
    <row r="130" s="1" customFormat="1" customHeight="1" spans="1:16359">
      <c r="A130" s="4"/>
      <c r="B130" s="20"/>
      <c r="C130" s="20"/>
      <c r="D130" s="21" t="str">
        <f>IF(C130="","-",VLOOKUP(C130,员工信息表!B:C,2,FALSE))</f>
        <v>-</v>
      </c>
      <c r="E130" s="21" t="str">
        <f>IF(C130="","-",VLOOKUP(C130,员工信息表!B:D,3,FALSE))</f>
        <v>-</v>
      </c>
      <c r="F130" s="20"/>
      <c r="G130" s="20"/>
      <c r="H130" s="20"/>
      <c r="I130" s="20"/>
      <c r="J130" s="27" t="str">
        <f t="shared" si="2"/>
        <v>0</v>
      </c>
      <c r="K130" s="27" t="str">
        <f>IF(C130="","0",SUMIFS(借支明细表!$H:$H,借支明细表!$F:$F,$C130,借支明细表!$D:$D,$D$2))</f>
        <v>0</v>
      </c>
      <c r="L130" s="27" t="str">
        <f t="shared" si="3"/>
        <v>0</v>
      </c>
      <c r="M130" s="28"/>
      <c r="XDA130" s="7"/>
      <c r="XDB130" s="7"/>
      <c r="XDC130" s="7"/>
      <c r="XDD130" s="7"/>
      <c r="XDE130" s="7"/>
      <c r="XDF130" s="7"/>
      <c r="XDG130" s="7"/>
      <c r="XDH130" s="7"/>
      <c r="XDI130" s="7"/>
      <c r="XDJ130" s="7"/>
      <c r="XDK130" s="7"/>
      <c r="XDL130" s="7"/>
      <c r="XDM130" s="7"/>
      <c r="XDN130" s="7"/>
      <c r="XDO130" s="7"/>
      <c r="XDP130" s="7"/>
      <c r="XDQ130" s="7"/>
      <c r="XDR130" s="7"/>
      <c r="XDS130" s="7"/>
      <c r="XDT130" s="7"/>
      <c r="XDU130" s="7"/>
      <c r="XDV130" s="7"/>
      <c r="XDW130" s="7"/>
      <c r="XDX130" s="7"/>
      <c r="XDY130" s="7"/>
      <c r="XDZ130" s="7"/>
      <c r="XEA130" s="7"/>
      <c r="XEB130" s="7"/>
      <c r="XEC130" s="7"/>
      <c r="XED130" s="7"/>
      <c r="XEE130" s="7"/>
    </row>
    <row r="131" s="1" customFormat="1" customHeight="1" spans="1:16359">
      <c r="A131" s="4"/>
      <c r="B131" s="20"/>
      <c r="C131" s="20"/>
      <c r="D131" s="21" t="str">
        <f>IF(C131="","-",VLOOKUP(C131,员工信息表!B:C,2,FALSE))</f>
        <v>-</v>
      </c>
      <c r="E131" s="21" t="str">
        <f>IF(C131="","-",VLOOKUP(C131,员工信息表!B:D,3,FALSE))</f>
        <v>-</v>
      </c>
      <c r="F131" s="20"/>
      <c r="G131" s="20"/>
      <c r="H131" s="20"/>
      <c r="I131" s="20"/>
      <c r="J131" s="27" t="str">
        <f t="shared" si="2"/>
        <v>0</v>
      </c>
      <c r="K131" s="27" t="str">
        <f>IF(C131="","0",SUMIFS(借支明细表!$H:$H,借支明细表!$F:$F,$C131,借支明细表!$D:$D,$D$2))</f>
        <v>0</v>
      </c>
      <c r="L131" s="27" t="str">
        <f t="shared" si="3"/>
        <v>0</v>
      </c>
      <c r="M131" s="28"/>
      <c r="XDA131" s="7"/>
      <c r="XDB131" s="7"/>
      <c r="XDC131" s="7"/>
      <c r="XDD131" s="7"/>
      <c r="XDE131" s="7"/>
      <c r="XDF131" s="7"/>
      <c r="XDG131" s="7"/>
      <c r="XDH131" s="7"/>
      <c r="XDI131" s="7"/>
      <c r="XDJ131" s="7"/>
      <c r="XDK131" s="7"/>
      <c r="XDL131" s="7"/>
      <c r="XDM131" s="7"/>
      <c r="XDN131" s="7"/>
      <c r="XDO131" s="7"/>
      <c r="XDP131" s="7"/>
      <c r="XDQ131" s="7"/>
      <c r="XDR131" s="7"/>
      <c r="XDS131" s="7"/>
      <c r="XDT131" s="7"/>
      <c r="XDU131" s="7"/>
      <c r="XDV131" s="7"/>
      <c r="XDW131" s="7"/>
      <c r="XDX131" s="7"/>
      <c r="XDY131" s="7"/>
      <c r="XDZ131" s="7"/>
      <c r="XEA131" s="7"/>
      <c r="XEB131" s="7"/>
      <c r="XEC131" s="7"/>
      <c r="XED131" s="7"/>
      <c r="XEE131" s="7"/>
    </row>
    <row r="132" s="1" customFormat="1" customHeight="1" spans="1:16359">
      <c r="A132" s="4"/>
      <c r="B132" s="20"/>
      <c r="C132" s="20"/>
      <c r="D132" s="21" t="str">
        <f>IF(C132="","-",VLOOKUP(C132,员工信息表!B:C,2,FALSE))</f>
        <v>-</v>
      </c>
      <c r="E132" s="21" t="str">
        <f>IF(C132="","-",VLOOKUP(C132,员工信息表!B:D,3,FALSE))</f>
        <v>-</v>
      </c>
      <c r="F132" s="20"/>
      <c r="G132" s="20"/>
      <c r="H132" s="20"/>
      <c r="I132" s="20"/>
      <c r="J132" s="27" t="str">
        <f t="shared" si="2"/>
        <v>0</v>
      </c>
      <c r="K132" s="27" t="str">
        <f>IF(C132="","0",SUMIFS(借支明细表!$H:$H,借支明细表!$F:$F,$C132,借支明细表!$D:$D,$D$2))</f>
        <v>0</v>
      </c>
      <c r="L132" s="27" t="str">
        <f t="shared" si="3"/>
        <v>0</v>
      </c>
      <c r="M132" s="28"/>
      <c r="XDA132" s="7"/>
      <c r="XDB132" s="7"/>
      <c r="XDC132" s="7"/>
      <c r="XDD132" s="7"/>
      <c r="XDE132" s="7"/>
      <c r="XDF132" s="7"/>
      <c r="XDG132" s="7"/>
      <c r="XDH132" s="7"/>
      <c r="XDI132" s="7"/>
      <c r="XDJ132" s="7"/>
      <c r="XDK132" s="7"/>
      <c r="XDL132" s="7"/>
      <c r="XDM132" s="7"/>
      <c r="XDN132" s="7"/>
      <c r="XDO132" s="7"/>
      <c r="XDP132" s="7"/>
      <c r="XDQ132" s="7"/>
      <c r="XDR132" s="7"/>
      <c r="XDS132" s="7"/>
      <c r="XDT132" s="7"/>
      <c r="XDU132" s="7"/>
      <c r="XDV132" s="7"/>
      <c r="XDW132" s="7"/>
      <c r="XDX132" s="7"/>
      <c r="XDY132" s="7"/>
      <c r="XDZ132" s="7"/>
      <c r="XEA132" s="7"/>
      <c r="XEB132" s="7"/>
      <c r="XEC132" s="7"/>
      <c r="XED132" s="7"/>
      <c r="XEE132" s="7"/>
    </row>
    <row r="133" s="1" customFormat="1" customHeight="1" spans="1:16359">
      <c r="A133" s="4"/>
      <c r="B133" s="20"/>
      <c r="C133" s="20"/>
      <c r="D133" s="21" t="str">
        <f>IF(C133="","-",VLOOKUP(C133,员工信息表!B:C,2,FALSE))</f>
        <v>-</v>
      </c>
      <c r="E133" s="21" t="str">
        <f>IF(C133="","-",VLOOKUP(C133,员工信息表!B:D,3,FALSE))</f>
        <v>-</v>
      </c>
      <c r="F133" s="20"/>
      <c r="G133" s="20"/>
      <c r="H133" s="20"/>
      <c r="I133" s="20"/>
      <c r="J133" s="27" t="str">
        <f t="shared" ref="J133:J196" si="4">IF(C133="","0",(E133*F133)+(G133*H133)+I133)</f>
        <v>0</v>
      </c>
      <c r="K133" s="27" t="str">
        <f>IF(C133="","0",SUMIFS(借支明细表!$H:$H,借支明细表!$F:$F,$C133,借支明细表!$D:$D,$D$2))</f>
        <v>0</v>
      </c>
      <c r="L133" s="27" t="str">
        <f t="shared" ref="L133:L196" si="5">IF(C133="","0",J133-K133)</f>
        <v>0</v>
      </c>
      <c r="M133" s="28"/>
      <c r="XDA133" s="7"/>
      <c r="XDB133" s="7"/>
      <c r="XDC133" s="7"/>
      <c r="XDD133" s="7"/>
      <c r="XDE133" s="7"/>
      <c r="XDF133" s="7"/>
      <c r="XDG133" s="7"/>
      <c r="XDH133" s="7"/>
      <c r="XDI133" s="7"/>
      <c r="XDJ133" s="7"/>
      <c r="XDK133" s="7"/>
      <c r="XDL133" s="7"/>
      <c r="XDM133" s="7"/>
      <c r="XDN133" s="7"/>
      <c r="XDO133" s="7"/>
      <c r="XDP133" s="7"/>
      <c r="XDQ133" s="7"/>
      <c r="XDR133" s="7"/>
      <c r="XDS133" s="7"/>
      <c r="XDT133" s="7"/>
      <c r="XDU133" s="7"/>
      <c r="XDV133" s="7"/>
      <c r="XDW133" s="7"/>
      <c r="XDX133" s="7"/>
      <c r="XDY133" s="7"/>
      <c r="XDZ133" s="7"/>
      <c r="XEA133" s="7"/>
      <c r="XEB133" s="7"/>
      <c r="XEC133" s="7"/>
      <c r="XED133" s="7"/>
      <c r="XEE133" s="7"/>
    </row>
    <row r="134" s="1" customFormat="1" customHeight="1" spans="1:16359">
      <c r="A134" s="4"/>
      <c r="B134" s="20"/>
      <c r="C134" s="20"/>
      <c r="D134" s="21" t="str">
        <f>IF(C134="","-",VLOOKUP(C134,员工信息表!B:C,2,FALSE))</f>
        <v>-</v>
      </c>
      <c r="E134" s="21" t="str">
        <f>IF(C134="","-",VLOOKUP(C134,员工信息表!B:D,3,FALSE))</f>
        <v>-</v>
      </c>
      <c r="F134" s="20"/>
      <c r="G134" s="20"/>
      <c r="H134" s="20"/>
      <c r="I134" s="20"/>
      <c r="J134" s="27" t="str">
        <f t="shared" si="4"/>
        <v>0</v>
      </c>
      <c r="K134" s="27" t="str">
        <f>IF(C134="","0",SUMIFS(借支明细表!$H:$H,借支明细表!$F:$F,$C134,借支明细表!$D:$D,$D$2))</f>
        <v>0</v>
      </c>
      <c r="L134" s="27" t="str">
        <f t="shared" si="5"/>
        <v>0</v>
      </c>
      <c r="M134" s="28"/>
      <c r="XDA134" s="7"/>
      <c r="XDB134" s="7"/>
      <c r="XDC134" s="7"/>
      <c r="XDD134" s="7"/>
      <c r="XDE134" s="7"/>
      <c r="XDF134" s="7"/>
      <c r="XDG134" s="7"/>
      <c r="XDH134" s="7"/>
      <c r="XDI134" s="7"/>
      <c r="XDJ134" s="7"/>
      <c r="XDK134" s="7"/>
      <c r="XDL134" s="7"/>
      <c r="XDM134" s="7"/>
      <c r="XDN134" s="7"/>
      <c r="XDO134" s="7"/>
      <c r="XDP134" s="7"/>
      <c r="XDQ134" s="7"/>
      <c r="XDR134" s="7"/>
      <c r="XDS134" s="7"/>
      <c r="XDT134" s="7"/>
      <c r="XDU134" s="7"/>
      <c r="XDV134" s="7"/>
      <c r="XDW134" s="7"/>
      <c r="XDX134" s="7"/>
      <c r="XDY134" s="7"/>
      <c r="XDZ134" s="7"/>
      <c r="XEA134" s="7"/>
      <c r="XEB134" s="7"/>
      <c r="XEC134" s="7"/>
      <c r="XED134" s="7"/>
      <c r="XEE134" s="7"/>
    </row>
    <row r="135" s="1" customFormat="1" customHeight="1" spans="1:16359">
      <c r="A135" s="4"/>
      <c r="B135" s="20"/>
      <c r="C135" s="20"/>
      <c r="D135" s="21" t="str">
        <f>IF(C135="","-",VLOOKUP(C135,员工信息表!B:C,2,FALSE))</f>
        <v>-</v>
      </c>
      <c r="E135" s="21" t="str">
        <f>IF(C135="","-",VLOOKUP(C135,员工信息表!B:D,3,FALSE))</f>
        <v>-</v>
      </c>
      <c r="F135" s="20"/>
      <c r="G135" s="20"/>
      <c r="H135" s="20"/>
      <c r="I135" s="20"/>
      <c r="J135" s="27" t="str">
        <f t="shared" si="4"/>
        <v>0</v>
      </c>
      <c r="K135" s="27" t="str">
        <f>IF(C135="","0",SUMIFS(借支明细表!$H:$H,借支明细表!$F:$F,$C135,借支明细表!$D:$D,$D$2))</f>
        <v>0</v>
      </c>
      <c r="L135" s="27" t="str">
        <f t="shared" si="5"/>
        <v>0</v>
      </c>
      <c r="M135" s="28"/>
      <c r="XDA135" s="7"/>
      <c r="XDB135" s="7"/>
      <c r="XDC135" s="7"/>
      <c r="XDD135" s="7"/>
      <c r="XDE135" s="7"/>
      <c r="XDF135" s="7"/>
      <c r="XDG135" s="7"/>
      <c r="XDH135" s="7"/>
      <c r="XDI135" s="7"/>
      <c r="XDJ135" s="7"/>
      <c r="XDK135" s="7"/>
      <c r="XDL135" s="7"/>
      <c r="XDM135" s="7"/>
      <c r="XDN135" s="7"/>
      <c r="XDO135" s="7"/>
      <c r="XDP135" s="7"/>
      <c r="XDQ135" s="7"/>
      <c r="XDR135" s="7"/>
      <c r="XDS135" s="7"/>
      <c r="XDT135" s="7"/>
      <c r="XDU135" s="7"/>
      <c r="XDV135" s="7"/>
      <c r="XDW135" s="7"/>
      <c r="XDX135" s="7"/>
      <c r="XDY135" s="7"/>
      <c r="XDZ135" s="7"/>
      <c r="XEA135" s="7"/>
      <c r="XEB135" s="7"/>
      <c r="XEC135" s="7"/>
      <c r="XED135" s="7"/>
      <c r="XEE135" s="7"/>
    </row>
    <row r="136" s="1" customFormat="1" customHeight="1" spans="1:16359">
      <c r="A136" s="4"/>
      <c r="B136" s="20"/>
      <c r="C136" s="20"/>
      <c r="D136" s="21" t="str">
        <f>IF(C136="","-",VLOOKUP(C136,员工信息表!B:C,2,FALSE))</f>
        <v>-</v>
      </c>
      <c r="E136" s="21" t="str">
        <f>IF(C136="","-",VLOOKUP(C136,员工信息表!B:D,3,FALSE))</f>
        <v>-</v>
      </c>
      <c r="F136" s="20"/>
      <c r="G136" s="20"/>
      <c r="H136" s="20"/>
      <c r="I136" s="20"/>
      <c r="J136" s="27" t="str">
        <f t="shared" si="4"/>
        <v>0</v>
      </c>
      <c r="K136" s="27" t="str">
        <f>IF(C136="","0",SUMIFS(借支明细表!$H:$H,借支明细表!$F:$F,$C136,借支明细表!$D:$D,$D$2))</f>
        <v>0</v>
      </c>
      <c r="L136" s="27" t="str">
        <f t="shared" si="5"/>
        <v>0</v>
      </c>
      <c r="M136" s="28"/>
      <c r="XDA136" s="7"/>
      <c r="XDB136" s="7"/>
      <c r="XDC136" s="7"/>
      <c r="XDD136" s="7"/>
      <c r="XDE136" s="7"/>
      <c r="XDF136" s="7"/>
      <c r="XDG136" s="7"/>
      <c r="XDH136" s="7"/>
      <c r="XDI136" s="7"/>
      <c r="XDJ136" s="7"/>
      <c r="XDK136" s="7"/>
      <c r="XDL136" s="7"/>
      <c r="XDM136" s="7"/>
      <c r="XDN136" s="7"/>
      <c r="XDO136" s="7"/>
      <c r="XDP136" s="7"/>
      <c r="XDQ136" s="7"/>
      <c r="XDR136" s="7"/>
      <c r="XDS136" s="7"/>
      <c r="XDT136" s="7"/>
      <c r="XDU136" s="7"/>
      <c r="XDV136" s="7"/>
      <c r="XDW136" s="7"/>
      <c r="XDX136" s="7"/>
      <c r="XDY136" s="7"/>
      <c r="XDZ136" s="7"/>
      <c r="XEA136" s="7"/>
      <c r="XEB136" s="7"/>
      <c r="XEC136" s="7"/>
      <c r="XED136" s="7"/>
      <c r="XEE136" s="7"/>
    </row>
    <row r="137" s="1" customFormat="1" customHeight="1" spans="1:16359">
      <c r="A137" s="4"/>
      <c r="B137" s="20"/>
      <c r="C137" s="20"/>
      <c r="D137" s="21" t="str">
        <f>IF(C137="","-",VLOOKUP(C137,员工信息表!B:C,2,FALSE))</f>
        <v>-</v>
      </c>
      <c r="E137" s="21" t="str">
        <f>IF(C137="","-",VLOOKUP(C137,员工信息表!B:D,3,FALSE))</f>
        <v>-</v>
      </c>
      <c r="F137" s="20"/>
      <c r="G137" s="20"/>
      <c r="H137" s="20"/>
      <c r="I137" s="20"/>
      <c r="J137" s="27" t="str">
        <f t="shared" si="4"/>
        <v>0</v>
      </c>
      <c r="K137" s="27" t="str">
        <f>IF(C137="","0",SUMIFS(借支明细表!$H:$H,借支明细表!$F:$F,$C137,借支明细表!$D:$D,$D$2))</f>
        <v>0</v>
      </c>
      <c r="L137" s="27" t="str">
        <f t="shared" si="5"/>
        <v>0</v>
      </c>
      <c r="M137" s="28"/>
      <c r="XDA137" s="7"/>
      <c r="XDB137" s="7"/>
      <c r="XDC137" s="7"/>
      <c r="XDD137" s="7"/>
      <c r="XDE137" s="7"/>
      <c r="XDF137" s="7"/>
      <c r="XDG137" s="7"/>
      <c r="XDH137" s="7"/>
      <c r="XDI137" s="7"/>
      <c r="XDJ137" s="7"/>
      <c r="XDK137" s="7"/>
      <c r="XDL137" s="7"/>
      <c r="XDM137" s="7"/>
      <c r="XDN137" s="7"/>
      <c r="XDO137" s="7"/>
      <c r="XDP137" s="7"/>
      <c r="XDQ137" s="7"/>
      <c r="XDR137" s="7"/>
      <c r="XDS137" s="7"/>
      <c r="XDT137" s="7"/>
      <c r="XDU137" s="7"/>
      <c r="XDV137" s="7"/>
      <c r="XDW137" s="7"/>
      <c r="XDX137" s="7"/>
      <c r="XDY137" s="7"/>
      <c r="XDZ137" s="7"/>
      <c r="XEA137" s="7"/>
      <c r="XEB137" s="7"/>
      <c r="XEC137" s="7"/>
      <c r="XED137" s="7"/>
      <c r="XEE137" s="7"/>
    </row>
    <row r="138" s="1" customFormat="1" customHeight="1" spans="1:16359">
      <c r="A138" s="4"/>
      <c r="B138" s="20"/>
      <c r="C138" s="20"/>
      <c r="D138" s="21" t="str">
        <f>IF(C138="","-",VLOOKUP(C138,员工信息表!B:C,2,FALSE))</f>
        <v>-</v>
      </c>
      <c r="E138" s="21" t="str">
        <f>IF(C138="","-",VLOOKUP(C138,员工信息表!B:D,3,FALSE))</f>
        <v>-</v>
      </c>
      <c r="F138" s="20"/>
      <c r="G138" s="20"/>
      <c r="H138" s="20"/>
      <c r="I138" s="20"/>
      <c r="J138" s="27" t="str">
        <f t="shared" si="4"/>
        <v>0</v>
      </c>
      <c r="K138" s="27" t="str">
        <f>IF(C138="","0",SUMIFS(借支明细表!$H:$H,借支明细表!$F:$F,$C138,借支明细表!$D:$D,$D$2))</f>
        <v>0</v>
      </c>
      <c r="L138" s="27" t="str">
        <f t="shared" si="5"/>
        <v>0</v>
      </c>
      <c r="M138" s="28"/>
      <c r="XDA138" s="7"/>
      <c r="XDB138" s="7"/>
      <c r="XDC138" s="7"/>
      <c r="XDD138" s="7"/>
      <c r="XDE138" s="7"/>
      <c r="XDF138" s="7"/>
      <c r="XDG138" s="7"/>
      <c r="XDH138" s="7"/>
      <c r="XDI138" s="7"/>
      <c r="XDJ138" s="7"/>
      <c r="XDK138" s="7"/>
      <c r="XDL138" s="7"/>
      <c r="XDM138" s="7"/>
      <c r="XDN138" s="7"/>
      <c r="XDO138" s="7"/>
      <c r="XDP138" s="7"/>
      <c r="XDQ138" s="7"/>
      <c r="XDR138" s="7"/>
      <c r="XDS138" s="7"/>
      <c r="XDT138" s="7"/>
      <c r="XDU138" s="7"/>
      <c r="XDV138" s="7"/>
      <c r="XDW138" s="7"/>
      <c r="XDX138" s="7"/>
      <c r="XDY138" s="7"/>
      <c r="XDZ138" s="7"/>
      <c r="XEA138" s="7"/>
      <c r="XEB138" s="7"/>
      <c r="XEC138" s="7"/>
      <c r="XED138" s="7"/>
      <c r="XEE138" s="7"/>
    </row>
    <row r="139" s="1" customFormat="1" customHeight="1" spans="1:16359">
      <c r="A139" s="4"/>
      <c r="B139" s="20"/>
      <c r="C139" s="20"/>
      <c r="D139" s="21" t="str">
        <f>IF(C139="","-",VLOOKUP(C139,员工信息表!B:C,2,FALSE))</f>
        <v>-</v>
      </c>
      <c r="E139" s="21" t="str">
        <f>IF(C139="","-",VLOOKUP(C139,员工信息表!B:D,3,FALSE))</f>
        <v>-</v>
      </c>
      <c r="F139" s="20"/>
      <c r="G139" s="20"/>
      <c r="H139" s="20"/>
      <c r="I139" s="20"/>
      <c r="J139" s="27" t="str">
        <f t="shared" si="4"/>
        <v>0</v>
      </c>
      <c r="K139" s="27" t="str">
        <f>IF(C139="","0",SUMIFS(借支明细表!$H:$H,借支明细表!$F:$F,$C139,借支明细表!$D:$D,$D$2))</f>
        <v>0</v>
      </c>
      <c r="L139" s="27" t="str">
        <f t="shared" si="5"/>
        <v>0</v>
      </c>
      <c r="M139" s="28"/>
      <c r="XDA139" s="7"/>
      <c r="XDB139" s="7"/>
      <c r="XDC139" s="7"/>
      <c r="XDD139" s="7"/>
      <c r="XDE139" s="7"/>
      <c r="XDF139" s="7"/>
      <c r="XDG139" s="7"/>
      <c r="XDH139" s="7"/>
      <c r="XDI139" s="7"/>
      <c r="XDJ139" s="7"/>
      <c r="XDK139" s="7"/>
      <c r="XDL139" s="7"/>
      <c r="XDM139" s="7"/>
      <c r="XDN139" s="7"/>
      <c r="XDO139" s="7"/>
      <c r="XDP139" s="7"/>
      <c r="XDQ139" s="7"/>
      <c r="XDR139" s="7"/>
      <c r="XDS139" s="7"/>
      <c r="XDT139" s="7"/>
      <c r="XDU139" s="7"/>
      <c r="XDV139" s="7"/>
      <c r="XDW139" s="7"/>
      <c r="XDX139" s="7"/>
      <c r="XDY139" s="7"/>
      <c r="XDZ139" s="7"/>
      <c r="XEA139" s="7"/>
      <c r="XEB139" s="7"/>
      <c r="XEC139" s="7"/>
      <c r="XED139" s="7"/>
      <c r="XEE139" s="7"/>
    </row>
    <row r="140" s="1" customFormat="1" customHeight="1" spans="1:16359">
      <c r="A140" s="4"/>
      <c r="B140" s="20"/>
      <c r="C140" s="20"/>
      <c r="D140" s="21" t="str">
        <f>IF(C140="","-",VLOOKUP(C140,员工信息表!B:C,2,FALSE))</f>
        <v>-</v>
      </c>
      <c r="E140" s="21" t="str">
        <f>IF(C140="","-",VLOOKUP(C140,员工信息表!B:D,3,FALSE))</f>
        <v>-</v>
      </c>
      <c r="F140" s="20"/>
      <c r="G140" s="20"/>
      <c r="H140" s="20"/>
      <c r="I140" s="20"/>
      <c r="J140" s="27" t="str">
        <f t="shared" si="4"/>
        <v>0</v>
      </c>
      <c r="K140" s="27" t="str">
        <f>IF(C140="","0",SUMIFS(借支明细表!$H:$H,借支明细表!$F:$F,$C140,借支明细表!$D:$D,$D$2))</f>
        <v>0</v>
      </c>
      <c r="L140" s="27" t="str">
        <f t="shared" si="5"/>
        <v>0</v>
      </c>
      <c r="M140" s="28"/>
      <c r="XDA140" s="7"/>
      <c r="XDB140" s="7"/>
      <c r="XDC140" s="7"/>
      <c r="XDD140" s="7"/>
      <c r="XDE140" s="7"/>
      <c r="XDF140" s="7"/>
      <c r="XDG140" s="7"/>
      <c r="XDH140" s="7"/>
      <c r="XDI140" s="7"/>
      <c r="XDJ140" s="7"/>
      <c r="XDK140" s="7"/>
      <c r="XDL140" s="7"/>
      <c r="XDM140" s="7"/>
      <c r="XDN140" s="7"/>
      <c r="XDO140" s="7"/>
      <c r="XDP140" s="7"/>
      <c r="XDQ140" s="7"/>
      <c r="XDR140" s="7"/>
      <c r="XDS140" s="7"/>
      <c r="XDT140" s="7"/>
      <c r="XDU140" s="7"/>
      <c r="XDV140" s="7"/>
      <c r="XDW140" s="7"/>
      <c r="XDX140" s="7"/>
      <c r="XDY140" s="7"/>
      <c r="XDZ140" s="7"/>
      <c r="XEA140" s="7"/>
      <c r="XEB140" s="7"/>
      <c r="XEC140" s="7"/>
      <c r="XED140" s="7"/>
      <c r="XEE140" s="7"/>
    </row>
    <row r="141" s="1" customFormat="1" customHeight="1" spans="1:16359">
      <c r="A141" s="4"/>
      <c r="B141" s="20"/>
      <c r="C141" s="20"/>
      <c r="D141" s="21" t="str">
        <f>IF(C141="","-",VLOOKUP(C141,员工信息表!B:C,2,FALSE))</f>
        <v>-</v>
      </c>
      <c r="E141" s="21" t="str">
        <f>IF(C141="","-",VLOOKUP(C141,员工信息表!B:D,3,FALSE))</f>
        <v>-</v>
      </c>
      <c r="F141" s="20"/>
      <c r="G141" s="20"/>
      <c r="H141" s="20"/>
      <c r="I141" s="20"/>
      <c r="J141" s="27" t="str">
        <f t="shared" si="4"/>
        <v>0</v>
      </c>
      <c r="K141" s="27" t="str">
        <f>IF(C141="","0",SUMIFS(借支明细表!$H:$H,借支明细表!$F:$F,$C141,借支明细表!$D:$D,$D$2))</f>
        <v>0</v>
      </c>
      <c r="L141" s="27" t="str">
        <f t="shared" si="5"/>
        <v>0</v>
      </c>
      <c r="M141" s="28"/>
      <c r="XDA141" s="7"/>
      <c r="XDB141" s="7"/>
      <c r="XDC141" s="7"/>
      <c r="XDD141" s="7"/>
      <c r="XDE141" s="7"/>
      <c r="XDF141" s="7"/>
      <c r="XDG141" s="7"/>
      <c r="XDH141" s="7"/>
      <c r="XDI141" s="7"/>
      <c r="XDJ141" s="7"/>
      <c r="XDK141" s="7"/>
      <c r="XDL141" s="7"/>
      <c r="XDM141" s="7"/>
      <c r="XDN141" s="7"/>
      <c r="XDO141" s="7"/>
      <c r="XDP141" s="7"/>
      <c r="XDQ141" s="7"/>
      <c r="XDR141" s="7"/>
      <c r="XDS141" s="7"/>
      <c r="XDT141" s="7"/>
      <c r="XDU141" s="7"/>
      <c r="XDV141" s="7"/>
      <c r="XDW141" s="7"/>
      <c r="XDX141" s="7"/>
      <c r="XDY141" s="7"/>
      <c r="XDZ141" s="7"/>
      <c r="XEA141" s="7"/>
      <c r="XEB141" s="7"/>
      <c r="XEC141" s="7"/>
      <c r="XED141" s="7"/>
      <c r="XEE141" s="7"/>
    </row>
    <row r="142" s="1" customFormat="1" customHeight="1" spans="1:16359">
      <c r="A142" s="4"/>
      <c r="B142" s="20"/>
      <c r="C142" s="20"/>
      <c r="D142" s="21" t="str">
        <f>IF(C142="","-",VLOOKUP(C142,员工信息表!B:C,2,FALSE))</f>
        <v>-</v>
      </c>
      <c r="E142" s="21" t="str">
        <f>IF(C142="","-",VLOOKUP(C142,员工信息表!B:D,3,FALSE))</f>
        <v>-</v>
      </c>
      <c r="F142" s="20"/>
      <c r="G142" s="20"/>
      <c r="H142" s="20"/>
      <c r="I142" s="20"/>
      <c r="J142" s="27" t="str">
        <f t="shared" si="4"/>
        <v>0</v>
      </c>
      <c r="K142" s="27" t="str">
        <f>IF(C142="","0",SUMIFS(借支明细表!$H:$H,借支明细表!$F:$F,$C142,借支明细表!$D:$D,$D$2))</f>
        <v>0</v>
      </c>
      <c r="L142" s="27" t="str">
        <f t="shared" si="5"/>
        <v>0</v>
      </c>
      <c r="M142" s="28"/>
      <c r="XDA142" s="7"/>
      <c r="XDB142" s="7"/>
      <c r="XDC142" s="7"/>
      <c r="XDD142" s="7"/>
      <c r="XDE142" s="7"/>
      <c r="XDF142" s="7"/>
      <c r="XDG142" s="7"/>
      <c r="XDH142" s="7"/>
      <c r="XDI142" s="7"/>
      <c r="XDJ142" s="7"/>
      <c r="XDK142" s="7"/>
      <c r="XDL142" s="7"/>
      <c r="XDM142" s="7"/>
      <c r="XDN142" s="7"/>
      <c r="XDO142" s="7"/>
      <c r="XDP142" s="7"/>
      <c r="XDQ142" s="7"/>
      <c r="XDR142" s="7"/>
      <c r="XDS142" s="7"/>
      <c r="XDT142" s="7"/>
      <c r="XDU142" s="7"/>
      <c r="XDV142" s="7"/>
      <c r="XDW142" s="7"/>
      <c r="XDX142" s="7"/>
      <c r="XDY142" s="7"/>
      <c r="XDZ142" s="7"/>
      <c r="XEA142" s="7"/>
      <c r="XEB142" s="7"/>
      <c r="XEC142" s="7"/>
      <c r="XED142" s="7"/>
      <c r="XEE142" s="7"/>
    </row>
    <row r="143" s="1" customFormat="1" customHeight="1" spans="1:16359">
      <c r="A143" s="4"/>
      <c r="B143" s="20"/>
      <c r="C143" s="20"/>
      <c r="D143" s="21" t="str">
        <f>IF(C143="","-",VLOOKUP(C143,员工信息表!B:C,2,FALSE))</f>
        <v>-</v>
      </c>
      <c r="E143" s="21" t="str">
        <f>IF(C143="","-",VLOOKUP(C143,员工信息表!B:D,3,FALSE))</f>
        <v>-</v>
      </c>
      <c r="F143" s="20"/>
      <c r="G143" s="20"/>
      <c r="H143" s="20"/>
      <c r="I143" s="20"/>
      <c r="J143" s="27" t="str">
        <f t="shared" si="4"/>
        <v>0</v>
      </c>
      <c r="K143" s="27" t="str">
        <f>IF(C143="","0",SUMIFS(借支明细表!$H:$H,借支明细表!$F:$F,$C143,借支明细表!$D:$D,$D$2))</f>
        <v>0</v>
      </c>
      <c r="L143" s="27" t="str">
        <f t="shared" si="5"/>
        <v>0</v>
      </c>
      <c r="M143" s="28"/>
      <c r="XDA143" s="7"/>
      <c r="XDB143" s="7"/>
      <c r="XDC143" s="7"/>
      <c r="XDD143" s="7"/>
      <c r="XDE143" s="7"/>
      <c r="XDF143" s="7"/>
      <c r="XDG143" s="7"/>
      <c r="XDH143" s="7"/>
      <c r="XDI143" s="7"/>
      <c r="XDJ143" s="7"/>
      <c r="XDK143" s="7"/>
      <c r="XDL143" s="7"/>
      <c r="XDM143" s="7"/>
      <c r="XDN143" s="7"/>
      <c r="XDO143" s="7"/>
      <c r="XDP143" s="7"/>
      <c r="XDQ143" s="7"/>
      <c r="XDR143" s="7"/>
      <c r="XDS143" s="7"/>
      <c r="XDT143" s="7"/>
      <c r="XDU143" s="7"/>
      <c r="XDV143" s="7"/>
      <c r="XDW143" s="7"/>
      <c r="XDX143" s="7"/>
      <c r="XDY143" s="7"/>
      <c r="XDZ143" s="7"/>
      <c r="XEA143" s="7"/>
      <c r="XEB143" s="7"/>
      <c r="XEC143" s="7"/>
      <c r="XED143" s="7"/>
      <c r="XEE143" s="7"/>
    </row>
    <row r="144" s="1" customFormat="1" customHeight="1" spans="1:16359">
      <c r="A144" s="4"/>
      <c r="B144" s="20"/>
      <c r="C144" s="20"/>
      <c r="D144" s="21" t="str">
        <f>IF(C144="","-",VLOOKUP(C144,员工信息表!B:C,2,FALSE))</f>
        <v>-</v>
      </c>
      <c r="E144" s="21" t="str">
        <f>IF(C144="","-",VLOOKUP(C144,员工信息表!B:D,3,FALSE))</f>
        <v>-</v>
      </c>
      <c r="F144" s="20"/>
      <c r="G144" s="20"/>
      <c r="H144" s="20"/>
      <c r="I144" s="20"/>
      <c r="J144" s="27" t="str">
        <f t="shared" si="4"/>
        <v>0</v>
      </c>
      <c r="K144" s="27" t="str">
        <f>IF(C144="","0",SUMIFS(借支明细表!$H:$H,借支明细表!$F:$F,$C144,借支明细表!$D:$D,$D$2))</f>
        <v>0</v>
      </c>
      <c r="L144" s="27" t="str">
        <f t="shared" si="5"/>
        <v>0</v>
      </c>
      <c r="M144" s="28"/>
      <c r="XDA144" s="7"/>
      <c r="XDB144" s="7"/>
      <c r="XDC144" s="7"/>
      <c r="XDD144" s="7"/>
      <c r="XDE144" s="7"/>
      <c r="XDF144" s="7"/>
      <c r="XDG144" s="7"/>
      <c r="XDH144" s="7"/>
      <c r="XDI144" s="7"/>
      <c r="XDJ144" s="7"/>
      <c r="XDK144" s="7"/>
      <c r="XDL144" s="7"/>
      <c r="XDM144" s="7"/>
      <c r="XDN144" s="7"/>
      <c r="XDO144" s="7"/>
      <c r="XDP144" s="7"/>
      <c r="XDQ144" s="7"/>
      <c r="XDR144" s="7"/>
      <c r="XDS144" s="7"/>
      <c r="XDT144" s="7"/>
      <c r="XDU144" s="7"/>
      <c r="XDV144" s="7"/>
      <c r="XDW144" s="7"/>
      <c r="XDX144" s="7"/>
      <c r="XDY144" s="7"/>
      <c r="XDZ144" s="7"/>
      <c r="XEA144" s="7"/>
      <c r="XEB144" s="7"/>
      <c r="XEC144" s="7"/>
      <c r="XED144" s="7"/>
      <c r="XEE144" s="7"/>
    </row>
    <row r="145" s="1" customFormat="1" customHeight="1" spans="1:16359">
      <c r="A145" s="4"/>
      <c r="B145" s="20"/>
      <c r="C145" s="20"/>
      <c r="D145" s="21" t="str">
        <f>IF(C145="","-",VLOOKUP(C145,员工信息表!B:C,2,FALSE))</f>
        <v>-</v>
      </c>
      <c r="E145" s="21" t="str">
        <f>IF(C145="","-",VLOOKUP(C145,员工信息表!B:D,3,FALSE))</f>
        <v>-</v>
      </c>
      <c r="F145" s="20"/>
      <c r="G145" s="20"/>
      <c r="H145" s="20"/>
      <c r="I145" s="20"/>
      <c r="J145" s="27" t="str">
        <f t="shared" si="4"/>
        <v>0</v>
      </c>
      <c r="K145" s="27" t="str">
        <f>IF(C145="","0",SUMIFS(借支明细表!$H:$H,借支明细表!$F:$F,$C145,借支明细表!$D:$D,$D$2))</f>
        <v>0</v>
      </c>
      <c r="L145" s="27" t="str">
        <f t="shared" si="5"/>
        <v>0</v>
      </c>
      <c r="M145" s="28"/>
      <c r="XDA145" s="7"/>
      <c r="XDB145" s="7"/>
      <c r="XDC145" s="7"/>
      <c r="XDD145" s="7"/>
      <c r="XDE145" s="7"/>
      <c r="XDF145" s="7"/>
      <c r="XDG145" s="7"/>
      <c r="XDH145" s="7"/>
      <c r="XDI145" s="7"/>
      <c r="XDJ145" s="7"/>
      <c r="XDK145" s="7"/>
      <c r="XDL145" s="7"/>
      <c r="XDM145" s="7"/>
      <c r="XDN145" s="7"/>
      <c r="XDO145" s="7"/>
      <c r="XDP145" s="7"/>
      <c r="XDQ145" s="7"/>
      <c r="XDR145" s="7"/>
      <c r="XDS145" s="7"/>
      <c r="XDT145" s="7"/>
      <c r="XDU145" s="7"/>
      <c r="XDV145" s="7"/>
      <c r="XDW145" s="7"/>
      <c r="XDX145" s="7"/>
      <c r="XDY145" s="7"/>
      <c r="XDZ145" s="7"/>
      <c r="XEA145" s="7"/>
      <c r="XEB145" s="7"/>
      <c r="XEC145" s="7"/>
      <c r="XED145" s="7"/>
      <c r="XEE145" s="7"/>
    </row>
    <row r="146" s="1" customFormat="1" customHeight="1" spans="1:16359">
      <c r="A146" s="4"/>
      <c r="B146" s="20"/>
      <c r="C146" s="20"/>
      <c r="D146" s="21" t="str">
        <f>IF(C146="","-",VLOOKUP(C146,员工信息表!B:C,2,FALSE))</f>
        <v>-</v>
      </c>
      <c r="E146" s="21" t="str">
        <f>IF(C146="","-",VLOOKUP(C146,员工信息表!B:D,3,FALSE))</f>
        <v>-</v>
      </c>
      <c r="F146" s="20"/>
      <c r="G146" s="20"/>
      <c r="H146" s="20"/>
      <c r="I146" s="20"/>
      <c r="J146" s="27" t="str">
        <f t="shared" si="4"/>
        <v>0</v>
      </c>
      <c r="K146" s="27" t="str">
        <f>IF(C146="","0",SUMIFS(借支明细表!$H:$H,借支明细表!$F:$F,$C146,借支明细表!$D:$D,$D$2))</f>
        <v>0</v>
      </c>
      <c r="L146" s="27" t="str">
        <f t="shared" si="5"/>
        <v>0</v>
      </c>
      <c r="M146" s="28"/>
      <c r="XDA146" s="7"/>
      <c r="XDB146" s="7"/>
      <c r="XDC146" s="7"/>
      <c r="XDD146" s="7"/>
      <c r="XDE146" s="7"/>
      <c r="XDF146" s="7"/>
      <c r="XDG146" s="7"/>
      <c r="XDH146" s="7"/>
      <c r="XDI146" s="7"/>
      <c r="XDJ146" s="7"/>
      <c r="XDK146" s="7"/>
      <c r="XDL146" s="7"/>
      <c r="XDM146" s="7"/>
      <c r="XDN146" s="7"/>
      <c r="XDO146" s="7"/>
      <c r="XDP146" s="7"/>
      <c r="XDQ146" s="7"/>
      <c r="XDR146" s="7"/>
      <c r="XDS146" s="7"/>
      <c r="XDT146" s="7"/>
      <c r="XDU146" s="7"/>
      <c r="XDV146" s="7"/>
      <c r="XDW146" s="7"/>
      <c r="XDX146" s="7"/>
      <c r="XDY146" s="7"/>
      <c r="XDZ146" s="7"/>
      <c r="XEA146" s="7"/>
      <c r="XEB146" s="7"/>
      <c r="XEC146" s="7"/>
      <c r="XED146" s="7"/>
      <c r="XEE146" s="7"/>
    </row>
    <row r="147" s="1" customFormat="1" customHeight="1" spans="1:16359">
      <c r="A147" s="4"/>
      <c r="B147" s="20"/>
      <c r="C147" s="20"/>
      <c r="D147" s="21" t="str">
        <f>IF(C147="","-",VLOOKUP(C147,员工信息表!B:C,2,FALSE))</f>
        <v>-</v>
      </c>
      <c r="E147" s="21" t="str">
        <f>IF(C147="","-",VLOOKUP(C147,员工信息表!B:D,3,FALSE))</f>
        <v>-</v>
      </c>
      <c r="F147" s="20"/>
      <c r="G147" s="20"/>
      <c r="H147" s="20"/>
      <c r="I147" s="20"/>
      <c r="J147" s="27" t="str">
        <f t="shared" si="4"/>
        <v>0</v>
      </c>
      <c r="K147" s="27" t="str">
        <f>IF(C147="","0",SUMIFS(借支明细表!$H:$H,借支明细表!$F:$F,$C147,借支明细表!$D:$D,$D$2))</f>
        <v>0</v>
      </c>
      <c r="L147" s="27" t="str">
        <f t="shared" si="5"/>
        <v>0</v>
      </c>
      <c r="M147" s="28"/>
      <c r="XDA147" s="7"/>
      <c r="XDB147" s="7"/>
      <c r="XDC147" s="7"/>
      <c r="XDD147" s="7"/>
      <c r="XDE147" s="7"/>
      <c r="XDF147" s="7"/>
      <c r="XDG147" s="7"/>
      <c r="XDH147" s="7"/>
      <c r="XDI147" s="7"/>
      <c r="XDJ147" s="7"/>
      <c r="XDK147" s="7"/>
      <c r="XDL147" s="7"/>
      <c r="XDM147" s="7"/>
      <c r="XDN147" s="7"/>
      <c r="XDO147" s="7"/>
      <c r="XDP147" s="7"/>
      <c r="XDQ147" s="7"/>
      <c r="XDR147" s="7"/>
      <c r="XDS147" s="7"/>
      <c r="XDT147" s="7"/>
      <c r="XDU147" s="7"/>
      <c r="XDV147" s="7"/>
      <c r="XDW147" s="7"/>
      <c r="XDX147" s="7"/>
      <c r="XDY147" s="7"/>
      <c r="XDZ147" s="7"/>
      <c r="XEA147" s="7"/>
      <c r="XEB147" s="7"/>
      <c r="XEC147" s="7"/>
      <c r="XED147" s="7"/>
      <c r="XEE147" s="7"/>
    </row>
    <row r="148" s="1" customFormat="1" customHeight="1" spans="1:16359">
      <c r="A148" s="4"/>
      <c r="B148" s="20"/>
      <c r="C148" s="20"/>
      <c r="D148" s="21" t="str">
        <f>IF(C148="","-",VLOOKUP(C148,员工信息表!B:C,2,FALSE))</f>
        <v>-</v>
      </c>
      <c r="E148" s="21" t="str">
        <f>IF(C148="","-",VLOOKUP(C148,员工信息表!B:D,3,FALSE))</f>
        <v>-</v>
      </c>
      <c r="F148" s="20"/>
      <c r="G148" s="20"/>
      <c r="H148" s="20"/>
      <c r="I148" s="20"/>
      <c r="J148" s="27" t="str">
        <f t="shared" si="4"/>
        <v>0</v>
      </c>
      <c r="K148" s="27" t="str">
        <f>IF(C148="","0",SUMIFS(借支明细表!$H:$H,借支明细表!$F:$F,$C148,借支明细表!$D:$D,$D$2))</f>
        <v>0</v>
      </c>
      <c r="L148" s="27" t="str">
        <f t="shared" si="5"/>
        <v>0</v>
      </c>
      <c r="M148" s="28"/>
      <c r="XDA148" s="7"/>
      <c r="XDB148" s="7"/>
      <c r="XDC148" s="7"/>
      <c r="XDD148" s="7"/>
      <c r="XDE148" s="7"/>
      <c r="XDF148" s="7"/>
      <c r="XDG148" s="7"/>
      <c r="XDH148" s="7"/>
      <c r="XDI148" s="7"/>
      <c r="XDJ148" s="7"/>
      <c r="XDK148" s="7"/>
      <c r="XDL148" s="7"/>
      <c r="XDM148" s="7"/>
      <c r="XDN148" s="7"/>
      <c r="XDO148" s="7"/>
      <c r="XDP148" s="7"/>
      <c r="XDQ148" s="7"/>
      <c r="XDR148" s="7"/>
      <c r="XDS148" s="7"/>
      <c r="XDT148" s="7"/>
      <c r="XDU148" s="7"/>
      <c r="XDV148" s="7"/>
      <c r="XDW148" s="7"/>
      <c r="XDX148" s="7"/>
      <c r="XDY148" s="7"/>
      <c r="XDZ148" s="7"/>
      <c r="XEA148" s="7"/>
      <c r="XEB148" s="7"/>
      <c r="XEC148" s="7"/>
      <c r="XED148" s="7"/>
      <c r="XEE148" s="7"/>
    </row>
    <row r="149" s="1" customFormat="1" customHeight="1" spans="1:16359">
      <c r="A149" s="4"/>
      <c r="B149" s="20"/>
      <c r="C149" s="20"/>
      <c r="D149" s="21" t="str">
        <f>IF(C149="","-",VLOOKUP(C149,员工信息表!B:C,2,FALSE))</f>
        <v>-</v>
      </c>
      <c r="E149" s="21" t="str">
        <f>IF(C149="","-",VLOOKUP(C149,员工信息表!B:D,3,FALSE))</f>
        <v>-</v>
      </c>
      <c r="F149" s="20"/>
      <c r="G149" s="20"/>
      <c r="H149" s="20"/>
      <c r="I149" s="20"/>
      <c r="J149" s="27" t="str">
        <f t="shared" si="4"/>
        <v>0</v>
      </c>
      <c r="K149" s="27" t="str">
        <f>IF(C149="","0",SUMIFS(借支明细表!$H:$H,借支明细表!$F:$F,$C149,借支明细表!$D:$D,$D$2))</f>
        <v>0</v>
      </c>
      <c r="L149" s="27" t="str">
        <f t="shared" si="5"/>
        <v>0</v>
      </c>
      <c r="M149" s="28"/>
      <c r="XDA149" s="7"/>
      <c r="XDB149" s="7"/>
      <c r="XDC149" s="7"/>
      <c r="XDD149" s="7"/>
      <c r="XDE149" s="7"/>
      <c r="XDF149" s="7"/>
      <c r="XDG149" s="7"/>
      <c r="XDH149" s="7"/>
      <c r="XDI149" s="7"/>
      <c r="XDJ149" s="7"/>
      <c r="XDK149" s="7"/>
      <c r="XDL149" s="7"/>
      <c r="XDM149" s="7"/>
      <c r="XDN149" s="7"/>
      <c r="XDO149" s="7"/>
      <c r="XDP149" s="7"/>
      <c r="XDQ149" s="7"/>
      <c r="XDR149" s="7"/>
      <c r="XDS149" s="7"/>
      <c r="XDT149" s="7"/>
      <c r="XDU149" s="7"/>
      <c r="XDV149" s="7"/>
      <c r="XDW149" s="7"/>
      <c r="XDX149" s="7"/>
      <c r="XDY149" s="7"/>
      <c r="XDZ149" s="7"/>
      <c r="XEA149" s="7"/>
      <c r="XEB149" s="7"/>
      <c r="XEC149" s="7"/>
      <c r="XED149" s="7"/>
      <c r="XEE149" s="7"/>
    </row>
    <row r="150" s="1" customFormat="1" customHeight="1" spans="1:16359">
      <c r="A150" s="4"/>
      <c r="B150" s="20"/>
      <c r="C150" s="20"/>
      <c r="D150" s="21" t="str">
        <f>IF(C150="","-",VLOOKUP(C150,员工信息表!B:C,2,FALSE))</f>
        <v>-</v>
      </c>
      <c r="E150" s="21" t="str">
        <f>IF(C150="","-",VLOOKUP(C150,员工信息表!B:D,3,FALSE))</f>
        <v>-</v>
      </c>
      <c r="F150" s="20"/>
      <c r="G150" s="20"/>
      <c r="H150" s="20"/>
      <c r="I150" s="20"/>
      <c r="J150" s="27" t="str">
        <f t="shared" si="4"/>
        <v>0</v>
      </c>
      <c r="K150" s="27" t="str">
        <f>IF(C150="","0",SUMIFS(借支明细表!$H:$H,借支明细表!$F:$F,$C150,借支明细表!$D:$D,$D$2))</f>
        <v>0</v>
      </c>
      <c r="L150" s="27" t="str">
        <f t="shared" si="5"/>
        <v>0</v>
      </c>
      <c r="M150" s="28"/>
      <c r="XDA150" s="7"/>
      <c r="XDB150" s="7"/>
      <c r="XDC150" s="7"/>
      <c r="XDD150" s="7"/>
      <c r="XDE150" s="7"/>
      <c r="XDF150" s="7"/>
      <c r="XDG150" s="7"/>
      <c r="XDH150" s="7"/>
      <c r="XDI150" s="7"/>
      <c r="XDJ150" s="7"/>
      <c r="XDK150" s="7"/>
      <c r="XDL150" s="7"/>
      <c r="XDM150" s="7"/>
      <c r="XDN150" s="7"/>
      <c r="XDO150" s="7"/>
      <c r="XDP150" s="7"/>
      <c r="XDQ150" s="7"/>
      <c r="XDR150" s="7"/>
      <c r="XDS150" s="7"/>
      <c r="XDT150" s="7"/>
      <c r="XDU150" s="7"/>
      <c r="XDV150" s="7"/>
      <c r="XDW150" s="7"/>
      <c r="XDX150" s="7"/>
      <c r="XDY150" s="7"/>
      <c r="XDZ150" s="7"/>
      <c r="XEA150" s="7"/>
      <c r="XEB150" s="7"/>
      <c r="XEC150" s="7"/>
      <c r="XED150" s="7"/>
      <c r="XEE150" s="7"/>
    </row>
    <row r="151" s="1" customFormat="1" customHeight="1" spans="1:16359">
      <c r="A151" s="4"/>
      <c r="B151" s="20"/>
      <c r="C151" s="20"/>
      <c r="D151" s="21" t="str">
        <f>IF(C151="","-",VLOOKUP(C151,员工信息表!B:C,2,FALSE))</f>
        <v>-</v>
      </c>
      <c r="E151" s="21" t="str">
        <f>IF(C151="","-",VLOOKUP(C151,员工信息表!B:D,3,FALSE))</f>
        <v>-</v>
      </c>
      <c r="F151" s="20"/>
      <c r="G151" s="20"/>
      <c r="H151" s="20"/>
      <c r="I151" s="20"/>
      <c r="J151" s="27" t="str">
        <f t="shared" si="4"/>
        <v>0</v>
      </c>
      <c r="K151" s="27" t="str">
        <f>IF(C151="","0",SUMIFS(借支明细表!$H:$H,借支明细表!$F:$F,$C151,借支明细表!$D:$D,$D$2))</f>
        <v>0</v>
      </c>
      <c r="L151" s="27" t="str">
        <f t="shared" si="5"/>
        <v>0</v>
      </c>
      <c r="M151" s="28"/>
      <c r="XDA151" s="7"/>
      <c r="XDB151" s="7"/>
      <c r="XDC151" s="7"/>
      <c r="XDD151" s="7"/>
      <c r="XDE151" s="7"/>
      <c r="XDF151" s="7"/>
      <c r="XDG151" s="7"/>
      <c r="XDH151" s="7"/>
      <c r="XDI151" s="7"/>
      <c r="XDJ151" s="7"/>
      <c r="XDK151" s="7"/>
      <c r="XDL151" s="7"/>
      <c r="XDM151" s="7"/>
      <c r="XDN151" s="7"/>
      <c r="XDO151" s="7"/>
      <c r="XDP151" s="7"/>
      <c r="XDQ151" s="7"/>
      <c r="XDR151" s="7"/>
      <c r="XDS151" s="7"/>
      <c r="XDT151" s="7"/>
      <c r="XDU151" s="7"/>
      <c r="XDV151" s="7"/>
      <c r="XDW151" s="7"/>
      <c r="XDX151" s="7"/>
      <c r="XDY151" s="7"/>
      <c r="XDZ151" s="7"/>
      <c r="XEA151" s="7"/>
      <c r="XEB151" s="7"/>
      <c r="XEC151" s="7"/>
      <c r="XED151" s="7"/>
      <c r="XEE151" s="7"/>
    </row>
    <row r="152" s="1" customFormat="1" customHeight="1" spans="1:16359">
      <c r="A152" s="4"/>
      <c r="B152" s="20"/>
      <c r="C152" s="20"/>
      <c r="D152" s="21" t="str">
        <f>IF(C152="","-",VLOOKUP(C152,员工信息表!B:C,2,FALSE))</f>
        <v>-</v>
      </c>
      <c r="E152" s="21" t="str">
        <f>IF(C152="","-",VLOOKUP(C152,员工信息表!B:D,3,FALSE))</f>
        <v>-</v>
      </c>
      <c r="F152" s="20"/>
      <c r="G152" s="20"/>
      <c r="H152" s="20"/>
      <c r="I152" s="20"/>
      <c r="J152" s="27" t="str">
        <f t="shared" si="4"/>
        <v>0</v>
      </c>
      <c r="K152" s="27" t="str">
        <f>IF(C152="","0",SUMIFS(借支明细表!$H:$H,借支明细表!$F:$F,$C152,借支明细表!$D:$D,$D$2))</f>
        <v>0</v>
      </c>
      <c r="L152" s="27" t="str">
        <f t="shared" si="5"/>
        <v>0</v>
      </c>
      <c r="M152" s="28"/>
      <c r="XDA152" s="7"/>
      <c r="XDB152" s="7"/>
      <c r="XDC152" s="7"/>
      <c r="XDD152" s="7"/>
      <c r="XDE152" s="7"/>
      <c r="XDF152" s="7"/>
      <c r="XDG152" s="7"/>
      <c r="XDH152" s="7"/>
      <c r="XDI152" s="7"/>
      <c r="XDJ152" s="7"/>
      <c r="XDK152" s="7"/>
      <c r="XDL152" s="7"/>
      <c r="XDM152" s="7"/>
      <c r="XDN152" s="7"/>
      <c r="XDO152" s="7"/>
      <c r="XDP152" s="7"/>
      <c r="XDQ152" s="7"/>
      <c r="XDR152" s="7"/>
      <c r="XDS152" s="7"/>
      <c r="XDT152" s="7"/>
      <c r="XDU152" s="7"/>
      <c r="XDV152" s="7"/>
      <c r="XDW152" s="7"/>
      <c r="XDX152" s="7"/>
      <c r="XDY152" s="7"/>
      <c r="XDZ152" s="7"/>
      <c r="XEA152" s="7"/>
      <c r="XEB152" s="7"/>
      <c r="XEC152" s="7"/>
      <c r="XED152" s="7"/>
      <c r="XEE152" s="7"/>
    </row>
    <row r="153" s="1" customFormat="1" customHeight="1" spans="1:16359">
      <c r="A153" s="4"/>
      <c r="B153" s="20"/>
      <c r="C153" s="20"/>
      <c r="D153" s="21" t="str">
        <f>IF(C153="","-",VLOOKUP(C153,员工信息表!B:C,2,FALSE))</f>
        <v>-</v>
      </c>
      <c r="E153" s="21" t="str">
        <f>IF(C153="","-",VLOOKUP(C153,员工信息表!B:D,3,FALSE))</f>
        <v>-</v>
      </c>
      <c r="F153" s="20"/>
      <c r="G153" s="20"/>
      <c r="H153" s="20"/>
      <c r="I153" s="20"/>
      <c r="J153" s="27" t="str">
        <f t="shared" si="4"/>
        <v>0</v>
      </c>
      <c r="K153" s="27" t="str">
        <f>IF(C153="","0",SUMIFS(借支明细表!$H:$H,借支明细表!$F:$F,$C153,借支明细表!$D:$D,$D$2))</f>
        <v>0</v>
      </c>
      <c r="L153" s="27" t="str">
        <f t="shared" si="5"/>
        <v>0</v>
      </c>
      <c r="M153" s="28"/>
      <c r="XDA153" s="7"/>
      <c r="XDB153" s="7"/>
      <c r="XDC153" s="7"/>
      <c r="XDD153" s="7"/>
      <c r="XDE153" s="7"/>
      <c r="XDF153" s="7"/>
      <c r="XDG153" s="7"/>
      <c r="XDH153" s="7"/>
      <c r="XDI153" s="7"/>
      <c r="XDJ153" s="7"/>
      <c r="XDK153" s="7"/>
      <c r="XDL153" s="7"/>
      <c r="XDM153" s="7"/>
      <c r="XDN153" s="7"/>
      <c r="XDO153" s="7"/>
      <c r="XDP153" s="7"/>
      <c r="XDQ153" s="7"/>
      <c r="XDR153" s="7"/>
      <c r="XDS153" s="7"/>
      <c r="XDT153" s="7"/>
      <c r="XDU153" s="7"/>
      <c r="XDV153" s="7"/>
      <c r="XDW153" s="7"/>
      <c r="XDX153" s="7"/>
      <c r="XDY153" s="7"/>
      <c r="XDZ153" s="7"/>
      <c r="XEA153" s="7"/>
      <c r="XEB153" s="7"/>
      <c r="XEC153" s="7"/>
      <c r="XED153" s="7"/>
      <c r="XEE153" s="7"/>
    </row>
    <row r="154" s="1" customFormat="1" customHeight="1" spans="1:16359">
      <c r="A154" s="4"/>
      <c r="B154" s="20"/>
      <c r="C154" s="20"/>
      <c r="D154" s="21" t="str">
        <f>IF(C154="","-",VLOOKUP(C154,员工信息表!B:C,2,FALSE))</f>
        <v>-</v>
      </c>
      <c r="E154" s="21" t="str">
        <f>IF(C154="","-",VLOOKUP(C154,员工信息表!B:D,3,FALSE))</f>
        <v>-</v>
      </c>
      <c r="F154" s="20"/>
      <c r="G154" s="20"/>
      <c r="H154" s="20"/>
      <c r="I154" s="20"/>
      <c r="J154" s="27" t="str">
        <f t="shared" si="4"/>
        <v>0</v>
      </c>
      <c r="K154" s="27" t="str">
        <f>IF(C154="","0",SUMIFS(借支明细表!$H:$H,借支明细表!$F:$F,$C154,借支明细表!$D:$D,$D$2))</f>
        <v>0</v>
      </c>
      <c r="L154" s="27" t="str">
        <f t="shared" si="5"/>
        <v>0</v>
      </c>
      <c r="M154" s="28"/>
      <c r="XDA154" s="7"/>
      <c r="XDB154" s="7"/>
      <c r="XDC154" s="7"/>
      <c r="XDD154" s="7"/>
      <c r="XDE154" s="7"/>
      <c r="XDF154" s="7"/>
      <c r="XDG154" s="7"/>
      <c r="XDH154" s="7"/>
      <c r="XDI154" s="7"/>
      <c r="XDJ154" s="7"/>
      <c r="XDK154" s="7"/>
      <c r="XDL154" s="7"/>
      <c r="XDM154" s="7"/>
      <c r="XDN154" s="7"/>
      <c r="XDO154" s="7"/>
      <c r="XDP154" s="7"/>
      <c r="XDQ154" s="7"/>
      <c r="XDR154" s="7"/>
      <c r="XDS154" s="7"/>
      <c r="XDT154" s="7"/>
      <c r="XDU154" s="7"/>
      <c r="XDV154" s="7"/>
      <c r="XDW154" s="7"/>
      <c r="XDX154" s="7"/>
      <c r="XDY154" s="7"/>
      <c r="XDZ154" s="7"/>
      <c r="XEA154" s="7"/>
      <c r="XEB154" s="7"/>
      <c r="XEC154" s="7"/>
      <c r="XED154" s="7"/>
      <c r="XEE154" s="7"/>
    </row>
    <row r="155" s="1" customFormat="1" customHeight="1" spans="1:16359">
      <c r="A155" s="4"/>
      <c r="B155" s="20"/>
      <c r="C155" s="20"/>
      <c r="D155" s="21" t="str">
        <f>IF(C155="","-",VLOOKUP(C155,员工信息表!B:C,2,FALSE))</f>
        <v>-</v>
      </c>
      <c r="E155" s="21" t="str">
        <f>IF(C155="","-",VLOOKUP(C155,员工信息表!B:D,3,FALSE))</f>
        <v>-</v>
      </c>
      <c r="F155" s="20"/>
      <c r="G155" s="20"/>
      <c r="H155" s="20"/>
      <c r="I155" s="20"/>
      <c r="J155" s="27" t="str">
        <f t="shared" si="4"/>
        <v>0</v>
      </c>
      <c r="K155" s="27" t="str">
        <f>IF(C155="","0",SUMIFS(借支明细表!$H:$H,借支明细表!$F:$F,$C155,借支明细表!$D:$D,$D$2))</f>
        <v>0</v>
      </c>
      <c r="L155" s="27" t="str">
        <f t="shared" si="5"/>
        <v>0</v>
      </c>
      <c r="M155" s="28"/>
      <c r="XDA155" s="7"/>
      <c r="XDB155" s="7"/>
      <c r="XDC155" s="7"/>
      <c r="XDD155" s="7"/>
      <c r="XDE155" s="7"/>
      <c r="XDF155" s="7"/>
      <c r="XDG155" s="7"/>
      <c r="XDH155" s="7"/>
      <c r="XDI155" s="7"/>
      <c r="XDJ155" s="7"/>
      <c r="XDK155" s="7"/>
      <c r="XDL155" s="7"/>
      <c r="XDM155" s="7"/>
      <c r="XDN155" s="7"/>
      <c r="XDO155" s="7"/>
      <c r="XDP155" s="7"/>
      <c r="XDQ155" s="7"/>
      <c r="XDR155" s="7"/>
      <c r="XDS155" s="7"/>
      <c r="XDT155" s="7"/>
      <c r="XDU155" s="7"/>
      <c r="XDV155" s="7"/>
      <c r="XDW155" s="7"/>
      <c r="XDX155" s="7"/>
      <c r="XDY155" s="7"/>
      <c r="XDZ155" s="7"/>
      <c r="XEA155" s="7"/>
      <c r="XEB155" s="7"/>
      <c r="XEC155" s="7"/>
      <c r="XED155" s="7"/>
      <c r="XEE155" s="7"/>
    </row>
    <row r="156" s="1" customFormat="1" customHeight="1" spans="1:16359">
      <c r="A156" s="4"/>
      <c r="B156" s="20"/>
      <c r="C156" s="20"/>
      <c r="D156" s="21" t="str">
        <f>IF(C156="","-",VLOOKUP(C156,员工信息表!B:C,2,FALSE))</f>
        <v>-</v>
      </c>
      <c r="E156" s="21" t="str">
        <f>IF(C156="","-",VLOOKUP(C156,员工信息表!B:D,3,FALSE))</f>
        <v>-</v>
      </c>
      <c r="F156" s="20"/>
      <c r="G156" s="20"/>
      <c r="H156" s="20"/>
      <c r="I156" s="20"/>
      <c r="J156" s="27" t="str">
        <f t="shared" si="4"/>
        <v>0</v>
      </c>
      <c r="K156" s="27" t="str">
        <f>IF(C156="","0",SUMIFS(借支明细表!$H:$H,借支明细表!$F:$F,$C156,借支明细表!$D:$D,$D$2))</f>
        <v>0</v>
      </c>
      <c r="L156" s="27" t="str">
        <f t="shared" si="5"/>
        <v>0</v>
      </c>
      <c r="M156" s="28"/>
      <c r="XDA156" s="7"/>
      <c r="XDB156" s="7"/>
      <c r="XDC156" s="7"/>
      <c r="XDD156" s="7"/>
      <c r="XDE156" s="7"/>
      <c r="XDF156" s="7"/>
      <c r="XDG156" s="7"/>
      <c r="XDH156" s="7"/>
      <c r="XDI156" s="7"/>
      <c r="XDJ156" s="7"/>
      <c r="XDK156" s="7"/>
      <c r="XDL156" s="7"/>
      <c r="XDM156" s="7"/>
      <c r="XDN156" s="7"/>
      <c r="XDO156" s="7"/>
      <c r="XDP156" s="7"/>
      <c r="XDQ156" s="7"/>
      <c r="XDR156" s="7"/>
      <c r="XDS156" s="7"/>
      <c r="XDT156" s="7"/>
      <c r="XDU156" s="7"/>
      <c r="XDV156" s="7"/>
      <c r="XDW156" s="7"/>
      <c r="XDX156" s="7"/>
      <c r="XDY156" s="7"/>
      <c r="XDZ156" s="7"/>
      <c r="XEA156" s="7"/>
      <c r="XEB156" s="7"/>
      <c r="XEC156" s="7"/>
      <c r="XED156" s="7"/>
      <c r="XEE156" s="7"/>
    </row>
    <row r="157" s="1" customFormat="1" customHeight="1" spans="1:16359">
      <c r="A157" s="4"/>
      <c r="B157" s="20"/>
      <c r="C157" s="20"/>
      <c r="D157" s="21" t="str">
        <f>IF(C157="","-",VLOOKUP(C157,员工信息表!B:C,2,FALSE))</f>
        <v>-</v>
      </c>
      <c r="E157" s="21" t="str">
        <f>IF(C157="","-",VLOOKUP(C157,员工信息表!B:D,3,FALSE))</f>
        <v>-</v>
      </c>
      <c r="F157" s="20"/>
      <c r="G157" s="20"/>
      <c r="H157" s="20"/>
      <c r="I157" s="20"/>
      <c r="J157" s="27" t="str">
        <f t="shared" si="4"/>
        <v>0</v>
      </c>
      <c r="K157" s="27" t="str">
        <f>IF(C157="","0",SUMIFS(借支明细表!$H:$H,借支明细表!$F:$F,$C157,借支明细表!$D:$D,$D$2))</f>
        <v>0</v>
      </c>
      <c r="L157" s="27" t="str">
        <f t="shared" si="5"/>
        <v>0</v>
      </c>
      <c r="M157" s="28"/>
      <c r="XDA157" s="7"/>
      <c r="XDB157" s="7"/>
      <c r="XDC157" s="7"/>
      <c r="XDD157" s="7"/>
      <c r="XDE157" s="7"/>
      <c r="XDF157" s="7"/>
      <c r="XDG157" s="7"/>
      <c r="XDH157" s="7"/>
      <c r="XDI157" s="7"/>
      <c r="XDJ157" s="7"/>
      <c r="XDK157" s="7"/>
      <c r="XDL157" s="7"/>
      <c r="XDM157" s="7"/>
      <c r="XDN157" s="7"/>
      <c r="XDO157" s="7"/>
      <c r="XDP157" s="7"/>
      <c r="XDQ157" s="7"/>
      <c r="XDR157" s="7"/>
      <c r="XDS157" s="7"/>
      <c r="XDT157" s="7"/>
      <c r="XDU157" s="7"/>
      <c r="XDV157" s="7"/>
      <c r="XDW157" s="7"/>
      <c r="XDX157" s="7"/>
      <c r="XDY157" s="7"/>
      <c r="XDZ157" s="7"/>
      <c r="XEA157" s="7"/>
      <c r="XEB157" s="7"/>
      <c r="XEC157" s="7"/>
      <c r="XED157" s="7"/>
      <c r="XEE157" s="7"/>
    </row>
    <row r="158" s="1" customFormat="1" customHeight="1" spans="1:16359">
      <c r="A158" s="4"/>
      <c r="B158" s="20"/>
      <c r="C158" s="20"/>
      <c r="D158" s="21" t="str">
        <f>IF(C158="","-",VLOOKUP(C158,员工信息表!B:C,2,FALSE))</f>
        <v>-</v>
      </c>
      <c r="E158" s="21" t="str">
        <f>IF(C158="","-",VLOOKUP(C158,员工信息表!B:D,3,FALSE))</f>
        <v>-</v>
      </c>
      <c r="F158" s="20"/>
      <c r="G158" s="20"/>
      <c r="H158" s="20"/>
      <c r="I158" s="20"/>
      <c r="J158" s="27" t="str">
        <f t="shared" si="4"/>
        <v>0</v>
      </c>
      <c r="K158" s="27" t="str">
        <f>IF(C158="","0",SUMIFS(借支明细表!$H:$H,借支明细表!$F:$F,$C158,借支明细表!$D:$D,$D$2))</f>
        <v>0</v>
      </c>
      <c r="L158" s="27" t="str">
        <f t="shared" si="5"/>
        <v>0</v>
      </c>
      <c r="M158" s="28"/>
      <c r="XDA158" s="7"/>
      <c r="XDB158" s="7"/>
      <c r="XDC158" s="7"/>
      <c r="XDD158" s="7"/>
      <c r="XDE158" s="7"/>
      <c r="XDF158" s="7"/>
      <c r="XDG158" s="7"/>
      <c r="XDH158" s="7"/>
      <c r="XDI158" s="7"/>
      <c r="XDJ158" s="7"/>
      <c r="XDK158" s="7"/>
      <c r="XDL158" s="7"/>
      <c r="XDM158" s="7"/>
      <c r="XDN158" s="7"/>
      <c r="XDO158" s="7"/>
      <c r="XDP158" s="7"/>
      <c r="XDQ158" s="7"/>
      <c r="XDR158" s="7"/>
      <c r="XDS158" s="7"/>
      <c r="XDT158" s="7"/>
      <c r="XDU158" s="7"/>
      <c r="XDV158" s="7"/>
      <c r="XDW158" s="7"/>
      <c r="XDX158" s="7"/>
      <c r="XDY158" s="7"/>
      <c r="XDZ158" s="7"/>
      <c r="XEA158" s="7"/>
      <c r="XEB158" s="7"/>
      <c r="XEC158" s="7"/>
      <c r="XED158" s="7"/>
      <c r="XEE158" s="7"/>
    </row>
    <row r="159" s="1" customFormat="1" customHeight="1" spans="1:16359">
      <c r="A159" s="4"/>
      <c r="B159" s="20"/>
      <c r="C159" s="20"/>
      <c r="D159" s="21" t="str">
        <f>IF(C159="","-",VLOOKUP(C159,员工信息表!B:C,2,FALSE))</f>
        <v>-</v>
      </c>
      <c r="E159" s="21" t="str">
        <f>IF(C159="","-",VLOOKUP(C159,员工信息表!B:D,3,FALSE))</f>
        <v>-</v>
      </c>
      <c r="F159" s="20"/>
      <c r="G159" s="20"/>
      <c r="H159" s="20"/>
      <c r="I159" s="20"/>
      <c r="J159" s="27" t="str">
        <f t="shared" si="4"/>
        <v>0</v>
      </c>
      <c r="K159" s="27" t="str">
        <f>IF(C159="","0",SUMIFS(借支明细表!$H:$H,借支明细表!$F:$F,$C159,借支明细表!$D:$D,$D$2))</f>
        <v>0</v>
      </c>
      <c r="L159" s="27" t="str">
        <f t="shared" si="5"/>
        <v>0</v>
      </c>
      <c r="M159" s="28"/>
      <c r="XDA159" s="7"/>
      <c r="XDB159" s="7"/>
      <c r="XDC159" s="7"/>
      <c r="XDD159" s="7"/>
      <c r="XDE159" s="7"/>
      <c r="XDF159" s="7"/>
      <c r="XDG159" s="7"/>
      <c r="XDH159" s="7"/>
      <c r="XDI159" s="7"/>
      <c r="XDJ159" s="7"/>
      <c r="XDK159" s="7"/>
      <c r="XDL159" s="7"/>
      <c r="XDM159" s="7"/>
      <c r="XDN159" s="7"/>
      <c r="XDO159" s="7"/>
      <c r="XDP159" s="7"/>
      <c r="XDQ159" s="7"/>
      <c r="XDR159" s="7"/>
      <c r="XDS159" s="7"/>
      <c r="XDT159" s="7"/>
      <c r="XDU159" s="7"/>
      <c r="XDV159" s="7"/>
      <c r="XDW159" s="7"/>
      <c r="XDX159" s="7"/>
      <c r="XDY159" s="7"/>
      <c r="XDZ159" s="7"/>
      <c r="XEA159" s="7"/>
      <c r="XEB159" s="7"/>
      <c r="XEC159" s="7"/>
      <c r="XED159" s="7"/>
      <c r="XEE159" s="7"/>
    </row>
    <row r="160" s="1" customFormat="1" customHeight="1" spans="1:16359">
      <c r="A160" s="4"/>
      <c r="B160" s="20"/>
      <c r="C160" s="20"/>
      <c r="D160" s="21" t="str">
        <f>IF(C160="","-",VLOOKUP(C160,员工信息表!B:C,2,FALSE))</f>
        <v>-</v>
      </c>
      <c r="E160" s="21" t="str">
        <f>IF(C160="","-",VLOOKUP(C160,员工信息表!B:D,3,FALSE))</f>
        <v>-</v>
      </c>
      <c r="F160" s="20"/>
      <c r="G160" s="20"/>
      <c r="H160" s="20"/>
      <c r="I160" s="20"/>
      <c r="J160" s="27" t="str">
        <f t="shared" si="4"/>
        <v>0</v>
      </c>
      <c r="K160" s="27" t="str">
        <f>IF(C160="","0",SUMIFS(借支明细表!$H:$H,借支明细表!$F:$F,$C160,借支明细表!$D:$D,$D$2))</f>
        <v>0</v>
      </c>
      <c r="L160" s="27" t="str">
        <f t="shared" si="5"/>
        <v>0</v>
      </c>
      <c r="M160" s="28"/>
      <c r="XDA160" s="7"/>
      <c r="XDB160" s="7"/>
      <c r="XDC160" s="7"/>
      <c r="XDD160" s="7"/>
      <c r="XDE160" s="7"/>
      <c r="XDF160" s="7"/>
      <c r="XDG160" s="7"/>
      <c r="XDH160" s="7"/>
      <c r="XDI160" s="7"/>
      <c r="XDJ160" s="7"/>
      <c r="XDK160" s="7"/>
      <c r="XDL160" s="7"/>
      <c r="XDM160" s="7"/>
      <c r="XDN160" s="7"/>
      <c r="XDO160" s="7"/>
      <c r="XDP160" s="7"/>
      <c r="XDQ160" s="7"/>
      <c r="XDR160" s="7"/>
      <c r="XDS160" s="7"/>
      <c r="XDT160" s="7"/>
      <c r="XDU160" s="7"/>
      <c r="XDV160" s="7"/>
      <c r="XDW160" s="7"/>
      <c r="XDX160" s="7"/>
      <c r="XDY160" s="7"/>
      <c r="XDZ160" s="7"/>
      <c r="XEA160" s="7"/>
      <c r="XEB160" s="7"/>
      <c r="XEC160" s="7"/>
      <c r="XED160" s="7"/>
      <c r="XEE160" s="7"/>
    </row>
    <row r="161" s="1" customFormat="1" customHeight="1" spans="1:16359">
      <c r="A161" s="4"/>
      <c r="B161" s="20"/>
      <c r="C161" s="20"/>
      <c r="D161" s="21" t="str">
        <f>IF(C161="","-",VLOOKUP(C161,员工信息表!B:C,2,FALSE))</f>
        <v>-</v>
      </c>
      <c r="E161" s="21" t="str">
        <f>IF(C161="","-",VLOOKUP(C161,员工信息表!B:D,3,FALSE))</f>
        <v>-</v>
      </c>
      <c r="F161" s="20"/>
      <c r="G161" s="20"/>
      <c r="H161" s="20"/>
      <c r="I161" s="20"/>
      <c r="J161" s="27" t="str">
        <f t="shared" si="4"/>
        <v>0</v>
      </c>
      <c r="K161" s="27" t="str">
        <f>IF(C161="","0",SUMIFS(借支明细表!$H:$H,借支明细表!$F:$F,$C161,借支明细表!$D:$D,$D$2))</f>
        <v>0</v>
      </c>
      <c r="L161" s="27" t="str">
        <f t="shared" si="5"/>
        <v>0</v>
      </c>
      <c r="M161" s="28"/>
      <c r="XDA161" s="7"/>
      <c r="XDB161" s="7"/>
      <c r="XDC161" s="7"/>
      <c r="XDD161" s="7"/>
      <c r="XDE161" s="7"/>
      <c r="XDF161" s="7"/>
      <c r="XDG161" s="7"/>
      <c r="XDH161" s="7"/>
      <c r="XDI161" s="7"/>
      <c r="XDJ161" s="7"/>
      <c r="XDK161" s="7"/>
      <c r="XDL161" s="7"/>
      <c r="XDM161" s="7"/>
      <c r="XDN161" s="7"/>
      <c r="XDO161" s="7"/>
      <c r="XDP161" s="7"/>
      <c r="XDQ161" s="7"/>
      <c r="XDR161" s="7"/>
      <c r="XDS161" s="7"/>
      <c r="XDT161" s="7"/>
      <c r="XDU161" s="7"/>
      <c r="XDV161" s="7"/>
      <c r="XDW161" s="7"/>
      <c r="XDX161" s="7"/>
      <c r="XDY161" s="7"/>
      <c r="XDZ161" s="7"/>
      <c r="XEA161" s="7"/>
      <c r="XEB161" s="7"/>
      <c r="XEC161" s="7"/>
      <c r="XED161" s="7"/>
      <c r="XEE161" s="7"/>
    </row>
    <row r="162" s="1" customFormat="1" customHeight="1" spans="1:16359">
      <c r="A162" s="4"/>
      <c r="B162" s="20"/>
      <c r="C162" s="20"/>
      <c r="D162" s="21" t="str">
        <f>IF(C162="","-",VLOOKUP(C162,员工信息表!B:C,2,FALSE))</f>
        <v>-</v>
      </c>
      <c r="E162" s="21" t="str">
        <f>IF(C162="","-",VLOOKUP(C162,员工信息表!B:D,3,FALSE))</f>
        <v>-</v>
      </c>
      <c r="F162" s="20"/>
      <c r="G162" s="20"/>
      <c r="H162" s="20"/>
      <c r="I162" s="20"/>
      <c r="J162" s="27" t="str">
        <f t="shared" si="4"/>
        <v>0</v>
      </c>
      <c r="K162" s="27" t="str">
        <f>IF(C162="","0",SUMIFS(借支明细表!$H:$H,借支明细表!$F:$F,$C162,借支明细表!$D:$D,$D$2))</f>
        <v>0</v>
      </c>
      <c r="L162" s="27" t="str">
        <f t="shared" si="5"/>
        <v>0</v>
      </c>
      <c r="M162" s="28"/>
      <c r="XDA162" s="7"/>
      <c r="XDB162" s="7"/>
      <c r="XDC162" s="7"/>
      <c r="XDD162" s="7"/>
      <c r="XDE162" s="7"/>
      <c r="XDF162" s="7"/>
      <c r="XDG162" s="7"/>
      <c r="XDH162" s="7"/>
      <c r="XDI162" s="7"/>
      <c r="XDJ162" s="7"/>
      <c r="XDK162" s="7"/>
      <c r="XDL162" s="7"/>
      <c r="XDM162" s="7"/>
      <c r="XDN162" s="7"/>
      <c r="XDO162" s="7"/>
      <c r="XDP162" s="7"/>
      <c r="XDQ162" s="7"/>
      <c r="XDR162" s="7"/>
      <c r="XDS162" s="7"/>
      <c r="XDT162" s="7"/>
      <c r="XDU162" s="7"/>
      <c r="XDV162" s="7"/>
      <c r="XDW162" s="7"/>
      <c r="XDX162" s="7"/>
      <c r="XDY162" s="7"/>
      <c r="XDZ162" s="7"/>
      <c r="XEA162" s="7"/>
      <c r="XEB162" s="7"/>
      <c r="XEC162" s="7"/>
      <c r="XED162" s="7"/>
      <c r="XEE162" s="7"/>
    </row>
    <row r="163" s="1" customFormat="1" customHeight="1" spans="1:16359">
      <c r="A163" s="4"/>
      <c r="B163" s="20"/>
      <c r="C163" s="20"/>
      <c r="D163" s="21" t="str">
        <f>IF(C163="","-",VLOOKUP(C163,员工信息表!B:C,2,FALSE))</f>
        <v>-</v>
      </c>
      <c r="E163" s="21" t="str">
        <f>IF(C163="","-",VLOOKUP(C163,员工信息表!B:D,3,FALSE))</f>
        <v>-</v>
      </c>
      <c r="F163" s="20"/>
      <c r="G163" s="20"/>
      <c r="H163" s="20"/>
      <c r="I163" s="20"/>
      <c r="J163" s="27" t="str">
        <f t="shared" si="4"/>
        <v>0</v>
      </c>
      <c r="K163" s="27" t="str">
        <f>IF(C163="","0",SUMIFS(借支明细表!$H:$H,借支明细表!$F:$F,$C163,借支明细表!$D:$D,$D$2))</f>
        <v>0</v>
      </c>
      <c r="L163" s="27" t="str">
        <f t="shared" si="5"/>
        <v>0</v>
      </c>
      <c r="M163" s="28"/>
      <c r="XDA163" s="7"/>
      <c r="XDB163" s="7"/>
      <c r="XDC163" s="7"/>
      <c r="XDD163" s="7"/>
      <c r="XDE163" s="7"/>
      <c r="XDF163" s="7"/>
      <c r="XDG163" s="7"/>
      <c r="XDH163" s="7"/>
      <c r="XDI163" s="7"/>
      <c r="XDJ163" s="7"/>
      <c r="XDK163" s="7"/>
      <c r="XDL163" s="7"/>
      <c r="XDM163" s="7"/>
      <c r="XDN163" s="7"/>
      <c r="XDO163" s="7"/>
      <c r="XDP163" s="7"/>
      <c r="XDQ163" s="7"/>
      <c r="XDR163" s="7"/>
      <c r="XDS163" s="7"/>
      <c r="XDT163" s="7"/>
      <c r="XDU163" s="7"/>
      <c r="XDV163" s="7"/>
      <c r="XDW163" s="7"/>
      <c r="XDX163" s="7"/>
      <c r="XDY163" s="7"/>
      <c r="XDZ163" s="7"/>
      <c r="XEA163" s="7"/>
      <c r="XEB163" s="7"/>
      <c r="XEC163" s="7"/>
      <c r="XED163" s="7"/>
      <c r="XEE163" s="7"/>
    </row>
    <row r="164" s="1" customFormat="1" customHeight="1" spans="1:16359">
      <c r="A164" s="4"/>
      <c r="B164" s="20"/>
      <c r="C164" s="20"/>
      <c r="D164" s="21" t="str">
        <f>IF(C164="","-",VLOOKUP(C164,员工信息表!B:C,2,FALSE))</f>
        <v>-</v>
      </c>
      <c r="E164" s="21" t="str">
        <f>IF(C164="","-",VLOOKUP(C164,员工信息表!B:D,3,FALSE))</f>
        <v>-</v>
      </c>
      <c r="F164" s="20"/>
      <c r="G164" s="20"/>
      <c r="H164" s="20"/>
      <c r="I164" s="20"/>
      <c r="J164" s="27" t="str">
        <f t="shared" si="4"/>
        <v>0</v>
      </c>
      <c r="K164" s="27" t="str">
        <f>IF(C164="","0",SUMIFS(借支明细表!$H:$H,借支明细表!$F:$F,$C164,借支明细表!$D:$D,$D$2))</f>
        <v>0</v>
      </c>
      <c r="L164" s="27" t="str">
        <f t="shared" si="5"/>
        <v>0</v>
      </c>
      <c r="M164" s="28"/>
      <c r="XDA164" s="7"/>
      <c r="XDB164" s="7"/>
      <c r="XDC164" s="7"/>
      <c r="XDD164" s="7"/>
      <c r="XDE164" s="7"/>
      <c r="XDF164" s="7"/>
      <c r="XDG164" s="7"/>
      <c r="XDH164" s="7"/>
      <c r="XDI164" s="7"/>
      <c r="XDJ164" s="7"/>
      <c r="XDK164" s="7"/>
      <c r="XDL164" s="7"/>
      <c r="XDM164" s="7"/>
      <c r="XDN164" s="7"/>
      <c r="XDO164" s="7"/>
      <c r="XDP164" s="7"/>
      <c r="XDQ164" s="7"/>
      <c r="XDR164" s="7"/>
      <c r="XDS164" s="7"/>
      <c r="XDT164" s="7"/>
      <c r="XDU164" s="7"/>
      <c r="XDV164" s="7"/>
      <c r="XDW164" s="7"/>
      <c r="XDX164" s="7"/>
      <c r="XDY164" s="7"/>
      <c r="XDZ164" s="7"/>
      <c r="XEA164" s="7"/>
      <c r="XEB164" s="7"/>
      <c r="XEC164" s="7"/>
      <c r="XED164" s="7"/>
      <c r="XEE164" s="7"/>
    </row>
    <row r="165" s="1" customFormat="1" customHeight="1" spans="1:16359">
      <c r="A165" s="4"/>
      <c r="B165" s="20"/>
      <c r="C165" s="20"/>
      <c r="D165" s="21" t="str">
        <f>IF(C165="","-",VLOOKUP(C165,员工信息表!B:C,2,FALSE))</f>
        <v>-</v>
      </c>
      <c r="E165" s="21" t="str">
        <f>IF(C165="","-",VLOOKUP(C165,员工信息表!B:D,3,FALSE))</f>
        <v>-</v>
      </c>
      <c r="F165" s="20"/>
      <c r="G165" s="20"/>
      <c r="H165" s="20"/>
      <c r="I165" s="20"/>
      <c r="J165" s="27" t="str">
        <f t="shared" si="4"/>
        <v>0</v>
      </c>
      <c r="K165" s="27" t="str">
        <f>IF(C165="","0",SUMIFS(借支明细表!$H:$H,借支明细表!$F:$F,$C165,借支明细表!$D:$D,$D$2))</f>
        <v>0</v>
      </c>
      <c r="L165" s="27" t="str">
        <f t="shared" si="5"/>
        <v>0</v>
      </c>
      <c r="M165" s="28"/>
      <c r="XDA165" s="7"/>
      <c r="XDB165" s="7"/>
      <c r="XDC165" s="7"/>
      <c r="XDD165" s="7"/>
      <c r="XDE165" s="7"/>
      <c r="XDF165" s="7"/>
      <c r="XDG165" s="7"/>
      <c r="XDH165" s="7"/>
      <c r="XDI165" s="7"/>
      <c r="XDJ165" s="7"/>
      <c r="XDK165" s="7"/>
      <c r="XDL165" s="7"/>
      <c r="XDM165" s="7"/>
      <c r="XDN165" s="7"/>
      <c r="XDO165" s="7"/>
      <c r="XDP165" s="7"/>
      <c r="XDQ165" s="7"/>
      <c r="XDR165" s="7"/>
      <c r="XDS165" s="7"/>
      <c r="XDT165" s="7"/>
      <c r="XDU165" s="7"/>
      <c r="XDV165" s="7"/>
      <c r="XDW165" s="7"/>
      <c r="XDX165" s="7"/>
      <c r="XDY165" s="7"/>
      <c r="XDZ165" s="7"/>
      <c r="XEA165" s="7"/>
      <c r="XEB165" s="7"/>
      <c r="XEC165" s="7"/>
      <c r="XED165" s="7"/>
      <c r="XEE165" s="7"/>
    </row>
    <row r="166" s="1" customFormat="1" customHeight="1" spans="1:16359">
      <c r="A166" s="4"/>
      <c r="B166" s="20"/>
      <c r="C166" s="20"/>
      <c r="D166" s="21" t="str">
        <f>IF(C166="","-",VLOOKUP(C166,员工信息表!B:C,2,FALSE))</f>
        <v>-</v>
      </c>
      <c r="E166" s="21" t="str">
        <f>IF(C166="","-",VLOOKUP(C166,员工信息表!B:D,3,FALSE))</f>
        <v>-</v>
      </c>
      <c r="F166" s="20"/>
      <c r="G166" s="20"/>
      <c r="H166" s="20"/>
      <c r="I166" s="20"/>
      <c r="J166" s="27" t="str">
        <f t="shared" si="4"/>
        <v>0</v>
      </c>
      <c r="K166" s="27" t="str">
        <f>IF(C166="","0",SUMIFS(借支明细表!$H:$H,借支明细表!$F:$F,$C166,借支明细表!$D:$D,$D$2))</f>
        <v>0</v>
      </c>
      <c r="L166" s="27" t="str">
        <f t="shared" si="5"/>
        <v>0</v>
      </c>
      <c r="M166" s="28"/>
      <c r="XDA166" s="7"/>
      <c r="XDB166" s="7"/>
      <c r="XDC166" s="7"/>
      <c r="XDD166" s="7"/>
      <c r="XDE166" s="7"/>
      <c r="XDF166" s="7"/>
      <c r="XDG166" s="7"/>
      <c r="XDH166" s="7"/>
      <c r="XDI166" s="7"/>
      <c r="XDJ166" s="7"/>
      <c r="XDK166" s="7"/>
      <c r="XDL166" s="7"/>
      <c r="XDM166" s="7"/>
      <c r="XDN166" s="7"/>
      <c r="XDO166" s="7"/>
      <c r="XDP166" s="7"/>
      <c r="XDQ166" s="7"/>
      <c r="XDR166" s="7"/>
      <c r="XDS166" s="7"/>
      <c r="XDT166" s="7"/>
      <c r="XDU166" s="7"/>
      <c r="XDV166" s="7"/>
      <c r="XDW166" s="7"/>
      <c r="XDX166" s="7"/>
      <c r="XDY166" s="7"/>
      <c r="XDZ166" s="7"/>
      <c r="XEA166" s="7"/>
      <c r="XEB166" s="7"/>
      <c r="XEC166" s="7"/>
      <c r="XED166" s="7"/>
      <c r="XEE166" s="7"/>
    </row>
    <row r="167" s="1" customFormat="1" customHeight="1" spans="1:16359">
      <c r="A167" s="4"/>
      <c r="B167" s="20"/>
      <c r="C167" s="20"/>
      <c r="D167" s="21" t="str">
        <f>IF(C167="","-",VLOOKUP(C167,员工信息表!B:C,2,FALSE))</f>
        <v>-</v>
      </c>
      <c r="E167" s="21" t="str">
        <f>IF(C167="","-",VLOOKUP(C167,员工信息表!B:D,3,FALSE))</f>
        <v>-</v>
      </c>
      <c r="F167" s="20"/>
      <c r="G167" s="20"/>
      <c r="H167" s="20"/>
      <c r="I167" s="20"/>
      <c r="J167" s="27" t="str">
        <f t="shared" si="4"/>
        <v>0</v>
      </c>
      <c r="K167" s="27" t="str">
        <f>IF(C167="","0",SUMIFS(借支明细表!$H:$H,借支明细表!$F:$F,$C167,借支明细表!$D:$D,$D$2))</f>
        <v>0</v>
      </c>
      <c r="L167" s="27" t="str">
        <f t="shared" si="5"/>
        <v>0</v>
      </c>
      <c r="M167" s="28"/>
      <c r="XDA167" s="7"/>
      <c r="XDB167" s="7"/>
      <c r="XDC167" s="7"/>
      <c r="XDD167" s="7"/>
      <c r="XDE167" s="7"/>
      <c r="XDF167" s="7"/>
      <c r="XDG167" s="7"/>
      <c r="XDH167" s="7"/>
      <c r="XDI167" s="7"/>
      <c r="XDJ167" s="7"/>
      <c r="XDK167" s="7"/>
      <c r="XDL167" s="7"/>
      <c r="XDM167" s="7"/>
      <c r="XDN167" s="7"/>
      <c r="XDO167" s="7"/>
      <c r="XDP167" s="7"/>
      <c r="XDQ167" s="7"/>
      <c r="XDR167" s="7"/>
      <c r="XDS167" s="7"/>
      <c r="XDT167" s="7"/>
      <c r="XDU167" s="7"/>
      <c r="XDV167" s="7"/>
      <c r="XDW167" s="7"/>
      <c r="XDX167" s="7"/>
      <c r="XDY167" s="7"/>
      <c r="XDZ167" s="7"/>
      <c r="XEA167" s="7"/>
      <c r="XEB167" s="7"/>
      <c r="XEC167" s="7"/>
      <c r="XED167" s="7"/>
      <c r="XEE167" s="7"/>
    </row>
    <row r="168" s="1" customFormat="1" customHeight="1" spans="1:16359">
      <c r="A168" s="4"/>
      <c r="B168" s="20"/>
      <c r="C168" s="20"/>
      <c r="D168" s="21" t="str">
        <f>IF(C168="","-",VLOOKUP(C168,员工信息表!B:C,2,FALSE))</f>
        <v>-</v>
      </c>
      <c r="E168" s="21" t="str">
        <f>IF(C168="","-",VLOOKUP(C168,员工信息表!B:D,3,FALSE))</f>
        <v>-</v>
      </c>
      <c r="F168" s="20"/>
      <c r="G168" s="20"/>
      <c r="H168" s="20"/>
      <c r="I168" s="20"/>
      <c r="J168" s="27" t="str">
        <f t="shared" si="4"/>
        <v>0</v>
      </c>
      <c r="K168" s="27" t="str">
        <f>IF(C168="","0",SUMIFS(借支明细表!$H:$H,借支明细表!$F:$F,$C168,借支明细表!$D:$D,$D$2))</f>
        <v>0</v>
      </c>
      <c r="L168" s="27" t="str">
        <f t="shared" si="5"/>
        <v>0</v>
      </c>
      <c r="M168" s="28"/>
      <c r="XDA168" s="7"/>
      <c r="XDB168" s="7"/>
      <c r="XDC168" s="7"/>
      <c r="XDD168" s="7"/>
      <c r="XDE168" s="7"/>
      <c r="XDF168" s="7"/>
      <c r="XDG168" s="7"/>
      <c r="XDH168" s="7"/>
      <c r="XDI168" s="7"/>
      <c r="XDJ168" s="7"/>
      <c r="XDK168" s="7"/>
      <c r="XDL168" s="7"/>
      <c r="XDM168" s="7"/>
      <c r="XDN168" s="7"/>
      <c r="XDO168" s="7"/>
      <c r="XDP168" s="7"/>
      <c r="XDQ168" s="7"/>
      <c r="XDR168" s="7"/>
      <c r="XDS168" s="7"/>
      <c r="XDT168" s="7"/>
      <c r="XDU168" s="7"/>
      <c r="XDV168" s="7"/>
      <c r="XDW168" s="7"/>
      <c r="XDX168" s="7"/>
      <c r="XDY168" s="7"/>
      <c r="XDZ168" s="7"/>
      <c r="XEA168" s="7"/>
      <c r="XEB168" s="7"/>
      <c r="XEC168" s="7"/>
      <c r="XED168" s="7"/>
      <c r="XEE168" s="7"/>
    </row>
    <row r="169" s="1" customFormat="1" customHeight="1" spans="1:16359">
      <c r="A169" s="4"/>
      <c r="B169" s="20"/>
      <c r="C169" s="20"/>
      <c r="D169" s="21" t="str">
        <f>IF(C169="","-",VLOOKUP(C169,员工信息表!B:C,2,FALSE))</f>
        <v>-</v>
      </c>
      <c r="E169" s="21" t="str">
        <f>IF(C169="","-",VLOOKUP(C169,员工信息表!B:D,3,FALSE))</f>
        <v>-</v>
      </c>
      <c r="F169" s="20"/>
      <c r="G169" s="20"/>
      <c r="H169" s="20"/>
      <c r="I169" s="20"/>
      <c r="J169" s="27" t="str">
        <f t="shared" si="4"/>
        <v>0</v>
      </c>
      <c r="K169" s="27" t="str">
        <f>IF(C169="","0",SUMIFS(借支明细表!$H:$H,借支明细表!$F:$F,$C169,借支明细表!$D:$D,$D$2))</f>
        <v>0</v>
      </c>
      <c r="L169" s="27" t="str">
        <f t="shared" si="5"/>
        <v>0</v>
      </c>
      <c r="M169" s="28"/>
      <c r="XDA169" s="7"/>
      <c r="XDB169" s="7"/>
      <c r="XDC169" s="7"/>
      <c r="XDD169" s="7"/>
      <c r="XDE169" s="7"/>
      <c r="XDF169" s="7"/>
      <c r="XDG169" s="7"/>
      <c r="XDH169" s="7"/>
      <c r="XDI169" s="7"/>
      <c r="XDJ169" s="7"/>
      <c r="XDK169" s="7"/>
      <c r="XDL169" s="7"/>
      <c r="XDM169" s="7"/>
      <c r="XDN169" s="7"/>
      <c r="XDO169" s="7"/>
      <c r="XDP169" s="7"/>
      <c r="XDQ169" s="7"/>
      <c r="XDR169" s="7"/>
      <c r="XDS169" s="7"/>
      <c r="XDT169" s="7"/>
      <c r="XDU169" s="7"/>
      <c r="XDV169" s="7"/>
      <c r="XDW169" s="7"/>
      <c r="XDX169" s="7"/>
      <c r="XDY169" s="7"/>
      <c r="XDZ169" s="7"/>
      <c r="XEA169" s="7"/>
      <c r="XEB169" s="7"/>
      <c r="XEC169" s="7"/>
      <c r="XED169" s="7"/>
      <c r="XEE169" s="7"/>
    </row>
    <row r="170" s="1" customFormat="1" customHeight="1" spans="1:16359">
      <c r="A170" s="4"/>
      <c r="B170" s="20"/>
      <c r="C170" s="20"/>
      <c r="D170" s="21" t="str">
        <f>IF(C170="","-",VLOOKUP(C170,员工信息表!B:C,2,FALSE))</f>
        <v>-</v>
      </c>
      <c r="E170" s="21" t="str">
        <f>IF(C170="","-",VLOOKUP(C170,员工信息表!B:D,3,FALSE))</f>
        <v>-</v>
      </c>
      <c r="F170" s="20"/>
      <c r="G170" s="20"/>
      <c r="H170" s="20"/>
      <c r="I170" s="20"/>
      <c r="J170" s="27" t="str">
        <f t="shared" si="4"/>
        <v>0</v>
      </c>
      <c r="K170" s="27" t="str">
        <f>IF(C170="","0",SUMIFS(借支明细表!$H:$H,借支明细表!$F:$F,$C170,借支明细表!$D:$D,$D$2))</f>
        <v>0</v>
      </c>
      <c r="L170" s="27" t="str">
        <f t="shared" si="5"/>
        <v>0</v>
      </c>
      <c r="M170" s="28"/>
      <c r="XDA170" s="7"/>
      <c r="XDB170" s="7"/>
      <c r="XDC170" s="7"/>
      <c r="XDD170" s="7"/>
      <c r="XDE170" s="7"/>
      <c r="XDF170" s="7"/>
      <c r="XDG170" s="7"/>
      <c r="XDH170" s="7"/>
      <c r="XDI170" s="7"/>
      <c r="XDJ170" s="7"/>
      <c r="XDK170" s="7"/>
      <c r="XDL170" s="7"/>
      <c r="XDM170" s="7"/>
      <c r="XDN170" s="7"/>
      <c r="XDO170" s="7"/>
      <c r="XDP170" s="7"/>
      <c r="XDQ170" s="7"/>
      <c r="XDR170" s="7"/>
      <c r="XDS170" s="7"/>
      <c r="XDT170" s="7"/>
      <c r="XDU170" s="7"/>
      <c r="XDV170" s="7"/>
      <c r="XDW170" s="7"/>
      <c r="XDX170" s="7"/>
      <c r="XDY170" s="7"/>
      <c r="XDZ170" s="7"/>
      <c r="XEA170" s="7"/>
      <c r="XEB170" s="7"/>
      <c r="XEC170" s="7"/>
      <c r="XED170" s="7"/>
      <c r="XEE170" s="7"/>
    </row>
    <row r="171" s="1" customFormat="1" customHeight="1" spans="1:16359">
      <c r="A171" s="4"/>
      <c r="B171" s="20"/>
      <c r="C171" s="20"/>
      <c r="D171" s="21" t="str">
        <f>IF(C171="","-",VLOOKUP(C171,员工信息表!B:C,2,FALSE))</f>
        <v>-</v>
      </c>
      <c r="E171" s="21" t="str">
        <f>IF(C171="","-",VLOOKUP(C171,员工信息表!B:D,3,FALSE))</f>
        <v>-</v>
      </c>
      <c r="F171" s="20"/>
      <c r="G171" s="20"/>
      <c r="H171" s="20"/>
      <c r="I171" s="20"/>
      <c r="J171" s="27" t="str">
        <f t="shared" si="4"/>
        <v>0</v>
      </c>
      <c r="K171" s="27" t="str">
        <f>IF(C171="","0",SUMIFS(借支明细表!$H:$H,借支明细表!$F:$F,$C171,借支明细表!$D:$D,$D$2))</f>
        <v>0</v>
      </c>
      <c r="L171" s="27" t="str">
        <f t="shared" si="5"/>
        <v>0</v>
      </c>
      <c r="M171" s="28"/>
      <c r="XDA171" s="7"/>
      <c r="XDB171" s="7"/>
      <c r="XDC171" s="7"/>
      <c r="XDD171" s="7"/>
      <c r="XDE171" s="7"/>
      <c r="XDF171" s="7"/>
      <c r="XDG171" s="7"/>
      <c r="XDH171" s="7"/>
      <c r="XDI171" s="7"/>
      <c r="XDJ171" s="7"/>
      <c r="XDK171" s="7"/>
      <c r="XDL171" s="7"/>
      <c r="XDM171" s="7"/>
      <c r="XDN171" s="7"/>
      <c r="XDO171" s="7"/>
      <c r="XDP171" s="7"/>
      <c r="XDQ171" s="7"/>
      <c r="XDR171" s="7"/>
      <c r="XDS171" s="7"/>
      <c r="XDT171" s="7"/>
      <c r="XDU171" s="7"/>
      <c r="XDV171" s="7"/>
      <c r="XDW171" s="7"/>
      <c r="XDX171" s="7"/>
      <c r="XDY171" s="7"/>
      <c r="XDZ171" s="7"/>
      <c r="XEA171" s="7"/>
      <c r="XEB171" s="7"/>
      <c r="XEC171" s="7"/>
      <c r="XED171" s="7"/>
      <c r="XEE171" s="7"/>
    </row>
    <row r="172" s="1" customFormat="1" customHeight="1" spans="1:16359">
      <c r="A172" s="4"/>
      <c r="B172" s="20"/>
      <c r="C172" s="20"/>
      <c r="D172" s="21" t="str">
        <f>IF(C172="","-",VLOOKUP(C172,员工信息表!B:C,2,FALSE))</f>
        <v>-</v>
      </c>
      <c r="E172" s="21" t="str">
        <f>IF(C172="","-",VLOOKUP(C172,员工信息表!B:D,3,FALSE))</f>
        <v>-</v>
      </c>
      <c r="F172" s="20"/>
      <c r="G172" s="20"/>
      <c r="H172" s="20"/>
      <c r="I172" s="20"/>
      <c r="J172" s="27" t="str">
        <f t="shared" si="4"/>
        <v>0</v>
      </c>
      <c r="K172" s="27" t="str">
        <f>IF(C172="","0",SUMIFS(借支明细表!$H:$H,借支明细表!$F:$F,$C172,借支明细表!$D:$D,$D$2))</f>
        <v>0</v>
      </c>
      <c r="L172" s="27" t="str">
        <f t="shared" si="5"/>
        <v>0</v>
      </c>
      <c r="M172" s="28"/>
      <c r="XDA172" s="7"/>
      <c r="XDB172" s="7"/>
      <c r="XDC172" s="7"/>
      <c r="XDD172" s="7"/>
      <c r="XDE172" s="7"/>
      <c r="XDF172" s="7"/>
      <c r="XDG172" s="7"/>
      <c r="XDH172" s="7"/>
      <c r="XDI172" s="7"/>
      <c r="XDJ172" s="7"/>
      <c r="XDK172" s="7"/>
      <c r="XDL172" s="7"/>
      <c r="XDM172" s="7"/>
      <c r="XDN172" s="7"/>
      <c r="XDO172" s="7"/>
      <c r="XDP172" s="7"/>
      <c r="XDQ172" s="7"/>
      <c r="XDR172" s="7"/>
      <c r="XDS172" s="7"/>
      <c r="XDT172" s="7"/>
      <c r="XDU172" s="7"/>
      <c r="XDV172" s="7"/>
      <c r="XDW172" s="7"/>
      <c r="XDX172" s="7"/>
      <c r="XDY172" s="7"/>
      <c r="XDZ172" s="7"/>
      <c r="XEA172" s="7"/>
      <c r="XEB172" s="7"/>
      <c r="XEC172" s="7"/>
      <c r="XED172" s="7"/>
      <c r="XEE172" s="7"/>
    </row>
    <row r="173" s="1" customFormat="1" customHeight="1" spans="1:16359">
      <c r="A173" s="4"/>
      <c r="B173" s="20"/>
      <c r="C173" s="20"/>
      <c r="D173" s="21" t="str">
        <f>IF(C173="","-",VLOOKUP(C173,员工信息表!B:C,2,FALSE))</f>
        <v>-</v>
      </c>
      <c r="E173" s="21" t="str">
        <f>IF(C173="","-",VLOOKUP(C173,员工信息表!B:D,3,FALSE))</f>
        <v>-</v>
      </c>
      <c r="F173" s="20"/>
      <c r="G173" s="20"/>
      <c r="H173" s="20"/>
      <c r="I173" s="20"/>
      <c r="J173" s="27" t="str">
        <f t="shared" si="4"/>
        <v>0</v>
      </c>
      <c r="K173" s="27" t="str">
        <f>IF(C173="","0",SUMIFS(借支明细表!$H:$H,借支明细表!$F:$F,$C173,借支明细表!$D:$D,$D$2))</f>
        <v>0</v>
      </c>
      <c r="L173" s="27" t="str">
        <f t="shared" si="5"/>
        <v>0</v>
      </c>
      <c r="M173" s="28"/>
      <c r="XDA173" s="7"/>
      <c r="XDB173" s="7"/>
      <c r="XDC173" s="7"/>
      <c r="XDD173" s="7"/>
      <c r="XDE173" s="7"/>
      <c r="XDF173" s="7"/>
      <c r="XDG173" s="7"/>
      <c r="XDH173" s="7"/>
      <c r="XDI173" s="7"/>
      <c r="XDJ173" s="7"/>
      <c r="XDK173" s="7"/>
      <c r="XDL173" s="7"/>
      <c r="XDM173" s="7"/>
      <c r="XDN173" s="7"/>
      <c r="XDO173" s="7"/>
      <c r="XDP173" s="7"/>
      <c r="XDQ173" s="7"/>
      <c r="XDR173" s="7"/>
      <c r="XDS173" s="7"/>
      <c r="XDT173" s="7"/>
      <c r="XDU173" s="7"/>
      <c r="XDV173" s="7"/>
      <c r="XDW173" s="7"/>
      <c r="XDX173" s="7"/>
      <c r="XDY173" s="7"/>
      <c r="XDZ173" s="7"/>
      <c r="XEA173" s="7"/>
      <c r="XEB173" s="7"/>
      <c r="XEC173" s="7"/>
      <c r="XED173" s="7"/>
      <c r="XEE173" s="7"/>
    </row>
    <row r="174" s="1" customFormat="1" customHeight="1" spans="1:16359">
      <c r="A174" s="4"/>
      <c r="B174" s="20"/>
      <c r="C174" s="20"/>
      <c r="D174" s="21" t="str">
        <f>IF(C174="","-",VLOOKUP(C174,员工信息表!B:C,2,FALSE))</f>
        <v>-</v>
      </c>
      <c r="E174" s="21" t="str">
        <f>IF(C174="","-",VLOOKUP(C174,员工信息表!B:D,3,FALSE))</f>
        <v>-</v>
      </c>
      <c r="F174" s="20"/>
      <c r="G174" s="20"/>
      <c r="H174" s="20"/>
      <c r="I174" s="20"/>
      <c r="J174" s="27" t="str">
        <f t="shared" si="4"/>
        <v>0</v>
      </c>
      <c r="K174" s="27" t="str">
        <f>IF(C174="","0",SUMIFS(借支明细表!$H:$H,借支明细表!$F:$F,$C174,借支明细表!$D:$D,$D$2))</f>
        <v>0</v>
      </c>
      <c r="L174" s="27" t="str">
        <f t="shared" si="5"/>
        <v>0</v>
      </c>
      <c r="M174" s="28"/>
      <c r="XDA174" s="7"/>
      <c r="XDB174" s="7"/>
      <c r="XDC174" s="7"/>
      <c r="XDD174" s="7"/>
      <c r="XDE174" s="7"/>
      <c r="XDF174" s="7"/>
      <c r="XDG174" s="7"/>
      <c r="XDH174" s="7"/>
      <c r="XDI174" s="7"/>
      <c r="XDJ174" s="7"/>
      <c r="XDK174" s="7"/>
      <c r="XDL174" s="7"/>
      <c r="XDM174" s="7"/>
      <c r="XDN174" s="7"/>
      <c r="XDO174" s="7"/>
      <c r="XDP174" s="7"/>
      <c r="XDQ174" s="7"/>
      <c r="XDR174" s="7"/>
      <c r="XDS174" s="7"/>
      <c r="XDT174" s="7"/>
      <c r="XDU174" s="7"/>
      <c r="XDV174" s="7"/>
      <c r="XDW174" s="7"/>
      <c r="XDX174" s="7"/>
      <c r="XDY174" s="7"/>
      <c r="XDZ174" s="7"/>
      <c r="XEA174" s="7"/>
      <c r="XEB174" s="7"/>
      <c r="XEC174" s="7"/>
      <c r="XED174" s="7"/>
      <c r="XEE174" s="7"/>
    </row>
    <row r="175" s="1" customFormat="1" customHeight="1" spans="1:16359">
      <c r="A175" s="4"/>
      <c r="B175" s="20"/>
      <c r="C175" s="20"/>
      <c r="D175" s="21" t="str">
        <f>IF(C175="","-",VLOOKUP(C175,员工信息表!B:C,2,FALSE))</f>
        <v>-</v>
      </c>
      <c r="E175" s="21" t="str">
        <f>IF(C175="","-",VLOOKUP(C175,员工信息表!B:D,3,FALSE))</f>
        <v>-</v>
      </c>
      <c r="F175" s="20"/>
      <c r="G175" s="20"/>
      <c r="H175" s="20"/>
      <c r="I175" s="20"/>
      <c r="J175" s="27" t="str">
        <f t="shared" si="4"/>
        <v>0</v>
      </c>
      <c r="K175" s="27" t="str">
        <f>IF(C175="","0",SUMIFS(借支明细表!$H:$H,借支明细表!$F:$F,$C175,借支明细表!$D:$D,$D$2))</f>
        <v>0</v>
      </c>
      <c r="L175" s="27" t="str">
        <f t="shared" si="5"/>
        <v>0</v>
      </c>
      <c r="M175" s="28"/>
      <c r="XDA175" s="7"/>
      <c r="XDB175" s="7"/>
      <c r="XDC175" s="7"/>
      <c r="XDD175" s="7"/>
      <c r="XDE175" s="7"/>
      <c r="XDF175" s="7"/>
      <c r="XDG175" s="7"/>
      <c r="XDH175" s="7"/>
      <c r="XDI175" s="7"/>
      <c r="XDJ175" s="7"/>
      <c r="XDK175" s="7"/>
      <c r="XDL175" s="7"/>
      <c r="XDM175" s="7"/>
      <c r="XDN175" s="7"/>
      <c r="XDO175" s="7"/>
      <c r="XDP175" s="7"/>
      <c r="XDQ175" s="7"/>
      <c r="XDR175" s="7"/>
      <c r="XDS175" s="7"/>
      <c r="XDT175" s="7"/>
      <c r="XDU175" s="7"/>
      <c r="XDV175" s="7"/>
      <c r="XDW175" s="7"/>
      <c r="XDX175" s="7"/>
      <c r="XDY175" s="7"/>
      <c r="XDZ175" s="7"/>
      <c r="XEA175" s="7"/>
      <c r="XEB175" s="7"/>
      <c r="XEC175" s="7"/>
      <c r="XED175" s="7"/>
      <c r="XEE175" s="7"/>
    </row>
    <row r="176" s="1" customFormat="1" customHeight="1" spans="1:16359">
      <c r="A176" s="4"/>
      <c r="B176" s="20"/>
      <c r="C176" s="20"/>
      <c r="D176" s="21" t="str">
        <f>IF(C176="","-",VLOOKUP(C176,员工信息表!B:C,2,FALSE))</f>
        <v>-</v>
      </c>
      <c r="E176" s="21" t="str">
        <f>IF(C176="","-",VLOOKUP(C176,员工信息表!B:D,3,FALSE))</f>
        <v>-</v>
      </c>
      <c r="F176" s="20"/>
      <c r="G176" s="20"/>
      <c r="H176" s="20"/>
      <c r="I176" s="20"/>
      <c r="J176" s="27" t="str">
        <f t="shared" si="4"/>
        <v>0</v>
      </c>
      <c r="K176" s="27" t="str">
        <f>IF(C176="","0",SUMIFS(借支明细表!$H:$H,借支明细表!$F:$F,$C176,借支明细表!$D:$D,$D$2))</f>
        <v>0</v>
      </c>
      <c r="L176" s="27" t="str">
        <f t="shared" si="5"/>
        <v>0</v>
      </c>
      <c r="M176" s="28"/>
      <c r="XDA176" s="7"/>
      <c r="XDB176" s="7"/>
      <c r="XDC176" s="7"/>
      <c r="XDD176" s="7"/>
      <c r="XDE176" s="7"/>
      <c r="XDF176" s="7"/>
      <c r="XDG176" s="7"/>
      <c r="XDH176" s="7"/>
      <c r="XDI176" s="7"/>
      <c r="XDJ176" s="7"/>
      <c r="XDK176" s="7"/>
      <c r="XDL176" s="7"/>
      <c r="XDM176" s="7"/>
      <c r="XDN176" s="7"/>
      <c r="XDO176" s="7"/>
      <c r="XDP176" s="7"/>
      <c r="XDQ176" s="7"/>
      <c r="XDR176" s="7"/>
      <c r="XDS176" s="7"/>
      <c r="XDT176" s="7"/>
      <c r="XDU176" s="7"/>
      <c r="XDV176" s="7"/>
      <c r="XDW176" s="7"/>
      <c r="XDX176" s="7"/>
      <c r="XDY176" s="7"/>
      <c r="XDZ176" s="7"/>
      <c r="XEA176" s="7"/>
      <c r="XEB176" s="7"/>
      <c r="XEC176" s="7"/>
      <c r="XED176" s="7"/>
      <c r="XEE176" s="7"/>
    </row>
    <row r="177" s="1" customFormat="1" customHeight="1" spans="1:16359">
      <c r="A177" s="4"/>
      <c r="B177" s="20"/>
      <c r="C177" s="20"/>
      <c r="D177" s="21" t="str">
        <f>IF(C177="","-",VLOOKUP(C177,员工信息表!B:C,2,FALSE))</f>
        <v>-</v>
      </c>
      <c r="E177" s="21" t="str">
        <f>IF(C177="","-",VLOOKUP(C177,员工信息表!B:D,3,FALSE))</f>
        <v>-</v>
      </c>
      <c r="F177" s="20"/>
      <c r="G177" s="20"/>
      <c r="H177" s="20"/>
      <c r="I177" s="20"/>
      <c r="J177" s="27" t="str">
        <f t="shared" si="4"/>
        <v>0</v>
      </c>
      <c r="K177" s="27" t="str">
        <f>IF(C177="","0",SUMIFS(借支明细表!$H:$H,借支明细表!$F:$F,$C177,借支明细表!$D:$D,$D$2))</f>
        <v>0</v>
      </c>
      <c r="L177" s="27" t="str">
        <f t="shared" si="5"/>
        <v>0</v>
      </c>
      <c r="M177" s="28"/>
      <c r="XDA177" s="7"/>
      <c r="XDB177" s="7"/>
      <c r="XDC177" s="7"/>
      <c r="XDD177" s="7"/>
      <c r="XDE177" s="7"/>
      <c r="XDF177" s="7"/>
      <c r="XDG177" s="7"/>
      <c r="XDH177" s="7"/>
      <c r="XDI177" s="7"/>
      <c r="XDJ177" s="7"/>
      <c r="XDK177" s="7"/>
      <c r="XDL177" s="7"/>
      <c r="XDM177" s="7"/>
      <c r="XDN177" s="7"/>
      <c r="XDO177" s="7"/>
      <c r="XDP177" s="7"/>
      <c r="XDQ177" s="7"/>
      <c r="XDR177" s="7"/>
      <c r="XDS177" s="7"/>
      <c r="XDT177" s="7"/>
      <c r="XDU177" s="7"/>
      <c r="XDV177" s="7"/>
      <c r="XDW177" s="7"/>
      <c r="XDX177" s="7"/>
      <c r="XDY177" s="7"/>
      <c r="XDZ177" s="7"/>
      <c r="XEA177" s="7"/>
      <c r="XEB177" s="7"/>
      <c r="XEC177" s="7"/>
      <c r="XED177" s="7"/>
      <c r="XEE177" s="7"/>
    </row>
    <row r="178" s="1" customFormat="1" customHeight="1" spans="1:16359">
      <c r="A178" s="4"/>
      <c r="B178" s="20"/>
      <c r="C178" s="20"/>
      <c r="D178" s="21" t="str">
        <f>IF(C178="","-",VLOOKUP(C178,员工信息表!B:C,2,FALSE))</f>
        <v>-</v>
      </c>
      <c r="E178" s="21" t="str">
        <f>IF(C178="","-",VLOOKUP(C178,员工信息表!B:D,3,FALSE))</f>
        <v>-</v>
      </c>
      <c r="F178" s="20"/>
      <c r="G178" s="20"/>
      <c r="H178" s="20"/>
      <c r="I178" s="20"/>
      <c r="J178" s="27" t="str">
        <f t="shared" si="4"/>
        <v>0</v>
      </c>
      <c r="K178" s="27" t="str">
        <f>IF(C178="","0",SUMIFS(借支明细表!$H:$H,借支明细表!$F:$F,$C178,借支明细表!$D:$D,$D$2))</f>
        <v>0</v>
      </c>
      <c r="L178" s="27" t="str">
        <f t="shared" si="5"/>
        <v>0</v>
      </c>
      <c r="M178" s="28"/>
      <c r="XDA178" s="7"/>
      <c r="XDB178" s="7"/>
      <c r="XDC178" s="7"/>
      <c r="XDD178" s="7"/>
      <c r="XDE178" s="7"/>
      <c r="XDF178" s="7"/>
      <c r="XDG178" s="7"/>
      <c r="XDH178" s="7"/>
      <c r="XDI178" s="7"/>
      <c r="XDJ178" s="7"/>
      <c r="XDK178" s="7"/>
      <c r="XDL178" s="7"/>
      <c r="XDM178" s="7"/>
      <c r="XDN178" s="7"/>
      <c r="XDO178" s="7"/>
      <c r="XDP178" s="7"/>
      <c r="XDQ178" s="7"/>
      <c r="XDR178" s="7"/>
      <c r="XDS178" s="7"/>
      <c r="XDT178" s="7"/>
      <c r="XDU178" s="7"/>
      <c r="XDV178" s="7"/>
      <c r="XDW178" s="7"/>
      <c r="XDX178" s="7"/>
      <c r="XDY178" s="7"/>
      <c r="XDZ178" s="7"/>
      <c r="XEA178" s="7"/>
      <c r="XEB178" s="7"/>
      <c r="XEC178" s="7"/>
      <c r="XED178" s="7"/>
      <c r="XEE178" s="7"/>
    </row>
    <row r="179" s="1" customFormat="1" customHeight="1" spans="1:16359">
      <c r="A179" s="4"/>
      <c r="B179" s="20"/>
      <c r="C179" s="20"/>
      <c r="D179" s="21" t="str">
        <f>IF(C179="","-",VLOOKUP(C179,员工信息表!B:C,2,FALSE))</f>
        <v>-</v>
      </c>
      <c r="E179" s="21" t="str">
        <f>IF(C179="","-",VLOOKUP(C179,员工信息表!B:D,3,FALSE))</f>
        <v>-</v>
      </c>
      <c r="F179" s="20"/>
      <c r="G179" s="20"/>
      <c r="H179" s="20"/>
      <c r="I179" s="20"/>
      <c r="J179" s="27" t="str">
        <f t="shared" si="4"/>
        <v>0</v>
      </c>
      <c r="K179" s="27" t="str">
        <f>IF(C179="","0",SUMIFS(借支明细表!$H:$H,借支明细表!$F:$F,$C179,借支明细表!$D:$D,$D$2))</f>
        <v>0</v>
      </c>
      <c r="L179" s="27" t="str">
        <f t="shared" si="5"/>
        <v>0</v>
      </c>
      <c r="M179" s="28"/>
      <c r="XDA179" s="7"/>
      <c r="XDB179" s="7"/>
      <c r="XDC179" s="7"/>
      <c r="XDD179" s="7"/>
      <c r="XDE179" s="7"/>
      <c r="XDF179" s="7"/>
      <c r="XDG179" s="7"/>
      <c r="XDH179" s="7"/>
      <c r="XDI179" s="7"/>
      <c r="XDJ179" s="7"/>
      <c r="XDK179" s="7"/>
      <c r="XDL179" s="7"/>
      <c r="XDM179" s="7"/>
      <c r="XDN179" s="7"/>
      <c r="XDO179" s="7"/>
      <c r="XDP179" s="7"/>
      <c r="XDQ179" s="7"/>
      <c r="XDR179" s="7"/>
      <c r="XDS179" s="7"/>
      <c r="XDT179" s="7"/>
      <c r="XDU179" s="7"/>
      <c r="XDV179" s="7"/>
      <c r="XDW179" s="7"/>
      <c r="XDX179" s="7"/>
      <c r="XDY179" s="7"/>
      <c r="XDZ179" s="7"/>
      <c r="XEA179" s="7"/>
      <c r="XEB179" s="7"/>
      <c r="XEC179" s="7"/>
      <c r="XED179" s="7"/>
      <c r="XEE179" s="7"/>
    </row>
    <row r="180" s="1" customFormat="1" customHeight="1" spans="1:16359">
      <c r="A180" s="4"/>
      <c r="B180" s="20"/>
      <c r="C180" s="20"/>
      <c r="D180" s="21" t="str">
        <f>IF(C180="","-",VLOOKUP(C180,员工信息表!B:C,2,FALSE))</f>
        <v>-</v>
      </c>
      <c r="E180" s="21" t="str">
        <f>IF(C180="","-",VLOOKUP(C180,员工信息表!B:D,3,FALSE))</f>
        <v>-</v>
      </c>
      <c r="F180" s="20"/>
      <c r="G180" s="20"/>
      <c r="H180" s="20"/>
      <c r="I180" s="20"/>
      <c r="J180" s="27" t="str">
        <f t="shared" si="4"/>
        <v>0</v>
      </c>
      <c r="K180" s="27" t="str">
        <f>IF(C180="","0",SUMIFS(借支明细表!$H:$H,借支明细表!$F:$F,$C180,借支明细表!$D:$D,$D$2))</f>
        <v>0</v>
      </c>
      <c r="L180" s="27" t="str">
        <f t="shared" si="5"/>
        <v>0</v>
      </c>
      <c r="M180" s="28"/>
      <c r="XDA180" s="7"/>
      <c r="XDB180" s="7"/>
      <c r="XDC180" s="7"/>
      <c r="XDD180" s="7"/>
      <c r="XDE180" s="7"/>
      <c r="XDF180" s="7"/>
      <c r="XDG180" s="7"/>
      <c r="XDH180" s="7"/>
      <c r="XDI180" s="7"/>
      <c r="XDJ180" s="7"/>
      <c r="XDK180" s="7"/>
      <c r="XDL180" s="7"/>
      <c r="XDM180" s="7"/>
      <c r="XDN180" s="7"/>
      <c r="XDO180" s="7"/>
      <c r="XDP180" s="7"/>
      <c r="XDQ180" s="7"/>
      <c r="XDR180" s="7"/>
      <c r="XDS180" s="7"/>
      <c r="XDT180" s="7"/>
      <c r="XDU180" s="7"/>
      <c r="XDV180" s="7"/>
      <c r="XDW180" s="7"/>
      <c r="XDX180" s="7"/>
      <c r="XDY180" s="7"/>
      <c r="XDZ180" s="7"/>
      <c r="XEA180" s="7"/>
      <c r="XEB180" s="7"/>
      <c r="XEC180" s="7"/>
      <c r="XED180" s="7"/>
      <c r="XEE180" s="7"/>
    </row>
    <row r="181" s="1" customFormat="1" customHeight="1" spans="1:16359">
      <c r="A181" s="4"/>
      <c r="B181" s="20"/>
      <c r="C181" s="20"/>
      <c r="D181" s="21" t="str">
        <f>IF(C181="","-",VLOOKUP(C181,员工信息表!B:C,2,FALSE))</f>
        <v>-</v>
      </c>
      <c r="E181" s="21" t="str">
        <f>IF(C181="","-",VLOOKUP(C181,员工信息表!B:D,3,FALSE))</f>
        <v>-</v>
      </c>
      <c r="F181" s="20"/>
      <c r="G181" s="20"/>
      <c r="H181" s="20"/>
      <c r="I181" s="20"/>
      <c r="J181" s="27" t="str">
        <f t="shared" si="4"/>
        <v>0</v>
      </c>
      <c r="K181" s="27" t="str">
        <f>IF(C181="","0",SUMIFS(借支明细表!$H:$H,借支明细表!$F:$F,$C181,借支明细表!$D:$D,$D$2))</f>
        <v>0</v>
      </c>
      <c r="L181" s="27" t="str">
        <f t="shared" si="5"/>
        <v>0</v>
      </c>
      <c r="M181" s="28"/>
      <c r="XDA181" s="7"/>
      <c r="XDB181" s="7"/>
      <c r="XDC181" s="7"/>
      <c r="XDD181" s="7"/>
      <c r="XDE181" s="7"/>
      <c r="XDF181" s="7"/>
      <c r="XDG181" s="7"/>
      <c r="XDH181" s="7"/>
      <c r="XDI181" s="7"/>
      <c r="XDJ181" s="7"/>
      <c r="XDK181" s="7"/>
      <c r="XDL181" s="7"/>
      <c r="XDM181" s="7"/>
      <c r="XDN181" s="7"/>
      <c r="XDO181" s="7"/>
      <c r="XDP181" s="7"/>
      <c r="XDQ181" s="7"/>
      <c r="XDR181" s="7"/>
      <c r="XDS181" s="7"/>
      <c r="XDT181" s="7"/>
      <c r="XDU181" s="7"/>
      <c r="XDV181" s="7"/>
      <c r="XDW181" s="7"/>
      <c r="XDX181" s="7"/>
      <c r="XDY181" s="7"/>
      <c r="XDZ181" s="7"/>
      <c r="XEA181" s="7"/>
      <c r="XEB181" s="7"/>
      <c r="XEC181" s="7"/>
      <c r="XED181" s="7"/>
      <c r="XEE181" s="7"/>
    </row>
    <row r="182" s="1" customFormat="1" customHeight="1" spans="1:16359">
      <c r="A182" s="4"/>
      <c r="B182" s="20"/>
      <c r="C182" s="20"/>
      <c r="D182" s="21" t="str">
        <f>IF(C182="","-",VLOOKUP(C182,员工信息表!B:C,2,FALSE))</f>
        <v>-</v>
      </c>
      <c r="E182" s="21" t="str">
        <f>IF(C182="","-",VLOOKUP(C182,员工信息表!B:D,3,FALSE))</f>
        <v>-</v>
      </c>
      <c r="F182" s="20"/>
      <c r="G182" s="20"/>
      <c r="H182" s="20"/>
      <c r="I182" s="20"/>
      <c r="J182" s="27" t="str">
        <f t="shared" si="4"/>
        <v>0</v>
      </c>
      <c r="K182" s="27" t="str">
        <f>IF(C182="","0",SUMIFS(借支明细表!$H:$H,借支明细表!$F:$F,$C182,借支明细表!$D:$D,$D$2))</f>
        <v>0</v>
      </c>
      <c r="L182" s="27" t="str">
        <f t="shared" si="5"/>
        <v>0</v>
      </c>
      <c r="M182" s="28"/>
      <c r="XDA182" s="7"/>
      <c r="XDB182" s="7"/>
      <c r="XDC182" s="7"/>
      <c r="XDD182" s="7"/>
      <c r="XDE182" s="7"/>
      <c r="XDF182" s="7"/>
      <c r="XDG182" s="7"/>
      <c r="XDH182" s="7"/>
      <c r="XDI182" s="7"/>
      <c r="XDJ182" s="7"/>
      <c r="XDK182" s="7"/>
      <c r="XDL182" s="7"/>
      <c r="XDM182" s="7"/>
      <c r="XDN182" s="7"/>
      <c r="XDO182" s="7"/>
      <c r="XDP182" s="7"/>
      <c r="XDQ182" s="7"/>
      <c r="XDR182" s="7"/>
      <c r="XDS182" s="7"/>
      <c r="XDT182" s="7"/>
      <c r="XDU182" s="7"/>
      <c r="XDV182" s="7"/>
      <c r="XDW182" s="7"/>
      <c r="XDX182" s="7"/>
      <c r="XDY182" s="7"/>
      <c r="XDZ182" s="7"/>
      <c r="XEA182" s="7"/>
      <c r="XEB182" s="7"/>
      <c r="XEC182" s="7"/>
      <c r="XED182" s="7"/>
      <c r="XEE182" s="7"/>
    </row>
    <row r="183" s="1" customFormat="1" customHeight="1" spans="1:16359">
      <c r="A183" s="4"/>
      <c r="B183" s="20"/>
      <c r="C183" s="20"/>
      <c r="D183" s="21" t="str">
        <f>IF(C183="","-",VLOOKUP(C183,员工信息表!B:C,2,FALSE))</f>
        <v>-</v>
      </c>
      <c r="E183" s="21" t="str">
        <f>IF(C183="","-",VLOOKUP(C183,员工信息表!B:D,3,FALSE))</f>
        <v>-</v>
      </c>
      <c r="F183" s="20"/>
      <c r="G183" s="20"/>
      <c r="H183" s="20"/>
      <c r="I183" s="20"/>
      <c r="J183" s="27" t="str">
        <f t="shared" si="4"/>
        <v>0</v>
      </c>
      <c r="K183" s="27" t="str">
        <f>IF(C183="","0",SUMIFS(借支明细表!$H:$H,借支明细表!$F:$F,$C183,借支明细表!$D:$D,$D$2))</f>
        <v>0</v>
      </c>
      <c r="L183" s="27" t="str">
        <f t="shared" si="5"/>
        <v>0</v>
      </c>
      <c r="M183" s="28"/>
      <c r="XDA183" s="7"/>
      <c r="XDB183" s="7"/>
      <c r="XDC183" s="7"/>
      <c r="XDD183" s="7"/>
      <c r="XDE183" s="7"/>
      <c r="XDF183" s="7"/>
      <c r="XDG183" s="7"/>
      <c r="XDH183" s="7"/>
      <c r="XDI183" s="7"/>
      <c r="XDJ183" s="7"/>
      <c r="XDK183" s="7"/>
      <c r="XDL183" s="7"/>
      <c r="XDM183" s="7"/>
      <c r="XDN183" s="7"/>
      <c r="XDO183" s="7"/>
      <c r="XDP183" s="7"/>
      <c r="XDQ183" s="7"/>
      <c r="XDR183" s="7"/>
      <c r="XDS183" s="7"/>
      <c r="XDT183" s="7"/>
      <c r="XDU183" s="7"/>
      <c r="XDV183" s="7"/>
      <c r="XDW183" s="7"/>
      <c r="XDX183" s="7"/>
      <c r="XDY183" s="7"/>
      <c r="XDZ183" s="7"/>
      <c r="XEA183" s="7"/>
      <c r="XEB183" s="7"/>
      <c r="XEC183" s="7"/>
      <c r="XED183" s="7"/>
      <c r="XEE183" s="7"/>
    </row>
    <row r="184" s="1" customFormat="1" customHeight="1" spans="1:16359">
      <c r="A184" s="4"/>
      <c r="B184" s="20"/>
      <c r="C184" s="20"/>
      <c r="D184" s="21" t="str">
        <f>IF(C184="","-",VLOOKUP(C184,员工信息表!B:C,2,FALSE))</f>
        <v>-</v>
      </c>
      <c r="E184" s="21" t="str">
        <f>IF(C184="","-",VLOOKUP(C184,员工信息表!B:D,3,FALSE))</f>
        <v>-</v>
      </c>
      <c r="F184" s="20"/>
      <c r="G184" s="20"/>
      <c r="H184" s="20"/>
      <c r="I184" s="20"/>
      <c r="J184" s="27" t="str">
        <f t="shared" si="4"/>
        <v>0</v>
      </c>
      <c r="K184" s="27" t="str">
        <f>IF(C184="","0",SUMIFS(借支明细表!$H:$H,借支明细表!$F:$F,$C184,借支明细表!$D:$D,$D$2))</f>
        <v>0</v>
      </c>
      <c r="L184" s="27" t="str">
        <f t="shared" si="5"/>
        <v>0</v>
      </c>
      <c r="M184" s="28"/>
      <c r="XDA184" s="7"/>
      <c r="XDB184" s="7"/>
      <c r="XDC184" s="7"/>
      <c r="XDD184" s="7"/>
      <c r="XDE184" s="7"/>
      <c r="XDF184" s="7"/>
      <c r="XDG184" s="7"/>
      <c r="XDH184" s="7"/>
      <c r="XDI184" s="7"/>
      <c r="XDJ184" s="7"/>
      <c r="XDK184" s="7"/>
      <c r="XDL184" s="7"/>
      <c r="XDM184" s="7"/>
      <c r="XDN184" s="7"/>
      <c r="XDO184" s="7"/>
      <c r="XDP184" s="7"/>
      <c r="XDQ184" s="7"/>
      <c r="XDR184" s="7"/>
      <c r="XDS184" s="7"/>
      <c r="XDT184" s="7"/>
      <c r="XDU184" s="7"/>
      <c r="XDV184" s="7"/>
      <c r="XDW184" s="7"/>
      <c r="XDX184" s="7"/>
      <c r="XDY184" s="7"/>
      <c r="XDZ184" s="7"/>
      <c r="XEA184" s="7"/>
      <c r="XEB184" s="7"/>
      <c r="XEC184" s="7"/>
      <c r="XED184" s="7"/>
      <c r="XEE184" s="7"/>
    </row>
    <row r="185" s="1" customFormat="1" customHeight="1" spans="1:16359">
      <c r="A185" s="4"/>
      <c r="B185" s="20"/>
      <c r="C185" s="20"/>
      <c r="D185" s="21" t="str">
        <f>IF(C185="","-",VLOOKUP(C185,员工信息表!B:C,2,FALSE))</f>
        <v>-</v>
      </c>
      <c r="E185" s="21" t="str">
        <f>IF(C185="","-",VLOOKUP(C185,员工信息表!B:D,3,FALSE))</f>
        <v>-</v>
      </c>
      <c r="F185" s="20"/>
      <c r="G185" s="20"/>
      <c r="H185" s="20"/>
      <c r="I185" s="20"/>
      <c r="J185" s="27" t="str">
        <f t="shared" si="4"/>
        <v>0</v>
      </c>
      <c r="K185" s="27" t="str">
        <f>IF(C185="","0",SUMIFS(借支明细表!$H:$H,借支明细表!$F:$F,$C185,借支明细表!$D:$D,$D$2))</f>
        <v>0</v>
      </c>
      <c r="L185" s="27" t="str">
        <f t="shared" si="5"/>
        <v>0</v>
      </c>
      <c r="M185" s="28"/>
      <c r="XDA185" s="7"/>
      <c r="XDB185" s="7"/>
      <c r="XDC185" s="7"/>
      <c r="XDD185" s="7"/>
      <c r="XDE185" s="7"/>
      <c r="XDF185" s="7"/>
      <c r="XDG185" s="7"/>
      <c r="XDH185" s="7"/>
      <c r="XDI185" s="7"/>
      <c r="XDJ185" s="7"/>
      <c r="XDK185" s="7"/>
      <c r="XDL185" s="7"/>
      <c r="XDM185" s="7"/>
      <c r="XDN185" s="7"/>
      <c r="XDO185" s="7"/>
      <c r="XDP185" s="7"/>
      <c r="XDQ185" s="7"/>
      <c r="XDR185" s="7"/>
      <c r="XDS185" s="7"/>
      <c r="XDT185" s="7"/>
      <c r="XDU185" s="7"/>
      <c r="XDV185" s="7"/>
      <c r="XDW185" s="7"/>
      <c r="XDX185" s="7"/>
      <c r="XDY185" s="7"/>
      <c r="XDZ185" s="7"/>
      <c r="XEA185" s="7"/>
      <c r="XEB185" s="7"/>
      <c r="XEC185" s="7"/>
      <c r="XED185" s="7"/>
      <c r="XEE185" s="7"/>
    </row>
    <row r="186" s="1" customFormat="1" customHeight="1" spans="1:16359">
      <c r="A186" s="4"/>
      <c r="B186" s="20"/>
      <c r="C186" s="20"/>
      <c r="D186" s="21" t="str">
        <f>IF(C186="","-",VLOOKUP(C186,员工信息表!B:C,2,FALSE))</f>
        <v>-</v>
      </c>
      <c r="E186" s="21" t="str">
        <f>IF(C186="","-",VLOOKUP(C186,员工信息表!B:D,3,FALSE))</f>
        <v>-</v>
      </c>
      <c r="F186" s="20"/>
      <c r="G186" s="20"/>
      <c r="H186" s="20"/>
      <c r="I186" s="20"/>
      <c r="J186" s="27" t="str">
        <f t="shared" si="4"/>
        <v>0</v>
      </c>
      <c r="K186" s="27" t="str">
        <f>IF(C186="","0",SUMIFS(借支明细表!$H:$H,借支明细表!$F:$F,$C186,借支明细表!$D:$D,$D$2))</f>
        <v>0</v>
      </c>
      <c r="L186" s="27" t="str">
        <f t="shared" si="5"/>
        <v>0</v>
      </c>
      <c r="M186" s="28"/>
      <c r="XDA186" s="7"/>
      <c r="XDB186" s="7"/>
      <c r="XDC186" s="7"/>
      <c r="XDD186" s="7"/>
      <c r="XDE186" s="7"/>
      <c r="XDF186" s="7"/>
      <c r="XDG186" s="7"/>
      <c r="XDH186" s="7"/>
      <c r="XDI186" s="7"/>
      <c r="XDJ186" s="7"/>
      <c r="XDK186" s="7"/>
      <c r="XDL186" s="7"/>
      <c r="XDM186" s="7"/>
      <c r="XDN186" s="7"/>
      <c r="XDO186" s="7"/>
      <c r="XDP186" s="7"/>
      <c r="XDQ186" s="7"/>
      <c r="XDR186" s="7"/>
      <c r="XDS186" s="7"/>
      <c r="XDT186" s="7"/>
      <c r="XDU186" s="7"/>
      <c r="XDV186" s="7"/>
      <c r="XDW186" s="7"/>
      <c r="XDX186" s="7"/>
      <c r="XDY186" s="7"/>
      <c r="XDZ186" s="7"/>
      <c r="XEA186" s="7"/>
      <c r="XEB186" s="7"/>
      <c r="XEC186" s="7"/>
      <c r="XED186" s="7"/>
      <c r="XEE186" s="7"/>
    </row>
    <row r="187" s="1" customFormat="1" customHeight="1" spans="1:16359">
      <c r="A187" s="4"/>
      <c r="B187" s="20"/>
      <c r="C187" s="20"/>
      <c r="D187" s="21" t="str">
        <f>IF(C187="","-",VLOOKUP(C187,员工信息表!B:C,2,FALSE))</f>
        <v>-</v>
      </c>
      <c r="E187" s="21" t="str">
        <f>IF(C187="","-",VLOOKUP(C187,员工信息表!B:D,3,FALSE))</f>
        <v>-</v>
      </c>
      <c r="F187" s="20"/>
      <c r="G187" s="20"/>
      <c r="H187" s="20"/>
      <c r="I187" s="20"/>
      <c r="J187" s="27" t="str">
        <f t="shared" si="4"/>
        <v>0</v>
      </c>
      <c r="K187" s="27" t="str">
        <f>IF(C187="","0",SUMIFS(借支明细表!$H:$H,借支明细表!$F:$F,$C187,借支明细表!$D:$D,$D$2))</f>
        <v>0</v>
      </c>
      <c r="L187" s="27" t="str">
        <f t="shared" si="5"/>
        <v>0</v>
      </c>
      <c r="M187" s="28"/>
      <c r="XDA187" s="7"/>
      <c r="XDB187" s="7"/>
      <c r="XDC187" s="7"/>
      <c r="XDD187" s="7"/>
      <c r="XDE187" s="7"/>
      <c r="XDF187" s="7"/>
      <c r="XDG187" s="7"/>
      <c r="XDH187" s="7"/>
      <c r="XDI187" s="7"/>
      <c r="XDJ187" s="7"/>
      <c r="XDK187" s="7"/>
      <c r="XDL187" s="7"/>
      <c r="XDM187" s="7"/>
      <c r="XDN187" s="7"/>
      <c r="XDO187" s="7"/>
      <c r="XDP187" s="7"/>
      <c r="XDQ187" s="7"/>
      <c r="XDR187" s="7"/>
      <c r="XDS187" s="7"/>
      <c r="XDT187" s="7"/>
      <c r="XDU187" s="7"/>
      <c r="XDV187" s="7"/>
      <c r="XDW187" s="7"/>
      <c r="XDX187" s="7"/>
      <c r="XDY187" s="7"/>
      <c r="XDZ187" s="7"/>
      <c r="XEA187" s="7"/>
      <c r="XEB187" s="7"/>
      <c r="XEC187" s="7"/>
      <c r="XED187" s="7"/>
      <c r="XEE187" s="7"/>
    </row>
    <row r="188" s="1" customFormat="1" customHeight="1" spans="1:16359">
      <c r="A188" s="4"/>
      <c r="B188" s="20"/>
      <c r="C188" s="20"/>
      <c r="D188" s="21" t="str">
        <f>IF(C188="","-",VLOOKUP(C188,员工信息表!B:C,2,FALSE))</f>
        <v>-</v>
      </c>
      <c r="E188" s="21" t="str">
        <f>IF(C188="","-",VLOOKUP(C188,员工信息表!B:D,3,FALSE))</f>
        <v>-</v>
      </c>
      <c r="F188" s="20"/>
      <c r="G188" s="20"/>
      <c r="H188" s="20"/>
      <c r="I188" s="20"/>
      <c r="J188" s="27" t="str">
        <f t="shared" si="4"/>
        <v>0</v>
      </c>
      <c r="K188" s="27" t="str">
        <f>IF(C188="","0",SUMIFS(借支明细表!$H:$H,借支明细表!$F:$F,$C188,借支明细表!$D:$D,$D$2))</f>
        <v>0</v>
      </c>
      <c r="L188" s="27" t="str">
        <f t="shared" si="5"/>
        <v>0</v>
      </c>
      <c r="M188" s="28"/>
      <c r="XDA188" s="7"/>
      <c r="XDB188" s="7"/>
      <c r="XDC188" s="7"/>
      <c r="XDD188" s="7"/>
      <c r="XDE188" s="7"/>
      <c r="XDF188" s="7"/>
      <c r="XDG188" s="7"/>
      <c r="XDH188" s="7"/>
      <c r="XDI188" s="7"/>
      <c r="XDJ188" s="7"/>
      <c r="XDK188" s="7"/>
      <c r="XDL188" s="7"/>
      <c r="XDM188" s="7"/>
      <c r="XDN188" s="7"/>
      <c r="XDO188" s="7"/>
      <c r="XDP188" s="7"/>
      <c r="XDQ188" s="7"/>
      <c r="XDR188" s="7"/>
      <c r="XDS188" s="7"/>
      <c r="XDT188" s="7"/>
      <c r="XDU188" s="7"/>
      <c r="XDV188" s="7"/>
      <c r="XDW188" s="7"/>
      <c r="XDX188" s="7"/>
      <c r="XDY188" s="7"/>
      <c r="XDZ188" s="7"/>
      <c r="XEA188" s="7"/>
      <c r="XEB188" s="7"/>
      <c r="XEC188" s="7"/>
      <c r="XED188" s="7"/>
      <c r="XEE188" s="7"/>
    </row>
    <row r="189" s="1" customFormat="1" customHeight="1" spans="1:16359">
      <c r="A189" s="4"/>
      <c r="B189" s="20"/>
      <c r="C189" s="20"/>
      <c r="D189" s="21" t="str">
        <f>IF(C189="","-",VLOOKUP(C189,员工信息表!B:C,2,FALSE))</f>
        <v>-</v>
      </c>
      <c r="E189" s="21" t="str">
        <f>IF(C189="","-",VLOOKUP(C189,员工信息表!B:D,3,FALSE))</f>
        <v>-</v>
      </c>
      <c r="F189" s="20"/>
      <c r="G189" s="20"/>
      <c r="H189" s="20"/>
      <c r="I189" s="20"/>
      <c r="J189" s="27" t="str">
        <f t="shared" si="4"/>
        <v>0</v>
      </c>
      <c r="K189" s="27" t="str">
        <f>IF(C189="","0",SUMIFS(借支明细表!$H:$H,借支明细表!$F:$F,$C189,借支明细表!$D:$D,$D$2))</f>
        <v>0</v>
      </c>
      <c r="L189" s="27" t="str">
        <f t="shared" si="5"/>
        <v>0</v>
      </c>
      <c r="M189" s="28"/>
      <c r="XDA189" s="7"/>
      <c r="XDB189" s="7"/>
      <c r="XDC189" s="7"/>
      <c r="XDD189" s="7"/>
      <c r="XDE189" s="7"/>
      <c r="XDF189" s="7"/>
      <c r="XDG189" s="7"/>
      <c r="XDH189" s="7"/>
      <c r="XDI189" s="7"/>
      <c r="XDJ189" s="7"/>
      <c r="XDK189" s="7"/>
      <c r="XDL189" s="7"/>
      <c r="XDM189" s="7"/>
      <c r="XDN189" s="7"/>
      <c r="XDO189" s="7"/>
      <c r="XDP189" s="7"/>
      <c r="XDQ189" s="7"/>
      <c r="XDR189" s="7"/>
      <c r="XDS189" s="7"/>
      <c r="XDT189" s="7"/>
      <c r="XDU189" s="7"/>
      <c r="XDV189" s="7"/>
      <c r="XDW189" s="7"/>
      <c r="XDX189" s="7"/>
      <c r="XDY189" s="7"/>
      <c r="XDZ189" s="7"/>
      <c r="XEA189" s="7"/>
      <c r="XEB189" s="7"/>
      <c r="XEC189" s="7"/>
      <c r="XED189" s="7"/>
      <c r="XEE189" s="7"/>
    </row>
    <row r="190" s="1" customFormat="1" customHeight="1" spans="1:16359">
      <c r="A190" s="4"/>
      <c r="B190" s="20"/>
      <c r="C190" s="20"/>
      <c r="D190" s="21" t="str">
        <f>IF(C190="","-",VLOOKUP(C190,员工信息表!B:C,2,FALSE))</f>
        <v>-</v>
      </c>
      <c r="E190" s="21" t="str">
        <f>IF(C190="","-",VLOOKUP(C190,员工信息表!B:D,3,FALSE))</f>
        <v>-</v>
      </c>
      <c r="F190" s="20"/>
      <c r="G190" s="20"/>
      <c r="H190" s="20"/>
      <c r="I190" s="20"/>
      <c r="J190" s="27" t="str">
        <f t="shared" si="4"/>
        <v>0</v>
      </c>
      <c r="K190" s="27" t="str">
        <f>IF(C190="","0",SUMIFS(借支明细表!$H:$H,借支明细表!$F:$F,$C190,借支明细表!$D:$D,$D$2))</f>
        <v>0</v>
      </c>
      <c r="L190" s="27" t="str">
        <f t="shared" si="5"/>
        <v>0</v>
      </c>
      <c r="M190" s="28"/>
      <c r="XDA190" s="7"/>
      <c r="XDB190" s="7"/>
      <c r="XDC190" s="7"/>
      <c r="XDD190" s="7"/>
      <c r="XDE190" s="7"/>
      <c r="XDF190" s="7"/>
      <c r="XDG190" s="7"/>
      <c r="XDH190" s="7"/>
      <c r="XDI190" s="7"/>
      <c r="XDJ190" s="7"/>
      <c r="XDK190" s="7"/>
      <c r="XDL190" s="7"/>
      <c r="XDM190" s="7"/>
      <c r="XDN190" s="7"/>
      <c r="XDO190" s="7"/>
      <c r="XDP190" s="7"/>
      <c r="XDQ190" s="7"/>
      <c r="XDR190" s="7"/>
      <c r="XDS190" s="7"/>
      <c r="XDT190" s="7"/>
      <c r="XDU190" s="7"/>
      <c r="XDV190" s="7"/>
      <c r="XDW190" s="7"/>
      <c r="XDX190" s="7"/>
      <c r="XDY190" s="7"/>
      <c r="XDZ190" s="7"/>
      <c r="XEA190" s="7"/>
      <c r="XEB190" s="7"/>
      <c r="XEC190" s="7"/>
      <c r="XED190" s="7"/>
      <c r="XEE190" s="7"/>
    </row>
    <row r="191" s="1" customFormat="1" customHeight="1" spans="1:16359">
      <c r="A191" s="4"/>
      <c r="B191" s="20"/>
      <c r="C191" s="20"/>
      <c r="D191" s="21" t="str">
        <f>IF(C191="","-",VLOOKUP(C191,员工信息表!B:C,2,FALSE))</f>
        <v>-</v>
      </c>
      <c r="E191" s="21" t="str">
        <f>IF(C191="","-",VLOOKUP(C191,员工信息表!B:D,3,FALSE))</f>
        <v>-</v>
      </c>
      <c r="F191" s="20"/>
      <c r="G191" s="20"/>
      <c r="H191" s="20"/>
      <c r="I191" s="20"/>
      <c r="J191" s="27" t="str">
        <f t="shared" si="4"/>
        <v>0</v>
      </c>
      <c r="K191" s="27" t="str">
        <f>IF(C191="","0",SUMIFS(借支明细表!$H:$H,借支明细表!$F:$F,$C191,借支明细表!$D:$D,$D$2))</f>
        <v>0</v>
      </c>
      <c r="L191" s="27" t="str">
        <f t="shared" si="5"/>
        <v>0</v>
      </c>
      <c r="M191" s="28"/>
      <c r="XDA191" s="7"/>
      <c r="XDB191" s="7"/>
      <c r="XDC191" s="7"/>
      <c r="XDD191" s="7"/>
      <c r="XDE191" s="7"/>
      <c r="XDF191" s="7"/>
      <c r="XDG191" s="7"/>
      <c r="XDH191" s="7"/>
      <c r="XDI191" s="7"/>
      <c r="XDJ191" s="7"/>
      <c r="XDK191" s="7"/>
      <c r="XDL191" s="7"/>
      <c r="XDM191" s="7"/>
      <c r="XDN191" s="7"/>
      <c r="XDO191" s="7"/>
      <c r="XDP191" s="7"/>
      <c r="XDQ191" s="7"/>
      <c r="XDR191" s="7"/>
      <c r="XDS191" s="7"/>
      <c r="XDT191" s="7"/>
      <c r="XDU191" s="7"/>
      <c r="XDV191" s="7"/>
      <c r="XDW191" s="7"/>
      <c r="XDX191" s="7"/>
      <c r="XDY191" s="7"/>
      <c r="XDZ191" s="7"/>
      <c r="XEA191" s="7"/>
      <c r="XEB191" s="7"/>
      <c r="XEC191" s="7"/>
      <c r="XED191" s="7"/>
      <c r="XEE191" s="7"/>
    </row>
    <row r="192" s="1" customFormat="1" customHeight="1" spans="1:16359">
      <c r="A192" s="4"/>
      <c r="B192" s="20"/>
      <c r="C192" s="20"/>
      <c r="D192" s="21" t="str">
        <f>IF(C192="","-",VLOOKUP(C192,员工信息表!B:C,2,FALSE))</f>
        <v>-</v>
      </c>
      <c r="E192" s="21" t="str">
        <f>IF(C192="","-",VLOOKUP(C192,员工信息表!B:D,3,FALSE))</f>
        <v>-</v>
      </c>
      <c r="F192" s="20"/>
      <c r="G192" s="20"/>
      <c r="H192" s="20"/>
      <c r="I192" s="20"/>
      <c r="J192" s="27" t="str">
        <f t="shared" si="4"/>
        <v>0</v>
      </c>
      <c r="K192" s="27" t="str">
        <f>IF(C192="","0",SUMIFS(借支明细表!$H:$H,借支明细表!$F:$F,$C192,借支明细表!$D:$D,$D$2))</f>
        <v>0</v>
      </c>
      <c r="L192" s="27" t="str">
        <f t="shared" si="5"/>
        <v>0</v>
      </c>
      <c r="M192" s="28"/>
      <c r="XDA192" s="7"/>
      <c r="XDB192" s="7"/>
      <c r="XDC192" s="7"/>
      <c r="XDD192" s="7"/>
      <c r="XDE192" s="7"/>
      <c r="XDF192" s="7"/>
      <c r="XDG192" s="7"/>
      <c r="XDH192" s="7"/>
      <c r="XDI192" s="7"/>
      <c r="XDJ192" s="7"/>
      <c r="XDK192" s="7"/>
      <c r="XDL192" s="7"/>
      <c r="XDM192" s="7"/>
      <c r="XDN192" s="7"/>
      <c r="XDO192" s="7"/>
      <c r="XDP192" s="7"/>
      <c r="XDQ192" s="7"/>
      <c r="XDR192" s="7"/>
      <c r="XDS192" s="7"/>
      <c r="XDT192" s="7"/>
      <c r="XDU192" s="7"/>
      <c r="XDV192" s="7"/>
      <c r="XDW192" s="7"/>
      <c r="XDX192" s="7"/>
      <c r="XDY192" s="7"/>
      <c r="XDZ192" s="7"/>
      <c r="XEA192" s="7"/>
      <c r="XEB192" s="7"/>
      <c r="XEC192" s="7"/>
      <c r="XED192" s="7"/>
      <c r="XEE192" s="7"/>
    </row>
    <row r="193" s="1" customFormat="1" customHeight="1" spans="1:16359">
      <c r="A193" s="4"/>
      <c r="B193" s="20"/>
      <c r="C193" s="20"/>
      <c r="D193" s="21" t="str">
        <f>IF(C193="","-",VLOOKUP(C193,员工信息表!B:C,2,FALSE))</f>
        <v>-</v>
      </c>
      <c r="E193" s="21" t="str">
        <f>IF(C193="","-",VLOOKUP(C193,员工信息表!B:D,3,FALSE))</f>
        <v>-</v>
      </c>
      <c r="F193" s="20"/>
      <c r="G193" s="20"/>
      <c r="H193" s="20"/>
      <c r="I193" s="20"/>
      <c r="J193" s="27" t="str">
        <f t="shared" si="4"/>
        <v>0</v>
      </c>
      <c r="K193" s="27" t="str">
        <f>IF(C193="","0",SUMIFS(借支明细表!$H:$H,借支明细表!$F:$F,$C193,借支明细表!$D:$D,$D$2))</f>
        <v>0</v>
      </c>
      <c r="L193" s="27" t="str">
        <f t="shared" si="5"/>
        <v>0</v>
      </c>
      <c r="M193" s="28"/>
      <c r="XDA193" s="7"/>
      <c r="XDB193" s="7"/>
      <c r="XDC193" s="7"/>
      <c r="XDD193" s="7"/>
      <c r="XDE193" s="7"/>
      <c r="XDF193" s="7"/>
      <c r="XDG193" s="7"/>
      <c r="XDH193" s="7"/>
      <c r="XDI193" s="7"/>
      <c r="XDJ193" s="7"/>
      <c r="XDK193" s="7"/>
      <c r="XDL193" s="7"/>
      <c r="XDM193" s="7"/>
      <c r="XDN193" s="7"/>
      <c r="XDO193" s="7"/>
      <c r="XDP193" s="7"/>
      <c r="XDQ193" s="7"/>
      <c r="XDR193" s="7"/>
      <c r="XDS193" s="7"/>
      <c r="XDT193" s="7"/>
      <c r="XDU193" s="7"/>
      <c r="XDV193" s="7"/>
      <c r="XDW193" s="7"/>
      <c r="XDX193" s="7"/>
      <c r="XDY193" s="7"/>
      <c r="XDZ193" s="7"/>
      <c r="XEA193" s="7"/>
      <c r="XEB193" s="7"/>
      <c r="XEC193" s="7"/>
      <c r="XED193" s="7"/>
      <c r="XEE193" s="7"/>
    </row>
    <row r="194" s="1" customFormat="1" customHeight="1" spans="1:16359">
      <c r="A194" s="4"/>
      <c r="B194" s="20"/>
      <c r="C194" s="20"/>
      <c r="D194" s="21" t="str">
        <f>IF(C194="","-",VLOOKUP(C194,员工信息表!B:C,2,FALSE))</f>
        <v>-</v>
      </c>
      <c r="E194" s="21" t="str">
        <f>IF(C194="","-",VLOOKUP(C194,员工信息表!B:D,3,FALSE))</f>
        <v>-</v>
      </c>
      <c r="F194" s="20"/>
      <c r="G194" s="20"/>
      <c r="H194" s="20"/>
      <c r="I194" s="20"/>
      <c r="J194" s="27" t="str">
        <f t="shared" si="4"/>
        <v>0</v>
      </c>
      <c r="K194" s="27" t="str">
        <f>IF(C194="","0",SUMIFS(借支明细表!$H:$H,借支明细表!$F:$F,$C194,借支明细表!$D:$D,$D$2))</f>
        <v>0</v>
      </c>
      <c r="L194" s="27" t="str">
        <f t="shared" si="5"/>
        <v>0</v>
      </c>
      <c r="M194" s="28"/>
      <c r="XDA194" s="7"/>
      <c r="XDB194" s="7"/>
      <c r="XDC194" s="7"/>
      <c r="XDD194" s="7"/>
      <c r="XDE194" s="7"/>
      <c r="XDF194" s="7"/>
      <c r="XDG194" s="7"/>
      <c r="XDH194" s="7"/>
      <c r="XDI194" s="7"/>
      <c r="XDJ194" s="7"/>
      <c r="XDK194" s="7"/>
      <c r="XDL194" s="7"/>
      <c r="XDM194" s="7"/>
      <c r="XDN194" s="7"/>
      <c r="XDO194" s="7"/>
      <c r="XDP194" s="7"/>
      <c r="XDQ194" s="7"/>
      <c r="XDR194" s="7"/>
      <c r="XDS194" s="7"/>
      <c r="XDT194" s="7"/>
      <c r="XDU194" s="7"/>
      <c r="XDV194" s="7"/>
      <c r="XDW194" s="7"/>
      <c r="XDX194" s="7"/>
      <c r="XDY194" s="7"/>
      <c r="XDZ194" s="7"/>
      <c r="XEA194" s="7"/>
      <c r="XEB194" s="7"/>
      <c r="XEC194" s="7"/>
      <c r="XED194" s="7"/>
      <c r="XEE194" s="7"/>
    </row>
    <row r="195" s="1" customFormat="1" customHeight="1" spans="1:16359">
      <c r="A195" s="4"/>
      <c r="B195" s="20"/>
      <c r="C195" s="20"/>
      <c r="D195" s="21" t="str">
        <f>IF(C195="","-",VLOOKUP(C195,员工信息表!B:C,2,FALSE))</f>
        <v>-</v>
      </c>
      <c r="E195" s="21" t="str">
        <f>IF(C195="","-",VLOOKUP(C195,员工信息表!B:D,3,FALSE))</f>
        <v>-</v>
      </c>
      <c r="F195" s="20"/>
      <c r="G195" s="20"/>
      <c r="H195" s="20"/>
      <c r="I195" s="20"/>
      <c r="J195" s="27" t="str">
        <f t="shared" si="4"/>
        <v>0</v>
      </c>
      <c r="K195" s="27" t="str">
        <f>IF(C195="","0",SUMIFS(借支明细表!$H:$H,借支明细表!$F:$F,$C195,借支明细表!$D:$D,$D$2))</f>
        <v>0</v>
      </c>
      <c r="L195" s="27" t="str">
        <f t="shared" si="5"/>
        <v>0</v>
      </c>
      <c r="M195" s="28"/>
      <c r="XDA195" s="7"/>
      <c r="XDB195" s="7"/>
      <c r="XDC195" s="7"/>
      <c r="XDD195" s="7"/>
      <c r="XDE195" s="7"/>
      <c r="XDF195" s="7"/>
      <c r="XDG195" s="7"/>
      <c r="XDH195" s="7"/>
      <c r="XDI195" s="7"/>
      <c r="XDJ195" s="7"/>
      <c r="XDK195" s="7"/>
      <c r="XDL195" s="7"/>
      <c r="XDM195" s="7"/>
      <c r="XDN195" s="7"/>
      <c r="XDO195" s="7"/>
      <c r="XDP195" s="7"/>
      <c r="XDQ195" s="7"/>
      <c r="XDR195" s="7"/>
      <c r="XDS195" s="7"/>
      <c r="XDT195" s="7"/>
      <c r="XDU195" s="7"/>
      <c r="XDV195" s="7"/>
      <c r="XDW195" s="7"/>
      <c r="XDX195" s="7"/>
      <c r="XDY195" s="7"/>
      <c r="XDZ195" s="7"/>
      <c r="XEA195" s="7"/>
      <c r="XEB195" s="7"/>
      <c r="XEC195" s="7"/>
      <c r="XED195" s="7"/>
      <c r="XEE195" s="7"/>
    </row>
    <row r="196" s="1" customFormat="1" customHeight="1" spans="1:16359">
      <c r="A196" s="4"/>
      <c r="B196" s="20"/>
      <c r="C196" s="20"/>
      <c r="D196" s="21" t="str">
        <f>IF(C196="","-",VLOOKUP(C196,员工信息表!B:C,2,FALSE))</f>
        <v>-</v>
      </c>
      <c r="E196" s="21" t="str">
        <f>IF(C196="","-",VLOOKUP(C196,员工信息表!B:D,3,FALSE))</f>
        <v>-</v>
      </c>
      <c r="F196" s="20"/>
      <c r="G196" s="20"/>
      <c r="H196" s="20"/>
      <c r="I196" s="20"/>
      <c r="J196" s="27" t="str">
        <f t="shared" si="4"/>
        <v>0</v>
      </c>
      <c r="K196" s="27" t="str">
        <f>IF(C196="","0",SUMIFS(借支明细表!$H:$H,借支明细表!$F:$F,$C196,借支明细表!$D:$D,$D$2))</f>
        <v>0</v>
      </c>
      <c r="L196" s="27" t="str">
        <f t="shared" si="5"/>
        <v>0</v>
      </c>
      <c r="M196" s="28"/>
      <c r="XDA196" s="7"/>
      <c r="XDB196" s="7"/>
      <c r="XDC196" s="7"/>
      <c r="XDD196" s="7"/>
      <c r="XDE196" s="7"/>
      <c r="XDF196" s="7"/>
      <c r="XDG196" s="7"/>
      <c r="XDH196" s="7"/>
      <c r="XDI196" s="7"/>
      <c r="XDJ196" s="7"/>
      <c r="XDK196" s="7"/>
      <c r="XDL196" s="7"/>
      <c r="XDM196" s="7"/>
      <c r="XDN196" s="7"/>
      <c r="XDO196" s="7"/>
      <c r="XDP196" s="7"/>
      <c r="XDQ196" s="7"/>
      <c r="XDR196" s="7"/>
      <c r="XDS196" s="7"/>
      <c r="XDT196" s="7"/>
      <c r="XDU196" s="7"/>
      <c r="XDV196" s="7"/>
      <c r="XDW196" s="7"/>
      <c r="XDX196" s="7"/>
      <c r="XDY196" s="7"/>
      <c r="XDZ196" s="7"/>
      <c r="XEA196" s="7"/>
      <c r="XEB196" s="7"/>
      <c r="XEC196" s="7"/>
      <c r="XED196" s="7"/>
      <c r="XEE196" s="7"/>
    </row>
    <row r="197" s="1" customFormat="1" customHeight="1" spans="1:16359">
      <c r="A197" s="4"/>
      <c r="B197" s="20"/>
      <c r="C197" s="20"/>
      <c r="D197" s="21" t="str">
        <f>IF(C197="","-",VLOOKUP(C197,员工信息表!B:C,2,FALSE))</f>
        <v>-</v>
      </c>
      <c r="E197" s="21" t="str">
        <f>IF(C197="","-",VLOOKUP(C197,员工信息表!B:D,3,FALSE))</f>
        <v>-</v>
      </c>
      <c r="F197" s="20"/>
      <c r="G197" s="20"/>
      <c r="H197" s="20"/>
      <c r="I197" s="20"/>
      <c r="J197" s="27" t="str">
        <f t="shared" ref="J197:J260" si="6">IF(C197="","0",(E197*F197)+(G197*H197)+I197)</f>
        <v>0</v>
      </c>
      <c r="K197" s="27" t="str">
        <f>IF(C197="","0",SUMIFS(借支明细表!$H:$H,借支明细表!$F:$F,$C197,借支明细表!$D:$D,$D$2))</f>
        <v>0</v>
      </c>
      <c r="L197" s="27" t="str">
        <f t="shared" ref="L197:L260" si="7">IF(C197="","0",J197-K197)</f>
        <v>0</v>
      </c>
      <c r="M197" s="28"/>
      <c r="XDA197" s="7"/>
      <c r="XDB197" s="7"/>
      <c r="XDC197" s="7"/>
      <c r="XDD197" s="7"/>
      <c r="XDE197" s="7"/>
      <c r="XDF197" s="7"/>
      <c r="XDG197" s="7"/>
      <c r="XDH197" s="7"/>
      <c r="XDI197" s="7"/>
      <c r="XDJ197" s="7"/>
      <c r="XDK197" s="7"/>
      <c r="XDL197" s="7"/>
      <c r="XDM197" s="7"/>
      <c r="XDN197" s="7"/>
      <c r="XDO197" s="7"/>
      <c r="XDP197" s="7"/>
      <c r="XDQ197" s="7"/>
      <c r="XDR197" s="7"/>
      <c r="XDS197" s="7"/>
      <c r="XDT197" s="7"/>
      <c r="XDU197" s="7"/>
      <c r="XDV197" s="7"/>
      <c r="XDW197" s="7"/>
      <c r="XDX197" s="7"/>
      <c r="XDY197" s="7"/>
      <c r="XDZ197" s="7"/>
      <c r="XEA197" s="7"/>
      <c r="XEB197" s="7"/>
      <c r="XEC197" s="7"/>
      <c r="XED197" s="7"/>
      <c r="XEE197" s="7"/>
    </row>
    <row r="198" s="1" customFormat="1" customHeight="1" spans="1:16359">
      <c r="A198" s="4"/>
      <c r="B198" s="20"/>
      <c r="C198" s="20"/>
      <c r="D198" s="21" t="str">
        <f>IF(C198="","-",VLOOKUP(C198,员工信息表!B:C,2,FALSE))</f>
        <v>-</v>
      </c>
      <c r="E198" s="21" t="str">
        <f>IF(C198="","-",VLOOKUP(C198,员工信息表!B:D,3,FALSE))</f>
        <v>-</v>
      </c>
      <c r="F198" s="20"/>
      <c r="G198" s="20"/>
      <c r="H198" s="20"/>
      <c r="I198" s="20"/>
      <c r="J198" s="27" t="str">
        <f t="shared" si="6"/>
        <v>0</v>
      </c>
      <c r="K198" s="27" t="str">
        <f>IF(C198="","0",SUMIFS(借支明细表!$H:$H,借支明细表!$F:$F,$C198,借支明细表!$D:$D,$D$2))</f>
        <v>0</v>
      </c>
      <c r="L198" s="27" t="str">
        <f t="shared" si="7"/>
        <v>0</v>
      </c>
      <c r="M198" s="28"/>
      <c r="XDA198" s="7"/>
      <c r="XDB198" s="7"/>
      <c r="XDC198" s="7"/>
      <c r="XDD198" s="7"/>
      <c r="XDE198" s="7"/>
      <c r="XDF198" s="7"/>
      <c r="XDG198" s="7"/>
      <c r="XDH198" s="7"/>
      <c r="XDI198" s="7"/>
      <c r="XDJ198" s="7"/>
      <c r="XDK198" s="7"/>
      <c r="XDL198" s="7"/>
      <c r="XDM198" s="7"/>
      <c r="XDN198" s="7"/>
      <c r="XDO198" s="7"/>
      <c r="XDP198" s="7"/>
      <c r="XDQ198" s="7"/>
      <c r="XDR198" s="7"/>
      <c r="XDS198" s="7"/>
      <c r="XDT198" s="7"/>
      <c r="XDU198" s="7"/>
      <c r="XDV198" s="7"/>
      <c r="XDW198" s="7"/>
      <c r="XDX198" s="7"/>
      <c r="XDY198" s="7"/>
      <c r="XDZ198" s="7"/>
      <c r="XEA198" s="7"/>
      <c r="XEB198" s="7"/>
      <c r="XEC198" s="7"/>
      <c r="XED198" s="7"/>
      <c r="XEE198" s="7"/>
    </row>
    <row r="199" s="1" customFormat="1" customHeight="1" spans="1:16359">
      <c r="A199" s="4"/>
      <c r="B199" s="20"/>
      <c r="C199" s="20"/>
      <c r="D199" s="21" t="str">
        <f>IF(C199="","-",VLOOKUP(C199,员工信息表!B:C,2,FALSE))</f>
        <v>-</v>
      </c>
      <c r="E199" s="21" t="str">
        <f>IF(C199="","-",VLOOKUP(C199,员工信息表!B:D,3,FALSE))</f>
        <v>-</v>
      </c>
      <c r="F199" s="20"/>
      <c r="G199" s="20"/>
      <c r="H199" s="20"/>
      <c r="I199" s="20"/>
      <c r="J199" s="27" t="str">
        <f t="shared" si="6"/>
        <v>0</v>
      </c>
      <c r="K199" s="27" t="str">
        <f>IF(C199="","0",SUMIFS(借支明细表!$H:$H,借支明细表!$F:$F,$C199,借支明细表!$D:$D,$D$2))</f>
        <v>0</v>
      </c>
      <c r="L199" s="27" t="str">
        <f t="shared" si="7"/>
        <v>0</v>
      </c>
      <c r="M199" s="28"/>
      <c r="XDA199" s="7"/>
      <c r="XDB199" s="7"/>
      <c r="XDC199" s="7"/>
      <c r="XDD199" s="7"/>
      <c r="XDE199" s="7"/>
      <c r="XDF199" s="7"/>
      <c r="XDG199" s="7"/>
      <c r="XDH199" s="7"/>
      <c r="XDI199" s="7"/>
      <c r="XDJ199" s="7"/>
      <c r="XDK199" s="7"/>
      <c r="XDL199" s="7"/>
      <c r="XDM199" s="7"/>
      <c r="XDN199" s="7"/>
      <c r="XDO199" s="7"/>
      <c r="XDP199" s="7"/>
      <c r="XDQ199" s="7"/>
      <c r="XDR199" s="7"/>
      <c r="XDS199" s="7"/>
      <c r="XDT199" s="7"/>
      <c r="XDU199" s="7"/>
      <c r="XDV199" s="7"/>
      <c r="XDW199" s="7"/>
      <c r="XDX199" s="7"/>
      <c r="XDY199" s="7"/>
      <c r="XDZ199" s="7"/>
      <c r="XEA199" s="7"/>
      <c r="XEB199" s="7"/>
      <c r="XEC199" s="7"/>
      <c r="XED199" s="7"/>
      <c r="XEE199" s="7"/>
    </row>
    <row r="200" s="1" customFormat="1" customHeight="1" spans="1:16359">
      <c r="A200" s="4"/>
      <c r="B200" s="20"/>
      <c r="C200" s="20"/>
      <c r="D200" s="21" t="str">
        <f>IF(C200="","-",VLOOKUP(C200,员工信息表!B:C,2,FALSE))</f>
        <v>-</v>
      </c>
      <c r="E200" s="21" t="str">
        <f>IF(C200="","-",VLOOKUP(C200,员工信息表!B:D,3,FALSE))</f>
        <v>-</v>
      </c>
      <c r="F200" s="20"/>
      <c r="G200" s="20"/>
      <c r="H200" s="20"/>
      <c r="I200" s="20"/>
      <c r="J200" s="27" t="str">
        <f t="shared" si="6"/>
        <v>0</v>
      </c>
      <c r="K200" s="27" t="str">
        <f>IF(C200="","0",SUMIFS(借支明细表!$H:$H,借支明细表!$F:$F,$C200,借支明细表!$D:$D,$D$2))</f>
        <v>0</v>
      </c>
      <c r="L200" s="27" t="str">
        <f t="shared" si="7"/>
        <v>0</v>
      </c>
      <c r="M200" s="28"/>
      <c r="XDA200" s="7"/>
      <c r="XDB200" s="7"/>
      <c r="XDC200" s="7"/>
      <c r="XDD200" s="7"/>
      <c r="XDE200" s="7"/>
      <c r="XDF200" s="7"/>
      <c r="XDG200" s="7"/>
      <c r="XDH200" s="7"/>
      <c r="XDI200" s="7"/>
      <c r="XDJ200" s="7"/>
      <c r="XDK200" s="7"/>
      <c r="XDL200" s="7"/>
      <c r="XDM200" s="7"/>
      <c r="XDN200" s="7"/>
      <c r="XDO200" s="7"/>
      <c r="XDP200" s="7"/>
      <c r="XDQ200" s="7"/>
      <c r="XDR200" s="7"/>
      <c r="XDS200" s="7"/>
      <c r="XDT200" s="7"/>
      <c r="XDU200" s="7"/>
      <c r="XDV200" s="7"/>
      <c r="XDW200" s="7"/>
      <c r="XDX200" s="7"/>
      <c r="XDY200" s="7"/>
      <c r="XDZ200" s="7"/>
      <c r="XEA200" s="7"/>
      <c r="XEB200" s="7"/>
      <c r="XEC200" s="7"/>
      <c r="XED200" s="7"/>
      <c r="XEE200" s="7"/>
    </row>
    <row r="201" s="1" customFormat="1" customHeight="1" spans="1:16359">
      <c r="A201" s="4"/>
      <c r="B201" s="20"/>
      <c r="C201" s="20"/>
      <c r="D201" s="21" t="str">
        <f>IF(C201="","-",VLOOKUP(C201,员工信息表!B:C,2,FALSE))</f>
        <v>-</v>
      </c>
      <c r="E201" s="21" t="str">
        <f>IF(C201="","-",VLOOKUP(C201,员工信息表!B:D,3,FALSE))</f>
        <v>-</v>
      </c>
      <c r="F201" s="20"/>
      <c r="G201" s="20"/>
      <c r="H201" s="20"/>
      <c r="I201" s="20"/>
      <c r="J201" s="27" t="str">
        <f t="shared" si="6"/>
        <v>0</v>
      </c>
      <c r="K201" s="27" t="str">
        <f>IF(C201="","0",SUMIFS(借支明细表!$H:$H,借支明细表!$F:$F,$C201,借支明细表!$D:$D,$D$2))</f>
        <v>0</v>
      </c>
      <c r="L201" s="27" t="str">
        <f t="shared" si="7"/>
        <v>0</v>
      </c>
      <c r="M201" s="28"/>
      <c r="XDA201" s="7"/>
      <c r="XDB201" s="7"/>
      <c r="XDC201" s="7"/>
      <c r="XDD201" s="7"/>
      <c r="XDE201" s="7"/>
      <c r="XDF201" s="7"/>
      <c r="XDG201" s="7"/>
      <c r="XDH201" s="7"/>
      <c r="XDI201" s="7"/>
      <c r="XDJ201" s="7"/>
      <c r="XDK201" s="7"/>
      <c r="XDL201" s="7"/>
      <c r="XDM201" s="7"/>
      <c r="XDN201" s="7"/>
      <c r="XDO201" s="7"/>
      <c r="XDP201" s="7"/>
      <c r="XDQ201" s="7"/>
      <c r="XDR201" s="7"/>
      <c r="XDS201" s="7"/>
      <c r="XDT201" s="7"/>
      <c r="XDU201" s="7"/>
      <c r="XDV201" s="7"/>
      <c r="XDW201" s="7"/>
      <c r="XDX201" s="7"/>
      <c r="XDY201" s="7"/>
      <c r="XDZ201" s="7"/>
      <c r="XEA201" s="7"/>
      <c r="XEB201" s="7"/>
      <c r="XEC201" s="7"/>
      <c r="XED201" s="7"/>
      <c r="XEE201" s="7"/>
    </row>
    <row r="202" s="1" customFormat="1" customHeight="1" spans="1:16359">
      <c r="A202" s="4"/>
      <c r="B202" s="20"/>
      <c r="C202" s="20"/>
      <c r="D202" s="21" t="str">
        <f>IF(C202="","-",VLOOKUP(C202,员工信息表!B:C,2,FALSE))</f>
        <v>-</v>
      </c>
      <c r="E202" s="21" t="str">
        <f>IF(C202="","-",VLOOKUP(C202,员工信息表!B:D,3,FALSE))</f>
        <v>-</v>
      </c>
      <c r="F202" s="20"/>
      <c r="G202" s="20"/>
      <c r="H202" s="20"/>
      <c r="I202" s="20"/>
      <c r="J202" s="27" t="str">
        <f t="shared" si="6"/>
        <v>0</v>
      </c>
      <c r="K202" s="27" t="str">
        <f>IF(C202="","0",SUMIFS(借支明细表!$H:$H,借支明细表!$F:$F,$C202,借支明细表!$D:$D,$D$2))</f>
        <v>0</v>
      </c>
      <c r="L202" s="27" t="str">
        <f t="shared" si="7"/>
        <v>0</v>
      </c>
      <c r="M202" s="28"/>
      <c r="XDA202" s="7"/>
      <c r="XDB202" s="7"/>
      <c r="XDC202" s="7"/>
      <c r="XDD202" s="7"/>
      <c r="XDE202" s="7"/>
      <c r="XDF202" s="7"/>
      <c r="XDG202" s="7"/>
      <c r="XDH202" s="7"/>
      <c r="XDI202" s="7"/>
      <c r="XDJ202" s="7"/>
      <c r="XDK202" s="7"/>
      <c r="XDL202" s="7"/>
      <c r="XDM202" s="7"/>
      <c r="XDN202" s="7"/>
      <c r="XDO202" s="7"/>
      <c r="XDP202" s="7"/>
      <c r="XDQ202" s="7"/>
      <c r="XDR202" s="7"/>
      <c r="XDS202" s="7"/>
      <c r="XDT202" s="7"/>
      <c r="XDU202" s="7"/>
      <c r="XDV202" s="7"/>
      <c r="XDW202" s="7"/>
      <c r="XDX202" s="7"/>
      <c r="XDY202" s="7"/>
      <c r="XDZ202" s="7"/>
      <c r="XEA202" s="7"/>
      <c r="XEB202" s="7"/>
      <c r="XEC202" s="7"/>
      <c r="XED202" s="7"/>
      <c r="XEE202" s="7"/>
    </row>
    <row r="203" s="1" customFormat="1" customHeight="1" spans="1:16359">
      <c r="A203" s="4"/>
      <c r="B203" s="20"/>
      <c r="C203" s="20"/>
      <c r="D203" s="21" t="str">
        <f>IF(C203="","-",VLOOKUP(C203,员工信息表!B:C,2,FALSE))</f>
        <v>-</v>
      </c>
      <c r="E203" s="21" t="str">
        <f>IF(C203="","-",VLOOKUP(C203,员工信息表!B:D,3,FALSE))</f>
        <v>-</v>
      </c>
      <c r="F203" s="20"/>
      <c r="G203" s="20"/>
      <c r="H203" s="20"/>
      <c r="I203" s="20"/>
      <c r="J203" s="27" t="str">
        <f t="shared" si="6"/>
        <v>0</v>
      </c>
      <c r="K203" s="27" t="str">
        <f>IF(C203="","0",SUMIFS(借支明细表!$H:$H,借支明细表!$F:$F,$C203,借支明细表!$D:$D,$D$2))</f>
        <v>0</v>
      </c>
      <c r="L203" s="27" t="str">
        <f t="shared" si="7"/>
        <v>0</v>
      </c>
      <c r="M203" s="28"/>
      <c r="XDA203" s="7"/>
      <c r="XDB203" s="7"/>
      <c r="XDC203" s="7"/>
      <c r="XDD203" s="7"/>
      <c r="XDE203" s="7"/>
      <c r="XDF203" s="7"/>
      <c r="XDG203" s="7"/>
      <c r="XDH203" s="7"/>
      <c r="XDI203" s="7"/>
      <c r="XDJ203" s="7"/>
      <c r="XDK203" s="7"/>
      <c r="XDL203" s="7"/>
      <c r="XDM203" s="7"/>
      <c r="XDN203" s="7"/>
      <c r="XDO203" s="7"/>
      <c r="XDP203" s="7"/>
      <c r="XDQ203" s="7"/>
      <c r="XDR203" s="7"/>
      <c r="XDS203" s="7"/>
      <c r="XDT203" s="7"/>
      <c r="XDU203" s="7"/>
      <c r="XDV203" s="7"/>
      <c r="XDW203" s="7"/>
      <c r="XDX203" s="7"/>
      <c r="XDY203" s="7"/>
      <c r="XDZ203" s="7"/>
      <c r="XEA203" s="7"/>
      <c r="XEB203" s="7"/>
      <c r="XEC203" s="7"/>
      <c r="XED203" s="7"/>
      <c r="XEE203" s="7"/>
    </row>
    <row r="204" s="1" customFormat="1" customHeight="1" spans="1:16359">
      <c r="A204" s="4"/>
      <c r="B204" s="20"/>
      <c r="C204" s="20"/>
      <c r="D204" s="21" t="str">
        <f>IF(C204="","-",VLOOKUP(C204,员工信息表!B:C,2,FALSE))</f>
        <v>-</v>
      </c>
      <c r="E204" s="21" t="str">
        <f>IF(C204="","-",VLOOKUP(C204,员工信息表!B:D,3,FALSE))</f>
        <v>-</v>
      </c>
      <c r="F204" s="20"/>
      <c r="G204" s="20"/>
      <c r="H204" s="20"/>
      <c r="I204" s="20"/>
      <c r="J204" s="27" t="str">
        <f t="shared" si="6"/>
        <v>0</v>
      </c>
      <c r="K204" s="27" t="str">
        <f>IF(C204="","0",SUMIFS(借支明细表!$H:$H,借支明细表!$F:$F,$C204,借支明细表!$D:$D,$D$2))</f>
        <v>0</v>
      </c>
      <c r="L204" s="27" t="str">
        <f t="shared" si="7"/>
        <v>0</v>
      </c>
      <c r="M204" s="28"/>
      <c r="XDA204" s="7"/>
      <c r="XDB204" s="7"/>
      <c r="XDC204" s="7"/>
      <c r="XDD204" s="7"/>
      <c r="XDE204" s="7"/>
      <c r="XDF204" s="7"/>
      <c r="XDG204" s="7"/>
      <c r="XDH204" s="7"/>
      <c r="XDI204" s="7"/>
      <c r="XDJ204" s="7"/>
      <c r="XDK204" s="7"/>
      <c r="XDL204" s="7"/>
      <c r="XDM204" s="7"/>
      <c r="XDN204" s="7"/>
      <c r="XDO204" s="7"/>
      <c r="XDP204" s="7"/>
      <c r="XDQ204" s="7"/>
      <c r="XDR204" s="7"/>
      <c r="XDS204" s="7"/>
      <c r="XDT204" s="7"/>
      <c r="XDU204" s="7"/>
      <c r="XDV204" s="7"/>
      <c r="XDW204" s="7"/>
      <c r="XDX204" s="7"/>
      <c r="XDY204" s="7"/>
      <c r="XDZ204" s="7"/>
      <c r="XEA204" s="7"/>
      <c r="XEB204" s="7"/>
      <c r="XEC204" s="7"/>
      <c r="XED204" s="7"/>
      <c r="XEE204" s="7"/>
    </row>
    <row r="205" s="1" customFormat="1" customHeight="1" spans="1:16359">
      <c r="A205" s="4"/>
      <c r="B205" s="20"/>
      <c r="C205" s="20"/>
      <c r="D205" s="21" t="str">
        <f>IF(C205="","-",VLOOKUP(C205,员工信息表!B:C,2,FALSE))</f>
        <v>-</v>
      </c>
      <c r="E205" s="21" t="str">
        <f>IF(C205="","-",VLOOKUP(C205,员工信息表!B:D,3,FALSE))</f>
        <v>-</v>
      </c>
      <c r="F205" s="20"/>
      <c r="G205" s="20"/>
      <c r="H205" s="20"/>
      <c r="I205" s="20"/>
      <c r="J205" s="27" t="str">
        <f t="shared" si="6"/>
        <v>0</v>
      </c>
      <c r="K205" s="27" t="str">
        <f>IF(C205="","0",SUMIFS(借支明细表!$H:$H,借支明细表!$F:$F,$C205,借支明细表!$D:$D,$D$2))</f>
        <v>0</v>
      </c>
      <c r="L205" s="27" t="str">
        <f t="shared" si="7"/>
        <v>0</v>
      </c>
      <c r="M205" s="28"/>
      <c r="XDA205" s="7"/>
      <c r="XDB205" s="7"/>
      <c r="XDC205" s="7"/>
      <c r="XDD205" s="7"/>
      <c r="XDE205" s="7"/>
      <c r="XDF205" s="7"/>
      <c r="XDG205" s="7"/>
      <c r="XDH205" s="7"/>
      <c r="XDI205" s="7"/>
      <c r="XDJ205" s="7"/>
      <c r="XDK205" s="7"/>
      <c r="XDL205" s="7"/>
      <c r="XDM205" s="7"/>
      <c r="XDN205" s="7"/>
      <c r="XDO205" s="7"/>
      <c r="XDP205" s="7"/>
      <c r="XDQ205" s="7"/>
      <c r="XDR205" s="7"/>
      <c r="XDS205" s="7"/>
      <c r="XDT205" s="7"/>
      <c r="XDU205" s="7"/>
      <c r="XDV205" s="7"/>
      <c r="XDW205" s="7"/>
      <c r="XDX205" s="7"/>
      <c r="XDY205" s="7"/>
      <c r="XDZ205" s="7"/>
      <c r="XEA205" s="7"/>
      <c r="XEB205" s="7"/>
      <c r="XEC205" s="7"/>
      <c r="XED205" s="7"/>
      <c r="XEE205" s="7"/>
    </row>
    <row r="206" s="1" customFormat="1" customHeight="1" spans="1:16359">
      <c r="A206" s="4"/>
      <c r="B206" s="20"/>
      <c r="C206" s="20"/>
      <c r="D206" s="21" t="str">
        <f>IF(C206="","-",VLOOKUP(C206,员工信息表!B:C,2,FALSE))</f>
        <v>-</v>
      </c>
      <c r="E206" s="21" t="str">
        <f>IF(C206="","-",VLOOKUP(C206,员工信息表!B:D,3,FALSE))</f>
        <v>-</v>
      </c>
      <c r="F206" s="20"/>
      <c r="G206" s="20"/>
      <c r="H206" s="20"/>
      <c r="I206" s="20"/>
      <c r="J206" s="27" t="str">
        <f t="shared" si="6"/>
        <v>0</v>
      </c>
      <c r="K206" s="27" t="str">
        <f>IF(C206="","0",SUMIFS(借支明细表!$H:$H,借支明细表!$F:$F,$C206,借支明细表!$D:$D,$D$2))</f>
        <v>0</v>
      </c>
      <c r="L206" s="27" t="str">
        <f t="shared" si="7"/>
        <v>0</v>
      </c>
      <c r="M206" s="28"/>
      <c r="XDA206" s="7"/>
      <c r="XDB206" s="7"/>
      <c r="XDC206" s="7"/>
      <c r="XDD206" s="7"/>
      <c r="XDE206" s="7"/>
      <c r="XDF206" s="7"/>
      <c r="XDG206" s="7"/>
      <c r="XDH206" s="7"/>
      <c r="XDI206" s="7"/>
      <c r="XDJ206" s="7"/>
      <c r="XDK206" s="7"/>
      <c r="XDL206" s="7"/>
      <c r="XDM206" s="7"/>
      <c r="XDN206" s="7"/>
      <c r="XDO206" s="7"/>
      <c r="XDP206" s="7"/>
      <c r="XDQ206" s="7"/>
      <c r="XDR206" s="7"/>
      <c r="XDS206" s="7"/>
      <c r="XDT206" s="7"/>
      <c r="XDU206" s="7"/>
      <c r="XDV206" s="7"/>
      <c r="XDW206" s="7"/>
      <c r="XDX206" s="7"/>
      <c r="XDY206" s="7"/>
      <c r="XDZ206" s="7"/>
      <c r="XEA206" s="7"/>
      <c r="XEB206" s="7"/>
      <c r="XEC206" s="7"/>
      <c r="XED206" s="7"/>
      <c r="XEE206" s="7"/>
    </row>
    <row r="207" s="1" customFormat="1" customHeight="1" spans="1:16359">
      <c r="A207" s="4"/>
      <c r="B207" s="20"/>
      <c r="C207" s="20"/>
      <c r="D207" s="21" t="str">
        <f>IF(C207="","-",VLOOKUP(C207,员工信息表!B:C,2,FALSE))</f>
        <v>-</v>
      </c>
      <c r="E207" s="21" t="str">
        <f>IF(C207="","-",VLOOKUP(C207,员工信息表!B:D,3,FALSE))</f>
        <v>-</v>
      </c>
      <c r="F207" s="20"/>
      <c r="G207" s="20"/>
      <c r="H207" s="20"/>
      <c r="I207" s="20"/>
      <c r="J207" s="27" t="str">
        <f t="shared" si="6"/>
        <v>0</v>
      </c>
      <c r="K207" s="27" t="str">
        <f>IF(C207="","0",SUMIFS(借支明细表!$H:$H,借支明细表!$F:$F,$C207,借支明细表!$D:$D,$D$2))</f>
        <v>0</v>
      </c>
      <c r="L207" s="27" t="str">
        <f t="shared" si="7"/>
        <v>0</v>
      </c>
      <c r="M207" s="28"/>
      <c r="XDA207" s="7"/>
      <c r="XDB207" s="7"/>
      <c r="XDC207" s="7"/>
      <c r="XDD207" s="7"/>
      <c r="XDE207" s="7"/>
      <c r="XDF207" s="7"/>
      <c r="XDG207" s="7"/>
      <c r="XDH207" s="7"/>
      <c r="XDI207" s="7"/>
      <c r="XDJ207" s="7"/>
      <c r="XDK207" s="7"/>
      <c r="XDL207" s="7"/>
      <c r="XDM207" s="7"/>
      <c r="XDN207" s="7"/>
      <c r="XDO207" s="7"/>
      <c r="XDP207" s="7"/>
      <c r="XDQ207" s="7"/>
      <c r="XDR207" s="7"/>
      <c r="XDS207" s="7"/>
      <c r="XDT207" s="7"/>
      <c r="XDU207" s="7"/>
      <c r="XDV207" s="7"/>
      <c r="XDW207" s="7"/>
      <c r="XDX207" s="7"/>
      <c r="XDY207" s="7"/>
      <c r="XDZ207" s="7"/>
      <c r="XEA207" s="7"/>
      <c r="XEB207" s="7"/>
      <c r="XEC207" s="7"/>
      <c r="XED207" s="7"/>
      <c r="XEE207" s="7"/>
    </row>
    <row r="208" s="1" customFormat="1" customHeight="1" spans="1:16359">
      <c r="A208" s="4"/>
      <c r="B208" s="20"/>
      <c r="C208" s="20"/>
      <c r="D208" s="21" t="str">
        <f>IF(C208="","-",VLOOKUP(C208,员工信息表!B:C,2,FALSE))</f>
        <v>-</v>
      </c>
      <c r="E208" s="21" t="str">
        <f>IF(C208="","-",VLOOKUP(C208,员工信息表!B:D,3,FALSE))</f>
        <v>-</v>
      </c>
      <c r="F208" s="20"/>
      <c r="G208" s="20"/>
      <c r="H208" s="20"/>
      <c r="I208" s="20"/>
      <c r="J208" s="27" t="str">
        <f t="shared" si="6"/>
        <v>0</v>
      </c>
      <c r="K208" s="27" t="str">
        <f>IF(C208="","0",SUMIFS(借支明细表!$H:$H,借支明细表!$F:$F,$C208,借支明细表!$D:$D,$D$2))</f>
        <v>0</v>
      </c>
      <c r="L208" s="27" t="str">
        <f t="shared" si="7"/>
        <v>0</v>
      </c>
      <c r="M208" s="28"/>
      <c r="XDA208" s="7"/>
      <c r="XDB208" s="7"/>
      <c r="XDC208" s="7"/>
      <c r="XDD208" s="7"/>
      <c r="XDE208" s="7"/>
      <c r="XDF208" s="7"/>
      <c r="XDG208" s="7"/>
      <c r="XDH208" s="7"/>
      <c r="XDI208" s="7"/>
      <c r="XDJ208" s="7"/>
      <c r="XDK208" s="7"/>
      <c r="XDL208" s="7"/>
      <c r="XDM208" s="7"/>
      <c r="XDN208" s="7"/>
      <c r="XDO208" s="7"/>
      <c r="XDP208" s="7"/>
      <c r="XDQ208" s="7"/>
      <c r="XDR208" s="7"/>
      <c r="XDS208" s="7"/>
      <c r="XDT208" s="7"/>
      <c r="XDU208" s="7"/>
      <c r="XDV208" s="7"/>
      <c r="XDW208" s="7"/>
      <c r="XDX208" s="7"/>
      <c r="XDY208" s="7"/>
      <c r="XDZ208" s="7"/>
      <c r="XEA208" s="7"/>
      <c r="XEB208" s="7"/>
      <c r="XEC208" s="7"/>
      <c r="XED208" s="7"/>
      <c r="XEE208" s="7"/>
    </row>
    <row r="209" s="1" customFormat="1" customHeight="1" spans="1:16359">
      <c r="A209" s="4"/>
      <c r="B209" s="20"/>
      <c r="C209" s="20"/>
      <c r="D209" s="21" t="str">
        <f>IF(C209="","-",VLOOKUP(C209,员工信息表!B:C,2,FALSE))</f>
        <v>-</v>
      </c>
      <c r="E209" s="21" t="str">
        <f>IF(C209="","-",VLOOKUP(C209,员工信息表!B:D,3,FALSE))</f>
        <v>-</v>
      </c>
      <c r="F209" s="20"/>
      <c r="G209" s="20"/>
      <c r="H209" s="20"/>
      <c r="I209" s="20"/>
      <c r="J209" s="27" t="str">
        <f t="shared" si="6"/>
        <v>0</v>
      </c>
      <c r="K209" s="27" t="str">
        <f>IF(C209="","0",SUMIFS(借支明细表!$H:$H,借支明细表!$F:$F,$C209,借支明细表!$D:$D,$D$2))</f>
        <v>0</v>
      </c>
      <c r="L209" s="27" t="str">
        <f t="shared" si="7"/>
        <v>0</v>
      </c>
      <c r="M209" s="28"/>
      <c r="XDA209" s="7"/>
      <c r="XDB209" s="7"/>
      <c r="XDC209" s="7"/>
      <c r="XDD209" s="7"/>
      <c r="XDE209" s="7"/>
      <c r="XDF209" s="7"/>
      <c r="XDG209" s="7"/>
      <c r="XDH209" s="7"/>
      <c r="XDI209" s="7"/>
      <c r="XDJ209" s="7"/>
      <c r="XDK209" s="7"/>
      <c r="XDL209" s="7"/>
      <c r="XDM209" s="7"/>
      <c r="XDN209" s="7"/>
      <c r="XDO209" s="7"/>
      <c r="XDP209" s="7"/>
      <c r="XDQ209" s="7"/>
      <c r="XDR209" s="7"/>
      <c r="XDS209" s="7"/>
      <c r="XDT209" s="7"/>
      <c r="XDU209" s="7"/>
      <c r="XDV209" s="7"/>
      <c r="XDW209" s="7"/>
      <c r="XDX209" s="7"/>
      <c r="XDY209" s="7"/>
      <c r="XDZ209" s="7"/>
      <c r="XEA209" s="7"/>
      <c r="XEB209" s="7"/>
      <c r="XEC209" s="7"/>
      <c r="XED209" s="7"/>
      <c r="XEE209" s="7"/>
    </row>
    <row r="210" s="1" customFormat="1" customHeight="1" spans="1:16359">
      <c r="A210" s="4"/>
      <c r="B210" s="20"/>
      <c r="C210" s="20"/>
      <c r="D210" s="21" t="str">
        <f>IF(C210="","-",VLOOKUP(C210,员工信息表!B:C,2,FALSE))</f>
        <v>-</v>
      </c>
      <c r="E210" s="21" t="str">
        <f>IF(C210="","-",VLOOKUP(C210,员工信息表!B:D,3,FALSE))</f>
        <v>-</v>
      </c>
      <c r="F210" s="20"/>
      <c r="G210" s="20"/>
      <c r="H210" s="20"/>
      <c r="I210" s="20"/>
      <c r="J210" s="27" t="str">
        <f t="shared" si="6"/>
        <v>0</v>
      </c>
      <c r="K210" s="27" t="str">
        <f>IF(C210="","0",SUMIFS(借支明细表!$H:$H,借支明细表!$F:$F,$C210,借支明细表!$D:$D,$D$2))</f>
        <v>0</v>
      </c>
      <c r="L210" s="27" t="str">
        <f t="shared" si="7"/>
        <v>0</v>
      </c>
      <c r="M210" s="28"/>
      <c r="XDA210" s="7"/>
      <c r="XDB210" s="7"/>
      <c r="XDC210" s="7"/>
      <c r="XDD210" s="7"/>
      <c r="XDE210" s="7"/>
      <c r="XDF210" s="7"/>
      <c r="XDG210" s="7"/>
      <c r="XDH210" s="7"/>
      <c r="XDI210" s="7"/>
      <c r="XDJ210" s="7"/>
      <c r="XDK210" s="7"/>
      <c r="XDL210" s="7"/>
      <c r="XDM210" s="7"/>
      <c r="XDN210" s="7"/>
      <c r="XDO210" s="7"/>
      <c r="XDP210" s="7"/>
      <c r="XDQ210" s="7"/>
      <c r="XDR210" s="7"/>
      <c r="XDS210" s="7"/>
      <c r="XDT210" s="7"/>
      <c r="XDU210" s="7"/>
      <c r="XDV210" s="7"/>
      <c r="XDW210" s="7"/>
      <c r="XDX210" s="7"/>
      <c r="XDY210" s="7"/>
      <c r="XDZ210" s="7"/>
      <c r="XEA210" s="7"/>
      <c r="XEB210" s="7"/>
      <c r="XEC210" s="7"/>
      <c r="XED210" s="7"/>
      <c r="XEE210" s="7"/>
    </row>
    <row r="211" s="1" customFormat="1" customHeight="1" spans="1:16359">
      <c r="A211" s="4"/>
      <c r="B211" s="20"/>
      <c r="C211" s="20"/>
      <c r="D211" s="21" t="str">
        <f>IF(C211="","-",VLOOKUP(C211,员工信息表!B:C,2,FALSE))</f>
        <v>-</v>
      </c>
      <c r="E211" s="21" t="str">
        <f>IF(C211="","-",VLOOKUP(C211,员工信息表!B:D,3,FALSE))</f>
        <v>-</v>
      </c>
      <c r="F211" s="20"/>
      <c r="G211" s="20"/>
      <c r="H211" s="20"/>
      <c r="I211" s="20"/>
      <c r="J211" s="27" t="str">
        <f t="shared" si="6"/>
        <v>0</v>
      </c>
      <c r="K211" s="27" t="str">
        <f>IF(C211="","0",SUMIFS(借支明细表!$H:$H,借支明细表!$F:$F,$C211,借支明细表!$D:$D,$D$2))</f>
        <v>0</v>
      </c>
      <c r="L211" s="27" t="str">
        <f t="shared" si="7"/>
        <v>0</v>
      </c>
      <c r="M211" s="28"/>
      <c r="XDA211" s="7"/>
      <c r="XDB211" s="7"/>
      <c r="XDC211" s="7"/>
      <c r="XDD211" s="7"/>
      <c r="XDE211" s="7"/>
      <c r="XDF211" s="7"/>
      <c r="XDG211" s="7"/>
      <c r="XDH211" s="7"/>
      <c r="XDI211" s="7"/>
      <c r="XDJ211" s="7"/>
      <c r="XDK211" s="7"/>
      <c r="XDL211" s="7"/>
      <c r="XDM211" s="7"/>
      <c r="XDN211" s="7"/>
      <c r="XDO211" s="7"/>
      <c r="XDP211" s="7"/>
      <c r="XDQ211" s="7"/>
      <c r="XDR211" s="7"/>
      <c r="XDS211" s="7"/>
      <c r="XDT211" s="7"/>
      <c r="XDU211" s="7"/>
      <c r="XDV211" s="7"/>
      <c r="XDW211" s="7"/>
      <c r="XDX211" s="7"/>
      <c r="XDY211" s="7"/>
      <c r="XDZ211" s="7"/>
      <c r="XEA211" s="7"/>
      <c r="XEB211" s="7"/>
      <c r="XEC211" s="7"/>
      <c r="XED211" s="7"/>
      <c r="XEE211" s="7"/>
    </row>
    <row r="212" s="1" customFormat="1" customHeight="1" spans="1:16359">
      <c r="A212" s="4"/>
      <c r="B212" s="20"/>
      <c r="C212" s="20"/>
      <c r="D212" s="21" t="str">
        <f>IF(C212="","-",VLOOKUP(C212,员工信息表!B:C,2,FALSE))</f>
        <v>-</v>
      </c>
      <c r="E212" s="21" t="str">
        <f>IF(C212="","-",VLOOKUP(C212,员工信息表!B:D,3,FALSE))</f>
        <v>-</v>
      </c>
      <c r="F212" s="20"/>
      <c r="G212" s="20"/>
      <c r="H212" s="20"/>
      <c r="I212" s="20"/>
      <c r="J212" s="27" t="str">
        <f t="shared" si="6"/>
        <v>0</v>
      </c>
      <c r="K212" s="27" t="str">
        <f>IF(C212="","0",SUMIFS(借支明细表!$H:$H,借支明细表!$F:$F,$C212,借支明细表!$D:$D,$D$2))</f>
        <v>0</v>
      </c>
      <c r="L212" s="27" t="str">
        <f t="shared" si="7"/>
        <v>0</v>
      </c>
      <c r="M212" s="28"/>
      <c r="XDA212" s="7"/>
      <c r="XDB212" s="7"/>
      <c r="XDC212" s="7"/>
      <c r="XDD212" s="7"/>
      <c r="XDE212" s="7"/>
      <c r="XDF212" s="7"/>
      <c r="XDG212" s="7"/>
      <c r="XDH212" s="7"/>
      <c r="XDI212" s="7"/>
      <c r="XDJ212" s="7"/>
      <c r="XDK212" s="7"/>
      <c r="XDL212" s="7"/>
      <c r="XDM212" s="7"/>
      <c r="XDN212" s="7"/>
      <c r="XDO212" s="7"/>
      <c r="XDP212" s="7"/>
      <c r="XDQ212" s="7"/>
      <c r="XDR212" s="7"/>
      <c r="XDS212" s="7"/>
      <c r="XDT212" s="7"/>
      <c r="XDU212" s="7"/>
      <c r="XDV212" s="7"/>
      <c r="XDW212" s="7"/>
      <c r="XDX212" s="7"/>
      <c r="XDY212" s="7"/>
      <c r="XDZ212" s="7"/>
      <c r="XEA212" s="7"/>
      <c r="XEB212" s="7"/>
      <c r="XEC212" s="7"/>
      <c r="XED212" s="7"/>
      <c r="XEE212" s="7"/>
    </row>
    <row r="213" s="1" customFormat="1" customHeight="1" spans="1:16359">
      <c r="A213" s="4"/>
      <c r="B213" s="20"/>
      <c r="C213" s="20"/>
      <c r="D213" s="21" t="str">
        <f>IF(C213="","-",VLOOKUP(C213,员工信息表!B:C,2,FALSE))</f>
        <v>-</v>
      </c>
      <c r="E213" s="21" t="str">
        <f>IF(C213="","-",VLOOKUP(C213,员工信息表!B:D,3,FALSE))</f>
        <v>-</v>
      </c>
      <c r="F213" s="20"/>
      <c r="G213" s="20"/>
      <c r="H213" s="20"/>
      <c r="I213" s="20"/>
      <c r="J213" s="27" t="str">
        <f t="shared" si="6"/>
        <v>0</v>
      </c>
      <c r="K213" s="27" t="str">
        <f>IF(C213="","0",SUMIFS(借支明细表!$H:$H,借支明细表!$F:$F,$C213,借支明细表!$D:$D,$D$2))</f>
        <v>0</v>
      </c>
      <c r="L213" s="27" t="str">
        <f t="shared" si="7"/>
        <v>0</v>
      </c>
      <c r="M213" s="28"/>
      <c r="XDA213" s="7"/>
      <c r="XDB213" s="7"/>
      <c r="XDC213" s="7"/>
      <c r="XDD213" s="7"/>
      <c r="XDE213" s="7"/>
      <c r="XDF213" s="7"/>
      <c r="XDG213" s="7"/>
      <c r="XDH213" s="7"/>
      <c r="XDI213" s="7"/>
      <c r="XDJ213" s="7"/>
      <c r="XDK213" s="7"/>
      <c r="XDL213" s="7"/>
      <c r="XDM213" s="7"/>
      <c r="XDN213" s="7"/>
      <c r="XDO213" s="7"/>
      <c r="XDP213" s="7"/>
      <c r="XDQ213" s="7"/>
      <c r="XDR213" s="7"/>
      <c r="XDS213" s="7"/>
      <c r="XDT213" s="7"/>
      <c r="XDU213" s="7"/>
      <c r="XDV213" s="7"/>
      <c r="XDW213" s="7"/>
      <c r="XDX213" s="7"/>
      <c r="XDY213" s="7"/>
      <c r="XDZ213" s="7"/>
      <c r="XEA213" s="7"/>
      <c r="XEB213" s="7"/>
      <c r="XEC213" s="7"/>
      <c r="XED213" s="7"/>
      <c r="XEE213" s="7"/>
    </row>
    <row r="214" s="1" customFormat="1" customHeight="1" spans="1:16359">
      <c r="A214" s="4"/>
      <c r="B214" s="20"/>
      <c r="C214" s="20"/>
      <c r="D214" s="21" t="str">
        <f>IF(C214="","-",VLOOKUP(C214,员工信息表!B:C,2,FALSE))</f>
        <v>-</v>
      </c>
      <c r="E214" s="21" t="str">
        <f>IF(C214="","-",VLOOKUP(C214,员工信息表!B:D,3,FALSE))</f>
        <v>-</v>
      </c>
      <c r="F214" s="20"/>
      <c r="G214" s="20"/>
      <c r="H214" s="20"/>
      <c r="I214" s="20"/>
      <c r="J214" s="27" t="str">
        <f t="shared" si="6"/>
        <v>0</v>
      </c>
      <c r="K214" s="27" t="str">
        <f>IF(C214="","0",SUMIFS(借支明细表!$H:$H,借支明细表!$F:$F,$C214,借支明细表!$D:$D,$D$2))</f>
        <v>0</v>
      </c>
      <c r="L214" s="27" t="str">
        <f t="shared" si="7"/>
        <v>0</v>
      </c>
      <c r="M214" s="28"/>
      <c r="XDA214" s="7"/>
      <c r="XDB214" s="7"/>
      <c r="XDC214" s="7"/>
      <c r="XDD214" s="7"/>
      <c r="XDE214" s="7"/>
      <c r="XDF214" s="7"/>
      <c r="XDG214" s="7"/>
      <c r="XDH214" s="7"/>
      <c r="XDI214" s="7"/>
      <c r="XDJ214" s="7"/>
      <c r="XDK214" s="7"/>
      <c r="XDL214" s="7"/>
      <c r="XDM214" s="7"/>
      <c r="XDN214" s="7"/>
      <c r="XDO214" s="7"/>
      <c r="XDP214" s="7"/>
      <c r="XDQ214" s="7"/>
      <c r="XDR214" s="7"/>
      <c r="XDS214" s="7"/>
      <c r="XDT214" s="7"/>
      <c r="XDU214" s="7"/>
      <c r="XDV214" s="7"/>
      <c r="XDW214" s="7"/>
      <c r="XDX214" s="7"/>
      <c r="XDY214" s="7"/>
      <c r="XDZ214" s="7"/>
      <c r="XEA214" s="7"/>
      <c r="XEB214" s="7"/>
      <c r="XEC214" s="7"/>
      <c r="XED214" s="7"/>
      <c r="XEE214" s="7"/>
    </row>
    <row r="215" s="1" customFormat="1" customHeight="1" spans="1:16359">
      <c r="A215" s="4"/>
      <c r="B215" s="20"/>
      <c r="C215" s="20"/>
      <c r="D215" s="21" t="str">
        <f>IF(C215="","-",VLOOKUP(C215,员工信息表!B:C,2,FALSE))</f>
        <v>-</v>
      </c>
      <c r="E215" s="21" t="str">
        <f>IF(C215="","-",VLOOKUP(C215,员工信息表!B:D,3,FALSE))</f>
        <v>-</v>
      </c>
      <c r="F215" s="20"/>
      <c r="G215" s="20"/>
      <c r="H215" s="20"/>
      <c r="I215" s="20"/>
      <c r="J215" s="27" t="str">
        <f t="shared" si="6"/>
        <v>0</v>
      </c>
      <c r="K215" s="27" t="str">
        <f>IF(C215="","0",SUMIFS(借支明细表!$H:$H,借支明细表!$F:$F,$C215,借支明细表!$D:$D,$D$2))</f>
        <v>0</v>
      </c>
      <c r="L215" s="27" t="str">
        <f t="shared" si="7"/>
        <v>0</v>
      </c>
      <c r="M215" s="28"/>
      <c r="XDA215" s="7"/>
      <c r="XDB215" s="7"/>
      <c r="XDC215" s="7"/>
      <c r="XDD215" s="7"/>
      <c r="XDE215" s="7"/>
      <c r="XDF215" s="7"/>
      <c r="XDG215" s="7"/>
      <c r="XDH215" s="7"/>
      <c r="XDI215" s="7"/>
      <c r="XDJ215" s="7"/>
      <c r="XDK215" s="7"/>
      <c r="XDL215" s="7"/>
      <c r="XDM215" s="7"/>
      <c r="XDN215" s="7"/>
      <c r="XDO215" s="7"/>
      <c r="XDP215" s="7"/>
      <c r="XDQ215" s="7"/>
      <c r="XDR215" s="7"/>
      <c r="XDS215" s="7"/>
      <c r="XDT215" s="7"/>
      <c r="XDU215" s="7"/>
      <c r="XDV215" s="7"/>
      <c r="XDW215" s="7"/>
      <c r="XDX215" s="7"/>
      <c r="XDY215" s="7"/>
      <c r="XDZ215" s="7"/>
      <c r="XEA215" s="7"/>
      <c r="XEB215" s="7"/>
      <c r="XEC215" s="7"/>
      <c r="XED215" s="7"/>
      <c r="XEE215" s="7"/>
    </row>
    <row r="216" s="1" customFormat="1" customHeight="1" spans="1:16359">
      <c r="A216" s="4"/>
      <c r="B216" s="20"/>
      <c r="C216" s="20"/>
      <c r="D216" s="21" t="str">
        <f>IF(C216="","-",VLOOKUP(C216,员工信息表!B:C,2,FALSE))</f>
        <v>-</v>
      </c>
      <c r="E216" s="21" t="str">
        <f>IF(C216="","-",VLOOKUP(C216,员工信息表!B:D,3,FALSE))</f>
        <v>-</v>
      </c>
      <c r="F216" s="20"/>
      <c r="G216" s="20"/>
      <c r="H216" s="20"/>
      <c r="I216" s="20"/>
      <c r="J216" s="27" t="str">
        <f t="shared" si="6"/>
        <v>0</v>
      </c>
      <c r="K216" s="27" t="str">
        <f>IF(C216="","0",SUMIFS(借支明细表!$H:$H,借支明细表!$F:$F,$C216,借支明细表!$D:$D,$D$2))</f>
        <v>0</v>
      </c>
      <c r="L216" s="27" t="str">
        <f t="shared" si="7"/>
        <v>0</v>
      </c>
      <c r="M216" s="28"/>
      <c r="XDA216" s="7"/>
      <c r="XDB216" s="7"/>
      <c r="XDC216" s="7"/>
      <c r="XDD216" s="7"/>
      <c r="XDE216" s="7"/>
      <c r="XDF216" s="7"/>
      <c r="XDG216" s="7"/>
      <c r="XDH216" s="7"/>
      <c r="XDI216" s="7"/>
      <c r="XDJ216" s="7"/>
      <c r="XDK216" s="7"/>
      <c r="XDL216" s="7"/>
      <c r="XDM216" s="7"/>
      <c r="XDN216" s="7"/>
      <c r="XDO216" s="7"/>
      <c r="XDP216" s="7"/>
      <c r="XDQ216" s="7"/>
      <c r="XDR216" s="7"/>
      <c r="XDS216" s="7"/>
      <c r="XDT216" s="7"/>
      <c r="XDU216" s="7"/>
      <c r="XDV216" s="7"/>
      <c r="XDW216" s="7"/>
      <c r="XDX216" s="7"/>
      <c r="XDY216" s="7"/>
      <c r="XDZ216" s="7"/>
      <c r="XEA216" s="7"/>
      <c r="XEB216" s="7"/>
      <c r="XEC216" s="7"/>
      <c r="XED216" s="7"/>
      <c r="XEE216" s="7"/>
    </row>
    <row r="217" s="1" customFormat="1" customHeight="1" spans="1:16359">
      <c r="A217" s="4"/>
      <c r="B217" s="20"/>
      <c r="C217" s="20"/>
      <c r="D217" s="21" t="str">
        <f>IF(C217="","-",VLOOKUP(C217,员工信息表!B:C,2,FALSE))</f>
        <v>-</v>
      </c>
      <c r="E217" s="21" t="str">
        <f>IF(C217="","-",VLOOKUP(C217,员工信息表!B:D,3,FALSE))</f>
        <v>-</v>
      </c>
      <c r="F217" s="20"/>
      <c r="G217" s="20"/>
      <c r="H217" s="20"/>
      <c r="I217" s="20"/>
      <c r="J217" s="27" t="str">
        <f t="shared" si="6"/>
        <v>0</v>
      </c>
      <c r="K217" s="27" t="str">
        <f>IF(C217="","0",SUMIFS(借支明细表!$H:$H,借支明细表!$F:$F,$C217,借支明细表!$D:$D,$D$2))</f>
        <v>0</v>
      </c>
      <c r="L217" s="27" t="str">
        <f t="shared" si="7"/>
        <v>0</v>
      </c>
      <c r="M217" s="28"/>
      <c r="XDA217" s="7"/>
      <c r="XDB217" s="7"/>
      <c r="XDC217" s="7"/>
      <c r="XDD217" s="7"/>
      <c r="XDE217" s="7"/>
      <c r="XDF217" s="7"/>
      <c r="XDG217" s="7"/>
      <c r="XDH217" s="7"/>
      <c r="XDI217" s="7"/>
      <c r="XDJ217" s="7"/>
      <c r="XDK217" s="7"/>
      <c r="XDL217" s="7"/>
      <c r="XDM217" s="7"/>
      <c r="XDN217" s="7"/>
      <c r="XDO217" s="7"/>
      <c r="XDP217" s="7"/>
      <c r="XDQ217" s="7"/>
      <c r="XDR217" s="7"/>
      <c r="XDS217" s="7"/>
      <c r="XDT217" s="7"/>
      <c r="XDU217" s="7"/>
      <c r="XDV217" s="7"/>
      <c r="XDW217" s="7"/>
      <c r="XDX217" s="7"/>
      <c r="XDY217" s="7"/>
      <c r="XDZ217" s="7"/>
      <c r="XEA217" s="7"/>
      <c r="XEB217" s="7"/>
      <c r="XEC217" s="7"/>
      <c r="XED217" s="7"/>
      <c r="XEE217" s="7"/>
    </row>
    <row r="218" s="1" customFormat="1" customHeight="1" spans="1:16359">
      <c r="A218" s="4"/>
      <c r="B218" s="20"/>
      <c r="C218" s="20"/>
      <c r="D218" s="21" t="str">
        <f>IF(C218="","-",VLOOKUP(C218,员工信息表!B:C,2,FALSE))</f>
        <v>-</v>
      </c>
      <c r="E218" s="21" t="str">
        <f>IF(C218="","-",VLOOKUP(C218,员工信息表!B:D,3,FALSE))</f>
        <v>-</v>
      </c>
      <c r="F218" s="20"/>
      <c r="G218" s="20"/>
      <c r="H218" s="20"/>
      <c r="I218" s="20"/>
      <c r="J218" s="27" t="str">
        <f t="shared" si="6"/>
        <v>0</v>
      </c>
      <c r="K218" s="27" t="str">
        <f>IF(C218="","0",SUMIFS(借支明细表!$H:$H,借支明细表!$F:$F,$C218,借支明细表!$D:$D,$D$2))</f>
        <v>0</v>
      </c>
      <c r="L218" s="27" t="str">
        <f t="shared" si="7"/>
        <v>0</v>
      </c>
      <c r="M218" s="28"/>
      <c r="XDA218" s="7"/>
      <c r="XDB218" s="7"/>
      <c r="XDC218" s="7"/>
      <c r="XDD218" s="7"/>
      <c r="XDE218" s="7"/>
      <c r="XDF218" s="7"/>
      <c r="XDG218" s="7"/>
      <c r="XDH218" s="7"/>
      <c r="XDI218" s="7"/>
      <c r="XDJ218" s="7"/>
      <c r="XDK218" s="7"/>
      <c r="XDL218" s="7"/>
      <c r="XDM218" s="7"/>
      <c r="XDN218" s="7"/>
      <c r="XDO218" s="7"/>
      <c r="XDP218" s="7"/>
      <c r="XDQ218" s="7"/>
      <c r="XDR218" s="7"/>
      <c r="XDS218" s="7"/>
      <c r="XDT218" s="7"/>
      <c r="XDU218" s="7"/>
      <c r="XDV218" s="7"/>
      <c r="XDW218" s="7"/>
      <c r="XDX218" s="7"/>
      <c r="XDY218" s="7"/>
      <c r="XDZ218" s="7"/>
      <c r="XEA218" s="7"/>
      <c r="XEB218" s="7"/>
      <c r="XEC218" s="7"/>
      <c r="XED218" s="7"/>
      <c r="XEE218" s="7"/>
    </row>
    <row r="219" s="1" customFormat="1" customHeight="1" spans="1:16359">
      <c r="A219" s="4"/>
      <c r="B219" s="20"/>
      <c r="C219" s="20"/>
      <c r="D219" s="21" t="str">
        <f>IF(C219="","-",VLOOKUP(C219,员工信息表!B:C,2,FALSE))</f>
        <v>-</v>
      </c>
      <c r="E219" s="21" t="str">
        <f>IF(C219="","-",VLOOKUP(C219,员工信息表!B:D,3,FALSE))</f>
        <v>-</v>
      </c>
      <c r="F219" s="20"/>
      <c r="G219" s="20"/>
      <c r="H219" s="20"/>
      <c r="I219" s="20"/>
      <c r="J219" s="27" t="str">
        <f t="shared" si="6"/>
        <v>0</v>
      </c>
      <c r="K219" s="27" t="str">
        <f>IF(C219="","0",SUMIFS(借支明细表!$H:$H,借支明细表!$F:$F,$C219,借支明细表!$D:$D,$D$2))</f>
        <v>0</v>
      </c>
      <c r="L219" s="27" t="str">
        <f t="shared" si="7"/>
        <v>0</v>
      </c>
      <c r="M219" s="28"/>
      <c r="XDA219" s="7"/>
      <c r="XDB219" s="7"/>
      <c r="XDC219" s="7"/>
      <c r="XDD219" s="7"/>
      <c r="XDE219" s="7"/>
      <c r="XDF219" s="7"/>
      <c r="XDG219" s="7"/>
      <c r="XDH219" s="7"/>
      <c r="XDI219" s="7"/>
      <c r="XDJ219" s="7"/>
      <c r="XDK219" s="7"/>
      <c r="XDL219" s="7"/>
      <c r="XDM219" s="7"/>
      <c r="XDN219" s="7"/>
      <c r="XDO219" s="7"/>
      <c r="XDP219" s="7"/>
      <c r="XDQ219" s="7"/>
      <c r="XDR219" s="7"/>
      <c r="XDS219" s="7"/>
      <c r="XDT219" s="7"/>
      <c r="XDU219" s="7"/>
      <c r="XDV219" s="7"/>
      <c r="XDW219" s="7"/>
      <c r="XDX219" s="7"/>
      <c r="XDY219" s="7"/>
      <c r="XDZ219" s="7"/>
      <c r="XEA219" s="7"/>
      <c r="XEB219" s="7"/>
      <c r="XEC219" s="7"/>
      <c r="XED219" s="7"/>
      <c r="XEE219" s="7"/>
    </row>
    <row r="220" s="1" customFormat="1" customHeight="1" spans="1:16359">
      <c r="A220" s="4"/>
      <c r="B220" s="20"/>
      <c r="C220" s="20"/>
      <c r="D220" s="21" t="str">
        <f>IF(C220="","-",VLOOKUP(C220,员工信息表!B:C,2,FALSE))</f>
        <v>-</v>
      </c>
      <c r="E220" s="21" t="str">
        <f>IF(C220="","-",VLOOKUP(C220,员工信息表!B:D,3,FALSE))</f>
        <v>-</v>
      </c>
      <c r="F220" s="20"/>
      <c r="G220" s="20"/>
      <c r="H220" s="20"/>
      <c r="I220" s="20"/>
      <c r="J220" s="27" t="str">
        <f t="shared" si="6"/>
        <v>0</v>
      </c>
      <c r="K220" s="27" t="str">
        <f>IF(C220="","0",SUMIFS(借支明细表!$H:$H,借支明细表!$F:$F,$C220,借支明细表!$D:$D,$D$2))</f>
        <v>0</v>
      </c>
      <c r="L220" s="27" t="str">
        <f t="shared" si="7"/>
        <v>0</v>
      </c>
      <c r="M220" s="28"/>
      <c r="XDA220" s="7"/>
      <c r="XDB220" s="7"/>
      <c r="XDC220" s="7"/>
      <c r="XDD220" s="7"/>
      <c r="XDE220" s="7"/>
      <c r="XDF220" s="7"/>
      <c r="XDG220" s="7"/>
      <c r="XDH220" s="7"/>
      <c r="XDI220" s="7"/>
      <c r="XDJ220" s="7"/>
      <c r="XDK220" s="7"/>
      <c r="XDL220" s="7"/>
      <c r="XDM220" s="7"/>
      <c r="XDN220" s="7"/>
      <c r="XDO220" s="7"/>
      <c r="XDP220" s="7"/>
      <c r="XDQ220" s="7"/>
      <c r="XDR220" s="7"/>
      <c r="XDS220" s="7"/>
      <c r="XDT220" s="7"/>
      <c r="XDU220" s="7"/>
      <c r="XDV220" s="7"/>
      <c r="XDW220" s="7"/>
      <c r="XDX220" s="7"/>
      <c r="XDY220" s="7"/>
      <c r="XDZ220" s="7"/>
      <c r="XEA220" s="7"/>
      <c r="XEB220" s="7"/>
      <c r="XEC220" s="7"/>
      <c r="XED220" s="7"/>
      <c r="XEE220" s="7"/>
    </row>
    <row r="221" s="1" customFormat="1" customHeight="1" spans="1:16359">
      <c r="A221" s="4"/>
      <c r="B221" s="20"/>
      <c r="C221" s="20"/>
      <c r="D221" s="21" t="str">
        <f>IF(C221="","-",VLOOKUP(C221,员工信息表!B:C,2,FALSE))</f>
        <v>-</v>
      </c>
      <c r="E221" s="21" t="str">
        <f>IF(C221="","-",VLOOKUP(C221,员工信息表!B:D,3,FALSE))</f>
        <v>-</v>
      </c>
      <c r="F221" s="20"/>
      <c r="G221" s="20"/>
      <c r="H221" s="20"/>
      <c r="I221" s="20"/>
      <c r="J221" s="27" t="str">
        <f t="shared" si="6"/>
        <v>0</v>
      </c>
      <c r="K221" s="27" t="str">
        <f>IF(C221="","0",SUMIFS(借支明细表!$H:$H,借支明细表!$F:$F,$C221,借支明细表!$D:$D,$D$2))</f>
        <v>0</v>
      </c>
      <c r="L221" s="27" t="str">
        <f t="shared" si="7"/>
        <v>0</v>
      </c>
      <c r="M221" s="28"/>
      <c r="XDA221" s="7"/>
      <c r="XDB221" s="7"/>
      <c r="XDC221" s="7"/>
      <c r="XDD221" s="7"/>
      <c r="XDE221" s="7"/>
      <c r="XDF221" s="7"/>
      <c r="XDG221" s="7"/>
      <c r="XDH221" s="7"/>
      <c r="XDI221" s="7"/>
      <c r="XDJ221" s="7"/>
      <c r="XDK221" s="7"/>
      <c r="XDL221" s="7"/>
      <c r="XDM221" s="7"/>
      <c r="XDN221" s="7"/>
      <c r="XDO221" s="7"/>
      <c r="XDP221" s="7"/>
      <c r="XDQ221" s="7"/>
      <c r="XDR221" s="7"/>
      <c r="XDS221" s="7"/>
      <c r="XDT221" s="7"/>
      <c r="XDU221" s="7"/>
      <c r="XDV221" s="7"/>
      <c r="XDW221" s="7"/>
      <c r="XDX221" s="7"/>
      <c r="XDY221" s="7"/>
      <c r="XDZ221" s="7"/>
      <c r="XEA221" s="7"/>
      <c r="XEB221" s="7"/>
      <c r="XEC221" s="7"/>
      <c r="XED221" s="7"/>
      <c r="XEE221" s="7"/>
    </row>
    <row r="222" s="1" customFormat="1" customHeight="1" spans="1:16359">
      <c r="A222" s="4"/>
      <c r="B222" s="20"/>
      <c r="C222" s="20"/>
      <c r="D222" s="21" t="str">
        <f>IF(C222="","-",VLOOKUP(C222,员工信息表!B:C,2,FALSE))</f>
        <v>-</v>
      </c>
      <c r="E222" s="21" t="str">
        <f>IF(C222="","-",VLOOKUP(C222,员工信息表!B:D,3,FALSE))</f>
        <v>-</v>
      </c>
      <c r="F222" s="20"/>
      <c r="G222" s="20"/>
      <c r="H222" s="20"/>
      <c r="I222" s="20"/>
      <c r="J222" s="27" t="str">
        <f t="shared" si="6"/>
        <v>0</v>
      </c>
      <c r="K222" s="27" t="str">
        <f>IF(C222="","0",SUMIFS(借支明细表!$H:$H,借支明细表!$F:$F,$C222,借支明细表!$D:$D,$D$2))</f>
        <v>0</v>
      </c>
      <c r="L222" s="27" t="str">
        <f t="shared" si="7"/>
        <v>0</v>
      </c>
      <c r="M222" s="28"/>
      <c r="XDA222" s="7"/>
      <c r="XDB222" s="7"/>
      <c r="XDC222" s="7"/>
      <c r="XDD222" s="7"/>
      <c r="XDE222" s="7"/>
      <c r="XDF222" s="7"/>
      <c r="XDG222" s="7"/>
      <c r="XDH222" s="7"/>
      <c r="XDI222" s="7"/>
      <c r="XDJ222" s="7"/>
      <c r="XDK222" s="7"/>
      <c r="XDL222" s="7"/>
      <c r="XDM222" s="7"/>
      <c r="XDN222" s="7"/>
      <c r="XDO222" s="7"/>
      <c r="XDP222" s="7"/>
      <c r="XDQ222" s="7"/>
      <c r="XDR222" s="7"/>
      <c r="XDS222" s="7"/>
      <c r="XDT222" s="7"/>
      <c r="XDU222" s="7"/>
      <c r="XDV222" s="7"/>
      <c r="XDW222" s="7"/>
      <c r="XDX222" s="7"/>
      <c r="XDY222" s="7"/>
      <c r="XDZ222" s="7"/>
      <c r="XEA222" s="7"/>
      <c r="XEB222" s="7"/>
      <c r="XEC222" s="7"/>
      <c r="XED222" s="7"/>
      <c r="XEE222" s="7"/>
    </row>
    <row r="223" s="1" customFormat="1" customHeight="1" spans="1:16359">
      <c r="A223" s="4"/>
      <c r="B223" s="20"/>
      <c r="C223" s="20"/>
      <c r="D223" s="21" t="str">
        <f>IF(C223="","-",VLOOKUP(C223,员工信息表!B:C,2,FALSE))</f>
        <v>-</v>
      </c>
      <c r="E223" s="21" t="str">
        <f>IF(C223="","-",VLOOKUP(C223,员工信息表!B:D,3,FALSE))</f>
        <v>-</v>
      </c>
      <c r="F223" s="20"/>
      <c r="G223" s="20"/>
      <c r="H223" s="20"/>
      <c r="I223" s="20"/>
      <c r="J223" s="27" t="str">
        <f t="shared" si="6"/>
        <v>0</v>
      </c>
      <c r="K223" s="27" t="str">
        <f>IF(C223="","0",SUMIFS(借支明细表!$H:$H,借支明细表!$F:$F,$C223,借支明细表!$D:$D,$D$2))</f>
        <v>0</v>
      </c>
      <c r="L223" s="27" t="str">
        <f t="shared" si="7"/>
        <v>0</v>
      </c>
      <c r="M223" s="28"/>
      <c r="XDA223" s="7"/>
      <c r="XDB223" s="7"/>
      <c r="XDC223" s="7"/>
      <c r="XDD223" s="7"/>
      <c r="XDE223" s="7"/>
      <c r="XDF223" s="7"/>
      <c r="XDG223" s="7"/>
      <c r="XDH223" s="7"/>
      <c r="XDI223" s="7"/>
      <c r="XDJ223" s="7"/>
      <c r="XDK223" s="7"/>
      <c r="XDL223" s="7"/>
      <c r="XDM223" s="7"/>
      <c r="XDN223" s="7"/>
      <c r="XDO223" s="7"/>
      <c r="XDP223" s="7"/>
      <c r="XDQ223" s="7"/>
      <c r="XDR223" s="7"/>
      <c r="XDS223" s="7"/>
      <c r="XDT223" s="7"/>
      <c r="XDU223" s="7"/>
      <c r="XDV223" s="7"/>
      <c r="XDW223" s="7"/>
      <c r="XDX223" s="7"/>
      <c r="XDY223" s="7"/>
      <c r="XDZ223" s="7"/>
      <c r="XEA223" s="7"/>
      <c r="XEB223" s="7"/>
      <c r="XEC223" s="7"/>
      <c r="XED223" s="7"/>
      <c r="XEE223" s="7"/>
    </row>
    <row r="224" s="1" customFormat="1" customHeight="1" spans="1:16359">
      <c r="A224" s="4"/>
      <c r="B224" s="20"/>
      <c r="C224" s="20"/>
      <c r="D224" s="21" t="str">
        <f>IF(C224="","-",VLOOKUP(C224,员工信息表!B:C,2,FALSE))</f>
        <v>-</v>
      </c>
      <c r="E224" s="21" t="str">
        <f>IF(C224="","-",VLOOKUP(C224,员工信息表!B:D,3,FALSE))</f>
        <v>-</v>
      </c>
      <c r="F224" s="20"/>
      <c r="G224" s="20"/>
      <c r="H224" s="20"/>
      <c r="I224" s="20"/>
      <c r="J224" s="27" t="str">
        <f t="shared" si="6"/>
        <v>0</v>
      </c>
      <c r="K224" s="27" t="str">
        <f>IF(C224="","0",SUMIFS(借支明细表!$H:$H,借支明细表!$F:$F,$C224,借支明细表!$D:$D,$D$2))</f>
        <v>0</v>
      </c>
      <c r="L224" s="27" t="str">
        <f t="shared" si="7"/>
        <v>0</v>
      </c>
      <c r="M224" s="28"/>
      <c r="XDA224" s="7"/>
      <c r="XDB224" s="7"/>
      <c r="XDC224" s="7"/>
      <c r="XDD224" s="7"/>
      <c r="XDE224" s="7"/>
      <c r="XDF224" s="7"/>
      <c r="XDG224" s="7"/>
      <c r="XDH224" s="7"/>
      <c r="XDI224" s="7"/>
      <c r="XDJ224" s="7"/>
      <c r="XDK224" s="7"/>
      <c r="XDL224" s="7"/>
      <c r="XDM224" s="7"/>
      <c r="XDN224" s="7"/>
      <c r="XDO224" s="7"/>
      <c r="XDP224" s="7"/>
      <c r="XDQ224" s="7"/>
      <c r="XDR224" s="7"/>
      <c r="XDS224" s="7"/>
      <c r="XDT224" s="7"/>
      <c r="XDU224" s="7"/>
      <c r="XDV224" s="7"/>
      <c r="XDW224" s="7"/>
      <c r="XDX224" s="7"/>
      <c r="XDY224" s="7"/>
      <c r="XDZ224" s="7"/>
      <c r="XEA224" s="7"/>
      <c r="XEB224" s="7"/>
      <c r="XEC224" s="7"/>
      <c r="XED224" s="7"/>
      <c r="XEE224" s="7"/>
    </row>
    <row r="225" s="1" customFormat="1" customHeight="1" spans="1:16359">
      <c r="A225" s="4"/>
      <c r="B225" s="20"/>
      <c r="C225" s="20"/>
      <c r="D225" s="21" t="str">
        <f>IF(C225="","-",VLOOKUP(C225,员工信息表!B:C,2,FALSE))</f>
        <v>-</v>
      </c>
      <c r="E225" s="21" t="str">
        <f>IF(C225="","-",VLOOKUP(C225,员工信息表!B:D,3,FALSE))</f>
        <v>-</v>
      </c>
      <c r="F225" s="20"/>
      <c r="G225" s="20"/>
      <c r="H225" s="20"/>
      <c r="I225" s="20"/>
      <c r="J225" s="27" t="str">
        <f t="shared" si="6"/>
        <v>0</v>
      </c>
      <c r="K225" s="27" t="str">
        <f>IF(C225="","0",SUMIFS(借支明细表!$H:$H,借支明细表!$F:$F,$C225,借支明细表!$D:$D,$D$2))</f>
        <v>0</v>
      </c>
      <c r="L225" s="27" t="str">
        <f t="shared" si="7"/>
        <v>0</v>
      </c>
      <c r="M225" s="28"/>
      <c r="XDA225" s="7"/>
      <c r="XDB225" s="7"/>
      <c r="XDC225" s="7"/>
      <c r="XDD225" s="7"/>
      <c r="XDE225" s="7"/>
      <c r="XDF225" s="7"/>
      <c r="XDG225" s="7"/>
      <c r="XDH225" s="7"/>
      <c r="XDI225" s="7"/>
      <c r="XDJ225" s="7"/>
      <c r="XDK225" s="7"/>
      <c r="XDL225" s="7"/>
      <c r="XDM225" s="7"/>
      <c r="XDN225" s="7"/>
      <c r="XDO225" s="7"/>
      <c r="XDP225" s="7"/>
      <c r="XDQ225" s="7"/>
      <c r="XDR225" s="7"/>
      <c r="XDS225" s="7"/>
      <c r="XDT225" s="7"/>
      <c r="XDU225" s="7"/>
      <c r="XDV225" s="7"/>
      <c r="XDW225" s="7"/>
      <c r="XDX225" s="7"/>
      <c r="XDY225" s="7"/>
      <c r="XDZ225" s="7"/>
      <c r="XEA225" s="7"/>
      <c r="XEB225" s="7"/>
      <c r="XEC225" s="7"/>
      <c r="XED225" s="7"/>
      <c r="XEE225" s="7"/>
    </row>
    <row r="226" s="1" customFormat="1" customHeight="1" spans="1:16359">
      <c r="A226" s="4"/>
      <c r="B226" s="20"/>
      <c r="C226" s="20"/>
      <c r="D226" s="21" t="str">
        <f>IF(C226="","-",VLOOKUP(C226,员工信息表!B:C,2,FALSE))</f>
        <v>-</v>
      </c>
      <c r="E226" s="21" t="str">
        <f>IF(C226="","-",VLOOKUP(C226,员工信息表!B:D,3,FALSE))</f>
        <v>-</v>
      </c>
      <c r="F226" s="20"/>
      <c r="G226" s="20"/>
      <c r="H226" s="20"/>
      <c r="I226" s="20"/>
      <c r="J226" s="27" t="str">
        <f t="shared" si="6"/>
        <v>0</v>
      </c>
      <c r="K226" s="27" t="str">
        <f>IF(C226="","0",SUMIFS(借支明细表!$H:$H,借支明细表!$F:$F,$C226,借支明细表!$D:$D,$D$2))</f>
        <v>0</v>
      </c>
      <c r="L226" s="27" t="str">
        <f t="shared" si="7"/>
        <v>0</v>
      </c>
      <c r="M226" s="28"/>
      <c r="XDA226" s="7"/>
      <c r="XDB226" s="7"/>
      <c r="XDC226" s="7"/>
      <c r="XDD226" s="7"/>
      <c r="XDE226" s="7"/>
      <c r="XDF226" s="7"/>
      <c r="XDG226" s="7"/>
      <c r="XDH226" s="7"/>
      <c r="XDI226" s="7"/>
      <c r="XDJ226" s="7"/>
      <c r="XDK226" s="7"/>
      <c r="XDL226" s="7"/>
      <c r="XDM226" s="7"/>
      <c r="XDN226" s="7"/>
      <c r="XDO226" s="7"/>
      <c r="XDP226" s="7"/>
      <c r="XDQ226" s="7"/>
      <c r="XDR226" s="7"/>
      <c r="XDS226" s="7"/>
      <c r="XDT226" s="7"/>
      <c r="XDU226" s="7"/>
      <c r="XDV226" s="7"/>
      <c r="XDW226" s="7"/>
      <c r="XDX226" s="7"/>
      <c r="XDY226" s="7"/>
      <c r="XDZ226" s="7"/>
      <c r="XEA226" s="7"/>
      <c r="XEB226" s="7"/>
      <c r="XEC226" s="7"/>
      <c r="XED226" s="7"/>
      <c r="XEE226" s="7"/>
    </row>
    <row r="227" s="1" customFormat="1" customHeight="1" spans="1:16359">
      <c r="A227" s="4"/>
      <c r="B227" s="20"/>
      <c r="C227" s="20"/>
      <c r="D227" s="21" t="str">
        <f>IF(C227="","-",VLOOKUP(C227,员工信息表!B:C,2,FALSE))</f>
        <v>-</v>
      </c>
      <c r="E227" s="21" t="str">
        <f>IF(C227="","-",VLOOKUP(C227,员工信息表!B:D,3,FALSE))</f>
        <v>-</v>
      </c>
      <c r="F227" s="20"/>
      <c r="G227" s="20"/>
      <c r="H227" s="20"/>
      <c r="I227" s="20"/>
      <c r="J227" s="27" t="str">
        <f t="shared" si="6"/>
        <v>0</v>
      </c>
      <c r="K227" s="27" t="str">
        <f>IF(C227="","0",SUMIFS(借支明细表!$H:$H,借支明细表!$F:$F,$C227,借支明细表!$D:$D,$D$2))</f>
        <v>0</v>
      </c>
      <c r="L227" s="27" t="str">
        <f t="shared" si="7"/>
        <v>0</v>
      </c>
      <c r="M227" s="28"/>
      <c r="XDA227" s="7"/>
      <c r="XDB227" s="7"/>
      <c r="XDC227" s="7"/>
      <c r="XDD227" s="7"/>
      <c r="XDE227" s="7"/>
      <c r="XDF227" s="7"/>
      <c r="XDG227" s="7"/>
      <c r="XDH227" s="7"/>
      <c r="XDI227" s="7"/>
      <c r="XDJ227" s="7"/>
      <c r="XDK227" s="7"/>
      <c r="XDL227" s="7"/>
      <c r="XDM227" s="7"/>
      <c r="XDN227" s="7"/>
      <c r="XDO227" s="7"/>
      <c r="XDP227" s="7"/>
      <c r="XDQ227" s="7"/>
      <c r="XDR227" s="7"/>
      <c r="XDS227" s="7"/>
      <c r="XDT227" s="7"/>
      <c r="XDU227" s="7"/>
      <c r="XDV227" s="7"/>
      <c r="XDW227" s="7"/>
      <c r="XDX227" s="7"/>
      <c r="XDY227" s="7"/>
      <c r="XDZ227" s="7"/>
      <c r="XEA227" s="7"/>
      <c r="XEB227" s="7"/>
      <c r="XEC227" s="7"/>
      <c r="XED227" s="7"/>
      <c r="XEE227" s="7"/>
    </row>
    <row r="228" s="1" customFormat="1" customHeight="1" spans="1:16359">
      <c r="A228" s="4"/>
      <c r="B228" s="20"/>
      <c r="C228" s="20"/>
      <c r="D228" s="21" t="str">
        <f>IF(C228="","-",VLOOKUP(C228,员工信息表!B:C,2,FALSE))</f>
        <v>-</v>
      </c>
      <c r="E228" s="21" t="str">
        <f>IF(C228="","-",VLOOKUP(C228,员工信息表!B:D,3,FALSE))</f>
        <v>-</v>
      </c>
      <c r="F228" s="20"/>
      <c r="G228" s="20"/>
      <c r="H228" s="20"/>
      <c r="I228" s="20"/>
      <c r="J228" s="27" t="str">
        <f t="shared" si="6"/>
        <v>0</v>
      </c>
      <c r="K228" s="27" t="str">
        <f>IF(C228="","0",SUMIFS(借支明细表!$H:$H,借支明细表!$F:$F,$C228,借支明细表!$D:$D,$D$2))</f>
        <v>0</v>
      </c>
      <c r="L228" s="27" t="str">
        <f t="shared" si="7"/>
        <v>0</v>
      </c>
      <c r="M228" s="28"/>
      <c r="XDA228" s="7"/>
      <c r="XDB228" s="7"/>
      <c r="XDC228" s="7"/>
      <c r="XDD228" s="7"/>
      <c r="XDE228" s="7"/>
      <c r="XDF228" s="7"/>
      <c r="XDG228" s="7"/>
      <c r="XDH228" s="7"/>
      <c r="XDI228" s="7"/>
      <c r="XDJ228" s="7"/>
      <c r="XDK228" s="7"/>
      <c r="XDL228" s="7"/>
      <c r="XDM228" s="7"/>
      <c r="XDN228" s="7"/>
      <c r="XDO228" s="7"/>
      <c r="XDP228" s="7"/>
      <c r="XDQ228" s="7"/>
      <c r="XDR228" s="7"/>
      <c r="XDS228" s="7"/>
      <c r="XDT228" s="7"/>
      <c r="XDU228" s="7"/>
      <c r="XDV228" s="7"/>
      <c r="XDW228" s="7"/>
      <c r="XDX228" s="7"/>
      <c r="XDY228" s="7"/>
      <c r="XDZ228" s="7"/>
      <c r="XEA228" s="7"/>
      <c r="XEB228" s="7"/>
      <c r="XEC228" s="7"/>
      <c r="XED228" s="7"/>
      <c r="XEE228" s="7"/>
    </row>
    <row r="229" s="1" customFormat="1" customHeight="1" spans="1:16359">
      <c r="A229" s="4"/>
      <c r="B229" s="20"/>
      <c r="C229" s="20"/>
      <c r="D229" s="21" t="str">
        <f>IF(C229="","-",VLOOKUP(C229,员工信息表!B:C,2,FALSE))</f>
        <v>-</v>
      </c>
      <c r="E229" s="21" t="str">
        <f>IF(C229="","-",VLOOKUP(C229,员工信息表!B:D,3,FALSE))</f>
        <v>-</v>
      </c>
      <c r="F229" s="20"/>
      <c r="G229" s="20"/>
      <c r="H229" s="20"/>
      <c r="I229" s="20"/>
      <c r="J229" s="27" t="str">
        <f t="shared" si="6"/>
        <v>0</v>
      </c>
      <c r="K229" s="27" t="str">
        <f>IF(C229="","0",SUMIFS(借支明细表!$H:$H,借支明细表!$F:$F,$C229,借支明细表!$D:$D,$D$2))</f>
        <v>0</v>
      </c>
      <c r="L229" s="27" t="str">
        <f t="shared" si="7"/>
        <v>0</v>
      </c>
      <c r="M229" s="28"/>
      <c r="XDA229" s="7"/>
      <c r="XDB229" s="7"/>
      <c r="XDC229" s="7"/>
      <c r="XDD229" s="7"/>
      <c r="XDE229" s="7"/>
      <c r="XDF229" s="7"/>
      <c r="XDG229" s="7"/>
      <c r="XDH229" s="7"/>
      <c r="XDI229" s="7"/>
      <c r="XDJ229" s="7"/>
      <c r="XDK229" s="7"/>
      <c r="XDL229" s="7"/>
      <c r="XDM229" s="7"/>
      <c r="XDN229" s="7"/>
      <c r="XDO229" s="7"/>
      <c r="XDP229" s="7"/>
      <c r="XDQ229" s="7"/>
      <c r="XDR229" s="7"/>
      <c r="XDS229" s="7"/>
      <c r="XDT229" s="7"/>
      <c r="XDU229" s="7"/>
      <c r="XDV229" s="7"/>
      <c r="XDW229" s="7"/>
      <c r="XDX229" s="7"/>
      <c r="XDY229" s="7"/>
      <c r="XDZ229" s="7"/>
      <c r="XEA229" s="7"/>
      <c r="XEB229" s="7"/>
      <c r="XEC229" s="7"/>
      <c r="XED229" s="7"/>
      <c r="XEE229" s="7"/>
    </row>
    <row r="230" s="1" customFormat="1" customHeight="1" spans="1:16359">
      <c r="A230" s="4"/>
      <c r="B230" s="20"/>
      <c r="C230" s="20"/>
      <c r="D230" s="21" t="str">
        <f>IF(C230="","-",VLOOKUP(C230,员工信息表!B:C,2,FALSE))</f>
        <v>-</v>
      </c>
      <c r="E230" s="21" t="str">
        <f>IF(C230="","-",VLOOKUP(C230,员工信息表!B:D,3,FALSE))</f>
        <v>-</v>
      </c>
      <c r="F230" s="20"/>
      <c r="G230" s="20"/>
      <c r="H230" s="20"/>
      <c r="I230" s="20"/>
      <c r="J230" s="27" t="str">
        <f t="shared" si="6"/>
        <v>0</v>
      </c>
      <c r="K230" s="27" t="str">
        <f>IF(C230="","0",SUMIFS(借支明细表!$H:$H,借支明细表!$F:$F,$C230,借支明细表!$D:$D,$D$2))</f>
        <v>0</v>
      </c>
      <c r="L230" s="27" t="str">
        <f t="shared" si="7"/>
        <v>0</v>
      </c>
      <c r="M230" s="28"/>
      <c r="XDA230" s="7"/>
      <c r="XDB230" s="7"/>
      <c r="XDC230" s="7"/>
      <c r="XDD230" s="7"/>
      <c r="XDE230" s="7"/>
      <c r="XDF230" s="7"/>
      <c r="XDG230" s="7"/>
      <c r="XDH230" s="7"/>
      <c r="XDI230" s="7"/>
      <c r="XDJ230" s="7"/>
      <c r="XDK230" s="7"/>
      <c r="XDL230" s="7"/>
      <c r="XDM230" s="7"/>
      <c r="XDN230" s="7"/>
      <c r="XDO230" s="7"/>
      <c r="XDP230" s="7"/>
      <c r="XDQ230" s="7"/>
      <c r="XDR230" s="7"/>
      <c r="XDS230" s="7"/>
      <c r="XDT230" s="7"/>
      <c r="XDU230" s="7"/>
      <c r="XDV230" s="7"/>
      <c r="XDW230" s="7"/>
      <c r="XDX230" s="7"/>
      <c r="XDY230" s="7"/>
      <c r="XDZ230" s="7"/>
      <c r="XEA230" s="7"/>
      <c r="XEB230" s="7"/>
      <c r="XEC230" s="7"/>
      <c r="XED230" s="7"/>
      <c r="XEE230" s="7"/>
    </row>
    <row r="231" s="1" customFormat="1" customHeight="1" spans="1:16359">
      <c r="A231" s="4"/>
      <c r="B231" s="20"/>
      <c r="C231" s="20"/>
      <c r="D231" s="21" t="str">
        <f>IF(C231="","-",VLOOKUP(C231,员工信息表!B:C,2,FALSE))</f>
        <v>-</v>
      </c>
      <c r="E231" s="21" t="str">
        <f>IF(C231="","-",VLOOKUP(C231,员工信息表!B:D,3,FALSE))</f>
        <v>-</v>
      </c>
      <c r="F231" s="20"/>
      <c r="G231" s="20"/>
      <c r="H231" s="20"/>
      <c r="I231" s="20"/>
      <c r="J231" s="27" t="str">
        <f t="shared" si="6"/>
        <v>0</v>
      </c>
      <c r="K231" s="27" t="str">
        <f>IF(C231="","0",SUMIFS(借支明细表!$H:$H,借支明细表!$F:$F,$C231,借支明细表!$D:$D,$D$2))</f>
        <v>0</v>
      </c>
      <c r="L231" s="27" t="str">
        <f t="shared" si="7"/>
        <v>0</v>
      </c>
      <c r="M231" s="28"/>
      <c r="XDA231" s="7"/>
      <c r="XDB231" s="7"/>
      <c r="XDC231" s="7"/>
      <c r="XDD231" s="7"/>
      <c r="XDE231" s="7"/>
      <c r="XDF231" s="7"/>
      <c r="XDG231" s="7"/>
      <c r="XDH231" s="7"/>
      <c r="XDI231" s="7"/>
      <c r="XDJ231" s="7"/>
      <c r="XDK231" s="7"/>
      <c r="XDL231" s="7"/>
      <c r="XDM231" s="7"/>
      <c r="XDN231" s="7"/>
      <c r="XDO231" s="7"/>
      <c r="XDP231" s="7"/>
      <c r="XDQ231" s="7"/>
      <c r="XDR231" s="7"/>
      <c r="XDS231" s="7"/>
      <c r="XDT231" s="7"/>
      <c r="XDU231" s="7"/>
      <c r="XDV231" s="7"/>
      <c r="XDW231" s="7"/>
      <c r="XDX231" s="7"/>
      <c r="XDY231" s="7"/>
      <c r="XDZ231" s="7"/>
      <c r="XEA231" s="7"/>
      <c r="XEB231" s="7"/>
      <c r="XEC231" s="7"/>
      <c r="XED231" s="7"/>
      <c r="XEE231" s="7"/>
    </row>
    <row r="232" s="1" customFormat="1" customHeight="1" spans="1:16359">
      <c r="A232" s="4"/>
      <c r="B232" s="20"/>
      <c r="C232" s="20"/>
      <c r="D232" s="21" t="str">
        <f>IF(C232="","-",VLOOKUP(C232,员工信息表!B:C,2,FALSE))</f>
        <v>-</v>
      </c>
      <c r="E232" s="21" t="str">
        <f>IF(C232="","-",VLOOKUP(C232,员工信息表!B:D,3,FALSE))</f>
        <v>-</v>
      </c>
      <c r="F232" s="20"/>
      <c r="G232" s="20"/>
      <c r="H232" s="20"/>
      <c r="I232" s="20"/>
      <c r="J232" s="27" t="str">
        <f t="shared" si="6"/>
        <v>0</v>
      </c>
      <c r="K232" s="27" t="str">
        <f>IF(C232="","0",SUMIFS(借支明细表!$H:$H,借支明细表!$F:$F,$C232,借支明细表!$D:$D,$D$2))</f>
        <v>0</v>
      </c>
      <c r="L232" s="27" t="str">
        <f t="shared" si="7"/>
        <v>0</v>
      </c>
      <c r="M232" s="28"/>
      <c r="XDA232" s="7"/>
      <c r="XDB232" s="7"/>
      <c r="XDC232" s="7"/>
      <c r="XDD232" s="7"/>
      <c r="XDE232" s="7"/>
      <c r="XDF232" s="7"/>
      <c r="XDG232" s="7"/>
      <c r="XDH232" s="7"/>
      <c r="XDI232" s="7"/>
      <c r="XDJ232" s="7"/>
      <c r="XDK232" s="7"/>
      <c r="XDL232" s="7"/>
      <c r="XDM232" s="7"/>
      <c r="XDN232" s="7"/>
      <c r="XDO232" s="7"/>
      <c r="XDP232" s="7"/>
      <c r="XDQ232" s="7"/>
      <c r="XDR232" s="7"/>
      <c r="XDS232" s="7"/>
      <c r="XDT232" s="7"/>
      <c r="XDU232" s="7"/>
      <c r="XDV232" s="7"/>
      <c r="XDW232" s="7"/>
      <c r="XDX232" s="7"/>
      <c r="XDY232" s="7"/>
      <c r="XDZ232" s="7"/>
      <c r="XEA232" s="7"/>
      <c r="XEB232" s="7"/>
      <c r="XEC232" s="7"/>
      <c r="XED232" s="7"/>
      <c r="XEE232" s="7"/>
    </row>
    <row r="233" s="1" customFormat="1" customHeight="1" spans="1:16359">
      <c r="A233" s="4"/>
      <c r="B233" s="20"/>
      <c r="C233" s="20"/>
      <c r="D233" s="21" t="str">
        <f>IF(C233="","-",VLOOKUP(C233,员工信息表!B:C,2,FALSE))</f>
        <v>-</v>
      </c>
      <c r="E233" s="21" t="str">
        <f>IF(C233="","-",VLOOKUP(C233,员工信息表!B:D,3,FALSE))</f>
        <v>-</v>
      </c>
      <c r="F233" s="20"/>
      <c r="G233" s="20"/>
      <c r="H233" s="20"/>
      <c r="I233" s="20"/>
      <c r="J233" s="27" t="str">
        <f t="shared" si="6"/>
        <v>0</v>
      </c>
      <c r="K233" s="27" t="str">
        <f>IF(C233="","0",SUMIFS(借支明细表!$H:$H,借支明细表!$F:$F,$C233,借支明细表!$D:$D,$D$2))</f>
        <v>0</v>
      </c>
      <c r="L233" s="27" t="str">
        <f t="shared" si="7"/>
        <v>0</v>
      </c>
      <c r="M233" s="28"/>
      <c r="XDA233" s="7"/>
      <c r="XDB233" s="7"/>
      <c r="XDC233" s="7"/>
      <c r="XDD233" s="7"/>
      <c r="XDE233" s="7"/>
      <c r="XDF233" s="7"/>
      <c r="XDG233" s="7"/>
      <c r="XDH233" s="7"/>
      <c r="XDI233" s="7"/>
      <c r="XDJ233" s="7"/>
      <c r="XDK233" s="7"/>
      <c r="XDL233" s="7"/>
      <c r="XDM233" s="7"/>
      <c r="XDN233" s="7"/>
      <c r="XDO233" s="7"/>
      <c r="XDP233" s="7"/>
      <c r="XDQ233" s="7"/>
      <c r="XDR233" s="7"/>
      <c r="XDS233" s="7"/>
      <c r="XDT233" s="7"/>
      <c r="XDU233" s="7"/>
      <c r="XDV233" s="7"/>
      <c r="XDW233" s="7"/>
      <c r="XDX233" s="7"/>
      <c r="XDY233" s="7"/>
      <c r="XDZ233" s="7"/>
      <c r="XEA233" s="7"/>
      <c r="XEB233" s="7"/>
      <c r="XEC233" s="7"/>
      <c r="XED233" s="7"/>
      <c r="XEE233" s="7"/>
    </row>
    <row r="234" s="1" customFormat="1" customHeight="1" spans="1:16359">
      <c r="A234" s="4"/>
      <c r="B234" s="20"/>
      <c r="C234" s="20"/>
      <c r="D234" s="21" t="str">
        <f>IF(C234="","-",VLOOKUP(C234,员工信息表!B:C,2,FALSE))</f>
        <v>-</v>
      </c>
      <c r="E234" s="21" t="str">
        <f>IF(C234="","-",VLOOKUP(C234,员工信息表!B:D,3,FALSE))</f>
        <v>-</v>
      </c>
      <c r="F234" s="20"/>
      <c r="G234" s="20"/>
      <c r="H234" s="20"/>
      <c r="I234" s="20"/>
      <c r="J234" s="27" t="str">
        <f t="shared" si="6"/>
        <v>0</v>
      </c>
      <c r="K234" s="27" t="str">
        <f>IF(C234="","0",SUMIFS(借支明细表!$H:$H,借支明细表!$F:$F,$C234,借支明细表!$D:$D,$D$2))</f>
        <v>0</v>
      </c>
      <c r="L234" s="27" t="str">
        <f t="shared" si="7"/>
        <v>0</v>
      </c>
      <c r="M234" s="28"/>
      <c r="XDA234" s="7"/>
      <c r="XDB234" s="7"/>
      <c r="XDC234" s="7"/>
      <c r="XDD234" s="7"/>
      <c r="XDE234" s="7"/>
      <c r="XDF234" s="7"/>
      <c r="XDG234" s="7"/>
      <c r="XDH234" s="7"/>
      <c r="XDI234" s="7"/>
      <c r="XDJ234" s="7"/>
      <c r="XDK234" s="7"/>
      <c r="XDL234" s="7"/>
      <c r="XDM234" s="7"/>
      <c r="XDN234" s="7"/>
      <c r="XDO234" s="7"/>
      <c r="XDP234" s="7"/>
      <c r="XDQ234" s="7"/>
      <c r="XDR234" s="7"/>
      <c r="XDS234" s="7"/>
      <c r="XDT234" s="7"/>
      <c r="XDU234" s="7"/>
      <c r="XDV234" s="7"/>
      <c r="XDW234" s="7"/>
      <c r="XDX234" s="7"/>
      <c r="XDY234" s="7"/>
      <c r="XDZ234" s="7"/>
      <c r="XEA234" s="7"/>
      <c r="XEB234" s="7"/>
      <c r="XEC234" s="7"/>
      <c r="XED234" s="7"/>
      <c r="XEE234" s="7"/>
    </row>
    <row r="235" s="1" customFormat="1" customHeight="1" spans="1:16359">
      <c r="A235" s="4"/>
      <c r="B235" s="20"/>
      <c r="C235" s="20"/>
      <c r="D235" s="21" t="str">
        <f>IF(C235="","-",VLOOKUP(C235,员工信息表!B:C,2,FALSE))</f>
        <v>-</v>
      </c>
      <c r="E235" s="21" t="str">
        <f>IF(C235="","-",VLOOKUP(C235,员工信息表!B:D,3,FALSE))</f>
        <v>-</v>
      </c>
      <c r="F235" s="20"/>
      <c r="G235" s="20"/>
      <c r="H235" s="20"/>
      <c r="I235" s="20"/>
      <c r="J235" s="27" t="str">
        <f t="shared" si="6"/>
        <v>0</v>
      </c>
      <c r="K235" s="27" t="str">
        <f>IF(C235="","0",SUMIFS(借支明细表!$H:$H,借支明细表!$F:$F,$C235,借支明细表!$D:$D,$D$2))</f>
        <v>0</v>
      </c>
      <c r="L235" s="27" t="str">
        <f t="shared" si="7"/>
        <v>0</v>
      </c>
      <c r="M235" s="28"/>
      <c r="XDA235" s="7"/>
      <c r="XDB235" s="7"/>
      <c r="XDC235" s="7"/>
      <c r="XDD235" s="7"/>
      <c r="XDE235" s="7"/>
      <c r="XDF235" s="7"/>
      <c r="XDG235" s="7"/>
      <c r="XDH235" s="7"/>
      <c r="XDI235" s="7"/>
      <c r="XDJ235" s="7"/>
      <c r="XDK235" s="7"/>
      <c r="XDL235" s="7"/>
      <c r="XDM235" s="7"/>
      <c r="XDN235" s="7"/>
      <c r="XDO235" s="7"/>
      <c r="XDP235" s="7"/>
      <c r="XDQ235" s="7"/>
      <c r="XDR235" s="7"/>
      <c r="XDS235" s="7"/>
      <c r="XDT235" s="7"/>
      <c r="XDU235" s="7"/>
      <c r="XDV235" s="7"/>
      <c r="XDW235" s="7"/>
      <c r="XDX235" s="7"/>
      <c r="XDY235" s="7"/>
      <c r="XDZ235" s="7"/>
      <c r="XEA235" s="7"/>
      <c r="XEB235" s="7"/>
      <c r="XEC235" s="7"/>
      <c r="XED235" s="7"/>
      <c r="XEE235" s="7"/>
    </row>
    <row r="236" s="1" customFormat="1" customHeight="1" spans="1:16359">
      <c r="A236" s="4"/>
      <c r="B236" s="20"/>
      <c r="C236" s="20"/>
      <c r="D236" s="21" t="str">
        <f>IF(C236="","-",VLOOKUP(C236,员工信息表!B:C,2,FALSE))</f>
        <v>-</v>
      </c>
      <c r="E236" s="21" t="str">
        <f>IF(C236="","-",VLOOKUP(C236,员工信息表!B:D,3,FALSE))</f>
        <v>-</v>
      </c>
      <c r="F236" s="20"/>
      <c r="G236" s="20"/>
      <c r="H236" s="20"/>
      <c r="I236" s="20"/>
      <c r="J236" s="27" t="str">
        <f t="shared" si="6"/>
        <v>0</v>
      </c>
      <c r="K236" s="27" t="str">
        <f>IF(C236="","0",SUMIFS(借支明细表!$H:$H,借支明细表!$F:$F,$C236,借支明细表!$D:$D,$D$2))</f>
        <v>0</v>
      </c>
      <c r="L236" s="27" t="str">
        <f t="shared" si="7"/>
        <v>0</v>
      </c>
      <c r="M236" s="28"/>
      <c r="XDA236" s="7"/>
      <c r="XDB236" s="7"/>
      <c r="XDC236" s="7"/>
      <c r="XDD236" s="7"/>
      <c r="XDE236" s="7"/>
      <c r="XDF236" s="7"/>
      <c r="XDG236" s="7"/>
      <c r="XDH236" s="7"/>
      <c r="XDI236" s="7"/>
      <c r="XDJ236" s="7"/>
      <c r="XDK236" s="7"/>
      <c r="XDL236" s="7"/>
      <c r="XDM236" s="7"/>
      <c r="XDN236" s="7"/>
      <c r="XDO236" s="7"/>
      <c r="XDP236" s="7"/>
      <c r="XDQ236" s="7"/>
      <c r="XDR236" s="7"/>
      <c r="XDS236" s="7"/>
      <c r="XDT236" s="7"/>
      <c r="XDU236" s="7"/>
      <c r="XDV236" s="7"/>
      <c r="XDW236" s="7"/>
      <c r="XDX236" s="7"/>
      <c r="XDY236" s="7"/>
      <c r="XDZ236" s="7"/>
      <c r="XEA236" s="7"/>
      <c r="XEB236" s="7"/>
      <c r="XEC236" s="7"/>
      <c r="XED236" s="7"/>
      <c r="XEE236" s="7"/>
    </row>
    <row r="237" s="1" customFormat="1" customHeight="1" spans="1:16359">
      <c r="A237" s="4"/>
      <c r="B237" s="20"/>
      <c r="C237" s="20"/>
      <c r="D237" s="21" t="str">
        <f>IF(C237="","-",VLOOKUP(C237,员工信息表!B:C,2,FALSE))</f>
        <v>-</v>
      </c>
      <c r="E237" s="21" t="str">
        <f>IF(C237="","-",VLOOKUP(C237,员工信息表!B:D,3,FALSE))</f>
        <v>-</v>
      </c>
      <c r="F237" s="20"/>
      <c r="G237" s="20"/>
      <c r="H237" s="20"/>
      <c r="I237" s="20"/>
      <c r="J237" s="27" t="str">
        <f t="shared" si="6"/>
        <v>0</v>
      </c>
      <c r="K237" s="27" t="str">
        <f>IF(C237="","0",SUMIFS(借支明细表!$H:$H,借支明细表!$F:$F,$C237,借支明细表!$D:$D,$D$2))</f>
        <v>0</v>
      </c>
      <c r="L237" s="27" t="str">
        <f t="shared" si="7"/>
        <v>0</v>
      </c>
      <c r="M237" s="28"/>
      <c r="XDA237" s="7"/>
      <c r="XDB237" s="7"/>
      <c r="XDC237" s="7"/>
      <c r="XDD237" s="7"/>
      <c r="XDE237" s="7"/>
      <c r="XDF237" s="7"/>
      <c r="XDG237" s="7"/>
      <c r="XDH237" s="7"/>
      <c r="XDI237" s="7"/>
      <c r="XDJ237" s="7"/>
      <c r="XDK237" s="7"/>
      <c r="XDL237" s="7"/>
      <c r="XDM237" s="7"/>
      <c r="XDN237" s="7"/>
      <c r="XDO237" s="7"/>
      <c r="XDP237" s="7"/>
      <c r="XDQ237" s="7"/>
      <c r="XDR237" s="7"/>
      <c r="XDS237" s="7"/>
      <c r="XDT237" s="7"/>
      <c r="XDU237" s="7"/>
      <c r="XDV237" s="7"/>
      <c r="XDW237" s="7"/>
      <c r="XDX237" s="7"/>
      <c r="XDY237" s="7"/>
      <c r="XDZ237" s="7"/>
      <c r="XEA237" s="7"/>
      <c r="XEB237" s="7"/>
      <c r="XEC237" s="7"/>
      <c r="XED237" s="7"/>
      <c r="XEE237" s="7"/>
    </row>
    <row r="238" s="1" customFormat="1" customHeight="1" spans="1:16359">
      <c r="A238" s="4"/>
      <c r="B238" s="20"/>
      <c r="C238" s="20"/>
      <c r="D238" s="21" t="str">
        <f>IF(C238="","-",VLOOKUP(C238,员工信息表!B:C,2,FALSE))</f>
        <v>-</v>
      </c>
      <c r="E238" s="21" t="str">
        <f>IF(C238="","-",VLOOKUP(C238,员工信息表!B:D,3,FALSE))</f>
        <v>-</v>
      </c>
      <c r="F238" s="20"/>
      <c r="G238" s="20"/>
      <c r="H238" s="20"/>
      <c r="I238" s="20"/>
      <c r="J238" s="27" t="str">
        <f t="shared" si="6"/>
        <v>0</v>
      </c>
      <c r="K238" s="27" t="str">
        <f>IF(C238="","0",SUMIFS(借支明细表!$H:$H,借支明细表!$F:$F,$C238,借支明细表!$D:$D,$D$2))</f>
        <v>0</v>
      </c>
      <c r="L238" s="27" t="str">
        <f t="shared" si="7"/>
        <v>0</v>
      </c>
      <c r="M238" s="28"/>
      <c r="XDA238" s="7"/>
      <c r="XDB238" s="7"/>
      <c r="XDC238" s="7"/>
      <c r="XDD238" s="7"/>
      <c r="XDE238" s="7"/>
      <c r="XDF238" s="7"/>
      <c r="XDG238" s="7"/>
      <c r="XDH238" s="7"/>
      <c r="XDI238" s="7"/>
      <c r="XDJ238" s="7"/>
      <c r="XDK238" s="7"/>
      <c r="XDL238" s="7"/>
      <c r="XDM238" s="7"/>
      <c r="XDN238" s="7"/>
      <c r="XDO238" s="7"/>
      <c r="XDP238" s="7"/>
      <c r="XDQ238" s="7"/>
      <c r="XDR238" s="7"/>
      <c r="XDS238" s="7"/>
      <c r="XDT238" s="7"/>
      <c r="XDU238" s="7"/>
      <c r="XDV238" s="7"/>
      <c r="XDW238" s="7"/>
      <c r="XDX238" s="7"/>
      <c r="XDY238" s="7"/>
      <c r="XDZ238" s="7"/>
      <c r="XEA238" s="7"/>
      <c r="XEB238" s="7"/>
      <c r="XEC238" s="7"/>
      <c r="XED238" s="7"/>
      <c r="XEE238" s="7"/>
    </row>
    <row r="239" s="1" customFormat="1" customHeight="1" spans="1:16359">
      <c r="A239" s="4"/>
      <c r="B239" s="20"/>
      <c r="C239" s="20"/>
      <c r="D239" s="21" t="str">
        <f>IF(C239="","-",VLOOKUP(C239,员工信息表!B:C,2,FALSE))</f>
        <v>-</v>
      </c>
      <c r="E239" s="21" t="str">
        <f>IF(C239="","-",VLOOKUP(C239,员工信息表!B:D,3,FALSE))</f>
        <v>-</v>
      </c>
      <c r="F239" s="20"/>
      <c r="G239" s="20"/>
      <c r="H239" s="20"/>
      <c r="I239" s="20"/>
      <c r="J239" s="27" t="str">
        <f t="shared" si="6"/>
        <v>0</v>
      </c>
      <c r="K239" s="27" t="str">
        <f>IF(C239="","0",SUMIFS(借支明细表!$H:$H,借支明细表!$F:$F,$C239,借支明细表!$D:$D,$D$2))</f>
        <v>0</v>
      </c>
      <c r="L239" s="27" t="str">
        <f t="shared" si="7"/>
        <v>0</v>
      </c>
      <c r="M239" s="28"/>
      <c r="XDA239" s="7"/>
      <c r="XDB239" s="7"/>
      <c r="XDC239" s="7"/>
      <c r="XDD239" s="7"/>
      <c r="XDE239" s="7"/>
      <c r="XDF239" s="7"/>
      <c r="XDG239" s="7"/>
      <c r="XDH239" s="7"/>
      <c r="XDI239" s="7"/>
      <c r="XDJ239" s="7"/>
      <c r="XDK239" s="7"/>
      <c r="XDL239" s="7"/>
      <c r="XDM239" s="7"/>
      <c r="XDN239" s="7"/>
      <c r="XDO239" s="7"/>
      <c r="XDP239" s="7"/>
      <c r="XDQ239" s="7"/>
      <c r="XDR239" s="7"/>
      <c r="XDS239" s="7"/>
      <c r="XDT239" s="7"/>
      <c r="XDU239" s="7"/>
      <c r="XDV239" s="7"/>
      <c r="XDW239" s="7"/>
      <c r="XDX239" s="7"/>
      <c r="XDY239" s="7"/>
      <c r="XDZ239" s="7"/>
      <c r="XEA239" s="7"/>
      <c r="XEB239" s="7"/>
      <c r="XEC239" s="7"/>
      <c r="XED239" s="7"/>
      <c r="XEE239" s="7"/>
    </row>
    <row r="240" s="1" customFormat="1" customHeight="1" spans="1:16359">
      <c r="A240" s="4"/>
      <c r="B240" s="20"/>
      <c r="C240" s="20"/>
      <c r="D240" s="21" t="str">
        <f>IF(C240="","-",VLOOKUP(C240,员工信息表!B:C,2,FALSE))</f>
        <v>-</v>
      </c>
      <c r="E240" s="21" t="str">
        <f>IF(C240="","-",VLOOKUP(C240,员工信息表!B:D,3,FALSE))</f>
        <v>-</v>
      </c>
      <c r="F240" s="20"/>
      <c r="G240" s="20"/>
      <c r="H240" s="20"/>
      <c r="I240" s="20"/>
      <c r="J240" s="27" t="str">
        <f t="shared" si="6"/>
        <v>0</v>
      </c>
      <c r="K240" s="27" t="str">
        <f>IF(C240="","0",SUMIFS(借支明细表!$H:$H,借支明细表!$F:$F,$C240,借支明细表!$D:$D,$D$2))</f>
        <v>0</v>
      </c>
      <c r="L240" s="27" t="str">
        <f t="shared" si="7"/>
        <v>0</v>
      </c>
      <c r="M240" s="28"/>
      <c r="XDA240" s="7"/>
      <c r="XDB240" s="7"/>
      <c r="XDC240" s="7"/>
      <c r="XDD240" s="7"/>
      <c r="XDE240" s="7"/>
      <c r="XDF240" s="7"/>
      <c r="XDG240" s="7"/>
      <c r="XDH240" s="7"/>
      <c r="XDI240" s="7"/>
      <c r="XDJ240" s="7"/>
      <c r="XDK240" s="7"/>
      <c r="XDL240" s="7"/>
      <c r="XDM240" s="7"/>
      <c r="XDN240" s="7"/>
      <c r="XDO240" s="7"/>
      <c r="XDP240" s="7"/>
      <c r="XDQ240" s="7"/>
      <c r="XDR240" s="7"/>
      <c r="XDS240" s="7"/>
      <c r="XDT240" s="7"/>
      <c r="XDU240" s="7"/>
      <c r="XDV240" s="7"/>
      <c r="XDW240" s="7"/>
      <c r="XDX240" s="7"/>
      <c r="XDY240" s="7"/>
      <c r="XDZ240" s="7"/>
      <c r="XEA240" s="7"/>
      <c r="XEB240" s="7"/>
      <c r="XEC240" s="7"/>
      <c r="XED240" s="7"/>
      <c r="XEE240" s="7"/>
    </row>
    <row r="241" s="1" customFormat="1" customHeight="1" spans="1:16359">
      <c r="A241" s="4"/>
      <c r="B241" s="20"/>
      <c r="C241" s="20"/>
      <c r="D241" s="21" t="str">
        <f>IF(C241="","-",VLOOKUP(C241,员工信息表!B:C,2,FALSE))</f>
        <v>-</v>
      </c>
      <c r="E241" s="21" t="str">
        <f>IF(C241="","-",VLOOKUP(C241,员工信息表!B:D,3,FALSE))</f>
        <v>-</v>
      </c>
      <c r="F241" s="20"/>
      <c r="G241" s="20"/>
      <c r="H241" s="20"/>
      <c r="I241" s="20"/>
      <c r="J241" s="27" t="str">
        <f t="shared" si="6"/>
        <v>0</v>
      </c>
      <c r="K241" s="27" t="str">
        <f>IF(C241="","0",SUMIFS(借支明细表!$H:$H,借支明细表!$F:$F,$C241,借支明细表!$D:$D,$D$2))</f>
        <v>0</v>
      </c>
      <c r="L241" s="27" t="str">
        <f t="shared" si="7"/>
        <v>0</v>
      </c>
      <c r="M241" s="28"/>
      <c r="XDA241" s="7"/>
      <c r="XDB241" s="7"/>
      <c r="XDC241" s="7"/>
      <c r="XDD241" s="7"/>
      <c r="XDE241" s="7"/>
      <c r="XDF241" s="7"/>
      <c r="XDG241" s="7"/>
      <c r="XDH241" s="7"/>
      <c r="XDI241" s="7"/>
      <c r="XDJ241" s="7"/>
      <c r="XDK241" s="7"/>
      <c r="XDL241" s="7"/>
      <c r="XDM241" s="7"/>
      <c r="XDN241" s="7"/>
      <c r="XDO241" s="7"/>
      <c r="XDP241" s="7"/>
      <c r="XDQ241" s="7"/>
      <c r="XDR241" s="7"/>
      <c r="XDS241" s="7"/>
      <c r="XDT241" s="7"/>
      <c r="XDU241" s="7"/>
      <c r="XDV241" s="7"/>
      <c r="XDW241" s="7"/>
      <c r="XDX241" s="7"/>
      <c r="XDY241" s="7"/>
      <c r="XDZ241" s="7"/>
      <c r="XEA241" s="7"/>
      <c r="XEB241" s="7"/>
      <c r="XEC241" s="7"/>
      <c r="XED241" s="7"/>
      <c r="XEE241" s="7"/>
    </row>
    <row r="242" s="1" customFormat="1" customHeight="1" spans="1:16359">
      <c r="A242" s="4"/>
      <c r="B242" s="20"/>
      <c r="C242" s="20"/>
      <c r="D242" s="21" t="str">
        <f>IF(C242="","-",VLOOKUP(C242,员工信息表!B:C,2,FALSE))</f>
        <v>-</v>
      </c>
      <c r="E242" s="21" t="str">
        <f>IF(C242="","-",VLOOKUP(C242,员工信息表!B:D,3,FALSE))</f>
        <v>-</v>
      </c>
      <c r="F242" s="20"/>
      <c r="G242" s="20"/>
      <c r="H242" s="20"/>
      <c r="I242" s="20"/>
      <c r="J242" s="27" t="str">
        <f t="shared" si="6"/>
        <v>0</v>
      </c>
      <c r="K242" s="27" t="str">
        <f>IF(C242="","0",SUMIFS(借支明细表!$H:$H,借支明细表!$F:$F,$C242,借支明细表!$D:$D,$D$2))</f>
        <v>0</v>
      </c>
      <c r="L242" s="27" t="str">
        <f t="shared" si="7"/>
        <v>0</v>
      </c>
      <c r="M242" s="28"/>
      <c r="XDA242" s="7"/>
      <c r="XDB242" s="7"/>
      <c r="XDC242" s="7"/>
      <c r="XDD242" s="7"/>
      <c r="XDE242" s="7"/>
      <c r="XDF242" s="7"/>
      <c r="XDG242" s="7"/>
      <c r="XDH242" s="7"/>
      <c r="XDI242" s="7"/>
      <c r="XDJ242" s="7"/>
      <c r="XDK242" s="7"/>
      <c r="XDL242" s="7"/>
      <c r="XDM242" s="7"/>
      <c r="XDN242" s="7"/>
      <c r="XDO242" s="7"/>
      <c r="XDP242" s="7"/>
      <c r="XDQ242" s="7"/>
      <c r="XDR242" s="7"/>
      <c r="XDS242" s="7"/>
      <c r="XDT242" s="7"/>
      <c r="XDU242" s="7"/>
      <c r="XDV242" s="7"/>
      <c r="XDW242" s="7"/>
      <c r="XDX242" s="7"/>
      <c r="XDY242" s="7"/>
      <c r="XDZ242" s="7"/>
      <c r="XEA242" s="7"/>
      <c r="XEB242" s="7"/>
      <c r="XEC242" s="7"/>
      <c r="XED242" s="7"/>
      <c r="XEE242" s="7"/>
    </row>
    <row r="243" s="1" customFormat="1" customHeight="1" spans="1:16359">
      <c r="A243" s="4"/>
      <c r="B243" s="20"/>
      <c r="C243" s="20"/>
      <c r="D243" s="21" t="str">
        <f>IF(C243="","-",VLOOKUP(C243,员工信息表!B:C,2,FALSE))</f>
        <v>-</v>
      </c>
      <c r="E243" s="21" t="str">
        <f>IF(C243="","-",VLOOKUP(C243,员工信息表!B:D,3,FALSE))</f>
        <v>-</v>
      </c>
      <c r="F243" s="20"/>
      <c r="G243" s="20"/>
      <c r="H243" s="20"/>
      <c r="I243" s="20"/>
      <c r="J243" s="27" t="str">
        <f t="shared" si="6"/>
        <v>0</v>
      </c>
      <c r="K243" s="27" t="str">
        <f>IF(C243="","0",SUMIFS(借支明细表!$H:$H,借支明细表!$F:$F,$C243,借支明细表!$D:$D,$D$2))</f>
        <v>0</v>
      </c>
      <c r="L243" s="27" t="str">
        <f t="shared" si="7"/>
        <v>0</v>
      </c>
      <c r="M243" s="28"/>
      <c r="XDA243" s="7"/>
      <c r="XDB243" s="7"/>
      <c r="XDC243" s="7"/>
      <c r="XDD243" s="7"/>
      <c r="XDE243" s="7"/>
      <c r="XDF243" s="7"/>
      <c r="XDG243" s="7"/>
      <c r="XDH243" s="7"/>
      <c r="XDI243" s="7"/>
      <c r="XDJ243" s="7"/>
      <c r="XDK243" s="7"/>
      <c r="XDL243" s="7"/>
      <c r="XDM243" s="7"/>
      <c r="XDN243" s="7"/>
      <c r="XDO243" s="7"/>
      <c r="XDP243" s="7"/>
      <c r="XDQ243" s="7"/>
      <c r="XDR243" s="7"/>
      <c r="XDS243" s="7"/>
      <c r="XDT243" s="7"/>
      <c r="XDU243" s="7"/>
      <c r="XDV243" s="7"/>
      <c r="XDW243" s="7"/>
      <c r="XDX243" s="7"/>
      <c r="XDY243" s="7"/>
      <c r="XDZ243" s="7"/>
      <c r="XEA243" s="7"/>
      <c r="XEB243" s="7"/>
      <c r="XEC243" s="7"/>
      <c r="XED243" s="7"/>
      <c r="XEE243" s="7"/>
    </row>
    <row r="244" s="1" customFormat="1" customHeight="1" spans="1:16359">
      <c r="A244" s="4"/>
      <c r="B244" s="20"/>
      <c r="C244" s="20"/>
      <c r="D244" s="21" t="str">
        <f>IF(C244="","-",VLOOKUP(C244,员工信息表!B:C,2,FALSE))</f>
        <v>-</v>
      </c>
      <c r="E244" s="21" t="str">
        <f>IF(C244="","-",VLOOKUP(C244,员工信息表!B:D,3,FALSE))</f>
        <v>-</v>
      </c>
      <c r="F244" s="20"/>
      <c r="G244" s="20"/>
      <c r="H244" s="20"/>
      <c r="I244" s="20"/>
      <c r="J244" s="27" t="str">
        <f t="shared" si="6"/>
        <v>0</v>
      </c>
      <c r="K244" s="27" t="str">
        <f>IF(C244="","0",SUMIFS(借支明细表!$H:$H,借支明细表!$F:$F,$C244,借支明细表!$D:$D,$D$2))</f>
        <v>0</v>
      </c>
      <c r="L244" s="27" t="str">
        <f t="shared" si="7"/>
        <v>0</v>
      </c>
      <c r="M244" s="28"/>
      <c r="XDA244" s="7"/>
      <c r="XDB244" s="7"/>
      <c r="XDC244" s="7"/>
      <c r="XDD244" s="7"/>
      <c r="XDE244" s="7"/>
      <c r="XDF244" s="7"/>
      <c r="XDG244" s="7"/>
      <c r="XDH244" s="7"/>
      <c r="XDI244" s="7"/>
      <c r="XDJ244" s="7"/>
      <c r="XDK244" s="7"/>
      <c r="XDL244" s="7"/>
      <c r="XDM244" s="7"/>
      <c r="XDN244" s="7"/>
      <c r="XDO244" s="7"/>
      <c r="XDP244" s="7"/>
      <c r="XDQ244" s="7"/>
      <c r="XDR244" s="7"/>
      <c r="XDS244" s="7"/>
      <c r="XDT244" s="7"/>
      <c r="XDU244" s="7"/>
      <c r="XDV244" s="7"/>
      <c r="XDW244" s="7"/>
      <c r="XDX244" s="7"/>
      <c r="XDY244" s="7"/>
      <c r="XDZ244" s="7"/>
      <c r="XEA244" s="7"/>
      <c r="XEB244" s="7"/>
      <c r="XEC244" s="7"/>
      <c r="XED244" s="7"/>
      <c r="XEE244" s="7"/>
    </row>
    <row r="245" s="1" customFormat="1" customHeight="1" spans="1:16359">
      <c r="A245" s="4"/>
      <c r="B245" s="20"/>
      <c r="C245" s="20"/>
      <c r="D245" s="21" t="str">
        <f>IF(C245="","-",VLOOKUP(C245,员工信息表!B:C,2,FALSE))</f>
        <v>-</v>
      </c>
      <c r="E245" s="21" t="str">
        <f>IF(C245="","-",VLOOKUP(C245,员工信息表!B:D,3,FALSE))</f>
        <v>-</v>
      </c>
      <c r="F245" s="20"/>
      <c r="G245" s="20"/>
      <c r="H245" s="20"/>
      <c r="I245" s="20"/>
      <c r="J245" s="27" t="str">
        <f t="shared" si="6"/>
        <v>0</v>
      </c>
      <c r="K245" s="27" t="str">
        <f>IF(C245="","0",SUMIFS(借支明细表!$H:$H,借支明细表!$F:$F,$C245,借支明细表!$D:$D,$D$2))</f>
        <v>0</v>
      </c>
      <c r="L245" s="27" t="str">
        <f t="shared" si="7"/>
        <v>0</v>
      </c>
      <c r="M245" s="28"/>
      <c r="XDA245" s="7"/>
      <c r="XDB245" s="7"/>
      <c r="XDC245" s="7"/>
      <c r="XDD245" s="7"/>
      <c r="XDE245" s="7"/>
      <c r="XDF245" s="7"/>
      <c r="XDG245" s="7"/>
      <c r="XDH245" s="7"/>
      <c r="XDI245" s="7"/>
      <c r="XDJ245" s="7"/>
      <c r="XDK245" s="7"/>
      <c r="XDL245" s="7"/>
      <c r="XDM245" s="7"/>
      <c r="XDN245" s="7"/>
      <c r="XDO245" s="7"/>
      <c r="XDP245" s="7"/>
      <c r="XDQ245" s="7"/>
      <c r="XDR245" s="7"/>
      <c r="XDS245" s="7"/>
      <c r="XDT245" s="7"/>
      <c r="XDU245" s="7"/>
      <c r="XDV245" s="7"/>
      <c r="XDW245" s="7"/>
      <c r="XDX245" s="7"/>
      <c r="XDY245" s="7"/>
      <c r="XDZ245" s="7"/>
      <c r="XEA245" s="7"/>
      <c r="XEB245" s="7"/>
      <c r="XEC245" s="7"/>
      <c r="XED245" s="7"/>
      <c r="XEE245" s="7"/>
    </row>
    <row r="246" s="1" customFormat="1" customHeight="1" spans="1:16359">
      <c r="A246" s="4"/>
      <c r="B246" s="20"/>
      <c r="C246" s="20"/>
      <c r="D246" s="21" t="str">
        <f>IF(C246="","-",VLOOKUP(C246,员工信息表!B:C,2,FALSE))</f>
        <v>-</v>
      </c>
      <c r="E246" s="21" t="str">
        <f>IF(C246="","-",VLOOKUP(C246,员工信息表!B:D,3,FALSE))</f>
        <v>-</v>
      </c>
      <c r="F246" s="20"/>
      <c r="G246" s="20"/>
      <c r="H246" s="20"/>
      <c r="I246" s="20"/>
      <c r="J246" s="27" t="str">
        <f t="shared" si="6"/>
        <v>0</v>
      </c>
      <c r="K246" s="27" t="str">
        <f>IF(C246="","0",SUMIFS(借支明细表!$H:$H,借支明细表!$F:$F,$C246,借支明细表!$D:$D,$D$2))</f>
        <v>0</v>
      </c>
      <c r="L246" s="27" t="str">
        <f t="shared" si="7"/>
        <v>0</v>
      </c>
      <c r="M246" s="28"/>
      <c r="XDA246" s="7"/>
      <c r="XDB246" s="7"/>
      <c r="XDC246" s="7"/>
      <c r="XDD246" s="7"/>
      <c r="XDE246" s="7"/>
      <c r="XDF246" s="7"/>
      <c r="XDG246" s="7"/>
      <c r="XDH246" s="7"/>
      <c r="XDI246" s="7"/>
      <c r="XDJ246" s="7"/>
      <c r="XDK246" s="7"/>
      <c r="XDL246" s="7"/>
      <c r="XDM246" s="7"/>
      <c r="XDN246" s="7"/>
      <c r="XDO246" s="7"/>
      <c r="XDP246" s="7"/>
      <c r="XDQ246" s="7"/>
      <c r="XDR246" s="7"/>
      <c r="XDS246" s="7"/>
      <c r="XDT246" s="7"/>
      <c r="XDU246" s="7"/>
      <c r="XDV246" s="7"/>
      <c r="XDW246" s="7"/>
      <c r="XDX246" s="7"/>
      <c r="XDY246" s="7"/>
      <c r="XDZ246" s="7"/>
      <c r="XEA246" s="7"/>
      <c r="XEB246" s="7"/>
      <c r="XEC246" s="7"/>
      <c r="XED246" s="7"/>
      <c r="XEE246" s="7"/>
    </row>
    <row r="247" s="1" customFormat="1" customHeight="1" spans="1:16359">
      <c r="A247" s="4"/>
      <c r="B247" s="20"/>
      <c r="C247" s="20"/>
      <c r="D247" s="21" t="str">
        <f>IF(C247="","-",VLOOKUP(C247,员工信息表!B:C,2,FALSE))</f>
        <v>-</v>
      </c>
      <c r="E247" s="21" t="str">
        <f>IF(C247="","-",VLOOKUP(C247,员工信息表!B:D,3,FALSE))</f>
        <v>-</v>
      </c>
      <c r="F247" s="20"/>
      <c r="G247" s="20"/>
      <c r="H247" s="20"/>
      <c r="I247" s="20"/>
      <c r="J247" s="27" t="str">
        <f t="shared" si="6"/>
        <v>0</v>
      </c>
      <c r="K247" s="27" t="str">
        <f>IF(C247="","0",SUMIFS(借支明细表!$H:$H,借支明细表!$F:$F,$C247,借支明细表!$D:$D,$D$2))</f>
        <v>0</v>
      </c>
      <c r="L247" s="27" t="str">
        <f t="shared" si="7"/>
        <v>0</v>
      </c>
      <c r="M247" s="28"/>
      <c r="XDA247" s="7"/>
      <c r="XDB247" s="7"/>
      <c r="XDC247" s="7"/>
      <c r="XDD247" s="7"/>
      <c r="XDE247" s="7"/>
      <c r="XDF247" s="7"/>
      <c r="XDG247" s="7"/>
      <c r="XDH247" s="7"/>
      <c r="XDI247" s="7"/>
      <c r="XDJ247" s="7"/>
      <c r="XDK247" s="7"/>
      <c r="XDL247" s="7"/>
      <c r="XDM247" s="7"/>
      <c r="XDN247" s="7"/>
      <c r="XDO247" s="7"/>
      <c r="XDP247" s="7"/>
      <c r="XDQ247" s="7"/>
      <c r="XDR247" s="7"/>
      <c r="XDS247" s="7"/>
      <c r="XDT247" s="7"/>
      <c r="XDU247" s="7"/>
      <c r="XDV247" s="7"/>
      <c r="XDW247" s="7"/>
      <c r="XDX247" s="7"/>
      <c r="XDY247" s="7"/>
      <c r="XDZ247" s="7"/>
      <c r="XEA247" s="7"/>
      <c r="XEB247" s="7"/>
      <c r="XEC247" s="7"/>
      <c r="XED247" s="7"/>
      <c r="XEE247" s="7"/>
    </row>
    <row r="248" s="1" customFormat="1" customHeight="1" spans="1:16359">
      <c r="A248" s="4"/>
      <c r="B248" s="20"/>
      <c r="C248" s="20"/>
      <c r="D248" s="21" t="str">
        <f>IF(C248="","-",VLOOKUP(C248,员工信息表!B:C,2,FALSE))</f>
        <v>-</v>
      </c>
      <c r="E248" s="21" t="str">
        <f>IF(C248="","-",VLOOKUP(C248,员工信息表!B:D,3,FALSE))</f>
        <v>-</v>
      </c>
      <c r="F248" s="20"/>
      <c r="G248" s="20"/>
      <c r="H248" s="20"/>
      <c r="I248" s="20"/>
      <c r="J248" s="27" t="str">
        <f t="shared" si="6"/>
        <v>0</v>
      </c>
      <c r="K248" s="27" t="str">
        <f>IF(C248="","0",SUMIFS(借支明细表!$H:$H,借支明细表!$F:$F,$C248,借支明细表!$D:$D,$D$2))</f>
        <v>0</v>
      </c>
      <c r="L248" s="27" t="str">
        <f t="shared" si="7"/>
        <v>0</v>
      </c>
      <c r="M248" s="28"/>
      <c r="XDA248" s="7"/>
      <c r="XDB248" s="7"/>
      <c r="XDC248" s="7"/>
      <c r="XDD248" s="7"/>
      <c r="XDE248" s="7"/>
      <c r="XDF248" s="7"/>
      <c r="XDG248" s="7"/>
      <c r="XDH248" s="7"/>
      <c r="XDI248" s="7"/>
      <c r="XDJ248" s="7"/>
      <c r="XDK248" s="7"/>
      <c r="XDL248" s="7"/>
      <c r="XDM248" s="7"/>
      <c r="XDN248" s="7"/>
      <c r="XDO248" s="7"/>
      <c r="XDP248" s="7"/>
      <c r="XDQ248" s="7"/>
      <c r="XDR248" s="7"/>
      <c r="XDS248" s="7"/>
      <c r="XDT248" s="7"/>
      <c r="XDU248" s="7"/>
      <c r="XDV248" s="7"/>
      <c r="XDW248" s="7"/>
      <c r="XDX248" s="7"/>
      <c r="XDY248" s="7"/>
      <c r="XDZ248" s="7"/>
      <c r="XEA248" s="7"/>
      <c r="XEB248" s="7"/>
      <c r="XEC248" s="7"/>
      <c r="XED248" s="7"/>
      <c r="XEE248" s="7"/>
    </row>
    <row r="249" s="1" customFormat="1" customHeight="1" spans="1:16359">
      <c r="A249" s="4"/>
      <c r="B249" s="20"/>
      <c r="C249" s="20"/>
      <c r="D249" s="21" t="str">
        <f>IF(C249="","-",VLOOKUP(C249,员工信息表!B:C,2,FALSE))</f>
        <v>-</v>
      </c>
      <c r="E249" s="21" t="str">
        <f>IF(C249="","-",VLOOKUP(C249,员工信息表!B:D,3,FALSE))</f>
        <v>-</v>
      </c>
      <c r="F249" s="20"/>
      <c r="G249" s="20"/>
      <c r="H249" s="20"/>
      <c r="I249" s="20"/>
      <c r="J249" s="27" t="str">
        <f t="shared" si="6"/>
        <v>0</v>
      </c>
      <c r="K249" s="27" t="str">
        <f>IF(C249="","0",SUMIFS(借支明细表!$H:$H,借支明细表!$F:$F,$C249,借支明细表!$D:$D,$D$2))</f>
        <v>0</v>
      </c>
      <c r="L249" s="27" t="str">
        <f t="shared" si="7"/>
        <v>0</v>
      </c>
      <c r="M249" s="28"/>
      <c r="XDA249" s="7"/>
      <c r="XDB249" s="7"/>
      <c r="XDC249" s="7"/>
      <c r="XDD249" s="7"/>
      <c r="XDE249" s="7"/>
      <c r="XDF249" s="7"/>
      <c r="XDG249" s="7"/>
      <c r="XDH249" s="7"/>
      <c r="XDI249" s="7"/>
      <c r="XDJ249" s="7"/>
      <c r="XDK249" s="7"/>
      <c r="XDL249" s="7"/>
      <c r="XDM249" s="7"/>
      <c r="XDN249" s="7"/>
      <c r="XDO249" s="7"/>
      <c r="XDP249" s="7"/>
      <c r="XDQ249" s="7"/>
      <c r="XDR249" s="7"/>
      <c r="XDS249" s="7"/>
      <c r="XDT249" s="7"/>
      <c r="XDU249" s="7"/>
      <c r="XDV249" s="7"/>
      <c r="XDW249" s="7"/>
      <c r="XDX249" s="7"/>
      <c r="XDY249" s="7"/>
      <c r="XDZ249" s="7"/>
      <c r="XEA249" s="7"/>
      <c r="XEB249" s="7"/>
      <c r="XEC249" s="7"/>
      <c r="XED249" s="7"/>
      <c r="XEE249" s="7"/>
    </row>
    <row r="250" s="1" customFormat="1" customHeight="1" spans="1:16359">
      <c r="A250" s="4"/>
      <c r="B250" s="20"/>
      <c r="C250" s="20"/>
      <c r="D250" s="21" t="str">
        <f>IF(C250="","-",VLOOKUP(C250,员工信息表!B:C,2,FALSE))</f>
        <v>-</v>
      </c>
      <c r="E250" s="21" t="str">
        <f>IF(C250="","-",VLOOKUP(C250,员工信息表!B:D,3,FALSE))</f>
        <v>-</v>
      </c>
      <c r="F250" s="20"/>
      <c r="G250" s="20"/>
      <c r="H250" s="20"/>
      <c r="I250" s="20"/>
      <c r="J250" s="27" t="str">
        <f t="shared" si="6"/>
        <v>0</v>
      </c>
      <c r="K250" s="27" t="str">
        <f>IF(C250="","0",SUMIFS(借支明细表!$H:$H,借支明细表!$F:$F,$C250,借支明细表!$D:$D,$D$2))</f>
        <v>0</v>
      </c>
      <c r="L250" s="27" t="str">
        <f t="shared" si="7"/>
        <v>0</v>
      </c>
      <c r="M250" s="28"/>
      <c r="XDA250" s="7"/>
      <c r="XDB250" s="7"/>
      <c r="XDC250" s="7"/>
      <c r="XDD250" s="7"/>
      <c r="XDE250" s="7"/>
      <c r="XDF250" s="7"/>
      <c r="XDG250" s="7"/>
      <c r="XDH250" s="7"/>
      <c r="XDI250" s="7"/>
      <c r="XDJ250" s="7"/>
      <c r="XDK250" s="7"/>
      <c r="XDL250" s="7"/>
      <c r="XDM250" s="7"/>
      <c r="XDN250" s="7"/>
      <c r="XDO250" s="7"/>
      <c r="XDP250" s="7"/>
      <c r="XDQ250" s="7"/>
      <c r="XDR250" s="7"/>
      <c r="XDS250" s="7"/>
      <c r="XDT250" s="7"/>
      <c r="XDU250" s="7"/>
      <c r="XDV250" s="7"/>
      <c r="XDW250" s="7"/>
      <c r="XDX250" s="7"/>
      <c r="XDY250" s="7"/>
      <c r="XDZ250" s="7"/>
      <c r="XEA250" s="7"/>
      <c r="XEB250" s="7"/>
      <c r="XEC250" s="7"/>
      <c r="XED250" s="7"/>
      <c r="XEE250" s="7"/>
    </row>
    <row r="251" s="1" customFormat="1" customHeight="1" spans="1:16359">
      <c r="A251" s="4"/>
      <c r="B251" s="20"/>
      <c r="C251" s="20"/>
      <c r="D251" s="21" t="str">
        <f>IF(C251="","-",VLOOKUP(C251,员工信息表!B:C,2,FALSE))</f>
        <v>-</v>
      </c>
      <c r="E251" s="21" t="str">
        <f>IF(C251="","-",VLOOKUP(C251,员工信息表!B:D,3,FALSE))</f>
        <v>-</v>
      </c>
      <c r="F251" s="20"/>
      <c r="G251" s="20"/>
      <c r="H251" s="20"/>
      <c r="I251" s="20"/>
      <c r="J251" s="27" t="str">
        <f t="shared" si="6"/>
        <v>0</v>
      </c>
      <c r="K251" s="27" t="str">
        <f>IF(C251="","0",SUMIFS(借支明细表!$H:$H,借支明细表!$F:$F,$C251,借支明细表!$D:$D,$D$2))</f>
        <v>0</v>
      </c>
      <c r="L251" s="27" t="str">
        <f t="shared" si="7"/>
        <v>0</v>
      </c>
      <c r="M251" s="28"/>
      <c r="XDA251" s="7"/>
      <c r="XDB251" s="7"/>
      <c r="XDC251" s="7"/>
      <c r="XDD251" s="7"/>
      <c r="XDE251" s="7"/>
      <c r="XDF251" s="7"/>
      <c r="XDG251" s="7"/>
      <c r="XDH251" s="7"/>
      <c r="XDI251" s="7"/>
      <c r="XDJ251" s="7"/>
      <c r="XDK251" s="7"/>
      <c r="XDL251" s="7"/>
      <c r="XDM251" s="7"/>
      <c r="XDN251" s="7"/>
      <c r="XDO251" s="7"/>
      <c r="XDP251" s="7"/>
      <c r="XDQ251" s="7"/>
      <c r="XDR251" s="7"/>
      <c r="XDS251" s="7"/>
      <c r="XDT251" s="7"/>
      <c r="XDU251" s="7"/>
      <c r="XDV251" s="7"/>
      <c r="XDW251" s="7"/>
      <c r="XDX251" s="7"/>
      <c r="XDY251" s="7"/>
      <c r="XDZ251" s="7"/>
      <c r="XEA251" s="7"/>
      <c r="XEB251" s="7"/>
      <c r="XEC251" s="7"/>
      <c r="XED251" s="7"/>
      <c r="XEE251" s="7"/>
    </row>
    <row r="252" s="1" customFormat="1" customHeight="1" spans="1:16359">
      <c r="A252" s="4"/>
      <c r="B252" s="20"/>
      <c r="C252" s="20"/>
      <c r="D252" s="21" t="str">
        <f>IF(C252="","-",VLOOKUP(C252,员工信息表!B:C,2,FALSE))</f>
        <v>-</v>
      </c>
      <c r="E252" s="21" t="str">
        <f>IF(C252="","-",VLOOKUP(C252,员工信息表!B:D,3,FALSE))</f>
        <v>-</v>
      </c>
      <c r="F252" s="20"/>
      <c r="G252" s="20"/>
      <c r="H252" s="20"/>
      <c r="I252" s="20"/>
      <c r="J252" s="27" t="str">
        <f t="shared" si="6"/>
        <v>0</v>
      </c>
      <c r="K252" s="27" t="str">
        <f>IF(C252="","0",SUMIFS(借支明细表!$H:$H,借支明细表!$F:$F,$C252,借支明细表!$D:$D,$D$2))</f>
        <v>0</v>
      </c>
      <c r="L252" s="27" t="str">
        <f t="shared" si="7"/>
        <v>0</v>
      </c>
      <c r="M252" s="28"/>
      <c r="XDA252" s="7"/>
      <c r="XDB252" s="7"/>
      <c r="XDC252" s="7"/>
      <c r="XDD252" s="7"/>
      <c r="XDE252" s="7"/>
      <c r="XDF252" s="7"/>
      <c r="XDG252" s="7"/>
      <c r="XDH252" s="7"/>
      <c r="XDI252" s="7"/>
      <c r="XDJ252" s="7"/>
      <c r="XDK252" s="7"/>
      <c r="XDL252" s="7"/>
      <c r="XDM252" s="7"/>
      <c r="XDN252" s="7"/>
      <c r="XDO252" s="7"/>
      <c r="XDP252" s="7"/>
      <c r="XDQ252" s="7"/>
      <c r="XDR252" s="7"/>
      <c r="XDS252" s="7"/>
      <c r="XDT252" s="7"/>
      <c r="XDU252" s="7"/>
      <c r="XDV252" s="7"/>
      <c r="XDW252" s="7"/>
      <c r="XDX252" s="7"/>
      <c r="XDY252" s="7"/>
      <c r="XDZ252" s="7"/>
      <c r="XEA252" s="7"/>
      <c r="XEB252" s="7"/>
      <c r="XEC252" s="7"/>
      <c r="XED252" s="7"/>
      <c r="XEE252" s="7"/>
    </row>
    <row r="253" s="1" customFormat="1" customHeight="1" spans="1:16359">
      <c r="A253" s="4"/>
      <c r="B253" s="20"/>
      <c r="C253" s="20"/>
      <c r="D253" s="21" t="str">
        <f>IF(C253="","-",VLOOKUP(C253,员工信息表!B:C,2,FALSE))</f>
        <v>-</v>
      </c>
      <c r="E253" s="21" t="str">
        <f>IF(C253="","-",VLOOKUP(C253,员工信息表!B:D,3,FALSE))</f>
        <v>-</v>
      </c>
      <c r="F253" s="20"/>
      <c r="G253" s="20"/>
      <c r="H253" s="20"/>
      <c r="I253" s="20"/>
      <c r="J253" s="27" t="str">
        <f t="shared" si="6"/>
        <v>0</v>
      </c>
      <c r="K253" s="27" t="str">
        <f>IF(C253="","0",SUMIFS(借支明细表!$H:$H,借支明细表!$F:$F,$C253,借支明细表!$D:$D,$D$2))</f>
        <v>0</v>
      </c>
      <c r="L253" s="27" t="str">
        <f t="shared" si="7"/>
        <v>0</v>
      </c>
      <c r="M253" s="28"/>
      <c r="XDA253" s="7"/>
      <c r="XDB253" s="7"/>
      <c r="XDC253" s="7"/>
      <c r="XDD253" s="7"/>
      <c r="XDE253" s="7"/>
      <c r="XDF253" s="7"/>
      <c r="XDG253" s="7"/>
      <c r="XDH253" s="7"/>
      <c r="XDI253" s="7"/>
      <c r="XDJ253" s="7"/>
      <c r="XDK253" s="7"/>
      <c r="XDL253" s="7"/>
      <c r="XDM253" s="7"/>
      <c r="XDN253" s="7"/>
      <c r="XDO253" s="7"/>
      <c r="XDP253" s="7"/>
      <c r="XDQ253" s="7"/>
      <c r="XDR253" s="7"/>
      <c r="XDS253" s="7"/>
      <c r="XDT253" s="7"/>
      <c r="XDU253" s="7"/>
      <c r="XDV253" s="7"/>
      <c r="XDW253" s="7"/>
      <c r="XDX253" s="7"/>
      <c r="XDY253" s="7"/>
      <c r="XDZ253" s="7"/>
      <c r="XEA253" s="7"/>
      <c r="XEB253" s="7"/>
      <c r="XEC253" s="7"/>
      <c r="XED253" s="7"/>
      <c r="XEE253" s="7"/>
    </row>
    <row r="254" s="1" customFormat="1" customHeight="1" spans="1:16359">
      <c r="A254" s="4"/>
      <c r="B254" s="20"/>
      <c r="C254" s="20"/>
      <c r="D254" s="21" t="str">
        <f>IF(C254="","-",VLOOKUP(C254,员工信息表!B:C,2,FALSE))</f>
        <v>-</v>
      </c>
      <c r="E254" s="21" t="str">
        <f>IF(C254="","-",VLOOKUP(C254,员工信息表!B:D,3,FALSE))</f>
        <v>-</v>
      </c>
      <c r="F254" s="20"/>
      <c r="G254" s="20"/>
      <c r="H254" s="20"/>
      <c r="I254" s="20"/>
      <c r="J254" s="27" t="str">
        <f t="shared" si="6"/>
        <v>0</v>
      </c>
      <c r="K254" s="27" t="str">
        <f>IF(C254="","0",SUMIFS(借支明细表!$H:$H,借支明细表!$F:$F,$C254,借支明细表!$D:$D,$D$2))</f>
        <v>0</v>
      </c>
      <c r="L254" s="27" t="str">
        <f t="shared" si="7"/>
        <v>0</v>
      </c>
      <c r="M254" s="28"/>
      <c r="XDA254" s="7"/>
      <c r="XDB254" s="7"/>
      <c r="XDC254" s="7"/>
      <c r="XDD254" s="7"/>
      <c r="XDE254" s="7"/>
      <c r="XDF254" s="7"/>
      <c r="XDG254" s="7"/>
      <c r="XDH254" s="7"/>
      <c r="XDI254" s="7"/>
      <c r="XDJ254" s="7"/>
      <c r="XDK254" s="7"/>
      <c r="XDL254" s="7"/>
      <c r="XDM254" s="7"/>
      <c r="XDN254" s="7"/>
      <c r="XDO254" s="7"/>
      <c r="XDP254" s="7"/>
      <c r="XDQ254" s="7"/>
      <c r="XDR254" s="7"/>
      <c r="XDS254" s="7"/>
      <c r="XDT254" s="7"/>
      <c r="XDU254" s="7"/>
      <c r="XDV254" s="7"/>
      <c r="XDW254" s="7"/>
      <c r="XDX254" s="7"/>
      <c r="XDY254" s="7"/>
      <c r="XDZ254" s="7"/>
      <c r="XEA254" s="7"/>
      <c r="XEB254" s="7"/>
      <c r="XEC254" s="7"/>
      <c r="XED254" s="7"/>
      <c r="XEE254" s="7"/>
    </row>
    <row r="255" s="1" customFormat="1" customHeight="1" spans="1:16359">
      <c r="A255" s="4"/>
      <c r="B255" s="20"/>
      <c r="C255" s="20"/>
      <c r="D255" s="21" t="str">
        <f>IF(C255="","-",VLOOKUP(C255,员工信息表!B:C,2,FALSE))</f>
        <v>-</v>
      </c>
      <c r="E255" s="21" t="str">
        <f>IF(C255="","-",VLOOKUP(C255,员工信息表!B:D,3,FALSE))</f>
        <v>-</v>
      </c>
      <c r="F255" s="20"/>
      <c r="G255" s="20"/>
      <c r="H255" s="20"/>
      <c r="I255" s="20"/>
      <c r="J255" s="27" t="str">
        <f t="shared" si="6"/>
        <v>0</v>
      </c>
      <c r="K255" s="27" t="str">
        <f>IF(C255="","0",SUMIFS(借支明细表!$H:$H,借支明细表!$F:$F,$C255,借支明细表!$D:$D,$D$2))</f>
        <v>0</v>
      </c>
      <c r="L255" s="27" t="str">
        <f t="shared" si="7"/>
        <v>0</v>
      </c>
      <c r="M255" s="28"/>
      <c r="XDA255" s="7"/>
      <c r="XDB255" s="7"/>
      <c r="XDC255" s="7"/>
      <c r="XDD255" s="7"/>
      <c r="XDE255" s="7"/>
      <c r="XDF255" s="7"/>
      <c r="XDG255" s="7"/>
      <c r="XDH255" s="7"/>
      <c r="XDI255" s="7"/>
      <c r="XDJ255" s="7"/>
      <c r="XDK255" s="7"/>
      <c r="XDL255" s="7"/>
      <c r="XDM255" s="7"/>
      <c r="XDN255" s="7"/>
      <c r="XDO255" s="7"/>
      <c r="XDP255" s="7"/>
      <c r="XDQ255" s="7"/>
      <c r="XDR255" s="7"/>
      <c r="XDS255" s="7"/>
      <c r="XDT255" s="7"/>
      <c r="XDU255" s="7"/>
      <c r="XDV255" s="7"/>
      <c r="XDW255" s="7"/>
      <c r="XDX255" s="7"/>
      <c r="XDY255" s="7"/>
      <c r="XDZ255" s="7"/>
      <c r="XEA255" s="7"/>
      <c r="XEB255" s="7"/>
      <c r="XEC255" s="7"/>
      <c r="XED255" s="7"/>
      <c r="XEE255" s="7"/>
    </row>
    <row r="256" s="1" customFormat="1" customHeight="1" spans="1:16359">
      <c r="A256" s="4"/>
      <c r="B256" s="20"/>
      <c r="C256" s="20"/>
      <c r="D256" s="21" t="str">
        <f>IF(C256="","-",VLOOKUP(C256,员工信息表!B:C,2,FALSE))</f>
        <v>-</v>
      </c>
      <c r="E256" s="21" t="str">
        <f>IF(C256="","-",VLOOKUP(C256,员工信息表!B:D,3,FALSE))</f>
        <v>-</v>
      </c>
      <c r="F256" s="20"/>
      <c r="G256" s="20"/>
      <c r="H256" s="20"/>
      <c r="I256" s="20"/>
      <c r="J256" s="27" t="str">
        <f t="shared" si="6"/>
        <v>0</v>
      </c>
      <c r="K256" s="27" t="str">
        <f>IF(C256="","0",SUMIFS(借支明细表!$H:$H,借支明细表!$F:$F,$C256,借支明细表!$D:$D,$D$2))</f>
        <v>0</v>
      </c>
      <c r="L256" s="27" t="str">
        <f t="shared" si="7"/>
        <v>0</v>
      </c>
      <c r="M256" s="28"/>
      <c r="XDA256" s="7"/>
      <c r="XDB256" s="7"/>
      <c r="XDC256" s="7"/>
      <c r="XDD256" s="7"/>
      <c r="XDE256" s="7"/>
      <c r="XDF256" s="7"/>
      <c r="XDG256" s="7"/>
      <c r="XDH256" s="7"/>
      <c r="XDI256" s="7"/>
      <c r="XDJ256" s="7"/>
      <c r="XDK256" s="7"/>
      <c r="XDL256" s="7"/>
      <c r="XDM256" s="7"/>
      <c r="XDN256" s="7"/>
      <c r="XDO256" s="7"/>
      <c r="XDP256" s="7"/>
      <c r="XDQ256" s="7"/>
      <c r="XDR256" s="7"/>
      <c r="XDS256" s="7"/>
      <c r="XDT256" s="7"/>
      <c r="XDU256" s="7"/>
      <c r="XDV256" s="7"/>
      <c r="XDW256" s="7"/>
      <c r="XDX256" s="7"/>
      <c r="XDY256" s="7"/>
      <c r="XDZ256" s="7"/>
      <c r="XEA256" s="7"/>
      <c r="XEB256" s="7"/>
      <c r="XEC256" s="7"/>
      <c r="XED256" s="7"/>
      <c r="XEE256" s="7"/>
    </row>
    <row r="257" s="1" customFormat="1" customHeight="1" spans="1:16359">
      <c r="A257" s="4"/>
      <c r="B257" s="20"/>
      <c r="C257" s="20"/>
      <c r="D257" s="21" t="str">
        <f>IF(C257="","-",VLOOKUP(C257,员工信息表!B:C,2,FALSE))</f>
        <v>-</v>
      </c>
      <c r="E257" s="21" t="str">
        <f>IF(C257="","-",VLOOKUP(C257,员工信息表!B:D,3,FALSE))</f>
        <v>-</v>
      </c>
      <c r="F257" s="20"/>
      <c r="G257" s="20"/>
      <c r="H257" s="20"/>
      <c r="I257" s="20"/>
      <c r="J257" s="27" t="str">
        <f t="shared" si="6"/>
        <v>0</v>
      </c>
      <c r="K257" s="27" t="str">
        <f>IF(C257="","0",SUMIFS(借支明细表!$H:$H,借支明细表!$F:$F,$C257,借支明细表!$D:$D,$D$2))</f>
        <v>0</v>
      </c>
      <c r="L257" s="27" t="str">
        <f t="shared" si="7"/>
        <v>0</v>
      </c>
      <c r="M257" s="28"/>
      <c r="XDA257" s="7"/>
      <c r="XDB257" s="7"/>
      <c r="XDC257" s="7"/>
      <c r="XDD257" s="7"/>
      <c r="XDE257" s="7"/>
      <c r="XDF257" s="7"/>
      <c r="XDG257" s="7"/>
      <c r="XDH257" s="7"/>
      <c r="XDI257" s="7"/>
      <c r="XDJ257" s="7"/>
      <c r="XDK257" s="7"/>
      <c r="XDL257" s="7"/>
      <c r="XDM257" s="7"/>
      <c r="XDN257" s="7"/>
      <c r="XDO257" s="7"/>
      <c r="XDP257" s="7"/>
      <c r="XDQ257" s="7"/>
      <c r="XDR257" s="7"/>
      <c r="XDS257" s="7"/>
      <c r="XDT257" s="7"/>
      <c r="XDU257" s="7"/>
      <c r="XDV257" s="7"/>
      <c r="XDW257" s="7"/>
      <c r="XDX257" s="7"/>
      <c r="XDY257" s="7"/>
      <c r="XDZ257" s="7"/>
      <c r="XEA257" s="7"/>
      <c r="XEB257" s="7"/>
      <c r="XEC257" s="7"/>
      <c r="XED257" s="7"/>
      <c r="XEE257" s="7"/>
    </row>
    <row r="258" s="1" customFormat="1" customHeight="1" spans="1:16359">
      <c r="A258" s="4"/>
      <c r="B258" s="20"/>
      <c r="C258" s="20"/>
      <c r="D258" s="21" t="str">
        <f>IF(C258="","-",VLOOKUP(C258,员工信息表!B:C,2,FALSE))</f>
        <v>-</v>
      </c>
      <c r="E258" s="21" t="str">
        <f>IF(C258="","-",VLOOKUP(C258,员工信息表!B:D,3,FALSE))</f>
        <v>-</v>
      </c>
      <c r="F258" s="20"/>
      <c r="G258" s="20"/>
      <c r="H258" s="20"/>
      <c r="I258" s="20"/>
      <c r="J258" s="27" t="str">
        <f t="shared" si="6"/>
        <v>0</v>
      </c>
      <c r="K258" s="27" t="str">
        <f>IF(C258="","0",SUMIFS(借支明细表!$H:$H,借支明细表!$F:$F,$C258,借支明细表!$D:$D,$D$2))</f>
        <v>0</v>
      </c>
      <c r="L258" s="27" t="str">
        <f t="shared" si="7"/>
        <v>0</v>
      </c>
      <c r="M258" s="28"/>
      <c r="XDA258" s="7"/>
      <c r="XDB258" s="7"/>
      <c r="XDC258" s="7"/>
      <c r="XDD258" s="7"/>
      <c r="XDE258" s="7"/>
      <c r="XDF258" s="7"/>
      <c r="XDG258" s="7"/>
      <c r="XDH258" s="7"/>
      <c r="XDI258" s="7"/>
      <c r="XDJ258" s="7"/>
      <c r="XDK258" s="7"/>
      <c r="XDL258" s="7"/>
      <c r="XDM258" s="7"/>
      <c r="XDN258" s="7"/>
      <c r="XDO258" s="7"/>
      <c r="XDP258" s="7"/>
      <c r="XDQ258" s="7"/>
      <c r="XDR258" s="7"/>
      <c r="XDS258" s="7"/>
      <c r="XDT258" s="7"/>
      <c r="XDU258" s="7"/>
      <c r="XDV258" s="7"/>
      <c r="XDW258" s="7"/>
      <c r="XDX258" s="7"/>
      <c r="XDY258" s="7"/>
      <c r="XDZ258" s="7"/>
      <c r="XEA258" s="7"/>
      <c r="XEB258" s="7"/>
      <c r="XEC258" s="7"/>
      <c r="XED258" s="7"/>
      <c r="XEE258" s="7"/>
    </row>
    <row r="259" s="1" customFormat="1" customHeight="1" spans="1:16359">
      <c r="A259" s="4"/>
      <c r="B259" s="20"/>
      <c r="C259" s="20"/>
      <c r="D259" s="21" t="str">
        <f>IF(C259="","-",VLOOKUP(C259,员工信息表!B:C,2,FALSE))</f>
        <v>-</v>
      </c>
      <c r="E259" s="21" t="str">
        <f>IF(C259="","-",VLOOKUP(C259,员工信息表!B:D,3,FALSE))</f>
        <v>-</v>
      </c>
      <c r="F259" s="20"/>
      <c r="G259" s="20"/>
      <c r="H259" s="20"/>
      <c r="I259" s="20"/>
      <c r="J259" s="27" t="str">
        <f t="shared" si="6"/>
        <v>0</v>
      </c>
      <c r="K259" s="27" t="str">
        <f>IF(C259="","0",SUMIFS(借支明细表!$H:$H,借支明细表!$F:$F,$C259,借支明细表!$D:$D,$D$2))</f>
        <v>0</v>
      </c>
      <c r="L259" s="27" t="str">
        <f t="shared" si="7"/>
        <v>0</v>
      </c>
      <c r="M259" s="28"/>
      <c r="XDA259" s="7"/>
      <c r="XDB259" s="7"/>
      <c r="XDC259" s="7"/>
      <c r="XDD259" s="7"/>
      <c r="XDE259" s="7"/>
      <c r="XDF259" s="7"/>
      <c r="XDG259" s="7"/>
      <c r="XDH259" s="7"/>
      <c r="XDI259" s="7"/>
      <c r="XDJ259" s="7"/>
      <c r="XDK259" s="7"/>
      <c r="XDL259" s="7"/>
      <c r="XDM259" s="7"/>
      <c r="XDN259" s="7"/>
      <c r="XDO259" s="7"/>
      <c r="XDP259" s="7"/>
      <c r="XDQ259" s="7"/>
      <c r="XDR259" s="7"/>
      <c r="XDS259" s="7"/>
      <c r="XDT259" s="7"/>
      <c r="XDU259" s="7"/>
      <c r="XDV259" s="7"/>
      <c r="XDW259" s="7"/>
      <c r="XDX259" s="7"/>
      <c r="XDY259" s="7"/>
      <c r="XDZ259" s="7"/>
      <c r="XEA259" s="7"/>
      <c r="XEB259" s="7"/>
      <c r="XEC259" s="7"/>
      <c r="XED259" s="7"/>
      <c r="XEE259" s="7"/>
    </row>
    <row r="260" s="1" customFormat="1" customHeight="1" spans="1:16359">
      <c r="A260" s="4"/>
      <c r="B260" s="20"/>
      <c r="C260" s="20"/>
      <c r="D260" s="21" t="str">
        <f>IF(C260="","-",VLOOKUP(C260,员工信息表!B:C,2,FALSE))</f>
        <v>-</v>
      </c>
      <c r="E260" s="21" t="str">
        <f>IF(C260="","-",VLOOKUP(C260,员工信息表!B:D,3,FALSE))</f>
        <v>-</v>
      </c>
      <c r="F260" s="20"/>
      <c r="G260" s="20"/>
      <c r="H260" s="20"/>
      <c r="I260" s="20"/>
      <c r="J260" s="27" t="str">
        <f t="shared" si="6"/>
        <v>0</v>
      </c>
      <c r="K260" s="27" t="str">
        <f>IF(C260="","0",SUMIFS(借支明细表!$H:$H,借支明细表!$F:$F,$C260,借支明细表!$D:$D,$D$2))</f>
        <v>0</v>
      </c>
      <c r="L260" s="27" t="str">
        <f t="shared" si="7"/>
        <v>0</v>
      </c>
      <c r="M260" s="28"/>
      <c r="XDA260" s="7"/>
      <c r="XDB260" s="7"/>
      <c r="XDC260" s="7"/>
      <c r="XDD260" s="7"/>
      <c r="XDE260" s="7"/>
      <c r="XDF260" s="7"/>
      <c r="XDG260" s="7"/>
      <c r="XDH260" s="7"/>
      <c r="XDI260" s="7"/>
      <c r="XDJ260" s="7"/>
      <c r="XDK260" s="7"/>
      <c r="XDL260" s="7"/>
      <c r="XDM260" s="7"/>
      <c r="XDN260" s="7"/>
      <c r="XDO260" s="7"/>
      <c r="XDP260" s="7"/>
      <c r="XDQ260" s="7"/>
      <c r="XDR260" s="7"/>
      <c r="XDS260" s="7"/>
      <c r="XDT260" s="7"/>
      <c r="XDU260" s="7"/>
      <c r="XDV260" s="7"/>
      <c r="XDW260" s="7"/>
      <c r="XDX260" s="7"/>
      <c r="XDY260" s="7"/>
      <c r="XDZ260" s="7"/>
      <c r="XEA260" s="7"/>
      <c r="XEB260" s="7"/>
      <c r="XEC260" s="7"/>
      <c r="XED260" s="7"/>
      <c r="XEE260" s="7"/>
    </row>
    <row r="261" s="1" customFormat="1" customHeight="1" spans="1:16359">
      <c r="A261" s="4"/>
      <c r="B261" s="20"/>
      <c r="C261" s="20"/>
      <c r="D261" s="21" t="str">
        <f>IF(C261="","-",VLOOKUP(C261,员工信息表!B:C,2,FALSE))</f>
        <v>-</v>
      </c>
      <c r="E261" s="21" t="str">
        <f>IF(C261="","-",VLOOKUP(C261,员工信息表!B:D,3,FALSE))</f>
        <v>-</v>
      </c>
      <c r="F261" s="20"/>
      <c r="G261" s="20"/>
      <c r="H261" s="20"/>
      <c r="I261" s="20"/>
      <c r="J261" s="27" t="str">
        <f t="shared" ref="J261:J324" si="8">IF(C261="","0",(E261*F261)+(G261*H261)+I261)</f>
        <v>0</v>
      </c>
      <c r="K261" s="27" t="str">
        <f>IF(C261="","0",SUMIFS(借支明细表!$H:$H,借支明细表!$F:$F,$C261,借支明细表!$D:$D,$D$2))</f>
        <v>0</v>
      </c>
      <c r="L261" s="27" t="str">
        <f t="shared" ref="L261:L324" si="9">IF(C261="","0",J261-K261)</f>
        <v>0</v>
      </c>
      <c r="M261" s="28"/>
      <c r="XDA261" s="7"/>
      <c r="XDB261" s="7"/>
      <c r="XDC261" s="7"/>
      <c r="XDD261" s="7"/>
      <c r="XDE261" s="7"/>
      <c r="XDF261" s="7"/>
      <c r="XDG261" s="7"/>
      <c r="XDH261" s="7"/>
      <c r="XDI261" s="7"/>
      <c r="XDJ261" s="7"/>
      <c r="XDK261" s="7"/>
      <c r="XDL261" s="7"/>
      <c r="XDM261" s="7"/>
      <c r="XDN261" s="7"/>
      <c r="XDO261" s="7"/>
      <c r="XDP261" s="7"/>
      <c r="XDQ261" s="7"/>
      <c r="XDR261" s="7"/>
      <c r="XDS261" s="7"/>
      <c r="XDT261" s="7"/>
      <c r="XDU261" s="7"/>
      <c r="XDV261" s="7"/>
      <c r="XDW261" s="7"/>
      <c r="XDX261" s="7"/>
      <c r="XDY261" s="7"/>
      <c r="XDZ261" s="7"/>
      <c r="XEA261" s="7"/>
      <c r="XEB261" s="7"/>
      <c r="XEC261" s="7"/>
      <c r="XED261" s="7"/>
      <c r="XEE261" s="7"/>
    </row>
    <row r="262" s="1" customFormat="1" customHeight="1" spans="1:16359">
      <c r="A262" s="4"/>
      <c r="B262" s="20"/>
      <c r="C262" s="20"/>
      <c r="D262" s="21" t="str">
        <f>IF(C262="","-",VLOOKUP(C262,员工信息表!B:C,2,FALSE))</f>
        <v>-</v>
      </c>
      <c r="E262" s="21" t="str">
        <f>IF(C262="","-",VLOOKUP(C262,员工信息表!B:D,3,FALSE))</f>
        <v>-</v>
      </c>
      <c r="F262" s="20"/>
      <c r="G262" s="20"/>
      <c r="H262" s="20"/>
      <c r="I262" s="20"/>
      <c r="J262" s="27" t="str">
        <f t="shared" si="8"/>
        <v>0</v>
      </c>
      <c r="K262" s="27" t="str">
        <f>IF(C262="","0",SUMIFS(借支明细表!$H:$H,借支明细表!$F:$F,$C262,借支明细表!$D:$D,$D$2))</f>
        <v>0</v>
      </c>
      <c r="L262" s="27" t="str">
        <f t="shared" si="9"/>
        <v>0</v>
      </c>
      <c r="M262" s="28"/>
      <c r="XDA262" s="7"/>
      <c r="XDB262" s="7"/>
      <c r="XDC262" s="7"/>
      <c r="XDD262" s="7"/>
      <c r="XDE262" s="7"/>
      <c r="XDF262" s="7"/>
      <c r="XDG262" s="7"/>
      <c r="XDH262" s="7"/>
      <c r="XDI262" s="7"/>
      <c r="XDJ262" s="7"/>
      <c r="XDK262" s="7"/>
      <c r="XDL262" s="7"/>
      <c r="XDM262" s="7"/>
      <c r="XDN262" s="7"/>
      <c r="XDO262" s="7"/>
      <c r="XDP262" s="7"/>
      <c r="XDQ262" s="7"/>
      <c r="XDR262" s="7"/>
      <c r="XDS262" s="7"/>
      <c r="XDT262" s="7"/>
      <c r="XDU262" s="7"/>
      <c r="XDV262" s="7"/>
      <c r="XDW262" s="7"/>
      <c r="XDX262" s="7"/>
      <c r="XDY262" s="7"/>
      <c r="XDZ262" s="7"/>
      <c r="XEA262" s="7"/>
      <c r="XEB262" s="7"/>
      <c r="XEC262" s="7"/>
      <c r="XED262" s="7"/>
      <c r="XEE262" s="7"/>
    </row>
    <row r="263" s="1" customFormat="1" customHeight="1" spans="1:16359">
      <c r="A263" s="4"/>
      <c r="B263" s="20"/>
      <c r="C263" s="20"/>
      <c r="D263" s="21" t="str">
        <f>IF(C263="","-",VLOOKUP(C263,员工信息表!B:C,2,FALSE))</f>
        <v>-</v>
      </c>
      <c r="E263" s="21" t="str">
        <f>IF(C263="","-",VLOOKUP(C263,员工信息表!B:D,3,FALSE))</f>
        <v>-</v>
      </c>
      <c r="F263" s="20"/>
      <c r="G263" s="20"/>
      <c r="H263" s="20"/>
      <c r="I263" s="20"/>
      <c r="J263" s="27" t="str">
        <f t="shared" si="8"/>
        <v>0</v>
      </c>
      <c r="K263" s="27" t="str">
        <f>IF(C263="","0",SUMIFS(借支明细表!$H:$H,借支明细表!$F:$F,$C263,借支明细表!$D:$D,$D$2))</f>
        <v>0</v>
      </c>
      <c r="L263" s="27" t="str">
        <f t="shared" si="9"/>
        <v>0</v>
      </c>
      <c r="M263" s="28"/>
      <c r="XDA263" s="7"/>
      <c r="XDB263" s="7"/>
      <c r="XDC263" s="7"/>
      <c r="XDD263" s="7"/>
      <c r="XDE263" s="7"/>
      <c r="XDF263" s="7"/>
      <c r="XDG263" s="7"/>
      <c r="XDH263" s="7"/>
      <c r="XDI263" s="7"/>
      <c r="XDJ263" s="7"/>
      <c r="XDK263" s="7"/>
      <c r="XDL263" s="7"/>
      <c r="XDM263" s="7"/>
      <c r="XDN263" s="7"/>
      <c r="XDO263" s="7"/>
      <c r="XDP263" s="7"/>
      <c r="XDQ263" s="7"/>
      <c r="XDR263" s="7"/>
      <c r="XDS263" s="7"/>
      <c r="XDT263" s="7"/>
      <c r="XDU263" s="7"/>
      <c r="XDV263" s="7"/>
      <c r="XDW263" s="7"/>
      <c r="XDX263" s="7"/>
      <c r="XDY263" s="7"/>
      <c r="XDZ263" s="7"/>
      <c r="XEA263" s="7"/>
      <c r="XEB263" s="7"/>
      <c r="XEC263" s="7"/>
      <c r="XED263" s="7"/>
      <c r="XEE263" s="7"/>
    </row>
    <row r="264" s="1" customFormat="1" customHeight="1" spans="1:16359">
      <c r="A264" s="4"/>
      <c r="B264" s="20"/>
      <c r="C264" s="20"/>
      <c r="D264" s="21" t="str">
        <f>IF(C264="","-",VLOOKUP(C264,员工信息表!B:C,2,FALSE))</f>
        <v>-</v>
      </c>
      <c r="E264" s="21" t="str">
        <f>IF(C264="","-",VLOOKUP(C264,员工信息表!B:D,3,FALSE))</f>
        <v>-</v>
      </c>
      <c r="F264" s="20"/>
      <c r="G264" s="20"/>
      <c r="H264" s="20"/>
      <c r="I264" s="20"/>
      <c r="J264" s="27" t="str">
        <f t="shared" si="8"/>
        <v>0</v>
      </c>
      <c r="K264" s="27" t="str">
        <f>IF(C264="","0",SUMIFS(借支明细表!$H:$H,借支明细表!$F:$F,$C264,借支明细表!$D:$D,$D$2))</f>
        <v>0</v>
      </c>
      <c r="L264" s="27" t="str">
        <f t="shared" si="9"/>
        <v>0</v>
      </c>
      <c r="M264" s="28"/>
      <c r="XDA264" s="7"/>
      <c r="XDB264" s="7"/>
      <c r="XDC264" s="7"/>
      <c r="XDD264" s="7"/>
      <c r="XDE264" s="7"/>
      <c r="XDF264" s="7"/>
      <c r="XDG264" s="7"/>
      <c r="XDH264" s="7"/>
      <c r="XDI264" s="7"/>
      <c r="XDJ264" s="7"/>
      <c r="XDK264" s="7"/>
      <c r="XDL264" s="7"/>
      <c r="XDM264" s="7"/>
      <c r="XDN264" s="7"/>
      <c r="XDO264" s="7"/>
      <c r="XDP264" s="7"/>
      <c r="XDQ264" s="7"/>
      <c r="XDR264" s="7"/>
      <c r="XDS264" s="7"/>
      <c r="XDT264" s="7"/>
      <c r="XDU264" s="7"/>
      <c r="XDV264" s="7"/>
      <c r="XDW264" s="7"/>
      <c r="XDX264" s="7"/>
      <c r="XDY264" s="7"/>
      <c r="XDZ264" s="7"/>
      <c r="XEA264" s="7"/>
      <c r="XEB264" s="7"/>
      <c r="XEC264" s="7"/>
      <c r="XED264" s="7"/>
      <c r="XEE264" s="7"/>
    </row>
    <row r="265" s="1" customFormat="1" customHeight="1" spans="1:16359">
      <c r="A265" s="4"/>
      <c r="B265" s="20"/>
      <c r="C265" s="20"/>
      <c r="D265" s="21" t="str">
        <f>IF(C265="","-",VLOOKUP(C265,员工信息表!B:C,2,FALSE))</f>
        <v>-</v>
      </c>
      <c r="E265" s="21" t="str">
        <f>IF(C265="","-",VLOOKUP(C265,员工信息表!B:D,3,FALSE))</f>
        <v>-</v>
      </c>
      <c r="F265" s="20"/>
      <c r="G265" s="20"/>
      <c r="H265" s="20"/>
      <c r="I265" s="20"/>
      <c r="J265" s="27" t="str">
        <f t="shared" si="8"/>
        <v>0</v>
      </c>
      <c r="K265" s="27" t="str">
        <f>IF(C265="","0",SUMIFS(借支明细表!$H:$H,借支明细表!$F:$F,$C265,借支明细表!$D:$D,$D$2))</f>
        <v>0</v>
      </c>
      <c r="L265" s="27" t="str">
        <f t="shared" si="9"/>
        <v>0</v>
      </c>
      <c r="M265" s="28"/>
      <c r="XDA265" s="7"/>
      <c r="XDB265" s="7"/>
      <c r="XDC265" s="7"/>
      <c r="XDD265" s="7"/>
      <c r="XDE265" s="7"/>
      <c r="XDF265" s="7"/>
      <c r="XDG265" s="7"/>
      <c r="XDH265" s="7"/>
      <c r="XDI265" s="7"/>
      <c r="XDJ265" s="7"/>
      <c r="XDK265" s="7"/>
      <c r="XDL265" s="7"/>
      <c r="XDM265" s="7"/>
      <c r="XDN265" s="7"/>
      <c r="XDO265" s="7"/>
      <c r="XDP265" s="7"/>
      <c r="XDQ265" s="7"/>
      <c r="XDR265" s="7"/>
      <c r="XDS265" s="7"/>
      <c r="XDT265" s="7"/>
      <c r="XDU265" s="7"/>
      <c r="XDV265" s="7"/>
      <c r="XDW265" s="7"/>
      <c r="XDX265" s="7"/>
      <c r="XDY265" s="7"/>
      <c r="XDZ265" s="7"/>
      <c r="XEA265" s="7"/>
      <c r="XEB265" s="7"/>
      <c r="XEC265" s="7"/>
      <c r="XED265" s="7"/>
      <c r="XEE265" s="7"/>
    </row>
    <row r="266" s="1" customFormat="1" customHeight="1" spans="1:16359">
      <c r="A266" s="4"/>
      <c r="B266" s="20"/>
      <c r="C266" s="20"/>
      <c r="D266" s="21" t="str">
        <f>IF(C266="","-",VLOOKUP(C266,员工信息表!B:C,2,FALSE))</f>
        <v>-</v>
      </c>
      <c r="E266" s="21" t="str">
        <f>IF(C266="","-",VLOOKUP(C266,员工信息表!B:D,3,FALSE))</f>
        <v>-</v>
      </c>
      <c r="F266" s="20"/>
      <c r="G266" s="20"/>
      <c r="H266" s="20"/>
      <c r="I266" s="20"/>
      <c r="J266" s="27" t="str">
        <f t="shared" si="8"/>
        <v>0</v>
      </c>
      <c r="K266" s="27" t="str">
        <f>IF(C266="","0",SUMIFS(借支明细表!$H:$H,借支明细表!$F:$F,$C266,借支明细表!$D:$D,$D$2))</f>
        <v>0</v>
      </c>
      <c r="L266" s="27" t="str">
        <f t="shared" si="9"/>
        <v>0</v>
      </c>
      <c r="M266" s="28"/>
      <c r="XDA266" s="7"/>
      <c r="XDB266" s="7"/>
      <c r="XDC266" s="7"/>
      <c r="XDD266" s="7"/>
      <c r="XDE266" s="7"/>
      <c r="XDF266" s="7"/>
      <c r="XDG266" s="7"/>
      <c r="XDH266" s="7"/>
      <c r="XDI266" s="7"/>
      <c r="XDJ266" s="7"/>
      <c r="XDK266" s="7"/>
      <c r="XDL266" s="7"/>
      <c r="XDM266" s="7"/>
      <c r="XDN266" s="7"/>
      <c r="XDO266" s="7"/>
      <c r="XDP266" s="7"/>
      <c r="XDQ266" s="7"/>
      <c r="XDR266" s="7"/>
      <c r="XDS266" s="7"/>
      <c r="XDT266" s="7"/>
      <c r="XDU266" s="7"/>
      <c r="XDV266" s="7"/>
      <c r="XDW266" s="7"/>
      <c r="XDX266" s="7"/>
      <c r="XDY266" s="7"/>
      <c r="XDZ266" s="7"/>
      <c r="XEA266" s="7"/>
      <c r="XEB266" s="7"/>
      <c r="XEC266" s="7"/>
      <c r="XED266" s="7"/>
      <c r="XEE266" s="7"/>
    </row>
    <row r="267" s="1" customFormat="1" customHeight="1" spans="1:16359">
      <c r="A267" s="4"/>
      <c r="B267" s="20"/>
      <c r="C267" s="20"/>
      <c r="D267" s="21" t="str">
        <f>IF(C267="","-",VLOOKUP(C267,员工信息表!B:C,2,FALSE))</f>
        <v>-</v>
      </c>
      <c r="E267" s="21" t="str">
        <f>IF(C267="","-",VLOOKUP(C267,员工信息表!B:D,3,FALSE))</f>
        <v>-</v>
      </c>
      <c r="F267" s="20"/>
      <c r="G267" s="20"/>
      <c r="H267" s="20"/>
      <c r="I267" s="20"/>
      <c r="J267" s="27" t="str">
        <f t="shared" si="8"/>
        <v>0</v>
      </c>
      <c r="K267" s="27" t="str">
        <f>IF(C267="","0",SUMIFS(借支明细表!$H:$H,借支明细表!$F:$F,$C267,借支明细表!$D:$D,$D$2))</f>
        <v>0</v>
      </c>
      <c r="L267" s="27" t="str">
        <f t="shared" si="9"/>
        <v>0</v>
      </c>
      <c r="M267" s="28"/>
      <c r="XDA267" s="7"/>
      <c r="XDB267" s="7"/>
      <c r="XDC267" s="7"/>
      <c r="XDD267" s="7"/>
      <c r="XDE267" s="7"/>
      <c r="XDF267" s="7"/>
      <c r="XDG267" s="7"/>
      <c r="XDH267" s="7"/>
      <c r="XDI267" s="7"/>
      <c r="XDJ267" s="7"/>
      <c r="XDK267" s="7"/>
      <c r="XDL267" s="7"/>
      <c r="XDM267" s="7"/>
      <c r="XDN267" s="7"/>
      <c r="XDO267" s="7"/>
      <c r="XDP267" s="7"/>
      <c r="XDQ267" s="7"/>
      <c r="XDR267" s="7"/>
      <c r="XDS267" s="7"/>
      <c r="XDT267" s="7"/>
      <c r="XDU267" s="7"/>
      <c r="XDV267" s="7"/>
      <c r="XDW267" s="7"/>
      <c r="XDX267" s="7"/>
      <c r="XDY267" s="7"/>
      <c r="XDZ267" s="7"/>
      <c r="XEA267" s="7"/>
      <c r="XEB267" s="7"/>
      <c r="XEC267" s="7"/>
      <c r="XED267" s="7"/>
      <c r="XEE267" s="7"/>
    </row>
    <row r="268" s="1" customFormat="1" customHeight="1" spans="1:16359">
      <c r="A268" s="4"/>
      <c r="B268" s="20"/>
      <c r="C268" s="20"/>
      <c r="D268" s="21" t="str">
        <f>IF(C268="","-",VLOOKUP(C268,员工信息表!B:C,2,FALSE))</f>
        <v>-</v>
      </c>
      <c r="E268" s="21" t="str">
        <f>IF(C268="","-",VLOOKUP(C268,员工信息表!B:D,3,FALSE))</f>
        <v>-</v>
      </c>
      <c r="F268" s="20"/>
      <c r="G268" s="20"/>
      <c r="H268" s="20"/>
      <c r="I268" s="20"/>
      <c r="J268" s="27" t="str">
        <f t="shared" si="8"/>
        <v>0</v>
      </c>
      <c r="K268" s="27" t="str">
        <f>IF(C268="","0",SUMIFS(借支明细表!$H:$H,借支明细表!$F:$F,$C268,借支明细表!$D:$D,$D$2))</f>
        <v>0</v>
      </c>
      <c r="L268" s="27" t="str">
        <f t="shared" si="9"/>
        <v>0</v>
      </c>
      <c r="M268" s="28"/>
      <c r="XDA268" s="7"/>
      <c r="XDB268" s="7"/>
      <c r="XDC268" s="7"/>
      <c r="XDD268" s="7"/>
      <c r="XDE268" s="7"/>
      <c r="XDF268" s="7"/>
      <c r="XDG268" s="7"/>
      <c r="XDH268" s="7"/>
      <c r="XDI268" s="7"/>
      <c r="XDJ268" s="7"/>
      <c r="XDK268" s="7"/>
      <c r="XDL268" s="7"/>
      <c r="XDM268" s="7"/>
      <c r="XDN268" s="7"/>
      <c r="XDO268" s="7"/>
      <c r="XDP268" s="7"/>
      <c r="XDQ268" s="7"/>
      <c r="XDR268" s="7"/>
      <c r="XDS268" s="7"/>
      <c r="XDT268" s="7"/>
      <c r="XDU268" s="7"/>
      <c r="XDV268" s="7"/>
      <c r="XDW268" s="7"/>
      <c r="XDX268" s="7"/>
      <c r="XDY268" s="7"/>
      <c r="XDZ268" s="7"/>
      <c r="XEA268" s="7"/>
      <c r="XEB268" s="7"/>
      <c r="XEC268" s="7"/>
      <c r="XED268" s="7"/>
      <c r="XEE268" s="7"/>
    </row>
    <row r="269" s="1" customFormat="1" customHeight="1" spans="1:16359">
      <c r="A269" s="4"/>
      <c r="B269" s="20"/>
      <c r="C269" s="20"/>
      <c r="D269" s="21" t="str">
        <f>IF(C269="","-",VLOOKUP(C269,员工信息表!B:C,2,FALSE))</f>
        <v>-</v>
      </c>
      <c r="E269" s="21" t="str">
        <f>IF(C269="","-",VLOOKUP(C269,员工信息表!B:D,3,FALSE))</f>
        <v>-</v>
      </c>
      <c r="F269" s="20"/>
      <c r="G269" s="20"/>
      <c r="H269" s="20"/>
      <c r="I269" s="20"/>
      <c r="J269" s="27" t="str">
        <f t="shared" si="8"/>
        <v>0</v>
      </c>
      <c r="K269" s="27" t="str">
        <f>IF(C269="","0",SUMIFS(借支明细表!$H:$H,借支明细表!$F:$F,$C269,借支明细表!$D:$D,$D$2))</f>
        <v>0</v>
      </c>
      <c r="L269" s="27" t="str">
        <f t="shared" si="9"/>
        <v>0</v>
      </c>
      <c r="M269" s="28"/>
      <c r="XDA269" s="7"/>
      <c r="XDB269" s="7"/>
      <c r="XDC269" s="7"/>
      <c r="XDD269" s="7"/>
      <c r="XDE269" s="7"/>
      <c r="XDF269" s="7"/>
      <c r="XDG269" s="7"/>
      <c r="XDH269" s="7"/>
      <c r="XDI269" s="7"/>
      <c r="XDJ269" s="7"/>
      <c r="XDK269" s="7"/>
      <c r="XDL269" s="7"/>
      <c r="XDM269" s="7"/>
      <c r="XDN269" s="7"/>
      <c r="XDO269" s="7"/>
      <c r="XDP269" s="7"/>
      <c r="XDQ269" s="7"/>
      <c r="XDR269" s="7"/>
      <c r="XDS269" s="7"/>
      <c r="XDT269" s="7"/>
      <c r="XDU269" s="7"/>
      <c r="XDV269" s="7"/>
      <c r="XDW269" s="7"/>
      <c r="XDX269" s="7"/>
      <c r="XDY269" s="7"/>
      <c r="XDZ269" s="7"/>
      <c r="XEA269" s="7"/>
      <c r="XEB269" s="7"/>
      <c r="XEC269" s="7"/>
      <c r="XED269" s="7"/>
      <c r="XEE269" s="7"/>
    </row>
    <row r="270" s="1" customFormat="1" customHeight="1" spans="1:16359">
      <c r="A270" s="4"/>
      <c r="B270" s="20"/>
      <c r="C270" s="20"/>
      <c r="D270" s="21" t="str">
        <f>IF(C270="","-",VLOOKUP(C270,员工信息表!B:C,2,FALSE))</f>
        <v>-</v>
      </c>
      <c r="E270" s="21" t="str">
        <f>IF(C270="","-",VLOOKUP(C270,员工信息表!B:D,3,FALSE))</f>
        <v>-</v>
      </c>
      <c r="F270" s="20"/>
      <c r="G270" s="20"/>
      <c r="H270" s="20"/>
      <c r="I270" s="20"/>
      <c r="J270" s="27" t="str">
        <f t="shared" si="8"/>
        <v>0</v>
      </c>
      <c r="K270" s="27" t="str">
        <f>IF(C270="","0",SUMIFS(借支明细表!$H:$H,借支明细表!$F:$F,$C270,借支明细表!$D:$D,$D$2))</f>
        <v>0</v>
      </c>
      <c r="L270" s="27" t="str">
        <f t="shared" si="9"/>
        <v>0</v>
      </c>
      <c r="M270" s="28"/>
      <c r="XDA270" s="7"/>
      <c r="XDB270" s="7"/>
      <c r="XDC270" s="7"/>
      <c r="XDD270" s="7"/>
      <c r="XDE270" s="7"/>
      <c r="XDF270" s="7"/>
      <c r="XDG270" s="7"/>
      <c r="XDH270" s="7"/>
      <c r="XDI270" s="7"/>
      <c r="XDJ270" s="7"/>
      <c r="XDK270" s="7"/>
      <c r="XDL270" s="7"/>
      <c r="XDM270" s="7"/>
      <c r="XDN270" s="7"/>
      <c r="XDO270" s="7"/>
      <c r="XDP270" s="7"/>
      <c r="XDQ270" s="7"/>
      <c r="XDR270" s="7"/>
      <c r="XDS270" s="7"/>
      <c r="XDT270" s="7"/>
      <c r="XDU270" s="7"/>
      <c r="XDV270" s="7"/>
      <c r="XDW270" s="7"/>
      <c r="XDX270" s="7"/>
      <c r="XDY270" s="7"/>
      <c r="XDZ270" s="7"/>
      <c r="XEA270" s="7"/>
      <c r="XEB270" s="7"/>
      <c r="XEC270" s="7"/>
      <c r="XED270" s="7"/>
      <c r="XEE270" s="7"/>
    </row>
    <row r="271" s="1" customFormat="1" customHeight="1" spans="1:16359">
      <c r="A271" s="4"/>
      <c r="B271" s="20"/>
      <c r="C271" s="20"/>
      <c r="D271" s="21" t="str">
        <f>IF(C271="","-",VLOOKUP(C271,员工信息表!B:C,2,FALSE))</f>
        <v>-</v>
      </c>
      <c r="E271" s="21" t="str">
        <f>IF(C271="","-",VLOOKUP(C271,员工信息表!B:D,3,FALSE))</f>
        <v>-</v>
      </c>
      <c r="F271" s="20"/>
      <c r="G271" s="20"/>
      <c r="H271" s="20"/>
      <c r="I271" s="20"/>
      <c r="J271" s="27" t="str">
        <f t="shared" si="8"/>
        <v>0</v>
      </c>
      <c r="K271" s="27" t="str">
        <f>IF(C271="","0",SUMIFS(借支明细表!$H:$H,借支明细表!$F:$F,$C271,借支明细表!$D:$D,$D$2))</f>
        <v>0</v>
      </c>
      <c r="L271" s="27" t="str">
        <f t="shared" si="9"/>
        <v>0</v>
      </c>
      <c r="M271" s="28"/>
      <c r="XDA271" s="7"/>
      <c r="XDB271" s="7"/>
      <c r="XDC271" s="7"/>
      <c r="XDD271" s="7"/>
      <c r="XDE271" s="7"/>
      <c r="XDF271" s="7"/>
      <c r="XDG271" s="7"/>
      <c r="XDH271" s="7"/>
      <c r="XDI271" s="7"/>
      <c r="XDJ271" s="7"/>
      <c r="XDK271" s="7"/>
      <c r="XDL271" s="7"/>
      <c r="XDM271" s="7"/>
      <c r="XDN271" s="7"/>
      <c r="XDO271" s="7"/>
      <c r="XDP271" s="7"/>
      <c r="XDQ271" s="7"/>
      <c r="XDR271" s="7"/>
      <c r="XDS271" s="7"/>
      <c r="XDT271" s="7"/>
      <c r="XDU271" s="7"/>
      <c r="XDV271" s="7"/>
      <c r="XDW271" s="7"/>
      <c r="XDX271" s="7"/>
      <c r="XDY271" s="7"/>
      <c r="XDZ271" s="7"/>
      <c r="XEA271" s="7"/>
      <c r="XEB271" s="7"/>
      <c r="XEC271" s="7"/>
      <c r="XED271" s="7"/>
      <c r="XEE271" s="7"/>
    </row>
    <row r="272" s="1" customFormat="1" customHeight="1" spans="1:16359">
      <c r="A272" s="4"/>
      <c r="B272" s="20"/>
      <c r="C272" s="20"/>
      <c r="D272" s="21" t="str">
        <f>IF(C272="","-",VLOOKUP(C272,员工信息表!B:C,2,FALSE))</f>
        <v>-</v>
      </c>
      <c r="E272" s="21" t="str">
        <f>IF(C272="","-",VLOOKUP(C272,员工信息表!B:D,3,FALSE))</f>
        <v>-</v>
      </c>
      <c r="F272" s="20"/>
      <c r="G272" s="20"/>
      <c r="H272" s="20"/>
      <c r="I272" s="20"/>
      <c r="J272" s="27" t="str">
        <f t="shared" si="8"/>
        <v>0</v>
      </c>
      <c r="K272" s="27" t="str">
        <f>IF(C272="","0",SUMIFS(借支明细表!$H:$H,借支明细表!$F:$F,$C272,借支明细表!$D:$D,$D$2))</f>
        <v>0</v>
      </c>
      <c r="L272" s="27" t="str">
        <f t="shared" si="9"/>
        <v>0</v>
      </c>
      <c r="M272" s="28"/>
      <c r="XDA272" s="7"/>
      <c r="XDB272" s="7"/>
      <c r="XDC272" s="7"/>
      <c r="XDD272" s="7"/>
      <c r="XDE272" s="7"/>
      <c r="XDF272" s="7"/>
      <c r="XDG272" s="7"/>
      <c r="XDH272" s="7"/>
      <c r="XDI272" s="7"/>
      <c r="XDJ272" s="7"/>
      <c r="XDK272" s="7"/>
      <c r="XDL272" s="7"/>
      <c r="XDM272" s="7"/>
      <c r="XDN272" s="7"/>
      <c r="XDO272" s="7"/>
      <c r="XDP272" s="7"/>
      <c r="XDQ272" s="7"/>
      <c r="XDR272" s="7"/>
      <c r="XDS272" s="7"/>
      <c r="XDT272" s="7"/>
      <c r="XDU272" s="7"/>
      <c r="XDV272" s="7"/>
      <c r="XDW272" s="7"/>
      <c r="XDX272" s="7"/>
      <c r="XDY272" s="7"/>
      <c r="XDZ272" s="7"/>
      <c r="XEA272" s="7"/>
      <c r="XEB272" s="7"/>
      <c r="XEC272" s="7"/>
      <c r="XED272" s="7"/>
      <c r="XEE272" s="7"/>
    </row>
    <row r="273" s="1" customFormat="1" customHeight="1" spans="1:16359">
      <c r="A273" s="4"/>
      <c r="B273" s="20"/>
      <c r="C273" s="20"/>
      <c r="D273" s="21" t="str">
        <f>IF(C273="","-",VLOOKUP(C273,员工信息表!B:C,2,FALSE))</f>
        <v>-</v>
      </c>
      <c r="E273" s="21" t="str">
        <f>IF(C273="","-",VLOOKUP(C273,员工信息表!B:D,3,FALSE))</f>
        <v>-</v>
      </c>
      <c r="F273" s="20"/>
      <c r="G273" s="20"/>
      <c r="H273" s="20"/>
      <c r="I273" s="20"/>
      <c r="J273" s="27" t="str">
        <f t="shared" si="8"/>
        <v>0</v>
      </c>
      <c r="K273" s="27" t="str">
        <f>IF(C273="","0",SUMIFS(借支明细表!$H:$H,借支明细表!$F:$F,$C273,借支明细表!$D:$D,$D$2))</f>
        <v>0</v>
      </c>
      <c r="L273" s="27" t="str">
        <f t="shared" si="9"/>
        <v>0</v>
      </c>
      <c r="M273" s="28"/>
      <c r="XDA273" s="7"/>
      <c r="XDB273" s="7"/>
      <c r="XDC273" s="7"/>
      <c r="XDD273" s="7"/>
      <c r="XDE273" s="7"/>
      <c r="XDF273" s="7"/>
      <c r="XDG273" s="7"/>
      <c r="XDH273" s="7"/>
      <c r="XDI273" s="7"/>
      <c r="XDJ273" s="7"/>
      <c r="XDK273" s="7"/>
      <c r="XDL273" s="7"/>
      <c r="XDM273" s="7"/>
      <c r="XDN273" s="7"/>
      <c r="XDO273" s="7"/>
      <c r="XDP273" s="7"/>
      <c r="XDQ273" s="7"/>
      <c r="XDR273" s="7"/>
      <c r="XDS273" s="7"/>
      <c r="XDT273" s="7"/>
      <c r="XDU273" s="7"/>
      <c r="XDV273" s="7"/>
      <c r="XDW273" s="7"/>
      <c r="XDX273" s="7"/>
      <c r="XDY273" s="7"/>
      <c r="XDZ273" s="7"/>
      <c r="XEA273" s="7"/>
      <c r="XEB273" s="7"/>
      <c r="XEC273" s="7"/>
      <c r="XED273" s="7"/>
      <c r="XEE273" s="7"/>
    </row>
    <row r="274" s="1" customFormat="1" customHeight="1" spans="1:16359">
      <c r="A274" s="4"/>
      <c r="B274" s="20"/>
      <c r="C274" s="20"/>
      <c r="D274" s="21" t="str">
        <f>IF(C274="","-",VLOOKUP(C274,员工信息表!B:C,2,FALSE))</f>
        <v>-</v>
      </c>
      <c r="E274" s="21" t="str">
        <f>IF(C274="","-",VLOOKUP(C274,员工信息表!B:D,3,FALSE))</f>
        <v>-</v>
      </c>
      <c r="F274" s="20"/>
      <c r="G274" s="20"/>
      <c r="H274" s="20"/>
      <c r="I274" s="20"/>
      <c r="J274" s="27" t="str">
        <f t="shared" si="8"/>
        <v>0</v>
      </c>
      <c r="K274" s="27" t="str">
        <f>IF(C274="","0",SUMIFS(借支明细表!$H:$H,借支明细表!$F:$F,$C274,借支明细表!$D:$D,$D$2))</f>
        <v>0</v>
      </c>
      <c r="L274" s="27" t="str">
        <f t="shared" si="9"/>
        <v>0</v>
      </c>
      <c r="M274" s="28"/>
      <c r="XDA274" s="7"/>
      <c r="XDB274" s="7"/>
      <c r="XDC274" s="7"/>
      <c r="XDD274" s="7"/>
      <c r="XDE274" s="7"/>
      <c r="XDF274" s="7"/>
      <c r="XDG274" s="7"/>
      <c r="XDH274" s="7"/>
      <c r="XDI274" s="7"/>
      <c r="XDJ274" s="7"/>
      <c r="XDK274" s="7"/>
      <c r="XDL274" s="7"/>
      <c r="XDM274" s="7"/>
      <c r="XDN274" s="7"/>
      <c r="XDO274" s="7"/>
      <c r="XDP274" s="7"/>
      <c r="XDQ274" s="7"/>
      <c r="XDR274" s="7"/>
      <c r="XDS274" s="7"/>
      <c r="XDT274" s="7"/>
      <c r="XDU274" s="7"/>
      <c r="XDV274" s="7"/>
      <c r="XDW274" s="7"/>
      <c r="XDX274" s="7"/>
      <c r="XDY274" s="7"/>
      <c r="XDZ274" s="7"/>
      <c r="XEA274" s="7"/>
      <c r="XEB274" s="7"/>
      <c r="XEC274" s="7"/>
      <c r="XED274" s="7"/>
      <c r="XEE274" s="7"/>
    </row>
    <row r="275" s="1" customFormat="1" customHeight="1" spans="1:16359">
      <c r="A275" s="4"/>
      <c r="B275" s="20"/>
      <c r="C275" s="20"/>
      <c r="D275" s="21" t="str">
        <f>IF(C275="","-",VLOOKUP(C275,员工信息表!B:C,2,FALSE))</f>
        <v>-</v>
      </c>
      <c r="E275" s="21" t="str">
        <f>IF(C275="","-",VLOOKUP(C275,员工信息表!B:D,3,FALSE))</f>
        <v>-</v>
      </c>
      <c r="F275" s="20"/>
      <c r="G275" s="20"/>
      <c r="H275" s="20"/>
      <c r="I275" s="20"/>
      <c r="J275" s="27" t="str">
        <f t="shared" si="8"/>
        <v>0</v>
      </c>
      <c r="K275" s="27" t="str">
        <f>IF(C275="","0",SUMIFS(借支明细表!$H:$H,借支明细表!$F:$F,$C275,借支明细表!$D:$D,$D$2))</f>
        <v>0</v>
      </c>
      <c r="L275" s="27" t="str">
        <f t="shared" si="9"/>
        <v>0</v>
      </c>
      <c r="M275" s="28"/>
      <c r="XDA275" s="7"/>
      <c r="XDB275" s="7"/>
      <c r="XDC275" s="7"/>
      <c r="XDD275" s="7"/>
      <c r="XDE275" s="7"/>
      <c r="XDF275" s="7"/>
      <c r="XDG275" s="7"/>
      <c r="XDH275" s="7"/>
      <c r="XDI275" s="7"/>
      <c r="XDJ275" s="7"/>
      <c r="XDK275" s="7"/>
      <c r="XDL275" s="7"/>
      <c r="XDM275" s="7"/>
      <c r="XDN275" s="7"/>
      <c r="XDO275" s="7"/>
      <c r="XDP275" s="7"/>
      <c r="XDQ275" s="7"/>
      <c r="XDR275" s="7"/>
      <c r="XDS275" s="7"/>
      <c r="XDT275" s="7"/>
      <c r="XDU275" s="7"/>
      <c r="XDV275" s="7"/>
      <c r="XDW275" s="7"/>
      <c r="XDX275" s="7"/>
      <c r="XDY275" s="7"/>
      <c r="XDZ275" s="7"/>
      <c r="XEA275" s="7"/>
      <c r="XEB275" s="7"/>
      <c r="XEC275" s="7"/>
      <c r="XED275" s="7"/>
      <c r="XEE275" s="7"/>
    </row>
    <row r="276" s="1" customFormat="1" customHeight="1" spans="1:16359">
      <c r="A276" s="4"/>
      <c r="B276" s="20"/>
      <c r="C276" s="20"/>
      <c r="D276" s="21" t="str">
        <f>IF(C276="","-",VLOOKUP(C276,员工信息表!B:C,2,FALSE))</f>
        <v>-</v>
      </c>
      <c r="E276" s="21" t="str">
        <f>IF(C276="","-",VLOOKUP(C276,员工信息表!B:D,3,FALSE))</f>
        <v>-</v>
      </c>
      <c r="F276" s="20"/>
      <c r="G276" s="20"/>
      <c r="H276" s="20"/>
      <c r="I276" s="20"/>
      <c r="J276" s="27" t="str">
        <f t="shared" si="8"/>
        <v>0</v>
      </c>
      <c r="K276" s="27" t="str">
        <f>IF(C276="","0",SUMIFS(借支明细表!$H:$H,借支明细表!$F:$F,$C276,借支明细表!$D:$D,$D$2))</f>
        <v>0</v>
      </c>
      <c r="L276" s="27" t="str">
        <f t="shared" si="9"/>
        <v>0</v>
      </c>
      <c r="M276" s="28"/>
      <c r="XDA276" s="7"/>
      <c r="XDB276" s="7"/>
      <c r="XDC276" s="7"/>
      <c r="XDD276" s="7"/>
      <c r="XDE276" s="7"/>
      <c r="XDF276" s="7"/>
      <c r="XDG276" s="7"/>
      <c r="XDH276" s="7"/>
      <c r="XDI276" s="7"/>
      <c r="XDJ276" s="7"/>
      <c r="XDK276" s="7"/>
      <c r="XDL276" s="7"/>
      <c r="XDM276" s="7"/>
      <c r="XDN276" s="7"/>
      <c r="XDO276" s="7"/>
      <c r="XDP276" s="7"/>
      <c r="XDQ276" s="7"/>
      <c r="XDR276" s="7"/>
      <c r="XDS276" s="7"/>
      <c r="XDT276" s="7"/>
      <c r="XDU276" s="7"/>
      <c r="XDV276" s="7"/>
      <c r="XDW276" s="7"/>
      <c r="XDX276" s="7"/>
      <c r="XDY276" s="7"/>
      <c r="XDZ276" s="7"/>
      <c r="XEA276" s="7"/>
      <c r="XEB276" s="7"/>
      <c r="XEC276" s="7"/>
      <c r="XED276" s="7"/>
      <c r="XEE276" s="7"/>
    </row>
    <row r="277" s="1" customFormat="1" customHeight="1" spans="1:16359">
      <c r="A277" s="4"/>
      <c r="B277" s="20"/>
      <c r="C277" s="20"/>
      <c r="D277" s="21" t="str">
        <f>IF(C277="","-",VLOOKUP(C277,员工信息表!B:C,2,FALSE))</f>
        <v>-</v>
      </c>
      <c r="E277" s="21" t="str">
        <f>IF(C277="","-",VLOOKUP(C277,员工信息表!B:D,3,FALSE))</f>
        <v>-</v>
      </c>
      <c r="F277" s="20"/>
      <c r="G277" s="20"/>
      <c r="H277" s="20"/>
      <c r="I277" s="20"/>
      <c r="J277" s="27" t="str">
        <f t="shared" si="8"/>
        <v>0</v>
      </c>
      <c r="K277" s="27" t="str">
        <f>IF(C277="","0",SUMIFS(借支明细表!$H:$H,借支明细表!$F:$F,$C277,借支明细表!$D:$D,$D$2))</f>
        <v>0</v>
      </c>
      <c r="L277" s="27" t="str">
        <f t="shared" si="9"/>
        <v>0</v>
      </c>
      <c r="M277" s="28"/>
      <c r="XDA277" s="7"/>
      <c r="XDB277" s="7"/>
      <c r="XDC277" s="7"/>
      <c r="XDD277" s="7"/>
      <c r="XDE277" s="7"/>
      <c r="XDF277" s="7"/>
      <c r="XDG277" s="7"/>
      <c r="XDH277" s="7"/>
      <c r="XDI277" s="7"/>
      <c r="XDJ277" s="7"/>
      <c r="XDK277" s="7"/>
      <c r="XDL277" s="7"/>
      <c r="XDM277" s="7"/>
      <c r="XDN277" s="7"/>
      <c r="XDO277" s="7"/>
      <c r="XDP277" s="7"/>
      <c r="XDQ277" s="7"/>
      <c r="XDR277" s="7"/>
      <c r="XDS277" s="7"/>
      <c r="XDT277" s="7"/>
      <c r="XDU277" s="7"/>
      <c r="XDV277" s="7"/>
      <c r="XDW277" s="7"/>
      <c r="XDX277" s="7"/>
      <c r="XDY277" s="7"/>
      <c r="XDZ277" s="7"/>
      <c r="XEA277" s="7"/>
      <c r="XEB277" s="7"/>
      <c r="XEC277" s="7"/>
      <c r="XED277" s="7"/>
      <c r="XEE277" s="7"/>
    </row>
    <row r="278" s="1" customFormat="1" customHeight="1" spans="1:16359">
      <c r="A278" s="4"/>
      <c r="B278" s="20"/>
      <c r="C278" s="20"/>
      <c r="D278" s="21" t="str">
        <f>IF(C278="","-",VLOOKUP(C278,员工信息表!B:C,2,FALSE))</f>
        <v>-</v>
      </c>
      <c r="E278" s="21" t="str">
        <f>IF(C278="","-",VLOOKUP(C278,员工信息表!B:D,3,FALSE))</f>
        <v>-</v>
      </c>
      <c r="F278" s="20"/>
      <c r="G278" s="20"/>
      <c r="H278" s="20"/>
      <c r="I278" s="20"/>
      <c r="J278" s="27" t="str">
        <f t="shared" si="8"/>
        <v>0</v>
      </c>
      <c r="K278" s="27" t="str">
        <f>IF(C278="","0",SUMIFS(借支明细表!$H:$H,借支明细表!$F:$F,$C278,借支明细表!$D:$D,$D$2))</f>
        <v>0</v>
      </c>
      <c r="L278" s="27" t="str">
        <f t="shared" si="9"/>
        <v>0</v>
      </c>
      <c r="M278" s="28"/>
      <c r="XDA278" s="7"/>
      <c r="XDB278" s="7"/>
      <c r="XDC278" s="7"/>
      <c r="XDD278" s="7"/>
      <c r="XDE278" s="7"/>
      <c r="XDF278" s="7"/>
      <c r="XDG278" s="7"/>
      <c r="XDH278" s="7"/>
      <c r="XDI278" s="7"/>
      <c r="XDJ278" s="7"/>
      <c r="XDK278" s="7"/>
      <c r="XDL278" s="7"/>
      <c r="XDM278" s="7"/>
      <c r="XDN278" s="7"/>
      <c r="XDO278" s="7"/>
      <c r="XDP278" s="7"/>
      <c r="XDQ278" s="7"/>
      <c r="XDR278" s="7"/>
      <c r="XDS278" s="7"/>
      <c r="XDT278" s="7"/>
      <c r="XDU278" s="7"/>
      <c r="XDV278" s="7"/>
      <c r="XDW278" s="7"/>
      <c r="XDX278" s="7"/>
      <c r="XDY278" s="7"/>
      <c r="XDZ278" s="7"/>
      <c r="XEA278" s="7"/>
      <c r="XEB278" s="7"/>
      <c r="XEC278" s="7"/>
      <c r="XED278" s="7"/>
      <c r="XEE278" s="7"/>
    </row>
    <row r="279" s="1" customFormat="1" customHeight="1" spans="1:16359">
      <c r="A279" s="4"/>
      <c r="B279" s="20"/>
      <c r="C279" s="20"/>
      <c r="D279" s="21" t="str">
        <f>IF(C279="","-",VLOOKUP(C279,员工信息表!B:C,2,FALSE))</f>
        <v>-</v>
      </c>
      <c r="E279" s="21" t="str">
        <f>IF(C279="","-",VLOOKUP(C279,员工信息表!B:D,3,FALSE))</f>
        <v>-</v>
      </c>
      <c r="F279" s="20"/>
      <c r="G279" s="20"/>
      <c r="H279" s="20"/>
      <c r="I279" s="20"/>
      <c r="J279" s="27" t="str">
        <f t="shared" si="8"/>
        <v>0</v>
      </c>
      <c r="K279" s="27" t="str">
        <f>IF(C279="","0",SUMIFS(借支明细表!$H:$H,借支明细表!$F:$F,$C279,借支明细表!$D:$D,$D$2))</f>
        <v>0</v>
      </c>
      <c r="L279" s="27" t="str">
        <f t="shared" si="9"/>
        <v>0</v>
      </c>
      <c r="M279" s="28"/>
      <c r="XDA279" s="7"/>
      <c r="XDB279" s="7"/>
      <c r="XDC279" s="7"/>
      <c r="XDD279" s="7"/>
      <c r="XDE279" s="7"/>
      <c r="XDF279" s="7"/>
      <c r="XDG279" s="7"/>
      <c r="XDH279" s="7"/>
      <c r="XDI279" s="7"/>
      <c r="XDJ279" s="7"/>
      <c r="XDK279" s="7"/>
      <c r="XDL279" s="7"/>
      <c r="XDM279" s="7"/>
      <c r="XDN279" s="7"/>
      <c r="XDO279" s="7"/>
      <c r="XDP279" s="7"/>
      <c r="XDQ279" s="7"/>
      <c r="XDR279" s="7"/>
      <c r="XDS279" s="7"/>
      <c r="XDT279" s="7"/>
      <c r="XDU279" s="7"/>
      <c r="XDV279" s="7"/>
      <c r="XDW279" s="7"/>
      <c r="XDX279" s="7"/>
      <c r="XDY279" s="7"/>
      <c r="XDZ279" s="7"/>
      <c r="XEA279" s="7"/>
      <c r="XEB279" s="7"/>
      <c r="XEC279" s="7"/>
      <c r="XED279" s="7"/>
      <c r="XEE279" s="7"/>
    </row>
    <row r="280" s="1" customFormat="1" customHeight="1" spans="1:16359">
      <c r="A280" s="4"/>
      <c r="B280" s="20"/>
      <c r="C280" s="20"/>
      <c r="D280" s="21" t="str">
        <f>IF(C280="","-",VLOOKUP(C280,员工信息表!B:C,2,FALSE))</f>
        <v>-</v>
      </c>
      <c r="E280" s="21" t="str">
        <f>IF(C280="","-",VLOOKUP(C280,员工信息表!B:D,3,FALSE))</f>
        <v>-</v>
      </c>
      <c r="F280" s="20"/>
      <c r="G280" s="20"/>
      <c r="H280" s="20"/>
      <c r="I280" s="20"/>
      <c r="J280" s="27" t="str">
        <f t="shared" si="8"/>
        <v>0</v>
      </c>
      <c r="K280" s="27" t="str">
        <f>IF(C280="","0",SUMIFS(借支明细表!$H:$H,借支明细表!$F:$F,$C280,借支明细表!$D:$D,$D$2))</f>
        <v>0</v>
      </c>
      <c r="L280" s="27" t="str">
        <f t="shared" si="9"/>
        <v>0</v>
      </c>
      <c r="M280" s="28"/>
      <c r="XDA280" s="7"/>
      <c r="XDB280" s="7"/>
      <c r="XDC280" s="7"/>
      <c r="XDD280" s="7"/>
      <c r="XDE280" s="7"/>
      <c r="XDF280" s="7"/>
      <c r="XDG280" s="7"/>
      <c r="XDH280" s="7"/>
      <c r="XDI280" s="7"/>
      <c r="XDJ280" s="7"/>
      <c r="XDK280" s="7"/>
      <c r="XDL280" s="7"/>
      <c r="XDM280" s="7"/>
      <c r="XDN280" s="7"/>
      <c r="XDO280" s="7"/>
      <c r="XDP280" s="7"/>
      <c r="XDQ280" s="7"/>
      <c r="XDR280" s="7"/>
      <c r="XDS280" s="7"/>
      <c r="XDT280" s="7"/>
      <c r="XDU280" s="7"/>
      <c r="XDV280" s="7"/>
      <c r="XDW280" s="7"/>
      <c r="XDX280" s="7"/>
      <c r="XDY280" s="7"/>
      <c r="XDZ280" s="7"/>
      <c r="XEA280" s="7"/>
      <c r="XEB280" s="7"/>
      <c r="XEC280" s="7"/>
      <c r="XED280" s="7"/>
      <c r="XEE280" s="7"/>
    </row>
    <row r="281" s="1" customFormat="1" customHeight="1" spans="1:16359">
      <c r="A281" s="4"/>
      <c r="B281" s="20"/>
      <c r="C281" s="20"/>
      <c r="D281" s="21" t="str">
        <f>IF(C281="","-",VLOOKUP(C281,员工信息表!B:C,2,FALSE))</f>
        <v>-</v>
      </c>
      <c r="E281" s="21" t="str">
        <f>IF(C281="","-",VLOOKUP(C281,员工信息表!B:D,3,FALSE))</f>
        <v>-</v>
      </c>
      <c r="F281" s="20"/>
      <c r="G281" s="20"/>
      <c r="H281" s="20"/>
      <c r="I281" s="20"/>
      <c r="J281" s="27" t="str">
        <f t="shared" si="8"/>
        <v>0</v>
      </c>
      <c r="K281" s="27" t="str">
        <f>IF(C281="","0",SUMIFS(借支明细表!$H:$H,借支明细表!$F:$F,$C281,借支明细表!$D:$D,$D$2))</f>
        <v>0</v>
      </c>
      <c r="L281" s="27" t="str">
        <f t="shared" si="9"/>
        <v>0</v>
      </c>
      <c r="M281" s="28"/>
      <c r="XDA281" s="7"/>
      <c r="XDB281" s="7"/>
      <c r="XDC281" s="7"/>
      <c r="XDD281" s="7"/>
      <c r="XDE281" s="7"/>
      <c r="XDF281" s="7"/>
      <c r="XDG281" s="7"/>
      <c r="XDH281" s="7"/>
      <c r="XDI281" s="7"/>
      <c r="XDJ281" s="7"/>
      <c r="XDK281" s="7"/>
      <c r="XDL281" s="7"/>
      <c r="XDM281" s="7"/>
      <c r="XDN281" s="7"/>
      <c r="XDO281" s="7"/>
      <c r="XDP281" s="7"/>
      <c r="XDQ281" s="7"/>
      <c r="XDR281" s="7"/>
      <c r="XDS281" s="7"/>
      <c r="XDT281" s="7"/>
      <c r="XDU281" s="7"/>
      <c r="XDV281" s="7"/>
      <c r="XDW281" s="7"/>
      <c r="XDX281" s="7"/>
      <c r="XDY281" s="7"/>
      <c r="XDZ281" s="7"/>
      <c r="XEA281" s="7"/>
      <c r="XEB281" s="7"/>
      <c r="XEC281" s="7"/>
      <c r="XED281" s="7"/>
      <c r="XEE281" s="7"/>
    </row>
    <row r="282" s="1" customFormat="1" customHeight="1" spans="1:16359">
      <c r="A282" s="4"/>
      <c r="B282" s="20"/>
      <c r="C282" s="20"/>
      <c r="D282" s="21" t="str">
        <f>IF(C282="","-",VLOOKUP(C282,员工信息表!B:C,2,FALSE))</f>
        <v>-</v>
      </c>
      <c r="E282" s="21" t="str">
        <f>IF(C282="","-",VLOOKUP(C282,员工信息表!B:D,3,FALSE))</f>
        <v>-</v>
      </c>
      <c r="F282" s="20"/>
      <c r="G282" s="20"/>
      <c r="H282" s="20"/>
      <c r="I282" s="20"/>
      <c r="J282" s="27" t="str">
        <f t="shared" si="8"/>
        <v>0</v>
      </c>
      <c r="K282" s="27" t="str">
        <f>IF(C282="","0",SUMIFS(借支明细表!$H:$H,借支明细表!$F:$F,$C282,借支明细表!$D:$D,$D$2))</f>
        <v>0</v>
      </c>
      <c r="L282" s="27" t="str">
        <f t="shared" si="9"/>
        <v>0</v>
      </c>
      <c r="M282" s="28"/>
      <c r="XDA282" s="7"/>
      <c r="XDB282" s="7"/>
      <c r="XDC282" s="7"/>
      <c r="XDD282" s="7"/>
      <c r="XDE282" s="7"/>
      <c r="XDF282" s="7"/>
      <c r="XDG282" s="7"/>
      <c r="XDH282" s="7"/>
      <c r="XDI282" s="7"/>
      <c r="XDJ282" s="7"/>
      <c r="XDK282" s="7"/>
      <c r="XDL282" s="7"/>
      <c r="XDM282" s="7"/>
      <c r="XDN282" s="7"/>
      <c r="XDO282" s="7"/>
      <c r="XDP282" s="7"/>
      <c r="XDQ282" s="7"/>
      <c r="XDR282" s="7"/>
      <c r="XDS282" s="7"/>
      <c r="XDT282" s="7"/>
      <c r="XDU282" s="7"/>
      <c r="XDV282" s="7"/>
      <c r="XDW282" s="7"/>
      <c r="XDX282" s="7"/>
      <c r="XDY282" s="7"/>
      <c r="XDZ282" s="7"/>
      <c r="XEA282" s="7"/>
      <c r="XEB282" s="7"/>
      <c r="XEC282" s="7"/>
      <c r="XED282" s="7"/>
      <c r="XEE282" s="7"/>
    </row>
    <row r="283" s="1" customFormat="1" customHeight="1" spans="1:16359">
      <c r="A283" s="4"/>
      <c r="B283" s="20"/>
      <c r="C283" s="20"/>
      <c r="D283" s="21" t="str">
        <f>IF(C283="","-",VLOOKUP(C283,员工信息表!B:C,2,FALSE))</f>
        <v>-</v>
      </c>
      <c r="E283" s="21" t="str">
        <f>IF(C283="","-",VLOOKUP(C283,员工信息表!B:D,3,FALSE))</f>
        <v>-</v>
      </c>
      <c r="F283" s="20"/>
      <c r="G283" s="20"/>
      <c r="H283" s="20"/>
      <c r="I283" s="20"/>
      <c r="J283" s="27" t="str">
        <f t="shared" si="8"/>
        <v>0</v>
      </c>
      <c r="K283" s="27" t="str">
        <f>IF(C283="","0",SUMIFS(借支明细表!$H:$H,借支明细表!$F:$F,$C283,借支明细表!$D:$D,$D$2))</f>
        <v>0</v>
      </c>
      <c r="L283" s="27" t="str">
        <f t="shared" si="9"/>
        <v>0</v>
      </c>
      <c r="M283" s="28"/>
      <c r="XDA283" s="7"/>
      <c r="XDB283" s="7"/>
      <c r="XDC283" s="7"/>
      <c r="XDD283" s="7"/>
      <c r="XDE283" s="7"/>
      <c r="XDF283" s="7"/>
      <c r="XDG283" s="7"/>
      <c r="XDH283" s="7"/>
      <c r="XDI283" s="7"/>
      <c r="XDJ283" s="7"/>
      <c r="XDK283" s="7"/>
      <c r="XDL283" s="7"/>
      <c r="XDM283" s="7"/>
      <c r="XDN283" s="7"/>
      <c r="XDO283" s="7"/>
      <c r="XDP283" s="7"/>
      <c r="XDQ283" s="7"/>
      <c r="XDR283" s="7"/>
      <c r="XDS283" s="7"/>
      <c r="XDT283" s="7"/>
      <c r="XDU283" s="7"/>
      <c r="XDV283" s="7"/>
      <c r="XDW283" s="7"/>
      <c r="XDX283" s="7"/>
      <c r="XDY283" s="7"/>
      <c r="XDZ283" s="7"/>
      <c r="XEA283" s="7"/>
      <c r="XEB283" s="7"/>
      <c r="XEC283" s="7"/>
      <c r="XED283" s="7"/>
      <c r="XEE283" s="7"/>
    </row>
    <row r="284" s="1" customFormat="1" customHeight="1" spans="1:16359">
      <c r="A284" s="4"/>
      <c r="B284" s="20"/>
      <c r="C284" s="20"/>
      <c r="D284" s="21" t="str">
        <f>IF(C284="","-",VLOOKUP(C284,员工信息表!B:C,2,FALSE))</f>
        <v>-</v>
      </c>
      <c r="E284" s="21" t="str">
        <f>IF(C284="","-",VLOOKUP(C284,员工信息表!B:D,3,FALSE))</f>
        <v>-</v>
      </c>
      <c r="F284" s="20"/>
      <c r="G284" s="20"/>
      <c r="H284" s="20"/>
      <c r="I284" s="20"/>
      <c r="J284" s="27" t="str">
        <f t="shared" si="8"/>
        <v>0</v>
      </c>
      <c r="K284" s="27" t="str">
        <f>IF(C284="","0",SUMIFS(借支明细表!$H:$H,借支明细表!$F:$F,$C284,借支明细表!$D:$D,$D$2))</f>
        <v>0</v>
      </c>
      <c r="L284" s="27" t="str">
        <f t="shared" si="9"/>
        <v>0</v>
      </c>
      <c r="M284" s="28"/>
      <c r="XDA284" s="7"/>
      <c r="XDB284" s="7"/>
      <c r="XDC284" s="7"/>
      <c r="XDD284" s="7"/>
      <c r="XDE284" s="7"/>
      <c r="XDF284" s="7"/>
      <c r="XDG284" s="7"/>
      <c r="XDH284" s="7"/>
      <c r="XDI284" s="7"/>
      <c r="XDJ284" s="7"/>
      <c r="XDK284" s="7"/>
      <c r="XDL284" s="7"/>
      <c r="XDM284" s="7"/>
      <c r="XDN284" s="7"/>
      <c r="XDO284" s="7"/>
      <c r="XDP284" s="7"/>
      <c r="XDQ284" s="7"/>
      <c r="XDR284" s="7"/>
      <c r="XDS284" s="7"/>
      <c r="XDT284" s="7"/>
      <c r="XDU284" s="7"/>
      <c r="XDV284" s="7"/>
      <c r="XDW284" s="7"/>
      <c r="XDX284" s="7"/>
      <c r="XDY284" s="7"/>
      <c r="XDZ284" s="7"/>
      <c r="XEA284" s="7"/>
      <c r="XEB284" s="7"/>
      <c r="XEC284" s="7"/>
      <c r="XED284" s="7"/>
      <c r="XEE284" s="7"/>
    </row>
    <row r="285" s="1" customFormat="1" customHeight="1" spans="1:16359">
      <c r="A285" s="4"/>
      <c r="B285" s="20"/>
      <c r="C285" s="20"/>
      <c r="D285" s="21" t="str">
        <f>IF(C285="","-",VLOOKUP(C285,员工信息表!B:C,2,FALSE))</f>
        <v>-</v>
      </c>
      <c r="E285" s="21" t="str">
        <f>IF(C285="","-",VLOOKUP(C285,员工信息表!B:D,3,FALSE))</f>
        <v>-</v>
      </c>
      <c r="F285" s="20"/>
      <c r="G285" s="20"/>
      <c r="H285" s="20"/>
      <c r="I285" s="20"/>
      <c r="J285" s="27" t="str">
        <f t="shared" si="8"/>
        <v>0</v>
      </c>
      <c r="K285" s="27" t="str">
        <f>IF(C285="","0",SUMIFS(借支明细表!$H:$H,借支明细表!$F:$F,$C285,借支明细表!$D:$D,$D$2))</f>
        <v>0</v>
      </c>
      <c r="L285" s="27" t="str">
        <f t="shared" si="9"/>
        <v>0</v>
      </c>
      <c r="M285" s="28"/>
      <c r="XDA285" s="7"/>
      <c r="XDB285" s="7"/>
      <c r="XDC285" s="7"/>
      <c r="XDD285" s="7"/>
      <c r="XDE285" s="7"/>
      <c r="XDF285" s="7"/>
      <c r="XDG285" s="7"/>
      <c r="XDH285" s="7"/>
      <c r="XDI285" s="7"/>
      <c r="XDJ285" s="7"/>
      <c r="XDK285" s="7"/>
      <c r="XDL285" s="7"/>
      <c r="XDM285" s="7"/>
      <c r="XDN285" s="7"/>
      <c r="XDO285" s="7"/>
      <c r="XDP285" s="7"/>
      <c r="XDQ285" s="7"/>
      <c r="XDR285" s="7"/>
      <c r="XDS285" s="7"/>
      <c r="XDT285" s="7"/>
      <c r="XDU285" s="7"/>
      <c r="XDV285" s="7"/>
      <c r="XDW285" s="7"/>
      <c r="XDX285" s="7"/>
      <c r="XDY285" s="7"/>
      <c r="XDZ285" s="7"/>
      <c r="XEA285" s="7"/>
      <c r="XEB285" s="7"/>
      <c r="XEC285" s="7"/>
      <c r="XED285" s="7"/>
      <c r="XEE285" s="7"/>
    </row>
    <row r="286" s="1" customFormat="1" customHeight="1" spans="1:16359">
      <c r="A286" s="4"/>
      <c r="B286" s="20"/>
      <c r="C286" s="20"/>
      <c r="D286" s="21" t="str">
        <f>IF(C286="","-",VLOOKUP(C286,员工信息表!B:C,2,FALSE))</f>
        <v>-</v>
      </c>
      <c r="E286" s="21" t="str">
        <f>IF(C286="","-",VLOOKUP(C286,员工信息表!B:D,3,FALSE))</f>
        <v>-</v>
      </c>
      <c r="F286" s="20"/>
      <c r="G286" s="20"/>
      <c r="H286" s="20"/>
      <c r="I286" s="20"/>
      <c r="J286" s="27" t="str">
        <f t="shared" si="8"/>
        <v>0</v>
      </c>
      <c r="K286" s="27" t="str">
        <f>IF(C286="","0",SUMIFS(借支明细表!$H:$H,借支明细表!$F:$F,$C286,借支明细表!$D:$D,$D$2))</f>
        <v>0</v>
      </c>
      <c r="L286" s="27" t="str">
        <f t="shared" si="9"/>
        <v>0</v>
      </c>
      <c r="M286" s="28"/>
      <c r="XDA286" s="7"/>
      <c r="XDB286" s="7"/>
      <c r="XDC286" s="7"/>
      <c r="XDD286" s="7"/>
      <c r="XDE286" s="7"/>
      <c r="XDF286" s="7"/>
      <c r="XDG286" s="7"/>
      <c r="XDH286" s="7"/>
      <c r="XDI286" s="7"/>
      <c r="XDJ286" s="7"/>
      <c r="XDK286" s="7"/>
      <c r="XDL286" s="7"/>
      <c r="XDM286" s="7"/>
      <c r="XDN286" s="7"/>
      <c r="XDO286" s="7"/>
      <c r="XDP286" s="7"/>
      <c r="XDQ286" s="7"/>
      <c r="XDR286" s="7"/>
      <c r="XDS286" s="7"/>
      <c r="XDT286" s="7"/>
      <c r="XDU286" s="7"/>
      <c r="XDV286" s="7"/>
      <c r="XDW286" s="7"/>
      <c r="XDX286" s="7"/>
      <c r="XDY286" s="7"/>
      <c r="XDZ286" s="7"/>
      <c r="XEA286" s="7"/>
      <c r="XEB286" s="7"/>
      <c r="XEC286" s="7"/>
      <c r="XED286" s="7"/>
      <c r="XEE286" s="7"/>
    </row>
    <row r="287" s="1" customFormat="1" customHeight="1" spans="1:16359">
      <c r="A287" s="4"/>
      <c r="B287" s="20"/>
      <c r="C287" s="20"/>
      <c r="D287" s="21" t="str">
        <f>IF(C287="","-",VLOOKUP(C287,员工信息表!B:C,2,FALSE))</f>
        <v>-</v>
      </c>
      <c r="E287" s="21" t="str">
        <f>IF(C287="","-",VLOOKUP(C287,员工信息表!B:D,3,FALSE))</f>
        <v>-</v>
      </c>
      <c r="F287" s="20"/>
      <c r="G287" s="20"/>
      <c r="H287" s="20"/>
      <c r="I287" s="20"/>
      <c r="J287" s="27" t="str">
        <f t="shared" si="8"/>
        <v>0</v>
      </c>
      <c r="K287" s="27" t="str">
        <f>IF(C287="","0",SUMIFS(借支明细表!$H:$H,借支明细表!$F:$F,$C287,借支明细表!$D:$D,$D$2))</f>
        <v>0</v>
      </c>
      <c r="L287" s="27" t="str">
        <f t="shared" si="9"/>
        <v>0</v>
      </c>
      <c r="M287" s="28"/>
      <c r="XDA287" s="7"/>
      <c r="XDB287" s="7"/>
      <c r="XDC287" s="7"/>
      <c r="XDD287" s="7"/>
      <c r="XDE287" s="7"/>
      <c r="XDF287" s="7"/>
      <c r="XDG287" s="7"/>
      <c r="XDH287" s="7"/>
      <c r="XDI287" s="7"/>
      <c r="XDJ287" s="7"/>
      <c r="XDK287" s="7"/>
      <c r="XDL287" s="7"/>
      <c r="XDM287" s="7"/>
      <c r="XDN287" s="7"/>
      <c r="XDO287" s="7"/>
      <c r="XDP287" s="7"/>
      <c r="XDQ287" s="7"/>
      <c r="XDR287" s="7"/>
      <c r="XDS287" s="7"/>
      <c r="XDT287" s="7"/>
      <c r="XDU287" s="7"/>
      <c r="XDV287" s="7"/>
      <c r="XDW287" s="7"/>
      <c r="XDX287" s="7"/>
      <c r="XDY287" s="7"/>
      <c r="XDZ287" s="7"/>
      <c r="XEA287" s="7"/>
      <c r="XEB287" s="7"/>
      <c r="XEC287" s="7"/>
      <c r="XED287" s="7"/>
      <c r="XEE287" s="7"/>
    </row>
    <row r="288" s="1" customFormat="1" customHeight="1" spans="1:16359">
      <c r="A288" s="4"/>
      <c r="B288" s="20"/>
      <c r="C288" s="20"/>
      <c r="D288" s="21" t="str">
        <f>IF(C288="","-",VLOOKUP(C288,员工信息表!B:C,2,FALSE))</f>
        <v>-</v>
      </c>
      <c r="E288" s="21" t="str">
        <f>IF(C288="","-",VLOOKUP(C288,员工信息表!B:D,3,FALSE))</f>
        <v>-</v>
      </c>
      <c r="F288" s="20"/>
      <c r="G288" s="20"/>
      <c r="H288" s="20"/>
      <c r="I288" s="20"/>
      <c r="J288" s="27" t="str">
        <f t="shared" si="8"/>
        <v>0</v>
      </c>
      <c r="K288" s="27" t="str">
        <f>IF(C288="","0",SUMIFS(借支明细表!$H:$H,借支明细表!$F:$F,$C288,借支明细表!$D:$D,$D$2))</f>
        <v>0</v>
      </c>
      <c r="L288" s="27" t="str">
        <f t="shared" si="9"/>
        <v>0</v>
      </c>
      <c r="M288" s="28"/>
      <c r="XDA288" s="7"/>
      <c r="XDB288" s="7"/>
      <c r="XDC288" s="7"/>
      <c r="XDD288" s="7"/>
      <c r="XDE288" s="7"/>
      <c r="XDF288" s="7"/>
      <c r="XDG288" s="7"/>
      <c r="XDH288" s="7"/>
      <c r="XDI288" s="7"/>
      <c r="XDJ288" s="7"/>
      <c r="XDK288" s="7"/>
      <c r="XDL288" s="7"/>
      <c r="XDM288" s="7"/>
      <c r="XDN288" s="7"/>
      <c r="XDO288" s="7"/>
      <c r="XDP288" s="7"/>
      <c r="XDQ288" s="7"/>
      <c r="XDR288" s="7"/>
      <c r="XDS288" s="7"/>
      <c r="XDT288" s="7"/>
      <c r="XDU288" s="7"/>
      <c r="XDV288" s="7"/>
      <c r="XDW288" s="7"/>
      <c r="XDX288" s="7"/>
      <c r="XDY288" s="7"/>
      <c r="XDZ288" s="7"/>
      <c r="XEA288" s="7"/>
      <c r="XEB288" s="7"/>
      <c r="XEC288" s="7"/>
      <c r="XED288" s="7"/>
      <c r="XEE288" s="7"/>
    </row>
    <row r="289" s="1" customFormat="1" customHeight="1" spans="1:16359">
      <c r="A289" s="4"/>
      <c r="B289" s="20"/>
      <c r="C289" s="20"/>
      <c r="D289" s="21" t="str">
        <f>IF(C289="","-",VLOOKUP(C289,员工信息表!B:C,2,FALSE))</f>
        <v>-</v>
      </c>
      <c r="E289" s="21" t="str">
        <f>IF(C289="","-",VLOOKUP(C289,员工信息表!B:D,3,FALSE))</f>
        <v>-</v>
      </c>
      <c r="F289" s="20"/>
      <c r="G289" s="20"/>
      <c r="H289" s="20"/>
      <c r="I289" s="20"/>
      <c r="J289" s="27" t="str">
        <f t="shared" si="8"/>
        <v>0</v>
      </c>
      <c r="K289" s="27" t="str">
        <f>IF(C289="","0",SUMIFS(借支明细表!$H:$H,借支明细表!$F:$F,$C289,借支明细表!$D:$D,$D$2))</f>
        <v>0</v>
      </c>
      <c r="L289" s="27" t="str">
        <f t="shared" si="9"/>
        <v>0</v>
      </c>
      <c r="M289" s="28"/>
      <c r="XDA289" s="7"/>
      <c r="XDB289" s="7"/>
      <c r="XDC289" s="7"/>
      <c r="XDD289" s="7"/>
      <c r="XDE289" s="7"/>
      <c r="XDF289" s="7"/>
      <c r="XDG289" s="7"/>
      <c r="XDH289" s="7"/>
      <c r="XDI289" s="7"/>
      <c r="XDJ289" s="7"/>
      <c r="XDK289" s="7"/>
      <c r="XDL289" s="7"/>
      <c r="XDM289" s="7"/>
      <c r="XDN289" s="7"/>
      <c r="XDO289" s="7"/>
      <c r="XDP289" s="7"/>
      <c r="XDQ289" s="7"/>
      <c r="XDR289" s="7"/>
      <c r="XDS289" s="7"/>
      <c r="XDT289" s="7"/>
      <c r="XDU289" s="7"/>
      <c r="XDV289" s="7"/>
      <c r="XDW289" s="7"/>
      <c r="XDX289" s="7"/>
      <c r="XDY289" s="7"/>
      <c r="XDZ289" s="7"/>
      <c r="XEA289" s="7"/>
      <c r="XEB289" s="7"/>
      <c r="XEC289" s="7"/>
      <c r="XED289" s="7"/>
      <c r="XEE289" s="7"/>
    </row>
    <row r="290" s="1" customFormat="1" customHeight="1" spans="1:16359">
      <c r="A290" s="4"/>
      <c r="B290" s="20"/>
      <c r="C290" s="20"/>
      <c r="D290" s="21" t="str">
        <f>IF(C290="","-",VLOOKUP(C290,员工信息表!B:C,2,FALSE))</f>
        <v>-</v>
      </c>
      <c r="E290" s="21" t="str">
        <f>IF(C290="","-",VLOOKUP(C290,员工信息表!B:D,3,FALSE))</f>
        <v>-</v>
      </c>
      <c r="F290" s="20"/>
      <c r="G290" s="20"/>
      <c r="H290" s="20"/>
      <c r="I290" s="20"/>
      <c r="J290" s="27" t="str">
        <f t="shared" si="8"/>
        <v>0</v>
      </c>
      <c r="K290" s="27" t="str">
        <f>IF(C290="","0",SUMIFS(借支明细表!$H:$H,借支明细表!$F:$F,$C290,借支明细表!$D:$D,$D$2))</f>
        <v>0</v>
      </c>
      <c r="L290" s="27" t="str">
        <f t="shared" si="9"/>
        <v>0</v>
      </c>
      <c r="M290" s="28"/>
      <c r="XDA290" s="7"/>
      <c r="XDB290" s="7"/>
      <c r="XDC290" s="7"/>
      <c r="XDD290" s="7"/>
      <c r="XDE290" s="7"/>
      <c r="XDF290" s="7"/>
      <c r="XDG290" s="7"/>
      <c r="XDH290" s="7"/>
      <c r="XDI290" s="7"/>
      <c r="XDJ290" s="7"/>
      <c r="XDK290" s="7"/>
      <c r="XDL290" s="7"/>
      <c r="XDM290" s="7"/>
      <c r="XDN290" s="7"/>
      <c r="XDO290" s="7"/>
      <c r="XDP290" s="7"/>
      <c r="XDQ290" s="7"/>
      <c r="XDR290" s="7"/>
      <c r="XDS290" s="7"/>
      <c r="XDT290" s="7"/>
      <c r="XDU290" s="7"/>
      <c r="XDV290" s="7"/>
      <c r="XDW290" s="7"/>
      <c r="XDX290" s="7"/>
      <c r="XDY290" s="7"/>
      <c r="XDZ290" s="7"/>
      <c r="XEA290" s="7"/>
      <c r="XEB290" s="7"/>
      <c r="XEC290" s="7"/>
      <c r="XED290" s="7"/>
      <c r="XEE290" s="7"/>
    </row>
    <row r="291" s="1" customFormat="1" customHeight="1" spans="1:16359">
      <c r="A291" s="4"/>
      <c r="B291" s="20"/>
      <c r="C291" s="20"/>
      <c r="D291" s="21" t="str">
        <f>IF(C291="","-",VLOOKUP(C291,员工信息表!B:C,2,FALSE))</f>
        <v>-</v>
      </c>
      <c r="E291" s="21" t="str">
        <f>IF(C291="","-",VLOOKUP(C291,员工信息表!B:D,3,FALSE))</f>
        <v>-</v>
      </c>
      <c r="F291" s="20"/>
      <c r="G291" s="20"/>
      <c r="H291" s="20"/>
      <c r="I291" s="20"/>
      <c r="J291" s="27" t="str">
        <f t="shared" si="8"/>
        <v>0</v>
      </c>
      <c r="K291" s="27" t="str">
        <f>IF(C291="","0",SUMIFS(借支明细表!$H:$H,借支明细表!$F:$F,$C291,借支明细表!$D:$D,$D$2))</f>
        <v>0</v>
      </c>
      <c r="L291" s="27" t="str">
        <f t="shared" si="9"/>
        <v>0</v>
      </c>
      <c r="M291" s="28"/>
      <c r="XDA291" s="7"/>
      <c r="XDB291" s="7"/>
      <c r="XDC291" s="7"/>
      <c r="XDD291" s="7"/>
      <c r="XDE291" s="7"/>
      <c r="XDF291" s="7"/>
      <c r="XDG291" s="7"/>
      <c r="XDH291" s="7"/>
      <c r="XDI291" s="7"/>
      <c r="XDJ291" s="7"/>
      <c r="XDK291" s="7"/>
      <c r="XDL291" s="7"/>
      <c r="XDM291" s="7"/>
      <c r="XDN291" s="7"/>
      <c r="XDO291" s="7"/>
      <c r="XDP291" s="7"/>
      <c r="XDQ291" s="7"/>
      <c r="XDR291" s="7"/>
      <c r="XDS291" s="7"/>
      <c r="XDT291" s="7"/>
      <c r="XDU291" s="7"/>
      <c r="XDV291" s="7"/>
      <c r="XDW291" s="7"/>
      <c r="XDX291" s="7"/>
      <c r="XDY291" s="7"/>
      <c r="XDZ291" s="7"/>
      <c r="XEA291" s="7"/>
      <c r="XEB291" s="7"/>
      <c r="XEC291" s="7"/>
      <c r="XED291" s="7"/>
      <c r="XEE291" s="7"/>
    </row>
    <row r="292" s="1" customFormat="1" customHeight="1" spans="1:16359">
      <c r="A292" s="4"/>
      <c r="B292" s="20"/>
      <c r="C292" s="20"/>
      <c r="D292" s="21" t="str">
        <f>IF(C292="","-",VLOOKUP(C292,员工信息表!B:C,2,FALSE))</f>
        <v>-</v>
      </c>
      <c r="E292" s="21" t="str">
        <f>IF(C292="","-",VLOOKUP(C292,员工信息表!B:D,3,FALSE))</f>
        <v>-</v>
      </c>
      <c r="F292" s="20"/>
      <c r="G292" s="20"/>
      <c r="H292" s="20"/>
      <c r="I292" s="20"/>
      <c r="J292" s="27" t="str">
        <f t="shared" si="8"/>
        <v>0</v>
      </c>
      <c r="K292" s="27" t="str">
        <f>IF(C292="","0",SUMIFS(借支明细表!$H:$H,借支明细表!$F:$F,$C292,借支明细表!$D:$D,$D$2))</f>
        <v>0</v>
      </c>
      <c r="L292" s="27" t="str">
        <f t="shared" si="9"/>
        <v>0</v>
      </c>
      <c r="M292" s="28"/>
      <c r="XDA292" s="7"/>
      <c r="XDB292" s="7"/>
      <c r="XDC292" s="7"/>
      <c r="XDD292" s="7"/>
      <c r="XDE292" s="7"/>
      <c r="XDF292" s="7"/>
      <c r="XDG292" s="7"/>
      <c r="XDH292" s="7"/>
      <c r="XDI292" s="7"/>
      <c r="XDJ292" s="7"/>
      <c r="XDK292" s="7"/>
      <c r="XDL292" s="7"/>
      <c r="XDM292" s="7"/>
      <c r="XDN292" s="7"/>
      <c r="XDO292" s="7"/>
      <c r="XDP292" s="7"/>
      <c r="XDQ292" s="7"/>
      <c r="XDR292" s="7"/>
      <c r="XDS292" s="7"/>
      <c r="XDT292" s="7"/>
      <c r="XDU292" s="7"/>
      <c r="XDV292" s="7"/>
      <c r="XDW292" s="7"/>
      <c r="XDX292" s="7"/>
      <c r="XDY292" s="7"/>
      <c r="XDZ292" s="7"/>
      <c r="XEA292" s="7"/>
      <c r="XEB292" s="7"/>
      <c r="XEC292" s="7"/>
      <c r="XED292" s="7"/>
      <c r="XEE292" s="7"/>
    </row>
    <row r="293" s="1" customFormat="1" customHeight="1" spans="1:16359">
      <c r="A293" s="4"/>
      <c r="B293" s="20"/>
      <c r="C293" s="20"/>
      <c r="D293" s="21" t="str">
        <f>IF(C293="","-",VLOOKUP(C293,员工信息表!B:C,2,FALSE))</f>
        <v>-</v>
      </c>
      <c r="E293" s="21" t="str">
        <f>IF(C293="","-",VLOOKUP(C293,员工信息表!B:D,3,FALSE))</f>
        <v>-</v>
      </c>
      <c r="F293" s="20"/>
      <c r="G293" s="20"/>
      <c r="H293" s="20"/>
      <c r="I293" s="20"/>
      <c r="J293" s="27" t="str">
        <f t="shared" si="8"/>
        <v>0</v>
      </c>
      <c r="K293" s="27" t="str">
        <f>IF(C293="","0",SUMIFS(借支明细表!$H:$H,借支明细表!$F:$F,$C293,借支明细表!$D:$D,$D$2))</f>
        <v>0</v>
      </c>
      <c r="L293" s="27" t="str">
        <f t="shared" si="9"/>
        <v>0</v>
      </c>
      <c r="M293" s="28"/>
      <c r="XDA293" s="7"/>
      <c r="XDB293" s="7"/>
      <c r="XDC293" s="7"/>
      <c r="XDD293" s="7"/>
      <c r="XDE293" s="7"/>
      <c r="XDF293" s="7"/>
      <c r="XDG293" s="7"/>
      <c r="XDH293" s="7"/>
      <c r="XDI293" s="7"/>
      <c r="XDJ293" s="7"/>
      <c r="XDK293" s="7"/>
      <c r="XDL293" s="7"/>
      <c r="XDM293" s="7"/>
      <c r="XDN293" s="7"/>
      <c r="XDO293" s="7"/>
      <c r="XDP293" s="7"/>
      <c r="XDQ293" s="7"/>
      <c r="XDR293" s="7"/>
      <c r="XDS293" s="7"/>
      <c r="XDT293" s="7"/>
      <c r="XDU293" s="7"/>
      <c r="XDV293" s="7"/>
      <c r="XDW293" s="7"/>
      <c r="XDX293" s="7"/>
      <c r="XDY293" s="7"/>
      <c r="XDZ293" s="7"/>
      <c r="XEA293" s="7"/>
      <c r="XEB293" s="7"/>
      <c r="XEC293" s="7"/>
      <c r="XED293" s="7"/>
      <c r="XEE293" s="7"/>
    </row>
    <row r="294" s="1" customFormat="1" customHeight="1" spans="1:16359">
      <c r="A294" s="4"/>
      <c r="B294" s="20"/>
      <c r="C294" s="20"/>
      <c r="D294" s="21" t="str">
        <f>IF(C294="","-",VLOOKUP(C294,员工信息表!B:C,2,FALSE))</f>
        <v>-</v>
      </c>
      <c r="E294" s="21" t="str">
        <f>IF(C294="","-",VLOOKUP(C294,员工信息表!B:D,3,FALSE))</f>
        <v>-</v>
      </c>
      <c r="F294" s="20"/>
      <c r="G294" s="20"/>
      <c r="H294" s="20"/>
      <c r="I294" s="20"/>
      <c r="J294" s="27" t="str">
        <f t="shared" si="8"/>
        <v>0</v>
      </c>
      <c r="K294" s="27" t="str">
        <f>IF(C294="","0",SUMIFS(借支明细表!$H:$H,借支明细表!$F:$F,$C294,借支明细表!$D:$D,$D$2))</f>
        <v>0</v>
      </c>
      <c r="L294" s="27" t="str">
        <f t="shared" si="9"/>
        <v>0</v>
      </c>
      <c r="M294" s="28"/>
      <c r="XDA294" s="7"/>
      <c r="XDB294" s="7"/>
      <c r="XDC294" s="7"/>
      <c r="XDD294" s="7"/>
      <c r="XDE294" s="7"/>
      <c r="XDF294" s="7"/>
      <c r="XDG294" s="7"/>
      <c r="XDH294" s="7"/>
      <c r="XDI294" s="7"/>
      <c r="XDJ294" s="7"/>
      <c r="XDK294" s="7"/>
      <c r="XDL294" s="7"/>
      <c r="XDM294" s="7"/>
      <c r="XDN294" s="7"/>
      <c r="XDO294" s="7"/>
      <c r="XDP294" s="7"/>
      <c r="XDQ294" s="7"/>
      <c r="XDR294" s="7"/>
      <c r="XDS294" s="7"/>
      <c r="XDT294" s="7"/>
      <c r="XDU294" s="7"/>
      <c r="XDV294" s="7"/>
      <c r="XDW294" s="7"/>
      <c r="XDX294" s="7"/>
      <c r="XDY294" s="7"/>
      <c r="XDZ294" s="7"/>
      <c r="XEA294" s="7"/>
      <c r="XEB294" s="7"/>
      <c r="XEC294" s="7"/>
      <c r="XED294" s="7"/>
      <c r="XEE294" s="7"/>
    </row>
    <row r="295" s="1" customFormat="1" customHeight="1" spans="1:16359">
      <c r="A295" s="4"/>
      <c r="B295" s="20"/>
      <c r="C295" s="20"/>
      <c r="D295" s="21" t="str">
        <f>IF(C295="","-",VLOOKUP(C295,员工信息表!B:C,2,FALSE))</f>
        <v>-</v>
      </c>
      <c r="E295" s="21" t="str">
        <f>IF(C295="","-",VLOOKUP(C295,员工信息表!B:D,3,FALSE))</f>
        <v>-</v>
      </c>
      <c r="F295" s="20"/>
      <c r="G295" s="20"/>
      <c r="H295" s="20"/>
      <c r="I295" s="20"/>
      <c r="J295" s="27" t="str">
        <f t="shared" si="8"/>
        <v>0</v>
      </c>
      <c r="K295" s="27" t="str">
        <f>IF(C295="","0",SUMIFS(借支明细表!$H:$H,借支明细表!$F:$F,$C295,借支明细表!$D:$D,$D$2))</f>
        <v>0</v>
      </c>
      <c r="L295" s="27" t="str">
        <f t="shared" si="9"/>
        <v>0</v>
      </c>
      <c r="M295" s="28"/>
      <c r="XDA295" s="7"/>
      <c r="XDB295" s="7"/>
      <c r="XDC295" s="7"/>
      <c r="XDD295" s="7"/>
      <c r="XDE295" s="7"/>
      <c r="XDF295" s="7"/>
      <c r="XDG295" s="7"/>
      <c r="XDH295" s="7"/>
      <c r="XDI295" s="7"/>
      <c r="XDJ295" s="7"/>
      <c r="XDK295" s="7"/>
      <c r="XDL295" s="7"/>
      <c r="XDM295" s="7"/>
      <c r="XDN295" s="7"/>
      <c r="XDO295" s="7"/>
      <c r="XDP295" s="7"/>
      <c r="XDQ295" s="7"/>
      <c r="XDR295" s="7"/>
      <c r="XDS295" s="7"/>
      <c r="XDT295" s="7"/>
      <c r="XDU295" s="7"/>
      <c r="XDV295" s="7"/>
      <c r="XDW295" s="7"/>
      <c r="XDX295" s="7"/>
      <c r="XDY295" s="7"/>
      <c r="XDZ295" s="7"/>
      <c r="XEA295" s="7"/>
      <c r="XEB295" s="7"/>
      <c r="XEC295" s="7"/>
      <c r="XED295" s="7"/>
      <c r="XEE295" s="7"/>
    </row>
    <row r="296" s="1" customFormat="1" customHeight="1" spans="1:16359">
      <c r="A296" s="4"/>
      <c r="B296" s="20"/>
      <c r="C296" s="20"/>
      <c r="D296" s="21" t="str">
        <f>IF(C296="","-",VLOOKUP(C296,员工信息表!B:C,2,FALSE))</f>
        <v>-</v>
      </c>
      <c r="E296" s="21" t="str">
        <f>IF(C296="","-",VLOOKUP(C296,员工信息表!B:D,3,FALSE))</f>
        <v>-</v>
      </c>
      <c r="F296" s="20"/>
      <c r="G296" s="20"/>
      <c r="H296" s="20"/>
      <c r="I296" s="20"/>
      <c r="J296" s="27" t="str">
        <f t="shared" si="8"/>
        <v>0</v>
      </c>
      <c r="K296" s="27" t="str">
        <f>IF(C296="","0",SUMIFS(借支明细表!$H:$H,借支明细表!$F:$F,$C296,借支明细表!$D:$D,$D$2))</f>
        <v>0</v>
      </c>
      <c r="L296" s="27" t="str">
        <f t="shared" si="9"/>
        <v>0</v>
      </c>
      <c r="M296" s="28"/>
      <c r="XDA296" s="7"/>
      <c r="XDB296" s="7"/>
      <c r="XDC296" s="7"/>
      <c r="XDD296" s="7"/>
      <c r="XDE296" s="7"/>
      <c r="XDF296" s="7"/>
      <c r="XDG296" s="7"/>
      <c r="XDH296" s="7"/>
      <c r="XDI296" s="7"/>
      <c r="XDJ296" s="7"/>
      <c r="XDK296" s="7"/>
      <c r="XDL296" s="7"/>
      <c r="XDM296" s="7"/>
      <c r="XDN296" s="7"/>
      <c r="XDO296" s="7"/>
      <c r="XDP296" s="7"/>
      <c r="XDQ296" s="7"/>
      <c r="XDR296" s="7"/>
      <c r="XDS296" s="7"/>
      <c r="XDT296" s="7"/>
      <c r="XDU296" s="7"/>
      <c r="XDV296" s="7"/>
      <c r="XDW296" s="7"/>
      <c r="XDX296" s="7"/>
      <c r="XDY296" s="7"/>
      <c r="XDZ296" s="7"/>
      <c r="XEA296" s="7"/>
      <c r="XEB296" s="7"/>
      <c r="XEC296" s="7"/>
      <c r="XED296" s="7"/>
      <c r="XEE296" s="7"/>
    </row>
    <row r="297" s="1" customFormat="1" customHeight="1" spans="1:16359">
      <c r="A297" s="4"/>
      <c r="B297" s="20"/>
      <c r="C297" s="20"/>
      <c r="D297" s="21" t="str">
        <f>IF(C297="","-",VLOOKUP(C297,员工信息表!B:C,2,FALSE))</f>
        <v>-</v>
      </c>
      <c r="E297" s="21" t="str">
        <f>IF(C297="","-",VLOOKUP(C297,员工信息表!B:D,3,FALSE))</f>
        <v>-</v>
      </c>
      <c r="F297" s="20"/>
      <c r="G297" s="20"/>
      <c r="H297" s="20"/>
      <c r="I297" s="20"/>
      <c r="J297" s="27" t="str">
        <f t="shared" si="8"/>
        <v>0</v>
      </c>
      <c r="K297" s="27" t="str">
        <f>IF(C297="","0",SUMIFS(借支明细表!$H:$H,借支明细表!$F:$F,$C297,借支明细表!$D:$D,$D$2))</f>
        <v>0</v>
      </c>
      <c r="L297" s="27" t="str">
        <f t="shared" si="9"/>
        <v>0</v>
      </c>
      <c r="M297" s="28"/>
      <c r="XDA297" s="7"/>
      <c r="XDB297" s="7"/>
      <c r="XDC297" s="7"/>
      <c r="XDD297" s="7"/>
      <c r="XDE297" s="7"/>
      <c r="XDF297" s="7"/>
      <c r="XDG297" s="7"/>
      <c r="XDH297" s="7"/>
      <c r="XDI297" s="7"/>
      <c r="XDJ297" s="7"/>
      <c r="XDK297" s="7"/>
      <c r="XDL297" s="7"/>
      <c r="XDM297" s="7"/>
      <c r="XDN297" s="7"/>
      <c r="XDO297" s="7"/>
      <c r="XDP297" s="7"/>
      <c r="XDQ297" s="7"/>
      <c r="XDR297" s="7"/>
      <c r="XDS297" s="7"/>
      <c r="XDT297" s="7"/>
      <c r="XDU297" s="7"/>
      <c r="XDV297" s="7"/>
      <c r="XDW297" s="7"/>
      <c r="XDX297" s="7"/>
      <c r="XDY297" s="7"/>
      <c r="XDZ297" s="7"/>
      <c r="XEA297" s="7"/>
      <c r="XEB297" s="7"/>
      <c r="XEC297" s="7"/>
      <c r="XED297" s="7"/>
      <c r="XEE297" s="7"/>
    </row>
    <row r="298" s="1" customFormat="1" customHeight="1" spans="1:16359">
      <c r="A298" s="4"/>
      <c r="B298" s="20"/>
      <c r="C298" s="20"/>
      <c r="D298" s="21" t="str">
        <f>IF(C298="","-",VLOOKUP(C298,员工信息表!B:C,2,FALSE))</f>
        <v>-</v>
      </c>
      <c r="E298" s="21" t="str">
        <f>IF(C298="","-",VLOOKUP(C298,员工信息表!B:D,3,FALSE))</f>
        <v>-</v>
      </c>
      <c r="F298" s="20"/>
      <c r="G298" s="20"/>
      <c r="H298" s="20"/>
      <c r="I298" s="20"/>
      <c r="J298" s="27" t="str">
        <f t="shared" si="8"/>
        <v>0</v>
      </c>
      <c r="K298" s="27" t="str">
        <f>IF(C298="","0",SUMIFS(借支明细表!$H:$H,借支明细表!$F:$F,$C298,借支明细表!$D:$D,$D$2))</f>
        <v>0</v>
      </c>
      <c r="L298" s="27" t="str">
        <f t="shared" si="9"/>
        <v>0</v>
      </c>
      <c r="M298" s="28"/>
      <c r="XDA298" s="7"/>
      <c r="XDB298" s="7"/>
      <c r="XDC298" s="7"/>
      <c r="XDD298" s="7"/>
      <c r="XDE298" s="7"/>
      <c r="XDF298" s="7"/>
      <c r="XDG298" s="7"/>
      <c r="XDH298" s="7"/>
      <c r="XDI298" s="7"/>
      <c r="XDJ298" s="7"/>
      <c r="XDK298" s="7"/>
      <c r="XDL298" s="7"/>
      <c r="XDM298" s="7"/>
      <c r="XDN298" s="7"/>
      <c r="XDO298" s="7"/>
      <c r="XDP298" s="7"/>
      <c r="XDQ298" s="7"/>
      <c r="XDR298" s="7"/>
      <c r="XDS298" s="7"/>
      <c r="XDT298" s="7"/>
      <c r="XDU298" s="7"/>
      <c r="XDV298" s="7"/>
      <c r="XDW298" s="7"/>
      <c r="XDX298" s="7"/>
      <c r="XDY298" s="7"/>
      <c r="XDZ298" s="7"/>
      <c r="XEA298" s="7"/>
      <c r="XEB298" s="7"/>
      <c r="XEC298" s="7"/>
      <c r="XED298" s="7"/>
      <c r="XEE298" s="7"/>
    </row>
    <row r="299" s="1" customFormat="1" customHeight="1" spans="1:16359">
      <c r="A299" s="4"/>
      <c r="B299" s="20"/>
      <c r="C299" s="20"/>
      <c r="D299" s="21" t="str">
        <f>IF(C299="","-",VLOOKUP(C299,员工信息表!B:C,2,FALSE))</f>
        <v>-</v>
      </c>
      <c r="E299" s="21" t="str">
        <f>IF(C299="","-",VLOOKUP(C299,员工信息表!B:D,3,FALSE))</f>
        <v>-</v>
      </c>
      <c r="F299" s="20"/>
      <c r="G299" s="20"/>
      <c r="H299" s="20"/>
      <c r="I299" s="20"/>
      <c r="J299" s="27" t="str">
        <f t="shared" si="8"/>
        <v>0</v>
      </c>
      <c r="K299" s="27" t="str">
        <f>IF(C299="","0",SUMIFS(借支明细表!$H:$H,借支明细表!$F:$F,$C299,借支明细表!$D:$D,$D$2))</f>
        <v>0</v>
      </c>
      <c r="L299" s="27" t="str">
        <f t="shared" si="9"/>
        <v>0</v>
      </c>
      <c r="M299" s="28"/>
      <c r="XDA299" s="7"/>
      <c r="XDB299" s="7"/>
      <c r="XDC299" s="7"/>
      <c r="XDD299" s="7"/>
      <c r="XDE299" s="7"/>
      <c r="XDF299" s="7"/>
      <c r="XDG299" s="7"/>
      <c r="XDH299" s="7"/>
      <c r="XDI299" s="7"/>
      <c r="XDJ299" s="7"/>
      <c r="XDK299" s="7"/>
      <c r="XDL299" s="7"/>
      <c r="XDM299" s="7"/>
      <c r="XDN299" s="7"/>
      <c r="XDO299" s="7"/>
      <c r="XDP299" s="7"/>
      <c r="XDQ299" s="7"/>
      <c r="XDR299" s="7"/>
      <c r="XDS299" s="7"/>
      <c r="XDT299" s="7"/>
      <c r="XDU299" s="7"/>
      <c r="XDV299" s="7"/>
      <c r="XDW299" s="7"/>
      <c r="XDX299" s="7"/>
      <c r="XDY299" s="7"/>
      <c r="XDZ299" s="7"/>
      <c r="XEA299" s="7"/>
      <c r="XEB299" s="7"/>
      <c r="XEC299" s="7"/>
      <c r="XED299" s="7"/>
      <c r="XEE299" s="7"/>
    </row>
    <row r="300" s="1" customFormat="1" customHeight="1" spans="1:16359">
      <c r="A300" s="4"/>
      <c r="B300" s="20"/>
      <c r="C300" s="20"/>
      <c r="D300" s="21" t="str">
        <f>IF(C300="","-",VLOOKUP(C300,员工信息表!B:C,2,FALSE))</f>
        <v>-</v>
      </c>
      <c r="E300" s="21" t="str">
        <f>IF(C300="","-",VLOOKUP(C300,员工信息表!B:D,3,FALSE))</f>
        <v>-</v>
      </c>
      <c r="F300" s="20"/>
      <c r="G300" s="20"/>
      <c r="H300" s="20"/>
      <c r="I300" s="20"/>
      <c r="J300" s="27" t="str">
        <f t="shared" si="8"/>
        <v>0</v>
      </c>
      <c r="K300" s="27" t="str">
        <f>IF(C300="","0",SUMIFS(借支明细表!$H:$H,借支明细表!$F:$F,$C300,借支明细表!$D:$D,$D$2))</f>
        <v>0</v>
      </c>
      <c r="L300" s="27" t="str">
        <f t="shared" si="9"/>
        <v>0</v>
      </c>
      <c r="M300" s="28"/>
      <c r="XDA300" s="7"/>
      <c r="XDB300" s="7"/>
      <c r="XDC300" s="7"/>
      <c r="XDD300" s="7"/>
      <c r="XDE300" s="7"/>
      <c r="XDF300" s="7"/>
      <c r="XDG300" s="7"/>
      <c r="XDH300" s="7"/>
      <c r="XDI300" s="7"/>
      <c r="XDJ300" s="7"/>
      <c r="XDK300" s="7"/>
      <c r="XDL300" s="7"/>
      <c r="XDM300" s="7"/>
      <c r="XDN300" s="7"/>
      <c r="XDO300" s="7"/>
      <c r="XDP300" s="7"/>
      <c r="XDQ300" s="7"/>
      <c r="XDR300" s="7"/>
      <c r="XDS300" s="7"/>
      <c r="XDT300" s="7"/>
      <c r="XDU300" s="7"/>
      <c r="XDV300" s="7"/>
      <c r="XDW300" s="7"/>
      <c r="XDX300" s="7"/>
      <c r="XDY300" s="7"/>
      <c r="XDZ300" s="7"/>
      <c r="XEA300" s="7"/>
      <c r="XEB300" s="7"/>
      <c r="XEC300" s="7"/>
      <c r="XED300" s="7"/>
      <c r="XEE300" s="7"/>
    </row>
    <row r="301" s="1" customFormat="1" customHeight="1" spans="1:16359">
      <c r="A301" s="4"/>
      <c r="B301" s="20"/>
      <c r="C301" s="20"/>
      <c r="D301" s="21" t="str">
        <f>IF(C301="","-",VLOOKUP(C301,员工信息表!B:C,2,FALSE))</f>
        <v>-</v>
      </c>
      <c r="E301" s="21" t="str">
        <f>IF(C301="","-",VLOOKUP(C301,员工信息表!B:D,3,FALSE))</f>
        <v>-</v>
      </c>
      <c r="F301" s="20"/>
      <c r="G301" s="20"/>
      <c r="H301" s="20"/>
      <c r="I301" s="20"/>
      <c r="J301" s="27" t="str">
        <f t="shared" si="8"/>
        <v>0</v>
      </c>
      <c r="K301" s="27" t="str">
        <f>IF(C301="","0",SUMIFS(借支明细表!$H:$H,借支明细表!$F:$F,$C301,借支明细表!$D:$D,$D$2))</f>
        <v>0</v>
      </c>
      <c r="L301" s="27" t="str">
        <f t="shared" si="9"/>
        <v>0</v>
      </c>
      <c r="M301" s="28"/>
      <c r="XDA301" s="7"/>
      <c r="XDB301" s="7"/>
      <c r="XDC301" s="7"/>
      <c r="XDD301" s="7"/>
      <c r="XDE301" s="7"/>
      <c r="XDF301" s="7"/>
      <c r="XDG301" s="7"/>
      <c r="XDH301" s="7"/>
      <c r="XDI301" s="7"/>
      <c r="XDJ301" s="7"/>
      <c r="XDK301" s="7"/>
      <c r="XDL301" s="7"/>
      <c r="XDM301" s="7"/>
      <c r="XDN301" s="7"/>
      <c r="XDO301" s="7"/>
      <c r="XDP301" s="7"/>
      <c r="XDQ301" s="7"/>
      <c r="XDR301" s="7"/>
      <c r="XDS301" s="7"/>
      <c r="XDT301" s="7"/>
      <c r="XDU301" s="7"/>
      <c r="XDV301" s="7"/>
      <c r="XDW301" s="7"/>
      <c r="XDX301" s="7"/>
      <c r="XDY301" s="7"/>
      <c r="XDZ301" s="7"/>
      <c r="XEA301" s="7"/>
      <c r="XEB301" s="7"/>
      <c r="XEC301" s="7"/>
      <c r="XED301" s="7"/>
      <c r="XEE301" s="7"/>
    </row>
    <row r="302" s="1" customFormat="1" customHeight="1" spans="1:16359">
      <c r="A302" s="4"/>
      <c r="B302" s="20"/>
      <c r="C302" s="20"/>
      <c r="D302" s="21" t="str">
        <f>IF(C302="","-",VLOOKUP(C302,员工信息表!B:C,2,FALSE))</f>
        <v>-</v>
      </c>
      <c r="E302" s="21" t="str">
        <f>IF(C302="","-",VLOOKUP(C302,员工信息表!B:D,3,FALSE))</f>
        <v>-</v>
      </c>
      <c r="F302" s="20"/>
      <c r="G302" s="20"/>
      <c r="H302" s="20"/>
      <c r="I302" s="20"/>
      <c r="J302" s="27" t="str">
        <f t="shared" si="8"/>
        <v>0</v>
      </c>
      <c r="K302" s="27" t="str">
        <f>IF(C302="","0",SUMIFS(借支明细表!$H:$H,借支明细表!$F:$F,$C302,借支明细表!$D:$D,$D$2))</f>
        <v>0</v>
      </c>
      <c r="L302" s="27" t="str">
        <f t="shared" si="9"/>
        <v>0</v>
      </c>
      <c r="M302" s="28"/>
      <c r="XDA302" s="7"/>
      <c r="XDB302" s="7"/>
      <c r="XDC302" s="7"/>
      <c r="XDD302" s="7"/>
      <c r="XDE302" s="7"/>
      <c r="XDF302" s="7"/>
      <c r="XDG302" s="7"/>
      <c r="XDH302" s="7"/>
      <c r="XDI302" s="7"/>
      <c r="XDJ302" s="7"/>
      <c r="XDK302" s="7"/>
      <c r="XDL302" s="7"/>
      <c r="XDM302" s="7"/>
      <c r="XDN302" s="7"/>
      <c r="XDO302" s="7"/>
      <c r="XDP302" s="7"/>
      <c r="XDQ302" s="7"/>
      <c r="XDR302" s="7"/>
      <c r="XDS302" s="7"/>
      <c r="XDT302" s="7"/>
      <c r="XDU302" s="7"/>
      <c r="XDV302" s="7"/>
      <c r="XDW302" s="7"/>
      <c r="XDX302" s="7"/>
      <c r="XDY302" s="7"/>
      <c r="XDZ302" s="7"/>
      <c r="XEA302" s="7"/>
      <c r="XEB302" s="7"/>
      <c r="XEC302" s="7"/>
      <c r="XED302" s="7"/>
      <c r="XEE302" s="7"/>
    </row>
    <row r="303" s="1" customFormat="1" customHeight="1" spans="1:16359">
      <c r="A303" s="4"/>
      <c r="B303" s="20"/>
      <c r="C303" s="20"/>
      <c r="D303" s="21" t="str">
        <f>IF(C303="","-",VLOOKUP(C303,员工信息表!B:C,2,FALSE))</f>
        <v>-</v>
      </c>
      <c r="E303" s="21" t="str">
        <f>IF(C303="","-",VLOOKUP(C303,员工信息表!B:D,3,FALSE))</f>
        <v>-</v>
      </c>
      <c r="F303" s="20"/>
      <c r="G303" s="20"/>
      <c r="H303" s="20"/>
      <c r="I303" s="20"/>
      <c r="J303" s="27" t="str">
        <f t="shared" si="8"/>
        <v>0</v>
      </c>
      <c r="K303" s="27" t="str">
        <f>IF(C303="","0",SUMIFS(借支明细表!$H:$H,借支明细表!$F:$F,$C303,借支明细表!$D:$D,$D$2))</f>
        <v>0</v>
      </c>
      <c r="L303" s="27" t="str">
        <f t="shared" si="9"/>
        <v>0</v>
      </c>
      <c r="M303" s="28"/>
      <c r="XDA303" s="7"/>
      <c r="XDB303" s="7"/>
      <c r="XDC303" s="7"/>
      <c r="XDD303" s="7"/>
      <c r="XDE303" s="7"/>
      <c r="XDF303" s="7"/>
      <c r="XDG303" s="7"/>
      <c r="XDH303" s="7"/>
      <c r="XDI303" s="7"/>
      <c r="XDJ303" s="7"/>
      <c r="XDK303" s="7"/>
      <c r="XDL303" s="7"/>
      <c r="XDM303" s="7"/>
      <c r="XDN303" s="7"/>
      <c r="XDO303" s="7"/>
      <c r="XDP303" s="7"/>
      <c r="XDQ303" s="7"/>
      <c r="XDR303" s="7"/>
      <c r="XDS303" s="7"/>
      <c r="XDT303" s="7"/>
      <c r="XDU303" s="7"/>
      <c r="XDV303" s="7"/>
      <c r="XDW303" s="7"/>
      <c r="XDX303" s="7"/>
      <c r="XDY303" s="7"/>
      <c r="XDZ303" s="7"/>
      <c r="XEA303" s="7"/>
      <c r="XEB303" s="7"/>
      <c r="XEC303" s="7"/>
      <c r="XED303" s="7"/>
      <c r="XEE303" s="7"/>
    </row>
    <row r="304" s="1" customFormat="1" customHeight="1" spans="1:16359">
      <c r="A304" s="4"/>
      <c r="B304" s="20"/>
      <c r="C304" s="20"/>
      <c r="D304" s="21" t="str">
        <f>IF(C304="","-",VLOOKUP(C304,员工信息表!B:C,2,FALSE))</f>
        <v>-</v>
      </c>
      <c r="E304" s="21" t="str">
        <f>IF(C304="","-",VLOOKUP(C304,员工信息表!B:D,3,FALSE))</f>
        <v>-</v>
      </c>
      <c r="F304" s="20"/>
      <c r="G304" s="20"/>
      <c r="H304" s="20"/>
      <c r="I304" s="20"/>
      <c r="J304" s="27" t="str">
        <f t="shared" si="8"/>
        <v>0</v>
      </c>
      <c r="K304" s="27" t="str">
        <f>IF(C304="","0",SUMIFS(借支明细表!$H:$H,借支明细表!$F:$F,$C304,借支明细表!$D:$D,$D$2))</f>
        <v>0</v>
      </c>
      <c r="L304" s="27" t="str">
        <f t="shared" si="9"/>
        <v>0</v>
      </c>
      <c r="M304" s="28"/>
      <c r="XDA304" s="7"/>
      <c r="XDB304" s="7"/>
      <c r="XDC304" s="7"/>
      <c r="XDD304" s="7"/>
      <c r="XDE304" s="7"/>
      <c r="XDF304" s="7"/>
      <c r="XDG304" s="7"/>
      <c r="XDH304" s="7"/>
      <c r="XDI304" s="7"/>
      <c r="XDJ304" s="7"/>
      <c r="XDK304" s="7"/>
      <c r="XDL304" s="7"/>
      <c r="XDM304" s="7"/>
      <c r="XDN304" s="7"/>
      <c r="XDO304" s="7"/>
      <c r="XDP304" s="7"/>
      <c r="XDQ304" s="7"/>
      <c r="XDR304" s="7"/>
      <c r="XDS304" s="7"/>
      <c r="XDT304" s="7"/>
      <c r="XDU304" s="7"/>
      <c r="XDV304" s="7"/>
      <c r="XDW304" s="7"/>
      <c r="XDX304" s="7"/>
      <c r="XDY304" s="7"/>
      <c r="XDZ304" s="7"/>
      <c r="XEA304" s="7"/>
      <c r="XEB304" s="7"/>
      <c r="XEC304" s="7"/>
      <c r="XED304" s="7"/>
      <c r="XEE304" s="7"/>
    </row>
    <row r="305" s="1" customFormat="1" customHeight="1" spans="1:16359">
      <c r="A305" s="4"/>
      <c r="B305" s="20"/>
      <c r="C305" s="20"/>
      <c r="D305" s="21" t="str">
        <f>IF(C305="","-",VLOOKUP(C305,员工信息表!B:C,2,FALSE))</f>
        <v>-</v>
      </c>
      <c r="E305" s="21" t="str">
        <f>IF(C305="","-",VLOOKUP(C305,员工信息表!B:D,3,FALSE))</f>
        <v>-</v>
      </c>
      <c r="F305" s="20"/>
      <c r="G305" s="20"/>
      <c r="H305" s="20"/>
      <c r="I305" s="20"/>
      <c r="J305" s="27" t="str">
        <f t="shared" si="8"/>
        <v>0</v>
      </c>
      <c r="K305" s="27" t="str">
        <f>IF(C305="","0",SUMIFS(借支明细表!$H:$H,借支明细表!$F:$F,$C305,借支明细表!$D:$D,$D$2))</f>
        <v>0</v>
      </c>
      <c r="L305" s="27" t="str">
        <f t="shared" si="9"/>
        <v>0</v>
      </c>
      <c r="M305" s="28"/>
      <c r="XDA305" s="7"/>
      <c r="XDB305" s="7"/>
      <c r="XDC305" s="7"/>
      <c r="XDD305" s="7"/>
      <c r="XDE305" s="7"/>
      <c r="XDF305" s="7"/>
      <c r="XDG305" s="7"/>
      <c r="XDH305" s="7"/>
      <c r="XDI305" s="7"/>
      <c r="XDJ305" s="7"/>
      <c r="XDK305" s="7"/>
      <c r="XDL305" s="7"/>
      <c r="XDM305" s="7"/>
      <c r="XDN305" s="7"/>
      <c r="XDO305" s="7"/>
      <c r="XDP305" s="7"/>
      <c r="XDQ305" s="7"/>
      <c r="XDR305" s="7"/>
      <c r="XDS305" s="7"/>
      <c r="XDT305" s="7"/>
      <c r="XDU305" s="7"/>
      <c r="XDV305" s="7"/>
      <c r="XDW305" s="7"/>
      <c r="XDX305" s="7"/>
      <c r="XDY305" s="7"/>
      <c r="XDZ305" s="7"/>
      <c r="XEA305" s="7"/>
      <c r="XEB305" s="7"/>
      <c r="XEC305" s="7"/>
      <c r="XED305" s="7"/>
      <c r="XEE305" s="7"/>
    </row>
    <row r="306" s="1" customFormat="1" customHeight="1" spans="1:16359">
      <c r="A306" s="4"/>
      <c r="B306" s="20"/>
      <c r="C306" s="20"/>
      <c r="D306" s="21" t="str">
        <f>IF(C306="","-",VLOOKUP(C306,员工信息表!B:C,2,FALSE))</f>
        <v>-</v>
      </c>
      <c r="E306" s="21" t="str">
        <f>IF(C306="","-",VLOOKUP(C306,员工信息表!B:D,3,FALSE))</f>
        <v>-</v>
      </c>
      <c r="F306" s="20"/>
      <c r="G306" s="20"/>
      <c r="H306" s="20"/>
      <c r="I306" s="20"/>
      <c r="J306" s="27" t="str">
        <f t="shared" si="8"/>
        <v>0</v>
      </c>
      <c r="K306" s="27" t="str">
        <f>IF(C306="","0",SUMIFS(借支明细表!$H:$H,借支明细表!$F:$F,$C306,借支明细表!$D:$D,$D$2))</f>
        <v>0</v>
      </c>
      <c r="L306" s="27" t="str">
        <f t="shared" si="9"/>
        <v>0</v>
      </c>
      <c r="M306" s="28"/>
      <c r="XDA306" s="7"/>
      <c r="XDB306" s="7"/>
      <c r="XDC306" s="7"/>
      <c r="XDD306" s="7"/>
      <c r="XDE306" s="7"/>
      <c r="XDF306" s="7"/>
      <c r="XDG306" s="7"/>
      <c r="XDH306" s="7"/>
      <c r="XDI306" s="7"/>
      <c r="XDJ306" s="7"/>
      <c r="XDK306" s="7"/>
      <c r="XDL306" s="7"/>
      <c r="XDM306" s="7"/>
      <c r="XDN306" s="7"/>
      <c r="XDO306" s="7"/>
      <c r="XDP306" s="7"/>
      <c r="XDQ306" s="7"/>
      <c r="XDR306" s="7"/>
      <c r="XDS306" s="7"/>
      <c r="XDT306" s="7"/>
      <c r="XDU306" s="7"/>
      <c r="XDV306" s="7"/>
      <c r="XDW306" s="7"/>
      <c r="XDX306" s="7"/>
      <c r="XDY306" s="7"/>
      <c r="XDZ306" s="7"/>
      <c r="XEA306" s="7"/>
      <c r="XEB306" s="7"/>
      <c r="XEC306" s="7"/>
      <c r="XED306" s="7"/>
      <c r="XEE306" s="7"/>
    </row>
    <row r="307" s="1" customFormat="1" customHeight="1" spans="1:16359">
      <c r="A307" s="4"/>
      <c r="B307" s="20"/>
      <c r="C307" s="20"/>
      <c r="D307" s="21" t="str">
        <f>IF(C307="","-",VLOOKUP(C307,员工信息表!B:C,2,FALSE))</f>
        <v>-</v>
      </c>
      <c r="E307" s="21" t="str">
        <f>IF(C307="","-",VLOOKUP(C307,员工信息表!B:D,3,FALSE))</f>
        <v>-</v>
      </c>
      <c r="F307" s="20"/>
      <c r="G307" s="20"/>
      <c r="H307" s="20"/>
      <c r="I307" s="20"/>
      <c r="J307" s="27" t="str">
        <f t="shared" si="8"/>
        <v>0</v>
      </c>
      <c r="K307" s="27" t="str">
        <f>IF(C307="","0",SUMIFS(借支明细表!$H:$H,借支明细表!$F:$F,$C307,借支明细表!$D:$D,$D$2))</f>
        <v>0</v>
      </c>
      <c r="L307" s="27" t="str">
        <f t="shared" si="9"/>
        <v>0</v>
      </c>
      <c r="M307" s="28"/>
      <c r="XDA307" s="7"/>
      <c r="XDB307" s="7"/>
      <c r="XDC307" s="7"/>
      <c r="XDD307" s="7"/>
      <c r="XDE307" s="7"/>
      <c r="XDF307" s="7"/>
      <c r="XDG307" s="7"/>
      <c r="XDH307" s="7"/>
      <c r="XDI307" s="7"/>
      <c r="XDJ307" s="7"/>
      <c r="XDK307" s="7"/>
      <c r="XDL307" s="7"/>
      <c r="XDM307" s="7"/>
      <c r="XDN307" s="7"/>
      <c r="XDO307" s="7"/>
      <c r="XDP307" s="7"/>
      <c r="XDQ307" s="7"/>
      <c r="XDR307" s="7"/>
      <c r="XDS307" s="7"/>
      <c r="XDT307" s="7"/>
      <c r="XDU307" s="7"/>
      <c r="XDV307" s="7"/>
      <c r="XDW307" s="7"/>
      <c r="XDX307" s="7"/>
      <c r="XDY307" s="7"/>
      <c r="XDZ307" s="7"/>
      <c r="XEA307" s="7"/>
      <c r="XEB307" s="7"/>
      <c r="XEC307" s="7"/>
      <c r="XED307" s="7"/>
      <c r="XEE307" s="7"/>
    </row>
    <row r="308" s="1" customFormat="1" customHeight="1" spans="1:16359">
      <c r="A308" s="4"/>
      <c r="B308" s="20"/>
      <c r="C308" s="20"/>
      <c r="D308" s="21" t="str">
        <f>IF(C308="","-",VLOOKUP(C308,员工信息表!B:C,2,FALSE))</f>
        <v>-</v>
      </c>
      <c r="E308" s="21" t="str">
        <f>IF(C308="","-",VLOOKUP(C308,员工信息表!B:D,3,FALSE))</f>
        <v>-</v>
      </c>
      <c r="F308" s="20"/>
      <c r="G308" s="20"/>
      <c r="H308" s="20"/>
      <c r="I308" s="20"/>
      <c r="J308" s="27" t="str">
        <f t="shared" si="8"/>
        <v>0</v>
      </c>
      <c r="K308" s="27" t="str">
        <f>IF(C308="","0",SUMIFS(借支明细表!$H:$H,借支明细表!$F:$F,$C308,借支明细表!$D:$D,$D$2))</f>
        <v>0</v>
      </c>
      <c r="L308" s="27" t="str">
        <f t="shared" si="9"/>
        <v>0</v>
      </c>
      <c r="M308" s="28"/>
      <c r="XDA308" s="7"/>
      <c r="XDB308" s="7"/>
      <c r="XDC308" s="7"/>
      <c r="XDD308" s="7"/>
      <c r="XDE308" s="7"/>
      <c r="XDF308" s="7"/>
      <c r="XDG308" s="7"/>
      <c r="XDH308" s="7"/>
      <c r="XDI308" s="7"/>
      <c r="XDJ308" s="7"/>
      <c r="XDK308" s="7"/>
      <c r="XDL308" s="7"/>
      <c r="XDM308" s="7"/>
      <c r="XDN308" s="7"/>
      <c r="XDO308" s="7"/>
      <c r="XDP308" s="7"/>
      <c r="XDQ308" s="7"/>
      <c r="XDR308" s="7"/>
      <c r="XDS308" s="7"/>
      <c r="XDT308" s="7"/>
      <c r="XDU308" s="7"/>
      <c r="XDV308" s="7"/>
      <c r="XDW308" s="7"/>
      <c r="XDX308" s="7"/>
      <c r="XDY308" s="7"/>
      <c r="XDZ308" s="7"/>
      <c r="XEA308" s="7"/>
      <c r="XEB308" s="7"/>
      <c r="XEC308" s="7"/>
      <c r="XED308" s="7"/>
      <c r="XEE308" s="7"/>
    </row>
    <row r="309" s="1" customFormat="1" customHeight="1" spans="1:16359">
      <c r="A309" s="4"/>
      <c r="B309" s="20"/>
      <c r="C309" s="20"/>
      <c r="D309" s="21" t="str">
        <f>IF(C309="","-",VLOOKUP(C309,员工信息表!B:C,2,FALSE))</f>
        <v>-</v>
      </c>
      <c r="E309" s="21" t="str">
        <f>IF(C309="","-",VLOOKUP(C309,员工信息表!B:D,3,FALSE))</f>
        <v>-</v>
      </c>
      <c r="F309" s="20"/>
      <c r="G309" s="20"/>
      <c r="H309" s="20"/>
      <c r="I309" s="20"/>
      <c r="J309" s="27" t="str">
        <f t="shared" si="8"/>
        <v>0</v>
      </c>
      <c r="K309" s="27" t="str">
        <f>IF(C309="","0",SUMIFS(借支明细表!$H:$H,借支明细表!$F:$F,$C309,借支明细表!$D:$D,$D$2))</f>
        <v>0</v>
      </c>
      <c r="L309" s="27" t="str">
        <f t="shared" si="9"/>
        <v>0</v>
      </c>
      <c r="M309" s="28"/>
      <c r="XDA309" s="7"/>
      <c r="XDB309" s="7"/>
      <c r="XDC309" s="7"/>
      <c r="XDD309" s="7"/>
      <c r="XDE309" s="7"/>
      <c r="XDF309" s="7"/>
      <c r="XDG309" s="7"/>
      <c r="XDH309" s="7"/>
      <c r="XDI309" s="7"/>
      <c r="XDJ309" s="7"/>
      <c r="XDK309" s="7"/>
      <c r="XDL309" s="7"/>
      <c r="XDM309" s="7"/>
      <c r="XDN309" s="7"/>
      <c r="XDO309" s="7"/>
      <c r="XDP309" s="7"/>
      <c r="XDQ309" s="7"/>
      <c r="XDR309" s="7"/>
      <c r="XDS309" s="7"/>
      <c r="XDT309" s="7"/>
      <c r="XDU309" s="7"/>
      <c r="XDV309" s="7"/>
      <c r="XDW309" s="7"/>
      <c r="XDX309" s="7"/>
      <c r="XDY309" s="7"/>
      <c r="XDZ309" s="7"/>
      <c r="XEA309" s="7"/>
      <c r="XEB309" s="7"/>
      <c r="XEC309" s="7"/>
      <c r="XED309" s="7"/>
      <c r="XEE309" s="7"/>
    </row>
    <row r="310" s="1" customFormat="1" customHeight="1" spans="1:16359">
      <c r="A310" s="4"/>
      <c r="B310" s="20"/>
      <c r="C310" s="20"/>
      <c r="D310" s="21" t="str">
        <f>IF(C310="","-",VLOOKUP(C310,员工信息表!B:C,2,FALSE))</f>
        <v>-</v>
      </c>
      <c r="E310" s="21" t="str">
        <f>IF(C310="","-",VLOOKUP(C310,员工信息表!B:D,3,FALSE))</f>
        <v>-</v>
      </c>
      <c r="F310" s="20"/>
      <c r="G310" s="20"/>
      <c r="H310" s="20"/>
      <c r="I310" s="20"/>
      <c r="J310" s="27" t="str">
        <f t="shared" si="8"/>
        <v>0</v>
      </c>
      <c r="K310" s="27" t="str">
        <f>IF(C310="","0",SUMIFS(借支明细表!$H:$H,借支明细表!$F:$F,$C310,借支明细表!$D:$D,$D$2))</f>
        <v>0</v>
      </c>
      <c r="L310" s="27" t="str">
        <f t="shared" si="9"/>
        <v>0</v>
      </c>
      <c r="M310" s="28"/>
      <c r="XDA310" s="7"/>
      <c r="XDB310" s="7"/>
      <c r="XDC310" s="7"/>
      <c r="XDD310" s="7"/>
      <c r="XDE310" s="7"/>
      <c r="XDF310" s="7"/>
      <c r="XDG310" s="7"/>
      <c r="XDH310" s="7"/>
      <c r="XDI310" s="7"/>
      <c r="XDJ310" s="7"/>
      <c r="XDK310" s="7"/>
      <c r="XDL310" s="7"/>
      <c r="XDM310" s="7"/>
      <c r="XDN310" s="7"/>
      <c r="XDO310" s="7"/>
      <c r="XDP310" s="7"/>
      <c r="XDQ310" s="7"/>
      <c r="XDR310" s="7"/>
      <c r="XDS310" s="7"/>
      <c r="XDT310" s="7"/>
      <c r="XDU310" s="7"/>
      <c r="XDV310" s="7"/>
      <c r="XDW310" s="7"/>
      <c r="XDX310" s="7"/>
      <c r="XDY310" s="7"/>
      <c r="XDZ310" s="7"/>
      <c r="XEA310" s="7"/>
      <c r="XEB310" s="7"/>
      <c r="XEC310" s="7"/>
      <c r="XED310" s="7"/>
      <c r="XEE310" s="7"/>
    </row>
    <row r="311" s="1" customFormat="1" customHeight="1" spans="1:16359">
      <c r="A311" s="4"/>
      <c r="B311" s="20"/>
      <c r="C311" s="20"/>
      <c r="D311" s="21" t="str">
        <f>IF(C311="","-",VLOOKUP(C311,员工信息表!B:C,2,FALSE))</f>
        <v>-</v>
      </c>
      <c r="E311" s="21" t="str">
        <f>IF(C311="","-",VLOOKUP(C311,员工信息表!B:D,3,FALSE))</f>
        <v>-</v>
      </c>
      <c r="F311" s="20"/>
      <c r="G311" s="20"/>
      <c r="H311" s="20"/>
      <c r="I311" s="20"/>
      <c r="J311" s="27" t="str">
        <f t="shared" si="8"/>
        <v>0</v>
      </c>
      <c r="K311" s="27" t="str">
        <f>IF(C311="","0",SUMIFS(借支明细表!$H:$H,借支明细表!$F:$F,$C311,借支明细表!$D:$D,$D$2))</f>
        <v>0</v>
      </c>
      <c r="L311" s="27" t="str">
        <f t="shared" si="9"/>
        <v>0</v>
      </c>
      <c r="M311" s="28"/>
      <c r="XDA311" s="7"/>
      <c r="XDB311" s="7"/>
      <c r="XDC311" s="7"/>
      <c r="XDD311" s="7"/>
      <c r="XDE311" s="7"/>
      <c r="XDF311" s="7"/>
      <c r="XDG311" s="7"/>
      <c r="XDH311" s="7"/>
      <c r="XDI311" s="7"/>
      <c r="XDJ311" s="7"/>
      <c r="XDK311" s="7"/>
      <c r="XDL311" s="7"/>
      <c r="XDM311" s="7"/>
      <c r="XDN311" s="7"/>
      <c r="XDO311" s="7"/>
      <c r="XDP311" s="7"/>
      <c r="XDQ311" s="7"/>
      <c r="XDR311" s="7"/>
      <c r="XDS311" s="7"/>
      <c r="XDT311" s="7"/>
      <c r="XDU311" s="7"/>
      <c r="XDV311" s="7"/>
      <c r="XDW311" s="7"/>
      <c r="XDX311" s="7"/>
      <c r="XDY311" s="7"/>
      <c r="XDZ311" s="7"/>
      <c r="XEA311" s="7"/>
      <c r="XEB311" s="7"/>
      <c r="XEC311" s="7"/>
      <c r="XED311" s="7"/>
      <c r="XEE311" s="7"/>
    </row>
    <row r="312" s="1" customFormat="1" customHeight="1" spans="1:16359">
      <c r="A312" s="4"/>
      <c r="B312" s="20"/>
      <c r="C312" s="20"/>
      <c r="D312" s="21" t="str">
        <f>IF(C312="","-",VLOOKUP(C312,员工信息表!B:C,2,FALSE))</f>
        <v>-</v>
      </c>
      <c r="E312" s="21" t="str">
        <f>IF(C312="","-",VLOOKUP(C312,员工信息表!B:D,3,FALSE))</f>
        <v>-</v>
      </c>
      <c r="F312" s="20"/>
      <c r="G312" s="20"/>
      <c r="H312" s="20"/>
      <c r="I312" s="20"/>
      <c r="J312" s="27" t="str">
        <f t="shared" si="8"/>
        <v>0</v>
      </c>
      <c r="K312" s="27" t="str">
        <f>IF(C312="","0",SUMIFS(借支明细表!$H:$H,借支明细表!$F:$F,$C312,借支明细表!$D:$D,$D$2))</f>
        <v>0</v>
      </c>
      <c r="L312" s="27" t="str">
        <f t="shared" si="9"/>
        <v>0</v>
      </c>
      <c r="M312" s="28"/>
      <c r="XDA312" s="7"/>
      <c r="XDB312" s="7"/>
      <c r="XDC312" s="7"/>
      <c r="XDD312" s="7"/>
      <c r="XDE312" s="7"/>
      <c r="XDF312" s="7"/>
      <c r="XDG312" s="7"/>
      <c r="XDH312" s="7"/>
      <c r="XDI312" s="7"/>
      <c r="XDJ312" s="7"/>
      <c r="XDK312" s="7"/>
      <c r="XDL312" s="7"/>
      <c r="XDM312" s="7"/>
      <c r="XDN312" s="7"/>
      <c r="XDO312" s="7"/>
      <c r="XDP312" s="7"/>
      <c r="XDQ312" s="7"/>
      <c r="XDR312" s="7"/>
      <c r="XDS312" s="7"/>
      <c r="XDT312" s="7"/>
      <c r="XDU312" s="7"/>
      <c r="XDV312" s="7"/>
      <c r="XDW312" s="7"/>
      <c r="XDX312" s="7"/>
      <c r="XDY312" s="7"/>
      <c r="XDZ312" s="7"/>
      <c r="XEA312" s="7"/>
      <c r="XEB312" s="7"/>
      <c r="XEC312" s="7"/>
      <c r="XED312" s="7"/>
      <c r="XEE312" s="7"/>
    </row>
    <row r="313" s="1" customFormat="1" customHeight="1" spans="1:16359">
      <c r="A313" s="4"/>
      <c r="B313" s="20"/>
      <c r="C313" s="20"/>
      <c r="D313" s="21" t="str">
        <f>IF(C313="","-",VLOOKUP(C313,员工信息表!B:C,2,FALSE))</f>
        <v>-</v>
      </c>
      <c r="E313" s="21" t="str">
        <f>IF(C313="","-",VLOOKUP(C313,员工信息表!B:D,3,FALSE))</f>
        <v>-</v>
      </c>
      <c r="F313" s="20"/>
      <c r="G313" s="20"/>
      <c r="H313" s="20"/>
      <c r="I313" s="20"/>
      <c r="J313" s="27" t="str">
        <f t="shared" si="8"/>
        <v>0</v>
      </c>
      <c r="K313" s="27" t="str">
        <f>IF(C313="","0",SUMIFS(借支明细表!$H:$H,借支明细表!$F:$F,$C313,借支明细表!$D:$D,$D$2))</f>
        <v>0</v>
      </c>
      <c r="L313" s="27" t="str">
        <f t="shared" si="9"/>
        <v>0</v>
      </c>
      <c r="M313" s="28"/>
      <c r="XDA313" s="7"/>
      <c r="XDB313" s="7"/>
      <c r="XDC313" s="7"/>
      <c r="XDD313" s="7"/>
      <c r="XDE313" s="7"/>
      <c r="XDF313" s="7"/>
      <c r="XDG313" s="7"/>
      <c r="XDH313" s="7"/>
      <c r="XDI313" s="7"/>
      <c r="XDJ313" s="7"/>
      <c r="XDK313" s="7"/>
      <c r="XDL313" s="7"/>
      <c r="XDM313" s="7"/>
      <c r="XDN313" s="7"/>
      <c r="XDO313" s="7"/>
      <c r="XDP313" s="7"/>
      <c r="XDQ313" s="7"/>
      <c r="XDR313" s="7"/>
      <c r="XDS313" s="7"/>
      <c r="XDT313" s="7"/>
      <c r="XDU313" s="7"/>
      <c r="XDV313" s="7"/>
      <c r="XDW313" s="7"/>
      <c r="XDX313" s="7"/>
      <c r="XDY313" s="7"/>
      <c r="XDZ313" s="7"/>
      <c r="XEA313" s="7"/>
      <c r="XEB313" s="7"/>
      <c r="XEC313" s="7"/>
      <c r="XED313" s="7"/>
      <c r="XEE313" s="7"/>
    </row>
    <row r="314" s="1" customFormat="1" customHeight="1" spans="1:16359">
      <c r="A314" s="4"/>
      <c r="B314" s="20"/>
      <c r="C314" s="20"/>
      <c r="D314" s="21" t="str">
        <f>IF(C314="","-",VLOOKUP(C314,员工信息表!B:C,2,FALSE))</f>
        <v>-</v>
      </c>
      <c r="E314" s="21" t="str">
        <f>IF(C314="","-",VLOOKUP(C314,员工信息表!B:D,3,FALSE))</f>
        <v>-</v>
      </c>
      <c r="F314" s="20"/>
      <c r="G314" s="20"/>
      <c r="H314" s="20"/>
      <c r="I314" s="20"/>
      <c r="J314" s="27" t="str">
        <f t="shared" si="8"/>
        <v>0</v>
      </c>
      <c r="K314" s="27" t="str">
        <f>IF(C314="","0",SUMIFS(借支明细表!$H:$H,借支明细表!$F:$F,$C314,借支明细表!$D:$D,$D$2))</f>
        <v>0</v>
      </c>
      <c r="L314" s="27" t="str">
        <f t="shared" si="9"/>
        <v>0</v>
      </c>
      <c r="M314" s="28"/>
      <c r="XDA314" s="7"/>
      <c r="XDB314" s="7"/>
      <c r="XDC314" s="7"/>
      <c r="XDD314" s="7"/>
      <c r="XDE314" s="7"/>
      <c r="XDF314" s="7"/>
      <c r="XDG314" s="7"/>
      <c r="XDH314" s="7"/>
      <c r="XDI314" s="7"/>
      <c r="XDJ314" s="7"/>
      <c r="XDK314" s="7"/>
      <c r="XDL314" s="7"/>
      <c r="XDM314" s="7"/>
      <c r="XDN314" s="7"/>
      <c r="XDO314" s="7"/>
      <c r="XDP314" s="7"/>
      <c r="XDQ314" s="7"/>
      <c r="XDR314" s="7"/>
      <c r="XDS314" s="7"/>
      <c r="XDT314" s="7"/>
      <c r="XDU314" s="7"/>
      <c r="XDV314" s="7"/>
      <c r="XDW314" s="7"/>
      <c r="XDX314" s="7"/>
      <c r="XDY314" s="7"/>
      <c r="XDZ314" s="7"/>
      <c r="XEA314" s="7"/>
      <c r="XEB314" s="7"/>
      <c r="XEC314" s="7"/>
      <c r="XED314" s="7"/>
      <c r="XEE314" s="7"/>
    </row>
    <row r="315" s="1" customFormat="1" customHeight="1" spans="1:16359">
      <c r="A315" s="4"/>
      <c r="B315" s="20"/>
      <c r="C315" s="20"/>
      <c r="D315" s="21" t="str">
        <f>IF(C315="","-",VLOOKUP(C315,员工信息表!B:C,2,FALSE))</f>
        <v>-</v>
      </c>
      <c r="E315" s="21" t="str">
        <f>IF(C315="","-",VLOOKUP(C315,员工信息表!B:D,3,FALSE))</f>
        <v>-</v>
      </c>
      <c r="F315" s="20"/>
      <c r="G315" s="20"/>
      <c r="H315" s="20"/>
      <c r="I315" s="20"/>
      <c r="J315" s="27" t="str">
        <f t="shared" si="8"/>
        <v>0</v>
      </c>
      <c r="K315" s="27" t="str">
        <f>IF(C315="","0",SUMIFS(借支明细表!$H:$H,借支明细表!$F:$F,$C315,借支明细表!$D:$D,$D$2))</f>
        <v>0</v>
      </c>
      <c r="L315" s="27" t="str">
        <f t="shared" si="9"/>
        <v>0</v>
      </c>
      <c r="M315" s="28"/>
      <c r="XDA315" s="7"/>
      <c r="XDB315" s="7"/>
      <c r="XDC315" s="7"/>
      <c r="XDD315" s="7"/>
      <c r="XDE315" s="7"/>
      <c r="XDF315" s="7"/>
      <c r="XDG315" s="7"/>
      <c r="XDH315" s="7"/>
      <c r="XDI315" s="7"/>
      <c r="XDJ315" s="7"/>
      <c r="XDK315" s="7"/>
      <c r="XDL315" s="7"/>
      <c r="XDM315" s="7"/>
      <c r="XDN315" s="7"/>
      <c r="XDO315" s="7"/>
      <c r="XDP315" s="7"/>
      <c r="XDQ315" s="7"/>
      <c r="XDR315" s="7"/>
      <c r="XDS315" s="7"/>
      <c r="XDT315" s="7"/>
      <c r="XDU315" s="7"/>
      <c r="XDV315" s="7"/>
      <c r="XDW315" s="7"/>
      <c r="XDX315" s="7"/>
      <c r="XDY315" s="7"/>
      <c r="XDZ315" s="7"/>
      <c r="XEA315" s="7"/>
      <c r="XEB315" s="7"/>
      <c r="XEC315" s="7"/>
      <c r="XED315" s="7"/>
      <c r="XEE315" s="7"/>
    </row>
    <row r="316" s="1" customFormat="1" customHeight="1" spans="1:16359">
      <c r="A316" s="4"/>
      <c r="B316" s="20"/>
      <c r="C316" s="20"/>
      <c r="D316" s="21" t="str">
        <f>IF(C316="","-",VLOOKUP(C316,员工信息表!B:C,2,FALSE))</f>
        <v>-</v>
      </c>
      <c r="E316" s="21" t="str">
        <f>IF(C316="","-",VLOOKUP(C316,员工信息表!B:D,3,FALSE))</f>
        <v>-</v>
      </c>
      <c r="F316" s="20"/>
      <c r="G316" s="20"/>
      <c r="H316" s="20"/>
      <c r="I316" s="20"/>
      <c r="J316" s="27" t="str">
        <f t="shared" si="8"/>
        <v>0</v>
      </c>
      <c r="K316" s="27" t="str">
        <f>IF(C316="","0",SUMIFS(借支明细表!$H:$H,借支明细表!$F:$F,$C316,借支明细表!$D:$D,$D$2))</f>
        <v>0</v>
      </c>
      <c r="L316" s="27" t="str">
        <f t="shared" si="9"/>
        <v>0</v>
      </c>
      <c r="M316" s="28"/>
      <c r="XDA316" s="7"/>
      <c r="XDB316" s="7"/>
      <c r="XDC316" s="7"/>
      <c r="XDD316" s="7"/>
      <c r="XDE316" s="7"/>
      <c r="XDF316" s="7"/>
      <c r="XDG316" s="7"/>
      <c r="XDH316" s="7"/>
      <c r="XDI316" s="7"/>
      <c r="XDJ316" s="7"/>
      <c r="XDK316" s="7"/>
      <c r="XDL316" s="7"/>
      <c r="XDM316" s="7"/>
      <c r="XDN316" s="7"/>
      <c r="XDO316" s="7"/>
      <c r="XDP316" s="7"/>
      <c r="XDQ316" s="7"/>
      <c r="XDR316" s="7"/>
      <c r="XDS316" s="7"/>
      <c r="XDT316" s="7"/>
      <c r="XDU316" s="7"/>
      <c r="XDV316" s="7"/>
      <c r="XDW316" s="7"/>
      <c r="XDX316" s="7"/>
      <c r="XDY316" s="7"/>
      <c r="XDZ316" s="7"/>
      <c r="XEA316" s="7"/>
      <c r="XEB316" s="7"/>
      <c r="XEC316" s="7"/>
      <c r="XED316" s="7"/>
      <c r="XEE316" s="7"/>
    </row>
    <row r="317" s="1" customFormat="1" customHeight="1" spans="1:16359">
      <c r="A317" s="4"/>
      <c r="B317" s="20"/>
      <c r="C317" s="20"/>
      <c r="D317" s="21" t="str">
        <f>IF(C317="","-",VLOOKUP(C317,员工信息表!B:C,2,FALSE))</f>
        <v>-</v>
      </c>
      <c r="E317" s="21" t="str">
        <f>IF(C317="","-",VLOOKUP(C317,员工信息表!B:D,3,FALSE))</f>
        <v>-</v>
      </c>
      <c r="F317" s="20"/>
      <c r="G317" s="20"/>
      <c r="H317" s="20"/>
      <c r="I317" s="20"/>
      <c r="J317" s="27" t="str">
        <f t="shared" si="8"/>
        <v>0</v>
      </c>
      <c r="K317" s="27" t="str">
        <f>IF(C317="","0",SUMIFS(借支明细表!$H:$H,借支明细表!$F:$F,$C317,借支明细表!$D:$D,$D$2))</f>
        <v>0</v>
      </c>
      <c r="L317" s="27" t="str">
        <f t="shared" si="9"/>
        <v>0</v>
      </c>
      <c r="M317" s="28"/>
      <c r="XDA317" s="7"/>
      <c r="XDB317" s="7"/>
      <c r="XDC317" s="7"/>
      <c r="XDD317" s="7"/>
      <c r="XDE317" s="7"/>
      <c r="XDF317" s="7"/>
      <c r="XDG317" s="7"/>
      <c r="XDH317" s="7"/>
      <c r="XDI317" s="7"/>
      <c r="XDJ317" s="7"/>
      <c r="XDK317" s="7"/>
      <c r="XDL317" s="7"/>
      <c r="XDM317" s="7"/>
      <c r="XDN317" s="7"/>
      <c r="XDO317" s="7"/>
      <c r="XDP317" s="7"/>
      <c r="XDQ317" s="7"/>
      <c r="XDR317" s="7"/>
      <c r="XDS317" s="7"/>
      <c r="XDT317" s="7"/>
      <c r="XDU317" s="7"/>
      <c r="XDV317" s="7"/>
      <c r="XDW317" s="7"/>
      <c r="XDX317" s="7"/>
      <c r="XDY317" s="7"/>
      <c r="XDZ317" s="7"/>
      <c r="XEA317" s="7"/>
      <c r="XEB317" s="7"/>
      <c r="XEC317" s="7"/>
      <c r="XED317" s="7"/>
      <c r="XEE317" s="7"/>
    </row>
    <row r="318" s="1" customFormat="1" customHeight="1" spans="1:16359">
      <c r="A318" s="4"/>
      <c r="B318" s="20"/>
      <c r="C318" s="20"/>
      <c r="D318" s="21" t="str">
        <f>IF(C318="","-",VLOOKUP(C318,员工信息表!B:C,2,FALSE))</f>
        <v>-</v>
      </c>
      <c r="E318" s="21" t="str">
        <f>IF(C318="","-",VLOOKUP(C318,员工信息表!B:D,3,FALSE))</f>
        <v>-</v>
      </c>
      <c r="F318" s="20"/>
      <c r="G318" s="20"/>
      <c r="H318" s="20"/>
      <c r="I318" s="20"/>
      <c r="J318" s="27" t="str">
        <f t="shared" si="8"/>
        <v>0</v>
      </c>
      <c r="K318" s="27" t="str">
        <f>IF(C318="","0",SUMIFS(借支明细表!$H:$H,借支明细表!$F:$F,$C318,借支明细表!$D:$D,$D$2))</f>
        <v>0</v>
      </c>
      <c r="L318" s="27" t="str">
        <f t="shared" si="9"/>
        <v>0</v>
      </c>
      <c r="M318" s="28"/>
      <c r="XDA318" s="7"/>
      <c r="XDB318" s="7"/>
      <c r="XDC318" s="7"/>
      <c r="XDD318" s="7"/>
      <c r="XDE318" s="7"/>
      <c r="XDF318" s="7"/>
      <c r="XDG318" s="7"/>
      <c r="XDH318" s="7"/>
      <c r="XDI318" s="7"/>
      <c r="XDJ318" s="7"/>
      <c r="XDK318" s="7"/>
      <c r="XDL318" s="7"/>
      <c r="XDM318" s="7"/>
      <c r="XDN318" s="7"/>
      <c r="XDO318" s="7"/>
      <c r="XDP318" s="7"/>
      <c r="XDQ318" s="7"/>
      <c r="XDR318" s="7"/>
      <c r="XDS318" s="7"/>
      <c r="XDT318" s="7"/>
      <c r="XDU318" s="7"/>
      <c r="XDV318" s="7"/>
      <c r="XDW318" s="7"/>
      <c r="XDX318" s="7"/>
      <c r="XDY318" s="7"/>
      <c r="XDZ318" s="7"/>
      <c r="XEA318" s="7"/>
      <c r="XEB318" s="7"/>
      <c r="XEC318" s="7"/>
      <c r="XED318" s="7"/>
      <c r="XEE318" s="7"/>
    </row>
    <row r="319" customHeight="1" spans="2:13">
      <c r="B319" s="20"/>
      <c r="C319" s="20"/>
      <c r="D319" s="21" t="str">
        <f>IF(C319="","-",VLOOKUP(C319,员工信息表!B:C,2,FALSE))</f>
        <v>-</v>
      </c>
      <c r="E319" s="21" t="str">
        <f>IF(C319="","-",VLOOKUP(C319,员工信息表!B:D,3,FALSE))</f>
        <v>-</v>
      </c>
      <c r="F319" s="20"/>
      <c r="G319" s="20"/>
      <c r="H319" s="20"/>
      <c r="I319" s="20"/>
      <c r="J319" s="27" t="str">
        <f t="shared" si="8"/>
        <v>0</v>
      </c>
      <c r="K319" s="27" t="str">
        <f>IF(C319="","0",SUMIFS(借支明细表!$H:$H,借支明细表!$F:$F,$C319,借支明细表!$D:$D,$D$2))</f>
        <v>0</v>
      </c>
      <c r="L319" s="27" t="str">
        <f t="shared" si="9"/>
        <v>0</v>
      </c>
      <c r="M319" s="28"/>
    </row>
    <row r="320" customHeight="1" spans="2:13">
      <c r="B320" s="20"/>
      <c r="C320" s="20"/>
      <c r="D320" s="21" t="str">
        <f>IF(C320="","-",VLOOKUP(C320,员工信息表!B:C,2,FALSE))</f>
        <v>-</v>
      </c>
      <c r="E320" s="21" t="str">
        <f>IF(C320="","-",VLOOKUP(C320,员工信息表!B:D,3,FALSE))</f>
        <v>-</v>
      </c>
      <c r="F320" s="20"/>
      <c r="G320" s="20"/>
      <c r="H320" s="20"/>
      <c r="I320" s="20"/>
      <c r="J320" s="27" t="str">
        <f t="shared" si="8"/>
        <v>0</v>
      </c>
      <c r="K320" s="27" t="str">
        <f>IF(C320="","0",SUMIFS(借支明细表!$H:$H,借支明细表!$F:$F,$C320,借支明细表!$D:$D,$D$2))</f>
        <v>0</v>
      </c>
      <c r="L320" s="27" t="str">
        <f t="shared" si="9"/>
        <v>0</v>
      </c>
      <c r="M320" s="28"/>
    </row>
    <row r="321" customHeight="1" spans="2:13">
      <c r="B321" s="20"/>
      <c r="C321" s="20"/>
      <c r="D321" s="21" t="str">
        <f>IF(C321="","-",VLOOKUP(C321,员工信息表!B:C,2,FALSE))</f>
        <v>-</v>
      </c>
      <c r="E321" s="21" t="str">
        <f>IF(C321="","-",VLOOKUP(C321,员工信息表!B:D,3,FALSE))</f>
        <v>-</v>
      </c>
      <c r="F321" s="20"/>
      <c r="G321" s="20"/>
      <c r="H321" s="20"/>
      <c r="I321" s="20"/>
      <c r="J321" s="27" t="str">
        <f t="shared" si="8"/>
        <v>0</v>
      </c>
      <c r="K321" s="27" t="str">
        <f>IF(C321="","0",SUMIFS(借支明细表!$H:$H,借支明细表!$F:$F,$C321,借支明细表!$D:$D,$D$2))</f>
        <v>0</v>
      </c>
      <c r="L321" s="27" t="str">
        <f t="shared" si="9"/>
        <v>0</v>
      </c>
      <c r="M321" s="28"/>
    </row>
    <row r="322" customHeight="1" spans="2:13">
      <c r="B322" s="20"/>
      <c r="C322" s="20"/>
      <c r="D322" s="21" t="str">
        <f>IF(C322="","-",VLOOKUP(C322,员工信息表!B:C,2,FALSE))</f>
        <v>-</v>
      </c>
      <c r="E322" s="21" t="str">
        <f>IF(C322="","-",VLOOKUP(C322,员工信息表!B:D,3,FALSE))</f>
        <v>-</v>
      </c>
      <c r="F322" s="20"/>
      <c r="G322" s="20"/>
      <c r="H322" s="20"/>
      <c r="I322" s="20"/>
      <c r="J322" s="27" t="str">
        <f t="shared" si="8"/>
        <v>0</v>
      </c>
      <c r="K322" s="27" t="str">
        <f>IF(C322="","0",SUMIFS(借支明细表!$H:$H,借支明细表!$F:$F,$C322,借支明细表!$D:$D,$D$2))</f>
        <v>0</v>
      </c>
      <c r="L322" s="27" t="str">
        <f t="shared" si="9"/>
        <v>0</v>
      </c>
      <c r="M322" s="28"/>
    </row>
    <row r="323" customHeight="1" spans="2:13">
      <c r="B323" s="20"/>
      <c r="C323" s="20"/>
      <c r="D323" s="21" t="str">
        <f>IF(C323="","-",VLOOKUP(C323,员工信息表!B:C,2,FALSE))</f>
        <v>-</v>
      </c>
      <c r="E323" s="21" t="str">
        <f>IF(C323="","-",VLOOKUP(C323,员工信息表!B:D,3,FALSE))</f>
        <v>-</v>
      </c>
      <c r="F323" s="20"/>
      <c r="G323" s="20"/>
      <c r="H323" s="20"/>
      <c r="I323" s="20"/>
      <c r="J323" s="27" t="str">
        <f t="shared" si="8"/>
        <v>0</v>
      </c>
      <c r="K323" s="27" t="str">
        <f>IF(C323="","0",SUMIFS(借支明细表!$H:$H,借支明细表!$F:$F,$C323,借支明细表!$D:$D,$D$2))</f>
        <v>0</v>
      </c>
      <c r="L323" s="27" t="str">
        <f t="shared" si="9"/>
        <v>0</v>
      </c>
      <c r="M323" s="28"/>
    </row>
    <row r="324" customHeight="1" spans="2:13">
      <c r="B324" s="20"/>
      <c r="C324" s="20"/>
      <c r="D324" s="21" t="str">
        <f>IF(C324="","-",VLOOKUP(C324,员工信息表!B:C,2,FALSE))</f>
        <v>-</v>
      </c>
      <c r="E324" s="21" t="str">
        <f>IF(C324="","-",VLOOKUP(C324,员工信息表!B:D,3,FALSE))</f>
        <v>-</v>
      </c>
      <c r="F324" s="20"/>
      <c r="G324" s="20"/>
      <c r="H324" s="20"/>
      <c r="I324" s="20"/>
      <c r="J324" s="27" t="str">
        <f t="shared" si="8"/>
        <v>0</v>
      </c>
      <c r="K324" s="27" t="str">
        <f>IF(C324="","0",SUMIFS(借支明细表!$H:$H,借支明细表!$F:$F,$C324,借支明细表!$D:$D,$D$2))</f>
        <v>0</v>
      </c>
      <c r="L324" s="27" t="str">
        <f t="shared" si="9"/>
        <v>0</v>
      </c>
      <c r="M324" s="28"/>
    </row>
    <row r="325" customHeight="1" spans="2:13">
      <c r="B325" s="20"/>
      <c r="C325" s="20"/>
      <c r="D325" s="21" t="str">
        <f>IF(C325="","-",VLOOKUP(C325,员工信息表!B:C,2,FALSE))</f>
        <v>-</v>
      </c>
      <c r="E325" s="21" t="str">
        <f>IF(C325="","-",VLOOKUP(C325,员工信息表!B:D,3,FALSE))</f>
        <v>-</v>
      </c>
      <c r="F325" s="20"/>
      <c r="G325" s="20"/>
      <c r="H325" s="20"/>
      <c r="I325" s="20"/>
      <c r="J325" s="27" t="str">
        <f>IF(C325="","0",(E325*F325)+(G325*H325)+I325)</f>
        <v>0</v>
      </c>
      <c r="K325" s="27" t="str">
        <f>IF(C325="","0",SUMIFS(借支明细表!$H:$H,借支明细表!$F:$F,$C325,借支明细表!$D:$D,$D$2))</f>
        <v>0</v>
      </c>
      <c r="L325" s="27" t="str">
        <f>IF(C325="","0",J325-K325)</f>
        <v>0</v>
      </c>
      <c r="M325" s="28"/>
    </row>
    <row r="326" customHeight="1" spans="2:13">
      <c r="B326" s="20"/>
      <c r="C326" s="20"/>
      <c r="D326" s="21" t="str">
        <f>IF(C326="","-",VLOOKUP(C326,员工信息表!B:C,2,FALSE))</f>
        <v>-</v>
      </c>
      <c r="E326" s="21" t="str">
        <f>IF(C326="","-",VLOOKUP(C326,员工信息表!B:D,3,FALSE))</f>
        <v>-</v>
      </c>
      <c r="F326" s="20"/>
      <c r="G326" s="20"/>
      <c r="H326" s="20"/>
      <c r="I326" s="20"/>
      <c r="J326" s="27" t="str">
        <f>IF(C326="","0",(E326*F326)+(G326*H326)+I326)</f>
        <v>0</v>
      </c>
      <c r="K326" s="27" t="str">
        <f>IF(C326="","0",SUMIFS(借支明细表!$H:$H,借支明细表!$F:$F,$C326,借支明细表!$D:$D,$D$2))</f>
        <v>0</v>
      </c>
      <c r="L326" s="27" t="str">
        <f>IF(C326="","0",J326-K326)</f>
        <v>0</v>
      </c>
      <c r="M326" s="28"/>
    </row>
    <row r="327" customHeight="1" spans="2:13">
      <c r="B327" s="20"/>
      <c r="C327" s="20"/>
      <c r="D327" s="21" t="str">
        <f>IF(C327="","-",VLOOKUP(C327,员工信息表!B:C,2,FALSE))</f>
        <v>-</v>
      </c>
      <c r="E327" s="21" t="str">
        <f>IF(C327="","-",VLOOKUP(C327,员工信息表!B:D,3,FALSE))</f>
        <v>-</v>
      </c>
      <c r="F327" s="20"/>
      <c r="G327" s="20"/>
      <c r="H327" s="20"/>
      <c r="I327" s="20"/>
      <c r="J327" s="27" t="str">
        <f>IF(C327="","0",(E327*F327)+(G327*H327)+I327)</f>
        <v>0</v>
      </c>
      <c r="K327" s="27" t="str">
        <f>IF(C327="","0",SUMIFS(借支明细表!$H:$H,借支明细表!$F:$F,$C327,借支明细表!$D:$D,$D$2))</f>
        <v>0</v>
      </c>
      <c r="L327" s="27" t="str">
        <f>IF(C327="","0",J327-K327)</f>
        <v>0</v>
      </c>
      <c r="M327" s="28"/>
    </row>
  </sheetData>
  <sheetProtection formatCells="0" formatColumns="0" formatRows="0"/>
  <mergeCells count="4">
    <mergeCell ref="B1:M1"/>
    <mergeCell ref="B2:C2"/>
    <mergeCell ref="G2:I2"/>
    <mergeCell ref="K2:M2"/>
  </mergeCells>
  <dataValidations count="3">
    <dataValidation type="list" allowBlank="1" showInputMessage="1" showErrorMessage="1" sqref="B2:C2">
      <formula1>年份</formula1>
    </dataValidation>
    <dataValidation type="list" allowBlank="1" showInputMessage="1" showErrorMessage="1" sqref="D2">
      <formula1>员工信息表!$P$3:$P$14</formula1>
    </dataValidation>
    <dataValidation type="list" allowBlank="1" showInputMessage="1" showErrorMessage="1" sqref="C4:C1048576">
      <formula1>员工信息表!$B$3:$B$3000</formula1>
    </dataValidation>
  </dataValidations>
  <printOptions horizontalCentered="1"/>
  <pageMargins left="0.196527777777778" right="0.196527777777778" top="0.196527777777778" bottom="0.196527777777778" header="0" footer="0"/>
  <pageSetup paperSize="9" scale="90" fitToHeight="0" pageOrder="overThenDown" orientation="landscape" horizontalDpi="600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封面展示</vt:lpstr>
      <vt:lpstr>员工信息表</vt:lpstr>
      <vt:lpstr>借支明细表</vt:lpstr>
      <vt:lpstr>工资结算表</vt:lpstr>
      <vt:lpstr>工资汇总</vt:lpstr>
      <vt:lpstr>使用说明</vt:lpstr>
      <vt:lpstr>1月</vt:lpstr>
      <vt:lpstr>2月</vt:lpstr>
      <vt:lpstr>3月</vt:lpstr>
      <vt:lpstr>4月</vt:lpstr>
      <vt:lpstr>5月</vt:lpstr>
      <vt:lpstr>6月</vt:lpstr>
      <vt:lpstr>7月</vt:lpstr>
      <vt:lpstr>8月</vt:lpstr>
      <vt:lpstr>9月</vt:lpstr>
      <vt:lpstr>10月</vt:lpstr>
      <vt:lpstr>11月</vt:lpstr>
      <vt:lpstr>12月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柳羲</cp:lastModifiedBy>
  <cp:revision>0</cp:revision>
  <dcterms:created xsi:type="dcterms:W3CDTF">2016-03-08T10:10:00Z</dcterms:created>
  <dcterms:modified xsi:type="dcterms:W3CDTF">2022-08-09T07:29:50Z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2052-10.1.0.7698</vt:lpwstr>
  </property>
  <property fmtid="{D5CDD505-2E9C-101B-9397-08002B2CF9AE}" pid="3" name="ICV">
    <vt:lpwstr>8182D642F106476C9B59754F20B59774</vt:lpwstr>
  </property>
  <property fmtid="{D5CDD505-2E9C-101B-9397-08002B2CF9AE}" pid="4" name="KSOTemplateUUID">
    <vt:lpwstr>v1.0_mb_8dobIQrZSc7HjPe5DS6aiQ==</vt:lpwstr>
  </property>
  <property fmtid="{D5CDD505-2E9C-101B-9397-08002B2CF9AE}" pid="5" name="KSORubyTemplateID" linkTarget="0">
    <vt:lpwstr>1</vt:lpwstr>
  </property>
</Properties>
</file>